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drawings/drawing4.xml" ContentType="application/vnd.openxmlformats-officedocument.drawing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myoffice.accenture.com/personal/giles_r_kendrick_accenture_com/Documents/NHS/Master Copies/Convert to NHSE/"/>
    </mc:Choice>
  </mc:AlternateContent>
  <xr:revisionPtr revIDLastSave="81" documentId="8_{82B8141A-D944-4DE0-A8A6-520E692CD76C}" xr6:coauthVersionLast="47" xr6:coauthVersionMax="47" xr10:uidLastSave="{9E1214D8-EC9E-4DB1-9C2C-0F9B710323DA}"/>
  <workbookProtection workbookAlgorithmName="SHA-512" workbookHashValue="HyciQH2r4GyLLkscwREnyrfS7hapF4ghJizjJwWmdB0ZDSzqZbIjorzUJeIr7h6O/BsLrFImusZKTGtUJfPAnw==" workbookSaltValue="tkFTdJ8/FKkgA39u7xSRnA==" workbookSpinCount="100000" lockStructure="1"/>
  <bookViews>
    <workbookView xWindow="-120" yWindow="-120" windowWidth="29040" windowHeight="15720" tabRatio="528" xr2:uid="{00000000-000D-0000-FFFF-FFFF00000000}"/>
  </bookViews>
  <sheets>
    <sheet name="IP Rules" sheetId="3" r:id="rId1"/>
    <sheet name="Instructions" sheetId="6" r:id="rId2"/>
    <sheet name="Processed IP Rules" sheetId="1" state="veryHidden" r:id="rId3"/>
    <sheet name="IP_Export" sheetId="4" state="veryHidden" r:id="rId4"/>
    <sheet name="Command Lines" sheetId="5" state="hidden" r:id="rId5"/>
  </sheets>
  <definedNames>
    <definedName name="AllowDeny">'IP Rules'!$AN$2:$AN$4</definedName>
    <definedName name="protocols">'IP Rules'!$AO$2:$AO$6</definedName>
    <definedName name="RuleType">'IP Rules'!$AP$2:$AP$4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17" i="1" l="1"/>
  <c r="B13" i="4" l="1"/>
  <c r="B18" i="4" l="1"/>
  <c r="B17" i="4"/>
  <c r="B16" i="4"/>
  <c r="B15" i="4"/>
  <c r="B14" i="4"/>
  <c r="B12" i="4"/>
  <c r="B11" i="4"/>
  <c r="B10" i="4"/>
  <c r="B9" i="4"/>
  <c r="B8" i="4"/>
  <c r="B7" i="4"/>
  <c r="B6" i="4"/>
  <c r="B5" i="4"/>
  <c r="B4" i="4"/>
  <c r="B3" i="4"/>
  <c r="B1" i="4"/>
  <c r="ET510" i="1" l="1"/>
  <c r="ES510" i="1"/>
  <c r="ET509" i="1"/>
  <c r="ES509" i="1"/>
  <c r="ET508" i="1"/>
  <c r="ES508" i="1"/>
  <c r="ET507" i="1"/>
  <c r="ES507" i="1"/>
  <c r="ET506" i="1"/>
  <c r="ES506" i="1"/>
  <c r="ET505" i="1"/>
  <c r="ES505" i="1"/>
  <c r="ET504" i="1"/>
  <c r="ES504" i="1"/>
  <c r="ET503" i="1"/>
  <c r="ES503" i="1"/>
  <c r="ET502" i="1"/>
  <c r="ES502" i="1"/>
  <c r="ET501" i="1"/>
  <c r="ES501" i="1"/>
  <c r="ET500" i="1"/>
  <c r="ES500" i="1"/>
  <c r="ET499" i="1"/>
  <c r="ES499" i="1"/>
  <c r="ET498" i="1"/>
  <c r="ES498" i="1"/>
  <c r="ET497" i="1"/>
  <c r="ES497" i="1"/>
  <c r="ET496" i="1"/>
  <c r="ES496" i="1"/>
  <c r="ET495" i="1"/>
  <c r="ES495" i="1"/>
  <c r="ET494" i="1"/>
  <c r="ES494" i="1"/>
  <c r="ET493" i="1"/>
  <c r="ES493" i="1"/>
  <c r="ET492" i="1"/>
  <c r="ES492" i="1"/>
  <c r="ET491" i="1"/>
  <c r="ES491" i="1"/>
  <c r="ET490" i="1"/>
  <c r="ES490" i="1"/>
  <c r="ET489" i="1"/>
  <c r="ES489" i="1"/>
  <c r="ET488" i="1"/>
  <c r="ES488" i="1"/>
  <c r="ET487" i="1"/>
  <c r="ES487" i="1"/>
  <c r="ET486" i="1"/>
  <c r="ES486" i="1"/>
  <c r="ET485" i="1"/>
  <c r="ES485" i="1"/>
  <c r="ET484" i="1"/>
  <c r="ES484" i="1"/>
  <c r="ET483" i="1"/>
  <c r="ES483" i="1"/>
  <c r="ET482" i="1"/>
  <c r="ES482" i="1"/>
  <c r="ET481" i="1"/>
  <c r="ES481" i="1"/>
  <c r="ET480" i="1"/>
  <c r="ES480" i="1"/>
  <c r="ET479" i="1"/>
  <c r="ES479" i="1"/>
  <c r="ET478" i="1"/>
  <c r="ES478" i="1"/>
  <c r="ET477" i="1"/>
  <c r="ES477" i="1"/>
  <c r="ET476" i="1"/>
  <c r="ES476" i="1"/>
  <c r="ET475" i="1"/>
  <c r="ES475" i="1"/>
  <c r="ET474" i="1"/>
  <c r="ES474" i="1"/>
  <c r="ET473" i="1"/>
  <c r="ES473" i="1"/>
  <c r="ET472" i="1"/>
  <c r="ES472" i="1"/>
  <c r="ET471" i="1"/>
  <c r="ES471" i="1"/>
  <c r="ET470" i="1"/>
  <c r="ES470" i="1"/>
  <c r="ET469" i="1"/>
  <c r="ES469" i="1"/>
  <c r="ET468" i="1"/>
  <c r="ES468" i="1"/>
  <c r="ET467" i="1"/>
  <c r="ES467" i="1"/>
  <c r="ET466" i="1"/>
  <c r="ES466" i="1"/>
  <c r="ET465" i="1"/>
  <c r="ES465" i="1"/>
  <c r="ET464" i="1"/>
  <c r="ES464" i="1"/>
  <c r="ET463" i="1"/>
  <c r="ES463" i="1"/>
  <c r="ET462" i="1"/>
  <c r="ES462" i="1"/>
  <c r="ET461" i="1"/>
  <c r="ES461" i="1"/>
  <c r="ET460" i="1"/>
  <c r="ES460" i="1"/>
  <c r="ET459" i="1"/>
  <c r="ES459" i="1"/>
  <c r="ET458" i="1"/>
  <c r="ES458" i="1"/>
  <c r="ET457" i="1"/>
  <c r="ES457" i="1"/>
  <c r="ET456" i="1"/>
  <c r="ES456" i="1"/>
  <c r="ET455" i="1"/>
  <c r="ES455" i="1"/>
  <c r="ET454" i="1"/>
  <c r="ES454" i="1"/>
  <c r="ET453" i="1"/>
  <c r="ES453" i="1"/>
  <c r="ET452" i="1"/>
  <c r="ES452" i="1"/>
  <c r="ET451" i="1"/>
  <c r="ES451" i="1"/>
  <c r="ET450" i="1"/>
  <c r="ES450" i="1"/>
  <c r="ET449" i="1"/>
  <c r="ES449" i="1"/>
  <c r="ET448" i="1"/>
  <c r="ES448" i="1"/>
  <c r="ET447" i="1"/>
  <c r="ES447" i="1"/>
  <c r="ET446" i="1"/>
  <c r="ES446" i="1"/>
  <c r="ET445" i="1"/>
  <c r="ES445" i="1"/>
  <c r="ET444" i="1"/>
  <c r="ES444" i="1"/>
  <c r="ET443" i="1"/>
  <c r="ES443" i="1"/>
  <c r="ET442" i="1"/>
  <c r="ES442" i="1"/>
  <c r="ET441" i="1"/>
  <c r="ES441" i="1"/>
  <c r="ET440" i="1"/>
  <c r="ES440" i="1"/>
  <c r="ET439" i="1"/>
  <c r="ES439" i="1"/>
  <c r="ET438" i="1"/>
  <c r="ES438" i="1"/>
  <c r="ET437" i="1"/>
  <c r="ES437" i="1"/>
  <c r="ET436" i="1"/>
  <c r="ES436" i="1"/>
  <c r="ET435" i="1"/>
  <c r="ES435" i="1"/>
  <c r="ET434" i="1"/>
  <c r="ES434" i="1"/>
  <c r="ET433" i="1"/>
  <c r="ES433" i="1"/>
  <c r="ET432" i="1"/>
  <c r="ES432" i="1"/>
  <c r="ET431" i="1"/>
  <c r="ES431" i="1"/>
  <c r="ET430" i="1"/>
  <c r="ES430" i="1"/>
  <c r="ET429" i="1"/>
  <c r="ES429" i="1"/>
  <c r="ET428" i="1"/>
  <c r="ES428" i="1"/>
  <c r="ET427" i="1"/>
  <c r="ES427" i="1"/>
  <c r="ET426" i="1"/>
  <c r="ES426" i="1"/>
  <c r="ET425" i="1"/>
  <c r="ES425" i="1"/>
  <c r="ET424" i="1"/>
  <c r="ES424" i="1"/>
  <c r="ET423" i="1"/>
  <c r="ES423" i="1"/>
  <c r="ET422" i="1"/>
  <c r="ES422" i="1"/>
  <c r="ET421" i="1"/>
  <c r="ES421" i="1"/>
  <c r="ET420" i="1"/>
  <c r="ES420" i="1"/>
  <c r="ET419" i="1"/>
  <c r="ES419" i="1"/>
  <c r="ET418" i="1"/>
  <c r="ES418" i="1"/>
  <c r="ET417" i="1"/>
  <c r="ES417" i="1"/>
  <c r="ET416" i="1"/>
  <c r="ES416" i="1"/>
  <c r="ET415" i="1"/>
  <c r="ES415" i="1"/>
  <c r="ET414" i="1"/>
  <c r="ES414" i="1"/>
  <c r="ET413" i="1"/>
  <c r="ES413" i="1"/>
  <c r="ET412" i="1"/>
  <c r="ES412" i="1"/>
  <c r="ET411" i="1"/>
  <c r="ES411" i="1"/>
  <c r="ET410" i="1"/>
  <c r="ES410" i="1"/>
  <c r="ET409" i="1"/>
  <c r="ES409" i="1"/>
  <c r="ET408" i="1"/>
  <c r="ES408" i="1"/>
  <c r="ET407" i="1"/>
  <c r="ES407" i="1"/>
  <c r="ET406" i="1"/>
  <c r="ES406" i="1"/>
  <c r="ET405" i="1"/>
  <c r="ES405" i="1"/>
  <c r="ET404" i="1"/>
  <c r="ES404" i="1"/>
  <c r="ET403" i="1"/>
  <c r="ES403" i="1"/>
  <c r="ET402" i="1"/>
  <c r="ES402" i="1"/>
  <c r="ET401" i="1"/>
  <c r="ES401" i="1"/>
  <c r="ET400" i="1"/>
  <c r="ES400" i="1"/>
  <c r="ET399" i="1"/>
  <c r="ES399" i="1"/>
  <c r="ET398" i="1"/>
  <c r="ES398" i="1"/>
  <c r="ET397" i="1"/>
  <c r="ES397" i="1"/>
  <c r="ET396" i="1"/>
  <c r="ES396" i="1"/>
  <c r="ET395" i="1"/>
  <c r="ES395" i="1"/>
  <c r="ET394" i="1"/>
  <c r="ES394" i="1"/>
  <c r="ET393" i="1"/>
  <c r="ES393" i="1"/>
  <c r="ET392" i="1"/>
  <c r="ES392" i="1"/>
  <c r="ET391" i="1"/>
  <c r="ES391" i="1"/>
  <c r="ET390" i="1"/>
  <c r="ES390" i="1"/>
  <c r="ET389" i="1"/>
  <c r="ES389" i="1"/>
  <c r="ET388" i="1"/>
  <c r="ES388" i="1"/>
  <c r="ET387" i="1"/>
  <c r="ES387" i="1"/>
  <c r="ET386" i="1"/>
  <c r="ES386" i="1"/>
  <c r="ET385" i="1"/>
  <c r="ES385" i="1"/>
  <c r="ET384" i="1"/>
  <c r="ES384" i="1"/>
  <c r="ET383" i="1"/>
  <c r="ES383" i="1"/>
  <c r="ET382" i="1"/>
  <c r="ES382" i="1"/>
  <c r="ET381" i="1"/>
  <c r="ES381" i="1"/>
  <c r="ET380" i="1"/>
  <c r="ES380" i="1"/>
  <c r="ET379" i="1"/>
  <c r="ES379" i="1"/>
  <c r="ET378" i="1"/>
  <c r="ES378" i="1"/>
  <c r="ET377" i="1"/>
  <c r="ES377" i="1"/>
  <c r="ET376" i="1"/>
  <c r="ES376" i="1"/>
  <c r="ET375" i="1"/>
  <c r="ES375" i="1"/>
  <c r="ET374" i="1"/>
  <c r="ES374" i="1"/>
  <c r="ET373" i="1"/>
  <c r="ES373" i="1"/>
  <c r="ET372" i="1"/>
  <c r="ES372" i="1"/>
  <c r="ET371" i="1"/>
  <c r="ES371" i="1"/>
  <c r="ET370" i="1"/>
  <c r="ES370" i="1"/>
  <c r="ET369" i="1"/>
  <c r="ES369" i="1"/>
  <c r="ET368" i="1"/>
  <c r="ES368" i="1"/>
  <c r="ET367" i="1"/>
  <c r="ES367" i="1"/>
  <c r="ET366" i="1"/>
  <c r="ES366" i="1"/>
  <c r="ET365" i="1"/>
  <c r="ES365" i="1"/>
  <c r="ET364" i="1"/>
  <c r="ES364" i="1"/>
  <c r="ET363" i="1"/>
  <c r="ES363" i="1"/>
  <c r="ET362" i="1"/>
  <c r="ES362" i="1"/>
  <c r="ET361" i="1"/>
  <c r="ES361" i="1"/>
  <c r="ET360" i="1"/>
  <c r="ES360" i="1"/>
  <c r="ET359" i="1"/>
  <c r="ES359" i="1"/>
  <c r="ET358" i="1"/>
  <c r="ES358" i="1"/>
  <c r="ET357" i="1"/>
  <c r="ES357" i="1"/>
  <c r="ET356" i="1"/>
  <c r="ES356" i="1"/>
  <c r="ET355" i="1"/>
  <c r="ES355" i="1"/>
  <c r="ET354" i="1"/>
  <c r="ES354" i="1"/>
  <c r="ET353" i="1"/>
  <c r="ES353" i="1"/>
  <c r="ET352" i="1"/>
  <c r="ES352" i="1"/>
  <c r="ET351" i="1"/>
  <c r="ES351" i="1"/>
  <c r="ET350" i="1"/>
  <c r="ES350" i="1"/>
  <c r="ET349" i="1"/>
  <c r="ES349" i="1"/>
  <c r="ET348" i="1"/>
  <c r="ES348" i="1"/>
  <c r="ET347" i="1"/>
  <c r="ES347" i="1"/>
  <c r="ET346" i="1"/>
  <c r="ES346" i="1"/>
  <c r="ET345" i="1"/>
  <c r="ES345" i="1"/>
  <c r="ET344" i="1"/>
  <c r="ES344" i="1"/>
  <c r="ET343" i="1"/>
  <c r="ES343" i="1"/>
  <c r="ET342" i="1"/>
  <c r="ES342" i="1"/>
  <c r="ET341" i="1"/>
  <c r="ES341" i="1"/>
  <c r="ET340" i="1"/>
  <c r="ES340" i="1"/>
  <c r="ET339" i="1"/>
  <c r="ES339" i="1"/>
  <c r="ET338" i="1"/>
  <c r="ES338" i="1"/>
  <c r="ET337" i="1"/>
  <c r="ES337" i="1"/>
  <c r="ET336" i="1"/>
  <c r="ES336" i="1"/>
  <c r="ET335" i="1"/>
  <c r="ES335" i="1"/>
  <c r="ET334" i="1"/>
  <c r="ES334" i="1"/>
  <c r="ET333" i="1"/>
  <c r="ES333" i="1"/>
  <c r="ET332" i="1"/>
  <c r="ES332" i="1"/>
  <c r="ET331" i="1"/>
  <c r="ES331" i="1"/>
  <c r="ET330" i="1"/>
  <c r="ES330" i="1"/>
  <c r="ET329" i="1"/>
  <c r="ES329" i="1"/>
  <c r="ET328" i="1"/>
  <c r="ES328" i="1"/>
  <c r="ET327" i="1"/>
  <c r="ES327" i="1"/>
  <c r="ET326" i="1"/>
  <c r="ES326" i="1"/>
  <c r="ET325" i="1"/>
  <c r="ES325" i="1"/>
  <c r="ET324" i="1"/>
  <c r="ES324" i="1"/>
  <c r="ET323" i="1"/>
  <c r="ES323" i="1"/>
  <c r="ET322" i="1"/>
  <c r="ES322" i="1"/>
  <c r="ET321" i="1"/>
  <c r="ES321" i="1"/>
  <c r="ET320" i="1"/>
  <c r="ES320" i="1"/>
  <c r="ET319" i="1"/>
  <c r="ES319" i="1"/>
  <c r="ET318" i="1"/>
  <c r="ES318" i="1"/>
  <c r="ET317" i="1"/>
  <c r="ES317" i="1"/>
  <c r="ET316" i="1"/>
  <c r="ES316" i="1"/>
  <c r="ET315" i="1"/>
  <c r="ES315" i="1"/>
  <c r="ET314" i="1"/>
  <c r="ES314" i="1"/>
  <c r="ET313" i="1"/>
  <c r="ES313" i="1"/>
  <c r="ET312" i="1"/>
  <c r="ES312" i="1"/>
  <c r="ET311" i="1"/>
  <c r="ES311" i="1"/>
  <c r="ET310" i="1"/>
  <c r="ES310" i="1"/>
  <c r="ET309" i="1"/>
  <c r="ES309" i="1"/>
  <c r="ET308" i="1"/>
  <c r="ES308" i="1"/>
  <c r="ET307" i="1"/>
  <c r="ES307" i="1"/>
  <c r="ET306" i="1"/>
  <c r="ES306" i="1"/>
  <c r="ET305" i="1"/>
  <c r="ES305" i="1"/>
  <c r="ET304" i="1"/>
  <c r="ES304" i="1"/>
  <c r="ET303" i="1"/>
  <c r="ES303" i="1"/>
  <c r="ET302" i="1"/>
  <c r="ES302" i="1"/>
  <c r="ET301" i="1"/>
  <c r="ES301" i="1"/>
  <c r="ET300" i="1"/>
  <c r="ES300" i="1"/>
  <c r="ET299" i="1"/>
  <c r="ES299" i="1"/>
  <c r="ET298" i="1"/>
  <c r="ES298" i="1"/>
  <c r="ET297" i="1"/>
  <c r="ES297" i="1"/>
  <c r="ET296" i="1"/>
  <c r="ES296" i="1"/>
  <c r="ET295" i="1"/>
  <c r="ES295" i="1"/>
  <c r="ET294" i="1"/>
  <c r="ES294" i="1"/>
  <c r="ET293" i="1"/>
  <c r="ES293" i="1"/>
  <c r="ET292" i="1"/>
  <c r="ES292" i="1"/>
  <c r="ET291" i="1"/>
  <c r="ES291" i="1"/>
  <c r="ET290" i="1"/>
  <c r="ES290" i="1"/>
  <c r="ET289" i="1"/>
  <c r="ES289" i="1"/>
  <c r="ET288" i="1"/>
  <c r="ES288" i="1"/>
  <c r="ET287" i="1"/>
  <c r="ES287" i="1"/>
  <c r="ET286" i="1"/>
  <c r="ES286" i="1"/>
  <c r="ET285" i="1"/>
  <c r="ES285" i="1"/>
  <c r="ET284" i="1"/>
  <c r="ES284" i="1"/>
  <c r="ET283" i="1"/>
  <c r="ES283" i="1"/>
  <c r="ET282" i="1"/>
  <c r="ES282" i="1"/>
  <c r="ET281" i="1"/>
  <c r="ES281" i="1"/>
  <c r="ET280" i="1"/>
  <c r="ES280" i="1"/>
  <c r="ET279" i="1"/>
  <c r="ES279" i="1"/>
  <c r="ET278" i="1"/>
  <c r="ES278" i="1"/>
  <c r="ET277" i="1"/>
  <c r="ES277" i="1"/>
  <c r="ET276" i="1"/>
  <c r="ES276" i="1"/>
  <c r="ET275" i="1"/>
  <c r="ES275" i="1"/>
  <c r="ET274" i="1"/>
  <c r="ES274" i="1"/>
  <c r="ET273" i="1"/>
  <c r="ES273" i="1"/>
  <c r="ET272" i="1"/>
  <c r="ES272" i="1"/>
  <c r="ET271" i="1"/>
  <c r="ES271" i="1"/>
  <c r="ET270" i="1"/>
  <c r="ES270" i="1"/>
  <c r="ET269" i="1"/>
  <c r="ES269" i="1"/>
  <c r="ET268" i="1"/>
  <c r="ES268" i="1"/>
  <c r="ET267" i="1"/>
  <c r="ES267" i="1"/>
  <c r="ET266" i="1"/>
  <c r="ES266" i="1"/>
  <c r="ET265" i="1"/>
  <c r="ES265" i="1"/>
  <c r="ET264" i="1"/>
  <c r="ES264" i="1"/>
  <c r="ET263" i="1"/>
  <c r="ES263" i="1"/>
  <c r="ET262" i="1"/>
  <c r="ES262" i="1"/>
  <c r="ET261" i="1"/>
  <c r="ES261" i="1"/>
  <c r="ET260" i="1"/>
  <c r="ES260" i="1"/>
  <c r="ET259" i="1"/>
  <c r="ES259" i="1"/>
  <c r="ET258" i="1"/>
  <c r="ES258" i="1"/>
  <c r="ET257" i="1"/>
  <c r="ES257" i="1"/>
  <c r="ET256" i="1"/>
  <c r="ES256" i="1"/>
  <c r="ET255" i="1"/>
  <c r="ES255" i="1"/>
  <c r="ET254" i="1"/>
  <c r="ES254" i="1"/>
  <c r="ET253" i="1"/>
  <c r="ES253" i="1"/>
  <c r="ET252" i="1"/>
  <c r="ES252" i="1"/>
  <c r="ET251" i="1"/>
  <c r="ES251" i="1"/>
  <c r="ET250" i="1"/>
  <c r="ES250" i="1"/>
  <c r="ET249" i="1"/>
  <c r="ES249" i="1"/>
  <c r="ET248" i="1"/>
  <c r="ES248" i="1"/>
  <c r="ET247" i="1"/>
  <c r="ES247" i="1"/>
  <c r="ET246" i="1"/>
  <c r="ES246" i="1"/>
  <c r="ET245" i="1"/>
  <c r="ES245" i="1"/>
  <c r="ET244" i="1"/>
  <c r="ES244" i="1"/>
  <c r="ET243" i="1"/>
  <c r="ES243" i="1"/>
  <c r="ET242" i="1"/>
  <c r="ES242" i="1"/>
  <c r="ET241" i="1"/>
  <c r="ES241" i="1"/>
  <c r="ET240" i="1"/>
  <c r="ES240" i="1"/>
  <c r="ET239" i="1"/>
  <c r="ES239" i="1"/>
  <c r="ET238" i="1"/>
  <c r="ES238" i="1"/>
  <c r="ET237" i="1"/>
  <c r="ES237" i="1"/>
  <c r="ET236" i="1"/>
  <c r="ES236" i="1"/>
  <c r="ET235" i="1"/>
  <c r="ES235" i="1"/>
  <c r="ET234" i="1"/>
  <c r="ES234" i="1"/>
  <c r="ET233" i="1"/>
  <c r="ES233" i="1"/>
  <c r="ET232" i="1"/>
  <c r="ES232" i="1"/>
  <c r="ET231" i="1"/>
  <c r="ES231" i="1"/>
  <c r="ET230" i="1"/>
  <c r="ES230" i="1"/>
  <c r="ET229" i="1"/>
  <c r="ES229" i="1"/>
  <c r="ET228" i="1"/>
  <c r="ES228" i="1"/>
  <c r="ET227" i="1"/>
  <c r="ES227" i="1"/>
  <c r="ET226" i="1"/>
  <c r="ES226" i="1"/>
  <c r="ET225" i="1"/>
  <c r="ES225" i="1"/>
  <c r="ET224" i="1"/>
  <c r="ES224" i="1"/>
  <c r="ET223" i="1"/>
  <c r="ES223" i="1"/>
  <c r="ET222" i="1"/>
  <c r="ES222" i="1"/>
  <c r="ET221" i="1"/>
  <c r="ES221" i="1"/>
  <c r="ET220" i="1"/>
  <c r="ES220" i="1"/>
  <c r="ET219" i="1"/>
  <c r="ES219" i="1"/>
  <c r="ET218" i="1"/>
  <c r="ES218" i="1"/>
  <c r="ET217" i="1"/>
  <c r="ES217" i="1"/>
  <c r="ET216" i="1"/>
  <c r="ES216" i="1"/>
  <c r="ET215" i="1"/>
  <c r="ES215" i="1"/>
  <c r="ET214" i="1"/>
  <c r="ES214" i="1"/>
  <c r="ET213" i="1"/>
  <c r="ES213" i="1"/>
  <c r="ET212" i="1"/>
  <c r="ES212" i="1"/>
  <c r="ET211" i="1"/>
  <c r="ES211" i="1"/>
  <c r="ET210" i="1"/>
  <c r="ES210" i="1"/>
  <c r="ET209" i="1"/>
  <c r="ES209" i="1"/>
  <c r="ET208" i="1"/>
  <c r="ES208" i="1"/>
  <c r="ET207" i="1"/>
  <c r="ES207" i="1"/>
  <c r="ET206" i="1"/>
  <c r="ES206" i="1"/>
  <c r="ET205" i="1"/>
  <c r="ES205" i="1"/>
  <c r="ET204" i="1"/>
  <c r="ES204" i="1"/>
  <c r="ET203" i="1"/>
  <c r="ES203" i="1"/>
  <c r="ET202" i="1"/>
  <c r="ES202" i="1"/>
  <c r="ET201" i="1"/>
  <c r="ES201" i="1"/>
  <c r="ET200" i="1"/>
  <c r="ES200" i="1"/>
  <c r="ET199" i="1"/>
  <c r="ES199" i="1"/>
  <c r="ET198" i="1"/>
  <c r="ES198" i="1"/>
  <c r="ET197" i="1"/>
  <c r="ES197" i="1"/>
  <c r="ET196" i="1"/>
  <c r="ES196" i="1"/>
  <c r="ET195" i="1"/>
  <c r="ES195" i="1"/>
  <c r="ET194" i="1"/>
  <c r="ES194" i="1"/>
  <c r="ET193" i="1"/>
  <c r="ES193" i="1"/>
  <c r="ET192" i="1"/>
  <c r="ES192" i="1"/>
  <c r="ET191" i="1"/>
  <c r="ES191" i="1"/>
  <c r="ET190" i="1"/>
  <c r="ES190" i="1"/>
  <c r="ET189" i="1"/>
  <c r="ES189" i="1"/>
  <c r="ET188" i="1"/>
  <c r="ES188" i="1"/>
  <c r="ET187" i="1"/>
  <c r="ES187" i="1"/>
  <c r="ET186" i="1"/>
  <c r="ES186" i="1"/>
  <c r="ET185" i="1"/>
  <c r="ES185" i="1"/>
  <c r="ET184" i="1"/>
  <c r="ES184" i="1"/>
  <c r="ET183" i="1"/>
  <c r="ES183" i="1"/>
  <c r="ET182" i="1"/>
  <c r="ES182" i="1"/>
  <c r="ET181" i="1"/>
  <c r="ES181" i="1"/>
  <c r="ET180" i="1"/>
  <c r="ES180" i="1"/>
  <c r="ET179" i="1"/>
  <c r="ES179" i="1"/>
  <c r="ET178" i="1"/>
  <c r="ES178" i="1"/>
  <c r="ET177" i="1"/>
  <c r="ES177" i="1"/>
  <c r="ET176" i="1"/>
  <c r="ES176" i="1"/>
  <c r="ET175" i="1"/>
  <c r="ES175" i="1"/>
  <c r="ET174" i="1"/>
  <c r="ES174" i="1"/>
  <c r="ET173" i="1"/>
  <c r="ES173" i="1"/>
  <c r="ET172" i="1"/>
  <c r="ES172" i="1"/>
  <c r="ET171" i="1"/>
  <c r="ES171" i="1"/>
  <c r="ET170" i="1"/>
  <c r="ES170" i="1"/>
  <c r="ET169" i="1"/>
  <c r="ES169" i="1"/>
  <c r="ET168" i="1"/>
  <c r="ES168" i="1"/>
  <c r="ET167" i="1"/>
  <c r="ES167" i="1"/>
  <c r="ET166" i="1"/>
  <c r="ES166" i="1"/>
  <c r="ET165" i="1"/>
  <c r="ES165" i="1"/>
  <c r="ET164" i="1"/>
  <c r="ES164" i="1"/>
  <c r="ET163" i="1"/>
  <c r="ES163" i="1"/>
  <c r="ET162" i="1"/>
  <c r="ES162" i="1"/>
  <c r="ET161" i="1"/>
  <c r="ES161" i="1"/>
  <c r="ET160" i="1"/>
  <c r="ES160" i="1"/>
  <c r="ET159" i="1"/>
  <c r="ES159" i="1"/>
  <c r="ET158" i="1"/>
  <c r="ES158" i="1"/>
  <c r="ET157" i="1"/>
  <c r="ES157" i="1"/>
  <c r="ET156" i="1"/>
  <c r="ES156" i="1"/>
  <c r="ET155" i="1"/>
  <c r="ES155" i="1"/>
  <c r="ET154" i="1"/>
  <c r="ES154" i="1"/>
  <c r="ET153" i="1"/>
  <c r="ES153" i="1"/>
  <c r="ET152" i="1"/>
  <c r="ES152" i="1"/>
  <c r="ET151" i="1"/>
  <c r="ES151" i="1"/>
  <c r="ET150" i="1"/>
  <c r="ES150" i="1"/>
  <c r="ET149" i="1"/>
  <c r="ES149" i="1"/>
  <c r="ET148" i="1"/>
  <c r="ES148" i="1"/>
  <c r="ET147" i="1"/>
  <c r="ES147" i="1"/>
  <c r="ET146" i="1"/>
  <c r="ES146" i="1"/>
  <c r="ET145" i="1"/>
  <c r="ES145" i="1"/>
  <c r="ET144" i="1"/>
  <c r="ES144" i="1"/>
  <c r="ET143" i="1"/>
  <c r="ES143" i="1"/>
  <c r="ET142" i="1"/>
  <c r="ES142" i="1"/>
  <c r="ET141" i="1"/>
  <c r="ES141" i="1"/>
  <c r="ET140" i="1"/>
  <c r="ES140" i="1"/>
  <c r="ET139" i="1"/>
  <c r="ES139" i="1"/>
  <c r="ET138" i="1"/>
  <c r="ES138" i="1"/>
  <c r="ET137" i="1"/>
  <c r="ES137" i="1"/>
  <c r="ET136" i="1"/>
  <c r="ES136" i="1"/>
  <c r="ET135" i="1"/>
  <c r="ES135" i="1"/>
  <c r="ET134" i="1"/>
  <c r="ES134" i="1"/>
  <c r="ET133" i="1"/>
  <c r="ES133" i="1"/>
  <c r="ET132" i="1"/>
  <c r="ES132" i="1"/>
  <c r="ET131" i="1"/>
  <c r="ES131" i="1"/>
  <c r="ET130" i="1"/>
  <c r="ES130" i="1"/>
  <c r="ET129" i="1"/>
  <c r="ES129" i="1"/>
  <c r="ET128" i="1"/>
  <c r="ES128" i="1"/>
  <c r="ET127" i="1"/>
  <c r="ES127" i="1"/>
  <c r="ET126" i="1"/>
  <c r="ES126" i="1"/>
  <c r="ET125" i="1"/>
  <c r="ES125" i="1"/>
  <c r="ET124" i="1"/>
  <c r="ES124" i="1"/>
  <c r="ET123" i="1"/>
  <c r="ES123" i="1"/>
  <c r="ET122" i="1"/>
  <c r="ES122" i="1"/>
  <c r="ET121" i="1"/>
  <c r="ES121" i="1"/>
  <c r="ET120" i="1"/>
  <c r="ES120" i="1"/>
  <c r="ET119" i="1"/>
  <c r="ES119" i="1"/>
  <c r="ET118" i="1"/>
  <c r="ES118" i="1"/>
  <c r="ET117" i="1"/>
  <c r="ES117" i="1"/>
  <c r="ET116" i="1"/>
  <c r="ES116" i="1"/>
  <c r="ET115" i="1"/>
  <c r="ES115" i="1"/>
  <c r="ET114" i="1"/>
  <c r="ES114" i="1"/>
  <c r="ET113" i="1"/>
  <c r="ES113" i="1"/>
  <c r="ET112" i="1"/>
  <c r="ES112" i="1"/>
  <c r="ET111" i="1"/>
  <c r="ES111" i="1"/>
  <c r="ET110" i="1"/>
  <c r="ES110" i="1"/>
  <c r="ET109" i="1"/>
  <c r="ES109" i="1"/>
  <c r="ET108" i="1"/>
  <c r="ES108" i="1"/>
  <c r="ET107" i="1"/>
  <c r="ES107" i="1"/>
  <c r="ET106" i="1"/>
  <c r="ES106" i="1"/>
  <c r="ET105" i="1"/>
  <c r="ES105" i="1"/>
  <c r="ET104" i="1"/>
  <c r="ES104" i="1"/>
  <c r="ET103" i="1"/>
  <c r="ES103" i="1"/>
  <c r="ET102" i="1"/>
  <c r="ES102" i="1"/>
  <c r="ET101" i="1"/>
  <c r="ES101" i="1"/>
  <c r="ET100" i="1"/>
  <c r="ES100" i="1"/>
  <c r="ET99" i="1"/>
  <c r="ES99" i="1"/>
  <c r="ET98" i="1"/>
  <c r="ES98" i="1"/>
  <c r="ET97" i="1"/>
  <c r="ES97" i="1"/>
  <c r="ET96" i="1"/>
  <c r="ES96" i="1"/>
  <c r="ET95" i="1"/>
  <c r="ES95" i="1"/>
  <c r="ET94" i="1"/>
  <c r="ES94" i="1"/>
  <c r="ET93" i="1"/>
  <c r="ES93" i="1"/>
  <c r="ET92" i="1"/>
  <c r="ES92" i="1"/>
  <c r="ET91" i="1"/>
  <c r="ES91" i="1"/>
  <c r="ET90" i="1"/>
  <c r="ES90" i="1"/>
  <c r="ET89" i="1"/>
  <c r="ES89" i="1"/>
  <c r="ET88" i="1"/>
  <c r="ES88" i="1"/>
  <c r="ET87" i="1"/>
  <c r="ES87" i="1"/>
  <c r="ET86" i="1"/>
  <c r="ES86" i="1"/>
  <c r="ET85" i="1"/>
  <c r="ES85" i="1"/>
  <c r="ET84" i="1"/>
  <c r="ES84" i="1"/>
  <c r="ET83" i="1"/>
  <c r="ES83" i="1"/>
  <c r="ET82" i="1"/>
  <c r="ES82" i="1"/>
  <c r="ET81" i="1"/>
  <c r="ES81" i="1"/>
  <c r="ET80" i="1"/>
  <c r="ES80" i="1"/>
  <c r="ET79" i="1"/>
  <c r="ES79" i="1"/>
  <c r="ET78" i="1"/>
  <c r="ES78" i="1"/>
  <c r="ET77" i="1"/>
  <c r="ES77" i="1"/>
  <c r="ET76" i="1"/>
  <c r="ES76" i="1"/>
  <c r="ET75" i="1"/>
  <c r="ES75" i="1"/>
  <c r="ET74" i="1"/>
  <c r="ES74" i="1"/>
  <c r="ET73" i="1"/>
  <c r="ES73" i="1"/>
  <c r="ET72" i="1"/>
  <c r="ES72" i="1"/>
  <c r="ET71" i="1"/>
  <c r="ES71" i="1"/>
  <c r="ET70" i="1"/>
  <c r="ES70" i="1"/>
  <c r="ET69" i="1"/>
  <c r="ES69" i="1"/>
  <c r="ET68" i="1"/>
  <c r="ES68" i="1"/>
  <c r="ET67" i="1"/>
  <c r="ES67" i="1"/>
  <c r="ET66" i="1"/>
  <c r="ES66" i="1"/>
  <c r="ET65" i="1"/>
  <c r="ES65" i="1"/>
  <c r="ET64" i="1"/>
  <c r="ES64" i="1"/>
  <c r="ET63" i="1"/>
  <c r="ES63" i="1"/>
  <c r="ET62" i="1"/>
  <c r="ES62" i="1"/>
  <c r="ET61" i="1"/>
  <c r="ES61" i="1"/>
  <c r="ET60" i="1"/>
  <c r="ES60" i="1"/>
  <c r="ET59" i="1"/>
  <c r="ES59" i="1"/>
  <c r="ET58" i="1"/>
  <c r="ES58" i="1"/>
  <c r="ET57" i="1"/>
  <c r="ES57" i="1"/>
  <c r="ET56" i="1"/>
  <c r="ES56" i="1"/>
  <c r="ET55" i="1"/>
  <c r="ES55" i="1"/>
  <c r="ET54" i="1"/>
  <c r="ES54" i="1"/>
  <c r="ET53" i="1"/>
  <c r="ES53" i="1"/>
  <c r="ET52" i="1"/>
  <c r="ES52" i="1"/>
  <c r="ET51" i="1"/>
  <c r="ES51" i="1"/>
  <c r="ET50" i="1"/>
  <c r="ES50" i="1"/>
  <c r="ET49" i="1"/>
  <c r="ES49" i="1"/>
  <c r="ET48" i="1"/>
  <c r="ES48" i="1"/>
  <c r="ET47" i="1"/>
  <c r="ES47" i="1"/>
  <c r="ET46" i="1"/>
  <c r="ES46" i="1"/>
  <c r="ET45" i="1"/>
  <c r="ES45" i="1"/>
  <c r="ET44" i="1"/>
  <c r="ES44" i="1"/>
  <c r="ET43" i="1"/>
  <c r="ES43" i="1"/>
  <c r="ET42" i="1"/>
  <c r="ES42" i="1"/>
  <c r="ET41" i="1"/>
  <c r="ES41" i="1"/>
  <c r="ET40" i="1"/>
  <c r="ES40" i="1"/>
  <c r="ET39" i="1"/>
  <c r="ES39" i="1"/>
  <c r="ET38" i="1"/>
  <c r="ES38" i="1"/>
  <c r="ET37" i="1"/>
  <c r="ES37" i="1"/>
  <c r="ET36" i="1"/>
  <c r="ES36" i="1"/>
  <c r="ET35" i="1"/>
  <c r="ES35" i="1"/>
  <c r="ET34" i="1"/>
  <c r="ES34" i="1"/>
  <c r="ET33" i="1"/>
  <c r="ES33" i="1"/>
  <c r="ET32" i="1"/>
  <c r="ES32" i="1"/>
  <c r="ET31" i="1"/>
  <c r="ES31" i="1"/>
  <c r="ET30" i="1"/>
  <c r="ES30" i="1"/>
  <c r="ET29" i="1"/>
  <c r="ES29" i="1"/>
  <c r="ET28" i="1"/>
  <c r="ES28" i="1"/>
  <c r="ET27" i="1"/>
  <c r="ES27" i="1"/>
  <c r="ET26" i="1"/>
  <c r="ES26" i="1"/>
  <c r="ET25" i="1"/>
  <c r="ES25" i="1"/>
  <c r="ET24" i="1"/>
  <c r="ES24" i="1"/>
  <c r="ET23" i="1"/>
  <c r="ES23" i="1"/>
  <c r="ET22" i="1"/>
  <c r="ES22" i="1"/>
  <c r="ET21" i="1"/>
  <c r="ES21" i="1"/>
  <c r="ET20" i="1"/>
  <c r="ES20" i="1"/>
  <c r="ET19" i="1"/>
  <c r="ES19" i="1"/>
  <c r="ET18" i="1"/>
  <c r="ES18" i="1"/>
  <c r="ET17" i="1"/>
  <c r="ET16" i="1"/>
  <c r="ET15" i="1"/>
  <c r="ET14" i="1"/>
  <c r="ET13" i="1"/>
  <c r="ET12" i="1"/>
  <c r="ET11" i="1"/>
  <c r="ES17" i="1"/>
  <c r="ES16" i="1"/>
  <c r="ES15" i="1"/>
  <c r="ES14" i="1"/>
  <c r="ES13" i="1"/>
  <c r="ES12" i="1"/>
  <c r="ES11" i="1"/>
  <c r="FB33" i="1" l="1"/>
  <c r="FB31" i="1"/>
  <c r="I7" i="5" l="1"/>
  <c r="I8" i="5" s="1"/>
  <c r="I9" i="5" s="1"/>
  <c r="I10" i="5" s="1"/>
  <c r="I11" i="5" s="1"/>
  <c r="I12" i="5" s="1"/>
  <c r="I13" i="5" s="1"/>
  <c r="I14" i="5" s="1"/>
  <c r="I15" i="5" s="1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I38" i="5" s="1"/>
  <c r="I39" i="5" s="1"/>
  <c r="I40" i="5" s="1"/>
  <c r="I41" i="5" s="1"/>
  <c r="I42" i="5" s="1"/>
  <c r="I43" i="5" s="1"/>
  <c r="I44" i="5" s="1"/>
  <c r="I45" i="5" s="1"/>
  <c r="I46" i="5" s="1"/>
  <c r="I47" i="5" s="1"/>
  <c r="I48" i="5" s="1"/>
  <c r="I49" i="5" s="1"/>
  <c r="I50" i="5" s="1"/>
  <c r="I51" i="5" s="1"/>
  <c r="I52" i="5" s="1"/>
  <c r="I53" i="5" s="1"/>
  <c r="I54" i="5" s="1"/>
  <c r="I55" i="5" s="1"/>
  <c r="I56" i="5" s="1"/>
  <c r="I57" i="5" s="1"/>
  <c r="I58" i="5" s="1"/>
  <c r="I59" i="5" s="1"/>
  <c r="I60" i="5" s="1"/>
  <c r="I61" i="5" s="1"/>
  <c r="I62" i="5" s="1"/>
  <c r="I63" i="5" s="1"/>
  <c r="I64" i="5" s="1"/>
  <c r="I65" i="5" s="1"/>
  <c r="I66" i="5" s="1"/>
  <c r="I67" i="5" s="1"/>
  <c r="I68" i="5" s="1"/>
  <c r="I69" i="5" s="1"/>
  <c r="I70" i="5" s="1"/>
  <c r="I71" i="5" s="1"/>
  <c r="I72" i="5" s="1"/>
  <c r="I73" i="5" s="1"/>
  <c r="I74" i="5" s="1"/>
  <c r="I75" i="5" s="1"/>
  <c r="I76" i="5" s="1"/>
  <c r="I77" i="5" s="1"/>
  <c r="I78" i="5" s="1"/>
  <c r="I79" i="5" s="1"/>
  <c r="I80" i="5" s="1"/>
  <c r="I81" i="5" s="1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I99" i="5" s="1"/>
  <c r="I100" i="5" s="1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139" i="5" s="1"/>
  <c r="I140" i="5" s="1"/>
  <c r="I141" i="5" s="1"/>
  <c r="I142" i="5" s="1"/>
  <c r="I143" i="5" s="1"/>
  <c r="I144" i="5" s="1"/>
  <c r="I145" i="5" s="1"/>
  <c r="I146" i="5" s="1"/>
  <c r="I147" i="5" s="1"/>
  <c r="I148" i="5" s="1"/>
  <c r="I149" i="5" s="1"/>
  <c r="I150" i="5" s="1"/>
  <c r="I151" i="5" s="1"/>
  <c r="I152" i="5" s="1"/>
  <c r="I153" i="5" s="1"/>
  <c r="I154" i="5" s="1"/>
  <c r="I155" i="5" s="1"/>
  <c r="I156" i="5" s="1"/>
  <c r="I157" i="5" s="1"/>
  <c r="I158" i="5" s="1"/>
  <c r="I159" i="5" s="1"/>
  <c r="I160" i="5" s="1"/>
  <c r="I161" i="5" s="1"/>
  <c r="I162" i="5" s="1"/>
  <c r="I163" i="5" s="1"/>
  <c r="I164" i="5" s="1"/>
  <c r="I165" i="5" s="1"/>
  <c r="I166" i="5" s="1"/>
  <c r="I167" i="5" s="1"/>
  <c r="I168" i="5" s="1"/>
  <c r="I169" i="5" s="1"/>
  <c r="I170" i="5" s="1"/>
  <c r="I171" i="5" s="1"/>
  <c r="I172" i="5" s="1"/>
  <c r="I173" i="5" s="1"/>
  <c r="I174" i="5" s="1"/>
  <c r="I175" i="5" s="1"/>
  <c r="I176" i="5" s="1"/>
  <c r="I177" i="5" s="1"/>
  <c r="I178" i="5" s="1"/>
  <c r="I179" i="5" s="1"/>
  <c r="I180" i="5" s="1"/>
  <c r="I181" i="5" s="1"/>
  <c r="I182" i="5" s="1"/>
  <c r="I183" i="5" s="1"/>
  <c r="I184" i="5" s="1"/>
  <c r="I185" i="5" s="1"/>
  <c r="I186" i="5" s="1"/>
  <c r="I187" i="5" s="1"/>
  <c r="I188" i="5" s="1"/>
  <c r="I189" i="5" s="1"/>
  <c r="I190" i="5" s="1"/>
  <c r="I191" i="5" s="1"/>
  <c r="I192" i="5" s="1"/>
  <c r="I193" i="5" s="1"/>
  <c r="I194" i="5" s="1"/>
  <c r="I195" i="5" s="1"/>
  <c r="I196" i="5" s="1"/>
  <c r="I197" i="5" s="1"/>
  <c r="I198" i="5" s="1"/>
  <c r="I199" i="5" s="1"/>
  <c r="I200" i="5" s="1"/>
  <c r="I201" i="5" s="1"/>
  <c r="I202" i="5" s="1"/>
  <c r="I203" i="5" s="1"/>
  <c r="I204" i="5" s="1"/>
  <c r="I205" i="5" s="1"/>
  <c r="I206" i="5" s="1"/>
  <c r="I207" i="5" s="1"/>
  <c r="I208" i="5" s="1"/>
  <c r="I209" i="5" s="1"/>
  <c r="I210" i="5" s="1"/>
  <c r="I211" i="5" s="1"/>
  <c r="I212" i="5" s="1"/>
  <c r="I213" i="5" s="1"/>
  <c r="I214" i="5" s="1"/>
  <c r="I215" i="5" s="1"/>
  <c r="I216" i="5" s="1"/>
  <c r="I217" i="5" s="1"/>
  <c r="I218" i="5" s="1"/>
  <c r="I219" i="5" s="1"/>
  <c r="I220" i="5" s="1"/>
  <c r="I221" i="5" s="1"/>
  <c r="I222" i="5" s="1"/>
  <c r="I223" i="5" s="1"/>
  <c r="I224" i="5" s="1"/>
  <c r="I225" i="5" s="1"/>
  <c r="I226" i="5" s="1"/>
  <c r="I227" i="5" s="1"/>
  <c r="I228" i="5" s="1"/>
  <c r="I229" i="5" s="1"/>
  <c r="I230" i="5" s="1"/>
  <c r="I231" i="5" s="1"/>
  <c r="I232" i="5" s="1"/>
  <c r="I233" i="5" s="1"/>
  <c r="I234" i="5" s="1"/>
  <c r="I235" i="5" s="1"/>
  <c r="I236" i="5" s="1"/>
  <c r="I237" i="5" s="1"/>
  <c r="I238" i="5" s="1"/>
  <c r="I239" i="5" s="1"/>
  <c r="I240" i="5" s="1"/>
  <c r="I241" i="5" s="1"/>
  <c r="I242" i="5" s="1"/>
  <c r="I243" i="5" s="1"/>
  <c r="I244" i="5" s="1"/>
  <c r="I245" i="5" s="1"/>
  <c r="I246" i="5" s="1"/>
  <c r="I247" i="5" s="1"/>
  <c r="I248" i="5" s="1"/>
  <c r="I249" i="5" s="1"/>
  <c r="I250" i="5" s="1"/>
  <c r="I251" i="5" s="1"/>
  <c r="I252" i="5" s="1"/>
  <c r="I253" i="5" s="1"/>
  <c r="I254" i="5" s="1"/>
  <c r="I255" i="5" s="1"/>
  <c r="I256" i="5" s="1"/>
  <c r="I257" i="5" s="1"/>
  <c r="I258" i="5" s="1"/>
  <c r="I259" i="5" s="1"/>
  <c r="I260" i="5" s="1"/>
  <c r="I261" i="5" s="1"/>
  <c r="I262" i="5" s="1"/>
  <c r="I263" i="5" s="1"/>
  <c r="I264" i="5" s="1"/>
  <c r="I265" i="5" s="1"/>
  <c r="I266" i="5" s="1"/>
  <c r="I267" i="5" s="1"/>
  <c r="I268" i="5" s="1"/>
  <c r="I269" i="5" s="1"/>
  <c r="I270" i="5" s="1"/>
  <c r="I271" i="5" s="1"/>
  <c r="I272" i="5" s="1"/>
  <c r="I273" i="5" s="1"/>
  <c r="I274" i="5" s="1"/>
  <c r="I275" i="5" s="1"/>
  <c r="I276" i="5" s="1"/>
  <c r="I277" i="5" s="1"/>
  <c r="I278" i="5" s="1"/>
  <c r="I279" i="5" s="1"/>
  <c r="I280" i="5" s="1"/>
  <c r="I281" i="5" s="1"/>
  <c r="I282" i="5" s="1"/>
  <c r="I283" i="5" s="1"/>
  <c r="I284" i="5" s="1"/>
  <c r="I285" i="5" s="1"/>
  <c r="I286" i="5" s="1"/>
  <c r="I287" i="5" s="1"/>
  <c r="I288" i="5" s="1"/>
  <c r="I289" i="5" s="1"/>
  <c r="I290" i="5" s="1"/>
  <c r="I291" i="5" s="1"/>
  <c r="I292" i="5" s="1"/>
  <c r="I293" i="5" s="1"/>
  <c r="I294" i="5" s="1"/>
  <c r="I295" i="5" s="1"/>
  <c r="I296" i="5" s="1"/>
  <c r="I297" i="5" s="1"/>
  <c r="I298" i="5" s="1"/>
  <c r="I299" i="5" s="1"/>
  <c r="I300" i="5" s="1"/>
  <c r="I301" i="5" s="1"/>
  <c r="I302" i="5" s="1"/>
  <c r="I303" i="5" s="1"/>
  <c r="I304" i="5" s="1"/>
  <c r="I305" i="5" s="1"/>
  <c r="I306" i="5" s="1"/>
  <c r="I307" i="5" s="1"/>
  <c r="I308" i="5" s="1"/>
  <c r="I309" i="5" s="1"/>
  <c r="I310" i="5" s="1"/>
  <c r="I311" i="5" s="1"/>
  <c r="I312" i="5" s="1"/>
  <c r="I313" i="5" s="1"/>
  <c r="I314" i="5" s="1"/>
  <c r="I315" i="5" s="1"/>
  <c r="I316" i="5" s="1"/>
  <c r="I317" i="5" s="1"/>
  <c r="I318" i="5" s="1"/>
  <c r="I319" i="5" s="1"/>
  <c r="I320" i="5" s="1"/>
  <c r="I321" i="5" s="1"/>
  <c r="I322" i="5" s="1"/>
  <c r="I323" i="5" s="1"/>
  <c r="I324" i="5" s="1"/>
  <c r="I325" i="5" s="1"/>
  <c r="I326" i="5" s="1"/>
  <c r="I327" i="5" s="1"/>
  <c r="I328" i="5" s="1"/>
  <c r="I329" i="5" s="1"/>
  <c r="I330" i="5" s="1"/>
  <c r="I331" i="5" s="1"/>
  <c r="I332" i="5" s="1"/>
  <c r="I333" i="5" s="1"/>
  <c r="I334" i="5" s="1"/>
  <c r="I335" i="5" s="1"/>
  <c r="I336" i="5" s="1"/>
  <c r="I337" i="5" s="1"/>
  <c r="I338" i="5" s="1"/>
  <c r="I339" i="5" s="1"/>
  <c r="I340" i="5" s="1"/>
  <c r="I341" i="5" s="1"/>
  <c r="I342" i="5" s="1"/>
  <c r="I343" i="5" s="1"/>
  <c r="I344" i="5" s="1"/>
  <c r="I345" i="5" s="1"/>
  <c r="I346" i="5" s="1"/>
  <c r="I347" i="5" s="1"/>
  <c r="I348" i="5" s="1"/>
  <c r="I349" i="5" s="1"/>
  <c r="I350" i="5" s="1"/>
  <c r="I351" i="5" s="1"/>
  <c r="I352" i="5" s="1"/>
  <c r="I353" i="5" s="1"/>
  <c r="I354" i="5" s="1"/>
  <c r="I355" i="5" s="1"/>
  <c r="I356" i="5" s="1"/>
  <c r="I357" i="5" s="1"/>
  <c r="I358" i="5" s="1"/>
  <c r="I359" i="5" s="1"/>
  <c r="I360" i="5" s="1"/>
  <c r="I361" i="5" s="1"/>
  <c r="I362" i="5" s="1"/>
  <c r="I363" i="5" s="1"/>
  <c r="I364" i="5" s="1"/>
  <c r="I365" i="5" s="1"/>
  <c r="I366" i="5" s="1"/>
  <c r="I367" i="5" s="1"/>
  <c r="I368" i="5" s="1"/>
  <c r="I369" i="5" s="1"/>
  <c r="I370" i="5" s="1"/>
  <c r="I371" i="5" s="1"/>
  <c r="I372" i="5" s="1"/>
  <c r="I373" i="5" s="1"/>
  <c r="I374" i="5" s="1"/>
  <c r="I375" i="5" s="1"/>
  <c r="I376" i="5" s="1"/>
  <c r="I377" i="5" s="1"/>
  <c r="I378" i="5" s="1"/>
  <c r="I379" i="5" s="1"/>
  <c r="I380" i="5" s="1"/>
  <c r="I381" i="5" s="1"/>
  <c r="I382" i="5" s="1"/>
  <c r="I383" i="5" s="1"/>
  <c r="I384" i="5" s="1"/>
  <c r="I385" i="5" s="1"/>
  <c r="I386" i="5" s="1"/>
  <c r="I387" i="5" s="1"/>
  <c r="I388" i="5" s="1"/>
  <c r="I389" i="5" s="1"/>
  <c r="I390" i="5" s="1"/>
  <c r="I391" i="5" s="1"/>
  <c r="I392" i="5" s="1"/>
  <c r="I393" i="5" s="1"/>
  <c r="I394" i="5" s="1"/>
  <c r="I395" i="5" s="1"/>
  <c r="I396" i="5" s="1"/>
  <c r="I397" i="5" s="1"/>
  <c r="I398" i="5" s="1"/>
  <c r="I399" i="5" s="1"/>
  <c r="I400" i="5" s="1"/>
  <c r="I401" i="5" s="1"/>
  <c r="I402" i="5" s="1"/>
  <c r="I403" i="5" s="1"/>
  <c r="I404" i="5" s="1"/>
  <c r="I405" i="5" s="1"/>
  <c r="I406" i="5" s="1"/>
  <c r="I407" i="5" s="1"/>
  <c r="I408" i="5" s="1"/>
  <c r="I409" i="5" s="1"/>
  <c r="I410" i="5" s="1"/>
  <c r="I411" i="5" s="1"/>
  <c r="I412" i="5" s="1"/>
  <c r="I413" i="5" s="1"/>
  <c r="I414" i="5" s="1"/>
  <c r="I415" i="5" s="1"/>
  <c r="I416" i="5" s="1"/>
  <c r="I417" i="5" s="1"/>
  <c r="I418" i="5" s="1"/>
  <c r="I419" i="5" s="1"/>
  <c r="I420" i="5" s="1"/>
  <c r="I421" i="5" s="1"/>
  <c r="I422" i="5" s="1"/>
  <c r="I423" i="5" s="1"/>
  <c r="I424" i="5" s="1"/>
  <c r="I425" i="5" s="1"/>
  <c r="I426" i="5" s="1"/>
  <c r="I427" i="5" s="1"/>
  <c r="I428" i="5" s="1"/>
  <c r="I429" i="5" s="1"/>
  <c r="I430" i="5" s="1"/>
  <c r="I431" i="5" s="1"/>
  <c r="I432" i="5" s="1"/>
  <c r="I433" i="5" s="1"/>
  <c r="I434" i="5" s="1"/>
  <c r="I435" i="5" s="1"/>
  <c r="I436" i="5" s="1"/>
  <c r="I437" i="5" s="1"/>
  <c r="I438" i="5" s="1"/>
  <c r="I439" i="5" s="1"/>
  <c r="I440" i="5" s="1"/>
  <c r="I441" i="5" s="1"/>
  <c r="I442" i="5" s="1"/>
  <c r="I443" i="5" s="1"/>
  <c r="I444" i="5" s="1"/>
  <c r="I445" i="5" s="1"/>
  <c r="I446" i="5" s="1"/>
  <c r="I447" i="5" s="1"/>
  <c r="I448" i="5" s="1"/>
  <c r="I449" i="5" s="1"/>
  <c r="I450" i="5" s="1"/>
  <c r="I451" i="5" s="1"/>
  <c r="I452" i="5" s="1"/>
  <c r="I453" i="5" s="1"/>
  <c r="I454" i="5" s="1"/>
  <c r="I455" i="5" s="1"/>
  <c r="I456" i="5" s="1"/>
  <c r="I457" i="5" s="1"/>
  <c r="I458" i="5" s="1"/>
  <c r="I459" i="5" s="1"/>
  <c r="I460" i="5" s="1"/>
  <c r="I461" i="5" s="1"/>
  <c r="I462" i="5" s="1"/>
  <c r="I463" i="5" s="1"/>
  <c r="I464" i="5" s="1"/>
  <c r="I465" i="5" s="1"/>
  <c r="I466" i="5" s="1"/>
  <c r="I467" i="5" s="1"/>
  <c r="I468" i="5" s="1"/>
  <c r="I469" i="5" s="1"/>
  <c r="I470" i="5" s="1"/>
  <c r="I471" i="5" s="1"/>
  <c r="I472" i="5" s="1"/>
  <c r="I473" i="5" s="1"/>
  <c r="I474" i="5" s="1"/>
  <c r="I475" i="5" s="1"/>
  <c r="I476" i="5" s="1"/>
  <c r="I477" i="5" s="1"/>
  <c r="I478" i="5" s="1"/>
  <c r="I479" i="5" s="1"/>
  <c r="I480" i="5" s="1"/>
  <c r="I481" i="5" s="1"/>
  <c r="I482" i="5" s="1"/>
  <c r="I483" i="5" s="1"/>
  <c r="I484" i="5" s="1"/>
  <c r="I485" i="5" s="1"/>
  <c r="I486" i="5" s="1"/>
  <c r="I487" i="5" s="1"/>
  <c r="I488" i="5" s="1"/>
  <c r="I489" i="5" s="1"/>
  <c r="I490" i="5" s="1"/>
  <c r="I491" i="5" s="1"/>
  <c r="I492" i="5" s="1"/>
  <c r="I493" i="5" s="1"/>
  <c r="I494" i="5" s="1"/>
  <c r="I495" i="5" s="1"/>
  <c r="I496" i="5" s="1"/>
  <c r="I497" i="5" s="1"/>
  <c r="I498" i="5" s="1"/>
  <c r="I499" i="5" s="1"/>
  <c r="I500" i="5" s="1"/>
  <c r="I501" i="5" s="1"/>
  <c r="I502" i="5" s="1"/>
  <c r="I503" i="5" s="1"/>
  <c r="I504" i="5" s="1"/>
  <c r="I505" i="5" s="1"/>
  <c r="A7" i="5" l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C541" i="4"/>
  <c r="O541" i="4" s="1"/>
  <c r="C540" i="4"/>
  <c r="O540" i="4" s="1"/>
  <c r="C539" i="4"/>
  <c r="O539" i="4" s="1"/>
  <c r="C538" i="4"/>
  <c r="O538" i="4" s="1"/>
  <c r="C537" i="4"/>
  <c r="O537" i="4" s="1"/>
  <c r="C536" i="4"/>
  <c r="O536" i="4" s="1"/>
  <c r="C535" i="4"/>
  <c r="O535" i="4" s="1"/>
  <c r="C534" i="4"/>
  <c r="O534" i="4" s="1"/>
  <c r="C533" i="4"/>
  <c r="O533" i="4" s="1"/>
  <c r="C532" i="4"/>
  <c r="O532" i="4" s="1"/>
  <c r="C531" i="4"/>
  <c r="O531" i="4" s="1"/>
  <c r="C530" i="4"/>
  <c r="O530" i="4" s="1"/>
  <c r="C529" i="4"/>
  <c r="O529" i="4" s="1"/>
  <c r="C528" i="4"/>
  <c r="O528" i="4" s="1"/>
  <c r="C527" i="4"/>
  <c r="O527" i="4" s="1"/>
  <c r="C526" i="4"/>
  <c r="O526" i="4" s="1"/>
  <c r="C525" i="4"/>
  <c r="O525" i="4" s="1"/>
  <c r="C524" i="4"/>
  <c r="O524" i="4" s="1"/>
  <c r="C523" i="4"/>
  <c r="O523" i="4" s="1"/>
  <c r="C522" i="4"/>
  <c r="O522" i="4" s="1"/>
  <c r="C521" i="4"/>
  <c r="O521" i="4" s="1"/>
  <c r="C520" i="4"/>
  <c r="O520" i="4" s="1"/>
  <c r="C519" i="4"/>
  <c r="O519" i="4" s="1"/>
  <c r="C518" i="4"/>
  <c r="O518" i="4" s="1"/>
  <c r="C517" i="4"/>
  <c r="O517" i="4" s="1"/>
  <c r="C516" i="4"/>
  <c r="O516" i="4" s="1"/>
  <c r="C515" i="4"/>
  <c r="O515" i="4" s="1"/>
  <c r="C514" i="4"/>
  <c r="O514" i="4" s="1"/>
  <c r="C513" i="4"/>
  <c r="O513" i="4" s="1"/>
  <c r="C512" i="4"/>
  <c r="O512" i="4" s="1"/>
  <c r="C511" i="4"/>
  <c r="O511" i="4" s="1"/>
  <c r="C510" i="4"/>
  <c r="O510" i="4" s="1"/>
  <c r="C509" i="4"/>
  <c r="C508" i="4"/>
  <c r="O508" i="4" s="1"/>
  <c r="C507" i="4"/>
  <c r="O507" i="4" s="1"/>
  <c r="C506" i="4"/>
  <c r="O506" i="4" s="1"/>
  <c r="C505" i="4"/>
  <c r="O505" i="4" s="1"/>
  <c r="C504" i="4"/>
  <c r="O504" i="4" s="1"/>
  <c r="C503" i="4"/>
  <c r="O503" i="4" s="1"/>
  <c r="C502" i="4"/>
  <c r="O502" i="4" s="1"/>
  <c r="C501" i="4"/>
  <c r="O501" i="4" s="1"/>
  <c r="C500" i="4"/>
  <c r="O500" i="4" s="1"/>
  <c r="C499" i="4"/>
  <c r="O499" i="4" s="1"/>
  <c r="C498" i="4"/>
  <c r="O498" i="4" s="1"/>
  <c r="C497" i="4"/>
  <c r="O497" i="4" s="1"/>
  <c r="C496" i="4"/>
  <c r="O496" i="4" s="1"/>
  <c r="C495" i="4"/>
  <c r="O495" i="4" s="1"/>
  <c r="C494" i="4"/>
  <c r="O494" i="4" s="1"/>
  <c r="C493" i="4"/>
  <c r="O493" i="4" s="1"/>
  <c r="C492" i="4"/>
  <c r="O492" i="4" s="1"/>
  <c r="C491" i="4"/>
  <c r="O491" i="4" s="1"/>
  <c r="C490" i="4"/>
  <c r="O490" i="4" s="1"/>
  <c r="C489" i="4"/>
  <c r="O489" i="4" s="1"/>
  <c r="C488" i="4"/>
  <c r="O488" i="4" s="1"/>
  <c r="C487" i="4"/>
  <c r="O487" i="4" s="1"/>
  <c r="C486" i="4"/>
  <c r="O486" i="4" s="1"/>
  <c r="C485" i="4"/>
  <c r="O485" i="4" s="1"/>
  <c r="C484" i="4"/>
  <c r="O484" i="4" s="1"/>
  <c r="C483" i="4"/>
  <c r="O483" i="4" s="1"/>
  <c r="C482" i="4"/>
  <c r="O482" i="4" s="1"/>
  <c r="C481" i="4"/>
  <c r="O481" i="4" s="1"/>
  <c r="C480" i="4"/>
  <c r="O480" i="4" s="1"/>
  <c r="C479" i="4"/>
  <c r="O479" i="4" s="1"/>
  <c r="C478" i="4"/>
  <c r="O478" i="4" s="1"/>
  <c r="C477" i="4"/>
  <c r="O477" i="4" s="1"/>
  <c r="C476" i="4"/>
  <c r="O476" i="4" s="1"/>
  <c r="C475" i="4"/>
  <c r="O475" i="4" s="1"/>
  <c r="C474" i="4"/>
  <c r="O474" i="4" s="1"/>
  <c r="C473" i="4"/>
  <c r="O473" i="4" s="1"/>
  <c r="C472" i="4"/>
  <c r="O472" i="4" s="1"/>
  <c r="C471" i="4"/>
  <c r="O471" i="4" s="1"/>
  <c r="C470" i="4"/>
  <c r="O470" i="4" s="1"/>
  <c r="C469" i="4"/>
  <c r="O469" i="4" s="1"/>
  <c r="C468" i="4"/>
  <c r="O468" i="4" s="1"/>
  <c r="C467" i="4"/>
  <c r="O467" i="4" s="1"/>
  <c r="C466" i="4"/>
  <c r="O466" i="4" s="1"/>
  <c r="C465" i="4"/>
  <c r="O465" i="4" s="1"/>
  <c r="C464" i="4"/>
  <c r="O464" i="4" s="1"/>
  <c r="C463" i="4"/>
  <c r="O463" i="4" s="1"/>
  <c r="C462" i="4"/>
  <c r="O462" i="4" s="1"/>
  <c r="C461" i="4"/>
  <c r="O461" i="4" s="1"/>
  <c r="C460" i="4"/>
  <c r="O460" i="4" s="1"/>
  <c r="C459" i="4"/>
  <c r="O459" i="4" s="1"/>
  <c r="C458" i="4"/>
  <c r="O458" i="4" s="1"/>
  <c r="C457" i="4"/>
  <c r="O457" i="4" s="1"/>
  <c r="C456" i="4"/>
  <c r="O456" i="4" s="1"/>
  <c r="C455" i="4"/>
  <c r="O455" i="4" s="1"/>
  <c r="C454" i="4"/>
  <c r="O454" i="4" s="1"/>
  <c r="C453" i="4"/>
  <c r="O453" i="4" s="1"/>
  <c r="C452" i="4"/>
  <c r="C451" i="4"/>
  <c r="O451" i="4" s="1"/>
  <c r="C450" i="4"/>
  <c r="O450" i="4" s="1"/>
  <c r="C449" i="4"/>
  <c r="O449" i="4" s="1"/>
  <c r="C448" i="4"/>
  <c r="O448" i="4" s="1"/>
  <c r="C447" i="4"/>
  <c r="O447" i="4" s="1"/>
  <c r="C446" i="4"/>
  <c r="O446" i="4" s="1"/>
  <c r="C445" i="4"/>
  <c r="O445" i="4" s="1"/>
  <c r="C444" i="4"/>
  <c r="O444" i="4" s="1"/>
  <c r="C443" i="4"/>
  <c r="O443" i="4" s="1"/>
  <c r="C442" i="4"/>
  <c r="O442" i="4" s="1"/>
  <c r="C441" i="4"/>
  <c r="C440" i="4"/>
  <c r="O440" i="4" s="1"/>
  <c r="C439" i="4"/>
  <c r="O439" i="4" s="1"/>
  <c r="C438" i="4"/>
  <c r="O438" i="4" s="1"/>
  <c r="C437" i="4"/>
  <c r="O437" i="4" s="1"/>
  <c r="C436" i="4"/>
  <c r="O436" i="4" s="1"/>
  <c r="C435" i="4"/>
  <c r="O435" i="4" s="1"/>
  <c r="C434" i="4"/>
  <c r="O434" i="4" s="1"/>
  <c r="C433" i="4"/>
  <c r="O433" i="4" s="1"/>
  <c r="C432" i="4"/>
  <c r="O432" i="4" s="1"/>
  <c r="C431" i="4"/>
  <c r="O431" i="4" s="1"/>
  <c r="C430" i="4"/>
  <c r="O430" i="4" s="1"/>
  <c r="C429" i="4"/>
  <c r="O429" i="4" s="1"/>
  <c r="C428" i="4"/>
  <c r="O428" i="4" s="1"/>
  <c r="C427" i="4"/>
  <c r="O427" i="4" s="1"/>
  <c r="C426" i="4"/>
  <c r="O426" i="4" s="1"/>
  <c r="C425" i="4"/>
  <c r="O425" i="4" s="1"/>
  <c r="C424" i="4"/>
  <c r="O424" i="4" s="1"/>
  <c r="C423" i="4"/>
  <c r="O423" i="4" s="1"/>
  <c r="C422" i="4"/>
  <c r="O422" i="4" s="1"/>
  <c r="C421" i="4"/>
  <c r="O421" i="4" s="1"/>
  <c r="C420" i="4"/>
  <c r="O420" i="4" s="1"/>
  <c r="C419" i="4"/>
  <c r="O419" i="4" s="1"/>
  <c r="C418" i="4"/>
  <c r="O418" i="4" s="1"/>
  <c r="C417" i="4"/>
  <c r="O417" i="4" s="1"/>
  <c r="C416" i="4"/>
  <c r="O416" i="4" s="1"/>
  <c r="C415" i="4"/>
  <c r="O415" i="4" s="1"/>
  <c r="C414" i="4"/>
  <c r="O414" i="4" s="1"/>
  <c r="C413" i="4"/>
  <c r="O413" i="4" s="1"/>
  <c r="C412" i="4"/>
  <c r="O412" i="4" s="1"/>
  <c r="C411" i="4"/>
  <c r="O411" i="4" s="1"/>
  <c r="C410" i="4"/>
  <c r="O410" i="4" s="1"/>
  <c r="C409" i="4"/>
  <c r="O409" i="4" s="1"/>
  <c r="C408" i="4"/>
  <c r="O408" i="4" s="1"/>
  <c r="C407" i="4"/>
  <c r="O407" i="4" s="1"/>
  <c r="C406" i="4"/>
  <c r="O406" i="4" s="1"/>
  <c r="C405" i="4"/>
  <c r="O405" i="4" s="1"/>
  <c r="C404" i="4"/>
  <c r="O404" i="4" s="1"/>
  <c r="C403" i="4"/>
  <c r="O403" i="4" s="1"/>
  <c r="C402" i="4"/>
  <c r="O402" i="4" s="1"/>
  <c r="C401" i="4"/>
  <c r="O401" i="4" s="1"/>
  <c r="C400" i="4"/>
  <c r="O400" i="4" s="1"/>
  <c r="C399" i="4"/>
  <c r="O399" i="4" s="1"/>
  <c r="C398" i="4"/>
  <c r="O398" i="4" s="1"/>
  <c r="C397" i="4"/>
  <c r="O397" i="4" s="1"/>
  <c r="C396" i="4"/>
  <c r="O396" i="4" s="1"/>
  <c r="C395" i="4"/>
  <c r="O395" i="4" s="1"/>
  <c r="C394" i="4"/>
  <c r="O394" i="4" s="1"/>
  <c r="C393" i="4"/>
  <c r="O393" i="4" s="1"/>
  <c r="C392" i="4"/>
  <c r="O392" i="4" s="1"/>
  <c r="C391" i="4"/>
  <c r="O391" i="4" s="1"/>
  <c r="C390" i="4"/>
  <c r="O390" i="4" s="1"/>
  <c r="C389" i="4"/>
  <c r="O389" i="4" s="1"/>
  <c r="C388" i="4"/>
  <c r="O388" i="4" s="1"/>
  <c r="C387" i="4"/>
  <c r="O387" i="4" s="1"/>
  <c r="C386" i="4"/>
  <c r="O386" i="4" s="1"/>
  <c r="C385" i="4"/>
  <c r="C384" i="4"/>
  <c r="O384" i="4" s="1"/>
  <c r="C383" i="4"/>
  <c r="O383" i="4" s="1"/>
  <c r="C382" i="4"/>
  <c r="O382" i="4" s="1"/>
  <c r="C381" i="4"/>
  <c r="O381" i="4" s="1"/>
  <c r="C380" i="4"/>
  <c r="O380" i="4" s="1"/>
  <c r="C379" i="4"/>
  <c r="O379" i="4" s="1"/>
  <c r="C378" i="4"/>
  <c r="O378" i="4" s="1"/>
  <c r="C377" i="4"/>
  <c r="O377" i="4" s="1"/>
  <c r="C376" i="4"/>
  <c r="O376" i="4" s="1"/>
  <c r="C375" i="4"/>
  <c r="O375" i="4" s="1"/>
  <c r="C374" i="4"/>
  <c r="O374" i="4" s="1"/>
  <c r="C373" i="4"/>
  <c r="O373" i="4" s="1"/>
  <c r="C372" i="4"/>
  <c r="O372" i="4" s="1"/>
  <c r="C371" i="4"/>
  <c r="O371" i="4" s="1"/>
  <c r="C370" i="4"/>
  <c r="O370" i="4" s="1"/>
  <c r="C369" i="4"/>
  <c r="O369" i="4" s="1"/>
  <c r="C368" i="4"/>
  <c r="O368" i="4" s="1"/>
  <c r="C367" i="4"/>
  <c r="O367" i="4" s="1"/>
  <c r="C366" i="4"/>
  <c r="O366" i="4" s="1"/>
  <c r="C365" i="4"/>
  <c r="O365" i="4" s="1"/>
  <c r="C364" i="4"/>
  <c r="O364" i="4" s="1"/>
  <c r="C363" i="4"/>
  <c r="O363" i="4" s="1"/>
  <c r="C362" i="4"/>
  <c r="O362" i="4" s="1"/>
  <c r="C361" i="4"/>
  <c r="O361" i="4" s="1"/>
  <c r="C360" i="4"/>
  <c r="O360" i="4" s="1"/>
  <c r="C359" i="4"/>
  <c r="O359" i="4" s="1"/>
  <c r="C358" i="4"/>
  <c r="O358" i="4" s="1"/>
  <c r="C357" i="4"/>
  <c r="O357" i="4" s="1"/>
  <c r="C356" i="4"/>
  <c r="O356" i="4" s="1"/>
  <c r="C355" i="4"/>
  <c r="O355" i="4" s="1"/>
  <c r="C354" i="4"/>
  <c r="O354" i="4" s="1"/>
  <c r="C353" i="4"/>
  <c r="O353" i="4" s="1"/>
  <c r="C352" i="4"/>
  <c r="O352" i="4" s="1"/>
  <c r="C351" i="4"/>
  <c r="O351" i="4" s="1"/>
  <c r="C350" i="4"/>
  <c r="O350" i="4" s="1"/>
  <c r="C349" i="4"/>
  <c r="O349" i="4" s="1"/>
  <c r="C348" i="4"/>
  <c r="O348" i="4" s="1"/>
  <c r="C347" i="4"/>
  <c r="O347" i="4" s="1"/>
  <c r="C346" i="4"/>
  <c r="O346" i="4" s="1"/>
  <c r="C345" i="4"/>
  <c r="O345" i="4" s="1"/>
  <c r="C344" i="4"/>
  <c r="O344" i="4" s="1"/>
  <c r="C343" i="4"/>
  <c r="O343" i="4" s="1"/>
  <c r="C342" i="4"/>
  <c r="O342" i="4" s="1"/>
  <c r="C341" i="4"/>
  <c r="O341" i="4" s="1"/>
  <c r="C340" i="4"/>
  <c r="O340" i="4" s="1"/>
  <c r="C339" i="4"/>
  <c r="O339" i="4" s="1"/>
  <c r="C338" i="4"/>
  <c r="O338" i="4" s="1"/>
  <c r="C337" i="4"/>
  <c r="O337" i="4" s="1"/>
  <c r="C336" i="4"/>
  <c r="O336" i="4" s="1"/>
  <c r="C335" i="4"/>
  <c r="O335" i="4" s="1"/>
  <c r="C334" i="4"/>
  <c r="O334" i="4" s="1"/>
  <c r="C333" i="4"/>
  <c r="O333" i="4" s="1"/>
  <c r="C332" i="4"/>
  <c r="O332" i="4" s="1"/>
  <c r="C331" i="4"/>
  <c r="O331" i="4" s="1"/>
  <c r="C330" i="4"/>
  <c r="O330" i="4" s="1"/>
  <c r="C329" i="4"/>
  <c r="O329" i="4" s="1"/>
  <c r="C328" i="4"/>
  <c r="O328" i="4" s="1"/>
  <c r="C327" i="4"/>
  <c r="O327" i="4" s="1"/>
  <c r="C326" i="4"/>
  <c r="O326" i="4" s="1"/>
  <c r="C325" i="4"/>
  <c r="O325" i="4" s="1"/>
  <c r="C324" i="4"/>
  <c r="O324" i="4" s="1"/>
  <c r="C323" i="4"/>
  <c r="O323" i="4" s="1"/>
  <c r="C322" i="4"/>
  <c r="O322" i="4" s="1"/>
  <c r="C321" i="4"/>
  <c r="O321" i="4" s="1"/>
  <c r="C320" i="4"/>
  <c r="O320" i="4" s="1"/>
  <c r="C319" i="4"/>
  <c r="O319" i="4" s="1"/>
  <c r="C318" i="4"/>
  <c r="O318" i="4" s="1"/>
  <c r="C317" i="4"/>
  <c r="O317" i="4" s="1"/>
  <c r="C316" i="4"/>
  <c r="O316" i="4" s="1"/>
  <c r="C315" i="4"/>
  <c r="O315" i="4" s="1"/>
  <c r="C314" i="4"/>
  <c r="O314" i="4" s="1"/>
  <c r="C313" i="4"/>
  <c r="O313" i="4" s="1"/>
  <c r="C312" i="4"/>
  <c r="O312" i="4" s="1"/>
  <c r="C311" i="4"/>
  <c r="O311" i="4" s="1"/>
  <c r="C310" i="4"/>
  <c r="O310" i="4" s="1"/>
  <c r="C309" i="4"/>
  <c r="O309" i="4" s="1"/>
  <c r="C308" i="4"/>
  <c r="O308" i="4" s="1"/>
  <c r="C307" i="4"/>
  <c r="O307" i="4" s="1"/>
  <c r="C306" i="4"/>
  <c r="O306" i="4" s="1"/>
  <c r="C305" i="4"/>
  <c r="O305" i="4" s="1"/>
  <c r="C304" i="4"/>
  <c r="O304" i="4" s="1"/>
  <c r="C303" i="4"/>
  <c r="O303" i="4" s="1"/>
  <c r="C302" i="4"/>
  <c r="O302" i="4" s="1"/>
  <c r="C301" i="4"/>
  <c r="O301" i="4" s="1"/>
  <c r="C300" i="4"/>
  <c r="O300" i="4" s="1"/>
  <c r="C299" i="4"/>
  <c r="O299" i="4" s="1"/>
  <c r="C298" i="4"/>
  <c r="O298" i="4" s="1"/>
  <c r="C297" i="4"/>
  <c r="O297" i="4" s="1"/>
  <c r="C296" i="4"/>
  <c r="O296" i="4" s="1"/>
  <c r="C295" i="4"/>
  <c r="O295" i="4" s="1"/>
  <c r="C294" i="4"/>
  <c r="O294" i="4" s="1"/>
  <c r="C293" i="4"/>
  <c r="O293" i="4" s="1"/>
  <c r="C292" i="4"/>
  <c r="O292" i="4" s="1"/>
  <c r="C291" i="4"/>
  <c r="O291" i="4" s="1"/>
  <c r="C290" i="4"/>
  <c r="O290" i="4" s="1"/>
  <c r="C289" i="4"/>
  <c r="O289" i="4" s="1"/>
  <c r="C288" i="4"/>
  <c r="O288" i="4" s="1"/>
  <c r="C287" i="4"/>
  <c r="O287" i="4" s="1"/>
  <c r="C286" i="4"/>
  <c r="O286" i="4" s="1"/>
  <c r="C285" i="4"/>
  <c r="O285" i="4" s="1"/>
  <c r="C284" i="4"/>
  <c r="O284" i="4" s="1"/>
  <c r="C283" i="4"/>
  <c r="O283" i="4" s="1"/>
  <c r="C282" i="4"/>
  <c r="O282" i="4" s="1"/>
  <c r="C281" i="4"/>
  <c r="O281" i="4" s="1"/>
  <c r="C280" i="4"/>
  <c r="O280" i="4" s="1"/>
  <c r="C279" i="4"/>
  <c r="O279" i="4" s="1"/>
  <c r="C278" i="4"/>
  <c r="O278" i="4" s="1"/>
  <c r="C277" i="4"/>
  <c r="O277" i="4" s="1"/>
  <c r="C276" i="4"/>
  <c r="O276" i="4" s="1"/>
  <c r="C275" i="4"/>
  <c r="O275" i="4" s="1"/>
  <c r="C274" i="4"/>
  <c r="O274" i="4" s="1"/>
  <c r="C273" i="4"/>
  <c r="O273" i="4" s="1"/>
  <c r="C272" i="4"/>
  <c r="O272" i="4" s="1"/>
  <c r="C271" i="4"/>
  <c r="O271" i="4" s="1"/>
  <c r="C270" i="4"/>
  <c r="O270" i="4" s="1"/>
  <c r="C269" i="4"/>
  <c r="O269" i="4" s="1"/>
  <c r="C268" i="4"/>
  <c r="O268" i="4" s="1"/>
  <c r="C267" i="4"/>
  <c r="O267" i="4" s="1"/>
  <c r="C266" i="4"/>
  <c r="O266" i="4" s="1"/>
  <c r="C265" i="4"/>
  <c r="O265" i="4" s="1"/>
  <c r="C264" i="4"/>
  <c r="O264" i="4" s="1"/>
  <c r="C263" i="4"/>
  <c r="O263" i="4" s="1"/>
  <c r="C262" i="4"/>
  <c r="O262" i="4" s="1"/>
  <c r="C261" i="4"/>
  <c r="O261" i="4" s="1"/>
  <c r="C260" i="4"/>
  <c r="O260" i="4" s="1"/>
  <c r="C259" i="4"/>
  <c r="O259" i="4" s="1"/>
  <c r="C258" i="4"/>
  <c r="O258" i="4" s="1"/>
  <c r="C257" i="4"/>
  <c r="O257" i="4" s="1"/>
  <c r="C256" i="4"/>
  <c r="O256" i="4" s="1"/>
  <c r="C255" i="4"/>
  <c r="O255" i="4" s="1"/>
  <c r="C254" i="4"/>
  <c r="O254" i="4" s="1"/>
  <c r="C253" i="4"/>
  <c r="O253" i="4" s="1"/>
  <c r="C252" i="4"/>
  <c r="O252" i="4" s="1"/>
  <c r="C251" i="4"/>
  <c r="O251" i="4" s="1"/>
  <c r="C250" i="4"/>
  <c r="O250" i="4" s="1"/>
  <c r="C249" i="4"/>
  <c r="O249" i="4" s="1"/>
  <c r="C248" i="4"/>
  <c r="O248" i="4" s="1"/>
  <c r="C247" i="4"/>
  <c r="O247" i="4" s="1"/>
  <c r="C246" i="4"/>
  <c r="O246" i="4" s="1"/>
  <c r="C245" i="4"/>
  <c r="O245" i="4" s="1"/>
  <c r="C244" i="4"/>
  <c r="O244" i="4" s="1"/>
  <c r="C243" i="4"/>
  <c r="O243" i="4" s="1"/>
  <c r="C242" i="4"/>
  <c r="O242" i="4" s="1"/>
  <c r="C241" i="4"/>
  <c r="O241" i="4" s="1"/>
  <c r="C240" i="4"/>
  <c r="O240" i="4" s="1"/>
  <c r="C239" i="4"/>
  <c r="O239" i="4" s="1"/>
  <c r="C238" i="4"/>
  <c r="O238" i="4" s="1"/>
  <c r="C237" i="4"/>
  <c r="O237" i="4" s="1"/>
  <c r="C236" i="4"/>
  <c r="O236" i="4" s="1"/>
  <c r="C235" i="4"/>
  <c r="O235" i="4" s="1"/>
  <c r="C234" i="4"/>
  <c r="O234" i="4" s="1"/>
  <c r="C233" i="4"/>
  <c r="O233" i="4" s="1"/>
  <c r="C232" i="4"/>
  <c r="O232" i="4" s="1"/>
  <c r="C231" i="4"/>
  <c r="O231" i="4" s="1"/>
  <c r="C230" i="4"/>
  <c r="O230" i="4" s="1"/>
  <c r="C229" i="4"/>
  <c r="O229" i="4" s="1"/>
  <c r="C228" i="4"/>
  <c r="O228" i="4" s="1"/>
  <c r="C227" i="4"/>
  <c r="O227" i="4" s="1"/>
  <c r="C226" i="4"/>
  <c r="O226" i="4" s="1"/>
  <c r="C225" i="4"/>
  <c r="O225" i="4" s="1"/>
  <c r="C224" i="4"/>
  <c r="O224" i="4" s="1"/>
  <c r="C223" i="4"/>
  <c r="O223" i="4" s="1"/>
  <c r="C222" i="4"/>
  <c r="O222" i="4" s="1"/>
  <c r="C221" i="4"/>
  <c r="O221" i="4" s="1"/>
  <c r="C220" i="4"/>
  <c r="O220" i="4" s="1"/>
  <c r="C219" i="4"/>
  <c r="O219" i="4" s="1"/>
  <c r="C218" i="4"/>
  <c r="O218" i="4" s="1"/>
  <c r="C217" i="4"/>
  <c r="O217" i="4" s="1"/>
  <c r="C216" i="4"/>
  <c r="O216" i="4" s="1"/>
  <c r="C215" i="4"/>
  <c r="O215" i="4" s="1"/>
  <c r="C214" i="4"/>
  <c r="O214" i="4" s="1"/>
  <c r="C213" i="4"/>
  <c r="O213" i="4" s="1"/>
  <c r="C212" i="4"/>
  <c r="O212" i="4" s="1"/>
  <c r="C211" i="4"/>
  <c r="O211" i="4" s="1"/>
  <c r="C210" i="4"/>
  <c r="O210" i="4" s="1"/>
  <c r="C209" i="4"/>
  <c r="O209" i="4" s="1"/>
  <c r="C208" i="4"/>
  <c r="O208" i="4" s="1"/>
  <c r="C207" i="4"/>
  <c r="O207" i="4" s="1"/>
  <c r="C206" i="4"/>
  <c r="O206" i="4" s="1"/>
  <c r="C205" i="4"/>
  <c r="O205" i="4" s="1"/>
  <c r="C204" i="4"/>
  <c r="O204" i="4" s="1"/>
  <c r="C203" i="4"/>
  <c r="O203" i="4" s="1"/>
  <c r="C202" i="4"/>
  <c r="O202" i="4" s="1"/>
  <c r="C201" i="4"/>
  <c r="O201" i="4" s="1"/>
  <c r="C200" i="4"/>
  <c r="O200" i="4" s="1"/>
  <c r="C199" i="4"/>
  <c r="O199" i="4" s="1"/>
  <c r="C198" i="4"/>
  <c r="O198" i="4" s="1"/>
  <c r="C197" i="4"/>
  <c r="O197" i="4" s="1"/>
  <c r="C196" i="4"/>
  <c r="O196" i="4" s="1"/>
  <c r="C195" i="4"/>
  <c r="O195" i="4" s="1"/>
  <c r="C194" i="4"/>
  <c r="O194" i="4" s="1"/>
  <c r="C193" i="4"/>
  <c r="O193" i="4" s="1"/>
  <c r="C192" i="4"/>
  <c r="O192" i="4" s="1"/>
  <c r="C191" i="4"/>
  <c r="O191" i="4" s="1"/>
  <c r="C190" i="4"/>
  <c r="O190" i="4" s="1"/>
  <c r="C189" i="4"/>
  <c r="O189" i="4" s="1"/>
  <c r="C188" i="4"/>
  <c r="O188" i="4" s="1"/>
  <c r="C187" i="4"/>
  <c r="O187" i="4" s="1"/>
  <c r="C186" i="4"/>
  <c r="O186" i="4" s="1"/>
  <c r="C185" i="4"/>
  <c r="O185" i="4" s="1"/>
  <c r="C184" i="4"/>
  <c r="O184" i="4" s="1"/>
  <c r="C183" i="4"/>
  <c r="O183" i="4" s="1"/>
  <c r="C182" i="4"/>
  <c r="O182" i="4" s="1"/>
  <c r="C181" i="4"/>
  <c r="O181" i="4" s="1"/>
  <c r="C180" i="4"/>
  <c r="O180" i="4" s="1"/>
  <c r="C179" i="4"/>
  <c r="O179" i="4" s="1"/>
  <c r="C178" i="4"/>
  <c r="O178" i="4" s="1"/>
  <c r="C177" i="4"/>
  <c r="O177" i="4" s="1"/>
  <c r="C176" i="4"/>
  <c r="O176" i="4" s="1"/>
  <c r="C175" i="4"/>
  <c r="O175" i="4" s="1"/>
  <c r="C174" i="4"/>
  <c r="O174" i="4" s="1"/>
  <c r="C173" i="4"/>
  <c r="O173" i="4" s="1"/>
  <c r="C172" i="4"/>
  <c r="O172" i="4" s="1"/>
  <c r="C171" i="4"/>
  <c r="O171" i="4" s="1"/>
  <c r="C170" i="4"/>
  <c r="O170" i="4" s="1"/>
  <c r="C169" i="4"/>
  <c r="O169" i="4" s="1"/>
  <c r="C168" i="4"/>
  <c r="O168" i="4" s="1"/>
  <c r="C167" i="4"/>
  <c r="O167" i="4" s="1"/>
  <c r="C166" i="4"/>
  <c r="O166" i="4" s="1"/>
  <c r="C165" i="4"/>
  <c r="O165" i="4" s="1"/>
  <c r="C164" i="4"/>
  <c r="O164" i="4" s="1"/>
  <c r="C163" i="4"/>
  <c r="O163" i="4" s="1"/>
  <c r="C162" i="4"/>
  <c r="O162" i="4" s="1"/>
  <c r="C161" i="4"/>
  <c r="O161" i="4" s="1"/>
  <c r="C160" i="4"/>
  <c r="O160" i="4" s="1"/>
  <c r="C159" i="4"/>
  <c r="O159" i="4" s="1"/>
  <c r="C158" i="4"/>
  <c r="O158" i="4" s="1"/>
  <c r="C157" i="4"/>
  <c r="O157" i="4" s="1"/>
  <c r="C156" i="4"/>
  <c r="O156" i="4" s="1"/>
  <c r="C155" i="4"/>
  <c r="O155" i="4" s="1"/>
  <c r="C154" i="4"/>
  <c r="O154" i="4" s="1"/>
  <c r="C153" i="4"/>
  <c r="O153" i="4" s="1"/>
  <c r="C152" i="4"/>
  <c r="O152" i="4" s="1"/>
  <c r="C151" i="4"/>
  <c r="O151" i="4" s="1"/>
  <c r="C150" i="4"/>
  <c r="O150" i="4" s="1"/>
  <c r="C149" i="4"/>
  <c r="O149" i="4" s="1"/>
  <c r="C148" i="4"/>
  <c r="O148" i="4" s="1"/>
  <c r="C147" i="4"/>
  <c r="O147" i="4" s="1"/>
  <c r="C146" i="4"/>
  <c r="O146" i="4" s="1"/>
  <c r="C145" i="4"/>
  <c r="O145" i="4" s="1"/>
  <c r="C144" i="4"/>
  <c r="O144" i="4" s="1"/>
  <c r="C143" i="4"/>
  <c r="O143" i="4" s="1"/>
  <c r="C142" i="4"/>
  <c r="O142" i="4" s="1"/>
  <c r="C141" i="4"/>
  <c r="O141" i="4" s="1"/>
  <c r="C140" i="4"/>
  <c r="O140" i="4" s="1"/>
  <c r="C139" i="4"/>
  <c r="O139" i="4" s="1"/>
  <c r="C138" i="4"/>
  <c r="O138" i="4" s="1"/>
  <c r="C137" i="4"/>
  <c r="O137" i="4" s="1"/>
  <c r="C136" i="4"/>
  <c r="O136" i="4" s="1"/>
  <c r="C135" i="4"/>
  <c r="O135" i="4" s="1"/>
  <c r="C134" i="4"/>
  <c r="O134" i="4" s="1"/>
  <c r="C133" i="4"/>
  <c r="O133" i="4" s="1"/>
  <c r="C132" i="4"/>
  <c r="O132" i="4" s="1"/>
  <c r="C131" i="4"/>
  <c r="O131" i="4" s="1"/>
  <c r="C130" i="4"/>
  <c r="O130" i="4" s="1"/>
  <c r="C129" i="4"/>
  <c r="O129" i="4" s="1"/>
  <c r="C128" i="4"/>
  <c r="O128" i="4" s="1"/>
  <c r="C127" i="4"/>
  <c r="O127" i="4" s="1"/>
  <c r="C126" i="4"/>
  <c r="O126" i="4" s="1"/>
  <c r="C125" i="4"/>
  <c r="O125" i="4" s="1"/>
  <c r="C124" i="4"/>
  <c r="O124" i="4" s="1"/>
  <c r="C123" i="4"/>
  <c r="O123" i="4" s="1"/>
  <c r="C122" i="4"/>
  <c r="O122" i="4" s="1"/>
  <c r="C121" i="4"/>
  <c r="O121" i="4" s="1"/>
  <c r="C120" i="4"/>
  <c r="O120" i="4" s="1"/>
  <c r="C119" i="4"/>
  <c r="O119" i="4" s="1"/>
  <c r="C118" i="4"/>
  <c r="O118" i="4" s="1"/>
  <c r="C117" i="4"/>
  <c r="O117" i="4" s="1"/>
  <c r="C116" i="4"/>
  <c r="O116" i="4" s="1"/>
  <c r="C115" i="4"/>
  <c r="O115" i="4" s="1"/>
  <c r="C114" i="4"/>
  <c r="O114" i="4" s="1"/>
  <c r="C113" i="4"/>
  <c r="O113" i="4" s="1"/>
  <c r="C112" i="4"/>
  <c r="O112" i="4" s="1"/>
  <c r="C111" i="4"/>
  <c r="O111" i="4" s="1"/>
  <c r="C110" i="4"/>
  <c r="O110" i="4" s="1"/>
  <c r="C109" i="4"/>
  <c r="O109" i="4" s="1"/>
  <c r="C108" i="4"/>
  <c r="O108" i="4" s="1"/>
  <c r="C107" i="4"/>
  <c r="O107" i="4" s="1"/>
  <c r="C106" i="4"/>
  <c r="O106" i="4" s="1"/>
  <c r="C105" i="4"/>
  <c r="O105" i="4" s="1"/>
  <c r="C104" i="4"/>
  <c r="O104" i="4" s="1"/>
  <c r="C103" i="4"/>
  <c r="O103" i="4" s="1"/>
  <c r="C102" i="4"/>
  <c r="O102" i="4" s="1"/>
  <c r="C101" i="4"/>
  <c r="O101" i="4" s="1"/>
  <c r="C100" i="4"/>
  <c r="O100" i="4" s="1"/>
  <c r="C99" i="4"/>
  <c r="O99" i="4" s="1"/>
  <c r="C98" i="4"/>
  <c r="O98" i="4" s="1"/>
  <c r="C97" i="4"/>
  <c r="O97" i="4" s="1"/>
  <c r="C96" i="4"/>
  <c r="O96" i="4" s="1"/>
  <c r="C95" i="4"/>
  <c r="O95" i="4" s="1"/>
  <c r="C94" i="4"/>
  <c r="O94" i="4" s="1"/>
  <c r="C93" i="4"/>
  <c r="O93" i="4" s="1"/>
  <c r="C92" i="4"/>
  <c r="O92" i="4" s="1"/>
  <c r="C91" i="4"/>
  <c r="O91" i="4" s="1"/>
  <c r="C90" i="4"/>
  <c r="O90" i="4" s="1"/>
  <c r="C89" i="4"/>
  <c r="O89" i="4" s="1"/>
  <c r="C88" i="4"/>
  <c r="O88" i="4" s="1"/>
  <c r="C87" i="4"/>
  <c r="O87" i="4" s="1"/>
  <c r="C86" i="4"/>
  <c r="O86" i="4" s="1"/>
  <c r="C85" i="4"/>
  <c r="O85" i="4" s="1"/>
  <c r="C84" i="4"/>
  <c r="O84" i="4" s="1"/>
  <c r="C83" i="4"/>
  <c r="O83" i="4" s="1"/>
  <c r="C82" i="4"/>
  <c r="O82" i="4" s="1"/>
  <c r="C81" i="4"/>
  <c r="O81" i="4" s="1"/>
  <c r="C80" i="4"/>
  <c r="O80" i="4" s="1"/>
  <c r="C79" i="4"/>
  <c r="O79" i="4" s="1"/>
  <c r="C78" i="4"/>
  <c r="O78" i="4" s="1"/>
  <c r="C77" i="4"/>
  <c r="O77" i="4" s="1"/>
  <c r="C76" i="4"/>
  <c r="O76" i="4" s="1"/>
  <c r="C75" i="4"/>
  <c r="O75" i="4" s="1"/>
  <c r="C74" i="4"/>
  <c r="O74" i="4" s="1"/>
  <c r="C73" i="4"/>
  <c r="O73" i="4" s="1"/>
  <c r="C72" i="4"/>
  <c r="O72" i="4" s="1"/>
  <c r="C71" i="4"/>
  <c r="O71" i="4" s="1"/>
  <c r="C70" i="4"/>
  <c r="O70" i="4" s="1"/>
  <c r="C69" i="4"/>
  <c r="O69" i="4" s="1"/>
  <c r="C68" i="4"/>
  <c r="O68" i="4" s="1"/>
  <c r="C67" i="4"/>
  <c r="O67" i="4" s="1"/>
  <c r="C66" i="4"/>
  <c r="O66" i="4" s="1"/>
  <c r="C65" i="4"/>
  <c r="O65" i="4" s="1"/>
  <c r="C64" i="4"/>
  <c r="O64" i="4" s="1"/>
  <c r="C63" i="4"/>
  <c r="O63" i="4" s="1"/>
  <c r="C62" i="4"/>
  <c r="O62" i="4" s="1"/>
  <c r="C61" i="4"/>
  <c r="O61" i="4" s="1"/>
  <c r="C60" i="4"/>
  <c r="O60" i="4" s="1"/>
  <c r="C59" i="4"/>
  <c r="O59" i="4" s="1"/>
  <c r="C58" i="4"/>
  <c r="O58" i="4" s="1"/>
  <c r="C57" i="4"/>
  <c r="O57" i="4" s="1"/>
  <c r="C56" i="4"/>
  <c r="O56" i="4" s="1"/>
  <c r="C55" i="4"/>
  <c r="O55" i="4" s="1"/>
  <c r="C54" i="4"/>
  <c r="O54" i="4" s="1"/>
  <c r="C53" i="4"/>
  <c r="O53" i="4" s="1"/>
  <c r="C52" i="4"/>
  <c r="O52" i="4" s="1"/>
  <c r="C51" i="4"/>
  <c r="O51" i="4" s="1"/>
  <c r="C50" i="4"/>
  <c r="O50" i="4" s="1"/>
  <c r="C49" i="4"/>
  <c r="O49" i="4" s="1"/>
  <c r="C48" i="4"/>
  <c r="O48" i="4" s="1"/>
  <c r="C47" i="4"/>
  <c r="O47" i="4" s="1"/>
  <c r="C46" i="4"/>
  <c r="O46" i="4" s="1"/>
  <c r="C45" i="4"/>
  <c r="O45" i="4" s="1"/>
  <c r="C44" i="4"/>
  <c r="O44" i="4" s="1"/>
  <c r="C43" i="4"/>
  <c r="O43" i="4" s="1"/>
  <c r="O441" i="4"/>
  <c r="O385" i="4"/>
  <c r="C42" i="4"/>
  <c r="O42" i="4" s="1"/>
  <c r="O509" i="4"/>
  <c r="O452" i="4"/>
  <c r="B51" i="4"/>
  <c r="B50" i="4"/>
  <c r="B49" i="4"/>
  <c r="B48" i="4"/>
  <c r="B47" i="4"/>
  <c r="B46" i="4"/>
  <c r="B45" i="4"/>
  <c r="B44" i="4"/>
  <c r="B43" i="4"/>
  <c r="EM510" i="1"/>
  <c r="EK510" i="1"/>
  <c r="J541" i="4" s="1"/>
  <c r="V541" i="4" s="1"/>
  <c r="EI510" i="1"/>
  <c r="EM509" i="1"/>
  <c r="EK509" i="1"/>
  <c r="J540" i="4" s="1"/>
  <c r="V540" i="4" s="1"/>
  <c r="EI509" i="1"/>
  <c r="EM508" i="1"/>
  <c r="EK508" i="1"/>
  <c r="J539" i="4" s="1"/>
  <c r="V539" i="4" s="1"/>
  <c r="EI508" i="1"/>
  <c r="I539" i="4" s="1"/>
  <c r="U539" i="4" s="1"/>
  <c r="EM507" i="1"/>
  <c r="EK507" i="1"/>
  <c r="J538" i="4" s="1"/>
  <c r="V538" i="4" s="1"/>
  <c r="EI507" i="1"/>
  <c r="I538" i="4" s="1"/>
  <c r="U538" i="4" s="1"/>
  <c r="EM506" i="1"/>
  <c r="K537" i="4" s="1"/>
  <c r="W537" i="4" s="1"/>
  <c r="EK506" i="1"/>
  <c r="J537" i="4" s="1"/>
  <c r="V537" i="4" s="1"/>
  <c r="EI506" i="1"/>
  <c r="EM505" i="1"/>
  <c r="K536" i="4" s="1"/>
  <c r="W536" i="4" s="1"/>
  <c r="EK505" i="1"/>
  <c r="J536" i="4" s="1"/>
  <c r="V536" i="4" s="1"/>
  <c r="EI505" i="1"/>
  <c r="EM504" i="1"/>
  <c r="K535" i="4" s="1"/>
  <c r="W535" i="4" s="1"/>
  <c r="EK504" i="1"/>
  <c r="J535" i="4" s="1"/>
  <c r="V535" i="4" s="1"/>
  <c r="EI504" i="1"/>
  <c r="EM503" i="1"/>
  <c r="EK503" i="1"/>
  <c r="J534" i="4" s="1"/>
  <c r="V534" i="4" s="1"/>
  <c r="EI503" i="1"/>
  <c r="EM502" i="1"/>
  <c r="EK502" i="1"/>
  <c r="J533" i="4" s="1"/>
  <c r="V533" i="4" s="1"/>
  <c r="EI502" i="1"/>
  <c r="I533" i="4" s="1"/>
  <c r="EM501" i="1"/>
  <c r="EK501" i="1"/>
  <c r="J532" i="4" s="1"/>
  <c r="V532" i="4" s="1"/>
  <c r="EI501" i="1"/>
  <c r="EM500" i="1"/>
  <c r="EK500" i="1"/>
  <c r="J531" i="4" s="1"/>
  <c r="V531" i="4" s="1"/>
  <c r="EI500" i="1"/>
  <c r="EM499" i="1"/>
  <c r="K530" i="4" s="1"/>
  <c r="W530" i="4" s="1"/>
  <c r="EK499" i="1"/>
  <c r="J530" i="4" s="1"/>
  <c r="V530" i="4" s="1"/>
  <c r="EI499" i="1"/>
  <c r="I530" i="4" s="1"/>
  <c r="U530" i="4" s="1"/>
  <c r="EM498" i="1"/>
  <c r="K529" i="4" s="1"/>
  <c r="W529" i="4" s="1"/>
  <c r="EK498" i="1"/>
  <c r="J529" i="4" s="1"/>
  <c r="V529" i="4" s="1"/>
  <c r="EI498" i="1"/>
  <c r="I529" i="4" s="1"/>
  <c r="U529" i="4" s="1"/>
  <c r="EM497" i="1"/>
  <c r="EK497" i="1"/>
  <c r="J528" i="4" s="1"/>
  <c r="V528" i="4" s="1"/>
  <c r="EI497" i="1"/>
  <c r="EM496" i="1"/>
  <c r="K527" i="4" s="1"/>
  <c r="W527" i="4" s="1"/>
  <c r="EK496" i="1"/>
  <c r="J527" i="4" s="1"/>
  <c r="V527" i="4" s="1"/>
  <c r="EI496" i="1"/>
  <c r="EM495" i="1"/>
  <c r="EK495" i="1"/>
  <c r="J526" i="4" s="1"/>
  <c r="V526" i="4" s="1"/>
  <c r="EI495" i="1"/>
  <c r="EM494" i="1"/>
  <c r="EK494" i="1"/>
  <c r="J525" i="4" s="1"/>
  <c r="V525" i="4" s="1"/>
  <c r="EI494" i="1"/>
  <c r="EM493" i="1"/>
  <c r="K524" i="4" s="1"/>
  <c r="W524" i="4" s="1"/>
  <c r="EK493" i="1"/>
  <c r="J524" i="4" s="1"/>
  <c r="V524" i="4" s="1"/>
  <c r="EI493" i="1"/>
  <c r="EM492" i="1"/>
  <c r="K523" i="4" s="1"/>
  <c r="W523" i="4" s="1"/>
  <c r="EK492" i="1"/>
  <c r="J523" i="4" s="1"/>
  <c r="V523" i="4" s="1"/>
  <c r="EI492" i="1"/>
  <c r="I523" i="4" s="1"/>
  <c r="U523" i="4" s="1"/>
  <c r="EM491" i="1"/>
  <c r="K522" i="4" s="1"/>
  <c r="W522" i="4" s="1"/>
  <c r="EK491" i="1"/>
  <c r="J522" i="4" s="1"/>
  <c r="V522" i="4" s="1"/>
  <c r="EI491" i="1"/>
  <c r="I522" i="4" s="1"/>
  <c r="U522" i="4" s="1"/>
  <c r="EM490" i="1"/>
  <c r="K521" i="4" s="1"/>
  <c r="W521" i="4" s="1"/>
  <c r="EK490" i="1"/>
  <c r="J521" i="4" s="1"/>
  <c r="V521" i="4" s="1"/>
  <c r="EI490" i="1"/>
  <c r="I521" i="4" s="1"/>
  <c r="U521" i="4" s="1"/>
  <c r="EM489" i="1"/>
  <c r="K520" i="4" s="1"/>
  <c r="W520" i="4" s="1"/>
  <c r="EK489" i="1"/>
  <c r="J520" i="4" s="1"/>
  <c r="V520" i="4" s="1"/>
  <c r="EI489" i="1"/>
  <c r="EM488" i="1"/>
  <c r="K519" i="4" s="1"/>
  <c r="W519" i="4" s="1"/>
  <c r="EK488" i="1"/>
  <c r="J519" i="4" s="1"/>
  <c r="V519" i="4" s="1"/>
  <c r="EI488" i="1"/>
  <c r="EM487" i="1"/>
  <c r="EK487" i="1"/>
  <c r="J518" i="4" s="1"/>
  <c r="V518" i="4" s="1"/>
  <c r="EI487" i="1"/>
  <c r="EM486" i="1"/>
  <c r="EK486" i="1"/>
  <c r="J517" i="4" s="1"/>
  <c r="V517" i="4" s="1"/>
  <c r="EI486" i="1"/>
  <c r="EM485" i="1"/>
  <c r="EK485" i="1"/>
  <c r="J516" i="4" s="1"/>
  <c r="V516" i="4" s="1"/>
  <c r="EI485" i="1"/>
  <c r="EM484" i="1"/>
  <c r="K515" i="4" s="1"/>
  <c r="W515" i="4" s="1"/>
  <c r="EK484" i="1"/>
  <c r="J515" i="4" s="1"/>
  <c r="V515" i="4" s="1"/>
  <c r="EI484" i="1"/>
  <c r="I515" i="4" s="1"/>
  <c r="U515" i="4" s="1"/>
  <c r="EM483" i="1"/>
  <c r="EK483" i="1"/>
  <c r="J514" i="4" s="1"/>
  <c r="V514" i="4" s="1"/>
  <c r="EI483" i="1"/>
  <c r="EM482" i="1"/>
  <c r="K513" i="4" s="1"/>
  <c r="W513" i="4" s="1"/>
  <c r="EK482" i="1"/>
  <c r="J513" i="4" s="1"/>
  <c r="V513" i="4" s="1"/>
  <c r="EI482" i="1"/>
  <c r="I513" i="4" s="1"/>
  <c r="U513" i="4" s="1"/>
  <c r="EM481" i="1"/>
  <c r="K512" i="4" s="1"/>
  <c r="W512" i="4" s="1"/>
  <c r="EK481" i="1"/>
  <c r="J512" i="4" s="1"/>
  <c r="V512" i="4" s="1"/>
  <c r="EI481" i="1"/>
  <c r="EM480" i="1"/>
  <c r="K511" i="4" s="1"/>
  <c r="W511" i="4" s="1"/>
  <c r="EK480" i="1"/>
  <c r="J511" i="4" s="1"/>
  <c r="V511" i="4" s="1"/>
  <c r="EI480" i="1"/>
  <c r="EM479" i="1"/>
  <c r="EK479" i="1"/>
  <c r="J510" i="4" s="1"/>
  <c r="V510" i="4" s="1"/>
  <c r="EI479" i="1"/>
  <c r="EM478" i="1"/>
  <c r="EK478" i="1"/>
  <c r="J509" i="4" s="1"/>
  <c r="V509" i="4" s="1"/>
  <c r="EI478" i="1"/>
  <c r="EM477" i="1"/>
  <c r="K508" i="4" s="1"/>
  <c r="W508" i="4" s="1"/>
  <c r="EK477" i="1"/>
  <c r="J508" i="4" s="1"/>
  <c r="V508" i="4" s="1"/>
  <c r="EI477" i="1"/>
  <c r="EM476" i="1"/>
  <c r="K507" i="4" s="1"/>
  <c r="W507" i="4" s="1"/>
  <c r="EK476" i="1"/>
  <c r="J507" i="4" s="1"/>
  <c r="V507" i="4" s="1"/>
  <c r="EI476" i="1"/>
  <c r="I507" i="4" s="1"/>
  <c r="U507" i="4" s="1"/>
  <c r="EM475" i="1"/>
  <c r="EK475" i="1"/>
  <c r="J506" i="4" s="1"/>
  <c r="V506" i="4" s="1"/>
  <c r="EI475" i="1"/>
  <c r="I506" i="4" s="1"/>
  <c r="U506" i="4" s="1"/>
  <c r="EM474" i="1"/>
  <c r="EK474" i="1"/>
  <c r="J505" i="4" s="1"/>
  <c r="V505" i="4" s="1"/>
  <c r="EI474" i="1"/>
  <c r="I505" i="4" s="1"/>
  <c r="U505" i="4" s="1"/>
  <c r="EM473" i="1"/>
  <c r="K504" i="4" s="1"/>
  <c r="W504" i="4" s="1"/>
  <c r="EK473" i="1"/>
  <c r="J504" i="4" s="1"/>
  <c r="V504" i="4" s="1"/>
  <c r="EI473" i="1"/>
  <c r="I504" i="4" s="1"/>
  <c r="U504" i="4" s="1"/>
  <c r="EM472" i="1"/>
  <c r="K503" i="4" s="1"/>
  <c r="W503" i="4" s="1"/>
  <c r="EK472" i="1"/>
  <c r="J503" i="4" s="1"/>
  <c r="V503" i="4" s="1"/>
  <c r="EI472" i="1"/>
  <c r="EM471" i="1"/>
  <c r="EK471" i="1"/>
  <c r="J502" i="4" s="1"/>
  <c r="V502" i="4" s="1"/>
  <c r="EI471" i="1"/>
  <c r="EM470" i="1"/>
  <c r="EK470" i="1"/>
  <c r="J501" i="4" s="1"/>
  <c r="V501" i="4" s="1"/>
  <c r="EI470" i="1"/>
  <c r="EM469" i="1"/>
  <c r="EK469" i="1"/>
  <c r="J500" i="4" s="1"/>
  <c r="V500" i="4" s="1"/>
  <c r="EI469" i="1"/>
  <c r="EM468" i="1"/>
  <c r="K499" i="4" s="1"/>
  <c r="W499" i="4" s="1"/>
  <c r="EK468" i="1"/>
  <c r="J499" i="4" s="1"/>
  <c r="V499" i="4" s="1"/>
  <c r="EI468" i="1"/>
  <c r="EM467" i="1"/>
  <c r="EK467" i="1"/>
  <c r="J498" i="4" s="1"/>
  <c r="V498" i="4" s="1"/>
  <c r="EI467" i="1"/>
  <c r="I498" i="4" s="1"/>
  <c r="U498" i="4" s="1"/>
  <c r="EM466" i="1"/>
  <c r="EK466" i="1"/>
  <c r="J497" i="4" s="1"/>
  <c r="V497" i="4" s="1"/>
  <c r="EI466" i="1"/>
  <c r="I497" i="4" s="1"/>
  <c r="U497" i="4" s="1"/>
  <c r="EM465" i="1"/>
  <c r="K496" i="4" s="1"/>
  <c r="W496" i="4" s="1"/>
  <c r="EK465" i="1"/>
  <c r="J496" i="4" s="1"/>
  <c r="V496" i="4" s="1"/>
  <c r="EI465" i="1"/>
  <c r="EM464" i="1"/>
  <c r="K495" i="4" s="1"/>
  <c r="W495" i="4" s="1"/>
  <c r="EK464" i="1"/>
  <c r="J495" i="4" s="1"/>
  <c r="V495" i="4" s="1"/>
  <c r="EI464" i="1"/>
  <c r="EM463" i="1"/>
  <c r="EK463" i="1"/>
  <c r="J494" i="4" s="1"/>
  <c r="V494" i="4" s="1"/>
  <c r="EI463" i="1"/>
  <c r="EM462" i="1"/>
  <c r="EK462" i="1"/>
  <c r="J493" i="4" s="1"/>
  <c r="V493" i="4" s="1"/>
  <c r="EI462" i="1"/>
  <c r="EM461" i="1"/>
  <c r="K492" i="4" s="1"/>
  <c r="W492" i="4" s="1"/>
  <c r="EK461" i="1"/>
  <c r="J492" i="4" s="1"/>
  <c r="V492" i="4" s="1"/>
  <c r="EI461" i="1"/>
  <c r="EM460" i="1"/>
  <c r="K491" i="4" s="1"/>
  <c r="W491" i="4" s="1"/>
  <c r="EK460" i="1"/>
  <c r="J491" i="4" s="1"/>
  <c r="V491" i="4" s="1"/>
  <c r="EI460" i="1"/>
  <c r="I491" i="4" s="1"/>
  <c r="U491" i="4" s="1"/>
  <c r="EM459" i="1"/>
  <c r="EK459" i="1"/>
  <c r="J490" i="4" s="1"/>
  <c r="V490" i="4" s="1"/>
  <c r="EI459" i="1"/>
  <c r="I490" i="4" s="1"/>
  <c r="U490" i="4" s="1"/>
  <c r="EM458" i="1"/>
  <c r="EK458" i="1"/>
  <c r="J489" i="4" s="1"/>
  <c r="V489" i="4" s="1"/>
  <c r="EI458" i="1"/>
  <c r="I489" i="4" s="1"/>
  <c r="U489" i="4" s="1"/>
  <c r="EM457" i="1"/>
  <c r="EK457" i="1"/>
  <c r="J488" i="4" s="1"/>
  <c r="V488" i="4" s="1"/>
  <c r="EI457" i="1"/>
  <c r="I488" i="4" s="1"/>
  <c r="U488" i="4" s="1"/>
  <c r="EM456" i="1"/>
  <c r="K487" i="4" s="1"/>
  <c r="W487" i="4" s="1"/>
  <c r="EK456" i="1"/>
  <c r="J487" i="4" s="1"/>
  <c r="V487" i="4" s="1"/>
  <c r="EI456" i="1"/>
  <c r="EM455" i="1"/>
  <c r="EK455" i="1"/>
  <c r="J486" i="4" s="1"/>
  <c r="V486" i="4" s="1"/>
  <c r="EI455" i="1"/>
  <c r="EM454" i="1"/>
  <c r="EK454" i="1"/>
  <c r="J485" i="4" s="1"/>
  <c r="V485" i="4" s="1"/>
  <c r="EI454" i="1"/>
  <c r="EM453" i="1"/>
  <c r="EK453" i="1"/>
  <c r="J484" i="4" s="1"/>
  <c r="V484" i="4" s="1"/>
  <c r="EI453" i="1"/>
  <c r="EM452" i="1"/>
  <c r="K483" i="4" s="1"/>
  <c r="W483" i="4" s="1"/>
  <c r="EK452" i="1"/>
  <c r="J483" i="4" s="1"/>
  <c r="V483" i="4" s="1"/>
  <c r="EI452" i="1"/>
  <c r="EM451" i="1"/>
  <c r="EK451" i="1"/>
  <c r="J482" i="4" s="1"/>
  <c r="V482" i="4" s="1"/>
  <c r="EI451" i="1"/>
  <c r="I482" i="4" s="1"/>
  <c r="U482" i="4" s="1"/>
  <c r="EM450" i="1"/>
  <c r="EK450" i="1"/>
  <c r="J481" i="4" s="1"/>
  <c r="V481" i="4" s="1"/>
  <c r="EI450" i="1"/>
  <c r="I481" i="4" s="1"/>
  <c r="U481" i="4" s="1"/>
  <c r="EM449" i="1"/>
  <c r="K480" i="4" s="1"/>
  <c r="W480" i="4" s="1"/>
  <c r="EK449" i="1"/>
  <c r="J480" i="4" s="1"/>
  <c r="V480" i="4" s="1"/>
  <c r="EI449" i="1"/>
  <c r="EM448" i="1"/>
  <c r="K479" i="4" s="1"/>
  <c r="W479" i="4" s="1"/>
  <c r="EK448" i="1"/>
  <c r="J479" i="4" s="1"/>
  <c r="V479" i="4" s="1"/>
  <c r="EI448" i="1"/>
  <c r="EM447" i="1"/>
  <c r="EK447" i="1"/>
  <c r="J478" i="4" s="1"/>
  <c r="V478" i="4" s="1"/>
  <c r="EI447" i="1"/>
  <c r="EM446" i="1"/>
  <c r="EK446" i="1"/>
  <c r="J477" i="4" s="1"/>
  <c r="V477" i="4" s="1"/>
  <c r="EI446" i="1"/>
  <c r="EM445" i="1"/>
  <c r="K476" i="4" s="1"/>
  <c r="W476" i="4" s="1"/>
  <c r="EK445" i="1"/>
  <c r="J476" i="4" s="1"/>
  <c r="V476" i="4" s="1"/>
  <c r="EI445" i="1"/>
  <c r="I476" i="4" s="1"/>
  <c r="U476" i="4" s="1"/>
  <c r="EM444" i="1"/>
  <c r="K475" i="4" s="1"/>
  <c r="W475" i="4" s="1"/>
  <c r="EK444" i="1"/>
  <c r="J475" i="4" s="1"/>
  <c r="V475" i="4" s="1"/>
  <c r="EI444" i="1"/>
  <c r="I475" i="4" s="1"/>
  <c r="U475" i="4" s="1"/>
  <c r="EM443" i="1"/>
  <c r="EK443" i="1"/>
  <c r="J474" i="4" s="1"/>
  <c r="V474" i="4" s="1"/>
  <c r="EI443" i="1"/>
  <c r="EM442" i="1"/>
  <c r="EK442" i="1"/>
  <c r="J473" i="4" s="1"/>
  <c r="V473" i="4" s="1"/>
  <c r="EI442" i="1"/>
  <c r="I473" i="4" s="1"/>
  <c r="U473" i="4" s="1"/>
  <c r="EM441" i="1"/>
  <c r="K472" i="4" s="1"/>
  <c r="W472" i="4" s="1"/>
  <c r="EK441" i="1"/>
  <c r="J472" i="4" s="1"/>
  <c r="V472" i="4" s="1"/>
  <c r="EI441" i="1"/>
  <c r="I472" i="4" s="1"/>
  <c r="U472" i="4" s="1"/>
  <c r="EM440" i="1"/>
  <c r="K471" i="4" s="1"/>
  <c r="W471" i="4" s="1"/>
  <c r="EK440" i="1"/>
  <c r="J471" i="4" s="1"/>
  <c r="V471" i="4" s="1"/>
  <c r="EI440" i="1"/>
  <c r="EM439" i="1"/>
  <c r="EK439" i="1"/>
  <c r="J470" i="4" s="1"/>
  <c r="V470" i="4" s="1"/>
  <c r="EI439" i="1"/>
  <c r="EM438" i="1"/>
  <c r="EK438" i="1"/>
  <c r="J469" i="4" s="1"/>
  <c r="V469" i="4" s="1"/>
  <c r="EI438" i="1"/>
  <c r="EM437" i="1"/>
  <c r="K468" i="4" s="1"/>
  <c r="W468" i="4" s="1"/>
  <c r="EK437" i="1"/>
  <c r="J468" i="4" s="1"/>
  <c r="V468" i="4" s="1"/>
  <c r="EI437" i="1"/>
  <c r="EM436" i="1"/>
  <c r="K467" i="4" s="1"/>
  <c r="W467" i="4" s="1"/>
  <c r="EK436" i="1"/>
  <c r="J467" i="4" s="1"/>
  <c r="V467" i="4" s="1"/>
  <c r="EI436" i="1"/>
  <c r="EM435" i="1"/>
  <c r="EK435" i="1"/>
  <c r="J466" i="4" s="1"/>
  <c r="V466" i="4" s="1"/>
  <c r="EI435" i="1"/>
  <c r="I466" i="4" s="1"/>
  <c r="U466" i="4" s="1"/>
  <c r="EM434" i="1"/>
  <c r="EK434" i="1"/>
  <c r="J465" i="4" s="1"/>
  <c r="V465" i="4" s="1"/>
  <c r="EI434" i="1"/>
  <c r="I465" i="4" s="1"/>
  <c r="U465" i="4" s="1"/>
  <c r="EM433" i="1"/>
  <c r="K464" i="4" s="1"/>
  <c r="W464" i="4" s="1"/>
  <c r="EK433" i="1"/>
  <c r="J464" i="4" s="1"/>
  <c r="V464" i="4" s="1"/>
  <c r="EI433" i="1"/>
  <c r="EM432" i="1"/>
  <c r="K463" i="4" s="1"/>
  <c r="W463" i="4" s="1"/>
  <c r="EK432" i="1"/>
  <c r="J463" i="4" s="1"/>
  <c r="V463" i="4" s="1"/>
  <c r="EI432" i="1"/>
  <c r="EM431" i="1"/>
  <c r="EK431" i="1"/>
  <c r="J462" i="4" s="1"/>
  <c r="V462" i="4" s="1"/>
  <c r="EI431" i="1"/>
  <c r="EM430" i="1"/>
  <c r="EK430" i="1"/>
  <c r="J461" i="4" s="1"/>
  <c r="V461" i="4" s="1"/>
  <c r="EI430" i="1"/>
  <c r="EM429" i="1"/>
  <c r="K460" i="4" s="1"/>
  <c r="W460" i="4" s="1"/>
  <c r="EK429" i="1"/>
  <c r="J460" i="4" s="1"/>
  <c r="V460" i="4" s="1"/>
  <c r="EI429" i="1"/>
  <c r="EM428" i="1"/>
  <c r="K459" i="4" s="1"/>
  <c r="W459" i="4" s="1"/>
  <c r="EK428" i="1"/>
  <c r="J459" i="4" s="1"/>
  <c r="V459" i="4" s="1"/>
  <c r="EI428" i="1"/>
  <c r="I459" i="4" s="1"/>
  <c r="U459" i="4" s="1"/>
  <c r="EM427" i="1"/>
  <c r="EK427" i="1"/>
  <c r="J458" i="4" s="1"/>
  <c r="V458" i="4" s="1"/>
  <c r="EI427" i="1"/>
  <c r="I458" i="4" s="1"/>
  <c r="U458" i="4" s="1"/>
  <c r="EM426" i="1"/>
  <c r="EK426" i="1"/>
  <c r="J457" i="4" s="1"/>
  <c r="V457" i="4" s="1"/>
  <c r="EI426" i="1"/>
  <c r="I457" i="4" s="1"/>
  <c r="U457" i="4" s="1"/>
  <c r="EM425" i="1"/>
  <c r="EK425" i="1"/>
  <c r="J456" i="4" s="1"/>
  <c r="V456" i="4" s="1"/>
  <c r="EI425" i="1"/>
  <c r="I456" i="4" s="1"/>
  <c r="U456" i="4" s="1"/>
  <c r="EM424" i="1"/>
  <c r="K455" i="4" s="1"/>
  <c r="W455" i="4" s="1"/>
  <c r="EK424" i="1"/>
  <c r="J455" i="4" s="1"/>
  <c r="V455" i="4" s="1"/>
  <c r="EI424" i="1"/>
  <c r="EM423" i="1"/>
  <c r="EK423" i="1"/>
  <c r="J454" i="4" s="1"/>
  <c r="V454" i="4" s="1"/>
  <c r="EI423" i="1"/>
  <c r="EM422" i="1"/>
  <c r="EK422" i="1"/>
  <c r="J453" i="4" s="1"/>
  <c r="V453" i="4" s="1"/>
  <c r="EI422" i="1"/>
  <c r="EM421" i="1"/>
  <c r="K452" i="4" s="1"/>
  <c r="W452" i="4" s="1"/>
  <c r="EK421" i="1"/>
  <c r="J452" i="4" s="1"/>
  <c r="V452" i="4" s="1"/>
  <c r="EI421" i="1"/>
  <c r="EM420" i="1"/>
  <c r="K451" i="4" s="1"/>
  <c r="W451" i="4" s="1"/>
  <c r="EK420" i="1"/>
  <c r="J451" i="4" s="1"/>
  <c r="V451" i="4" s="1"/>
  <c r="EI420" i="1"/>
  <c r="EM419" i="1"/>
  <c r="EK419" i="1"/>
  <c r="J450" i="4" s="1"/>
  <c r="V450" i="4" s="1"/>
  <c r="EI419" i="1"/>
  <c r="I450" i="4" s="1"/>
  <c r="U450" i="4" s="1"/>
  <c r="EM418" i="1"/>
  <c r="EK418" i="1"/>
  <c r="J449" i="4" s="1"/>
  <c r="V449" i="4" s="1"/>
  <c r="EI418" i="1"/>
  <c r="I449" i="4" s="1"/>
  <c r="U449" i="4" s="1"/>
  <c r="EM417" i="1"/>
  <c r="K448" i="4" s="1"/>
  <c r="W448" i="4" s="1"/>
  <c r="EK417" i="1"/>
  <c r="J448" i="4" s="1"/>
  <c r="V448" i="4" s="1"/>
  <c r="EI417" i="1"/>
  <c r="EM416" i="1"/>
  <c r="K447" i="4" s="1"/>
  <c r="W447" i="4" s="1"/>
  <c r="EK416" i="1"/>
  <c r="J447" i="4" s="1"/>
  <c r="V447" i="4" s="1"/>
  <c r="EI416" i="1"/>
  <c r="EM415" i="1"/>
  <c r="EK415" i="1"/>
  <c r="J446" i="4" s="1"/>
  <c r="V446" i="4" s="1"/>
  <c r="EI415" i="1"/>
  <c r="EM414" i="1"/>
  <c r="EK414" i="1"/>
  <c r="J445" i="4" s="1"/>
  <c r="V445" i="4" s="1"/>
  <c r="EI414" i="1"/>
  <c r="EM413" i="1"/>
  <c r="K444" i="4" s="1"/>
  <c r="W444" i="4" s="1"/>
  <c r="EK413" i="1"/>
  <c r="J444" i="4" s="1"/>
  <c r="V444" i="4" s="1"/>
  <c r="EI413" i="1"/>
  <c r="EM412" i="1"/>
  <c r="K443" i="4" s="1"/>
  <c r="W443" i="4" s="1"/>
  <c r="EK412" i="1"/>
  <c r="J443" i="4" s="1"/>
  <c r="V443" i="4" s="1"/>
  <c r="EI412" i="1"/>
  <c r="EM411" i="1"/>
  <c r="EK411" i="1"/>
  <c r="J442" i="4" s="1"/>
  <c r="V442" i="4" s="1"/>
  <c r="EI411" i="1"/>
  <c r="I442" i="4" s="1"/>
  <c r="U442" i="4" s="1"/>
  <c r="EM410" i="1"/>
  <c r="EK410" i="1"/>
  <c r="J441" i="4" s="1"/>
  <c r="V441" i="4" s="1"/>
  <c r="EI410" i="1"/>
  <c r="I441" i="4" s="1"/>
  <c r="U441" i="4" s="1"/>
  <c r="EM409" i="1"/>
  <c r="EK409" i="1"/>
  <c r="J440" i="4" s="1"/>
  <c r="V440" i="4" s="1"/>
  <c r="EI409" i="1"/>
  <c r="I440" i="4" s="1"/>
  <c r="U440" i="4" s="1"/>
  <c r="EM408" i="1"/>
  <c r="K439" i="4" s="1"/>
  <c r="W439" i="4" s="1"/>
  <c r="EK408" i="1"/>
  <c r="J439" i="4" s="1"/>
  <c r="V439" i="4" s="1"/>
  <c r="EI408" i="1"/>
  <c r="EM407" i="1"/>
  <c r="EK407" i="1"/>
  <c r="J438" i="4" s="1"/>
  <c r="V438" i="4" s="1"/>
  <c r="EI407" i="1"/>
  <c r="EM406" i="1"/>
  <c r="EK406" i="1"/>
  <c r="J437" i="4" s="1"/>
  <c r="V437" i="4" s="1"/>
  <c r="EI406" i="1"/>
  <c r="EM405" i="1"/>
  <c r="EK405" i="1"/>
  <c r="J436" i="4" s="1"/>
  <c r="V436" i="4" s="1"/>
  <c r="EI405" i="1"/>
  <c r="EM404" i="1"/>
  <c r="K435" i="4" s="1"/>
  <c r="W435" i="4" s="1"/>
  <c r="EK404" i="1"/>
  <c r="J435" i="4" s="1"/>
  <c r="V435" i="4" s="1"/>
  <c r="EI404" i="1"/>
  <c r="EM403" i="1"/>
  <c r="EK403" i="1"/>
  <c r="J434" i="4" s="1"/>
  <c r="V434" i="4" s="1"/>
  <c r="EI403" i="1"/>
  <c r="I434" i="4" s="1"/>
  <c r="U434" i="4" s="1"/>
  <c r="EM402" i="1"/>
  <c r="EK402" i="1"/>
  <c r="J433" i="4" s="1"/>
  <c r="V433" i="4" s="1"/>
  <c r="EI402" i="1"/>
  <c r="I433" i="4" s="1"/>
  <c r="U433" i="4" s="1"/>
  <c r="EM401" i="1"/>
  <c r="EK401" i="1"/>
  <c r="J432" i="4" s="1"/>
  <c r="V432" i="4" s="1"/>
  <c r="EI401" i="1"/>
  <c r="EM400" i="1"/>
  <c r="K431" i="4" s="1"/>
  <c r="W431" i="4" s="1"/>
  <c r="EK400" i="1"/>
  <c r="J431" i="4" s="1"/>
  <c r="V431" i="4" s="1"/>
  <c r="EI400" i="1"/>
  <c r="EM399" i="1"/>
  <c r="EK399" i="1"/>
  <c r="J430" i="4" s="1"/>
  <c r="V430" i="4" s="1"/>
  <c r="EI399" i="1"/>
  <c r="I430" i="4" s="1"/>
  <c r="U430" i="4" s="1"/>
  <c r="EM398" i="1"/>
  <c r="K429" i="4" s="1"/>
  <c r="W429" i="4" s="1"/>
  <c r="EK398" i="1"/>
  <c r="J429" i="4" s="1"/>
  <c r="V429" i="4" s="1"/>
  <c r="EI398" i="1"/>
  <c r="EM397" i="1"/>
  <c r="K428" i="4" s="1"/>
  <c r="W428" i="4" s="1"/>
  <c r="EK397" i="1"/>
  <c r="J428" i="4" s="1"/>
  <c r="V428" i="4" s="1"/>
  <c r="EI397" i="1"/>
  <c r="EM396" i="1"/>
  <c r="EK396" i="1"/>
  <c r="J427" i="4" s="1"/>
  <c r="V427" i="4" s="1"/>
  <c r="EI396" i="1"/>
  <c r="EM395" i="1"/>
  <c r="EK395" i="1"/>
  <c r="J426" i="4" s="1"/>
  <c r="V426" i="4" s="1"/>
  <c r="EI395" i="1"/>
  <c r="I426" i="4" s="1"/>
  <c r="U426" i="4" s="1"/>
  <c r="EM394" i="1"/>
  <c r="K425" i="4" s="1"/>
  <c r="W425" i="4" s="1"/>
  <c r="EK394" i="1"/>
  <c r="J425" i="4" s="1"/>
  <c r="V425" i="4" s="1"/>
  <c r="EI394" i="1"/>
  <c r="EM393" i="1"/>
  <c r="K424" i="4" s="1"/>
  <c r="W424" i="4" s="1"/>
  <c r="EK393" i="1"/>
  <c r="J424" i="4" s="1"/>
  <c r="V424" i="4" s="1"/>
  <c r="EI393" i="1"/>
  <c r="EM392" i="1"/>
  <c r="EK392" i="1"/>
  <c r="J423" i="4" s="1"/>
  <c r="V423" i="4" s="1"/>
  <c r="EI392" i="1"/>
  <c r="EM391" i="1"/>
  <c r="EK391" i="1"/>
  <c r="J422" i="4" s="1"/>
  <c r="V422" i="4" s="1"/>
  <c r="EI391" i="1"/>
  <c r="I422" i="4" s="1"/>
  <c r="U422" i="4" s="1"/>
  <c r="EM390" i="1"/>
  <c r="EK390" i="1"/>
  <c r="J421" i="4" s="1"/>
  <c r="V421" i="4" s="1"/>
  <c r="EI390" i="1"/>
  <c r="EM389" i="1"/>
  <c r="K420" i="4" s="1"/>
  <c r="W420" i="4" s="1"/>
  <c r="EK389" i="1"/>
  <c r="J420" i="4" s="1"/>
  <c r="V420" i="4" s="1"/>
  <c r="EI389" i="1"/>
  <c r="EM388" i="1"/>
  <c r="EK388" i="1"/>
  <c r="J419" i="4" s="1"/>
  <c r="V419" i="4" s="1"/>
  <c r="EI388" i="1"/>
  <c r="EM387" i="1"/>
  <c r="EK387" i="1"/>
  <c r="J418" i="4" s="1"/>
  <c r="V418" i="4" s="1"/>
  <c r="EI387" i="1"/>
  <c r="I418" i="4" s="1"/>
  <c r="U418" i="4" s="1"/>
  <c r="EM386" i="1"/>
  <c r="EK386" i="1"/>
  <c r="J417" i="4" s="1"/>
  <c r="V417" i="4" s="1"/>
  <c r="EI386" i="1"/>
  <c r="EM385" i="1"/>
  <c r="K416" i="4" s="1"/>
  <c r="W416" i="4" s="1"/>
  <c r="EK385" i="1"/>
  <c r="J416" i="4" s="1"/>
  <c r="V416" i="4" s="1"/>
  <c r="EI385" i="1"/>
  <c r="EM384" i="1"/>
  <c r="EK384" i="1"/>
  <c r="J415" i="4" s="1"/>
  <c r="V415" i="4" s="1"/>
  <c r="EI384" i="1"/>
  <c r="EM383" i="1"/>
  <c r="EK383" i="1"/>
  <c r="J414" i="4" s="1"/>
  <c r="V414" i="4" s="1"/>
  <c r="EI383" i="1"/>
  <c r="I414" i="4" s="1"/>
  <c r="U414" i="4" s="1"/>
  <c r="EM382" i="1"/>
  <c r="EK382" i="1"/>
  <c r="J413" i="4" s="1"/>
  <c r="V413" i="4" s="1"/>
  <c r="EI382" i="1"/>
  <c r="EM381" i="1"/>
  <c r="K412" i="4" s="1"/>
  <c r="W412" i="4" s="1"/>
  <c r="EK381" i="1"/>
  <c r="J412" i="4" s="1"/>
  <c r="V412" i="4" s="1"/>
  <c r="EI381" i="1"/>
  <c r="EM380" i="1"/>
  <c r="EK380" i="1"/>
  <c r="J411" i="4" s="1"/>
  <c r="V411" i="4" s="1"/>
  <c r="EI380" i="1"/>
  <c r="EM379" i="1"/>
  <c r="EK379" i="1"/>
  <c r="J410" i="4" s="1"/>
  <c r="V410" i="4" s="1"/>
  <c r="EI379" i="1"/>
  <c r="I410" i="4" s="1"/>
  <c r="U410" i="4" s="1"/>
  <c r="EM378" i="1"/>
  <c r="EK378" i="1"/>
  <c r="J409" i="4" s="1"/>
  <c r="V409" i="4" s="1"/>
  <c r="EI378" i="1"/>
  <c r="I409" i="4" s="1"/>
  <c r="U409" i="4" s="1"/>
  <c r="EM377" i="1"/>
  <c r="K408" i="4" s="1"/>
  <c r="W408" i="4" s="1"/>
  <c r="EK377" i="1"/>
  <c r="J408" i="4" s="1"/>
  <c r="V408" i="4" s="1"/>
  <c r="EI377" i="1"/>
  <c r="EM376" i="1"/>
  <c r="EK376" i="1"/>
  <c r="J407" i="4" s="1"/>
  <c r="V407" i="4" s="1"/>
  <c r="EI376" i="1"/>
  <c r="EM375" i="1"/>
  <c r="EK375" i="1"/>
  <c r="J406" i="4" s="1"/>
  <c r="V406" i="4" s="1"/>
  <c r="EI375" i="1"/>
  <c r="I406" i="4" s="1"/>
  <c r="U406" i="4" s="1"/>
  <c r="EM374" i="1"/>
  <c r="K405" i="4" s="1"/>
  <c r="W405" i="4" s="1"/>
  <c r="EK374" i="1"/>
  <c r="J405" i="4" s="1"/>
  <c r="V405" i="4" s="1"/>
  <c r="EI374" i="1"/>
  <c r="I405" i="4" s="1"/>
  <c r="U405" i="4" s="1"/>
  <c r="EM373" i="1"/>
  <c r="K404" i="4" s="1"/>
  <c r="W404" i="4" s="1"/>
  <c r="EK373" i="1"/>
  <c r="J404" i="4" s="1"/>
  <c r="V404" i="4" s="1"/>
  <c r="EI373" i="1"/>
  <c r="EM372" i="1"/>
  <c r="EK372" i="1"/>
  <c r="J403" i="4" s="1"/>
  <c r="V403" i="4" s="1"/>
  <c r="EI372" i="1"/>
  <c r="EM371" i="1"/>
  <c r="EK371" i="1"/>
  <c r="J402" i="4" s="1"/>
  <c r="V402" i="4" s="1"/>
  <c r="EI371" i="1"/>
  <c r="I402" i="4" s="1"/>
  <c r="U402" i="4" s="1"/>
  <c r="EM370" i="1"/>
  <c r="EK370" i="1"/>
  <c r="J401" i="4" s="1"/>
  <c r="V401" i="4" s="1"/>
  <c r="EI370" i="1"/>
  <c r="EM369" i="1"/>
  <c r="K400" i="4" s="1"/>
  <c r="W400" i="4" s="1"/>
  <c r="EK369" i="1"/>
  <c r="J400" i="4" s="1"/>
  <c r="V400" i="4" s="1"/>
  <c r="EI369" i="1"/>
  <c r="EM368" i="1"/>
  <c r="EK368" i="1"/>
  <c r="J399" i="4" s="1"/>
  <c r="V399" i="4" s="1"/>
  <c r="EI368" i="1"/>
  <c r="EM367" i="1"/>
  <c r="EK367" i="1"/>
  <c r="J398" i="4" s="1"/>
  <c r="V398" i="4" s="1"/>
  <c r="EI367" i="1"/>
  <c r="EM366" i="1"/>
  <c r="K397" i="4" s="1"/>
  <c r="W397" i="4" s="1"/>
  <c r="EK366" i="1"/>
  <c r="J397" i="4" s="1"/>
  <c r="V397" i="4" s="1"/>
  <c r="EI366" i="1"/>
  <c r="EM365" i="1"/>
  <c r="K396" i="4" s="1"/>
  <c r="W396" i="4" s="1"/>
  <c r="EK365" i="1"/>
  <c r="J396" i="4" s="1"/>
  <c r="V396" i="4" s="1"/>
  <c r="EI365" i="1"/>
  <c r="EM364" i="1"/>
  <c r="EK364" i="1"/>
  <c r="J395" i="4" s="1"/>
  <c r="V395" i="4" s="1"/>
  <c r="EI364" i="1"/>
  <c r="I395" i="4" s="1"/>
  <c r="U395" i="4" s="1"/>
  <c r="EM363" i="1"/>
  <c r="EK363" i="1"/>
  <c r="J394" i="4" s="1"/>
  <c r="V394" i="4" s="1"/>
  <c r="EI363" i="1"/>
  <c r="I394" i="4" s="1"/>
  <c r="U394" i="4" s="1"/>
  <c r="EM362" i="1"/>
  <c r="EK362" i="1"/>
  <c r="J393" i="4" s="1"/>
  <c r="V393" i="4" s="1"/>
  <c r="EI362" i="1"/>
  <c r="I393" i="4" s="1"/>
  <c r="U393" i="4" s="1"/>
  <c r="EM361" i="1"/>
  <c r="K392" i="4" s="1"/>
  <c r="W392" i="4" s="1"/>
  <c r="EK361" i="1"/>
  <c r="J392" i="4" s="1"/>
  <c r="V392" i="4" s="1"/>
  <c r="EI361" i="1"/>
  <c r="I392" i="4" s="1"/>
  <c r="U392" i="4" s="1"/>
  <c r="EM360" i="1"/>
  <c r="EK360" i="1"/>
  <c r="J391" i="4" s="1"/>
  <c r="V391" i="4" s="1"/>
  <c r="EI360" i="1"/>
  <c r="EM359" i="1"/>
  <c r="EK359" i="1"/>
  <c r="J390" i="4" s="1"/>
  <c r="V390" i="4" s="1"/>
  <c r="EI359" i="1"/>
  <c r="I390" i="4" s="1"/>
  <c r="U390" i="4" s="1"/>
  <c r="EM358" i="1"/>
  <c r="EK358" i="1"/>
  <c r="J389" i="4" s="1"/>
  <c r="V389" i="4" s="1"/>
  <c r="EI358" i="1"/>
  <c r="I389" i="4" s="1"/>
  <c r="U389" i="4" s="1"/>
  <c r="EM357" i="1"/>
  <c r="EK357" i="1"/>
  <c r="J388" i="4" s="1"/>
  <c r="V388" i="4" s="1"/>
  <c r="EI357" i="1"/>
  <c r="I388" i="4" s="1"/>
  <c r="U388" i="4" s="1"/>
  <c r="EM356" i="1"/>
  <c r="EK356" i="1"/>
  <c r="J387" i="4" s="1"/>
  <c r="V387" i="4" s="1"/>
  <c r="EI356" i="1"/>
  <c r="I387" i="4" s="1"/>
  <c r="U387" i="4" s="1"/>
  <c r="EM355" i="1"/>
  <c r="K386" i="4" s="1"/>
  <c r="W386" i="4" s="1"/>
  <c r="EK355" i="1"/>
  <c r="J386" i="4" s="1"/>
  <c r="V386" i="4" s="1"/>
  <c r="EI355" i="1"/>
  <c r="I386" i="4" s="1"/>
  <c r="U386" i="4" s="1"/>
  <c r="EM354" i="1"/>
  <c r="EK354" i="1"/>
  <c r="J385" i="4" s="1"/>
  <c r="V385" i="4" s="1"/>
  <c r="EI354" i="1"/>
  <c r="I385" i="4" s="1"/>
  <c r="U385" i="4" s="1"/>
  <c r="EM353" i="1"/>
  <c r="K384" i="4" s="1"/>
  <c r="W384" i="4" s="1"/>
  <c r="EK353" i="1"/>
  <c r="J384" i="4" s="1"/>
  <c r="V384" i="4" s="1"/>
  <c r="EI353" i="1"/>
  <c r="I384" i="4" s="1"/>
  <c r="U384" i="4" s="1"/>
  <c r="EM352" i="1"/>
  <c r="K383" i="4" s="1"/>
  <c r="W383" i="4" s="1"/>
  <c r="EK352" i="1"/>
  <c r="J383" i="4" s="1"/>
  <c r="V383" i="4" s="1"/>
  <c r="EI352" i="1"/>
  <c r="EM351" i="1"/>
  <c r="EK351" i="1"/>
  <c r="J382" i="4" s="1"/>
  <c r="V382" i="4" s="1"/>
  <c r="EI351" i="1"/>
  <c r="EM350" i="1"/>
  <c r="EK350" i="1"/>
  <c r="J381" i="4" s="1"/>
  <c r="V381" i="4" s="1"/>
  <c r="EI350" i="1"/>
  <c r="EM349" i="1"/>
  <c r="EK349" i="1"/>
  <c r="J380" i="4" s="1"/>
  <c r="V380" i="4" s="1"/>
  <c r="EI349" i="1"/>
  <c r="EM348" i="1"/>
  <c r="K379" i="4" s="1"/>
  <c r="W379" i="4" s="1"/>
  <c r="EK348" i="1"/>
  <c r="J379" i="4" s="1"/>
  <c r="V379" i="4" s="1"/>
  <c r="EI348" i="1"/>
  <c r="I379" i="4" s="1"/>
  <c r="U379" i="4" s="1"/>
  <c r="EM347" i="1"/>
  <c r="K378" i="4" s="1"/>
  <c r="W378" i="4" s="1"/>
  <c r="EK347" i="1"/>
  <c r="J378" i="4" s="1"/>
  <c r="V378" i="4" s="1"/>
  <c r="EI347" i="1"/>
  <c r="I378" i="4" s="1"/>
  <c r="U378" i="4" s="1"/>
  <c r="EM346" i="1"/>
  <c r="EK346" i="1"/>
  <c r="J377" i="4" s="1"/>
  <c r="V377" i="4" s="1"/>
  <c r="EI346" i="1"/>
  <c r="I377" i="4" s="1"/>
  <c r="U377" i="4" s="1"/>
  <c r="EM345" i="1"/>
  <c r="K376" i="4" s="1"/>
  <c r="W376" i="4" s="1"/>
  <c r="EK345" i="1"/>
  <c r="J376" i="4" s="1"/>
  <c r="V376" i="4" s="1"/>
  <c r="EI345" i="1"/>
  <c r="I376" i="4" s="1"/>
  <c r="U376" i="4" s="1"/>
  <c r="EM344" i="1"/>
  <c r="K375" i="4" s="1"/>
  <c r="W375" i="4" s="1"/>
  <c r="EK344" i="1"/>
  <c r="J375" i="4" s="1"/>
  <c r="V375" i="4" s="1"/>
  <c r="EI344" i="1"/>
  <c r="EM343" i="1"/>
  <c r="EK343" i="1"/>
  <c r="J374" i="4" s="1"/>
  <c r="V374" i="4" s="1"/>
  <c r="EI343" i="1"/>
  <c r="EM342" i="1"/>
  <c r="EK342" i="1"/>
  <c r="J373" i="4" s="1"/>
  <c r="V373" i="4" s="1"/>
  <c r="EI342" i="1"/>
  <c r="EM341" i="1"/>
  <c r="EK341" i="1"/>
  <c r="J372" i="4" s="1"/>
  <c r="V372" i="4" s="1"/>
  <c r="EI341" i="1"/>
  <c r="EM340" i="1"/>
  <c r="K371" i="4" s="1"/>
  <c r="W371" i="4" s="1"/>
  <c r="EK340" i="1"/>
  <c r="J371" i="4" s="1"/>
  <c r="V371" i="4" s="1"/>
  <c r="EI340" i="1"/>
  <c r="I371" i="4" s="1"/>
  <c r="U371" i="4" s="1"/>
  <c r="EM339" i="1"/>
  <c r="K370" i="4" s="1"/>
  <c r="W370" i="4" s="1"/>
  <c r="EK339" i="1"/>
  <c r="J370" i="4" s="1"/>
  <c r="V370" i="4" s="1"/>
  <c r="EI339" i="1"/>
  <c r="I370" i="4" s="1"/>
  <c r="U370" i="4" s="1"/>
  <c r="EM338" i="1"/>
  <c r="EK338" i="1"/>
  <c r="J369" i="4" s="1"/>
  <c r="V369" i="4" s="1"/>
  <c r="EI338" i="1"/>
  <c r="I369" i="4" s="1"/>
  <c r="U369" i="4" s="1"/>
  <c r="EM337" i="1"/>
  <c r="K368" i="4" s="1"/>
  <c r="W368" i="4" s="1"/>
  <c r="EK337" i="1"/>
  <c r="J368" i="4" s="1"/>
  <c r="V368" i="4" s="1"/>
  <c r="EI337" i="1"/>
  <c r="EM336" i="1"/>
  <c r="K367" i="4" s="1"/>
  <c r="W367" i="4" s="1"/>
  <c r="EK336" i="1"/>
  <c r="J367" i="4" s="1"/>
  <c r="V367" i="4" s="1"/>
  <c r="EI336" i="1"/>
  <c r="EM335" i="1"/>
  <c r="EK335" i="1"/>
  <c r="J366" i="4" s="1"/>
  <c r="V366" i="4" s="1"/>
  <c r="EI335" i="1"/>
  <c r="EM334" i="1"/>
  <c r="EK334" i="1"/>
  <c r="J365" i="4" s="1"/>
  <c r="V365" i="4" s="1"/>
  <c r="EI334" i="1"/>
  <c r="EM333" i="1"/>
  <c r="EK333" i="1"/>
  <c r="J364" i="4" s="1"/>
  <c r="V364" i="4" s="1"/>
  <c r="EI333" i="1"/>
  <c r="I364" i="4" s="1"/>
  <c r="U364" i="4" s="1"/>
  <c r="EM332" i="1"/>
  <c r="K363" i="4" s="1"/>
  <c r="W363" i="4" s="1"/>
  <c r="EK332" i="1"/>
  <c r="J363" i="4" s="1"/>
  <c r="V363" i="4" s="1"/>
  <c r="EI332" i="1"/>
  <c r="I363" i="4" s="1"/>
  <c r="U363" i="4" s="1"/>
  <c r="EM331" i="1"/>
  <c r="K362" i="4" s="1"/>
  <c r="W362" i="4" s="1"/>
  <c r="EK331" i="1"/>
  <c r="J362" i="4" s="1"/>
  <c r="V362" i="4" s="1"/>
  <c r="EI331" i="1"/>
  <c r="EM330" i="1"/>
  <c r="EK330" i="1"/>
  <c r="J361" i="4" s="1"/>
  <c r="V361" i="4" s="1"/>
  <c r="EI330" i="1"/>
  <c r="I361" i="4" s="1"/>
  <c r="U361" i="4" s="1"/>
  <c r="EM329" i="1"/>
  <c r="K360" i="4" s="1"/>
  <c r="W360" i="4" s="1"/>
  <c r="EK329" i="1"/>
  <c r="J360" i="4" s="1"/>
  <c r="V360" i="4" s="1"/>
  <c r="EI329" i="1"/>
  <c r="I360" i="4" s="1"/>
  <c r="EM328" i="1"/>
  <c r="K359" i="4" s="1"/>
  <c r="W359" i="4" s="1"/>
  <c r="EK328" i="1"/>
  <c r="J359" i="4" s="1"/>
  <c r="V359" i="4" s="1"/>
  <c r="EI328" i="1"/>
  <c r="EM327" i="1"/>
  <c r="EK327" i="1"/>
  <c r="J358" i="4" s="1"/>
  <c r="V358" i="4" s="1"/>
  <c r="EI327" i="1"/>
  <c r="EM326" i="1"/>
  <c r="EK326" i="1"/>
  <c r="J357" i="4" s="1"/>
  <c r="V357" i="4" s="1"/>
  <c r="EI326" i="1"/>
  <c r="EM325" i="1"/>
  <c r="EK325" i="1"/>
  <c r="J356" i="4" s="1"/>
  <c r="V356" i="4" s="1"/>
  <c r="EI325" i="1"/>
  <c r="I356" i="4" s="1"/>
  <c r="U356" i="4" s="1"/>
  <c r="EM324" i="1"/>
  <c r="K355" i="4" s="1"/>
  <c r="W355" i="4" s="1"/>
  <c r="EK324" i="1"/>
  <c r="J355" i="4" s="1"/>
  <c r="V355" i="4" s="1"/>
  <c r="EI324" i="1"/>
  <c r="I355" i="4" s="1"/>
  <c r="U355" i="4" s="1"/>
  <c r="EM323" i="1"/>
  <c r="EK323" i="1"/>
  <c r="J354" i="4" s="1"/>
  <c r="V354" i="4" s="1"/>
  <c r="EI323" i="1"/>
  <c r="I354" i="4" s="1"/>
  <c r="U354" i="4" s="1"/>
  <c r="EM322" i="1"/>
  <c r="EK322" i="1"/>
  <c r="J353" i="4" s="1"/>
  <c r="V353" i="4" s="1"/>
  <c r="EI322" i="1"/>
  <c r="I353" i="4" s="1"/>
  <c r="U353" i="4" s="1"/>
  <c r="EM321" i="1"/>
  <c r="K352" i="4" s="1"/>
  <c r="W352" i="4" s="1"/>
  <c r="EK321" i="1"/>
  <c r="J352" i="4" s="1"/>
  <c r="V352" i="4" s="1"/>
  <c r="EI321" i="1"/>
  <c r="I352" i="4" s="1"/>
  <c r="U352" i="4" s="1"/>
  <c r="EM320" i="1"/>
  <c r="K351" i="4" s="1"/>
  <c r="W351" i="4" s="1"/>
  <c r="EK320" i="1"/>
  <c r="J351" i="4" s="1"/>
  <c r="V351" i="4" s="1"/>
  <c r="EI320" i="1"/>
  <c r="EM319" i="1"/>
  <c r="EK319" i="1"/>
  <c r="J350" i="4" s="1"/>
  <c r="V350" i="4" s="1"/>
  <c r="EI319" i="1"/>
  <c r="EM318" i="1"/>
  <c r="EK318" i="1"/>
  <c r="J349" i="4" s="1"/>
  <c r="V349" i="4" s="1"/>
  <c r="EI318" i="1"/>
  <c r="EM317" i="1"/>
  <c r="EK317" i="1"/>
  <c r="J348" i="4" s="1"/>
  <c r="V348" i="4" s="1"/>
  <c r="EI317" i="1"/>
  <c r="I348" i="4" s="1"/>
  <c r="U348" i="4" s="1"/>
  <c r="EM316" i="1"/>
  <c r="K347" i="4" s="1"/>
  <c r="W347" i="4" s="1"/>
  <c r="EK316" i="1"/>
  <c r="J347" i="4" s="1"/>
  <c r="V347" i="4" s="1"/>
  <c r="EI316" i="1"/>
  <c r="I347" i="4" s="1"/>
  <c r="U347" i="4" s="1"/>
  <c r="EM315" i="1"/>
  <c r="EK315" i="1"/>
  <c r="J346" i="4" s="1"/>
  <c r="V346" i="4" s="1"/>
  <c r="EI315" i="1"/>
  <c r="I346" i="4" s="1"/>
  <c r="U346" i="4" s="1"/>
  <c r="EM314" i="1"/>
  <c r="EK314" i="1"/>
  <c r="J345" i="4" s="1"/>
  <c r="V345" i="4" s="1"/>
  <c r="EI314" i="1"/>
  <c r="I345" i="4" s="1"/>
  <c r="U345" i="4" s="1"/>
  <c r="EM313" i="1"/>
  <c r="K344" i="4" s="1"/>
  <c r="W344" i="4" s="1"/>
  <c r="EK313" i="1"/>
  <c r="J344" i="4" s="1"/>
  <c r="V344" i="4" s="1"/>
  <c r="EI313" i="1"/>
  <c r="EM312" i="1"/>
  <c r="K343" i="4" s="1"/>
  <c r="W343" i="4" s="1"/>
  <c r="EK312" i="1"/>
  <c r="J343" i="4" s="1"/>
  <c r="V343" i="4" s="1"/>
  <c r="EI312" i="1"/>
  <c r="EM311" i="1"/>
  <c r="EK311" i="1"/>
  <c r="J342" i="4" s="1"/>
  <c r="V342" i="4" s="1"/>
  <c r="EI311" i="1"/>
  <c r="EM310" i="1"/>
  <c r="EK310" i="1"/>
  <c r="J341" i="4" s="1"/>
  <c r="V341" i="4" s="1"/>
  <c r="EI310" i="1"/>
  <c r="EM309" i="1"/>
  <c r="EK309" i="1"/>
  <c r="J340" i="4" s="1"/>
  <c r="V340" i="4" s="1"/>
  <c r="EI309" i="1"/>
  <c r="EM308" i="1"/>
  <c r="K339" i="4" s="1"/>
  <c r="W339" i="4" s="1"/>
  <c r="EK308" i="1"/>
  <c r="J339" i="4" s="1"/>
  <c r="V339" i="4" s="1"/>
  <c r="EI308" i="1"/>
  <c r="I339" i="4" s="1"/>
  <c r="U339" i="4" s="1"/>
  <c r="EM307" i="1"/>
  <c r="EK307" i="1"/>
  <c r="J338" i="4" s="1"/>
  <c r="V338" i="4" s="1"/>
  <c r="EI307" i="1"/>
  <c r="I338" i="4" s="1"/>
  <c r="U338" i="4" s="1"/>
  <c r="EM306" i="1"/>
  <c r="EK306" i="1"/>
  <c r="J337" i="4" s="1"/>
  <c r="V337" i="4" s="1"/>
  <c r="EI306" i="1"/>
  <c r="I337" i="4" s="1"/>
  <c r="U337" i="4" s="1"/>
  <c r="EM305" i="1"/>
  <c r="K336" i="4" s="1"/>
  <c r="W336" i="4" s="1"/>
  <c r="EK305" i="1"/>
  <c r="J336" i="4" s="1"/>
  <c r="V336" i="4" s="1"/>
  <c r="EI305" i="1"/>
  <c r="EM304" i="1"/>
  <c r="K335" i="4" s="1"/>
  <c r="W335" i="4" s="1"/>
  <c r="EK304" i="1"/>
  <c r="J335" i="4" s="1"/>
  <c r="V335" i="4" s="1"/>
  <c r="EI304" i="1"/>
  <c r="EM303" i="1"/>
  <c r="EK303" i="1"/>
  <c r="J334" i="4" s="1"/>
  <c r="V334" i="4" s="1"/>
  <c r="EI303" i="1"/>
  <c r="EM302" i="1"/>
  <c r="EK302" i="1"/>
  <c r="J333" i="4" s="1"/>
  <c r="V333" i="4" s="1"/>
  <c r="EI302" i="1"/>
  <c r="EM301" i="1"/>
  <c r="EK301" i="1"/>
  <c r="J332" i="4" s="1"/>
  <c r="V332" i="4" s="1"/>
  <c r="EI301" i="1"/>
  <c r="EM300" i="1"/>
  <c r="K331" i="4" s="1"/>
  <c r="W331" i="4" s="1"/>
  <c r="EK300" i="1"/>
  <c r="J331" i="4" s="1"/>
  <c r="V331" i="4" s="1"/>
  <c r="EI300" i="1"/>
  <c r="I331" i="4" s="1"/>
  <c r="U331" i="4" s="1"/>
  <c r="EM299" i="1"/>
  <c r="EK299" i="1"/>
  <c r="J330" i="4" s="1"/>
  <c r="V330" i="4" s="1"/>
  <c r="EI299" i="1"/>
  <c r="I330" i="4" s="1"/>
  <c r="U330" i="4" s="1"/>
  <c r="EM298" i="1"/>
  <c r="EK298" i="1"/>
  <c r="J329" i="4" s="1"/>
  <c r="V329" i="4" s="1"/>
  <c r="EI298" i="1"/>
  <c r="I329" i="4" s="1"/>
  <c r="U329" i="4" s="1"/>
  <c r="EM297" i="1"/>
  <c r="EK297" i="1"/>
  <c r="J328" i="4" s="1"/>
  <c r="V328" i="4" s="1"/>
  <c r="EI297" i="1"/>
  <c r="I328" i="4" s="1"/>
  <c r="U328" i="4" s="1"/>
  <c r="EM296" i="1"/>
  <c r="K327" i="4" s="1"/>
  <c r="W327" i="4" s="1"/>
  <c r="EK296" i="1"/>
  <c r="J327" i="4" s="1"/>
  <c r="V327" i="4" s="1"/>
  <c r="EI296" i="1"/>
  <c r="EM295" i="1"/>
  <c r="EK295" i="1"/>
  <c r="J326" i="4" s="1"/>
  <c r="V326" i="4" s="1"/>
  <c r="EI295" i="1"/>
  <c r="EM294" i="1"/>
  <c r="EK294" i="1"/>
  <c r="J325" i="4" s="1"/>
  <c r="V325" i="4" s="1"/>
  <c r="EI294" i="1"/>
  <c r="EM293" i="1"/>
  <c r="EK293" i="1"/>
  <c r="J324" i="4" s="1"/>
  <c r="V324" i="4" s="1"/>
  <c r="EI293" i="1"/>
  <c r="I324" i="4" s="1"/>
  <c r="U324" i="4" s="1"/>
  <c r="EM292" i="1"/>
  <c r="EK292" i="1"/>
  <c r="J323" i="4" s="1"/>
  <c r="V323" i="4" s="1"/>
  <c r="EI292" i="1"/>
  <c r="I323" i="4" s="1"/>
  <c r="U323" i="4" s="1"/>
  <c r="EM291" i="1"/>
  <c r="EK291" i="1"/>
  <c r="J322" i="4" s="1"/>
  <c r="V322" i="4" s="1"/>
  <c r="EI291" i="1"/>
  <c r="I322" i="4" s="1"/>
  <c r="U322" i="4" s="1"/>
  <c r="EM290" i="1"/>
  <c r="EK290" i="1"/>
  <c r="J321" i="4" s="1"/>
  <c r="V321" i="4" s="1"/>
  <c r="EI290" i="1"/>
  <c r="I321" i="4" s="1"/>
  <c r="U321" i="4" s="1"/>
  <c r="EM289" i="1"/>
  <c r="K320" i="4" s="1"/>
  <c r="W320" i="4" s="1"/>
  <c r="EK289" i="1"/>
  <c r="J320" i="4" s="1"/>
  <c r="V320" i="4" s="1"/>
  <c r="EI289" i="1"/>
  <c r="I320" i="4" s="1"/>
  <c r="EM288" i="1"/>
  <c r="EK288" i="1"/>
  <c r="J319" i="4" s="1"/>
  <c r="V319" i="4" s="1"/>
  <c r="EI288" i="1"/>
  <c r="EM287" i="1"/>
  <c r="EK287" i="1"/>
  <c r="J318" i="4" s="1"/>
  <c r="V318" i="4" s="1"/>
  <c r="EI287" i="1"/>
  <c r="EM286" i="1"/>
  <c r="EK286" i="1"/>
  <c r="J317" i="4" s="1"/>
  <c r="V317" i="4" s="1"/>
  <c r="EI286" i="1"/>
  <c r="EM285" i="1"/>
  <c r="K316" i="4" s="1"/>
  <c r="W316" i="4" s="1"/>
  <c r="EK285" i="1"/>
  <c r="J316" i="4" s="1"/>
  <c r="V316" i="4" s="1"/>
  <c r="EI285" i="1"/>
  <c r="EM284" i="1"/>
  <c r="K315" i="4" s="1"/>
  <c r="W315" i="4" s="1"/>
  <c r="EK284" i="1"/>
  <c r="J315" i="4" s="1"/>
  <c r="V315" i="4" s="1"/>
  <c r="EI284" i="1"/>
  <c r="I315" i="4" s="1"/>
  <c r="U315" i="4" s="1"/>
  <c r="EM283" i="1"/>
  <c r="EK283" i="1"/>
  <c r="J314" i="4" s="1"/>
  <c r="V314" i="4" s="1"/>
  <c r="EI283" i="1"/>
  <c r="I314" i="4" s="1"/>
  <c r="U314" i="4" s="1"/>
  <c r="EM282" i="1"/>
  <c r="K313" i="4" s="1"/>
  <c r="W313" i="4" s="1"/>
  <c r="EK282" i="1"/>
  <c r="J313" i="4" s="1"/>
  <c r="V313" i="4" s="1"/>
  <c r="EI282" i="1"/>
  <c r="I313" i="4" s="1"/>
  <c r="U313" i="4" s="1"/>
  <c r="EM281" i="1"/>
  <c r="K312" i="4" s="1"/>
  <c r="W312" i="4" s="1"/>
  <c r="EK281" i="1"/>
  <c r="J312" i="4" s="1"/>
  <c r="V312" i="4" s="1"/>
  <c r="EI281" i="1"/>
  <c r="EM280" i="1"/>
  <c r="EK280" i="1"/>
  <c r="J311" i="4" s="1"/>
  <c r="V311" i="4" s="1"/>
  <c r="EI280" i="1"/>
  <c r="EM279" i="1"/>
  <c r="K310" i="4" s="1"/>
  <c r="W310" i="4" s="1"/>
  <c r="EK279" i="1"/>
  <c r="J310" i="4" s="1"/>
  <c r="V310" i="4" s="1"/>
  <c r="EI279" i="1"/>
  <c r="I310" i="4" s="1"/>
  <c r="U310" i="4" s="1"/>
  <c r="EM278" i="1"/>
  <c r="EK278" i="1"/>
  <c r="J309" i="4" s="1"/>
  <c r="V309" i="4" s="1"/>
  <c r="EI278" i="1"/>
  <c r="EM277" i="1"/>
  <c r="EK277" i="1"/>
  <c r="J308" i="4" s="1"/>
  <c r="V308" i="4" s="1"/>
  <c r="EI277" i="1"/>
  <c r="EM276" i="1"/>
  <c r="EK276" i="1"/>
  <c r="J307" i="4" s="1"/>
  <c r="V307" i="4" s="1"/>
  <c r="EI276" i="1"/>
  <c r="I307" i="4" s="1"/>
  <c r="U307" i="4" s="1"/>
  <c r="EM275" i="1"/>
  <c r="EK275" i="1"/>
  <c r="J306" i="4" s="1"/>
  <c r="V306" i="4" s="1"/>
  <c r="EI275" i="1"/>
  <c r="I306" i="4" s="1"/>
  <c r="U306" i="4" s="1"/>
  <c r="EM274" i="1"/>
  <c r="K305" i="4" s="1"/>
  <c r="W305" i="4" s="1"/>
  <c r="EK274" i="1"/>
  <c r="J305" i="4" s="1"/>
  <c r="V305" i="4" s="1"/>
  <c r="EI274" i="1"/>
  <c r="I305" i="4" s="1"/>
  <c r="U305" i="4" s="1"/>
  <c r="EM273" i="1"/>
  <c r="K304" i="4" s="1"/>
  <c r="W304" i="4" s="1"/>
  <c r="EK273" i="1"/>
  <c r="J304" i="4" s="1"/>
  <c r="V304" i="4" s="1"/>
  <c r="EI273" i="1"/>
  <c r="EM272" i="1"/>
  <c r="EK272" i="1"/>
  <c r="J303" i="4" s="1"/>
  <c r="V303" i="4" s="1"/>
  <c r="EI272" i="1"/>
  <c r="EM271" i="1"/>
  <c r="K302" i="4" s="1"/>
  <c r="W302" i="4" s="1"/>
  <c r="EK271" i="1"/>
  <c r="J302" i="4" s="1"/>
  <c r="V302" i="4" s="1"/>
  <c r="EI271" i="1"/>
  <c r="I302" i="4" s="1"/>
  <c r="EM270" i="1"/>
  <c r="EK270" i="1"/>
  <c r="J301" i="4" s="1"/>
  <c r="V301" i="4" s="1"/>
  <c r="EI270" i="1"/>
  <c r="EM269" i="1"/>
  <c r="EK269" i="1"/>
  <c r="J300" i="4" s="1"/>
  <c r="V300" i="4" s="1"/>
  <c r="EI269" i="1"/>
  <c r="EM268" i="1"/>
  <c r="EK268" i="1"/>
  <c r="J299" i="4" s="1"/>
  <c r="V299" i="4" s="1"/>
  <c r="EI268" i="1"/>
  <c r="I299" i="4" s="1"/>
  <c r="U299" i="4" s="1"/>
  <c r="EM267" i="1"/>
  <c r="EK267" i="1"/>
  <c r="J298" i="4" s="1"/>
  <c r="V298" i="4" s="1"/>
  <c r="EI267" i="1"/>
  <c r="I298" i="4" s="1"/>
  <c r="U298" i="4" s="1"/>
  <c r="EM266" i="1"/>
  <c r="K297" i="4" s="1"/>
  <c r="W297" i="4" s="1"/>
  <c r="EK266" i="1"/>
  <c r="J297" i="4" s="1"/>
  <c r="V297" i="4" s="1"/>
  <c r="EI266" i="1"/>
  <c r="I297" i="4" s="1"/>
  <c r="U297" i="4" s="1"/>
  <c r="EM265" i="1"/>
  <c r="K296" i="4" s="1"/>
  <c r="W296" i="4" s="1"/>
  <c r="EK265" i="1"/>
  <c r="J296" i="4" s="1"/>
  <c r="V296" i="4" s="1"/>
  <c r="EI265" i="1"/>
  <c r="EM264" i="1"/>
  <c r="EK264" i="1"/>
  <c r="J295" i="4" s="1"/>
  <c r="V295" i="4" s="1"/>
  <c r="EI264" i="1"/>
  <c r="EM263" i="1"/>
  <c r="K294" i="4" s="1"/>
  <c r="W294" i="4" s="1"/>
  <c r="EK263" i="1"/>
  <c r="J294" i="4" s="1"/>
  <c r="V294" i="4" s="1"/>
  <c r="EI263" i="1"/>
  <c r="I294" i="4" s="1"/>
  <c r="U294" i="4" s="1"/>
  <c r="EM262" i="1"/>
  <c r="EK262" i="1"/>
  <c r="J293" i="4" s="1"/>
  <c r="V293" i="4" s="1"/>
  <c r="EI262" i="1"/>
  <c r="EM261" i="1"/>
  <c r="EK261" i="1"/>
  <c r="J292" i="4" s="1"/>
  <c r="V292" i="4" s="1"/>
  <c r="EI261" i="1"/>
  <c r="EM260" i="1"/>
  <c r="EK260" i="1"/>
  <c r="J291" i="4" s="1"/>
  <c r="V291" i="4" s="1"/>
  <c r="EI260" i="1"/>
  <c r="I291" i="4" s="1"/>
  <c r="U291" i="4" s="1"/>
  <c r="EM259" i="1"/>
  <c r="EK259" i="1"/>
  <c r="J290" i="4" s="1"/>
  <c r="V290" i="4" s="1"/>
  <c r="EI259" i="1"/>
  <c r="I290" i="4" s="1"/>
  <c r="U290" i="4" s="1"/>
  <c r="EM258" i="1"/>
  <c r="K289" i="4" s="1"/>
  <c r="W289" i="4" s="1"/>
  <c r="EK258" i="1"/>
  <c r="J289" i="4" s="1"/>
  <c r="V289" i="4" s="1"/>
  <c r="EI258" i="1"/>
  <c r="I289" i="4" s="1"/>
  <c r="U289" i="4" s="1"/>
  <c r="EM257" i="1"/>
  <c r="K288" i="4" s="1"/>
  <c r="W288" i="4" s="1"/>
  <c r="EK257" i="1"/>
  <c r="J288" i="4" s="1"/>
  <c r="V288" i="4" s="1"/>
  <c r="EI257" i="1"/>
  <c r="EM256" i="1"/>
  <c r="EK256" i="1"/>
  <c r="J287" i="4" s="1"/>
  <c r="V287" i="4" s="1"/>
  <c r="EI256" i="1"/>
  <c r="EM255" i="1"/>
  <c r="EK255" i="1"/>
  <c r="J286" i="4" s="1"/>
  <c r="V286" i="4" s="1"/>
  <c r="EI255" i="1"/>
  <c r="I286" i="4" s="1"/>
  <c r="EM254" i="1"/>
  <c r="EK254" i="1"/>
  <c r="J285" i="4" s="1"/>
  <c r="V285" i="4" s="1"/>
  <c r="EI254" i="1"/>
  <c r="EM253" i="1"/>
  <c r="EK253" i="1"/>
  <c r="J284" i="4" s="1"/>
  <c r="V284" i="4" s="1"/>
  <c r="EI253" i="1"/>
  <c r="EM252" i="1"/>
  <c r="EK252" i="1"/>
  <c r="J283" i="4" s="1"/>
  <c r="V283" i="4" s="1"/>
  <c r="EI252" i="1"/>
  <c r="I283" i="4" s="1"/>
  <c r="U283" i="4" s="1"/>
  <c r="EM251" i="1"/>
  <c r="EK251" i="1"/>
  <c r="J282" i="4" s="1"/>
  <c r="V282" i="4" s="1"/>
  <c r="EI251" i="1"/>
  <c r="EM250" i="1"/>
  <c r="K281" i="4" s="1"/>
  <c r="W281" i="4" s="1"/>
  <c r="EK250" i="1"/>
  <c r="J281" i="4" s="1"/>
  <c r="V281" i="4" s="1"/>
  <c r="EI250" i="1"/>
  <c r="I281" i="4" s="1"/>
  <c r="U281" i="4" s="1"/>
  <c r="EM249" i="1"/>
  <c r="EK249" i="1"/>
  <c r="J280" i="4" s="1"/>
  <c r="V280" i="4" s="1"/>
  <c r="EI249" i="1"/>
  <c r="EM248" i="1"/>
  <c r="EK248" i="1"/>
  <c r="J279" i="4" s="1"/>
  <c r="V279" i="4" s="1"/>
  <c r="EI248" i="1"/>
  <c r="EM247" i="1"/>
  <c r="K278" i="4" s="1"/>
  <c r="W278" i="4" s="1"/>
  <c r="EK247" i="1"/>
  <c r="J278" i="4" s="1"/>
  <c r="V278" i="4" s="1"/>
  <c r="EI247" i="1"/>
  <c r="I278" i="4" s="1"/>
  <c r="U278" i="4" s="1"/>
  <c r="EM246" i="1"/>
  <c r="EK246" i="1"/>
  <c r="J277" i="4" s="1"/>
  <c r="V277" i="4" s="1"/>
  <c r="EI246" i="1"/>
  <c r="EM245" i="1"/>
  <c r="EK245" i="1"/>
  <c r="J276" i="4" s="1"/>
  <c r="V276" i="4" s="1"/>
  <c r="EI245" i="1"/>
  <c r="EM244" i="1"/>
  <c r="EK244" i="1"/>
  <c r="J275" i="4" s="1"/>
  <c r="V275" i="4" s="1"/>
  <c r="EI244" i="1"/>
  <c r="I275" i="4" s="1"/>
  <c r="U275" i="4" s="1"/>
  <c r="EM243" i="1"/>
  <c r="EK243" i="1"/>
  <c r="J274" i="4" s="1"/>
  <c r="V274" i="4" s="1"/>
  <c r="EI243" i="1"/>
  <c r="I274" i="4" s="1"/>
  <c r="U274" i="4" s="1"/>
  <c r="EM242" i="1"/>
  <c r="K273" i="4" s="1"/>
  <c r="W273" i="4" s="1"/>
  <c r="EK242" i="1"/>
  <c r="J273" i="4" s="1"/>
  <c r="V273" i="4" s="1"/>
  <c r="EI242" i="1"/>
  <c r="I273" i="4" s="1"/>
  <c r="U273" i="4" s="1"/>
  <c r="EM241" i="1"/>
  <c r="K272" i="4" s="1"/>
  <c r="W272" i="4" s="1"/>
  <c r="EK241" i="1"/>
  <c r="J272" i="4" s="1"/>
  <c r="V272" i="4" s="1"/>
  <c r="EI241" i="1"/>
  <c r="I272" i="4" s="1"/>
  <c r="U272" i="4" s="1"/>
  <c r="EM240" i="1"/>
  <c r="EK240" i="1"/>
  <c r="J271" i="4" s="1"/>
  <c r="V271" i="4" s="1"/>
  <c r="EI240" i="1"/>
  <c r="EM239" i="1"/>
  <c r="K270" i="4" s="1"/>
  <c r="W270" i="4" s="1"/>
  <c r="EK239" i="1"/>
  <c r="J270" i="4" s="1"/>
  <c r="V270" i="4" s="1"/>
  <c r="EI239" i="1"/>
  <c r="I270" i="4" s="1"/>
  <c r="U270" i="4" s="1"/>
  <c r="EM238" i="1"/>
  <c r="EK238" i="1"/>
  <c r="J269" i="4" s="1"/>
  <c r="V269" i="4" s="1"/>
  <c r="EI238" i="1"/>
  <c r="EM237" i="1"/>
  <c r="EK237" i="1"/>
  <c r="J268" i="4" s="1"/>
  <c r="V268" i="4" s="1"/>
  <c r="EI237" i="1"/>
  <c r="I268" i="4" s="1"/>
  <c r="U268" i="4" s="1"/>
  <c r="EM236" i="1"/>
  <c r="EK236" i="1"/>
  <c r="J267" i="4" s="1"/>
  <c r="V267" i="4" s="1"/>
  <c r="EI236" i="1"/>
  <c r="I267" i="4" s="1"/>
  <c r="U267" i="4" s="1"/>
  <c r="EM235" i="1"/>
  <c r="EK235" i="1"/>
  <c r="J266" i="4" s="1"/>
  <c r="V266" i="4" s="1"/>
  <c r="EI235" i="1"/>
  <c r="EM234" i="1"/>
  <c r="K265" i="4" s="1"/>
  <c r="W265" i="4" s="1"/>
  <c r="EK234" i="1"/>
  <c r="J265" i="4" s="1"/>
  <c r="V265" i="4" s="1"/>
  <c r="EI234" i="1"/>
  <c r="EM233" i="1"/>
  <c r="K264" i="4" s="1"/>
  <c r="W264" i="4" s="1"/>
  <c r="EK233" i="1"/>
  <c r="J264" i="4" s="1"/>
  <c r="V264" i="4" s="1"/>
  <c r="EI233" i="1"/>
  <c r="I264" i="4" s="1"/>
  <c r="U264" i="4" s="1"/>
  <c r="EM232" i="1"/>
  <c r="EK232" i="1"/>
  <c r="J263" i="4" s="1"/>
  <c r="V263" i="4" s="1"/>
  <c r="EI232" i="1"/>
  <c r="I263" i="4" s="1"/>
  <c r="U263" i="4" s="1"/>
  <c r="EM231" i="1"/>
  <c r="K262" i="4" s="1"/>
  <c r="W262" i="4" s="1"/>
  <c r="EK231" i="1"/>
  <c r="J262" i="4" s="1"/>
  <c r="V262" i="4" s="1"/>
  <c r="EI231" i="1"/>
  <c r="I262" i="4" s="1"/>
  <c r="U262" i="4" s="1"/>
  <c r="EM230" i="1"/>
  <c r="EK230" i="1"/>
  <c r="J261" i="4" s="1"/>
  <c r="V261" i="4" s="1"/>
  <c r="EI230" i="1"/>
  <c r="EM229" i="1"/>
  <c r="EK229" i="1"/>
  <c r="J260" i="4" s="1"/>
  <c r="V260" i="4" s="1"/>
  <c r="EI229" i="1"/>
  <c r="I260" i="4" s="1"/>
  <c r="U260" i="4" s="1"/>
  <c r="EM228" i="1"/>
  <c r="K259" i="4" s="1"/>
  <c r="W259" i="4" s="1"/>
  <c r="EK228" i="1"/>
  <c r="J259" i="4" s="1"/>
  <c r="V259" i="4" s="1"/>
  <c r="EI228" i="1"/>
  <c r="I259" i="4" s="1"/>
  <c r="U259" i="4" s="1"/>
  <c r="EM227" i="1"/>
  <c r="EK227" i="1"/>
  <c r="J258" i="4" s="1"/>
  <c r="V258" i="4" s="1"/>
  <c r="EI227" i="1"/>
  <c r="I258" i="4" s="1"/>
  <c r="U258" i="4" s="1"/>
  <c r="EM226" i="1"/>
  <c r="K257" i="4" s="1"/>
  <c r="W257" i="4" s="1"/>
  <c r="EK226" i="1"/>
  <c r="J257" i="4" s="1"/>
  <c r="V257" i="4" s="1"/>
  <c r="EI226" i="1"/>
  <c r="I257" i="4" s="1"/>
  <c r="U257" i="4" s="1"/>
  <c r="EM225" i="1"/>
  <c r="EK225" i="1"/>
  <c r="J256" i="4" s="1"/>
  <c r="V256" i="4" s="1"/>
  <c r="EI225" i="1"/>
  <c r="I256" i="4" s="1"/>
  <c r="U256" i="4" s="1"/>
  <c r="EM224" i="1"/>
  <c r="EK224" i="1"/>
  <c r="J255" i="4" s="1"/>
  <c r="V255" i="4" s="1"/>
  <c r="EI224" i="1"/>
  <c r="I255" i="4" s="1"/>
  <c r="U255" i="4" s="1"/>
  <c r="EM223" i="1"/>
  <c r="K254" i="4" s="1"/>
  <c r="W254" i="4" s="1"/>
  <c r="EK223" i="1"/>
  <c r="J254" i="4" s="1"/>
  <c r="V254" i="4" s="1"/>
  <c r="EI223" i="1"/>
  <c r="I254" i="4" s="1"/>
  <c r="U254" i="4" s="1"/>
  <c r="EM222" i="1"/>
  <c r="EK222" i="1"/>
  <c r="J253" i="4" s="1"/>
  <c r="V253" i="4" s="1"/>
  <c r="EI222" i="1"/>
  <c r="EM221" i="1"/>
  <c r="EK221" i="1"/>
  <c r="J252" i="4" s="1"/>
  <c r="V252" i="4" s="1"/>
  <c r="EI221" i="1"/>
  <c r="I252" i="4" s="1"/>
  <c r="U252" i="4" s="1"/>
  <c r="EM220" i="1"/>
  <c r="K251" i="4" s="1"/>
  <c r="W251" i="4" s="1"/>
  <c r="EK220" i="1"/>
  <c r="J251" i="4" s="1"/>
  <c r="V251" i="4" s="1"/>
  <c r="EI220" i="1"/>
  <c r="I251" i="4" s="1"/>
  <c r="U251" i="4" s="1"/>
  <c r="EM219" i="1"/>
  <c r="EK219" i="1"/>
  <c r="J250" i="4" s="1"/>
  <c r="V250" i="4" s="1"/>
  <c r="EI219" i="1"/>
  <c r="EM218" i="1"/>
  <c r="K249" i="4" s="1"/>
  <c r="W249" i="4" s="1"/>
  <c r="EK218" i="1"/>
  <c r="J249" i="4" s="1"/>
  <c r="V249" i="4" s="1"/>
  <c r="EI218" i="1"/>
  <c r="I249" i="4" s="1"/>
  <c r="U249" i="4" s="1"/>
  <c r="EM217" i="1"/>
  <c r="EK217" i="1"/>
  <c r="J248" i="4" s="1"/>
  <c r="V248" i="4" s="1"/>
  <c r="EI217" i="1"/>
  <c r="I248" i="4" s="1"/>
  <c r="U248" i="4" s="1"/>
  <c r="EM216" i="1"/>
  <c r="EK216" i="1"/>
  <c r="J247" i="4" s="1"/>
  <c r="V247" i="4" s="1"/>
  <c r="EI216" i="1"/>
  <c r="I247" i="4" s="1"/>
  <c r="U247" i="4" s="1"/>
  <c r="EM215" i="1"/>
  <c r="K246" i="4" s="1"/>
  <c r="W246" i="4" s="1"/>
  <c r="EK215" i="1"/>
  <c r="J246" i="4" s="1"/>
  <c r="V246" i="4" s="1"/>
  <c r="EI215" i="1"/>
  <c r="I246" i="4" s="1"/>
  <c r="U246" i="4" s="1"/>
  <c r="EM214" i="1"/>
  <c r="EK214" i="1"/>
  <c r="J245" i="4" s="1"/>
  <c r="V245" i="4" s="1"/>
  <c r="EI214" i="1"/>
  <c r="EM213" i="1"/>
  <c r="EK213" i="1"/>
  <c r="J244" i="4" s="1"/>
  <c r="V244" i="4" s="1"/>
  <c r="EI213" i="1"/>
  <c r="EM212" i="1"/>
  <c r="EK212" i="1"/>
  <c r="J243" i="4" s="1"/>
  <c r="V243" i="4" s="1"/>
  <c r="EI212" i="1"/>
  <c r="I243" i="4" s="1"/>
  <c r="U243" i="4" s="1"/>
  <c r="EM211" i="1"/>
  <c r="EK211" i="1"/>
  <c r="J242" i="4" s="1"/>
  <c r="V242" i="4" s="1"/>
  <c r="EI211" i="1"/>
  <c r="EM210" i="1"/>
  <c r="EK210" i="1"/>
  <c r="J241" i="4" s="1"/>
  <c r="V241" i="4" s="1"/>
  <c r="EI210" i="1"/>
  <c r="I241" i="4" s="1"/>
  <c r="U241" i="4" s="1"/>
  <c r="EM209" i="1"/>
  <c r="EK209" i="1"/>
  <c r="J240" i="4" s="1"/>
  <c r="V240" i="4" s="1"/>
  <c r="EI209" i="1"/>
  <c r="I240" i="4" s="1"/>
  <c r="U240" i="4" s="1"/>
  <c r="EM208" i="1"/>
  <c r="EK208" i="1"/>
  <c r="J239" i="4" s="1"/>
  <c r="V239" i="4" s="1"/>
  <c r="EI208" i="1"/>
  <c r="EM207" i="1"/>
  <c r="K238" i="4" s="1"/>
  <c r="W238" i="4" s="1"/>
  <c r="EK207" i="1"/>
  <c r="J238" i="4" s="1"/>
  <c r="V238" i="4" s="1"/>
  <c r="EI207" i="1"/>
  <c r="I238" i="4" s="1"/>
  <c r="U238" i="4" s="1"/>
  <c r="EM206" i="1"/>
  <c r="EK206" i="1"/>
  <c r="J237" i="4" s="1"/>
  <c r="V237" i="4" s="1"/>
  <c r="EI206" i="1"/>
  <c r="EM205" i="1"/>
  <c r="EK205" i="1"/>
  <c r="J236" i="4" s="1"/>
  <c r="V236" i="4" s="1"/>
  <c r="EI205" i="1"/>
  <c r="I236" i="4" s="1"/>
  <c r="U236" i="4" s="1"/>
  <c r="EM204" i="1"/>
  <c r="EK204" i="1"/>
  <c r="J235" i="4" s="1"/>
  <c r="V235" i="4" s="1"/>
  <c r="EI204" i="1"/>
  <c r="I235" i="4" s="1"/>
  <c r="U235" i="4" s="1"/>
  <c r="EM203" i="1"/>
  <c r="EK203" i="1"/>
  <c r="J234" i="4" s="1"/>
  <c r="V234" i="4" s="1"/>
  <c r="EI203" i="1"/>
  <c r="EM202" i="1"/>
  <c r="EK202" i="1"/>
  <c r="J233" i="4" s="1"/>
  <c r="V233" i="4" s="1"/>
  <c r="EI202" i="1"/>
  <c r="EM201" i="1"/>
  <c r="EK201" i="1"/>
  <c r="J232" i="4" s="1"/>
  <c r="V232" i="4" s="1"/>
  <c r="EI201" i="1"/>
  <c r="I232" i="4" s="1"/>
  <c r="U232" i="4" s="1"/>
  <c r="EM200" i="1"/>
  <c r="EK200" i="1"/>
  <c r="J231" i="4" s="1"/>
  <c r="V231" i="4" s="1"/>
  <c r="EI200" i="1"/>
  <c r="EM199" i="1"/>
  <c r="K230" i="4" s="1"/>
  <c r="W230" i="4" s="1"/>
  <c r="EK199" i="1"/>
  <c r="J230" i="4" s="1"/>
  <c r="V230" i="4" s="1"/>
  <c r="EI199" i="1"/>
  <c r="I230" i="4" s="1"/>
  <c r="U230" i="4" s="1"/>
  <c r="EM198" i="1"/>
  <c r="K229" i="4" s="1"/>
  <c r="W229" i="4" s="1"/>
  <c r="EK198" i="1"/>
  <c r="J229" i="4" s="1"/>
  <c r="V229" i="4" s="1"/>
  <c r="EI198" i="1"/>
  <c r="EM197" i="1"/>
  <c r="EK197" i="1"/>
  <c r="J228" i="4" s="1"/>
  <c r="V228" i="4" s="1"/>
  <c r="EI197" i="1"/>
  <c r="EM196" i="1"/>
  <c r="EK196" i="1"/>
  <c r="J227" i="4" s="1"/>
  <c r="V227" i="4" s="1"/>
  <c r="EI196" i="1"/>
  <c r="I227" i="4" s="1"/>
  <c r="U227" i="4" s="1"/>
  <c r="EM195" i="1"/>
  <c r="K226" i="4" s="1"/>
  <c r="W226" i="4" s="1"/>
  <c r="EK195" i="1"/>
  <c r="J226" i="4" s="1"/>
  <c r="V226" i="4" s="1"/>
  <c r="EI195" i="1"/>
  <c r="EM194" i="1"/>
  <c r="EK194" i="1"/>
  <c r="J225" i="4" s="1"/>
  <c r="V225" i="4" s="1"/>
  <c r="EI194" i="1"/>
  <c r="EM193" i="1"/>
  <c r="EK193" i="1"/>
  <c r="J224" i="4" s="1"/>
  <c r="V224" i="4" s="1"/>
  <c r="EI193" i="1"/>
  <c r="I224" i="4" s="1"/>
  <c r="EM192" i="1"/>
  <c r="EK192" i="1"/>
  <c r="J223" i="4" s="1"/>
  <c r="V223" i="4" s="1"/>
  <c r="EI192" i="1"/>
  <c r="I223" i="4" s="1"/>
  <c r="U223" i="4" s="1"/>
  <c r="EM191" i="1"/>
  <c r="K222" i="4" s="1"/>
  <c r="W222" i="4" s="1"/>
  <c r="EK191" i="1"/>
  <c r="J222" i="4" s="1"/>
  <c r="V222" i="4" s="1"/>
  <c r="EI191" i="1"/>
  <c r="I222" i="4" s="1"/>
  <c r="U222" i="4" s="1"/>
  <c r="EM190" i="1"/>
  <c r="EK190" i="1"/>
  <c r="J221" i="4" s="1"/>
  <c r="V221" i="4" s="1"/>
  <c r="EI190" i="1"/>
  <c r="EM189" i="1"/>
  <c r="EK189" i="1"/>
  <c r="J220" i="4" s="1"/>
  <c r="V220" i="4" s="1"/>
  <c r="EI189" i="1"/>
  <c r="EM188" i="1"/>
  <c r="K219" i="4" s="1"/>
  <c r="W219" i="4" s="1"/>
  <c r="EK188" i="1"/>
  <c r="J219" i="4" s="1"/>
  <c r="V219" i="4" s="1"/>
  <c r="EI188" i="1"/>
  <c r="I219" i="4" s="1"/>
  <c r="U219" i="4" s="1"/>
  <c r="EM187" i="1"/>
  <c r="K218" i="4" s="1"/>
  <c r="W218" i="4" s="1"/>
  <c r="EK187" i="1"/>
  <c r="J218" i="4" s="1"/>
  <c r="V218" i="4" s="1"/>
  <c r="EI187" i="1"/>
  <c r="EM186" i="1"/>
  <c r="EK186" i="1"/>
  <c r="J217" i="4" s="1"/>
  <c r="V217" i="4" s="1"/>
  <c r="EI186" i="1"/>
  <c r="EM185" i="1"/>
  <c r="EK185" i="1"/>
  <c r="J216" i="4" s="1"/>
  <c r="V216" i="4" s="1"/>
  <c r="EI185" i="1"/>
  <c r="I216" i="4" s="1"/>
  <c r="U216" i="4" s="1"/>
  <c r="EM184" i="1"/>
  <c r="EK184" i="1"/>
  <c r="J215" i="4" s="1"/>
  <c r="V215" i="4" s="1"/>
  <c r="EI184" i="1"/>
  <c r="I215" i="4" s="1"/>
  <c r="U215" i="4" s="1"/>
  <c r="EM183" i="1"/>
  <c r="K214" i="4" s="1"/>
  <c r="W214" i="4" s="1"/>
  <c r="EK183" i="1"/>
  <c r="J214" i="4" s="1"/>
  <c r="V214" i="4" s="1"/>
  <c r="EI183" i="1"/>
  <c r="I214" i="4" s="1"/>
  <c r="U214" i="4" s="1"/>
  <c r="EM182" i="1"/>
  <c r="K213" i="4" s="1"/>
  <c r="W213" i="4" s="1"/>
  <c r="EK182" i="1"/>
  <c r="J213" i="4" s="1"/>
  <c r="V213" i="4" s="1"/>
  <c r="EI182" i="1"/>
  <c r="EM181" i="1"/>
  <c r="EK181" i="1"/>
  <c r="J212" i="4" s="1"/>
  <c r="V212" i="4" s="1"/>
  <c r="EI181" i="1"/>
  <c r="EM180" i="1"/>
  <c r="K211" i="4" s="1"/>
  <c r="W211" i="4" s="1"/>
  <c r="EK180" i="1"/>
  <c r="J211" i="4" s="1"/>
  <c r="V211" i="4" s="1"/>
  <c r="EI180" i="1"/>
  <c r="I211" i="4" s="1"/>
  <c r="U211" i="4" s="1"/>
  <c r="EM179" i="1"/>
  <c r="K210" i="4" s="1"/>
  <c r="W210" i="4" s="1"/>
  <c r="EK179" i="1"/>
  <c r="J210" i="4" s="1"/>
  <c r="V210" i="4" s="1"/>
  <c r="EI179" i="1"/>
  <c r="EM178" i="1"/>
  <c r="EK178" i="1"/>
  <c r="J209" i="4" s="1"/>
  <c r="V209" i="4" s="1"/>
  <c r="EI178" i="1"/>
  <c r="EM177" i="1"/>
  <c r="EK177" i="1"/>
  <c r="J208" i="4" s="1"/>
  <c r="V208" i="4" s="1"/>
  <c r="EI177" i="1"/>
  <c r="I208" i="4" s="1"/>
  <c r="EM176" i="1"/>
  <c r="EK176" i="1"/>
  <c r="J207" i="4" s="1"/>
  <c r="V207" i="4" s="1"/>
  <c r="EI176" i="1"/>
  <c r="I207" i="4" s="1"/>
  <c r="U207" i="4" s="1"/>
  <c r="EM175" i="1"/>
  <c r="K206" i="4" s="1"/>
  <c r="W206" i="4" s="1"/>
  <c r="EK175" i="1"/>
  <c r="J206" i="4" s="1"/>
  <c r="V206" i="4" s="1"/>
  <c r="EI175" i="1"/>
  <c r="EM174" i="1"/>
  <c r="K205" i="4" s="1"/>
  <c r="W205" i="4" s="1"/>
  <c r="EK174" i="1"/>
  <c r="J205" i="4" s="1"/>
  <c r="V205" i="4" s="1"/>
  <c r="EI174" i="1"/>
  <c r="EM173" i="1"/>
  <c r="EK173" i="1"/>
  <c r="J204" i="4" s="1"/>
  <c r="V204" i="4" s="1"/>
  <c r="EI173" i="1"/>
  <c r="EM172" i="1"/>
  <c r="K203" i="4" s="1"/>
  <c r="W203" i="4" s="1"/>
  <c r="EK172" i="1"/>
  <c r="J203" i="4" s="1"/>
  <c r="V203" i="4" s="1"/>
  <c r="EI172" i="1"/>
  <c r="I203" i="4" s="1"/>
  <c r="U203" i="4" s="1"/>
  <c r="EM171" i="1"/>
  <c r="EK171" i="1"/>
  <c r="J202" i="4" s="1"/>
  <c r="V202" i="4" s="1"/>
  <c r="EI171" i="1"/>
  <c r="EM170" i="1"/>
  <c r="EK170" i="1"/>
  <c r="J201" i="4" s="1"/>
  <c r="V201" i="4" s="1"/>
  <c r="EI170" i="1"/>
  <c r="EM169" i="1"/>
  <c r="EK169" i="1"/>
  <c r="J200" i="4" s="1"/>
  <c r="V200" i="4" s="1"/>
  <c r="EI169" i="1"/>
  <c r="I200" i="4" s="1"/>
  <c r="U200" i="4" s="1"/>
  <c r="EM168" i="1"/>
  <c r="EK168" i="1"/>
  <c r="J199" i="4" s="1"/>
  <c r="V199" i="4" s="1"/>
  <c r="EI168" i="1"/>
  <c r="I199" i="4" s="1"/>
  <c r="U199" i="4" s="1"/>
  <c r="EM167" i="1"/>
  <c r="EK167" i="1"/>
  <c r="J198" i="4" s="1"/>
  <c r="V198" i="4" s="1"/>
  <c r="EI167" i="1"/>
  <c r="I198" i="4" s="1"/>
  <c r="U198" i="4" s="1"/>
  <c r="EM166" i="1"/>
  <c r="K197" i="4" s="1"/>
  <c r="W197" i="4" s="1"/>
  <c r="EK166" i="1"/>
  <c r="J197" i="4" s="1"/>
  <c r="V197" i="4" s="1"/>
  <c r="EI166" i="1"/>
  <c r="EM165" i="1"/>
  <c r="EK165" i="1"/>
  <c r="J196" i="4" s="1"/>
  <c r="V196" i="4" s="1"/>
  <c r="EI165" i="1"/>
  <c r="EM164" i="1"/>
  <c r="K195" i="4" s="1"/>
  <c r="W195" i="4" s="1"/>
  <c r="EK164" i="1"/>
  <c r="J195" i="4" s="1"/>
  <c r="V195" i="4" s="1"/>
  <c r="EI164" i="1"/>
  <c r="EM163" i="1"/>
  <c r="K194" i="4" s="1"/>
  <c r="W194" i="4" s="1"/>
  <c r="EK163" i="1"/>
  <c r="J194" i="4" s="1"/>
  <c r="V194" i="4" s="1"/>
  <c r="EI163" i="1"/>
  <c r="EM162" i="1"/>
  <c r="EK162" i="1"/>
  <c r="J193" i="4" s="1"/>
  <c r="V193" i="4" s="1"/>
  <c r="EI162" i="1"/>
  <c r="EM161" i="1"/>
  <c r="EK161" i="1"/>
  <c r="J192" i="4" s="1"/>
  <c r="V192" i="4" s="1"/>
  <c r="EI161" i="1"/>
  <c r="I192" i="4" s="1"/>
  <c r="U192" i="4" s="1"/>
  <c r="EM160" i="1"/>
  <c r="EK160" i="1"/>
  <c r="J191" i="4" s="1"/>
  <c r="V191" i="4" s="1"/>
  <c r="EI160" i="1"/>
  <c r="I191" i="4" s="1"/>
  <c r="U191" i="4" s="1"/>
  <c r="EM159" i="1"/>
  <c r="K190" i="4" s="1"/>
  <c r="W190" i="4" s="1"/>
  <c r="EK159" i="1"/>
  <c r="J190" i="4" s="1"/>
  <c r="V190" i="4" s="1"/>
  <c r="EI159" i="1"/>
  <c r="I190" i="4" s="1"/>
  <c r="U190" i="4" s="1"/>
  <c r="EM158" i="1"/>
  <c r="K189" i="4" s="1"/>
  <c r="W189" i="4" s="1"/>
  <c r="EK158" i="1"/>
  <c r="J189" i="4" s="1"/>
  <c r="V189" i="4" s="1"/>
  <c r="EI158" i="1"/>
  <c r="EM157" i="1"/>
  <c r="EK157" i="1"/>
  <c r="J188" i="4" s="1"/>
  <c r="V188" i="4" s="1"/>
  <c r="EI157" i="1"/>
  <c r="EM156" i="1"/>
  <c r="EK156" i="1"/>
  <c r="J187" i="4" s="1"/>
  <c r="V187" i="4" s="1"/>
  <c r="EI156" i="1"/>
  <c r="I187" i="4" s="1"/>
  <c r="U187" i="4" s="1"/>
  <c r="EM155" i="1"/>
  <c r="K186" i="4" s="1"/>
  <c r="W186" i="4" s="1"/>
  <c r="EK155" i="1"/>
  <c r="J186" i="4" s="1"/>
  <c r="V186" i="4" s="1"/>
  <c r="EI155" i="1"/>
  <c r="EM154" i="1"/>
  <c r="EK154" i="1"/>
  <c r="J185" i="4" s="1"/>
  <c r="V185" i="4" s="1"/>
  <c r="EI154" i="1"/>
  <c r="EM153" i="1"/>
  <c r="EK153" i="1"/>
  <c r="J184" i="4" s="1"/>
  <c r="V184" i="4" s="1"/>
  <c r="EI153" i="1"/>
  <c r="I184" i="4" s="1"/>
  <c r="U184" i="4" s="1"/>
  <c r="EM152" i="1"/>
  <c r="EK152" i="1"/>
  <c r="J183" i="4" s="1"/>
  <c r="V183" i="4" s="1"/>
  <c r="EI152" i="1"/>
  <c r="I183" i="4" s="1"/>
  <c r="U183" i="4" s="1"/>
  <c r="EM151" i="1"/>
  <c r="K182" i="4" s="1"/>
  <c r="W182" i="4" s="1"/>
  <c r="EK151" i="1"/>
  <c r="J182" i="4" s="1"/>
  <c r="V182" i="4" s="1"/>
  <c r="EI151" i="1"/>
  <c r="EM150" i="1"/>
  <c r="K181" i="4" s="1"/>
  <c r="W181" i="4" s="1"/>
  <c r="EK150" i="1"/>
  <c r="J181" i="4" s="1"/>
  <c r="V181" i="4" s="1"/>
  <c r="EI150" i="1"/>
  <c r="EM149" i="1"/>
  <c r="EK149" i="1"/>
  <c r="J180" i="4" s="1"/>
  <c r="V180" i="4" s="1"/>
  <c r="EI149" i="1"/>
  <c r="EM148" i="1"/>
  <c r="K179" i="4" s="1"/>
  <c r="W179" i="4" s="1"/>
  <c r="EK148" i="1"/>
  <c r="J179" i="4" s="1"/>
  <c r="V179" i="4" s="1"/>
  <c r="EI148" i="1"/>
  <c r="I179" i="4" s="1"/>
  <c r="U179" i="4" s="1"/>
  <c r="EM147" i="1"/>
  <c r="EK147" i="1"/>
  <c r="J178" i="4" s="1"/>
  <c r="V178" i="4" s="1"/>
  <c r="EI147" i="1"/>
  <c r="EM146" i="1"/>
  <c r="EK146" i="1"/>
  <c r="J177" i="4" s="1"/>
  <c r="V177" i="4" s="1"/>
  <c r="EI146" i="1"/>
  <c r="EM145" i="1"/>
  <c r="EK145" i="1"/>
  <c r="J176" i="4" s="1"/>
  <c r="V176" i="4" s="1"/>
  <c r="EI145" i="1"/>
  <c r="I176" i="4" s="1"/>
  <c r="U176" i="4" s="1"/>
  <c r="EM144" i="1"/>
  <c r="EK144" i="1"/>
  <c r="J175" i="4" s="1"/>
  <c r="V175" i="4" s="1"/>
  <c r="EI144" i="1"/>
  <c r="I175" i="4" s="1"/>
  <c r="U175" i="4" s="1"/>
  <c r="EM143" i="1"/>
  <c r="K174" i="4" s="1"/>
  <c r="W174" i="4" s="1"/>
  <c r="EK143" i="1"/>
  <c r="J174" i="4" s="1"/>
  <c r="V174" i="4" s="1"/>
  <c r="EI143" i="1"/>
  <c r="I174" i="4" s="1"/>
  <c r="U174" i="4" s="1"/>
  <c r="EM142" i="1"/>
  <c r="K173" i="4" s="1"/>
  <c r="W173" i="4" s="1"/>
  <c r="EK142" i="1"/>
  <c r="J173" i="4" s="1"/>
  <c r="V173" i="4" s="1"/>
  <c r="EI142" i="1"/>
  <c r="EM141" i="1"/>
  <c r="EK141" i="1"/>
  <c r="J172" i="4" s="1"/>
  <c r="V172" i="4" s="1"/>
  <c r="EI141" i="1"/>
  <c r="EM140" i="1"/>
  <c r="K171" i="4" s="1"/>
  <c r="W171" i="4" s="1"/>
  <c r="EK140" i="1"/>
  <c r="J171" i="4" s="1"/>
  <c r="V171" i="4" s="1"/>
  <c r="EI140" i="1"/>
  <c r="I171" i="4" s="1"/>
  <c r="EM139" i="1"/>
  <c r="K170" i="4" s="1"/>
  <c r="W170" i="4" s="1"/>
  <c r="EK139" i="1"/>
  <c r="J170" i="4" s="1"/>
  <c r="V170" i="4" s="1"/>
  <c r="EI139" i="1"/>
  <c r="EM138" i="1"/>
  <c r="EK138" i="1"/>
  <c r="J169" i="4" s="1"/>
  <c r="V169" i="4" s="1"/>
  <c r="EI138" i="1"/>
  <c r="EM137" i="1"/>
  <c r="EK137" i="1"/>
  <c r="J168" i="4" s="1"/>
  <c r="V168" i="4" s="1"/>
  <c r="EI137" i="1"/>
  <c r="I168" i="4" s="1"/>
  <c r="U168" i="4" s="1"/>
  <c r="EM136" i="1"/>
  <c r="EK136" i="1"/>
  <c r="J167" i="4" s="1"/>
  <c r="V167" i="4" s="1"/>
  <c r="EI136" i="1"/>
  <c r="I167" i="4" s="1"/>
  <c r="U167" i="4" s="1"/>
  <c r="EM135" i="1"/>
  <c r="K166" i="4" s="1"/>
  <c r="W166" i="4" s="1"/>
  <c r="EK135" i="1"/>
  <c r="J166" i="4" s="1"/>
  <c r="V166" i="4" s="1"/>
  <c r="EI135" i="1"/>
  <c r="EM134" i="1"/>
  <c r="K165" i="4" s="1"/>
  <c r="W165" i="4" s="1"/>
  <c r="EK134" i="1"/>
  <c r="J165" i="4" s="1"/>
  <c r="V165" i="4" s="1"/>
  <c r="EI134" i="1"/>
  <c r="I165" i="4" s="1"/>
  <c r="EM133" i="1"/>
  <c r="EK133" i="1"/>
  <c r="J164" i="4" s="1"/>
  <c r="V164" i="4" s="1"/>
  <c r="EI133" i="1"/>
  <c r="EM132" i="1"/>
  <c r="K163" i="4" s="1"/>
  <c r="W163" i="4" s="1"/>
  <c r="EK132" i="1"/>
  <c r="J163" i="4" s="1"/>
  <c r="V163" i="4" s="1"/>
  <c r="EI132" i="1"/>
  <c r="I163" i="4" s="1"/>
  <c r="U163" i="4" s="1"/>
  <c r="EM131" i="1"/>
  <c r="EK131" i="1"/>
  <c r="J162" i="4" s="1"/>
  <c r="V162" i="4" s="1"/>
  <c r="EI131" i="1"/>
  <c r="EM130" i="1"/>
  <c r="EK130" i="1"/>
  <c r="J161" i="4" s="1"/>
  <c r="V161" i="4" s="1"/>
  <c r="EI130" i="1"/>
  <c r="EM129" i="1"/>
  <c r="EK129" i="1"/>
  <c r="J160" i="4" s="1"/>
  <c r="V160" i="4" s="1"/>
  <c r="EI129" i="1"/>
  <c r="I160" i="4" s="1"/>
  <c r="U160" i="4" s="1"/>
  <c r="EM128" i="1"/>
  <c r="K159" i="4" s="1"/>
  <c r="W159" i="4" s="1"/>
  <c r="EK128" i="1"/>
  <c r="J159" i="4" s="1"/>
  <c r="V159" i="4" s="1"/>
  <c r="EI128" i="1"/>
  <c r="I159" i="4" s="1"/>
  <c r="U159" i="4" s="1"/>
  <c r="EM127" i="1"/>
  <c r="EK127" i="1"/>
  <c r="J158" i="4" s="1"/>
  <c r="V158" i="4" s="1"/>
  <c r="EI127" i="1"/>
  <c r="EM126" i="1"/>
  <c r="K157" i="4" s="1"/>
  <c r="W157" i="4" s="1"/>
  <c r="EK126" i="1"/>
  <c r="J157" i="4" s="1"/>
  <c r="V157" i="4" s="1"/>
  <c r="EI126" i="1"/>
  <c r="I157" i="4" s="1"/>
  <c r="EM125" i="1"/>
  <c r="EK125" i="1"/>
  <c r="J156" i="4" s="1"/>
  <c r="V156" i="4" s="1"/>
  <c r="EI125" i="1"/>
  <c r="EM124" i="1"/>
  <c r="K155" i="4" s="1"/>
  <c r="W155" i="4" s="1"/>
  <c r="EK124" i="1"/>
  <c r="J155" i="4" s="1"/>
  <c r="V155" i="4" s="1"/>
  <c r="EI124" i="1"/>
  <c r="I155" i="4" s="1"/>
  <c r="U155" i="4" s="1"/>
  <c r="EM123" i="1"/>
  <c r="K154" i="4" s="1"/>
  <c r="W154" i="4" s="1"/>
  <c r="EK123" i="1"/>
  <c r="J154" i="4" s="1"/>
  <c r="V154" i="4" s="1"/>
  <c r="EI123" i="1"/>
  <c r="EM122" i="1"/>
  <c r="EK122" i="1"/>
  <c r="J153" i="4" s="1"/>
  <c r="V153" i="4" s="1"/>
  <c r="EI122" i="1"/>
  <c r="EM121" i="1"/>
  <c r="EK121" i="1"/>
  <c r="J152" i="4" s="1"/>
  <c r="V152" i="4" s="1"/>
  <c r="EI121" i="1"/>
  <c r="I152" i="4" s="1"/>
  <c r="U152" i="4" s="1"/>
  <c r="EM120" i="1"/>
  <c r="EK120" i="1"/>
  <c r="J151" i="4" s="1"/>
  <c r="V151" i="4" s="1"/>
  <c r="EI120" i="1"/>
  <c r="I151" i="4" s="1"/>
  <c r="U151" i="4" s="1"/>
  <c r="EM119" i="1"/>
  <c r="K150" i="4" s="1"/>
  <c r="W150" i="4" s="1"/>
  <c r="EK119" i="1"/>
  <c r="J150" i="4" s="1"/>
  <c r="V150" i="4" s="1"/>
  <c r="EI119" i="1"/>
  <c r="EM118" i="1"/>
  <c r="K149" i="4" s="1"/>
  <c r="W149" i="4" s="1"/>
  <c r="EK118" i="1"/>
  <c r="J149" i="4" s="1"/>
  <c r="V149" i="4" s="1"/>
  <c r="EI118" i="1"/>
  <c r="I149" i="4" s="1"/>
  <c r="EM117" i="1"/>
  <c r="EK117" i="1"/>
  <c r="J148" i="4" s="1"/>
  <c r="V148" i="4" s="1"/>
  <c r="EI117" i="1"/>
  <c r="EM116" i="1"/>
  <c r="EK116" i="1"/>
  <c r="J147" i="4" s="1"/>
  <c r="V147" i="4" s="1"/>
  <c r="EI116" i="1"/>
  <c r="EM115" i="1"/>
  <c r="EK115" i="1"/>
  <c r="J146" i="4" s="1"/>
  <c r="V146" i="4" s="1"/>
  <c r="EI115" i="1"/>
  <c r="EM114" i="1"/>
  <c r="EK114" i="1"/>
  <c r="J145" i="4" s="1"/>
  <c r="V145" i="4" s="1"/>
  <c r="EI114" i="1"/>
  <c r="EM113" i="1"/>
  <c r="EK113" i="1"/>
  <c r="J144" i="4" s="1"/>
  <c r="V144" i="4" s="1"/>
  <c r="EI113" i="1"/>
  <c r="EM112" i="1"/>
  <c r="K143" i="4" s="1"/>
  <c r="W143" i="4" s="1"/>
  <c r="EK112" i="1"/>
  <c r="J143" i="4" s="1"/>
  <c r="V143" i="4" s="1"/>
  <c r="EI112" i="1"/>
  <c r="EM111" i="1"/>
  <c r="EK111" i="1"/>
  <c r="J142" i="4" s="1"/>
  <c r="V142" i="4" s="1"/>
  <c r="EI111" i="1"/>
  <c r="EM110" i="1"/>
  <c r="K141" i="4" s="1"/>
  <c r="W141" i="4" s="1"/>
  <c r="EK110" i="1"/>
  <c r="J141" i="4" s="1"/>
  <c r="V141" i="4" s="1"/>
  <c r="EI110" i="1"/>
  <c r="EM109" i="1"/>
  <c r="K140" i="4" s="1"/>
  <c r="W140" i="4" s="1"/>
  <c r="EK109" i="1"/>
  <c r="J140" i="4" s="1"/>
  <c r="V140" i="4" s="1"/>
  <c r="EI109" i="1"/>
  <c r="EM108" i="1"/>
  <c r="EK108" i="1"/>
  <c r="J139" i="4" s="1"/>
  <c r="V139" i="4" s="1"/>
  <c r="EI108" i="1"/>
  <c r="I139" i="4" s="1"/>
  <c r="U139" i="4" s="1"/>
  <c r="EM107" i="1"/>
  <c r="K138" i="4" s="1"/>
  <c r="W138" i="4" s="1"/>
  <c r="EK107" i="1"/>
  <c r="J138" i="4" s="1"/>
  <c r="V138" i="4" s="1"/>
  <c r="EI107" i="1"/>
  <c r="EM106" i="1"/>
  <c r="EK106" i="1"/>
  <c r="J137" i="4" s="1"/>
  <c r="V137" i="4" s="1"/>
  <c r="EI106" i="1"/>
  <c r="I137" i="4" s="1"/>
  <c r="U137" i="4" s="1"/>
  <c r="EM105" i="1"/>
  <c r="EK105" i="1"/>
  <c r="J136" i="4" s="1"/>
  <c r="V136" i="4" s="1"/>
  <c r="EI105" i="1"/>
  <c r="EM104" i="1"/>
  <c r="K135" i="4" s="1"/>
  <c r="W135" i="4" s="1"/>
  <c r="EK104" i="1"/>
  <c r="J135" i="4" s="1"/>
  <c r="V135" i="4" s="1"/>
  <c r="EI104" i="1"/>
  <c r="I135" i="4" s="1"/>
  <c r="U135" i="4" s="1"/>
  <c r="EM103" i="1"/>
  <c r="EK103" i="1"/>
  <c r="J134" i="4" s="1"/>
  <c r="V134" i="4" s="1"/>
  <c r="EI103" i="1"/>
  <c r="EM102" i="1"/>
  <c r="K133" i="4" s="1"/>
  <c r="W133" i="4" s="1"/>
  <c r="EK102" i="1"/>
  <c r="J133" i="4" s="1"/>
  <c r="V133" i="4" s="1"/>
  <c r="EI102" i="1"/>
  <c r="I133" i="4" s="1"/>
  <c r="U133" i="4" s="1"/>
  <c r="EM101" i="1"/>
  <c r="K132" i="4" s="1"/>
  <c r="W132" i="4" s="1"/>
  <c r="EK101" i="1"/>
  <c r="J132" i="4" s="1"/>
  <c r="V132" i="4" s="1"/>
  <c r="EI101" i="1"/>
  <c r="EM100" i="1"/>
  <c r="K131" i="4" s="1"/>
  <c r="W131" i="4" s="1"/>
  <c r="EK100" i="1"/>
  <c r="J131" i="4" s="1"/>
  <c r="V131" i="4" s="1"/>
  <c r="EI100" i="1"/>
  <c r="I131" i="4" s="1"/>
  <c r="U131" i="4" s="1"/>
  <c r="EM99" i="1"/>
  <c r="K130" i="4" s="1"/>
  <c r="W130" i="4" s="1"/>
  <c r="EK99" i="1"/>
  <c r="J130" i="4" s="1"/>
  <c r="V130" i="4" s="1"/>
  <c r="EI99" i="1"/>
  <c r="EM98" i="1"/>
  <c r="EK98" i="1"/>
  <c r="J129" i="4" s="1"/>
  <c r="V129" i="4" s="1"/>
  <c r="EI98" i="1"/>
  <c r="I129" i="4" s="1"/>
  <c r="U129" i="4" s="1"/>
  <c r="EM97" i="1"/>
  <c r="EK97" i="1"/>
  <c r="J128" i="4" s="1"/>
  <c r="V128" i="4" s="1"/>
  <c r="EI97" i="1"/>
  <c r="EM96" i="1"/>
  <c r="K127" i="4" s="1"/>
  <c r="W127" i="4" s="1"/>
  <c r="EK96" i="1"/>
  <c r="J127" i="4" s="1"/>
  <c r="V127" i="4" s="1"/>
  <c r="EI96" i="1"/>
  <c r="I127" i="4" s="1"/>
  <c r="U127" i="4" s="1"/>
  <c r="EM95" i="1"/>
  <c r="EK95" i="1"/>
  <c r="J126" i="4" s="1"/>
  <c r="V126" i="4" s="1"/>
  <c r="EI95" i="1"/>
  <c r="EM94" i="1"/>
  <c r="EK94" i="1"/>
  <c r="J125" i="4" s="1"/>
  <c r="V125" i="4" s="1"/>
  <c r="EI94" i="1"/>
  <c r="I125" i="4" s="1"/>
  <c r="U125" i="4" s="1"/>
  <c r="EM93" i="1"/>
  <c r="K124" i="4" s="1"/>
  <c r="W124" i="4" s="1"/>
  <c r="EK93" i="1"/>
  <c r="J124" i="4" s="1"/>
  <c r="V124" i="4" s="1"/>
  <c r="EI93" i="1"/>
  <c r="EM92" i="1"/>
  <c r="K123" i="4" s="1"/>
  <c r="W123" i="4" s="1"/>
  <c r="EK92" i="1"/>
  <c r="J123" i="4" s="1"/>
  <c r="V123" i="4" s="1"/>
  <c r="EI92" i="1"/>
  <c r="I123" i="4" s="1"/>
  <c r="U123" i="4" s="1"/>
  <c r="EM91" i="1"/>
  <c r="K122" i="4" s="1"/>
  <c r="W122" i="4" s="1"/>
  <c r="EK91" i="1"/>
  <c r="J122" i="4" s="1"/>
  <c r="V122" i="4" s="1"/>
  <c r="EI91" i="1"/>
  <c r="EM90" i="1"/>
  <c r="EK90" i="1"/>
  <c r="J121" i="4" s="1"/>
  <c r="V121" i="4" s="1"/>
  <c r="EI90" i="1"/>
  <c r="I121" i="4" s="1"/>
  <c r="U121" i="4" s="1"/>
  <c r="EM89" i="1"/>
  <c r="EK89" i="1"/>
  <c r="J120" i="4" s="1"/>
  <c r="V120" i="4" s="1"/>
  <c r="EI89" i="1"/>
  <c r="EM88" i="1"/>
  <c r="K119" i="4" s="1"/>
  <c r="W119" i="4" s="1"/>
  <c r="EK88" i="1"/>
  <c r="J119" i="4" s="1"/>
  <c r="V119" i="4" s="1"/>
  <c r="EI88" i="1"/>
  <c r="I119" i="4" s="1"/>
  <c r="U119" i="4" s="1"/>
  <c r="EM87" i="1"/>
  <c r="EK87" i="1"/>
  <c r="J118" i="4" s="1"/>
  <c r="V118" i="4" s="1"/>
  <c r="EI87" i="1"/>
  <c r="EM86" i="1"/>
  <c r="EK86" i="1"/>
  <c r="J117" i="4" s="1"/>
  <c r="V117" i="4" s="1"/>
  <c r="EI86" i="1"/>
  <c r="EM85" i="1"/>
  <c r="EK85" i="1"/>
  <c r="J116" i="4" s="1"/>
  <c r="V116" i="4" s="1"/>
  <c r="EI85" i="1"/>
  <c r="EM84" i="1"/>
  <c r="EK84" i="1"/>
  <c r="J115" i="4" s="1"/>
  <c r="V115" i="4" s="1"/>
  <c r="EI84" i="1"/>
  <c r="EM83" i="1"/>
  <c r="EK83" i="1"/>
  <c r="J114" i="4" s="1"/>
  <c r="V114" i="4" s="1"/>
  <c r="EI83" i="1"/>
  <c r="EM82" i="1"/>
  <c r="EK82" i="1"/>
  <c r="J113" i="4" s="1"/>
  <c r="V113" i="4" s="1"/>
  <c r="EI82" i="1"/>
  <c r="EM81" i="1"/>
  <c r="EK81" i="1"/>
  <c r="J112" i="4" s="1"/>
  <c r="V112" i="4" s="1"/>
  <c r="EI81" i="1"/>
  <c r="EM80" i="1"/>
  <c r="EK80" i="1"/>
  <c r="J111" i="4" s="1"/>
  <c r="V111" i="4" s="1"/>
  <c r="EI80" i="1"/>
  <c r="EM79" i="1"/>
  <c r="EK79" i="1"/>
  <c r="J110" i="4" s="1"/>
  <c r="V110" i="4" s="1"/>
  <c r="EI79" i="1"/>
  <c r="EM78" i="1"/>
  <c r="EK78" i="1"/>
  <c r="J109" i="4" s="1"/>
  <c r="V109" i="4" s="1"/>
  <c r="EI78" i="1"/>
  <c r="I109" i="4" s="1"/>
  <c r="U109" i="4" s="1"/>
  <c r="EM77" i="1"/>
  <c r="K108" i="4" s="1"/>
  <c r="W108" i="4" s="1"/>
  <c r="EK77" i="1"/>
  <c r="J108" i="4" s="1"/>
  <c r="V108" i="4" s="1"/>
  <c r="EI77" i="1"/>
  <c r="EM76" i="1"/>
  <c r="K107" i="4" s="1"/>
  <c r="W107" i="4" s="1"/>
  <c r="EK76" i="1"/>
  <c r="J107" i="4" s="1"/>
  <c r="V107" i="4" s="1"/>
  <c r="EI76" i="1"/>
  <c r="I107" i="4" s="1"/>
  <c r="U107" i="4" s="1"/>
  <c r="EM75" i="1"/>
  <c r="K106" i="4" s="1"/>
  <c r="W106" i="4" s="1"/>
  <c r="EK75" i="1"/>
  <c r="J106" i="4" s="1"/>
  <c r="V106" i="4" s="1"/>
  <c r="EI75" i="1"/>
  <c r="EM74" i="1"/>
  <c r="EK74" i="1"/>
  <c r="J105" i="4" s="1"/>
  <c r="V105" i="4" s="1"/>
  <c r="EI74" i="1"/>
  <c r="EM73" i="1"/>
  <c r="EK73" i="1"/>
  <c r="J104" i="4" s="1"/>
  <c r="V104" i="4" s="1"/>
  <c r="EI73" i="1"/>
  <c r="EM72" i="1"/>
  <c r="K103" i="4" s="1"/>
  <c r="W103" i="4" s="1"/>
  <c r="EK72" i="1"/>
  <c r="J103" i="4" s="1"/>
  <c r="V103" i="4" s="1"/>
  <c r="EI72" i="1"/>
  <c r="I103" i="4" s="1"/>
  <c r="U103" i="4" s="1"/>
  <c r="EM71" i="1"/>
  <c r="EK71" i="1"/>
  <c r="J102" i="4" s="1"/>
  <c r="V102" i="4" s="1"/>
  <c r="EI71" i="1"/>
  <c r="EM70" i="1"/>
  <c r="EK70" i="1"/>
  <c r="J101" i="4" s="1"/>
  <c r="V101" i="4" s="1"/>
  <c r="EI70" i="1"/>
  <c r="EM69" i="1"/>
  <c r="K100" i="4" s="1"/>
  <c r="W100" i="4" s="1"/>
  <c r="EK69" i="1"/>
  <c r="J100" i="4" s="1"/>
  <c r="V100" i="4" s="1"/>
  <c r="EI69" i="1"/>
  <c r="EM68" i="1"/>
  <c r="K99" i="4" s="1"/>
  <c r="W99" i="4" s="1"/>
  <c r="EK68" i="1"/>
  <c r="J99" i="4" s="1"/>
  <c r="V99" i="4" s="1"/>
  <c r="EI68" i="1"/>
  <c r="I99" i="4" s="1"/>
  <c r="EM67" i="1"/>
  <c r="EK67" i="1"/>
  <c r="J98" i="4" s="1"/>
  <c r="V98" i="4" s="1"/>
  <c r="EI67" i="1"/>
  <c r="EM66" i="1"/>
  <c r="EK66" i="1"/>
  <c r="J97" i="4" s="1"/>
  <c r="V97" i="4" s="1"/>
  <c r="EI66" i="1"/>
  <c r="I97" i="4" s="1"/>
  <c r="U97" i="4" s="1"/>
  <c r="EM65" i="1"/>
  <c r="EK65" i="1"/>
  <c r="J96" i="4" s="1"/>
  <c r="V96" i="4" s="1"/>
  <c r="EI65" i="1"/>
  <c r="EM64" i="1"/>
  <c r="K95" i="4" s="1"/>
  <c r="W95" i="4" s="1"/>
  <c r="EK64" i="1"/>
  <c r="J95" i="4" s="1"/>
  <c r="V95" i="4" s="1"/>
  <c r="EI64" i="1"/>
  <c r="I95" i="4" s="1"/>
  <c r="U95" i="4" s="1"/>
  <c r="EM63" i="1"/>
  <c r="EK63" i="1"/>
  <c r="J94" i="4" s="1"/>
  <c r="V94" i="4" s="1"/>
  <c r="EI63" i="1"/>
  <c r="EM62" i="1"/>
  <c r="EK62" i="1"/>
  <c r="J93" i="4" s="1"/>
  <c r="V93" i="4" s="1"/>
  <c r="EI62" i="1"/>
  <c r="I93" i="4" s="1"/>
  <c r="U93" i="4" s="1"/>
  <c r="EM61" i="1"/>
  <c r="K92" i="4" s="1"/>
  <c r="W92" i="4" s="1"/>
  <c r="EK61" i="1"/>
  <c r="J92" i="4" s="1"/>
  <c r="V92" i="4" s="1"/>
  <c r="EI61" i="1"/>
  <c r="B541" i="4"/>
  <c r="B540" i="4"/>
  <c r="B539" i="4"/>
  <c r="B538" i="4"/>
  <c r="B537" i="4"/>
  <c r="B536" i="4"/>
  <c r="B535" i="4"/>
  <c r="B534" i="4"/>
  <c r="U533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501" i="4"/>
  <c r="B500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7" i="4"/>
  <c r="B476" i="4"/>
  <c r="B475" i="4"/>
  <c r="B474" i="4"/>
  <c r="B473" i="4"/>
  <c r="B472" i="4"/>
  <c r="B471" i="4"/>
  <c r="B470" i="4"/>
  <c r="B469" i="4"/>
  <c r="B468" i="4"/>
  <c r="B467" i="4"/>
  <c r="B466" i="4"/>
  <c r="B465" i="4"/>
  <c r="B464" i="4"/>
  <c r="B463" i="4"/>
  <c r="B462" i="4"/>
  <c r="B461" i="4"/>
  <c r="B460" i="4"/>
  <c r="B459" i="4"/>
  <c r="B458" i="4"/>
  <c r="B457" i="4"/>
  <c r="B456" i="4"/>
  <c r="B455" i="4"/>
  <c r="B454" i="4"/>
  <c r="B453" i="4"/>
  <c r="B452" i="4"/>
  <c r="B451" i="4"/>
  <c r="B450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42" i="4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AS510" i="1"/>
  <c r="AS509" i="1"/>
  <c r="AS508" i="1"/>
  <c r="AS507" i="1"/>
  <c r="AS506" i="1"/>
  <c r="AS505" i="1"/>
  <c r="AS504" i="1"/>
  <c r="AS503" i="1"/>
  <c r="AS502" i="1"/>
  <c r="AS501" i="1"/>
  <c r="AS500" i="1"/>
  <c r="AS499" i="1"/>
  <c r="AS498" i="1"/>
  <c r="AS497" i="1"/>
  <c r="AS496" i="1"/>
  <c r="AS495" i="1"/>
  <c r="AS494" i="1"/>
  <c r="AS493" i="1"/>
  <c r="AS492" i="1"/>
  <c r="AS491" i="1"/>
  <c r="AS490" i="1"/>
  <c r="AS489" i="1"/>
  <c r="AS488" i="1"/>
  <c r="AS487" i="1"/>
  <c r="AS486" i="1"/>
  <c r="AS485" i="1"/>
  <c r="AS484" i="1"/>
  <c r="AS483" i="1"/>
  <c r="AS482" i="1"/>
  <c r="AS481" i="1"/>
  <c r="AS480" i="1"/>
  <c r="AS479" i="1"/>
  <c r="AS478" i="1"/>
  <c r="AS477" i="1"/>
  <c r="AS476" i="1"/>
  <c r="AS475" i="1"/>
  <c r="AS474" i="1"/>
  <c r="AS473" i="1"/>
  <c r="AS472" i="1"/>
  <c r="AS471" i="1"/>
  <c r="AS470" i="1"/>
  <c r="AS469" i="1"/>
  <c r="AS468" i="1"/>
  <c r="AS467" i="1"/>
  <c r="AS466" i="1"/>
  <c r="AS465" i="1"/>
  <c r="AS464" i="1"/>
  <c r="AS463" i="1"/>
  <c r="AS462" i="1"/>
  <c r="AS461" i="1"/>
  <c r="AS460" i="1"/>
  <c r="AS459" i="1"/>
  <c r="AS458" i="1"/>
  <c r="AS457" i="1"/>
  <c r="AS456" i="1"/>
  <c r="AS455" i="1"/>
  <c r="AS454" i="1"/>
  <c r="AS453" i="1"/>
  <c r="AS452" i="1"/>
  <c r="AS451" i="1"/>
  <c r="AS450" i="1"/>
  <c r="AS449" i="1"/>
  <c r="AS448" i="1"/>
  <c r="AS447" i="1"/>
  <c r="AS446" i="1"/>
  <c r="AS445" i="1"/>
  <c r="AS444" i="1"/>
  <c r="AS443" i="1"/>
  <c r="AS442" i="1"/>
  <c r="AS441" i="1"/>
  <c r="AS440" i="1"/>
  <c r="AS439" i="1"/>
  <c r="AS438" i="1"/>
  <c r="AS437" i="1"/>
  <c r="AS436" i="1"/>
  <c r="AS435" i="1"/>
  <c r="AS434" i="1"/>
  <c r="AS433" i="1"/>
  <c r="AS432" i="1"/>
  <c r="AS431" i="1"/>
  <c r="AS430" i="1"/>
  <c r="AS429" i="1"/>
  <c r="AS428" i="1"/>
  <c r="AS427" i="1"/>
  <c r="AS426" i="1"/>
  <c r="AS425" i="1"/>
  <c r="AS424" i="1"/>
  <c r="AS423" i="1"/>
  <c r="AS422" i="1"/>
  <c r="AS421" i="1"/>
  <c r="AS420" i="1"/>
  <c r="AS419" i="1"/>
  <c r="AS418" i="1"/>
  <c r="AS417" i="1"/>
  <c r="AS416" i="1"/>
  <c r="AS415" i="1"/>
  <c r="AS414" i="1"/>
  <c r="AS413" i="1"/>
  <c r="AS412" i="1"/>
  <c r="AS411" i="1"/>
  <c r="AS410" i="1"/>
  <c r="AS409" i="1"/>
  <c r="AS408" i="1"/>
  <c r="AS407" i="1"/>
  <c r="AS406" i="1"/>
  <c r="AS405" i="1"/>
  <c r="AS404" i="1"/>
  <c r="AS403" i="1"/>
  <c r="AS402" i="1"/>
  <c r="AS401" i="1"/>
  <c r="AS400" i="1"/>
  <c r="AS399" i="1"/>
  <c r="AS398" i="1"/>
  <c r="AS397" i="1"/>
  <c r="AS396" i="1"/>
  <c r="AS395" i="1"/>
  <c r="AS394" i="1"/>
  <c r="AS393" i="1"/>
  <c r="AS392" i="1"/>
  <c r="AS391" i="1"/>
  <c r="AS390" i="1"/>
  <c r="AS389" i="1"/>
  <c r="AS388" i="1"/>
  <c r="AS387" i="1"/>
  <c r="AS386" i="1"/>
  <c r="AS385" i="1"/>
  <c r="AS384" i="1"/>
  <c r="AS383" i="1"/>
  <c r="AS382" i="1"/>
  <c r="AS381" i="1"/>
  <c r="AS380" i="1"/>
  <c r="AS379" i="1"/>
  <c r="AS378" i="1"/>
  <c r="AS377" i="1"/>
  <c r="AS376" i="1"/>
  <c r="AS375" i="1"/>
  <c r="AS374" i="1"/>
  <c r="AS373" i="1"/>
  <c r="AS372" i="1"/>
  <c r="AS371" i="1"/>
  <c r="AS370" i="1"/>
  <c r="AS369" i="1"/>
  <c r="AS368" i="1"/>
  <c r="AS367" i="1"/>
  <c r="AS366" i="1"/>
  <c r="AS365" i="1"/>
  <c r="AS364" i="1"/>
  <c r="AS363" i="1"/>
  <c r="AS362" i="1"/>
  <c r="AS361" i="1"/>
  <c r="AS360" i="1"/>
  <c r="AS359" i="1"/>
  <c r="AS358" i="1"/>
  <c r="AS357" i="1"/>
  <c r="AS356" i="1"/>
  <c r="AS355" i="1"/>
  <c r="AS354" i="1"/>
  <c r="AS353" i="1"/>
  <c r="AS352" i="1"/>
  <c r="AS351" i="1"/>
  <c r="AS350" i="1"/>
  <c r="AS349" i="1"/>
  <c r="AS348" i="1"/>
  <c r="AS347" i="1"/>
  <c r="AS346" i="1"/>
  <c r="AS345" i="1"/>
  <c r="AS344" i="1"/>
  <c r="AS343" i="1"/>
  <c r="AS342" i="1"/>
  <c r="AS341" i="1"/>
  <c r="AS340" i="1"/>
  <c r="AS339" i="1"/>
  <c r="AS338" i="1"/>
  <c r="AS337" i="1"/>
  <c r="AS336" i="1"/>
  <c r="AS335" i="1"/>
  <c r="AS334" i="1"/>
  <c r="AS333" i="1"/>
  <c r="AS332" i="1"/>
  <c r="AS331" i="1"/>
  <c r="AS330" i="1"/>
  <c r="AS329" i="1"/>
  <c r="AS328" i="1"/>
  <c r="AS327" i="1"/>
  <c r="AS326" i="1"/>
  <c r="AS325" i="1"/>
  <c r="AS324" i="1"/>
  <c r="AS323" i="1"/>
  <c r="AS322" i="1"/>
  <c r="AS321" i="1"/>
  <c r="AS320" i="1"/>
  <c r="AS319" i="1"/>
  <c r="AS318" i="1"/>
  <c r="AS317" i="1"/>
  <c r="AS316" i="1"/>
  <c r="AS315" i="1"/>
  <c r="AS314" i="1"/>
  <c r="AS313" i="1"/>
  <c r="AS312" i="1"/>
  <c r="AS311" i="1"/>
  <c r="AS310" i="1"/>
  <c r="AS309" i="1"/>
  <c r="AS308" i="1"/>
  <c r="AS307" i="1"/>
  <c r="AS306" i="1"/>
  <c r="AS305" i="1"/>
  <c r="AS304" i="1"/>
  <c r="AS303" i="1"/>
  <c r="AS302" i="1"/>
  <c r="AS301" i="1"/>
  <c r="AS300" i="1"/>
  <c r="AS299" i="1"/>
  <c r="AS298" i="1"/>
  <c r="AS297" i="1"/>
  <c r="AS296" i="1"/>
  <c r="AS295" i="1"/>
  <c r="AS294" i="1"/>
  <c r="AS293" i="1"/>
  <c r="AS292" i="1"/>
  <c r="AS291" i="1"/>
  <c r="AS290" i="1"/>
  <c r="AS289" i="1"/>
  <c r="AS288" i="1"/>
  <c r="AS287" i="1"/>
  <c r="AS286" i="1"/>
  <c r="AS285" i="1"/>
  <c r="AS284" i="1"/>
  <c r="AS283" i="1"/>
  <c r="AS282" i="1"/>
  <c r="AS281" i="1"/>
  <c r="AS280" i="1"/>
  <c r="AS279" i="1"/>
  <c r="AS278" i="1"/>
  <c r="AS277" i="1"/>
  <c r="AS276" i="1"/>
  <c r="AS275" i="1"/>
  <c r="AS274" i="1"/>
  <c r="AS273" i="1"/>
  <c r="AS272" i="1"/>
  <c r="AS271" i="1"/>
  <c r="AS270" i="1"/>
  <c r="AS269" i="1"/>
  <c r="AS268" i="1"/>
  <c r="AS267" i="1"/>
  <c r="AS266" i="1"/>
  <c r="AS265" i="1"/>
  <c r="AS264" i="1"/>
  <c r="AS263" i="1"/>
  <c r="AS262" i="1"/>
  <c r="AS261" i="1"/>
  <c r="AS260" i="1"/>
  <c r="AS259" i="1"/>
  <c r="AS258" i="1"/>
  <c r="AS257" i="1"/>
  <c r="AS256" i="1"/>
  <c r="AS255" i="1"/>
  <c r="AS254" i="1"/>
  <c r="AS253" i="1"/>
  <c r="AS252" i="1"/>
  <c r="AS251" i="1"/>
  <c r="AS250" i="1"/>
  <c r="AS249" i="1"/>
  <c r="AS248" i="1"/>
  <c r="AS247" i="1"/>
  <c r="AS246" i="1"/>
  <c r="AS245" i="1"/>
  <c r="AS244" i="1"/>
  <c r="AS243" i="1"/>
  <c r="AS242" i="1"/>
  <c r="AS241" i="1"/>
  <c r="AS240" i="1"/>
  <c r="AS239" i="1"/>
  <c r="AS238" i="1"/>
  <c r="AS237" i="1"/>
  <c r="AS236" i="1"/>
  <c r="AS235" i="1"/>
  <c r="AS234" i="1"/>
  <c r="AS233" i="1"/>
  <c r="AS232" i="1"/>
  <c r="AS231" i="1"/>
  <c r="AS230" i="1"/>
  <c r="AS229" i="1"/>
  <c r="AS228" i="1"/>
  <c r="AS227" i="1"/>
  <c r="AS226" i="1"/>
  <c r="AS225" i="1"/>
  <c r="AS224" i="1"/>
  <c r="AS223" i="1"/>
  <c r="AS222" i="1"/>
  <c r="AS221" i="1"/>
  <c r="AS220" i="1"/>
  <c r="AS219" i="1"/>
  <c r="AS218" i="1"/>
  <c r="AS217" i="1"/>
  <c r="AS216" i="1"/>
  <c r="AS215" i="1"/>
  <c r="AS214" i="1"/>
  <c r="AS213" i="1"/>
  <c r="AS212" i="1"/>
  <c r="AS211" i="1"/>
  <c r="AS210" i="1"/>
  <c r="AS209" i="1"/>
  <c r="AS208" i="1"/>
  <c r="AS207" i="1"/>
  <c r="AS206" i="1"/>
  <c r="AS205" i="1"/>
  <c r="AS204" i="1"/>
  <c r="AS203" i="1"/>
  <c r="AS202" i="1"/>
  <c r="AS201" i="1"/>
  <c r="AS200" i="1"/>
  <c r="AS199" i="1"/>
  <c r="AS198" i="1"/>
  <c r="AS197" i="1"/>
  <c r="AS196" i="1"/>
  <c r="AS195" i="1"/>
  <c r="AS194" i="1"/>
  <c r="AS193" i="1"/>
  <c r="AS192" i="1"/>
  <c r="AS191" i="1"/>
  <c r="AS190" i="1"/>
  <c r="AS189" i="1"/>
  <c r="AS188" i="1"/>
  <c r="AS187" i="1"/>
  <c r="AS186" i="1"/>
  <c r="AS185" i="1"/>
  <c r="AS184" i="1"/>
  <c r="AS183" i="1"/>
  <c r="AS182" i="1"/>
  <c r="AS181" i="1"/>
  <c r="AS180" i="1"/>
  <c r="AS179" i="1"/>
  <c r="AS178" i="1"/>
  <c r="AS177" i="1"/>
  <c r="AS176" i="1"/>
  <c r="AS175" i="1"/>
  <c r="AS174" i="1"/>
  <c r="AS173" i="1"/>
  <c r="AS172" i="1"/>
  <c r="AS171" i="1"/>
  <c r="AS170" i="1"/>
  <c r="AS169" i="1"/>
  <c r="AS168" i="1"/>
  <c r="AS167" i="1"/>
  <c r="AS166" i="1"/>
  <c r="AS165" i="1"/>
  <c r="AS164" i="1"/>
  <c r="AS163" i="1"/>
  <c r="AS162" i="1"/>
  <c r="AS161" i="1"/>
  <c r="AS160" i="1"/>
  <c r="AS159" i="1"/>
  <c r="AS158" i="1"/>
  <c r="AS157" i="1"/>
  <c r="AS156" i="1"/>
  <c r="AS155" i="1"/>
  <c r="AS154" i="1"/>
  <c r="AS153" i="1"/>
  <c r="AS152" i="1"/>
  <c r="AS151" i="1"/>
  <c r="AS150" i="1"/>
  <c r="AS149" i="1"/>
  <c r="AS148" i="1"/>
  <c r="AS147" i="1"/>
  <c r="AS146" i="1"/>
  <c r="AS145" i="1"/>
  <c r="AS144" i="1"/>
  <c r="AS143" i="1"/>
  <c r="AS142" i="1"/>
  <c r="AS141" i="1"/>
  <c r="AS140" i="1"/>
  <c r="AS139" i="1"/>
  <c r="AS138" i="1"/>
  <c r="AS137" i="1"/>
  <c r="AS136" i="1"/>
  <c r="AS135" i="1"/>
  <c r="AS134" i="1"/>
  <c r="AS133" i="1"/>
  <c r="AS132" i="1"/>
  <c r="AS131" i="1"/>
  <c r="AS130" i="1"/>
  <c r="AS129" i="1"/>
  <c r="AS128" i="1"/>
  <c r="AS127" i="1"/>
  <c r="AS126" i="1"/>
  <c r="AS125" i="1"/>
  <c r="AS124" i="1"/>
  <c r="AS123" i="1"/>
  <c r="AS122" i="1"/>
  <c r="AS121" i="1"/>
  <c r="AS120" i="1"/>
  <c r="AS119" i="1"/>
  <c r="AS118" i="1"/>
  <c r="AS117" i="1"/>
  <c r="AS116" i="1"/>
  <c r="AS115" i="1"/>
  <c r="AS114" i="1"/>
  <c r="AS113" i="1"/>
  <c r="AS112" i="1"/>
  <c r="AS111" i="1"/>
  <c r="AS110" i="1"/>
  <c r="AS109" i="1"/>
  <c r="AS108" i="1"/>
  <c r="AS107" i="1"/>
  <c r="AS106" i="1"/>
  <c r="AS105" i="1"/>
  <c r="AS104" i="1"/>
  <c r="AS103" i="1"/>
  <c r="AS102" i="1"/>
  <c r="AS101" i="1"/>
  <c r="AS100" i="1"/>
  <c r="AS99" i="1"/>
  <c r="AS98" i="1"/>
  <c r="AS97" i="1"/>
  <c r="AS96" i="1"/>
  <c r="AS95" i="1"/>
  <c r="AS94" i="1"/>
  <c r="AS93" i="1"/>
  <c r="AS92" i="1"/>
  <c r="AS91" i="1"/>
  <c r="AS90" i="1"/>
  <c r="AS89" i="1"/>
  <c r="AS88" i="1"/>
  <c r="AS87" i="1"/>
  <c r="AS86" i="1"/>
  <c r="AS85" i="1"/>
  <c r="AS84" i="1"/>
  <c r="AS83" i="1"/>
  <c r="AS82" i="1"/>
  <c r="AS81" i="1"/>
  <c r="AS80" i="1"/>
  <c r="AS79" i="1"/>
  <c r="AS78" i="1"/>
  <c r="AS77" i="1"/>
  <c r="AS76" i="1"/>
  <c r="AS75" i="1"/>
  <c r="AS74" i="1"/>
  <c r="AS73" i="1"/>
  <c r="AS72" i="1"/>
  <c r="AS71" i="1"/>
  <c r="AS70" i="1"/>
  <c r="AS69" i="1"/>
  <c r="AS68" i="1"/>
  <c r="AS67" i="1"/>
  <c r="AS66" i="1"/>
  <c r="AS65" i="1"/>
  <c r="AS64" i="1"/>
  <c r="AS63" i="1"/>
  <c r="AS62" i="1"/>
  <c r="AS61" i="1"/>
  <c r="AS60" i="1"/>
  <c r="AS59" i="1"/>
  <c r="AS58" i="1"/>
  <c r="AS57" i="1"/>
  <c r="AS56" i="1"/>
  <c r="AS55" i="1"/>
  <c r="AS54" i="1"/>
  <c r="AS53" i="1"/>
  <c r="AS52" i="1"/>
  <c r="AS51" i="1"/>
  <c r="AS50" i="1"/>
  <c r="AS49" i="1"/>
  <c r="AS48" i="1"/>
  <c r="AS47" i="1"/>
  <c r="AS46" i="1"/>
  <c r="AS45" i="1"/>
  <c r="AS44" i="1"/>
  <c r="AS43" i="1"/>
  <c r="AS42" i="1"/>
  <c r="AS41" i="1"/>
  <c r="AS40" i="1"/>
  <c r="AS39" i="1"/>
  <c r="AS38" i="1"/>
  <c r="AS37" i="1"/>
  <c r="AS36" i="1"/>
  <c r="AS35" i="1"/>
  <c r="AS34" i="1"/>
  <c r="AS33" i="1"/>
  <c r="AS32" i="1"/>
  <c r="AS31" i="1"/>
  <c r="AS30" i="1"/>
  <c r="AS29" i="1"/>
  <c r="AS28" i="1"/>
  <c r="AS27" i="1"/>
  <c r="AS26" i="1"/>
  <c r="AS25" i="1"/>
  <c r="AS24" i="1"/>
  <c r="AS23" i="1"/>
  <c r="AS22" i="1"/>
  <c r="AS21" i="1"/>
  <c r="AS20" i="1"/>
  <c r="AS19" i="1"/>
  <c r="AS18" i="1"/>
  <c r="AS17" i="1"/>
  <c r="AS16" i="1"/>
  <c r="AS15" i="1"/>
  <c r="AS14" i="1"/>
  <c r="AS13" i="1"/>
  <c r="AS12" i="1"/>
  <c r="AS11" i="1"/>
  <c r="G23" i="5" l="1"/>
  <c r="F23" i="5"/>
  <c r="E23" i="5"/>
  <c r="O27" i="5"/>
  <c r="G31" i="5"/>
  <c r="O31" i="5"/>
  <c r="E31" i="5"/>
  <c r="F31" i="5"/>
  <c r="G35" i="5"/>
  <c r="O35" i="5"/>
  <c r="E35" i="5"/>
  <c r="F35" i="5"/>
  <c r="O39" i="5"/>
  <c r="G39" i="5"/>
  <c r="F39" i="5"/>
  <c r="E39" i="5"/>
  <c r="G43" i="5"/>
  <c r="O43" i="5"/>
  <c r="F43" i="5"/>
  <c r="E43" i="5"/>
  <c r="G47" i="5"/>
  <c r="O47" i="5"/>
  <c r="E47" i="5"/>
  <c r="F47" i="5"/>
  <c r="G51" i="5"/>
  <c r="E51" i="5"/>
  <c r="O51" i="5"/>
  <c r="F51" i="5"/>
  <c r="O55" i="5"/>
  <c r="G55" i="5"/>
  <c r="F55" i="5"/>
  <c r="E55" i="5"/>
  <c r="G59" i="5"/>
  <c r="O59" i="5"/>
  <c r="F59" i="5"/>
  <c r="E59" i="5"/>
  <c r="G63" i="5"/>
  <c r="O63" i="5"/>
  <c r="G67" i="5"/>
  <c r="O67" i="5"/>
  <c r="E67" i="5"/>
  <c r="F67" i="5"/>
  <c r="O71" i="5"/>
  <c r="G71" i="5"/>
  <c r="F71" i="5"/>
  <c r="E71" i="5"/>
  <c r="G75" i="5"/>
  <c r="O75" i="5"/>
  <c r="F75" i="5"/>
  <c r="E75" i="5"/>
  <c r="G79" i="5"/>
  <c r="O79" i="5"/>
  <c r="E79" i="5"/>
  <c r="F79" i="5"/>
  <c r="G83" i="5"/>
  <c r="N83" i="5"/>
  <c r="O83" i="5"/>
  <c r="M83" i="5"/>
  <c r="E83" i="5"/>
  <c r="F83" i="5"/>
  <c r="O87" i="5"/>
  <c r="G87" i="5"/>
  <c r="N87" i="5"/>
  <c r="F87" i="5"/>
  <c r="M87" i="5"/>
  <c r="E87" i="5"/>
  <c r="G91" i="5"/>
  <c r="N91" i="5"/>
  <c r="O91" i="5"/>
  <c r="M91" i="5"/>
  <c r="F91" i="5"/>
  <c r="E91" i="5"/>
  <c r="G95" i="5"/>
  <c r="N95" i="5"/>
  <c r="O95" i="5"/>
  <c r="M95" i="5"/>
  <c r="E95" i="5"/>
  <c r="F95" i="5"/>
  <c r="G99" i="5"/>
  <c r="N99" i="5"/>
  <c r="O99" i="5"/>
  <c r="M99" i="5"/>
  <c r="E99" i="5"/>
  <c r="F99" i="5"/>
  <c r="O103" i="5"/>
  <c r="G103" i="5"/>
  <c r="N103" i="5"/>
  <c r="M103" i="5"/>
  <c r="F103" i="5"/>
  <c r="E103" i="5"/>
  <c r="G107" i="5"/>
  <c r="N107" i="5"/>
  <c r="F107" i="5"/>
  <c r="O107" i="5"/>
  <c r="E107" i="5"/>
  <c r="M107" i="5"/>
  <c r="G111" i="5"/>
  <c r="N111" i="5"/>
  <c r="O111" i="5"/>
  <c r="M111" i="5"/>
  <c r="E111" i="5"/>
  <c r="F111" i="5"/>
  <c r="G115" i="5"/>
  <c r="N115" i="5"/>
  <c r="O115" i="5"/>
  <c r="M115" i="5"/>
  <c r="E115" i="5"/>
  <c r="F115" i="5"/>
  <c r="O119" i="5"/>
  <c r="G119" i="5"/>
  <c r="N119" i="5"/>
  <c r="F119" i="5"/>
  <c r="M119" i="5"/>
  <c r="E119" i="5"/>
  <c r="G123" i="5"/>
  <c r="N123" i="5"/>
  <c r="O123" i="5"/>
  <c r="M123" i="5"/>
  <c r="F123" i="5"/>
  <c r="E123" i="5"/>
  <c r="G127" i="5"/>
  <c r="N127" i="5"/>
  <c r="O127" i="5"/>
  <c r="M127" i="5"/>
  <c r="E127" i="5"/>
  <c r="F127" i="5"/>
  <c r="G131" i="5"/>
  <c r="N131" i="5"/>
  <c r="O131" i="5"/>
  <c r="M131" i="5"/>
  <c r="E131" i="5"/>
  <c r="F131" i="5"/>
  <c r="O135" i="5"/>
  <c r="G135" i="5"/>
  <c r="N135" i="5"/>
  <c r="M135" i="5"/>
  <c r="F135" i="5"/>
  <c r="E135" i="5"/>
  <c r="G139" i="5"/>
  <c r="N139" i="5"/>
  <c r="O139" i="5"/>
  <c r="F139" i="5"/>
  <c r="E139" i="5"/>
  <c r="M139" i="5"/>
  <c r="G143" i="5"/>
  <c r="N143" i="5"/>
  <c r="O143" i="5"/>
  <c r="M143" i="5"/>
  <c r="E143" i="5"/>
  <c r="F143" i="5"/>
  <c r="G147" i="5"/>
  <c r="N147" i="5"/>
  <c r="O147" i="5"/>
  <c r="M147" i="5"/>
  <c r="E147" i="5"/>
  <c r="F147" i="5"/>
  <c r="O151" i="5"/>
  <c r="G151" i="5"/>
  <c r="N151" i="5"/>
  <c r="F151" i="5"/>
  <c r="M151" i="5"/>
  <c r="E151" i="5"/>
  <c r="G155" i="5"/>
  <c r="N155" i="5"/>
  <c r="O155" i="5"/>
  <c r="M155" i="5"/>
  <c r="F155" i="5"/>
  <c r="E155" i="5"/>
  <c r="N159" i="5"/>
  <c r="O159" i="5"/>
  <c r="G159" i="5"/>
  <c r="M159" i="5"/>
  <c r="E159" i="5"/>
  <c r="F159" i="5"/>
  <c r="N163" i="5"/>
  <c r="G163" i="5"/>
  <c r="M163" i="5"/>
  <c r="E163" i="5"/>
  <c r="O163" i="5"/>
  <c r="F163" i="5"/>
  <c r="O167" i="5"/>
  <c r="N167" i="5"/>
  <c r="G167" i="5"/>
  <c r="M167" i="5"/>
  <c r="F167" i="5"/>
  <c r="E167" i="5"/>
  <c r="O171" i="5"/>
  <c r="G171" i="5"/>
  <c r="N171" i="5"/>
  <c r="F171" i="5"/>
  <c r="E171" i="5"/>
  <c r="M171" i="5"/>
  <c r="O175" i="5"/>
  <c r="N175" i="5"/>
  <c r="G175" i="5"/>
  <c r="M175" i="5"/>
  <c r="E175" i="5"/>
  <c r="F175" i="5"/>
  <c r="O179" i="5"/>
  <c r="N179" i="5"/>
  <c r="M179" i="5"/>
  <c r="G179" i="5"/>
  <c r="E179" i="5"/>
  <c r="F179" i="5"/>
  <c r="O183" i="5"/>
  <c r="N183" i="5"/>
  <c r="G183" i="5"/>
  <c r="F183" i="5"/>
  <c r="M183" i="5"/>
  <c r="E183" i="5"/>
  <c r="O187" i="5"/>
  <c r="G187" i="5"/>
  <c r="N187" i="5"/>
  <c r="M187" i="5"/>
  <c r="F187" i="5"/>
  <c r="E187" i="5"/>
  <c r="O191" i="5"/>
  <c r="N191" i="5"/>
  <c r="G191" i="5"/>
  <c r="M191" i="5"/>
  <c r="E191" i="5"/>
  <c r="F191" i="5"/>
  <c r="O195" i="5"/>
  <c r="N195" i="5"/>
  <c r="G195" i="5"/>
  <c r="M195" i="5"/>
  <c r="E195" i="5"/>
  <c r="F195" i="5"/>
  <c r="O199" i="5"/>
  <c r="N199" i="5"/>
  <c r="G199" i="5"/>
  <c r="M199" i="5"/>
  <c r="F199" i="5"/>
  <c r="E199" i="5"/>
  <c r="O203" i="5"/>
  <c r="G203" i="5"/>
  <c r="N203" i="5"/>
  <c r="F203" i="5"/>
  <c r="M203" i="5"/>
  <c r="E203" i="5"/>
  <c r="O207" i="5"/>
  <c r="N207" i="5"/>
  <c r="M207" i="5"/>
  <c r="E207" i="5"/>
  <c r="F207" i="5"/>
  <c r="G207" i="5"/>
  <c r="O211" i="5"/>
  <c r="N211" i="5"/>
  <c r="G211" i="5"/>
  <c r="M211" i="5"/>
  <c r="E211" i="5"/>
  <c r="F211" i="5"/>
  <c r="O215" i="5"/>
  <c r="N215" i="5"/>
  <c r="G215" i="5"/>
  <c r="F215" i="5"/>
  <c r="M215" i="5"/>
  <c r="E215" i="5"/>
  <c r="O219" i="5"/>
  <c r="G219" i="5"/>
  <c r="N219" i="5"/>
  <c r="M219" i="5"/>
  <c r="F219" i="5"/>
  <c r="E219" i="5"/>
  <c r="O223" i="5"/>
  <c r="N223" i="5"/>
  <c r="G223" i="5"/>
  <c r="M223" i="5"/>
  <c r="E223" i="5"/>
  <c r="F223" i="5"/>
  <c r="O227" i="5"/>
  <c r="N227" i="5"/>
  <c r="G227" i="5"/>
  <c r="M227" i="5"/>
  <c r="E227" i="5"/>
  <c r="F227" i="5"/>
  <c r="O231" i="5"/>
  <c r="N231" i="5"/>
  <c r="G231" i="5"/>
  <c r="M231" i="5"/>
  <c r="F231" i="5"/>
  <c r="E231" i="5"/>
  <c r="O235" i="5"/>
  <c r="G235" i="5"/>
  <c r="N235" i="5"/>
  <c r="F235" i="5"/>
  <c r="E235" i="5"/>
  <c r="M235" i="5"/>
  <c r="O239" i="5"/>
  <c r="N239" i="5"/>
  <c r="G239" i="5"/>
  <c r="M239" i="5"/>
  <c r="E239" i="5"/>
  <c r="F239" i="5"/>
  <c r="O243" i="5"/>
  <c r="N243" i="5"/>
  <c r="G243" i="5"/>
  <c r="M243" i="5"/>
  <c r="E243" i="5"/>
  <c r="F243" i="5"/>
  <c r="O247" i="5"/>
  <c r="N247" i="5"/>
  <c r="G247" i="5"/>
  <c r="F247" i="5"/>
  <c r="M247" i="5"/>
  <c r="E247" i="5"/>
  <c r="O251" i="5"/>
  <c r="G251" i="5"/>
  <c r="N251" i="5"/>
  <c r="M251" i="5"/>
  <c r="F251" i="5"/>
  <c r="E251" i="5"/>
  <c r="O255" i="5"/>
  <c r="N255" i="5"/>
  <c r="G255" i="5"/>
  <c r="M255" i="5"/>
  <c r="E255" i="5"/>
  <c r="F255" i="5"/>
  <c r="O259" i="5"/>
  <c r="N259" i="5"/>
  <c r="G259" i="5"/>
  <c r="M259" i="5"/>
  <c r="E259" i="5"/>
  <c r="F259" i="5"/>
  <c r="O263" i="5"/>
  <c r="N263" i="5"/>
  <c r="G263" i="5"/>
  <c r="M263" i="5"/>
  <c r="F263" i="5"/>
  <c r="E263" i="5"/>
  <c r="O267" i="5"/>
  <c r="G267" i="5"/>
  <c r="N267" i="5"/>
  <c r="F267" i="5"/>
  <c r="E267" i="5"/>
  <c r="M267" i="5"/>
  <c r="O271" i="5"/>
  <c r="N271" i="5"/>
  <c r="G271" i="5"/>
  <c r="M271" i="5"/>
  <c r="E271" i="5"/>
  <c r="F271" i="5"/>
  <c r="O275" i="5"/>
  <c r="N275" i="5"/>
  <c r="G275" i="5"/>
  <c r="M275" i="5"/>
  <c r="E275" i="5"/>
  <c r="F275" i="5"/>
  <c r="O279" i="5"/>
  <c r="N279" i="5"/>
  <c r="G279" i="5"/>
  <c r="F279" i="5"/>
  <c r="M279" i="5"/>
  <c r="E279" i="5"/>
  <c r="O283" i="5"/>
  <c r="G283" i="5"/>
  <c r="N283" i="5"/>
  <c r="M283" i="5"/>
  <c r="F283" i="5"/>
  <c r="E283" i="5"/>
  <c r="O287" i="5"/>
  <c r="N287" i="5"/>
  <c r="G287" i="5"/>
  <c r="M287" i="5"/>
  <c r="E287" i="5"/>
  <c r="F287" i="5"/>
  <c r="O291" i="5"/>
  <c r="N291" i="5"/>
  <c r="G291" i="5"/>
  <c r="M291" i="5"/>
  <c r="E291" i="5"/>
  <c r="F291" i="5"/>
  <c r="O295" i="5"/>
  <c r="N295" i="5"/>
  <c r="G295" i="5"/>
  <c r="M295" i="5"/>
  <c r="F295" i="5"/>
  <c r="E295" i="5"/>
  <c r="O299" i="5"/>
  <c r="G299" i="5"/>
  <c r="N299" i="5"/>
  <c r="F299" i="5"/>
  <c r="E299" i="5"/>
  <c r="M299" i="5"/>
  <c r="O303" i="5"/>
  <c r="N303" i="5"/>
  <c r="G303" i="5"/>
  <c r="M303" i="5"/>
  <c r="E303" i="5"/>
  <c r="F303" i="5"/>
  <c r="O307" i="5"/>
  <c r="N307" i="5"/>
  <c r="M307" i="5"/>
  <c r="G307" i="5"/>
  <c r="E307" i="5"/>
  <c r="F307" i="5"/>
  <c r="O311" i="5"/>
  <c r="N311" i="5"/>
  <c r="G311" i="5"/>
  <c r="M311" i="5"/>
  <c r="F311" i="5"/>
  <c r="E311" i="5"/>
  <c r="O315" i="5"/>
  <c r="G315" i="5"/>
  <c r="N315" i="5"/>
  <c r="M315" i="5"/>
  <c r="F315" i="5"/>
  <c r="E315" i="5"/>
  <c r="O319" i="5"/>
  <c r="N319" i="5"/>
  <c r="G319" i="5"/>
  <c r="M319" i="5"/>
  <c r="E319" i="5"/>
  <c r="F319" i="5"/>
  <c r="O323" i="5"/>
  <c r="N323" i="5"/>
  <c r="M323" i="5"/>
  <c r="E323" i="5"/>
  <c r="G323" i="5"/>
  <c r="F323" i="5"/>
  <c r="O327" i="5"/>
  <c r="N327" i="5"/>
  <c r="G327" i="5"/>
  <c r="F327" i="5"/>
  <c r="E327" i="5"/>
  <c r="M327" i="5"/>
  <c r="O331" i="5"/>
  <c r="G331" i="5"/>
  <c r="N331" i="5"/>
  <c r="M331" i="5"/>
  <c r="F331" i="5"/>
  <c r="E331" i="5"/>
  <c r="O335" i="5"/>
  <c r="N335" i="5"/>
  <c r="G335" i="5"/>
  <c r="E335" i="5"/>
  <c r="M335" i="5"/>
  <c r="F335" i="5"/>
  <c r="O339" i="5"/>
  <c r="N339" i="5"/>
  <c r="M339" i="5"/>
  <c r="G339" i="5"/>
  <c r="E339" i="5"/>
  <c r="F339" i="5"/>
  <c r="O343" i="5"/>
  <c r="N343" i="5"/>
  <c r="G343" i="5"/>
  <c r="F343" i="5"/>
  <c r="M343" i="5"/>
  <c r="E343" i="5"/>
  <c r="O347" i="5"/>
  <c r="G347" i="5"/>
  <c r="N347" i="5"/>
  <c r="M347" i="5"/>
  <c r="F347" i="5"/>
  <c r="E347" i="5"/>
  <c r="O351" i="5"/>
  <c r="N351" i="5"/>
  <c r="G351" i="5"/>
  <c r="M351" i="5"/>
  <c r="E351" i="5"/>
  <c r="F351" i="5"/>
  <c r="O355" i="5"/>
  <c r="N355" i="5"/>
  <c r="G355" i="5"/>
  <c r="M355" i="5"/>
  <c r="E355" i="5"/>
  <c r="F355" i="5"/>
  <c r="O359" i="5"/>
  <c r="N359" i="5"/>
  <c r="G359" i="5"/>
  <c r="M359" i="5"/>
  <c r="F359" i="5"/>
  <c r="E359" i="5"/>
  <c r="O363" i="5"/>
  <c r="G363" i="5"/>
  <c r="N363" i="5"/>
  <c r="M363" i="5"/>
  <c r="F363" i="5"/>
  <c r="E363" i="5"/>
  <c r="O367" i="5"/>
  <c r="N367" i="5"/>
  <c r="G367" i="5"/>
  <c r="M367" i="5"/>
  <c r="E367" i="5"/>
  <c r="F367" i="5"/>
  <c r="O371" i="5"/>
  <c r="N371" i="5"/>
  <c r="M371" i="5"/>
  <c r="G371" i="5"/>
  <c r="E371" i="5"/>
  <c r="F371" i="5"/>
  <c r="O375" i="5"/>
  <c r="N375" i="5"/>
  <c r="G375" i="5"/>
  <c r="M375" i="5"/>
  <c r="F375" i="5"/>
  <c r="E375" i="5"/>
  <c r="O379" i="5"/>
  <c r="G379" i="5"/>
  <c r="N379" i="5"/>
  <c r="M379" i="5"/>
  <c r="F379" i="5"/>
  <c r="E379" i="5"/>
  <c r="O383" i="5"/>
  <c r="N383" i="5"/>
  <c r="G383" i="5"/>
  <c r="M383" i="5"/>
  <c r="E383" i="5"/>
  <c r="F383" i="5"/>
  <c r="O387" i="5"/>
  <c r="N387" i="5"/>
  <c r="M387" i="5"/>
  <c r="G387" i="5"/>
  <c r="E387" i="5"/>
  <c r="F387" i="5"/>
  <c r="O391" i="5"/>
  <c r="N391" i="5"/>
  <c r="G391" i="5"/>
  <c r="F391" i="5"/>
  <c r="M391" i="5"/>
  <c r="E391" i="5"/>
  <c r="O395" i="5"/>
  <c r="G395" i="5"/>
  <c r="N395" i="5"/>
  <c r="M395" i="5"/>
  <c r="F395" i="5"/>
  <c r="E395" i="5"/>
  <c r="O399" i="5"/>
  <c r="N399" i="5"/>
  <c r="G399" i="5"/>
  <c r="E399" i="5"/>
  <c r="F399" i="5"/>
  <c r="M399" i="5"/>
  <c r="O403" i="5"/>
  <c r="N403" i="5"/>
  <c r="M403" i="5"/>
  <c r="G403" i="5"/>
  <c r="E403" i="5"/>
  <c r="F403" i="5"/>
  <c r="O407" i="5"/>
  <c r="N407" i="5"/>
  <c r="M407" i="5"/>
  <c r="F407" i="5"/>
  <c r="G407" i="5"/>
  <c r="E407" i="5"/>
  <c r="O411" i="5"/>
  <c r="G411" i="5"/>
  <c r="N411" i="5"/>
  <c r="M411" i="5"/>
  <c r="F411" i="5"/>
  <c r="E411" i="5"/>
  <c r="O415" i="5"/>
  <c r="N415" i="5"/>
  <c r="G415" i="5"/>
  <c r="E415" i="5"/>
  <c r="F415" i="5"/>
  <c r="M415" i="5"/>
  <c r="O419" i="5"/>
  <c r="N419" i="5"/>
  <c r="G419" i="5"/>
  <c r="M419" i="5"/>
  <c r="E419" i="5"/>
  <c r="F419" i="5"/>
  <c r="O423" i="5"/>
  <c r="N423" i="5"/>
  <c r="G423" i="5"/>
  <c r="M423" i="5"/>
  <c r="F423" i="5"/>
  <c r="E423" i="5"/>
  <c r="O427" i="5"/>
  <c r="G427" i="5"/>
  <c r="N427" i="5"/>
  <c r="F427" i="5"/>
  <c r="M427" i="5"/>
  <c r="E427" i="5"/>
  <c r="O431" i="5"/>
  <c r="N431" i="5"/>
  <c r="G431" i="5"/>
  <c r="M431" i="5"/>
  <c r="E431" i="5"/>
  <c r="F431" i="5"/>
  <c r="O435" i="5"/>
  <c r="N435" i="5"/>
  <c r="M435" i="5"/>
  <c r="E435" i="5"/>
  <c r="G435" i="5"/>
  <c r="F435" i="5"/>
  <c r="O438" i="5"/>
  <c r="G438" i="5"/>
  <c r="M438" i="5"/>
  <c r="E438" i="5"/>
  <c r="F438" i="5"/>
  <c r="N438" i="5"/>
  <c r="O442" i="5"/>
  <c r="M442" i="5"/>
  <c r="N442" i="5"/>
  <c r="E442" i="5"/>
  <c r="G442" i="5"/>
  <c r="F442" i="5"/>
  <c r="O446" i="5"/>
  <c r="M446" i="5"/>
  <c r="E446" i="5"/>
  <c r="G446" i="5"/>
  <c r="N446" i="5"/>
  <c r="F446" i="5"/>
  <c r="O450" i="5"/>
  <c r="M450" i="5"/>
  <c r="E450" i="5"/>
  <c r="N450" i="5"/>
  <c r="G450" i="5"/>
  <c r="F450" i="5"/>
  <c r="O454" i="5"/>
  <c r="G454" i="5"/>
  <c r="M454" i="5"/>
  <c r="E454" i="5"/>
  <c r="N454" i="5"/>
  <c r="F454" i="5"/>
  <c r="O458" i="5"/>
  <c r="M458" i="5"/>
  <c r="N458" i="5"/>
  <c r="E458" i="5"/>
  <c r="G458" i="5"/>
  <c r="F458" i="5"/>
  <c r="O462" i="5"/>
  <c r="M462" i="5"/>
  <c r="G462" i="5"/>
  <c r="E462" i="5"/>
  <c r="N462" i="5"/>
  <c r="F462" i="5"/>
  <c r="O466" i="5"/>
  <c r="M466" i="5"/>
  <c r="E466" i="5"/>
  <c r="G466" i="5"/>
  <c r="F466" i="5"/>
  <c r="N466" i="5"/>
  <c r="O470" i="5"/>
  <c r="G470" i="5"/>
  <c r="M470" i="5"/>
  <c r="E470" i="5"/>
  <c r="N470" i="5"/>
  <c r="F470" i="5"/>
  <c r="O474" i="5"/>
  <c r="M474" i="5"/>
  <c r="N474" i="5"/>
  <c r="E474" i="5"/>
  <c r="G474" i="5"/>
  <c r="F474" i="5"/>
  <c r="O478" i="5"/>
  <c r="M478" i="5"/>
  <c r="E478" i="5"/>
  <c r="N478" i="5"/>
  <c r="G478" i="5"/>
  <c r="F478" i="5"/>
  <c r="G481" i="5"/>
  <c r="O481" i="5"/>
  <c r="M481" i="5"/>
  <c r="N481" i="5"/>
  <c r="F481" i="5"/>
  <c r="E481" i="5"/>
  <c r="O485" i="5"/>
  <c r="G485" i="5"/>
  <c r="N485" i="5"/>
  <c r="F485" i="5"/>
  <c r="M485" i="5"/>
  <c r="E485" i="5"/>
  <c r="G489" i="5"/>
  <c r="O489" i="5"/>
  <c r="N489" i="5"/>
  <c r="M489" i="5"/>
  <c r="E489" i="5"/>
  <c r="F489" i="5"/>
  <c r="O493" i="5"/>
  <c r="G493" i="5"/>
  <c r="M493" i="5"/>
  <c r="N493" i="5"/>
  <c r="F493" i="5"/>
  <c r="E493" i="5"/>
  <c r="G497" i="5"/>
  <c r="O497" i="5"/>
  <c r="F497" i="5"/>
  <c r="N497" i="5"/>
  <c r="E497" i="5"/>
  <c r="M497" i="5"/>
  <c r="O500" i="5"/>
  <c r="F500" i="5"/>
  <c r="G500" i="5"/>
  <c r="N500" i="5"/>
  <c r="E500" i="5"/>
  <c r="M500" i="5"/>
  <c r="G504" i="5"/>
  <c r="M504" i="5"/>
  <c r="F504" i="5"/>
  <c r="N504" i="5"/>
  <c r="E504" i="5"/>
  <c r="O504" i="5"/>
  <c r="O7" i="5"/>
  <c r="N47" i="4"/>
  <c r="O21" i="5"/>
  <c r="O25" i="5"/>
  <c r="G29" i="5"/>
  <c r="F29" i="5"/>
  <c r="E29" i="5"/>
  <c r="O33" i="5"/>
  <c r="G33" i="5"/>
  <c r="F33" i="5"/>
  <c r="E33" i="5"/>
  <c r="O37" i="5"/>
  <c r="G37" i="5"/>
  <c r="F37" i="5"/>
  <c r="E37" i="5"/>
  <c r="O41" i="5"/>
  <c r="G41" i="5"/>
  <c r="E41" i="5"/>
  <c r="F41" i="5"/>
  <c r="O45" i="5"/>
  <c r="G45" i="5"/>
  <c r="F45" i="5"/>
  <c r="E45" i="5"/>
  <c r="O49" i="5"/>
  <c r="G49" i="5"/>
  <c r="F49" i="5"/>
  <c r="E49" i="5"/>
  <c r="O53" i="5"/>
  <c r="G53" i="5"/>
  <c r="E53" i="5"/>
  <c r="F53" i="5"/>
  <c r="O57" i="5"/>
  <c r="G57" i="5"/>
  <c r="O61" i="5"/>
  <c r="G61" i="5"/>
  <c r="F61" i="5"/>
  <c r="E61" i="5"/>
  <c r="O65" i="5"/>
  <c r="G65" i="5"/>
  <c r="F65" i="5"/>
  <c r="E65" i="5"/>
  <c r="O69" i="5"/>
  <c r="G69" i="5"/>
  <c r="F69" i="5"/>
  <c r="E69" i="5"/>
  <c r="O73" i="5"/>
  <c r="G73" i="5"/>
  <c r="E73" i="5"/>
  <c r="F73" i="5"/>
  <c r="O77" i="5"/>
  <c r="G77" i="5"/>
  <c r="F77" i="5"/>
  <c r="E77" i="5"/>
  <c r="O81" i="5"/>
  <c r="G81" i="5"/>
  <c r="M81" i="5"/>
  <c r="N81" i="5"/>
  <c r="F81" i="5"/>
  <c r="E81" i="5"/>
  <c r="O85" i="5"/>
  <c r="N85" i="5"/>
  <c r="M85" i="5"/>
  <c r="G85" i="5"/>
  <c r="E85" i="5"/>
  <c r="F85" i="5"/>
  <c r="O89" i="5"/>
  <c r="M89" i="5"/>
  <c r="G89" i="5"/>
  <c r="N89" i="5"/>
  <c r="E89" i="5"/>
  <c r="F89" i="5"/>
  <c r="O93" i="5"/>
  <c r="M93" i="5"/>
  <c r="G93" i="5"/>
  <c r="N93" i="5"/>
  <c r="F93" i="5"/>
  <c r="E93" i="5"/>
  <c r="O97" i="5"/>
  <c r="G97" i="5"/>
  <c r="M97" i="5"/>
  <c r="N97" i="5"/>
  <c r="F97" i="5"/>
  <c r="E97" i="5"/>
  <c r="O101" i="5"/>
  <c r="N101" i="5"/>
  <c r="M101" i="5"/>
  <c r="G101" i="5"/>
  <c r="F101" i="5"/>
  <c r="E101" i="5"/>
  <c r="O105" i="5"/>
  <c r="M105" i="5"/>
  <c r="G105" i="5"/>
  <c r="E105" i="5"/>
  <c r="N105" i="5"/>
  <c r="F105" i="5"/>
  <c r="O109" i="5"/>
  <c r="M109" i="5"/>
  <c r="N109" i="5"/>
  <c r="F109" i="5"/>
  <c r="E109" i="5"/>
  <c r="G109" i="5"/>
  <c r="O113" i="5"/>
  <c r="G113" i="5"/>
  <c r="M113" i="5"/>
  <c r="F113" i="5"/>
  <c r="N113" i="5"/>
  <c r="E113" i="5"/>
  <c r="O117" i="5"/>
  <c r="N117" i="5"/>
  <c r="M117" i="5"/>
  <c r="G117" i="5"/>
  <c r="E117" i="5"/>
  <c r="F117" i="5"/>
  <c r="O121" i="5"/>
  <c r="M121" i="5"/>
  <c r="G121" i="5"/>
  <c r="E121" i="5"/>
  <c r="N121" i="5"/>
  <c r="F121" i="5"/>
  <c r="O125" i="5"/>
  <c r="M125" i="5"/>
  <c r="G125" i="5"/>
  <c r="N125" i="5"/>
  <c r="F125" i="5"/>
  <c r="E125" i="5"/>
  <c r="O129" i="5"/>
  <c r="G129" i="5"/>
  <c r="M129" i="5"/>
  <c r="N129" i="5"/>
  <c r="F129" i="5"/>
  <c r="E129" i="5"/>
  <c r="O133" i="5"/>
  <c r="N133" i="5"/>
  <c r="M133" i="5"/>
  <c r="G133" i="5"/>
  <c r="F133" i="5"/>
  <c r="E133" i="5"/>
  <c r="O137" i="5"/>
  <c r="M137" i="5"/>
  <c r="G137" i="5"/>
  <c r="N137" i="5"/>
  <c r="E137" i="5"/>
  <c r="F137" i="5"/>
  <c r="O141" i="5"/>
  <c r="M141" i="5"/>
  <c r="G141" i="5"/>
  <c r="F141" i="5"/>
  <c r="N141" i="5"/>
  <c r="E141" i="5"/>
  <c r="O145" i="5"/>
  <c r="G145" i="5"/>
  <c r="M145" i="5"/>
  <c r="N145" i="5"/>
  <c r="F145" i="5"/>
  <c r="E145" i="5"/>
  <c r="O149" i="5"/>
  <c r="N149" i="5"/>
  <c r="M149" i="5"/>
  <c r="G149" i="5"/>
  <c r="E149" i="5"/>
  <c r="F149" i="5"/>
  <c r="O153" i="5"/>
  <c r="M153" i="5"/>
  <c r="E153" i="5"/>
  <c r="G153" i="5"/>
  <c r="N153" i="5"/>
  <c r="F153" i="5"/>
  <c r="O157" i="5"/>
  <c r="G157" i="5"/>
  <c r="M157" i="5"/>
  <c r="N157" i="5"/>
  <c r="F157" i="5"/>
  <c r="E157" i="5"/>
  <c r="O161" i="5"/>
  <c r="G161" i="5"/>
  <c r="M161" i="5"/>
  <c r="N161" i="5"/>
  <c r="F161" i="5"/>
  <c r="E161" i="5"/>
  <c r="O165" i="5"/>
  <c r="G165" i="5"/>
  <c r="N165" i="5"/>
  <c r="M165" i="5"/>
  <c r="F165" i="5"/>
  <c r="E165" i="5"/>
  <c r="G169" i="5"/>
  <c r="O169" i="5"/>
  <c r="M169" i="5"/>
  <c r="E169" i="5"/>
  <c r="F169" i="5"/>
  <c r="N169" i="5"/>
  <c r="O173" i="5"/>
  <c r="G173" i="5"/>
  <c r="M173" i="5"/>
  <c r="N173" i="5"/>
  <c r="F173" i="5"/>
  <c r="E173" i="5"/>
  <c r="G177" i="5"/>
  <c r="M177" i="5"/>
  <c r="O177" i="5"/>
  <c r="N177" i="5"/>
  <c r="F177" i="5"/>
  <c r="E177" i="5"/>
  <c r="O181" i="5"/>
  <c r="G181" i="5"/>
  <c r="N181" i="5"/>
  <c r="M181" i="5"/>
  <c r="E181" i="5"/>
  <c r="F181" i="5"/>
  <c r="G185" i="5"/>
  <c r="O185" i="5"/>
  <c r="M185" i="5"/>
  <c r="N185" i="5"/>
  <c r="E185" i="5"/>
  <c r="F185" i="5"/>
  <c r="O189" i="5"/>
  <c r="G189" i="5"/>
  <c r="M189" i="5"/>
  <c r="F189" i="5"/>
  <c r="E189" i="5"/>
  <c r="N189" i="5"/>
  <c r="G193" i="5"/>
  <c r="M193" i="5"/>
  <c r="O193" i="5"/>
  <c r="N193" i="5"/>
  <c r="F193" i="5"/>
  <c r="E193" i="5"/>
  <c r="O197" i="5"/>
  <c r="G197" i="5"/>
  <c r="N197" i="5"/>
  <c r="M197" i="5"/>
  <c r="F197" i="5"/>
  <c r="E197" i="5"/>
  <c r="G201" i="5"/>
  <c r="O201" i="5"/>
  <c r="M201" i="5"/>
  <c r="N201" i="5"/>
  <c r="E201" i="5"/>
  <c r="F201" i="5"/>
  <c r="O205" i="5"/>
  <c r="G205" i="5"/>
  <c r="M205" i="5"/>
  <c r="N205" i="5"/>
  <c r="F205" i="5"/>
  <c r="E205" i="5"/>
  <c r="G209" i="5"/>
  <c r="M209" i="5"/>
  <c r="O209" i="5"/>
  <c r="N209" i="5"/>
  <c r="F209" i="5"/>
  <c r="E209" i="5"/>
  <c r="O213" i="5"/>
  <c r="G213" i="5"/>
  <c r="N213" i="5"/>
  <c r="M213" i="5"/>
  <c r="E213" i="5"/>
  <c r="F213" i="5"/>
  <c r="G217" i="5"/>
  <c r="M217" i="5"/>
  <c r="E217" i="5"/>
  <c r="O217" i="5"/>
  <c r="N217" i="5"/>
  <c r="F217" i="5"/>
  <c r="O221" i="5"/>
  <c r="G221" i="5"/>
  <c r="M221" i="5"/>
  <c r="N221" i="5"/>
  <c r="F221" i="5"/>
  <c r="E221" i="5"/>
  <c r="G225" i="5"/>
  <c r="M225" i="5"/>
  <c r="O225" i="5"/>
  <c r="N225" i="5"/>
  <c r="F225" i="5"/>
  <c r="E225" i="5"/>
  <c r="O229" i="5"/>
  <c r="G229" i="5"/>
  <c r="N229" i="5"/>
  <c r="M229" i="5"/>
  <c r="F229" i="5"/>
  <c r="E229" i="5"/>
  <c r="G233" i="5"/>
  <c r="O233" i="5"/>
  <c r="M233" i="5"/>
  <c r="N233" i="5"/>
  <c r="E233" i="5"/>
  <c r="F233" i="5"/>
  <c r="O237" i="5"/>
  <c r="G237" i="5"/>
  <c r="M237" i="5"/>
  <c r="N237" i="5"/>
  <c r="F237" i="5"/>
  <c r="E237" i="5"/>
  <c r="G241" i="5"/>
  <c r="O241" i="5"/>
  <c r="M241" i="5"/>
  <c r="N241" i="5"/>
  <c r="F241" i="5"/>
  <c r="E241" i="5"/>
  <c r="O245" i="5"/>
  <c r="G245" i="5"/>
  <c r="N245" i="5"/>
  <c r="M245" i="5"/>
  <c r="F245" i="5"/>
  <c r="E245" i="5"/>
  <c r="G249" i="5"/>
  <c r="M249" i="5"/>
  <c r="O249" i="5"/>
  <c r="N249" i="5"/>
  <c r="E249" i="5"/>
  <c r="F249" i="5"/>
  <c r="O253" i="5"/>
  <c r="G253" i="5"/>
  <c r="M253" i="5"/>
  <c r="N253" i="5"/>
  <c r="F253" i="5"/>
  <c r="E253" i="5"/>
  <c r="G257" i="5"/>
  <c r="O257" i="5"/>
  <c r="M257" i="5"/>
  <c r="N257" i="5"/>
  <c r="F257" i="5"/>
  <c r="E257" i="5"/>
  <c r="O261" i="5"/>
  <c r="G261" i="5"/>
  <c r="N261" i="5"/>
  <c r="M261" i="5"/>
  <c r="F261" i="5"/>
  <c r="E261" i="5"/>
  <c r="G265" i="5"/>
  <c r="O265" i="5"/>
  <c r="M265" i="5"/>
  <c r="N265" i="5"/>
  <c r="E265" i="5"/>
  <c r="F265" i="5"/>
  <c r="O269" i="5"/>
  <c r="G269" i="5"/>
  <c r="M269" i="5"/>
  <c r="N269" i="5"/>
  <c r="F269" i="5"/>
  <c r="E269" i="5"/>
  <c r="G273" i="5"/>
  <c r="M273" i="5"/>
  <c r="N273" i="5"/>
  <c r="F273" i="5"/>
  <c r="O273" i="5"/>
  <c r="E273" i="5"/>
  <c r="O277" i="5"/>
  <c r="G277" i="5"/>
  <c r="N277" i="5"/>
  <c r="M277" i="5"/>
  <c r="E277" i="5"/>
  <c r="F277" i="5"/>
  <c r="G281" i="5"/>
  <c r="M281" i="5"/>
  <c r="O281" i="5"/>
  <c r="N281" i="5"/>
  <c r="E281" i="5"/>
  <c r="F281" i="5"/>
  <c r="O285" i="5"/>
  <c r="G285" i="5"/>
  <c r="M285" i="5"/>
  <c r="F285" i="5"/>
  <c r="E285" i="5"/>
  <c r="N285" i="5"/>
  <c r="G289" i="5"/>
  <c r="M289" i="5"/>
  <c r="O289" i="5"/>
  <c r="N289" i="5"/>
  <c r="F289" i="5"/>
  <c r="E289" i="5"/>
  <c r="O293" i="5"/>
  <c r="G293" i="5"/>
  <c r="N293" i="5"/>
  <c r="M293" i="5"/>
  <c r="F293" i="5"/>
  <c r="E293" i="5"/>
  <c r="G297" i="5"/>
  <c r="O297" i="5"/>
  <c r="M297" i="5"/>
  <c r="N297" i="5"/>
  <c r="E297" i="5"/>
  <c r="F297" i="5"/>
  <c r="O301" i="5"/>
  <c r="G301" i="5"/>
  <c r="M301" i="5"/>
  <c r="N301" i="5"/>
  <c r="F301" i="5"/>
  <c r="E301" i="5"/>
  <c r="G305" i="5"/>
  <c r="O305" i="5"/>
  <c r="M305" i="5"/>
  <c r="F305" i="5"/>
  <c r="N305" i="5"/>
  <c r="E305" i="5"/>
  <c r="O309" i="5"/>
  <c r="G309" i="5"/>
  <c r="N309" i="5"/>
  <c r="M309" i="5"/>
  <c r="E309" i="5"/>
  <c r="F309" i="5"/>
  <c r="G313" i="5"/>
  <c r="O313" i="5"/>
  <c r="N313" i="5"/>
  <c r="E313" i="5"/>
  <c r="M313" i="5"/>
  <c r="F313" i="5"/>
  <c r="O317" i="5"/>
  <c r="G317" i="5"/>
  <c r="M317" i="5"/>
  <c r="N317" i="5"/>
  <c r="F317" i="5"/>
  <c r="E317" i="5"/>
  <c r="G321" i="5"/>
  <c r="O321" i="5"/>
  <c r="M321" i="5"/>
  <c r="F321" i="5"/>
  <c r="E321" i="5"/>
  <c r="N321" i="5"/>
  <c r="O325" i="5"/>
  <c r="G325" i="5"/>
  <c r="N325" i="5"/>
  <c r="M325" i="5"/>
  <c r="F325" i="5"/>
  <c r="E325" i="5"/>
  <c r="G329" i="5"/>
  <c r="O329" i="5"/>
  <c r="N329" i="5"/>
  <c r="E329" i="5"/>
  <c r="M329" i="5"/>
  <c r="F329" i="5"/>
  <c r="O333" i="5"/>
  <c r="G333" i="5"/>
  <c r="M333" i="5"/>
  <c r="N333" i="5"/>
  <c r="F333" i="5"/>
  <c r="E333" i="5"/>
  <c r="G337" i="5"/>
  <c r="O337" i="5"/>
  <c r="N337" i="5"/>
  <c r="M337" i="5"/>
  <c r="F337" i="5"/>
  <c r="E337" i="5"/>
  <c r="O341" i="5"/>
  <c r="G341" i="5"/>
  <c r="N341" i="5"/>
  <c r="M341" i="5"/>
  <c r="F341" i="5"/>
  <c r="E341" i="5"/>
  <c r="G345" i="5"/>
  <c r="O345" i="5"/>
  <c r="N345" i="5"/>
  <c r="M345" i="5"/>
  <c r="E345" i="5"/>
  <c r="F345" i="5"/>
  <c r="O349" i="5"/>
  <c r="G349" i="5"/>
  <c r="M349" i="5"/>
  <c r="F349" i="5"/>
  <c r="N349" i="5"/>
  <c r="E349" i="5"/>
  <c r="G353" i="5"/>
  <c r="O353" i="5"/>
  <c r="M353" i="5"/>
  <c r="N353" i="5"/>
  <c r="F353" i="5"/>
  <c r="E353" i="5"/>
  <c r="O357" i="5"/>
  <c r="G357" i="5"/>
  <c r="N357" i="5"/>
  <c r="M357" i="5"/>
  <c r="F357" i="5"/>
  <c r="E357" i="5"/>
  <c r="G361" i="5"/>
  <c r="O361" i="5"/>
  <c r="M361" i="5"/>
  <c r="E361" i="5"/>
  <c r="N361" i="5"/>
  <c r="F361" i="5"/>
  <c r="O365" i="5"/>
  <c r="G365" i="5"/>
  <c r="M365" i="5"/>
  <c r="N365" i="5"/>
  <c r="F365" i="5"/>
  <c r="E365" i="5"/>
  <c r="G369" i="5"/>
  <c r="O369" i="5"/>
  <c r="N369" i="5"/>
  <c r="F369" i="5"/>
  <c r="E369" i="5"/>
  <c r="M369" i="5"/>
  <c r="O373" i="5"/>
  <c r="G373" i="5"/>
  <c r="N373" i="5"/>
  <c r="M373" i="5"/>
  <c r="E373" i="5"/>
  <c r="F373" i="5"/>
  <c r="G377" i="5"/>
  <c r="O377" i="5"/>
  <c r="N377" i="5"/>
  <c r="E377" i="5"/>
  <c r="M377" i="5"/>
  <c r="F377" i="5"/>
  <c r="O381" i="5"/>
  <c r="G381" i="5"/>
  <c r="M381" i="5"/>
  <c r="F381" i="5"/>
  <c r="E381" i="5"/>
  <c r="N381" i="5"/>
  <c r="G385" i="5"/>
  <c r="O385" i="5"/>
  <c r="N385" i="5"/>
  <c r="F385" i="5"/>
  <c r="M385" i="5"/>
  <c r="E385" i="5"/>
  <c r="O389" i="5"/>
  <c r="G389" i="5"/>
  <c r="N389" i="5"/>
  <c r="M389" i="5"/>
  <c r="F389" i="5"/>
  <c r="E389" i="5"/>
  <c r="G393" i="5"/>
  <c r="O393" i="5"/>
  <c r="N393" i="5"/>
  <c r="M393" i="5"/>
  <c r="E393" i="5"/>
  <c r="F393" i="5"/>
  <c r="O397" i="5"/>
  <c r="G397" i="5"/>
  <c r="M397" i="5"/>
  <c r="N397" i="5"/>
  <c r="F397" i="5"/>
  <c r="E397" i="5"/>
  <c r="G401" i="5"/>
  <c r="N401" i="5"/>
  <c r="O401" i="5"/>
  <c r="M401" i="5"/>
  <c r="F401" i="5"/>
  <c r="E401" i="5"/>
  <c r="O405" i="5"/>
  <c r="G405" i="5"/>
  <c r="N405" i="5"/>
  <c r="F405" i="5"/>
  <c r="M405" i="5"/>
  <c r="E405" i="5"/>
  <c r="G409" i="5"/>
  <c r="O409" i="5"/>
  <c r="M409" i="5"/>
  <c r="E409" i="5"/>
  <c r="F409" i="5"/>
  <c r="N409" i="5"/>
  <c r="O413" i="5"/>
  <c r="G413" i="5"/>
  <c r="M413" i="5"/>
  <c r="N413" i="5"/>
  <c r="F413" i="5"/>
  <c r="E413" i="5"/>
  <c r="G417" i="5"/>
  <c r="M417" i="5"/>
  <c r="O417" i="5"/>
  <c r="N417" i="5"/>
  <c r="F417" i="5"/>
  <c r="E417" i="5"/>
  <c r="O421" i="5"/>
  <c r="G421" i="5"/>
  <c r="N421" i="5"/>
  <c r="M421" i="5"/>
  <c r="F421" i="5"/>
  <c r="E421" i="5"/>
  <c r="G425" i="5"/>
  <c r="O425" i="5"/>
  <c r="M425" i="5"/>
  <c r="N425" i="5"/>
  <c r="E425" i="5"/>
  <c r="F425" i="5"/>
  <c r="O429" i="5"/>
  <c r="G429" i="5"/>
  <c r="M429" i="5"/>
  <c r="N429" i="5"/>
  <c r="F429" i="5"/>
  <c r="E429" i="5"/>
  <c r="G433" i="5"/>
  <c r="O433" i="5"/>
  <c r="N433" i="5"/>
  <c r="M433" i="5"/>
  <c r="F433" i="5"/>
  <c r="E433" i="5"/>
  <c r="O436" i="5"/>
  <c r="F436" i="5"/>
  <c r="N436" i="5"/>
  <c r="M436" i="5"/>
  <c r="E436" i="5"/>
  <c r="G436" i="5"/>
  <c r="G440" i="5"/>
  <c r="M440" i="5"/>
  <c r="F440" i="5"/>
  <c r="O440" i="5"/>
  <c r="E440" i="5"/>
  <c r="N440" i="5"/>
  <c r="F444" i="5"/>
  <c r="G444" i="5"/>
  <c r="N444" i="5"/>
  <c r="M444" i="5"/>
  <c r="O444" i="5"/>
  <c r="E444" i="5"/>
  <c r="O448" i="5"/>
  <c r="G448" i="5"/>
  <c r="N448" i="5"/>
  <c r="F448" i="5"/>
  <c r="M448" i="5"/>
  <c r="E448" i="5"/>
  <c r="F452" i="5"/>
  <c r="O452" i="5"/>
  <c r="G452" i="5"/>
  <c r="M452" i="5"/>
  <c r="E452" i="5"/>
  <c r="N452" i="5"/>
  <c r="O456" i="5"/>
  <c r="M456" i="5"/>
  <c r="F456" i="5"/>
  <c r="G456" i="5"/>
  <c r="N456" i="5"/>
  <c r="E456" i="5"/>
  <c r="F460" i="5"/>
  <c r="G460" i="5"/>
  <c r="O460" i="5"/>
  <c r="M460" i="5"/>
  <c r="N460" i="5"/>
  <c r="E460" i="5"/>
  <c r="G464" i="5"/>
  <c r="N464" i="5"/>
  <c r="F464" i="5"/>
  <c r="O464" i="5"/>
  <c r="M464" i="5"/>
  <c r="E464" i="5"/>
  <c r="O468" i="5"/>
  <c r="G468" i="5"/>
  <c r="F468" i="5"/>
  <c r="M468" i="5"/>
  <c r="E468" i="5"/>
  <c r="N468" i="5"/>
  <c r="O472" i="5"/>
  <c r="M472" i="5"/>
  <c r="F472" i="5"/>
  <c r="G472" i="5"/>
  <c r="N472" i="5"/>
  <c r="E472" i="5"/>
  <c r="G476" i="5"/>
  <c r="F476" i="5"/>
  <c r="O476" i="5"/>
  <c r="N476" i="5"/>
  <c r="M476" i="5"/>
  <c r="E476" i="5"/>
  <c r="O483" i="5"/>
  <c r="N483" i="5"/>
  <c r="G483" i="5"/>
  <c r="M483" i="5"/>
  <c r="E483" i="5"/>
  <c r="F483" i="5"/>
  <c r="O487" i="5"/>
  <c r="N487" i="5"/>
  <c r="G487" i="5"/>
  <c r="M487" i="5"/>
  <c r="F487" i="5"/>
  <c r="E487" i="5"/>
  <c r="O491" i="5"/>
  <c r="G491" i="5"/>
  <c r="N491" i="5"/>
  <c r="M491" i="5"/>
  <c r="F491" i="5"/>
  <c r="E491" i="5"/>
  <c r="O495" i="5"/>
  <c r="N495" i="5"/>
  <c r="G495" i="5"/>
  <c r="M495" i="5"/>
  <c r="E495" i="5"/>
  <c r="F495" i="5"/>
  <c r="O498" i="5"/>
  <c r="M498" i="5"/>
  <c r="G498" i="5"/>
  <c r="E498" i="5"/>
  <c r="N498" i="5"/>
  <c r="F498" i="5"/>
  <c r="O502" i="5"/>
  <c r="G502" i="5"/>
  <c r="M502" i="5"/>
  <c r="E502" i="5"/>
  <c r="N502" i="5"/>
  <c r="F502" i="5"/>
  <c r="G9" i="5"/>
  <c r="G13" i="5"/>
  <c r="O22" i="5"/>
  <c r="E26" i="5"/>
  <c r="G26" i="5"/>
  <c r="F26" i="5"/>
  <c r="G30" i="5"/>
  <c r="O34" i="5"/>
  <c r="E34" i="5"/>
  <c r="G34" i="5"/>
  <c r="F34" i="5"/>
  <c r="G38" i="5"/>
  <c r="E38" i="5"/>
  <c r="O38" i="5"/>
  <c r="F38" i="5"/>
  <c r="E42" i="5"/>
  <c r="G42" i="5"/>
  <c r="O42" i="5"/>
  <c r="F42" i="5"/>
  <c r="E46" i="5"/>
  <c r="O46" i="5"/>
  <c r="G46" i="5"/>
  <c r="F46" i="5"/>
  <c r="O50" i="5"/>
  <c r="E50" i="5"/>
  <c r="G50" i="5"/>
  <c r="F50" i="5"/>
  <c r="O54" i="5"/>
  <c r="G54" i="5"/>
  <c r="E54" i="5"/>
  <c r="F54" i="5"/>
  <c r="E58" i="5"/>
  <c r="O58" i="5"/>
  <c r="G58" i="5"/>
  <c r="F58" i="5"/>
  <c r="O62" i="5"/>
  <c r="E62" i="5"/>
  <c r="G62" i="5"/>
  <c r="F62" i="5"/>
  <c r="O66" i="5"/>
  <c r="E66" i="5"/>
  <c r="F66" i="5"/>
  <c r="G66" i="5"/>
  <c r="G70" i="5"/>
  <c r="E70" i="5"/>
  <c r="O70" i="5"/>
  <c r="F70" i="5"/>
  <c r="E74" i="5"/>
  <c r="O74" i="5"/>
  <c r="G74" i="5"/>
  <c r="F74" i="5"/>
  <c r="E78" i="5"/>
  <c r="G78" i="5"/>
  <c r="O78" i="5"/>
  <c r="F78" i="5"/>
  <c r="O82" i="5"/>
  <c r="E82" i="5"/>
  <c r="N82" i="5"/>
  <c r="M82" i="5"/>
  <c r="F82" i="5"/>
  <c r="G82" i="5"/>
  <c r="G86" i="5"/>
  <c r="E86" i="5"/>
  <c r="O86" i="5"/>
  <c r="N86" i="5"/>
  <c r="F86" i="5"/>
  <c r="M86" i="5"/>
  <c r="O90" i="5"/>
  <c r="N90" i="5"/>
  <c r="E90" i="5"/>
  <c r="G90" i="5"/>
  <c r="M90" i="5"/>
  <c r="F90" i="5"/>
  <c r="E94" i="5"/>
  <c r="O94" i="5"/>
  <c r="N94" i="5"/>
  <c r="M94" i="5"/>
  <c r="G94" i="5"/>
  <c r="F94" i="5"/>
  <c r="O98" i="5"/>
  <c r="E98" i="5"/>
  <c r="G98" i="5"/>
  <c r="F98" i="5"/>
  <c r="M98" i="5"/>
  <c r="N98" i="5"/>
  <c r="G102" i="5"/>
  <c r="E102" i="5"/>
  <c r="O102" i="5"/>
  <c r="N102" i="5"/>
  <c r="M102" i="5"/>
  <c r="F102" i="5"/>
  <c r="N106" i="5"/>
  <c r="E106" i="5"/>
  <c r="G106" i="5"/>
  <c r="M106" i="5"/>
  <c r="F106" i="5"/>
  <c r="O106" i="5"/>
  <c r="E110" i="5"/>
  <c r="O110" i="5"/>
  <c r="N110" i="5"/>
  <c r="M110" i="5"/>
  <c r="G110" i="5"/>
  <c r="F110" i="5"/>
  <c r="O114" i="5"/>
  <c r="E114" i="5"/>
  <c r="G114" i="5"/>
  <c r="M114" i="5"/>
  <c r="F114" i="5"/>
  <c r="N114" i="5"/>
  <c r="O118" i="5"/>
  <c r="G118" i="5"/>
  <c r="E118" i="5"/>
  <c r="N118" i="5"/>
  <c r="F118" i="5"/>
  <c r="M118" i="5"/>
  <c r="N122" i="5"/>
  <c r="E122" i="5"/>
  <c r="G122" i="5"/>
  <c r="O122" i="5"/>
  <c r="M122" i="5"/>
  <c r="F122" i="5"/>
  <c r="O126" i="5"/>
  <c r="E126" i="5"/>
  <c r="G126" i="5"/>
  <c r="N126" i="5"/>
  <c r="M126" i="5"/>
  <c r="F126" i="5"/>
  <c r="O130" i="5"/>
  <c r="E130" i="5"/>
  <c r="N130" i="5"/>
  <c r="F130" i="5"/>
  <c r="G130" i="5"/>
  <c r="M130" i="5"/>
  <c r="G134" i="5"/>
  <c r="E134" i="5"/>
  <c r="N134" i="5"/>
  <c r="O134" i="5"/>
  <c r="M134" i="5"/>
  <c r="F134" i="5"/>
  <c r="N138" i="5"/>
  <c r="E138" i="5"/>
  <c r="O138" i="5"/>
  <c r="G138" i="5"/>
  <c r="M138" i="5"/>
  <c r="F138" i="5"/>
  <c r="E142" i="5"/>
  <c r="O142" i="5"/>
  <c r="G142" i="5"/>
  <c r="M142" i="5"/>
  <c r="N142" i="5"/>
  <c r="F142" i="5"/>
  <c r="O146" i="5"/>
  <c r="E146" i="5"/>
  <c r="G146" i="5"/>
  <c r="N146" i="5"/>
  <c r="M146" i="5"/>
  <c r="F146" i="5"/>
  <c r="G150" i="5"/>
  <c r="E150" i="5"/>
  <c r="O150" i="5"/>
  <c r="F150" i="5"/>
  <c r="M150" i="5"/>
  <c r="N150" i="5"/>
  <c r="O154" i="5"/>
  <c r="N154" i="5"/>
  <c r="E154" i="5"/>
  <c r="G154" i="5"/>
  <c r="M154" i="5"/>
  <c r="F154" i="5"/>
  <c r="E158" i="5"/>
  <c r="O158" i="5"/>
  <c r="N158" i="5"/>
  <c r="G158" i="5"/>
  <c r="M158" i="5"/>
  <c r="F158" i="5"/>
  <c r="O162" i="5"/>
  <c r="E162" i="5"/>
  <c r="G162" i="5"/>
  <c r="N162" i="5"/>
  <c r="F162" i="5"/>
  <c r="M162" i="5"/>
  <c r="O166" i="5"/>
  <c r="G166" i="5"/>
  <c r="E166" i="5"/>
  <c r="N166" i="5"/>
  <c r="M166" i="5"/>
  <c r="F166" i="5"/>
  <c r="O170" i="5"/>
  <c r="G170" i="5"/>
  <c r="N170" i="5"/>
  <c r="E170" i="5"/>
  <c r="M170" i="5"/>
  <c r="F170" i="5"/>
  <c r="O174" i="5"/>
  <c r="E174" i="5"/>
  <c r="G174" i="5"/>
  <c r="N174" i="5"/>
  <c r="M174" i="5"/>
  <c r="F174" i="5"/>
  <c r="O178" i="5"/>
  <c r="G178" i="5"/>
  <c r="E178" i="5"/>
  <c r="M178" i="5"/>
  <c r="F178" i="5"/>
  <c r="N178" i="5"/>
  <c r="O182" i="5"/>
  <c r="G182" i="5"/>
  <c r="E182" i="5"/>
  <c r="N182" i="5"/>
  <c r="F182" i="5"/>
  <c r="M182" i="5"/>
  <c r="O186" i="5"/>
  <c r="N186" i="5"/>
  <c r="E186" i="5"/>
  <c r="G186" i="5"/>
  <c r="M186" i="5"/>
  <c r="F186" i="5"/>
  <c r="O190" i="5"/>
  <c r="E190" i="5"/>
  <c r="G190" i="5"/>
  <c r="M190" i="5"/>
  <c r="N190" i="5"/>
  <c r="F190" i="5"/>
  <c r="O194" i="5"/>
  <c r="E194" i="5"/>
  <c r="N194" i="5"/>
  <c r="G194" i="5"/>
  <c r="F194" i="5"/>
  <c r="M194" i="5"/>
  <c r="O198" i="5"/>
  <c r="G198" i="5"/>
  <c r="E198" i="5"/>
  <c r="N198" i="5"/>
  <c r="M198" i="5"/>
  <c r="F198" i="5"/>
  <c r="O202" i="5"/>
  <c r="N202" i="5"/>
  <c r="E202" i="5"/>
  <c r="G202" i="5"/>
  <c r="M202" i="5"/>
  <c r="F202" i="5"/>
  <c r="O206" i="5"/>
  <c r="M206" i="5"/>
  <c r="N206" i="5"/>
  <c r="O210" i="5"/>
  <c r="E210" i="5"/>
  <c r="M210" i="5"/>
  <c r="F210" i="5"/>
  <c r="G210" i="5"/>
  <c r="N210" i="5"/>
  <c r="O214" i="5"/>
  <c r="G214" i="5"/>
  <c r="E214" i="5"/>
  <c r="N214" i="5"/>
  <c r="F214" i="5"/>
  <c r="M214" i="5"/>
  <c r="O218" i="5"/>
  <c r="N218" i="5"/>
  <c r="E218" i="5"/>
  <c r="G218" i="5"/>
  <c r="M218" i="5"/>
  <c r="F218" i="5"/>
  <c r="O222" i="5"/>
  <c r="E222" i="5"/>
  <c r="N222" i="5"/>
  <c r="G222" i="5"/>
  <c r="M222" i="5"/>
  <c r="F222" i="5"/>
  <c r="O226" i="5"/>
  <c r="E226" i="5"/>
  <c r="G226" i="5"/>
  <c r="F226" i="5"/>
  <c r="M226" i="5"/>
  <c r="N226" i="5"/>
  <c r="O230" i="5"/>
  <c r="G230" i="5"/>
  <c r="E230" i="5"/>
  <c r="N230" i="5"/>
  <c r="M230" i="5"/>
  <c r="F230" i="5"/>
  <c r="O234" i="5"/>
  <c r="G234" i="5"/>
  <c r="N234" i="5"/>
  <c r="E234" i="5"/>
  <c r="M234" i="5"/>
  <c r="F234" i="5"/>
  <c r="O238" i="5"/>
  <c r="E238" i="5"/>
  <c r="M238" i="5"/>
  <c r="G238" i="5"/>
  <c r="N238" i="5"/>
  <c r="F238" i="5"/>
  <c r="O242" i="5"/>
  <c r="G242" i="5"/>
  <c r="E242" i="5"/>
  <c r="N242" i="5"/>
  <c r="M242" i="5"/>
  <c r="F242" i="5"/>
  <c r="O246" i="5"/>
  <c r="G246" i="5"/>
  <c r="E246" i="5"/>
  <c r="F246" i="5"/>
  <c r="M246" i="5"/>
  <c r="N246" i="5"/>
  <c r="O250" i="5"/>
  <c r="N250" i="5"/>
  <c r="E250" i="5"/>
  <c r="M250" i="5"/>
  <c r="G250" i="5"/>
  <c r="F250" i="5"/>
  <c r="O254" i="5"/>
  <c r="E254" i="5"/>
  <c r="G254" i="5"/>
  <c r="M254" i="5"/>
  <c r="N254" i="5"/>
  <c r="F254" i="5"/>
  <c r="O258" i="5"/>
  <c r="E258" i="5"/>
  <c r="N258" i="5"/>
  <c r="G258" i="5"/>
  <c r="F258" i="5"/>
  <c r="M258" i="5"/>
  <c r="O262" i="5"/>
  <c r="G262" i="5"/>
  <c r="E262" i="5"/>
  <c r="N262" i="5"/>
  <c r="M262" i="5"/>
  <c r="F262" i="5"/>
  <c r="O266" i="5"/>
  <c r="N266" i="5"/>
  <c r="E266" i="5"/>
  <c r="M266" i="5"/>
  <c r="G266" i="5"/>
  <c r="F266" i="5"/>
  <c r="O270" i="5"/>
  <c r="G270" i="5"/>
  <c r="E270" i="5"/>
  <c r="N270" i="5"/>
  <c r="M270" i="5"/>
  <c r="F270" i="5"/>
  <c r="O274" i="5"/>
  <c r="E274" i="5"/>
  <c r="G274" i="5"/>
  <c r="M274" i="5"/>
  <c r="F274" i="5"/>
  <c r="N274" i="5"/>
  <c r="O278" i="5"/>
  <c r="G278" i="5"/>
  <c r="E278" i="5"/>
  <c r="N278" i="5"/>
  <c r="F278" i="5"/>
  <c r="M278" i="5"/>
  <c r="O282" i="5"/>
  <c r="N282" i="5"/>
  <c r="E282" i="5"/>
  <c r="G282" i="5"/>
  <c r="M282" i="5"/>
  <c r="F282" i="5"/>
  <c r="O286" i="5"/>
  <c r="E286" i="5"/>
  <c r="N286" i="5"/>
  <c r="G286" i="5"/>
  <c r="M286" i="5"/>
  <c r="F286" i="5"/>
  <c r="O290" i="5"/>
  <c r="E290" i="5"/>
  <c r="G290" i="5"/>
  <c r="N290" i="5"/>
  <c r="F290" i="5"/>
  <c r="M290" i="5"/>
  <c r="O294" i="5"/>
  <c r="G294" i="5"/>
  <c r="E294" i="5"/>
  <c r="N294" i="5"/>
  <c r="M294" i="5"/>
  <c r="F294" i="5"/>
  <c r="O298" i="5"/>
  <c r="G298" i="5"/>
  <c r="N298" i="5"/>
  <c r="E298" i="5"/>
  <c r="M298" i="5"/>
  <c r="F298" i="5"/>
  <c r="O302" i="5"/>
  <c r="M302" i="5"/>
  <c r="E302" i="5"/>
  <c r="G302" i="5"/>
  <c r="F302" i="5"/>
  <c r="N302" i="5"/>
  <c r="O306" i="5"/>
  <c r="M306" i="5"/>
  <c r="G306" i="5"/>
  <c r="E306" i="5"/>
  <c r="N306" i="5"/>
  <c r="F306" i="5"/>
  <c r="O310" i="5"/>
  <c r="G310" i="5"/>
  <c r="M310" i="5"/>
  <c r="E310" i="5"/>
  <c r="N310" i="5"/>
  <c r="F310" i="5"/>
  <c r="O314" i="5"/>
  <c r="M314" i="5"/>
  <c r="N314" i="5"/>
  <c r="E314" i="5"/>
  <c r="G314" i="5"/>
  <c r="F314" i="5"/>
  <c r="O318" i="5"/>
  <c r="M318" i="5"/>
  <c r="E318" i="5"/>
  <c r="G318" i="5"/>
  <c r="N318" i="5"/>
  <c r="F318" i="5"/>
  <c r="O322" i="5"/>
  <c r="M322" i="5"/>
  <c r="E322" i="5"/>
  <c r="N322" i="5"/>
  <c r="F322" i="5"/>
  <c r="G322" i="5"/>
  <c r="O326" i="5"/>
  <c r="G326" i="5"/>
  <c r="M326" i="5"/>
  <c r="E326" i="5"/>
  <c r="N326" i="5"/>
  <c r="F326" i="5"/>
  <c r="O330" i="5"/>
  <c r="M330" i="5"/>
  <c r="N330" i="5"/>
  <c r="E330" i="5"/>
  <c r="G330" i="5"/>
  <c r="F330" i="5"/>
  <c r="O334" i="5"/>
  <c r="M334" i="5"/>
  <c r="G334" i="5"/>
  <c r="E334" i="5"/>
  <c r="N334" i="5"/>
  <c r="F334" i="5"/>
  <c r="O338" i="5"/>
  <c r="M338" i="5"/>
  <c r="E338" i="5"/>
  <c r="G338" i="5"/>
  <c r="N338" i="5"/>
  <c r="F338" i="5"/>
  <c r="O342" i="5"/>
  <c r="G342" i="5"/>
  <c r="M342" i="5"/>
  <c r="E342" i="5"/>
  <c r="N342" i="5"/>
  <c r="F342" i="5"/>
  <c r="O346" i="5"/>
  <c r="M346" i="5"/>
  <c r="N346" i="5"/>
  <c r="E346" i="5"/>
  <c r="G346" i="5"/>
  <c r="F346" i="5"/>
  <c r="O350" i="5"/>
  <c r="M350" i="5"/>
  <c r="E350" i="5"/>
  <c r="N350" i="5"/>
  <c r="G350" i="5"/>
  <c r="F350" i="5"/>
  <c r="O354" i="5"/>
  <c r="M354" i="5"/>
  <c r="E354" i="5"/>
  <c r="G354" i="5"/>
  <c r="N354" i="5"/>
  <c r="F354" i="5"/>
  <c r="O358" i="5"/>
  <c r="G358" i="5"/>
  <c r="M358" i="5"/>
  <c r="E358" i="5"/>
  <c r="N358" i="5"/>
  <c r="F358" i="5"/>
  <c r="O362" i="5"/>
  <c r="M362" i="5"/>
  <c r="G362" i="5"/>
  <c r="N362" i="5"/>
  <c r="E362" i="5"/>
  <c r="F362" i="5"/>
  <c r="O366" i="5"/>
  <c r="M366" i="5"/>
  <c r="E366" i="5"/>
  <c r="G366" i="5"/>
  <c r="N366" i="5"/>
  <c r="F366" i="5"/>
  <c r="O370" i="5"/>
  <c r="M370" i="5"/>
  <c r="G370" i="5"/>
  <c r="E370" i="5"/>
  <c r="N370" i="5"/>
  <c r="F370" i="5"/>
  <c r="O374" i="5"/>
  <c r="G374" i="5"/>
  <c r="M374" i="5"/>
  <c r="E374" i="5"/>
  <c r="N374" i="5"/>
  <c r="F374" i="5"/>
  <c r="O378" i="5"/>
  <c r="M378" i="5"/>
  <c r="N378" i="5"/>
  <c r="E378" i="5"/>
  <c r="F378" i="5"/>
  <c r="G378" i="5"/>
  <c r="O382" i="5"/>
  <c r="M382" i="5"/>
  <c r="E382" i="5"/>
  <c r="G382" i="5"/>
  <c r="N382" i="5"/>
  <c r="F382" i="5"/>
  <c r="O386" i="5"/>
  <c r="M386" i="5"/>
  <c r="E386" i="5"/>
  <c r="N386" i="5"/>
  <c r="G386" i="5"/>
  <c r="F386" i="5"/>
  <c r="O390" i="5"/>
  <c r="G390" i="5"/>
  <c r="M390" i="5"/>
  <c r="E390" i="5"/>
  <c r="N390" i="5"/>
  <c r="F390" i="5"/>
  <c r="O394" i="5"/>
  <c r="M394" i="5"/>
  <c r="N394" i="5"/>
  <c r="E394" i="5"/>
  <c r="G394" i="5"/>
  <c r="F394" i="5"/>
  <c r="O398" i="5"/>
  <c r="M398" i="5"/>
  <c r="G398" i="5"/>
  <c r="E398" i="5"/>
  <c r="N398" i="5"/>
  <c r="F398" i="5"/>
  <c r="O402" i="5"/>
  <c r="M402" i="5"/>
  <c r="E402" i="5"/>
  <c r="G402" i="5"/>
  <c r="N402" i="5"/>
  <c r="F402" i="5"/>
  <c r="O406" i="5"/>
  <c r="G406" i="5"/>
  <c r="M406" i="5"/>
  <c r="E406" i="5"/>
  <c r="N406" i="5"/>
  <c r="F406" i="5"/>
  <c r="O410" i="5"/>
  <c r="M410" i="5"/>
  <c r="N410" i="5"/>
  <c r="E410" i="5"/>
  <c r="G410" i="5"/>
  <c r="F410" i="5"/>
  <c r="O414" i="5"/>
  <c r="M414" i="5"/>
  <c r="E414" i="5"/>
  <c r="N414" i="5"/>
  <c r="G414" i="5"/>
  <c r="F414" i="5"/>
  <c r="O418" i="5"/>
  <c r="M418" i="5"/>
  <c r="E418" i="5"/>
  <c r="G418" i="5"/>
  <c r="N418" i="5"/>
  <c r="F418" i="5"/>
  <c r="O422" i="5"/>
  <c r="G422" i="5"/>
  <c r="M422" i="5"/>
  <c r="E422" i="5"/>
  <c r="N422" i="5"/>
  <c r="F422" i="5"/>
  <c r="O426" i="5"/>
  <c r="M426" i="5"/>
  <c r="G426" i="5"/>
  <c r="N426" i="5"/>
  <c r="E426" i="5"/>
  <c r="F426" i="5"/>
  <c r="O430" i="5"/>
  <c r="M430" i="5"/>
  <c r="E430" i="5"/>
  <c r="G430" i="5"/>
  <c r="N430" i="5"/>
  <c r="F430" i="5"/>
  <c r="O434" i="5"/>
  <c r="M434" i="5"/>
  <c r="G434" i="5"/>
  <c r="E434" i="5"/>
  <c r="N434" i="5"/>
  <c r="F434" i="5"/>
  <c r="O437" i="5"/>
  <c r="G437" i="5"/>
  <c r="N437" i="5"/>
  <c r="M437" i="5"/>
  <c r="F437" i="5"/>
  <c r="E437" i="5"/>
  <c r="G441" i="5"/>
  <c r="O441" i="5"/>
  <c r="N441" i="5"/>
  <c r="E441" i="5"/>
  <c r="F441" i="5"/>
  <c r="M441" i="5"/>
  <c r="O445" i="5"/>
  <c r="G445" i="5"/>
  <c r="M445" i="5"/>
  <c r="N445" i="5"/>
  <c r="F445" i="5"/>
  <c r="E445" i="5"/>
  <c r="G449" i="5"/>
  <c r="N449" i="5"/>
  <c r="O449" i="5"/>
  <c r="M449" i="5"/>
  <c r="F449" i="5"/>
  <c r="E449" i="5"/>
  <c r="O453" i="5"/>
  <c r="G453" i="5"/>
  <c r="N453" i="5"/>
  <c r="M453" i="5"/>
  <c r="F453" i="5"/>
  <c r="E453" i="5"/>
  <c r="G457" i="5"/>
  <c r="O457" i="5"/>
  <c r="N457" i="5"/>
  <c r="E457" i="5"/>
  <c r="M457" i="5"/>
  <c r="F457" i="5"/>
  <c r="O461" i="5"/>
  <c r="G461" i="5"/>
  <c r="M461" i="5"/>
  <c r="N461" i="5"/>
  <c r="F461" i="5"/>
  <c r="E461" i="5"/>
  <c r="G465" i="5"/>
  <c r="O465" i="5"/>
  <c r="N465" i="5"/>
  <c r="M465" i="5"/>
  <c r="F465" i="5"/>
  <c r="E465" i="5"/>
  <c r="O469" i="5"/>
  <c r="G469" i="5"/>
  <c r="N469" i="5"/>
  <c r="F469" i="5"/>
  <c r="M469" i="5"/>
  <c r="E469" i="5"/>
  <c r="G473" i="5"/>
  <c r="O473" i="5"/>
  <c r="N473" i="5"/>
  <c r="M473" i="5"/>
  <c r="E473" i="5"/>
  <c r="F473" i="5"/>
  <c r="O477" i="5"/>
  <c r="G477" i="5"/>
  <c r="M477" i="5"/>
  <c r="N477" i="5"/>
  <c r="F477" i="5"/>
  <c r="E477" i="5"/>
  <c r="O480" i="5"/>
  <c r="G480" i="5"/>
  <c r="N480" i="5"/>
  <c r="F480" i="5"/>
  <c r="M480" i="5"/>
  <c r="E480" i="5"/>
  <c r="O484" i="5"/>
  <c r="F484" i="5"/>
  <c r="G484" i="5"/>
  <c r="N484" i="5"/>
  <c r="E484" i="5"/>
  <c r="M484" i="5"/>
  <c r="M488" i="5"/>
  <c r="F488" i="5"/>
  <c r="G488" i="5"/>
  <c r="O488" i="5"/>
  <c r="N488" i="5"/>
  <c r="E488" i="5"/>
  <c r="F492" i="5"/>
  <c r="O492" i="5"/>
  <c r="N492" i="5"/>
  <c r="M492" i="5"/>
  <c r="G492" i="5"/>
  <c r="E492" i="5"/>
  <c r="G496" i="5"/>
  <c r="N496" i="5"/>
  <c r="F496" i="5"/>
  <c r="O496" i="5"/>
  <c r="M496" i="5"/>
  <c r="E496" i="5"/>
  <c r="O499" i="5"/>
  <c r="N499" i="5"/>
  <c r="M499" i="5"/>
  <c r="G499" i="5"/>
  <c r="E499" i="5"/>
  <c r="F499" i="5"/>
  <c r="O503" i="5"/>
  <c r="N503" i="5"/>
  <c r="G503" i="5"/>
  <c r="M503" i="5"/>
  <c r="F503" i="5"/>
  <c r="E503" i="5"/>
  <c r="N50" i="4"/>
  <c r="F24" i="5"/>
  <c r="E24" i="5"/>
  <c r="G24" i="5"/>
  <c r="G28" i="5"/>
  <c r="F28" i="5"/>
  <c r="E28" i="5"/>
  <c r="O32" i="5"/>
  <c r="N32" i="5"/>
  <c r="F32" i="5"/>
  <c r="G32" i="5"/>
  <c r="M32" i="5"/>
  <c r="E32" i="5"/>
  <c r="F36" i="5"/>
  <c r="G36" i="5"/>
  <c r="O36" i="5"/>
  <c r="E36" i="5"/>
  <c r="O40" i="5"/>
  <c r="F40" i="5"/>
  <c r="G40" i="5"/>
  <c r="E40" i="5"/>
  <c r="O44" i="5"/>
  <c r="G44" i="5"/>
  <c r="F44" i="5"/>
  <c r="M44" i="5"/>
  <c r="N44" i="5"/>
  <c r="E44" i="5"/>
  <c r="F48" i="5"/>
  <c r="G48" i="5"/>
  <c r="E48" i="5"/>
  <c r="O48" i="5"/>
  <c r="F52" i="5"/>
  <c r="O52" i="5"/>
  <c r="E52" i="5"/>
  <c r="G52" i="5"/>
  <c r="F56" i="5"/>
  <c r="O56" i="5"/>
  <c r="G56" i="5"/>
  <c r="M56" i="5"/>
  <c r="E56" i="5"/>
  <c r="N56" i="5"/>
  <c r="O60" i="5"/>
  <c r="G60" i="5"/>
  <c r="F60" i="5"/>
  <c r="E60" i="5"/>
  <c r="F64" i="5"/>
  <c r="G64" i="5"/>
  <c r="O64" i="5"/>
  <c r="E64" i="5"/>
  <c r="O68" i="5"/>
  <c r="F68" i="5"/>
  <c r="N68" i="5"/>
  <c r="M68" i="5"/>
  <c r="G68" i="5"/>
  <c r="E68" i="5"/>
  <c r="F72" i="5"/>
  <c r="O72" i="5"/>
  <c r="G72" i="5"/>
  <c r="E72" i="5"/>
  <c r="O76" i="5"/>
  <c r="G76" i="5"/>
  <c r="F76" i="5"/>
  <c r="E76" i="5"/>
  <c r="N80" i="5"/>
  <c r="F80" i="5"/>
  <c r="O80" i="5"/>
  <c r="M80" i="5"/>
  <c r="G80" i="5"/>
  <c r="E80" i="5"/>
  <c r="F84" i="5"/>
  <c r="O84" i="5"/>
  <c r="G84" i="5"/>
  <c r="M84" i="5"/>
  <c r="E84" i="5"/>
  <c r="N84" i="5"/>
  <c r="F88" i="5"/>
  <c r="O88" i="5"/>
  <c r="G88" i="5"/>
  <c r="N88" i="5"/>
  <c r="M88" i="5"/>
  <c r="E88" i="5"/>
  <c r="O92" i="5"/>
  <c r="G92" i="5"/>
  <c r="F92" i="5"/>
  <c r="M92" i="5"/>
  <c r="N92" i="5"/>
  <c r="E92" i="5"/>
  <c r="O96" i="5"/>
  <c r="N96" i="5"/>
  <c r="F96" i="5"/>
  <c r="G96" i="5"/>
  <c r="M96" i="5"/>
  <c r="E96" i="5"/>
  <c r="F100" i="5"/>
  <c r="O100" i="5"/>
  <c r="G100" i="5"/>
  <c r="M100" i="5"/>
  <c r="E100" i="5"/>
  <c r="N100" i="5"/>
  <c r="O104" i="5"/>
  <c r="F104" i="5"/>
  <c r="G104" i="5"/>
  <c r="N104" i="5"/>
  <c r="M104" i="5"/>
  <c r="E104" i="5"/>
  <c r="O108" i="5"/>
  <c r="G108" i="5"/>
  <c r="F108" i="5"/>
  <c r="N108" i="5"/>
  <c r="M108" i="5"/>
  <c r="E108" i="5"/>
  <c r="N112" i="5"/>
  <c r="F112" i="5"/>
  <c r="G112" i="5"/>
  <c r="O112" i="5"/>
  <c r="M112" i="5"/>
  <c r="E112" i="5"/>
  <c r="F116" i="5"/>
  <c r="O116" i="5"/>
  <c r="G116" i="5"/>
  <c r="N116" i="5"/>
  <c r="M116" i="5"/>
  <c r="E116" i="5"/>
  <c r="F120" i="5"/>
  <c r="N120" i="5"/>
  <c r="O120" i="5"/>
  <c r="G120" i="5"/>
  <c r="M120" i="5"/>
  <c r="E120" i="5"/>
  <c r="O124" i="5"/>
  <c r="G124" i="5"/>
  <c r="F124" i="5"/>
  <c r="N124" i="5"/>
  <c r="M124" i="5"/>
  <c r="E124" i="5"/>
  <c r="N128" i="5"/>
  <c r="F128" i="5"/>
  <c r="G128" i="5"/>
  <c r="O128" i="5"/>
  <c r="E128" i="5"/>
  <c r="M128" i="5"/>
  <c r="O132" i="5"/>
  <c r="F132" i="5"/>
  <c r="M132" i="5"/>
  <c r="G132" i="5"/>
  <c r="E132" i="5"/>
  <c r="N132" i="5"/>
  <c r="F136" i="5"/>
  <c r="G136" i="5"/>
  <c r="N136" i="5"/>
  <c r="M136" i="5"/>
  <c r="O136" i="5"/>
  <c r="E136" i="5"/>
  <c r="O140" i="5"/>
  <c r="G140" i="5"/>
  <c r="F140" i="5"/>
  <c r="N140" i="5"/>
  <c r="M140" i="5"/>
  <c r="E140" i="5"/>
  <c r="N144" i="5"/>
  <c r="F144" i="5"/>
  <c r="O144" i="5"/>
  <c r="G144" i="5"/>
  <c r="M144" i="5"/>
  <c r="E144" i="5"/>
  <c r="F148" i="5"/>
  <c r="G148" i="5"/>
  <c r="N148" i="5"/>
  <c r="M148" i="5"/>
  <c r="O148" i="5"/>
  <c r="E148" i="5"/>
  <c r="F152" i="5"/>
  <c r="O152" i="5"/>
  <c r="N152" i="5"/>
  <c r="M152" i="5"/>
  <c r="E152" i="5"/>
  <c r="G152" i="5"/>
  <c r="O156" i="5"/>
  <c r="G156" i="5"/>
  <c r="F156" i="5"/>
  <c r="N156" i="5"/>
  <c r="M156" i="5"/>
  <c r="E156" i="5"/>
  <c r="G160" i="5"/>
  <c r="O160" i="5"/>
  <c r="N160" i="5"/>
  <c r="F160" i="5"/>
  <c r="M160" i="5"/>
  <c r="E160" i="5"/>
  <c r="F164" i="5"/>
  <c r="M164" i="5"/>
  <c r="G164" i="5"/>
  <c r="N164" i="5"/>
  <c r="E164" i="5"/>
  <c r="O164" i="5"/>
  <c r="F168" i="5"/>
  <c r="O168" i="5"/>
  <c r="G168" i="5"/>
  <c r="N168" i="5"/>
  <c r="M168" i="5"/>
  <c r="E168" i="5"/>
  <c r="O172" i="5"/>
  <c r="F172" i="5"/>
  <c r="G172" i="5"/>
  <c r="N172" i="5"/>
  <c r="M172" i="5"/>
  <c r="E172" i="5"/>
  <c r="G176" i="5"/>
  <c r="N176" i="5"/>
  <c r="F176" i="5"/>
  <c r="O176" i="5"/>
  <c r="M176" i="5"/>
  <c r="E176" i="5"/>
  <c r="O180" i="5"/>
  <c r="F180" i="5"/>
  <c r="N180" i="5"/>
  <c r="M180" i="5"/>
  <c r="G180" i="5"/>
  <c r="E180" i="5"/>
  <c r="G184" i="5"/>
  <c r="F184" i="5"/>
  <c r="O184" i="5"/>
  <c r="N184" i="5"/>
  <c r="M184" i="5"/>
  <c r="E184" i="5"/>
  <c r="F188" i="5"/>
  <c r="G188" i="5"/>
  <c r="N188" i="5"/>
  <c r="O188" i="5"/>
  <c r="M188" i="5"/>
  <c r="E188" i="5"/>
  <c r="O192" i="5"/>
  <c r="G192" i="5"/>
  <c r="N192" i="5"/>
  <c r="F192" i="5"/>
  <c r="M192" i="5"/>
  <c r="E192" i="5"/>
  <c r="F196" i="5"/>
  <c r="O196" i="5"/>
  <c r="G196" i="5"/>
  <c r="N196" i="5"/>
  <c r="M196" i="5"/>
  <c r="E196" i="5"/>
  <c r="O200" i="5"/>
  <c r="F200" i="5"/>
  <c r="G200" i="5"/>
  <c r="M200" i="5"/>
  <c r="N200" i="5"/>
  <c r="E200" i="5"/>
  <c r="F204" i="5"/>
  <c r="G204" i="5"/>
  <c r="O204" i="5"/>
  <c r="N204" i="5"/>
  <c r="M204" i="5"/>
  <c r="E204" i="5"/>
  <c r="G208" i="5"/>
  <c r="N208" i="5"/>
  <c r="F208" i="5"/>
  <c r="O208" i="5"/>
  <c r="M208" i="5"/>
  <c r="E208" i="5"/>
  <c r="O212" i="5"/>
  <c r="G212" i="5"/>
  <c r="F212" i="5"/>
  <c r="M212" i="5"/>
  <c r="N212" i="5"/>
  <c r="E212" i="5"/>
  <c r="O216" i="5"/>
  <c r="F216" i="5"/>
  <c r="G216" i="5"/>
  <c r="N216" i="5"/>
  <c r="M216" i="5"/>
  <c r="E216" i="5"/>
  <c r="G220" i="5"/>
  <c r="F220" i="5"/>
  <c r="O220" i="5"/>
  <c r="N220" i="5"/>
  <c r="M220" i="5"/>
  <c r="E220" i="5"/>
  <c r="O224" i="5"/>
  <c r="G224" i="5"/>
  <c r="N224" i="5"/>
  <c r="F224" i="5"/>
  <c r="M224" i="5"/>
  <c r="E224" i="5"/>
  <c r="O228" i="5"/>
  <c r="F228" i="5"/>
  <c r="G228" i="5"/>
  <c r="M228" i="5"/>
  <c r="E228" i="5"/>
  <c r="N228" i="5"/>
  <c r="F232" i="5"/>
  <c r="G232" i="5"/>
  <c r="O232" i="5"/>
  <c r="N232" i="5"/>
  <c r="M232" i="5"/>
  <c r="E232" i="5"/>
  <c r="F236" i="5"/>
  <c r="O236" i="5"/>
  <c r="G236" i="5"/>
  <c r="N236" i="5"/>
  <c r="M236" i="5"/>
  <c r="E236" i="5"/>
  <c r="G240" i="5"/>
  <c r="N240" i="5"/>
  <c r="F240" i="5"/>
  <c r="O240" i="5"/>
  <c r="M240" i="5"/>
  <c r="E240" i="5"/>
  <c r="O244" i="5"/>
  <c r="F244" i="5"/>
  <c r="G244" i="5"/>
  <c r="N244" i="5"/>
  <c r="M244" i="5"/>
  <c r="E244" i="5"/>
  <c r="G248" i="5"/>
  <c r="F248" i="5"/>
  <c r="O248" i="5"/>
  <c r="M248" i="5"/>
  <c r="E248" i="5"/>
  <c r="N248" i="5"/>
  <c r="F252" i="5"/>
  <c r="O252" i="5"/>
  <c r="N252" i="5"/>
  <c r="G252" i="5"/>
  <c r="M252" i="5"/>
  <c r="E252" i="5"/>
  <c r="O256" i="5"/>
  <c r="G256" i="5"/>
  <c r="N256" i="5"/>
  <c r="F256" i="5"/>
  <c r="E256" i="5"/>
  <c r="M256" i="5"/>
  <c r="F260" i="5"/>
  <c r="G260" i="5"/>
  <c r="O260" i="5"/>
  <c r="M260" i="5"/>
  <c r="N260" i="5"/>
  <c r="E260" i="5"/>
  <c r="F264" i="5"/>
  <c r="O264" i="5"/>
  <c r="M264" i="5"/>
  <c r="E264" i="5"/>
  <c r="G264" i="5"/>
  <c r="N264" i="5"/>
  <c r="F268" i="5"/>
  <c r="O268" i="5"/>
  <c r="G268" i="5"/>
  <c r="N268" i="5"/>
  <c r="M268" i="5"/>
  <c r="E268" i="5"/>
  <c r="G272" i="5"/>
  <c r="O272" i="5"/>
  <c r="N272" i="5"/>
  <c r="F272" i="5"/>
  <c r="M272" i="5"/>
  <c r="E272" i="5"/>
  <c r="O276" i="5"/>
  <c r="G276" i="5"/>
  <c r="F276" i="5"/>
  <c r="M276" i="5"/>
  <c r="N276" i="5"/>
  <c r="E276" i="5"/>
  <c r="F280" i="5"/>
  <c r="N280" i="5"/>
  <c r="G280" i="5"/>
  <c r="M280" i="5"/>
  <c r="E280" i="5"/>
  <c r="O280" i="5"/>
  <c r="O284" i="5"/>
  <c r="G284" i="5"/>
  <c r="F284" i="5"/>
  <c r="M284" i="5"/>
  <c r="N284" i="5"/>
  <c r="E284" i="5"/>
  <c r="O288" i="5"/>
  <c r="G288" i="5"/>
  <c r="N288" i="5"/>
  <c r="F288" i="5"/>
  <c r="M288" i="5"/>
  <c r="E288" i="5"/>
  <c r="F292" i="5"/>
  <c r="O292" i="5"/>
  <c r="M292" i="5"/>
  <c r="E292" i="5"/>
  <c r="G292" i="5"/>
  <c r="N292" i="5"/>
  <c r="F296" i="5"/>
  <c r="O296" i="5"/>
  <c r="G296" i="5"/>
  <c r="M296" i="5"/>
  <c r="N296" i="5"/>
  <c r="E296" i="5"/>
  <c r="O300" i="5"/>
  <c r="F300" i="5"/>
  <c r="G300" i="5"/>
  <c r="N300" i="5"/>
  <c r="M300" i="5"/>
  <c r="E300" i="5"/>
  <c r="G304" i="5"/>
  <c r="N304" i="5"/>
  <c r="F304" i="5"/>
  <c r="M304" i="5"/>
  <c r="O304" i="5"/>
  <c r="E304" i="5"/>
  <c r="O308" i="5"/>
  <c r="F308" i="5"/>
  <c r="N308" i="5"/>
  <c r="G308" i="5"/>
  <c r="M308" i="5"/>
  <c r="E308" i="5"/>
  <c r="G312" i="5"/>
  <c r="M312" i="5"/>
  <c r="F312" i="5"/>
  <c r="O312" i="5"/>
  <c r="N312" i="5"/>
  <c r="E312" i="5"/>
  <c r="F316" i="5"/>
  <c r="G316" i="5"/>
  <c r="N316" i="5"/>
  <c r="O316" i="5"/>
  <c r="M316" i="5"/>
  <c r="E316" i="5"/>
  <c r="O320" i="5"/>
  <c r="G320" i="5"/>
  <c r="N320" i="5"/>
  <c r="F320" i="5"/>
  <c r="M320" i="5"/>
  <c r="E320" i="5"/>
  <c r="F324" i="5"/>
  <c r="O324" i="5"/>
  <c r="G324" i="5"/>
  <c r="M324" i="5"/>
  <c r="E324" i="5"/>
  <c r="N324" i="5"/>
  <c r="O328" i="5"/>
  <c r="M328" i="5"/>
  <c r="F328" i="5"/>
  <c r="G328" i="5"/>
  <c r="N328" i="5"/>
  <c r="E328" i="5"/>
  <c r="F332" i="5"/>
  <c r="G332" i="5"/>
  <c r="M332" i="5"/>
  <c r="O332" i="5"/>
  <c r="N332" i="5"/>
  <c r="E332" i="5"/>
  <c r="G336" i="5"/>
  <c r="N336" i="5"/>
  <c r="F336" i="5"/>
  <c r="O336" i="5"/>
  <c r="M336" i="5"/>
  <c r="E336" i="5"/>
  <c r="O340" i="5"/>
  <c r="G340" i="5"/>
  <c r="F340" i="5"/>
  <c r="M340" i="5"/>
  <c r="E340" i="5"/>
  <c r="N340" i="5"/>
  <c r="O344" i="5"/>
  <c r="M344" i="5"/>
  <c r="F344" i="5"/>
  <c r="G344" i="5"/>
  <c r="N344" i="5"/>
  <c r="E344" i="5"/>
  <c r="G348" i="5"/>
  <c r="F348" i="5"/>
  <c r="O348" i="5"/>
  <c r="N348" i="5"/>
  <c r="M348" i="5"/>
  <c r="E348" i="5"/>
  <c r="O352" i="5"/>
  <c r="G352" i="5"/>
  <c r="N352" i="5"/>
  <c r="F352" i="5"/>
  <c r="M352" i="5"/>
  <c r="E352" i="5"/>
  <c r="O356" i="5"/>
  <c r="F356" i="5"/>
  <c r="G356" i="5"/>
  <c r="N356" i="5"/>
  <c r="E356" i="5"/>
  <c r="M356" i="5"/>
  <c r="M360" i="5"/>
  <c r="F360" i="5"/>
  <c r="G360" i="5"/>
  <c r="O360" i="5"/>
  <c r="E360" i="5"/>
  <c r="N360" i="5"/>
  <c r="F364" i="5"/>
  <c r="O364" i="5"/>
  <c r="G364" i="5"/>
  <c r="N364" i="5"/>
  <c r="M364" i="5"/>
  <c r="E364" i="5"/>
  <c r="G368" i="5"/>
  <c r="N368" i="5"/>
  <c r="F368" i="5"/>
  <c r="O368" i="5"/>
  <c r="M368" i="5"/>
  <c r="E368" i="5"/>
  <c r="O372" i="5"/>
  <c r="F372" i="5"/>
  <c r="G372" i="5"/>
  <c r="N372" i="5"/>
  <c r="E372" i="5"/>
  <c r="M372" i="5"/>
  <c r="G376" i="5"/>
  <c r="M376" i="5"/>
  <c r="F376" i="5"/>
  <c r="O376" i="5"/>
  <c r="N376" i="5"/>
  <c r="E376" i="5"/>
  <c r="F380" i="5"/>
  <c r="O380" i="5"/>
  <c r="N380" i="5"/>
  <c r="M380" i="5"/>
  <c r="G380" i="5"/>
  <c r="E380" i="5"/>
  <c r="O384" i="5"/>
  <c r="G384" i="5"/>
  <c r="N384" i="5"/>
  <c r="F384" i="5"/>
  <c r="M384" i="5"/>
  <c r="E384" i="5"/>
  <c r="F388" i="5"/>
  <c r="G388" i="5"/>
  <c r="N388" i="5"/>
  <c r="M388" i="5"/>
  <c r="E388" i="5"/>
  <c r="O388" i="5"/>
  <c r="M392" i="5"/>
  <c r="F392" i="5"/>
  <c r="N392" i="5"/>
  <c r="G392" i="5"/>
  <c r="O392" i="5"/>
  <c r="E392" i="5"/>
  <c r="F396" i="5"/>
  <c r="O396" i="5"/>
  <c r="G396" i="5"/>
  <c r="M396" i="5"/>
  <c r="N396" i="5"/>
  <c r="E396" i="5"/>
  <c r="G400" i="5"/>
  <c r="O400" i="5"/>
  <c r="N400" i="5"/>
  <c r="F400" i="5"/>
  <c r="M400" i="5"/>
  <c r="E400" i="5"/>
  <c r="O404" i="5"/>
  <c r="G404" i="5"/>
  <c r="F404" i="5"/>
  <c r="N404" i="5"/>
  <c r="M404" i="5"/>
  <c r="E404" i="5"/>
  <c r="M408" i="5"/>
  <c r="F408" i="5"/>
  <c r="O408" i="5"/>
  <c r="N408" i="5"/>
  <c r="G408" i="5"/>
  <c r="E408" i="5"/>
  <c r="O412" i="5"/>
  <c r="G412" i="5"/>
  <c r="F412" i="5"/>
  <c r="N412" i="5"/>
  <c r="E412" i="5"/>
  <c r="M412" i="5"/>
  <c r="O416" i="5"/>
  <c r="G416" i="5"/>
  <c r="N416" i="5"/>
  <c r="F416" i="5"/>
  <c r="M416" i="5"/>
  <c r="E416" i="5"/>
  <c r="F420" i="5"/>
  <c r="N420" i="5"/>
  <c r="O420" i="5"/>
  <c r="G420" i="5"/>
  <c r="E420" i="5"/>
  <c r="M420" i="5"/>
  <c r="M424" i="5"/>
  <c r="F424" i="5"/>
  <c r="O424" i="5"/>
  <c r="G424" i="5"/>
  <c r="N424" i="5"/>
  <c r="E424" i="5"/>
  <c r="O428" i="5"/>
  <c r="F428" i="5"/>
  <c r="G428" i="5"/>
  <c r="N428" i="5"/>
  <c r="M428" i="5"/>
  <c r="E428" i="5"/>
  <c r="G432" i="5"/>
  <c r="N432" i="5"/>
  <c r="F432" i="5"/>
  <c r="O432" i="5"/>
  <c r="M432" i="5"/>
  <c r="E432" i="5"/>
  <c r="O439" i="5"/>
  <c r="N439" i="5"/>
  <c r="G439" i="5"/>
  <c r="M439" i="5"/>
  <c r="F439" i="5"/>
  <c r="E439" i="5"/>
  <c r="O443" i="5"/>
  <c r="G443" i="5"/>
  <c r="N443" i="5"/>
  <c r="M443" i="5"/>
  <c r="F443" i="5"/>
  <c r="E443" i="5"/>
  <c r="O447" i="5"/>
  <c r="N447" i="5"/>
  <c r="G447" i="5"/>
  <c r="M447" i="5"/>
  <c r="E447" i="5"/>
  <c r="F447" i="5"/>
  <c r="O451" i="5"/>
  <c r="N451" i="5"/>
  <c r="M451" i="5"/>
  <c r="G451" i="5"/>
  <c r="E451" i="5"/>
  <c r="F451" i="5"/>
  <c r="O455" i="5"/>
  <c r="N455" i="5"/>
  <c r="G455" i="5"/>
  <c r="F455" i="5"/>
  <c r="M455" i="5"/>
  <c r="E455" i="5"/>
  <c r="O459" i="5"/>
  <c r="G459" i="5"/>
  <c r="N459" i="5"/>
  <c r="M459" i="5"/>
  <c r="F459" i="5"/>
  <c r="E459" i="5"/>
  <c r="O463" i="5"/>
  <c r="N463" i="5"/>
  <c r="E463" i="5"/>
  <c r="G463" i="5"/>
  <c r="M463" i="5"/>
  <c r="F463" i="5"/>
  <c r="O467" i="5"/>
  <c r="N467" i="5"/>
  <c r="M467" i="5"/>
  <c r="G467" i="5"/>
  <c r="E467" i="5"/>
  <c r="F467" i="5"/>
  <c r="O471" i="5"/>
  <c r="N471" i="5"/>
  <c r="G471" i="5"/>
  <c r="F471" i="5"/>
  <c r="M471" i="5"/>
  <c r="E471" i="5"/>
  <c r="O475" i="5"/>
  <c r="G475" i="5"/>
  <c r="N475" i="5"/>
  <c r="M475" i="5"/>
  <c r="F475" i="5"/>
  <c r="E475" i="5"/>
  <c r="O479" i="5"/>
  <c r="N479" i="5"/>
  <c r="G479" i="5"/>
  <c r="M479" i="5"/>
  <c r="E479" i="5"/>
  <c r="F479" i="5"/>
  <c r="O482" i="5"/>
  <c r="M482" i="5"/>
  <c r="E482" i="5"/>
  <c r="G482" i="5"/>
  <c r="N482" i="5"/>
  <c r="F482" i="5"/>
  <c r="O486" i="5"/>
  <c r="G486" i="5"/>
  <c r="M486" i="5"/>
  <c r="E486" i="5"/>
  <c r="N486" i="5"/>
  <c r="F486" i="5"/>
  <c r="O490" i="5"/>
  <c r="M490" i="5"/>
  <c r="G490" i="5"/>
  <c r="N490" i="5"/>
  <c r="E490" i="5"/>
  <c r="F490" i="5"/>
  <c r="O494" i="5"/>
  <c r="M494" i="5"/>
  <c r="E494" i="5"/>
  <c r="G494" i="5"/>
  <c r="F494" i="5"/>
  <c r="N494" i="5"/>
  <c r="O501" i="5"/>
  <c r="G501" i="5"/>
  <c r="N501" i="5"/>
  <c r="M501" i="5"/>
  <c r="F501" i="5"/>
  <c r="E501" i="5"/>
  <c r="G505" i="5"/>
  <c r="N505" i="5"/>
  <c r="E505" i="5"/>
  <c r="M505" i="5"/>
  <c r="F505" i="5"/>
  <c r="O505" i="5"/>
  <c r="EO226" i="1"/>
  <c r="EO118" i="1"/>
  <c r="EO348" i="1"/>
  <c r="EO72" i="1"/>
  <c r="EP77" i="1"/>
  <c r="EO98" i="1"/>
  <c r="EP128" i="1"/>
  <c r="EO315" i="1"/>
  <c r="EP324" i="1"/>
  <c r="EO362" i="1"/>
  <c r="EO411" i="1"/>
  <c r="EP436" i="1"/>
  <c r="EO441" i="1"/>
  <c r="EO458" i="1"/>
  <c r="EO252" i="1"/>
  <c r="EP199" i="1"/>
  <c r="EO233" i="1"/>
  <c r="EP263" i="1"/>
  <c r="EP312" i="1"/>
  <c r="L21" i="5"/>
  <c r="N61" i="4"/>
  <c r="L25" i="5"/>
  <c r="N65" i="4"/>
  <c r="D29" i="5"/>
  <c r="N69" i="4"/>
  <c r="D33" i="5"/>
  <c r="L33" i="5"/>
  <c r="L37" i="5"/>
  <c r="D37" i="5"/>
  <c r="N77" i="4"/>
  <c r="D41" i="5"/>
  <c r="L41" i="5"/>
  <c r="N81" i="4"/>
  <c r="L45" i="5"/>
  <c r="D45" i="5"/>
  <c r="N85" i="4"/>
  <c r="L49" i="5"/>
  <c r="D49" i="5"/>
  <c r="N89" i="4"/>
  <c r="L53" i="5"/>
  <c r="D53" i="5"/>
  <c r="N93" i="4"/>
  <c r="L57" i="5"/>
  <c r="D57" i="5"/>
  <c r="N98" i="4"/>
  <c r="L62" i="5"/>
  <c r="D62" i="5"/>
  <c r="N101" i="4"/>
  <c r="D65" i="5"/>
  <c r="L65" i="5"/>
  <c r="N110" i="4"/>
  <c r="D74" i="5"/>
  <c r="L74" i="5"/>
  <c r="N116" i="4"/>
  <c r="D80" i="5"/>
  <c r="L80" i="5"/>
  <c r="J80" i="5"/>
  <c r="K80" i="5"/>
  <c r="N119" i="4"/>
  <c r="L83" i="5"/>
  <c r="D83" i="5"/>
  <c r="K83" i="5"/>
  <c r="J83" i="5"/>
  <c r="N122" i="4"/>
  <c r="L86" i="5"/>
  <c r="D86" i="5"/>
  <c r="J86" i="5"/>
  <c r="K86" i="5"/>
  <c r="N135" i="4"/>
  <c r="L99" i="5"/>
  <c r="D99" i="5"/>
  <c r="K99" i="5"/>
  <c r="J99" i="5"/>
  <c r="N136" i="4"/>
  <c r="L100" i="5"/>
  <c r="D100" i="5"/>
  <c r="J100" i="5"/>
  <c r="K100" i="5"/>
  <c r="N138" i="4"/>
  <c r="L102" i="5"/>
  <c r="D102" i="5"/>
  <c r="J102" i="5"/>
  <c r="K102" i="5"/>
  <c r="N151" i="4"/>
  <c r="D115" i="5"/>
  <c r="L115" i="5"/>
  <c r="K115" i="5"/>
  <c r="J115" i="5"/>
  <c r="N153" i="4"/>
  <c r="L117" i="5"/>
  <c r="D117" i="5"/>
  <c r="K117" i="5"/>
  <c r="J117" i="5"/>
  <c r="N157" i="4"/>
  <c r="L121" i="5"/>
  <c r="D121" i="5"/>
  <c r="K121" i="5"/>
  <c r="J121" i="5"/>
  <c r="N159" i="4"/>
  <c r="L123" i="5"/>
  <c r="D123" i="5"/>
  <c r="K123" i="5"/>
  <c r="J123" i="5"/>
  <c r="N169" i="4"/>
  <c r="L133" i="5"/>
  <c r="D133" i="5"/>
  <c r="K133" i="5"/>
  <c r="J133" i="5"/>
  <c r="N174" i="4"/>
  <c r="L138" i="5"/>
  <c r="D138" i="5"/>
  <c r="J138" i="5"/>
  <c r="K138" i="5"/>
  <c r="N176" i="4"/>
  <c r="L140" i="5"/>
  <c r="D140" i="5"/>
  <c r="J140" i="5"/>
  <c r="K140" i="5"/>
  <c r="N179" i="4"/>
  <c r="L143" i="5"/>
  <c r="D143" i="5"/>
  <c r="K143" i="5"/>
  <c r="J143" i="5"/>
  <c r="N181" i="4"/>
  <c r="L145" i="5"/>
  <c r="D145" i="5"/>
  <c r="K145" i="5"/>
  <c r="J145" i="5"/>
  <c r="N183" i="4"/>
  <c r="L147" i="5"/>
  <c r="D147" i="5"/>
  <c r="K147" i="5"/>
  <c r="J147" i="5"/>
  <c r="N193" i="4"/>
  <c r="L157" i="5"/>
  <c r="D157" i="5"/>
  <c r="K157" i="5"/>
  <c r="J157" i="5"/>
  <c r="N198" i="4"/>
  <c r="D162" i="5"/>
  <c r="L162" i="5"/>
  <c r="J162" i="5"/>
  <c r="K162" i="5"/>
  <c r="N203" i="4"/>
  <c r="D167" i="5"/>
  <c r="L167" i="5"/>
  <c r="K167" i="5"/>
  <c r="J167" i="5"/>
  <c r="N206" i="4"/>
  <c r="L170" i="5"/>
  <c r="D170" i="5"/>
  <c r="J170" i="5"/>
  <c r="K170" i="5"/>
  <c r="N208" i="4"/>
  <c r="L172" i="5"/>
  <c r="D172" i="5"/>
  <c r="J172" i="5"/>
  <c r="K172" i="5"/>
  <c r="N211" i="4"/>
  <c r="L175" i="5"/>
  <c r="D175" i="5"/>
  <c r="K175" i="5"/>
  <c r="J175" i="5"/>
  <c r="N214" i="4"/>
  <c r="L178" i="5"/>
  <c r="D178" i="5"/>
  <c r="J178" i="5"/>
  <c r="K178" i="5"/>
  <c r="N217" i="4"/>
  <c r="L181" i="5"/>
  <c r="D181" i="5"/>
  <c r="K181" i="5"/>
  <c r="J181" i="5"/>
  <c r="N224" i="4"/>
  <c r="L188" i="5"/>
  <c r="D188" i="5"/>
  <c r="J188" i="5"/>
  <c r="K188" i="5"/>
  <c r="N232" i="4"/>
  <c r="L196" i="5"/>
  <c r="D196" i="5"/>
  <c r="J196" i="5"/>
  <c r="K196" i="5"/>
  <c r="N235" i="4"/>
  <c r="D199" i="5"/>
  <c r="L199" i="5"/>
  <c r="K199" i="5"/>
  <c r="J199" i="5"/>
  <c r="N248" i="4"/>
  <c r="L212" i="5"/>
  <c r="D212" i="5"/>
  <c r="J212" i="5"/>
  <c r="K212" i="5"/>
  <c r="N250" i="4"/>
  <c r="L214" i="5"/>
  <c r="D214" i="5"/>
  <c r="J214" i="5"/>
  <c r="K214" i="5"/>
  <c r="N252" i="4"/>
  <c r="L216" i="5"/>
  <c r="D216" i="5"/>
  <c r="J216" i="5"/>
  <c r="K216" i="5"/>
  <c r="N254" i="4"/>
  <c r="L218" i="5"/>
  <c r="D218" i="5"/>
  <c r="J218" i="5"/>
  <c r="K218" i="5"/>
  <c r="N256" i="4"/>
  <c r="L220" i="5"/>
  <c r="D220" i="5"/>
  <c r="J220" i="5"/>
  <c r="K220" i="5"/>
  <c r="N266" i="4"/>
  <c r="L230" i="5"/>
  <c r="D230" i="5"/>
  <c r="J230" i="5"/>
  <c r="K230" i="5"/>
  <c r="N272" i="4"/>
  <c r="L236" i="5"/>
  <c r="D236" i="5"/>
  <c r="J236" i="5"/>
  <c r="K236" i="5"/>
  <c r="N274" i="4"/>
  <c r="L238" i="5"/>
  <c r="D238" i="5"/>
  <c r="J238" i="5"/>
  <c r="K238" i="5"/>
  <c r="N276" i="4"/>
  <c r="D240" i="5"/>
  <c r="L240" i="5"/>
  <c r="J240" i="5"/>
  <c r="K240" i="5"/>
  <c r="N281" i="4"/>
  <c r="L245" i="5"/>
  <c r="D245" i="5"/>
  <c r="K245" i="5"/>
  <c r="J245" i="5"/>
  <c r="N286" i="4"/>
  <c r="L250" i="5"/>
  <c r="D250" i="5"/>
  <c r="J250" i="5"/>
  <c r="K250" i="5"/>
  <c r="N289" i="4"/>
  <c r="L253" i="5"/>
  <c r="D253" i="5"/>
  <c r="K253" i="5"/>
  <c r="J253" i="5"/>
  <c r="N290" i="4"/>
  <c r="L254" i="5"/>
  <c r="D254" i="5"/>
  <c r="J254" i="5"/>
  <c r="K254" i="5"/>
  <c r="N292" i="4"/>
  <c r="D256" i="5"/>
  <c r="L256" i="5"/>
  <c r="J256" i="5"/>
  <c r="K256" i="5"/>
  <c r="N295" i="4"/>
  <c r="L259" i="5"/>
  <c r="D259" i="5"/>
  <c r="K259" i="5"/>
  <c r="J259" i="5"/>
  <c r="N299" i="4"/>
  <c r="D263" i="5"/>
  <c r="L263" i="5"/>
  <c r="K263" i="5"/>
  <c r="J263" i="5"/>
  <c r="N302" i="4"/>
  <c r="L266" i="5"/>
  <c r="D266" i="5"/>
  <c r="J266" i="5"/>
  <c r="K266" i="5"/>
  <c r="N307" i="4"/>
  <c r="L271" i="5"/>
  <c r="D271" i="5"/>
  <c r="K271" i="5"/>
  <c r="J271" i="5"/>
  <c r="N309" i="4"/>
  <c r="L273" i="5"/>
  <c r="D273" i="5"/>
  <c r="K273" i="5"/>
  <c r="J273" i="5"/>
  <c r="N311" i="4"/>
  <c r="L275" i="5"/>
  <c r="D275" i="5"/>
  <c r="K275" i="5"/>
  <c r="J275" i="5"/>
  <c r="N316" i="4"/>
  <c r="L280" i="5"/>
  <c r="D280" i="5"/>
  <c r="J280" i="5"/>
  <c r="K280" i="5"/>
  <c r="N320" i="4"/>
  <c r="L284" i="5"/>
  <c r="D284" i="5"/>
  <c r="J284" i="5"/>
  <c r="K284" i="5"/>
  <c r="N323" i="4"/>
  <c r="D287" i="5"/>
  <c r="L287" i="5"/>
  <c r="K287" i="5"/>
  <c r="J287" i="5"/>
  <c r="N325" i="4"/>
  <c r="D289" i="5"/>
  <c r="L289" i="5"/>
  <c r="K289" i="5"/>
  <c r="J289" i="5"/>
  <c r="N329" i="4"/>
  <c r="L293" i="5"/>
  <c r="D293" i="5"/>
  <c r="K293" i="5"/>
  <c r="J293" i="5"/>
  <c r="N338" i="4"/>
  <c r="L302" i="5"/>
  <c r="D302" i="5"/>
  <c r="J302" i="5"/>
  <c r="K302" i="5"/>
  <c r="N351" i="4"/>
  <c r="L315" i="5"/>
  <c r="D315" i="5"/>
  <c r="K315" i="5"/>
  <c r="J315" i="5"/>
  <c r="N359" i="4"/>
  <c r="L323" i="5"/>
  <c r="D323" i="5"/>
  <c r="K323" i="5"/>
  <c r="J323" i="5"/>
  <c r="N373" i="4"/>
  <c r="L337" i="5"/>
  <c r="D337" i="5"/>
  <c r="K337" i="5"/>
  <c r="J337" i="5"/>
  <c r="N378" i="4"/>
  <c r="L342" i="5"/>
  <c r="D342" i="5"/>
  <c r="K342" i="5"/>
  <c r="J342" i="5"/>
  <c r="N380" i="4"/>
  <c r="L344" i="5"/>
  <c r="D344" i="5"/>
  <c r="K344" i="5"/>
  <c r="J344" i="5"/>
  <c r="N385" i="4"/>
  <c r="L349" i="5"/>
  <c r="D349" i="5"/>
  <c r="K349" i="5"/>
  <c r="J349" i="5"/>
  <c r="N389" i="4"/>
  <c r="L353" i="5"/>
  <c r="D353" i="5"/>
  <c r="K353" i="5"/>
  <c r="J353" i="5"/>
  <c r="N391" i="4"/>
  <c r="L355" i="5"/>
  <c r="D355" i="5"/>
  <c r="K355" i="5"/>
  <c r="J355" i="5"/>
  <c r="N393" i="4"/>
  <c r="L357" i="5"/>
  <c r="D357" i="5"/>
  <c r="K357" i="5"/>
  <c r="J357" i="5"/>
  <c r="N396" i="4"/>
  <c r="D360" i="5"/>
  <c r="L360" i="5"/>
  <c r="K360" i="5"/>
  <c r="J360" i="5"/>
  <c r="N398" i="4"/>
  <c r="L362" i="5"/>
  <c r="D362" i="5"/>
  <c r="K362" i="5"/>
  <c r="J362" i="5"/>
  <c r="N401" i="4"/>
  <c r="L365" i="5"/>
  <c r="D365" i="5"/>
  <c r="K365" i="5"/>
  <c r="J365" i="5"/>
  <c r="N407" i="4"/>
  <c r="D371" i="5"/>
  <c r="L371" i="5"/>
  <c r="K371" i="5"/>
  <c r="J371" i="5"/>
  <c r="N412" i="4"/>
  <c r="L376" i="5"/>
  <c r="D376" i="5"/>
  <c r="K376" i="5"/>
  <c r="J376" i="5"/>
  <c r="N415" i="4"/>
  <c r="L379" i="5"/>
  <c r="D379" i="5"/>
  <c r="K379" i="5"/>
  <c r="J379" i="5"/>
  <c r="N422" i="4"/>
  <c r="D386" i="5"/>
  <c r="L386" i="5"/>
  <c r="K386" i="5"/>
  <c r="J386" i="5"/>
  <c r="N427" i="4"/>
  <c r="D391" i="5"/>
  <c r="L391" i="5"/>
  <c r="K391" i="5"/>
  <c r="J391" i="5"/>
  <c r="N429" i="4"/>
  <c r="D393" i="5"/>
  <c r="L393" i="5"/>
  <c r="K393" i="5"/>
  <c r="J393" i="5"/>
  <c r="N435" i="4"/>
  <c r="L399" i="5"/>
  <c r="D399" i="5"/>
  <c r="K399" i="5"/>
  <c r="J399" i="5"/>
  <c r="N439" i="4"/>
  <c r="L403" i="5"/>
  <c r="D403" i="5"/>
  <c r="K403" i="5"/>
  <c r="J403" i="5"/>
  <c r="N442" i="4"/>
  <c r="D406" i="5"/>
  <c r="L406" i="5"/>
  <c r="K406" i="5"/>
  <c r="J406" i="5"/>
  <c r="N448" i="4"/>
  <c r="L412" i="5"/>
  <c r="D412" i="5"/>
  <c r="K412" i="5"/>
  <c r="J412" i="5"/>
  <c r="N450" i="4"/>
  <c r="L414" i="5"/>
  <c r="D414" i="5"/>
  <c r="K414" i="5"/>
  <c r="J414" i="5"/>
  <c r="N456" i="4"/>
  <c r="L420" i="5"/>
  <c r="D420" i="5"/>
  <c r="K420" i="5"/>
  <c r="J420" i="5"/>
  <c r="N458" i="4"/>
  <c r="L422" i="5"/>
  <c r="D422" i="5"/>
  <c r="K422" i="5"/>
  <c r="J422" i="5"/>
  <c r="N462" i="4"/>
  <c r="L426" i="5"/>
  <c r="D426" i="5"/>
  <c r="K426" i="5"/>
  <c r="J426" i="5"/>
  <c r="N466" i="4"/>
  <c r="L430" i="5"/>
  <c r="D430" i="5"/>
  <c r="K430" i="5"/>
  <c r="J430" i="5"/>
  <c r="N470" i="4"/>
  <c r="L434" i="5"/>
  <c r="D434" i="5"/>
  <c r="K434" i="5"/>
  <c r="J434" i="5"/>
  <c r="N472" i="4"/>
  <c r="D436" i="5"/>
  <c r="L436" i="5"/>
  <c r="K436" i="5"/>
  <c r="J436" i="5"/>
  <c r="N477" i="4"/>
  <c r="L441" i="5"/>
  <c r="D441" i="5"/>
  <c r="K441" i="5"/>
  <c r="J441" i="5"/>
  <c r="N480" i="4"/>
  <c r="L444" i="5"/>
  <c r="D444" i="5"/>
  <c r="K444" i="5"/>
  <c r="J444" i="5"/>
  <c r="N482" i="4"/>
  <c r="L446" i="5"/>
  <c r="D446" i="5"/>
  <c r="K446" i="5"/>
  <c r="J446" i="5"/>
  <c r="N486" i="4"/>
  <c r="D450" i="5"/>
  <c r="L450" i="5"/>
  <c r="K450" i="5"/>
  <c r="J450" i="5"/>
  <c r="N490" i="4"/>
  <c r="L454" i="5"/>
  <c r="D454" i="5"/>
  <c r="K454" i="5"/>
  <c r="J454" i="5"/>
  <c r="N502" i="4"/>
  <c r="L466" i="5"/>
  <c r="D466" i="5"/>
  <c r="K466" i="5"/>
  <c r="J466" i="5"/>
  <c r="N504" i="4"/>
  <c r="L468" i="5"/>
  <c r="D468" i="5"/>
  <c r="K468" i="5"/>
  <c r="J468" i="5"/>
  <c r="N511" i="4"/>
  <c r="L475" i="5"/>
  <c r="D475" i="5"/>
  <c r="K475" i="5"/>
  <c r="J475" i="5"/>
  <c r="N520" i="4"/>
  <c r="L484" i="5"/>
  <c r="D484" i="5"/>
  <c r="K484" i="5"/>
  <c r="J484" i="5"/>
  <c r="N522" i="4"/>
  <c r="L486" i="5"/>
  <c r="D486" i="5"/>
  <c r="K486" i="5"/>
  <c r="J486" i="5"/>
  <c r="N524" i="4"/>
  <c r="D488" i="5"/>
  <c r="L488" i="5"/>
  <c r="K488" i="5"/>
  <c r="J488" i="5"/>
  <c r="N526" i="4"/>
  <c r="L490" i="5"/>
  <c r="D490" i="5"/>
  <c r="K490" i="5"/>
  <c r="J490" i="5"/>
  <c r="N528" i="4"/>
  <c r="L492" i="5"/>
  <c r="D492" i="5"/>
  <c r="K492" i="5"/>
  <c r="J492" i="5"/>
  <c r="N531" i="4"/>
  <c r="L495" i="5"/>
  <c r="D495" i="5"/>
  <c r="K495" i="5"/>
  <c r="J495" i="5"/>
  <c r="EO124" i="1"/>
  <c r="EO250" i="1"/>
  <c r="EO282" i="1"/>
  <c r="EO375" i="1"/>
  <c r="EP413" i="1"/>
  <c r="EO434" i="1"/>
  <c r="EO492" i="1"/>
  <c r="EO502" i="1"/>
  <c r="N44" i="4"/>
  <c r="N48" i="4"/>
  <c r="N62" i="4"/>
  <c r="D26" i="5"/>
  <c r="N70" i="4"/>
  <c r="L34" i="5"/>
  <c r="D34" i="5"/>
  <c r="N78" i="4"/>
  <c r="L42" i="5"/>
  <c r="D42" i="5"/>
  <c r="N86" i="4"/>
  <c r="L50" i="5"/>
  <c r="D50" i="5"/>
  <c r="N94" i="4"/>
  <c r="L58" i="5"/>
  <c r="D58" i="5"/>
  <c r="N99" i="4"/>
  <c r="D63" i="5"/>
  <c r="L63" i="5"/>
  <c r="N108" i="4"/>
  <c r="D72" i="5"/>
  <c r="L72" i="5"/>
  <c r="N114" i="4"/>
  <c r="L78" i="5"/>
  <c r="D78" i="5"/>
  <c r="N120" i="4"/>
  <c r="L84" i="5"/>
  <c r="D84" i="5"/>
  <c r="J84" i="5"/>
  <c r="K84" i="5"/>
  <c r="N124" i="4"/>
  <c r="L88" i="5"/>
  <c r="D88" i="5"/>
  <c r="J88" i="5"/>
  <c r="K88" i="5"/>
  <c r="N128" i="4"/>
  <c r="L92" i="5"/>
  <c r="D92" i="5"/>
  <c r="J92" i="5"/>
  <c r="K92" i="5"/>
  <c r="N139" i="4"/>
  <c r="L103" i="5"/>
  <c r="D103" i="5"/>
  <c r="K103" i="5"/>
  <c r="J103" i="5"/>
  <c r="N146" i="4"/>
  <c r="D110" i="5"/>
  <c r="L110" i="5"/>
  <c r="J110" i="5"/>
  <c r="K110" i="5"/>
  <c r="N187" i="4"/>
  <c r="L151" i="5"/>
  <c r="D151" i="5"/>
  <c r="K151" i="5"/>
  <c r="J151" i="5"/>
  <c r="N196" i="4"/>
  <c r="D160" i="5"/>
  <c r="L160" i="5"/>
  <c r="J160" i="5"/>
  <c r="K160" i="5"/>
  <c r="N201" i="4"/>
  <c r="L165" i="5"/>
  <c r="D165" i="5"/>
  <c r="K165" i="5"/>
  <c r="J165" i="5"/>
  <c r="N207" i="4"/>
  <c r="L171" i="5"/>
  <c r="D171" i="5"/>
  <c r="K171" i="5"/>
  <c r="J171" i="5"/>
  <c r="N225" i="4"/>
  <c r="L189" i="5"/>
  <c r="D189" i="5"/>
  <c r="K189" i="5"/>
  <c r="J189" i="5"/>
  <c r="N237" i="4"/>
  <c r="L201" i="5"/>
  <c r="D201" i="5"/>
  <c r="K201" i="5"/>
  <c r="J201" i="5"/>
  <c r="N241" i="4"/>
  <c r="L205" i="5"/>
  <c r="D205" i="5"/>
  <c r="K205" i="5"/>
  <c r="J205" i="5"/>
  <c r="N246" i="4"/>
  <c r="L210" i="5"/>
  <c r="D210" i="5"/>
  <c r="J210" i="5"/>
  <c r="K210" i="5"/>
  <c r="N251" i="4"/>
  <c r="L215" i="5"/>
  <c r="D215" i="5"/>
  <c r="K215" i="5"/>
  <c r="J215" i="5"/>
  <c r="N258" i="4"/>
  <c r="L222" i="5"/>
  <c r="D222" i="5"/>
  <c r="J222" i="5"/>
  <c r="K222" i="5"/>
  <c r="N262" i="4"/>
  <c r="D226" i="5"/>
  <c r="L226" i="5"/>
  <c r="J226" i="5"/>
  <c r="K226" i="5"/>
  <c r="N265" i="4"/>
  <c r="L229" i="5"/>
  <c r="D229" i="5"/>
  <c r="K229" i="5"/>
  <c r="J229" i="5"/>
  <c r="N273" i="4"/>
  <c r="D237" i="5"/>
  <c r="L237" i="5"/>
  <c r="K237" i="5"/>
  <c r="J237" i="5"/>
  <c r="N277" i="4"/>
  <c r="D241" i="5"/>
  <c r="L241" i="5"/>
  <c r="K241" i="5"/>
  <c r="J241" i="5"/>
  <c r="N287" i="4"/>
  <c r="L251" i="5"/>
  <c r="D251" i="5"/>
  <c r="K251" i="5"/>
  <c r="J251" i="5"/>
  <c r="N318" i="4"/>
  <c r="L282" i="5"/>
  <c r="D282" i="5"/>
  <c r="J282" i="5"/>
  <c r="K282" i="5"/>
  <c r="N328" i="4"/>
  <c r="L292" i="5"/>
  <c r="D292" i="5"/>
  <c r="J292" i="5"/>
  <c r="K292" i="5"/>
  <c r="N336" i="4"/>
  <c r="L300" i="5"/>
  <c r="D300" i="5"/>
  <c r="J300" i="5"/>
  <c r="K300" i="5"/>
  <c r="N344" i="4"/>
  <c r="D308" i="5"/>
  <c r="L308" i="5"/>
  <c r="J308" i="5"/>
  <c r="K308" i="5"/>
  <c r="N363" i="4"/>
  <c r="D327" i="5"/>
  <c r="L327" i="5"/>
  <c r="K327" i="5"/>
  <c r="J327" i="5"/>
  <c r="N366" i="4"/>
  <c r="D330" i="5"/>
  <c r="L330" i="5"/>
  <c r="J330" i="5"/>
  <c r="K330" i="5"/>
  <c r="N370" i="4"/>
  <c r="L334" i="5"/>
  <c r="D334" i="5"/>
  <c r="K334" i="5"/>
  <c r="J334" i="5"/>
  <c r="N395" i="4"/>
  <c r="D359" i="5"/>
  <c r="L359" i="5"/>
  <c r="K359" i="5"/>
  <c r="J359" i="5"/>
  <c r="N399" i="4"/>
  <c r="D363" i="5"/>
  <c r="L363" i="5"/>
  <c r="K363" i="5"/>
  <c r="J363" i="5"/>
  <c r="N404" i="4"/>
  <c r="D368" i="5"/>
  <c r="L368" i="5"/>
  <c r="K368" i="5"/>
  <c r="J368" i="5"/>
  <c r="N410" i="4"/>
  <c r="L374" i="5"/>
  <c r="D374" i="5"/>
  <c r="K374" i="5"/>
  <c r="J374" i="5"/>
  <c r="N418" i="4"/>
  <c r="L382" i="5"/>
  <c r="D382" i="5"/>
  <c r="K382" i="5"/>
  <c r="J382" i="5"/>
  <c r="N420" i="4"/>
  <c r="D384" i="5"/>
  <c r="L384" i="5"/>
  <c r="K384" i="5"/>
  <c r="J384" i="5"/>
  <c r="N437" i="4"/>
  <c r="L401" i="5"/>
  <c r="D401" i="5"/>
  <c r="K401" i="5"/>
  <c r="J401" i="5"/>
  <c r="N441" i="4"/>
  <c r="L405" i="5"/>
  <c r="D405" i="5"/>
  <c r="K405" i="5"/>
  <c r="J405" i="5"/>
  <c r="N446" i="4"/>
  <c r="L410" i="5"/>
  <c r="D410" i="5"/>
  <c r="K410" i="5"/>
  <c r="J410" i="5"/>
  <c r="N457" i="4"/>
  <c r="D421" i="5"/>
  <c r="L421" i="5"/>
  <c r="K421" i="5"/>
  <c r="J421" i="5"/>
  <c r="N463" i="4"/>
  <c r="L427" i="5"/>
  <c r="D427" i="5"/>
  <c r="K427" i="5"/>
  <c r="J427" i="5"/>
  <c r="N468" i="4"/>
  <c r="D432" i="5"/>
  <c r="L432" i="5"/>
  <c r="K432" i="5"/>
  <c r="J432" i="5"/>
  <c r="N474" i="4"/>
  <c r="D438" i="5"/>
  <c r="L438" i="5"/>
  <c r="K438" i="5"/>
  <c r="J438" i="5"/>
  <c r="N484" i="4"/>
  <c r="D448" i="5"/>
  <c r="L448" i="5"/>
  <c r="K448" i="5"/>
  <c r="J448" i="5"/>
  <c r="N489" i="4"/>
  <c r="L453" i="5"/>
  <c r="D453" i="5"/>
  <c r="K453" i="5"/>
  <c r="J453" i="5"/>
  <c r="N492" i="4"/>
  <c r="D456" i="5"/>
  <c r="L456" i="5"/>
  <c r="K456" i="5"/>
  <c r="J456" i="5"/>
  <c r="N496" i="4"/>
  <c r="L460" i="5"/>
  <c r="D460" i="5"/>
  <c r="K460" i="5"/>
  <c r="J460" i="5"/>
  <c r="N500" i="4"/>
  <c r="D464" i="5"/>
  <c r="L464" i="5"/>
  <c r="K464" i="5"/>
  <c r="J464" i="5"/>
  <c r="N509" i="4"/>
  <c r="L473" i="5"/>
  <c r="D473" i="5"/>
  <c r="K473" i="5"/>
  <c r="J473" i="5"/>
  <c r="N514" i="4"/>
  <c r="L478" i="5"/>
  <c r="D478" i="5"/>
  <c r="K478" i="5"/>
  <c r="J478" i="5"/>
  <c r="N518" i="4"/>
  <c r="D482" i="5"/>
  <c r="L482" i="5"/>
  <c r="K482" i="5"/>
  <c r="J482" i="5"/>
  <c r="N527" i="4"/>
  <c r="D491" i="5"/>
  <c r="L491" i="5"/>
  <c r="K491" i="5"/>
  <c r="J491" i="5"/>
  <c r="N534" i="4"/>
  <c r="L498" i="5"/>
  <c r="D498" i="5"/>
  <c r="K498" i="5"/>
  <c r="J498" i="5"/>
  <c r="N538" i="4"/>
  <c r="D502" i="5"/>
  <c r="L502" i="5"/>
  <c r="K502" i="5"/>
  <c r="J502" i="5"/>
  <c r="N540" i="4"/>
  <c r="L504" i="5"/>
  <c r="D504" i="5"/>
  <c r="K504" i="5"/>
  <c r="J504" i="5"/>
  <c r="N66" i="4"/>
  <c r="D30" i="5"/>
  <c r="N74" i="4"/>
  <c r="L38" i="5"/>
  <c r="D38" i="5"/>
  <c r="N82" i="4"/>
  <c r="L46" i="5"/>
  <c r="D46" i="5"/>
  <c r="N90" i="4"/>
  <c r="L54" i="5"/>
  <c r="D54" i="5"/>
  <c r="N96" i="4"/>
  <c r="L60" i="5"/>
  <c r="D60" i="5"/>
  <c r="N102" i="4"/>
  <c r="D66" i="5"/>
  <c r="L66" i="5"/>
  <c r="N106" i="4"/>
  <c r="L70" i="5"/>
  <c r="D70" i="5"/>
  <c r="N111" i="4"/>
  <c r="L75" i="5"/>
  <c r="D75" i="5"/>
  <c r="N117" i="4"/>
  <c r="L81" i="5"/>
  <c r="D81" i="5"/>
  <c r="K81" i="5"/>
  <c r="J81" i="5"/>
  <c r="N123" i="4"/>
  <c r="L87" i="5"/>
  <c r="D87" i="5"/>
  <c r="K87" i="5"/>
  <c r="J87" i="5"/>
  <c r="N126" i="4"/>
  <c r="L90" i="5"/>
  <c r="D90" i="5"/>
  <c r="J90" i="5"/>
  <c r="K90" i="5"/>
  <c r="N137" i="4"/>
  <c r="D101" i="5"/>
  <c r="L101" i="5"/>
  <c r="K101" i="5"/>
  <c r="J101" i="5"/>
  <c r="N149" i="4"/>
  <c r="L113" i="5"/>
  <c r="D113" i="5"/>
  <c r="K113" i="5"/>
  <c r="J113" i="5"/>
  <c r="N154" i="4"/>
  <c r="L118" i="5"/>
  <c r="D118" i="5"/>
  <c r="J118" i="5"/>
  <c r="K118" i="5"/>
  <c r="N162" i="4"/>
  <c r="L126" i="5"/>
  <c r="D126" i="5"/>
  <c r="J126" i="5"/>
  <c r="K126" i="5"/>
  <c r="N172" i="4"/>
  <c r="D136" i="5"/>
  <c r="L136" i="5"/>
  <c r="J136" i="5"/>
  <c r="K136" i="5"/>
  <c r="N185" i="4"/>
  <c r="L149" i="5"/>
  <c r="D149" i="5"/>
  <c r="K149" i="5"/>
  <c r="J149" i="5"/>
  <c r="N190" i="4"/>
  <c r="L154" i="5"/>
  <c r="D154" i="5"/>
  <c r="J154" i="5"/>
  <c r="K154" i="5"/>
  <c r="N199" i="4"/>
  <c r="L163" i="5"/>
  <c r="D163" i="5"/>
  <c r="K163" i="5"/>
  <c r="J163" i="5"/>
  <c r="N204" i="4"/>
  <c r="D168" i="5"/>
  <c r="L168" i="5"/>
  <c r="J168" i="5"/>
  <c r="K168" i="5"/>
  <c r="N209" i="4"/>
  <c r="L173" i="5"/>
  <c r="D173" i="5"/>
  <c r="K173" i="5"/>
  <c r="J173" i="5"/>
  <c r="N218" i="4"/>
  <c r="L182" i="5"/>
  <c r="D182" i="5"/>
  <c r="J182" i="5"/>
  <c r="K182" i="5"/>
  <c r="N222" i="4"/>
  <c r="L186" i="5"/>
  <c r="D186" i="5"/>
  <c r="J186" i="5"/>
  <c r="K186" i="5"/>
  <c r="N239" i="4"/>
  <c r="D203" i="5"/>
  <c r="L203" i="5"/>
  <c r="K203" i="5"/>
  <c r="J203" i="5"/>
  <c r="N260" i="4"/>
  <c r="D224" i="5"/>
  <c r="L224" i="5"/>
  <c r="J224" i="5"/>
  <c r="K224" i="5"/>
  <c r="N264" i="4"/>
  <c r="L228" i="5"/>
  <c r="D228" i="5"/>
  <c r="J228" i="5"/>
  <c r="K228" i="5"/>
  <c r="N267" i="4"/>
  <c r="D231" i="5"/>
  <c r="L231" i="5"/>
  <c r="K231" i="5"/>
  <c r="J231" i="5"/>
  <c r="N269" i="4"/>
  <c r="D233" i="5"/>
  <c r="L233" i="5"/>
  <c r="K233" i="5"/>
  <c r="J233" i="5"/>
  <c r="N275" i="4"/>
  <c r="L239" i="5"/>
  <c r="D239" i="5"/>
  <c r="K239" i="5"/>
  <c r="J239" i="5"/>
  <c r="N279" i="4"/>
  <c r="D243" i="5"/>
  <c r="L243" i="5"/>
  <c r="K243" i="5"/>
  <c r="J243" i="5"/>
  <c r="N284" i="4"/>
  <c r="L248" i="5"/>
  <c r="D248" i="5"/>
  <c r="J248" i="5"/>
  <c r="K248" i="5"/>
  <c r="N293" i="4"/>
  <c r="L257" i="5"/>
  <c r="D257" i="5"/>
  <c r="K257" i="5"/>
  <c r="J257" i="5"/>
  <c r="N303" i="4"/>
  <c r="D267" i="5"/>
  <c r="L267" i="5"/>
  <c r="K267" i="5"/>
  <c r="J267" i="5"/>
  <c r="N315" i="4"/>
  <c r="L279" i="5"/>
  <c r="D279" i="5"/>
  <c r="K279" i="5"/>
  <c r="J279" i="5"/>
  <c r="N321" i="4"/>
  <c r="L285" i="5"/>
  <c r="D285" i="5"/>
  <c r="K285" i="5"/>
  <c r="J285" i="5"/>
  <c r="N330" i="4"/>
  <c r="L294" i="5"/>
  <c r="D294" i="5"/>
  <c r="J294" i="5"/>
  <c r="K294" i="5"/>
  <c r="N334" i="4"/>
  <c r="L298" i="5"/>
  <c r="D298" i="5"/>
  <c r="J298" i="5"/>
  <c r="K298" i="5"/>
  <c r="N342" i="4"/>
  <c r="L306" i="5"/>
  <c r="D306" i="5"/>
  <c r="J306" i="5"/>
  <c r="K306" i="5"/>
  <c r="N346" i="4"/>
  <c r="D310" i="5"/>
  <c r="L310" i="5"/>
  <c r="J310" i="5"/>
  <c r="K310" i="5"/>
  <c r="N349" i="4"/>
  <c r="D313" i="5"/>
  <c r="L313" i="5"/>
  <c r="K313" i="5"/>
  <c r="J313" i="5"/>
  <c r="N357" i="4"/>
  <c r="D321" i="5"/>
  <c r="L321" i="5"/>
  <c r="K321" i="5"/>
  <c r="J321" i="5"/>
  <c r="N364" i="4"/>
  <c r="D328" i="5"/>
  <c r="L328" i="5"/>
  <c r="J328" i="5"/>
  <c r="K328" i="5"/>
  <c r="N368" i="4"/>
  <c r="D332" i="5"/>
  <c r="L332" i="5"/>
  <c r="J332" i="5"/>
  <c r="K332" i="5"/>
  <c r="N377" i="4"/>
  <c r="L341" i="5"/>
  <c r="D341" i="5"/>
  <c r="K341" i="5"/>
  <c r="J341" i="5"/>
  <c r="N381" i="4"/>
  <c r="L345" i="5"/>
  <c r="D345" i="5"/>
  <c r="K345" i="5"/>
  <c r="J345" i="5"/>
  <c r="N387" i="4"/>
  <c r="D351" i="5"/>
  <c r="L351" i="5"/>
  <c r="K351" i="5"/>
  <c r="J351" i="5"/>
  <c r="N397" i="4"/>
  <c r="D361" i="5"/>
  <c r="L361" i="5"/>
  <c r="K361" i="5"/>
  <c r="J361" i="5"/>
  <c r="N402" i="4"/>
  <c r="L366" i="5"/>
  <c r="D366" i="5"/>
  <c r="K366" i="5"/>
  <c r="J366" i="5"/>
  <c r="N413" i="4"/>
  <c r="L377" i="5"/>
  <c r="D377" i="5"/>
  <c r="K377" i="5"/>
  <c r="J377" i="5"/>
  <c r="N423" i="4"/>
  <c r="L387" i="5"/>
  <c r="D387" i="5"/>
  <c r="K387" i="5"/>
  <c r="J387" i="5"/>
  <c r="N428" i="4"/>
  <c r="D392" i="5"/>
  <c r="L392" i="5"/>
  <c r="K392" i="5"/>
  <c r="J392" i="5"/>
  <c r="N444" i="4"/>
  <c r="L408" i="5"/>
  <c r="D408" i="5"/>
  <c r="K408" i="5"/>
  <c r="J408" i="5"/>
  <c r="N449" i="4"/>
  <c r="L413" i="5"/>
  <c r="D413" i="5"/>
  <c r="K413" i="5"/>
  <c r="J413" i="5"/>
  <c r="N452" i="4"/>
  <c r="D416" i="5"/>
  <c r="L416" i="5"/>
  <c r="K416" i="5"/>
  <c r="J416" i="5"/>
  <c r="N454" i="4"/>
  <c r="D418" i="5"/>
  <c r="L418" i="5"/>
  <c r="K418" i="5"/>
  <c r="J418" i="5"/>
  <c r="N465" i="4"/>
  <c r="L429" i="5"/>
  <c r="D429" i="5"/>
  <c r="K429" i="5"/>
  <c r="J429" i="5"/>
  <c r="N471" i="4"/>
  <c r="L435" i="5"/>
  <c r="D435" i="5"/>
  <c r="K435" i="5"/>
  <c r="J435" i="5"/>
  <c r="N481" i="4"/>
  <c r="L445" i="5"/>
  <c r="D445" i="5"/>
  <c r="K445" i="5"/>
  <c r="J445" i="5"/>
  <c r="N487" i="4"/>
  <c r="L451" i="5"/>
  <c r="D451" i="5"/>
  <c r="K451" i="5"/>
  <c r="J451" i="5"/>
  <c r="N494" i="4"/>
  <c r="L458" i="5"/>
  <c r="D458" i="5"/>
  <c r="K458" i="5"/>
  <c r="J458" i="5"/>
  <c r="N498" i="4"/>
  <c r="L462" i="5"/>
  <c r="D462" i="5"/>
  <c r="K462" i="5"/>
  <c r="J462" i="5"/>
  <c r="N503" i="4"/>
  <c r="L467" i="5"/>
  <c r="D467" i="5"/>
  <c r="K467" i="5"/>
  <c r="J467" i="5"/>
  <c r="N506" i="4"/>
  <c r="L470" i="5"/>
  <c r="D470" i="5"/>
  <c r="K470" i="5"/>
  <c r="J470" i="5"/>
  <c r="N512" i="4"/>
  <c r="L476" i="5"/>
  <c r="D476" i="5"/>
  <c r="K476" i="5"/>
  <c r="J476" i="5"/>
  <c r="N521" i="4"/>
  <c r="D485" i="5"/>
  <c r="L485" i="5"/>
  <c r="K485" i="5"/>
  <c r="J485" i="5"/>
  <c r="N532" i="4"/>
  <c r="D496" i="5"/>
  <c r="L496" i="5"/>
  <c r="K496" i="5"/>
  <c r="J496" i="5"/>
  <c r="N536" i="4"/>
  <c r="D500" i="5"/>
  <c r="L500" i="5"/>
  <c r="K500" i="5"/>
  <c r="J500" i="5"/>
  <c r="N45" i="4"/>
  <c r="D9" i="5"/>
  <c r="N49" i="4"/>
  <c r="D13" i="5"/>
  <c r="N42" i="4"/>
  <c r="N59" i="4"/>
  <c r="D23" i="5"/>
  <c r="N63" i="4"/>
  <c r="L27" i="5"/>
  <c r="N67" i="4"/>
  <c r="D31" i="5"/>
  <c r="L31" i="5"/>
  <c r="N71" i="4"/>
  <c r="L35" i="5"/>
  <c r="D35" i="5"/>
  <c r="N75" i="4"/>
  <c r="D39" i="5"/>
  <c r="L39" i="5"/>
  <c r="N79" i="4"/>
  <c r="L43" i="5"/>
  <c r="D43" i="5"/>
  <c r="N83" i="4"/>
  <c r="L47" i="5"/>
  <c r="D47" i="5"/>
  <c r="N87" i="4"/>
  <c r="L51" i="5"/>
  <c r="D51" i="5"/>
  <c r="N91" i="4"/>
  <c r="L55" i="5"/>
  <c r="D55" i="5"/>
  <c r="N95" i="4"/>
  <c r="L59" i="5"/>
  <c r="D59" i="5"/>
  <c r="N97" i="4"/>
  <c r="L61" i="5"/>
  <c r="D61" i="5"/>
  <c r="N103" i="4"/>
  <c r="L67" i="5"/>
  <c r="D67" i="5"/>
  <c r="N104" i="4"/>
  <c r="L68" i="5"/>
  <c r="D68" i="5"/>
  <c r="J68" i="5"/>
  <c r="K68" i="5"/>
  <c r="N107" i="4"/>
  <c r="L71" i="5"/>
  <c r="D71" i="5"/>
  <c r="N109" i="4"/>
  <c r="D73" i="5"/>
  <c r="L73" i="5"/>
  <c r="N112" i="4"/>
  <c r="L76" i="5"/>
  <c r="D76" i="5"/>
  <c r="N115" i="4"/>
  <c r="L79" i="5"/>
  <c r="D79" i="5"/>
  <c r="N121" i="4"/>
  <c r="L85" i="5"/>
  <c r="D85" i="5"/>
  <c r="K85" i="5"/>
  <c r="J85" i="5"/>
  <c r="N127" i="4"/>
  <c r="L91" i="5"/>
  <c r="D91" i="5"/>
  <c r="K91" i="5"/>
  <c r="J91" i="5"/>
  <c r="N130" i="4"/>
  <c r="L94" i="5"/>
  <c r="D94" i="5"/>
  <c r="J94" i="5"/>
  <c r="K94" i="5"/>
  <c r="N132" i="4"/>
  <c r="D96" i="5"/>
  <c r="L96" i="5"/>
  <c r="J96" i="5"/>
  <c r="K96" i="5"/>
  <c r="N134" i="4"/>
  <c r="L98" i="5"/>
  <c r="D98" i="5"/>
  <c r="J98" i="5"/>
  <c r="K98" i="5"/>
  <c r="N140" i="4"/>
  <c r="D104" i="5"/>
  <c r="L104" i="5"/>
  <c r="J104" i="5"/>
  <c r="K104" i="5"/>
  <c r="N142" i="4"/>
  <c r="L106" i="5"/>
  <c r="D106" i="5"/>
  <c r="J106" i="5"/>
  <c r="K106" i="5"/>
  <c r="N144" i="4"/>
  <c r="L108" i="5"/>
  <c r="D108" i="5"/>
  <c r="J108" i="5"/>
  <c r="K108" i="5"/>
  <c r="N147" i="4"/>
  <c r="L111" i="5"/>
  <c r="D111" i="5"/>
  <c r="K111" i="5"/>
  <c r="J111" i="5"/>
  <c r="N160" i="4"/>
  <c r="D124" i="5"/>
  <c r="L124" i="5"/>
  <c r="J124" i="5"/>
  <c r="K124" i="5"/>
  <c r="N163" i="4"/>
  <c r="D127" i="5"/>
  <c r="L127" i="5"/>
  <c r="K127" i="5"/>
  <c r="J127" i="5"/>
  <c r="N164" i="4"/>
  <c r="D128" i="5"/>
  <c r="L128" i="5"/>
  <c r="J128" i="5"/>
  <c r="K128" i="5"/>
  <c r="N166" i="4"/>
  <c r="L130" i="5"/>
  <c r="D130" i="5"/>
  <c r="J130" i="5"/>
  <c r="K130" i="5"/>
  <c r="N168" i="4"/>
  <c r="L132" i="5"/>
  <c r="D132" i="5"/>
  <c r="J132" i="5"/>
  <c r="K132" i="5"/>
  <c r="N170" i="4"/>
  <c r="L134" i="5"/>
  <c r="D134" i="5"/>
  <c r="J134" i="5"/>
  <c r="K134" i="5"/>
  <c r="N173" i="4"/>
  <c r="L137" i="5"/>
  <c r="D137" i="5"/>
  <c r="K137" i="5"/>
  <c r="J137" i="5"/>
  <c r="N175" i="4"/>
  <c r="L139" i="5"/>
  <c r="D139" i="5"/>
  <c r="K139" i="5"/>
  <c r="J139" i="5"/>
  <c r="N177" i="4"/>
  <c r="L141" i="5"/>
  <c r="D141" i="5"/>
  <c r="K141" i="5"/>
  <c r="J141" i="5"/>
  <c r="N188" i="4"/>
  <c r="L152" i="5"/>
  <c r="D152" i="5"/>
  <c r="J152" i="5"/>
  <c r="K152" i="5"/>
  <c r="N192" i="4"/>
  <c r="L156" i="5"/>
  <c r="D156" i="5"/>
  <c r="J156" i="5"/>
  <c r="K156" i="5"/>
  <c r="N194" i="4"/>
  <c r="L158" i="5"/>
  <c r="D158" i="5"/>
  <c r="J158" i="5"/>
  <c r="K158" i="5"/>
  <c r="N197" i="4"/>
  <c r="L161" i="5"/>
  <c r="D161" i="5"/>
  <c r="K161" i="5"/>
  <c r="J161" i="5"/>
  <c r="N205" i="4"/>
  <c r="D169" i="5"/>
  <c r="L169" i="5"/>
  <c r="K169" i="5"/>
  <c r="J169" i="5"/>
  <c r="N212" i="4"/>
  <c r="D176" i="5"/>
  <c r="L176" i="5"/>
  <c r="J176" i="5"/>
  <c r="K176" i="5"/>
  <c r="N216" i="4"/>
  <c r="L180" i="5"/>
  <c r="D180" i="5"/>
  <c r="J180" i="5"/>
  <c r="K180" i="5"/>
  <c r="N219" i="4"/>
  <c r="L183" i="5"/>
  <c r="D183" i="5"/>
  <c r="K183" i="5"/>
  <c r="J183" i="5"/>
  <c r="N220" i="4"/>
  <c r="L184" i="5"/>
  <c r="D184" i="5"/>
  <c r="J184" i="5"/>
  <c r="K184" i="5"/>
  <c r="N226" i="4"/>
  <c r="L190" i="5"/>
  <c r="D190" i="5"/>
  <c r="J190" i="5"/>
  <c r="K190" i="5"/>
  <c r="N228" i="4"/>
  <c r="D192" i="5"/>
  <c r="L192" i="5"/>
  <c r="J192" i="5"/>
  <c r="K192" i="5"/>
  <c r="N230" i="4"/>
  <c r="L194" i="5"/>
  <c r="D194" i="5"/>
  <c r="J194" i="5"/>
  <c r="K194" i="5"/>
  <c r="N231" i="4"/>
  <c r="L195" i="5"/>
  <c r="D195" i="5"/>
  <c r="K195" i="5"/>
  <c r="J195" i="5"/>
  <c r="N233" i="4"/>
  <c r="L197" i="5"/>
  <c r="D197" i="5"/>
  <c r="K197" i="5"/>
  <c r="J197" i="5"/>
  <c r="N242" i="4"/>
  <c r="L206" i="5"/>
  <c r="J206" i="5"/>
  <c r="K206" i="5"/>
  <c r="N244" i="4"/>
  <c r="D208" i="5"/>
  <c r="L208" i="5"/>
  <c r="J208" i="5"/>
  <c r="K208" i="5"/>
  <c r="N249" i="4"/>
  <c r="L213" i="5"/>
  <c r="D213" i="5"/>
  <c r="K213" i="5"/>
  <c r="J213" i="5"/>
  <c r="N253" i="4"/>
  <c r="D217" i="5"/>
  <c r="L217" i="5"/>
  <c r="K217" i="5"/>
  <c r="J217" i="5"/>
  <c r="N255" i="4"/>
  <c r="L219" i="5"/>
  <c r="D219" i="5"/>
  <c r="K219" i="5"/>
  <c r="J219" i="5"/>
  <c r="N263" i="4"/>
  <c r="L227" i="5"/>
  <c r="D227" i="5"/>
  <c r="K227" i="5"/>
  <c r="J227" i="5"/>
  <c r="N270" i="4"/>
  <c r="L234" i="5"/>
  <c r="D234" i="5"/>
  <c r="J234" i="5"/>
  <c r="K234" i="5"/>
  <c r="N282" i="4"/>
  <c r="L246" i="5"/>
  <c r="D246" i="5"/>
  <c r="J246" i="5"/>
  <c r="K246" i="5"/>
  <c r="N285" i="4"/>
  <c r="L249" i="5"/>
  <c r="D249" i="5"/>
  <c r="K249" i="5"/>
  <c r="J249" i="5"/>
  <c r="N291" i="4"/>
  <c r="D255" i="5"/>
  <c r="L255" i="5"/>
  <c r="K255" i="5"/>
  <c r="J255" i="5"/>
  <c r="N296" i="4"/>
  <c r="L260" i="5"/>
  <c r="D260" i="5"/>
  <c r="J260" i="5"/>
  <c r="K260" i="5"/>
  <c r="N298" i="4"/>
  <c r="L262" i="5"/>
  <c r="D262" i="5"/>
  <c r="J262" i="5"/>
  <c r="K262" i="5"/>
  <c r="N300" i="4"/>
  <c r="D264" i="5"/>
  <c r="L264" i="5"/>
  <c r="J264" i="5"/>
  <c r="K264" i="5"/>
  <c r="N304" i="4"/>
  <c r="L268" i="5"/>
  <c r="D268" i="5"/>
  <c r="J268" i="5"/>
  <c r="K268" i="5"/>
  <c r="N310" i="4"/>
  <c r="L274" i="5"/>
  <c r="D274" i="5"/>
  <c r="J274" i="5"/>
  <c r="K274" i="5"/>
  <c r="N312" i="4"/>
  <c r="L276" i="5"/>
  <c r="D276" i="5"/>
  <c r="J276" i="5"/>
  <c r="K276" i="5"/>
  <c r="N319" i="4"/>
  <c r="L283" i="5"/>
  <c r="D283" i="5"/>
  <c r="K283" i="5"/>
  <c r="J283" i="5"/>
  <c r="N322" i="4"/>
  <c r="L286" i="5"/>
  <c r="D286" i="5"/>
  <c r="J286" i="5"/>
  <c r="K286" i="5"/>
  <c r="N324" i="4"/>
  <c r="D288" i="5"/>
  <c r="L288" i="5"/>
  <c r="J288" i="5"/>
  <c r="K288" i="5"/>
  <c r="N326" i="4"/>
  <c r="L290" i="5"/>
  <c r="D290" i="5"/>
  <c r="J290" i="5"/>
  <c r="K290" i="5"/>
  <c r="N331" i="4"/>
  <c r="D295" i="5"/>
  <c r="L295" i="5"/>
  <c r="K295" i="5"/>
  <c r="J295" i="5"/>
  <c r="N332" i="4"/>
  <c r="D296" i="5"/>
  <c r="L296" i="5"/>
  <c r="J296" i="5"/>
  <c r="K296" i="5"/>
  <c r="N335" i="4"/>
  <c r="L299" i="5"/>
  <c r="D299" i="5"/>
  <c r="K299" i="5"/>
  <c r="J299" i="5"/>
  <c r="N337" i="4"/>
  <c r="L301" i="5"/>
  <c r="D301" i="5"/>
  <c r="K301" i="5"/>
  <c r="J301" i="5"/>
  <c r="N339" i="4"/>
  <c r="L303" i="5"/>
  <c r="D303" i="5"/>
  <c r="K303" i="5"/>
  <c r="J303" i="5"/>
  <c r="N340" i="4"/>
  <c r="D304" i="5"/>
  <c r="L304" i="5"/>
  <c r="J304" i="5"/>
  <c r="K304" i="5"/>
  <c r="N343" i="4"/>
  <c r="L307" i="5"/>
  <c r="D307" i="5"/>
  <c r="K307" i="5"/>
  <c r="J307" i="5"/>
  <c r="N345" i="4"/>
  <c r="L309" i="5"/>
  <c r="D309" i="5"/>
  <c r="K309" i="5"/>
  <c r="J309" i="5"/>
  <c r="N350" i="4"/>
  <c r="L314" i="5"/>
  <c r="D314" i="5"/>
  <c r="J314" i="5"/>
  <c r="K314" i="5"/>
  <c r="N352" i="4"/>
  <c r="D316" i="5"/>
  <c r="L316" i="5"/>
  <c r="J316" i="5"/>
  <c r="K316" i="5"/>
  <c r="N354" i="4"/>
  <c r="L318" i="5"/>
  <c r="D318" i="5"/>
  <c r="J318" i="5"/>
  <c r="K318" i="5"/>
  <c r="N360" i="4"/>
  <c r="L324" i="5"/>
  <c r="D324" i="5"/>
  <c r="J324" i="5"/>
  <c r="K324" i="5"/>
  <c r="N362" i="4"/>
  <c r="L326" i="5"/>
  <c r="D326" i="5"/>
  <c r="J326" i="5"/>
  <c r="K326" i="5"/>
  <c r="N367" i="4"/>
  <c r="L331" i="5"/>
  <c r="D331" i="5"/>
  <c r="K331" i="5"/>
  <c r="J331" i="5"/>
  <c r="N369" i="4"/>
  <c r="L333" i="5"/>
  <c r="D333" i="5"/>
  <c r="K333" i="5"/>
  <c r="J333" i="5"/>
  <c r="N374" i="4"/>
  <c r="L338" i="5"/>
  <c r="D338" i="5"/>
  <c r="K338" i="5"/>
  <c r="J338" i="5"/>
  <c r="N376" i="4"/>
  <c r="D340" i="5"/>
  <c r="L340" i="5"/>
  <c r="K340" i="5"/>
  <c r="J340" i="5"/>
  <c r="N379" i="4"/>
  <c r="L343" i="5"/>
  <c r="D343" i="5"/>
  <c r="K343" i="5"/>
  <c r="J343" i="5"/>
  <c r="N382" i="4"/>
  <c r="L346" i="5"/>
  <c r="D346" i="5"/>
  <c r="K346" i="5"/>
  <c r="J346" i="5"/>
  <c r="N384" i="4"/>
  <c r="L348" i="5"/>
  <c r="D348" i="5"/>
  <c r="K348" i="5"/>
  <c r="J348" i="5"/>
  <c r="N388" i="4"/>
  <c r="L352" i="5"/>
  <c r="D352" i="5"/>
  <c r="K352" i="5"/>
  <c r="J352" i="5"/>
  <c r="N390" i="4"/>
  <c r="D354" i="5"/>
  <c r="L354" i="5"/>
  <c r="K354" i="5"/>
  <c r="J354" i="5"/>
  <c r="N392" i="4"/>
  <c r="L356" i="5"/>
  <c r="D356" i="5"/>
  <c r="K356" i="5"/>
  <c r="J356" i="5"/>
  <c r="N405" i="4"/>
  <c r="L369" i="5"/>
  <c r="D369" i="5"/>
  <c r="K369" i="5"/>
  <c r="J369" i="5"/>
  <c r="N406" i="4"/>
  <c r="L370" i="5"/>
  <c r="D370" i="5"/>
  <c r="K370" i="5"/>
  <c r="J370" i="5"/>
  <c r="N408" i="4"/>
  <c r="L372" i="5"/>
  <c r="D372" i="5"/>
  <c r="K372" i="5"/>
  <c r="J372" i="5"/>
  <c r="N416" i="4"/>
  <c r="D380" i="5"/>
  <c r="L380" i="5"/>
  <c r="K380" i="5"/>
  <c r="J380" i="5"/>
  <c r="N421" i="4"/>
  <c r="D385" i="5"/>
  <c r="L385" i="5"/>
  <c r="K385" i="5"/>
  <c r="J385" i="5"/>
  <c r="N424" i="4"/>
  <c r="L388" i="5"/>
  <c r="D388" i="5"/>
  <c r="K388" i="5"/>
  <c r="J388" i="5"/>
  <c r="N426" i="4"/>
  <c r="L390" i="5"/>
  <c r="D390" i="5"/>
  <c r="K390" i="5"/>
  <c r="J390" i="5"/>
  <c r="N430" i="4"/>
  <c r="L394" i="5"/>
  <c r="D394" i="5"/>
  <c r="K394" i="5"/>
  <c r="J394" i="5"/>
  <c r="N432" i="4"/>
  <c r="L396" i="5"/>
  <c r="D396" i="5"/>
  <c r="K396" i="5"/>
  <c r="J396" i="5"/>
  <c r="N434" i="4"/>
  <c r="D398" i="5"/>
  <c r="L398" i="5"/>
  <c r="K398" i="5"/>
  <c r="J398" i="5"/>
  <c r="N443" i="4"/>
  <c r="L407" i="5"/>
  <c r="D407" i="5"/>
  <c r="K407" i="5"/>
  <c r="J407" i="5"/>
  <c r="N447" i="4"/>
  <c r="L411" i="5"/>
  <c r="D411" i="5"/>
  <c r="K411" i="5"/>
  <c r="J411" i="5"/>
  <c r="N451" i="4"/>
  <c r="D415" i="5"/>
  <c r="L415" i="5"/>
  <c r="K415" i="5"/>
  <c r="J415" i="5"/>
  <c r="N455" i="4"/>
  <c r="L419" i="5"/>
  <c r="D419" i="5"/>
  <c r="K419" i="5"/>
  <c r="J419" i="5"/>
  <c r="N459" i="4"/>
  <c r="D423" i="5"/>
  <c r="L423" i="5"/>
  <c r="K423" i="5"/>
  <c r="J423" i="5"/>
  <c r="N460" i="4"/>
  <c r="D424" i="5"/>
  <c r="L424" i="5"/>
  <c r="K424" i="5"/>
  <c r="J424" i="5"/>
  <c r="N467" i="4"/>
  <c r="L431" i="5"/>
  <c r="D431" i="5"/>
  <c r="K431" i="5"/>
  <c r="J431" i="5"/>
  <c r="N469" i="4"/>
  <c r="D433" i="5"/>
  <c r="L433" i="5"/>
  <c r="K433" i="5"/>
  <c r="J433" i="5"/>
  <c r="N473" i="4"/>
  <c r="L437" i="5"/>
  <c r="D437" i="5"/>
  <c r="K437" i="5"/>
  <c r="J437" i="5"/>
  <c r="N475" i="4"/>
  <c r="L439" i="5"/>
  <c r="D439" i="5"/>
  <c r="K439" i="5"/>
  <c r="J439" i="5"/>
  <c r="N476" i="4"/>
  <c r="L440" i="5"/>
  <c r="D440" i="5"/>
  <c r="K440" i="5"/>
  <c r="J440" i="5"/>
  <c r="N478" i="4"/>
  <c r="L442" i="5"/>
  <c r="D442" i="5"/>
  <c r="K442" i="5"/>
  <c r="J442" i="5"/>
  <c r="N483" i="4"/>
  <c r="D447" i="5"/>
  <c r="L447" i="5"/>
  <c r="K447" i="5"/>
  <c r="J447" i="5"/>
  <c r="N485" i="4"/>
  <c r="L449" i="5"/>
  <c r="D449" i="5"/>
  <c r="K449" i="5"/>
  <c r="J449" i="5"/>
  <c r="N491" i="4"/>
  <c r="D455" i="5"/>
  <c r="L455" i="5"/>
  <c r="K455" i="5"/>
  <c r="J455" i="5"/>
  <c r="N495" i="4"/>
  <c r="L459" i="5"/>
  <c r="D459" i="5"/>
  <c r="K459" i="5"/>
  <c r="J459" i="5"/>
  <c r="N501" i="4"/>
  <c r="L465" i="5"/>
  <c r="D465" i="5"/>
  <c r="K465" i="5"/>
  <c r="J465" i="5"/>
  <c r="N505" i="4"/>
  <c r="L469" i="5"/>
  <c r="D469" i="5"/>
  <c r="K469" i="5"/>
  <c r="J469" i="5"/>
  <c r="N513" i="4"/>
  <c r="L477" i="5"/>
  <c r="D477" i="5"/>
  <c r="K477" i="5"/>
  <c r="J477" i="5"/>
  <c r="N515" i="4"/>
  <c r="D479" i="5"/>
  <c r="L479" i="5"/>
  <c r="K479" i="5"/>
  <c r="J479" i="5"/>
  <c r="N516" i="4"/>
  <c r="L480" i="5"/>
  <c r="D480" i="5"/>
  <c r="K480" i="5"/>
  <c r="J480" i="5"/>
  <c r="N519" i="4"/>
  <c r="L483" i="5"/>
  <c r="D483" i="5"/>
  <c r="K483" i="5"/>
  <c r="J483" i="5"/>
  <c r="N523" i="4"/>
  <c r="D487" i="5"/>
  <c r="L487" i="5"/>
  <c r="K487" i="5"/>
  <c r="J487" i="5"/>
  <c r="N525" i="4"/>
  <c r="D489" i="5"/>
  <c r="L489" i="5"/>
  <c r="K489" i="5"/>
  <c r="J489" i="5"/>
  <c r="N529" i="4"/>
  <c r="L493" i="5"/>
  <c r="D493" i="5"/>
  <c r="K493" i="5"/>
  <c r="J493" i="5"/>
  <c r="N530" i="4"/>
  <c r="L494" i="5"/>
  <c r="D494" i="5"/>
  <c r="K494" i="5"/>
  <c r="J494" i="5"/>
  <c r="N533" i="4"/>
  <c r="L497" i="5"/>
  <c r="D497" i="5"/>
  <c r="K497" i="5"/>
  <c r="J497" i="5"/>
  <c r="N535" i="4"/>
  <c r="D499" i="5"/>
  <c r="L499" i="5"/>
  <c r="K499" i="5"/>
  <c r="J499" i="5"/>
  <c r="N537" i="4"/>
  <c r="L501" i="5"/>
  <c r="D501" i="5"/>
  <c r="K501" i="5"/>
  <c r="J501" i="5"/>
  <c r="N541" i="4"/>
  <c r="L505" i="5"/>
  <c r="D505" i="5"/>
  <c r="K505" i="5"/>
  <c r="J505" i="5"/>
  <c r="EO100" i="1"/>
  <c r="EP247" i="1"/>
  <c r="EP279" i="1"/>
  <c r="EP340" i="1"/>
  <c r="EO358" i="1"/>
  <c r="EO364" i="1"/>
  <c r="EO460" i="1"/>
  <c r="EP477" i="1"/>
  <c r="EP499" i="1"/>
  <c r="N46" i="4"/>
  <c r="N60" i="4"/>
  <c r="D24" i="5"/>
  <c r="N64" i="4"/>
  <c r="D28" i="5"/>
  <c r="N68" i="4"/>
  <c r="D32" i="5"/>
  <c r="L32" i="5"/>
  <c r="J32" i="5"/>
  <c r="K32" i="5"/>
  <c r="N72" i="4"/>
  <c r="L36" i="5"/>
  <c r="D36" i="5"/>
  <c r="N76" i="4"/>
  <c r="D40" i="5"/>
  <c r="L40" i="5"/>
  <c r="N80" i="4"/>
  <c r="L44" i="5"/>
  <c r="D44" i="5"/>
  <c r="J44" i="5"/>
  <c r="K44" i="5"/>
  <c r="N84" i="4"/>
  <c r="D48" i="5"/>
  <c r="L48" i="5"/>
  <c r="N88" i="4"/>
  <c r="L52" i="5"/>
  <c r="D52" i="5"/>
  <c r="N92" i="4"/>
  <c r="L56" i="5"/>
  <c r="D56" i="5"/>
  <c r="J56" i="5"/>
  <c r="K56" i="5"/>
  <c r="N100" i="4"/>
  <c r="D64" i="5"/>
  <c r="L64" i="5"/>
  <c r="N105" i="4"/>
  <c r="L69" i="5"/>
  <c r="D69" i="5"/>
  <c r="N113" i="4"/>
  <c r="L77" i="5"/>
  <c r="D77" i="5"/>
  <c r="N118" i="4"/>
  <c r="L82" i="5"/>
  <c r="D82" i="5"/>
  <c r="J82" i="5"/>
  <c r="K82" i="5"/>
  <c r="N125" i="4"/>
  <c r="L89" i="5"/>
  <c r="D89" i="5"/>
  <c r="K89" i="5"/>
  <c r="J89" i="5"/>
  <c r="N129" i="4"/>
  <c r="L93" i="5"/>
  <c r="D93" i="5"/>
  <c r="K93" i="5"/>
  <c r="J93" i="5"/>
  <c r="N131" i="4"/>
  <c r="D95" i="5"/>
  <c r="L95" i="5"/>
  <c r="K95" i="5"/>
  <c r="J95" i="5"/>
  <c r="N133" i="4"/>
  <c r="L97" i="5"/>
  <c r="D97" i="5"/>
  <c r="K97" i="5"/>
  <c r="J97" i="5"/>
  <c r="N141" i="4"/>
  <c r="L105" i="5"/>
  <c r="D105" i="5"/>
  <c r="K105" i="5"/>
  <c r="J105" i="5"/>
  <c r="N143" i="4"/>
  <c r="D107" i="5"/>
  <c r="L107" i="5"/>
  <c r="K107" i="5"/>
  <c r="J107" i="5"/>
  <c r="N145" i="4"/>
  <c r="D109" i="5"/>
  <c r="L109" i="5"/>
  <c r="K109" i="5"/>
  <c r="J109" i="5"/>
  <c r="N148" i="4"/>
  <c r="D112" i="5"/>
  <c r="L112" i="5"/>
  <c r="J112" i="5"/>
  <c r="K112" i="5"/>
  <c r="N150" i="4"/>
  <c r="L114" i="5"/>
  <c r="D114" i="5"/>
  <c r="J114" i="5"/>
  <c r="K114" i="5"/>
  <c r="N152" i="4"/>
  <c r="L116" i="5"/>
  <c r="D116" i="5"/>
  <c r="J116" i="5"/>
  <c r="K116" i="5"/>
  <c r="N155" i="4"/>
  <c r="L119" i="5"/>
  <c r="D119" i="5"/>
  <c r="K119" i="5"/>
  <c r="J119" i="5"/>
  <c r="N156" i="4"/>
  <c r="L120" i="5"/>
  <c r="D120" i="5"/>
  <c r="J120" i="5"/>
  <c r="K120" i="5"/>
  <c r="N158" i="4"/>
  <c r="L122" i="5"/>
  <c r="D122" i="5"/>
  <c r="J122" i="5"/>
  <c r="K122" i="5"/>
  <c r="N161" i="4"/>
  <c r="L125" i="5"/>
  <c r="D125" i="5"/>
  <c r="K125" i="5"/>
  <c r="J125" i="5"/>
  <c r="N165" i="4"/>
  <c r="D129" i="5"/>
  <c r="L129" i="5"/>
  <c r="K129" i="5"/>
  <c r="J129" i="5"/>
  <c r="N167" i="4"/>
  <c r="L131" i="5"/>
  <c r="D131" i="5"/>
  <c r="K131" i="5"/>
  <c r="J131" i="5"/>
  <c r="N171" i="4"/>
  <c r="L135" i="5"/>
  <c r="D135" i="5"/>
  <c r="K135" i="5"/>
  <c r="J135" i="5"/>
  <c r="N178" i="4"/>
  <c r="L142" i="5"/>
  <c r="D142" i="5"/>
  <c r="J142" i="5"/>
  <c r="K142" i="5"/>
  <c r="N180" i="4"/>
  <c r="D144" i="5"/>
  <c r="L144" i="5"/>
  <c r="J144" i="5"/>
  <c r="K144" i="5"/>
  <c r="N182" i="4"/>
  <c r="L146" i="5"/>
  <c r="D146" i="5"/>
  <c r="J146" i="5"/>
  <c r="K146" i="5"/>
  <c r="N184" i="4"/>
  <c r="D148" i="5"/>
  <c r="L148" i="5"/>
  <c r="J148" i="5"/>
  <c r="K148" i="5"/>
  <c r="N186" i="4"/>
  <c r="L150" i="5"/>
  <c r="D150" i="5"/>
  <c r="J150" i="5"/>
  <c r="K150" i="5"/>
  <c r="N189" i="4"/>
  <c r="L153" i="5"/>
  <c r="D153" i="5"/>
  <c r="K153" i="5"/>
  <c r="J153" i="5"/>
  <c r="N191" i="4"/>
  <c r="L155" i="5"/>
  <c r="D155" i="5"/>
  <c r="K155" i="5"/>
  <c r="J155" i="5"/>
  <c r="N195" i="4"/>
  <c r="L159" i="5"/>
  <c r="D159" i="5"/>
  <c r="K159" i="5"/>
  <c r="J159" i="5"/>
  <c r="N200" i="4"/>
  <c r="L164" i="5"/>
  <c r="D164" i="5"/>
  <c r="J164" i="5"/>
  <c r="K164" i="5"/>
  <c r="N202" i="4"/>
  <c r="L166" i="5"/>
  <c r="D166" i="5"/>
  <c r="J166" i="5"/>
  <c r="K166" i="5"/>
  <c r="N210" i="4"/>
  <c r="D174" i="5"/>
  <c r="L174" i="5"/>
  <c r="J174" i="5"/>
  <c r="K174" i="5"/>
  <c r="N213" i="4"/>
  <c r="L177" i="5"/>
  <c r="D177" i="5"/>
  <c r="K177" i="5"/>
  <c r="J177" i="5"/>
  <c r="N215" i="4"/>
  <c r="L179" i="5"/>
  <c r="D179" i="5"/>
  <c r="K179" i="5"/>
  <c r="J179" i="5"/>
  <c r="N221" i="4"/>
  <c r="L185" i="5"/>
  <c r="D185" i="5"/>
  <c r="K185" i="5"/>
  <c r="J185" i="5"/>
  <c r="N223" i="4"/>
  <c r="L187" i="5"/>
  <c r="D187" i="5"/>
  <c r="K187" i="5"/>
  <c r="J187" i="5"/>
  <c r="N227" i="4"/>
  <c r="D191" i="5"/>
  <c r="L191" i="5"/>
  <c r="K191" i="5"/>
  <c r="J191" i="5"/>
  <c r="N229" i="4"/>
  <c r="L193" i="5"/>
  <c r="D193" i="5"/>
  <c r="K193" i="5"/>
  <c r="J193" i="5"/>
  <c r="N234" i="4"/>
  <c r="L198" i="5"/>
  <c r="D198" i="5"/>
  <c r="J198" i="5"/>
  <c r="K198" i="5"/>
  <c r="N236" i="4"/>
  <c r="D200" i="5"/>
  <c r="L200" i="5"/>
  <c r="J200" i="5"/>
  <c r="K200" i="5"/>
  <c r="N238" i="4"/>
  <c r="L202" i="5"/>
  <c r="D202" i="5"/>
  <c r="J202" i="5"/>
  <c r="K202" i="5"/>
  <c r="N240" i="4"/>
  <c r="L204" i="5"/>
  <c r="D204" i="5"/>
  <c r="J204" i="5"/>
  <c r="K204" i="5"/>
  <c r="N243" i="4"/>
  <c r="L207" i="5"/>
  <c r="D207" i="5"/>
  <c r="K207" i="5"/>
  <c r="J207" i="5"/>
  <c r="N245" i="4"/>
  <c r="L209" i="5"/>
  <c r="D209" i="5"/>
  <c r="K209" i="5"/>
  <c r="J209" i="5"/>
  <c r="N247" i="4"/>
  <c r="L211" i="5"/>
  <c r="D211" i="5"/>
  <c r="K211" i="5"/>
  <c r="J211" i="5"/>
  <c r="N257" i="4"/>
  <c r="L221" i="5"/>
  <c r="D221" i="5"/>
  <c r="K221" i="5"/>
  <c r="J221" i="5"/>
  <c r="N259" i="4"/>
  <c r="D223" i="5"/>
  <c r="L223" i="5"/>
  <c r="K223" i="5"/>
  <c r="J223" i="5"/>
  <c r="N261" i="4"/>
  <c r="L225" i="5"/>
  <c r="D225" i="5"/>
  <c r="K225" i="5"/>
  <c r="J225" i="5"/>
  <c r="N268" i="4"/>
  <c r="D232" i="5"/>
  <c r="L232" i="5"/>
  <c r="J232" i="5"/>
  <c r="K232" i="5"/>
  <c r="N271" i="4"/>
  <c r="L235" i="5"/>
  <c r="D235" i="5"/>
  <c r="K235" i="5"/>
  <c r="J235" i="5"/>
  <c r="N278" i="4"/>
  <c r="L242" i="5"/>
  <c r="D242" i="5"/>
  <c r="J242" i="5"/>
  <c r="K242" i="5"/>
  <c r="N280" i="4"/>
  <c r="L244" i="5"/>
  <c r="D244" i="5"/>
  <c r="J244" i="5"/>
  <c r="K244" i="5"/>
  <c r="N283" i="4"/>
  <c r="L247" i="5"/>
  <c r="D247" i="5"/>
  <c r="K247" i="5"/>
  <c r="J247" i="5"/>
  <c r="N288" i="4"/>
  <c r="D252" i="5"/>
  <c r="L252" i="5"/>
  <c r="J252" i="5"/>
  <c r="K252" i="5"/>
  <c r="N294" i="4"/>
  <c r="L258" i="5"/>
  <c r="D258" i="5"/>
  <c r="J258" i="5"/>
  <c r="K258" i="5"/>
  <c r="N297" i="4"/>
  <c r="L261" i="5"/>
  <c r="D261" i="5"/>
  <c r="K261" i="5"/>
  <c r="J261" i="5"/>
  <c r="N301" i="4"/>
  <c r="D265" i="5"/>
  <c r="L265" i="5"/>
  <c r="K265" i="5"/>
  <c r="J265" i="5"/>
  <c r="N305" i="4"/>
  <c r="L269" i="5"/>
  <c r="D269" i="5"/>
  <c r="K269" i="5"/>
  <c r="J269" i="5"/>
  <c r="N306" i="4"/>
  <c r="D270" i="5"/>
  <c r="L270" i="5"/>
  <c r="J270" i="5"/>
  <c r="K270" i="5"/>
  <c r="N308" i="4"/>
  <c r="D272" i="5"/>
  <c r="L272" i="5"/>
  <c r="J272" i="5"/>
  <c r="K272" i="5"/>
  <c r="N313" i="4"/>
  <c r="L277" i="5"/>
  <c r="D277" i="5"/>
  <c r="K277" i="5"/>
  <c r="J277" i="5"/>
  <c r="N314" i="4"/>
  <c r="L278" i="5"/>
  <c r="D278" i="5"/>
  <c r="J278" i="5"/>
  <c r="K278" i="5"/>
  <c r="N317" i="4"/>
  <c r="L281" i="5"/>
  <c r="D281" i="5"/>
  <c r="K281" i="5"/>
  <c r="J281" i="5"/>
  <c r="N327" i="4"/>
  <c r="L291" i="5"/>
  <c r="D291" i="5"/>
  <c r="K291" i="5"/>
  <c r="J291" i="5"/>
  <c r="N333" i="4"/>
  <c r="D297" i="5"/>
  <c r="L297" i="5"/>
  <c r="K297" i="5"/>
  <c r="J297" i="5"/>
  <c r="N341" i="4"/>
  <c r="L305" i="5"/>
  <c r="D305" i="5"/>
  <c r="K305" i="5"/>
  <c r="J305" i="5"/>
  <c r="N347" i="4"/>
  <c r="L311" i="5"/>
  <c r="D311" i="5"/>
  <c r="K311" i="5"/>
  <c r="J311" i="5"/>
  <c r="N348" i="4"/>
  <c r="L312" i="5"/>
  <c r="D312" i="5"/>
  <c r="J312" i="5"/>
  <c r="K312" i="5"/>
  <c r="N353" i="4"/>
  <c r="L317" i="5"/>
  <c r="D317" i="5"/>
  <c r="K317" i="5"/>
  <c r="J317" i="5"/>
  <c r="N355" i="4"/>
  <c r="D319" i="5"/>
  <c r="L319" i="5"/>
  <c r="K319" i="5"/>
  <c r="J319" i="5"/>
  <c r="N356" i="4"/>
  <c r="D320" i="5"/>
  <c r="L320" i="5"/>
  <c r="J320" i="5"/>
  <c r="K320" i="5"/>
  <c r="N358" i="4"/>
  <c r="D322" i="5"/>
  <c r="L322" i="5"/>
  <c r="J322" i="5"/>
  <c r="K322" i="5"/>
  <c r="N361" i="4"/>
  <c r="L325" i="5"/>
  <c r="D325" i="5"/>
  <c r="K325" i="5"/>
  <c r="J325" i="5"/>
  <c r="N365" i="4"/>
  <c r="D329" i="5"/>
  <c r="L329" i="5"/>
  <c r="K329" i="5"/>
  <c r="J329" i="5"/>
  <c r="N371" i="4"/>
  <c r="L335" i="5"/>
  <c r="D335" i="5"/>
  <c r="K335" i="5"/>
  <c r="J335" i="5"/>
  <c r="N372" i="4"/>
  <c r="D336" i="5"/>
  <c r="L336" i="5"/>
  <c r="K336" i="5"/>
  <c r="J336" i="5"/>
  <c r="N375" i="4"/>
  <c r="L339" i="5"/>
  <c r="D339" i="5"/>
  <c r="K339" i="5"/>
  <c r="J339" i="5"/>
  <c r="N383" i="4"/>
  <c r="L347" i="5"/>
  <c r="D347" i="5"/>
  <c r="K347" i="5"/>
  <c r="J347" i="5"/>
  <c r="N386" i="4"/>
  <c r="L350" i="5"/>
  <c r="D350" i="5"/>
  <c r="K350" i="5"/>
  <c r="J350" i="5"/>
  <c r="N394" i="4"/>
  <c r="L358" i="5"/>
  <c r="D358" i="5"/>
  <c r="K358" i="5"/>
  <c r="J358" i="5"/>
  <c r="N400" i="4"/>
  <c r="L364" i="5"/>
  <c r="D364" i="5"/>
  <c r="K364" i="5"/>
  <c r="J364" i="5"/>
  <c r="N403" i="4"/>
  <c r="L367" i="5"/>
  <c r="D367" i="5"/>
  <c r="K367" i="5"/>
  <c r="J367" i="5"/>
  <c r="N409" i="4"/>
  <c r="L373" i="5"/>
  <c r="D373" i="5"/>
  <c r="K373" i="5"/>
  <c r="J373" i="5"/>
  <c r="N411" i="4"/>
  <c r="L375" i="5"/>
  <c r="D375" i="5"/>
  <c r="K375" i="5"/>
  <c r="J375" i="5"/>
  <c r="N414" i="4"/>
  <c r="L378" i="5"/>
  <c r="D378" i="5"/>
  <c r="K378" i="5"/>
  <c r="J378" i="5"/>
  <c r="N417" i="4"/>
  <c r="L381" i="5"/>
  <c r="D381" i="5"/>
  <c r="K381" i="5"/>
  <c r="J381" i="5"/>
  <c r="N419" i="4"/>
  <c r="D383" i="5"/>
  <c r="L383" i="5"/>
  <c r="K383" i="5"/>
  <c r="J383" i="5"/>
  <c r="N425" i="4"/>
  <c r="L389" i="5"/>
  <c r="D389" i="5"/>
  <c r="K389" i="5"/>
  <c r="J389" i="5"/>
  <c r="N431" i="4"/>
  <c r="L395" i="5"/>
  <c r="D395" i="5"/>
  <c r="K395" i="5"/>
  <c r="J395" i="5"/>
  <c r="N433" i="4"/>
  <c r="L397" i="5"/>
  <c r="D397" i="5"/>
  <c r="K397" i="5"/>
  <c r="J397" i="5"/>
  <c r="N436" i="4"/>
  <c r="D400" i="5"/>
  <c r="L400" i="5"/>
  <c r="K400" i="5"/>
  <c r="J400" i="5"/>
  <c r="N438" i="4"/>
  <c r="L402" i="5"/>
  <c r="D402" i="5"/>
  <c r="K402" i="5"/>
  <c r="J402" i="5"/>
  <c r="N440" i="4"/>
  <c r="L404" i="5"/>
  <c r="D404" i="5"/>
  <c r="K404" i="5"/>
  <c r="J404" i="5"/>
  <c r="N445" i="4"/>
  <c r="L409" i="5"/>
  <c r="D409" i="5"/>
  <c r="K409" i="5"/>
  <c r="J409" i="5"/>
  <c r="N453" i="4"/>
  <c r="L417" i="5"/>
  <c r="D417" i="5"/>
  <c r="K417" i="5"/>
  <c r="J417" i="5"/>
  <c r="N461" i="4"/>
  <c r="D425" i="5"/>
  <c r="L425" i="5"/>
  <c r="K425" i="5"/>
  <c r="J425" i="5"/>
  <c r="N464" i="4"/>
  <c r="L428" i="5"/>
  <c r="D428" i="5"/>
  <c r="K428" i="5"/>
  <c r="J428" i="5"/>
  <c r="N479" i="4"/>
  <c r="L443" i="5"/>
  <c r="D443" i="5"/>
  <c r="K443" i="5"/>
  <c r="J443" i="5"/>
  <c r="N488" i="4"/>
  <c r="L452" i="5"/>
  <c r="D452" i="5"/>
  <c r="K452" i="5"/>
  <c r="J452" i="5"/>
  <c r="N493" i="4"/>
  <c r="D457" i="5"/>
  <c r="L457" i="5"/>
  <c r="K457" i="5"/>
  <c r="J457" i="5"/>
  <c r="N497" i="4"/>
  <c r="L461" i="5"/>
  <c r="D461" i="5"/>
  <c r="K461" i="5"/>
  <c r="J461" i="5"/>
  <c r="N499" i="4"/>
  <c r="L463" i="5"/>
  <c r="D463" i="5"/>
  <c r="K463" i="5"/>
  <c r="J463" i="5"/>
  <c r="N507" i="4"/>
  <c r="L471" i="5"/>
  <c r="D471" i="5"/>
  <c r="K471" i="5"/>
  <c r="J471" i="5"/>
  <c r="N508" i="4"/>
  <c r="L472" i="5"/>
  <c r="D472" i="5"/>
  <c r="K472" i="5"/>
  <c r="J472" i="5"/>
  <c r="N510" i="4"/>
  <c r="L474" i="5"/>
  <c r="D474" i="5"/>
  <c r="K474" i="5"/>
  <c r="J474" i="5"/>
  <c r="N517" i="4"/>
  <c r="L481" i="5"/>
  <c r="D481" i="5"/>
  <c r="K481" i="5"/>
  <c r="J481" i="5"/>
  <c r="N539" i="4"/>
  <c r="L503" i="5"/>
  <c r="D503" i="5"/>
  <c r="K503" i="5"/>
  <c r="J503" i="5"/>
  <c r="N43" i="4"/>
  <c r="N51" i="4"/>
  <c r="N56" i="4"/>
  <c r="N57" i="4"/>
  <c r="N58" i="4"/>
  <c r="N54" i="4"/>
  <c r="N55" i="4"/>
  <c r="N52" i="4"/>
  <c r="N53" i="4"/>
  <c r="EP148" i="1"/>
  <c r="EO237" i="1"/>
  <c r="EP274" i="1"/>
  <c r="EO96" i="1"/>
  <c r="EP118" i="1"/>
  <c r="EQ118" i="1" s="1"/>
  <c r="EP182" i="1"/>
  <c r="EO473" i="1"/>
  <c r="EO490" i="1"/>
  <c r="EO159" i="1"/>
  <c r="EO180" i="1"/>
  <c r="EP226" i="1"/>
  <c r="EO356" i="1"/>
  <c r="EP488" i="1"/>
  <c r="EP300" i="1"/>
  <c r="EP126" i="1"/>
  <c r="EP316" i="1"/>
  <c r="EP321" i="1"/>
  <c r="EP339" i="1"/>
  <c r="EP361" i="1"/>
  <c r="EO363" i="1"/>
  <c r="EP394" i="1"/>
  <c r="EP437" i="1"/>
  <c r="EO444" i="1"/>
  <c r="EO466" i="1"/>
  <c r="EP476" i="1"/>
  <c r="EP432" i="1"/>
  <c r="EP99" i="1"/>
  <c r="EP241" i="1"/>
  <c r="EO266" i="1"/>
  <c r="EP433" i="1"/>
  <c r="EO442" i="1"/>
  <c r="EP444" i="1"/>
  <c r="EP449" i="1"/>
  <c r="EO459" i="1"/>
  <c r="EP481" i="1"/>
  <c r="EO104" i="1"/>
  <c r="EO134" i="1"/>
  <c r="EO183" i="1"/>
  <c r="EO188" i="1"/>
  <c r="EO232" i="1"/>
  <c r="EP239" i="1"/>
  <c r="EO274" i="1"/>
  <c r="EO276" i="1"/>
  <c r="EP347" i="1"/>
  <c r="EO68" i="1"/>
  <c r="EO94" i="1"/>
  <c r="EP96" i="1"/>
  <c r="EP100" i="1"/>
  <c r="EO102" i="1"/>
  <c r="EO137" i="1"/>
  <c r="EO153" i="1"/>
  <c r="EO160" i="1"/>
  <c r="EP172" i="1"/>
  <c r="EO207" i="1"/>
  <c r="EO217" i="1"/>
  <c r="EO223" i="1"/>
  <c r="EO345" i="1"/>
  <c r="EP374" i="1"/>
  <c r="EP440" i="1"/>
  <c r="EP465" i="1"/>
  <c r="EO467" i="1"/>
  <c r="EP472" i="1"/>
  <c r="EO64" i="1"/>
  <c r="EO66" i="1"/>
  <c r="EO90" i="1"/>
  <c r="EP92" i="1"/>
  <c r="EO144" i="1"/>
  <c r="EO177" i="1"/>
  <c r="EP191" i="1"/>
  <c r="EO193" i="1"/>
  <c r="EP198" i="1"/>
  <c r="EO221" i="1"/>
  <c r="EP223" i="1"/>
  <c r="EP352" i="1"/>
  <c r="EP490" i="1"/>
  <c r="EO62" i="1"/>
  <c r="EP64" i="1"/>
  <c r="EO76" i="1"/>
  <c r="EO88" i="1"/>
  <c r="EO129" i="1"/>
  <c r="EO140" i="1"/>
  <c r="EO168" i="1"/>
  <c r="EO239" i="1"/>
  <c r="EO241" i="1"/>
  <c r="ER241" i="1" s="1"/>
  <c r="EP250" i="1"/>
  <c r="EQ250" i="1" s="1"/>
  <c r="EP266" i="1"/>
  <c r="EO268" i="1"/>
  <c r="EO279" i="1"/>
  <c r="EO283" i="1"/>
  <c r="EO290" i="1"/>
  <c r="EO292" i="1"/>
  <c r="EO299" i="1"/>
  <c r="EO306" i="1"/>
  <c r="EO308" i="1"/>
  <c r="EO322" i="1"/>
  <c r="EO329" i="1"/>
  <c r="EO379" i="1"/>
  <c r="EO399" i="1"/>
  <c r="EO418" i="1"/>
  <c r="EP420" i="1"/>
  <c r="EO427" i="1"/>
  <c r="EP76" i="1"/>
  <c r="EO78" i="1"/>
  <c r="EP132" i="1"/>
  <c r="EP134" i="1"/>
  <c r="EO136" i="1"/>
  <c r="EO143" i="1"/>
  <c r="EO152" i="1"/>
  <c r="EP159" i="1"/>
  <c r="EO161" i="1"/>
  <c r="EP180" i="1"/>
  <c r="EO216" i="1"/>
  <c r="EO218" i="1"/>
  <c r="EO220" i="1"/>
  <c r="EO228" i="1"/>
  <c r="EO258" i="1"/>
  <c r="EO260" i="1"/>
  <c r="EO271" i="1"/>
  <c r="EO275" i="1"/>
  <c r="EO332" i="1"/>
  <c r="EP344" i="1"/>
  <c r="EP348" i="1"/>
  <c r="EP355" i="1"/>
  <c r="EO357" i="1"/>
  <c r="EO359" i="1"/>
  <c r="EP373" i="1"/>
  <c r="EP452" i="1"/>
  <c r="EP464" i="1"/>
  <c r="EP484" i="1"/>
  <c r="EP91" i="1"/>
  <c r="EP143" i="1"/>
  <c r="EO145" i="1"/>
  <c r="EO176" i="1"/>
  <c r="EO192" i="1"/>
  <c r="EO199" i="1"/>
  <c r="EO201" i="1"/>
  <c r="EP218" i="1"/>
  <c r="EP220" i="1"/>
  <c r="EQ220" i="1" s="1"/>
  <c r="EP258" i="1"/>
  <c r="EP271" i="1"/>
  <c r="EO316" i="1"/>
  <c r="EO325" i="1"/>
  <c r="EO353" i="1"/>
  <c r="EO371" i="1"/>
  <c r="EP393" i="1"/>
  <c r="EO395" i="1"/>
  <c r="EO410" i="1"/>
  <c r="EP412" i="1"/>
  <c r="EP448" i="1"/>
  <c r="EO450" i="1"/>
  <c r="EP473" i="1"/>
  <c r="EP480" i="1"/>
  <c r="EO482" i="1"/>
  <c r="EP491" i="1"/>
  <c r="EP493" i="1"/>
  <c r="EP498" i="1"/>
  <c r="EO106" i="1"/>
  <c r="EO126" i="1"/>
  <c r="EO169" i="1"/>
  <c r="EP233" i="1"/>
  <c r="EO247" i="1"/>
  <c r="EO263" i="1"/>
  <c r="EO267" i="1"/>
  <c r="EP282" i="1"/>
  <c r="EO284" i="1"/>
  <c r="EP289" i="1"/>
  <c r="EO291" i="1"/>
  <c r="EO293" i="1"/>
  <c r="EO298" i="1"/>
  <c r="EO300" i="1"/>
  <c r="EO307" i="1"/>
  <c r="EO340" i="1"/>
  <c r="EO378" i="1"/>
  <c r="EP408" i="1"/>
  <c r="EP417" i="1"/>
  <c r="EO419" i="1"/>
  <c r="EP421" i="1"/>
  <c r="EO426" i="1"/>
  <c r="EO428" i="1"/>
  <c r="I537" i="4"/>
  <c r="U537" i="4" s="1"/>
  <c r="EO506" i="1"/>
  <c r="EO311" i="1"/>
  <c r="I342" i="4"/>
  <c r="U342" i="4" s="1"/>
  <c r="I368" i="4"/>
  <c r="U368" i="4" s="1"/>
  <c r="EO337" i="1"/>
  <c r="EP370" i="1"/>
  <c r="K401" i="4"/>
  <c r="W401" i="4" s="1"/>
  <c r="EO373" i="1"/>
  <c r="I404" i="4"/>
  <c r="U404" i="4" s="1"/>
  <c r="EO222" i="1"/>
  <c r="I253" i="4"/>
  <c r="U253" i="4" s="1"/>
  <c r="EP230" i="1"/>
  <c r="K261" i="4"/>
  <c r="W261" i="4" s="1"/>
  <c r="EO253" i="1"/>
  <c r="I284" i="4"/>
  <c r="U284" i="4" s="1"/>
  <c r="K286" i="4"/>
  <c r="W286" i="4" s="1"/>
  <c r="EP255" i="1"/>
  <c r="K319" i="4"/>
  <c r="W319" i="4" s="1"/>
  <c r="EP288" i="1"/>
  <c r="EO87" i="1"/>
  <c r="I118" i="4"/>
  <c r="U118" i="4" s="1"/>
  <c r="K139" i="4"/>
  <c r="W139" i="4" s="1"/>
  <c r="EP108" i="1"/>
  <c r="EO114" i="1"/>
  <c r="I145" i="4"/>
  <c r="U145" i="4" s="1"/>
  <c r="EP116" i="1"/>
  <c r="K147" i="4"/>
  <c r="W147" i="4" s="1"/>
  <c r="K178" i="4"/>
  <c r="W178" i="4" s="1"/>
  <c r="EP147" i="1"/>
  <c r="EP154" i="1"/>
  <c r="K185" i="4"/>
  <c r="W185" i="4" s="1"/>
  <c r="I195" i="4"/>
  <c r="U195" i="4" s="1"/>
  <c r="EO164" i="1"/>
  <c r="EP208" i="1"/>
  <c r="K239" i="4"/>
  <c r="W239" i="4" s="1"/>
  <c r="EP70" i="1"/>
  <c r="K101" i="4"/>
  <c r="W101" i="4" s="1"/>
  <c r="EO73" i="1"/>
  <c r="I104" i="4"/>
  <c r="U104" i="4" s="1"/>
  <c r="I113" i="4"/>
  <c r="U113" i="4" s="1"/>
  <c r="EO82" i="1"/>
  <c r="K115" i="4"/>
  <c r="W115" i="4" s="1"/>
  <c r="EP84" i="1"/>
  <c r="EP89" i="1"/>
  <c r="K120" i="4"/>
  <c r="W120" i="4" s="1"/>
  <c r="EO133" i="1"/>
  <c r="I164" i="4"/>
  <c r="U164" i="4" s="1"/>
  <c r="K202" i="4"/>
  <c r="W202" i="4" s="1"/>
  <c r="EP171" i="1"/>
  <c r="EP206" i="1"/>
  <c r="K237" i="4"/>
  <c r="W237" i="4" s="1"/>
  <c r="I282" i="4"/>
  <c r="U282" i="4" s="1"/>
  <c r="EO251" i="1"/>
  <c r="EO265" i="1"/>
  <c r="I296" i="4"/>
  <c r="U296" i="4" s="1"/>
  <c r="K328" i="4"/>
  <c r="W328" i="4" s="1"/>
  <c r="EP297" i="1"/>
  <c r="EO318" i="1"/>
  <c r="I349" i="4"/>
  <c r="U349" i="4" s="1"/>
  <c r="EP334" i="1"/>
  <c r="K365" i="4"/>
  <c r="W365" i="4" s="1"/>
  <c r="EP384" i="1"/>
  <c r="K415" i="4"/>
  <c r="W415" i="4" s="1"/>
  <c r="K432" i="4"/>
  <c r="W432" i="4" s="1"/>
  <c r="EP401" i="1"/>
  <c r="EP415" i="1"/>
  <c r="K446" i="4"/>
  <c r="W446" i="4" s="1"/>
  <c r="EO429" i="1"/>
  <c r="I460" i="4"/>
  <c r="U460" i="4" s="1"/>
  <c r="EP446" i="1"/>
  <c r="K477" i="4"/>
  <c r="W477" i="4" s="1"/>
  <c r="EO463" i="1"/>
  <c r="I494" i="4"/>
  <c r="U494" i="4" s="1"/>
  <c r="I514" i="4"/>
  <c r="U514" i="4" s="1"/>
  <c r="EO483" i="1"/>
  <c r="I540" i="4"/>
  <c r="U540" i="4" s="1"/>
  <c r="EO509" i="1"/>
  <c r="EP66" i="1"/>
  <c r="K97" i="4"/>
  <c r="W97" i="4" s="1"/>
  <c r="EO71" i="1"/>
  <c r="I102" i="4"/>
  <c r="U102" i="4" s="1"/>
  <c r="EO85" i="1"/>
  <c r="I116" i="4"/>
  <c r="U116" i="4" s="1"/>
  <c r="EP87" i="1"/>
  <c r="K118" i="4"/>
  <c r="W118" i="4" s="1"/>
  <c r="I143" i="4"/>
  <c r="U143" i="4" s="1"/>
  <c r="EO112" i="1"/>
  <c r="EO158" i="1"/>
  <c r="I189" i="4"/>
  <c r="U189" i="4" s="1"/>
  <c r="EO179" i="1"/>
  <c r="I210" i="4"/>
  <c r="U210" i="4" s="1"/>
  <c r="K221" i="4"/>
  <c r="W221" i="4" s="1"/>
  <c r="EP190" i="1"/>
  <c r="EP235" i="1"/>
  <c r="K266" i="4"/>
  <c r="W266" i="4" s="1"/>
  <c r="EP286" i="1"/>
  <c r="K317" i="4"/>
  <c r="W317" i="4" s="1"/>
  <c r="EP327" i="1"/>
  <c r="K358" i="4"/>
  <c r="W358" i="4" s="1"/>
  <c r="EP346" i="1"/>
  <c r="K377" i="4"/>
  <c r="W377" i="4" s="1"/>
  <c r="EO366" i="1"/>
  <c r="I397" i="4"/>
  <c r="U397" i="4" s="1"/>
  <c r="EO504" i="1"/>
  <c r="I535" i="4"/>
  <c r="U535" i="4" s="1"/>
  <c r="EP68" i="1"/>
  <c r="I111" i="4"/>
  <c r="U111" i="4" s="1"/>
  <c r="EO80" i="1"/>
  <c r="EP82" i="1"/>
  <c r="K113" i="4"/>
  <c r="W113" i="4" s="1"/>
  <c r="EO142" i="1"/>
  <c r="I173" i="4"/>
  <c r="U173" i="4" s="1"/>
  <c r="I182" i="4"/>
  <c r="U182" i="4" s="1"/>
  <c r="EO151" i="1"/>
  <c r="K198" i="4"/>
  <c r="W198" i="4" s="1"/>
  <c r="EP167" i="1"/>
  <c r="EO202" i="1"/>
  <c r="I233" i="4"/>
  <c r="U233" i="4" s="1"/>
  <c r="EP204" i="1"/>
  <c r="K235" i="4"/>
  <c r="W235" i="4" s="1"/>
  <c r="K280" i="4"/>
  <c r="W280" i="4" s="1"/>
  <c r="EP249" i="1"/>
  <c r="EP295" i="1"/>
  <c r="K326" i="4"/>
  <c r="W326" i="4" s="1"/>
  <c r="I336" i="4"/>
  <c r="U336" i="4" s="1"/>
  <c r="EO305" i="1"/>
  <c r="K413" i="4"/>
  <c r="W413" i="4" s="1"/>
  <c r="EP382" i="1"/>
  <c r="K421" i="4"/>
  <c r="W421" i="4" s="1"/>
  <c r="EP390" i="1"/>
  <c r="K440" i="4"/>
  <c r="W440" i="4" s="1"/>
  <c r="EP409" i="1"/>
  <c r="I492" i="4"/>
  <c r="U492" i="4" s="1"/>
  <c r="EO461" i="1"/>
  <c r="EO67" i="1"/>
  <c r="I98" i="4"/>
  <c r="U98" i="4" s="1"/>
  <c r="EO69" i="1"/>
  <c r="I100" i="4"/>
  <c r="U100" i="4" s="1"/>
  <c r="I105" i="4"/>
  <c r="U105" i="4" s="1"/>
  <c r="EO74" i="1"/>
  <c r="K116" i="4"/>
  <c r="W116" i="4" s="1"/>
  <c r="EP85" i="1"/>
  <c r="I141" i="4"/>
  <c r="U141" i="4" s="1"/>
  <c r="EO110" i="1"/>
  <c r="EP122" i="1"/>
  <c r="K153" i="4"/>
  <c r="W153" i="4" s="1"/>
  <c r="K162" i="4"/>
  <c r="W162" i="4" s="1"/>
  <c r="EP131" i="1"/>
  <c r="I206" i="4"/>
  <c r="U206" i="4" s="1"/>
  <c r="EO175" i="1"/>
  <c r="I231" i="4"/>
  <c r="U231" i="4" s="1"/>
  <c r="EO200" i="1"/>
  <c r="EP212" i="1"/>
  <c r="K243" i="4"/>
  <c r="W243" i="4" s="1"/>
  <c r="EO257" i="1"/>
  <c r="I288" i="4"/>
  <c r="U288" i="4" s="1"/>
  <c r="EP314" i="1"/>
  <c r="K345" i="4"/>
  <c r="W345" i="4" s="1"/>
  <c r="EP323" i="1"/>
  <c r="K354" i="4"/>
  <c r="W354" i="4" s="1"/>
  <c r="EO398" i="1"/>
  <c r="I429" i="4"/>
  <c r="U429" i="4" s="1"/>
  <c r="K456" i="4"/>
  <c r="W456" i="4" s="1"/>
  <c r="EP425" i="1"/>
  <c r="I474" i="4"/>
  <c r="U474" i="4" s="1"/>
  <c r="EO443" i="1"/>
  <c r="EP479" i="1"/>
  <c r="K510" i="4"/>
  <c r="W510" i="4" s="1"/>
  <c r="K528" i="4"/>
  <c r="W528" i="4" s="1"/>
  <c r="EP497" i="1"/>
  <c r="K111" i="4"/>
  <c r="W111" i="4" s="1"/>
  <c r="EP80" i="1"/>
  <c r="EQ80" i="1" s="1"/>
  <c r="I117" i="4"/>
  <c r="U117" i="4" s="1"/>
  <c r="EO86" i="1"/>
  <c r="EO95" i="1"/>
  <c r="I126" i="4"/>
  <c r="U126" i="4" s="1"/>
  <c r="EO97" i="1"/>
  <c r="I128" i="4"/>
  <c r="U128" i="4" s="1"/>
  <c r="EO149" i="1"/>
  <c r="I180" i="4"/>
  <c r="U180" i="4" s="1"/>
  <c r="EP165" i="1"/>
  <c r="K196" i="4"/>
  <c r="W196" i="4" s="1"/>
  <c r="EP186" i="1"/>
  <c r="K217" i="4"/>
  <c r="W217" i="4" s="1"/>
  <c r="K256" i="4"/>
  <c r="W256" i="4" s="1"/>
  <c r="EP225" i="1"/>
  <c r="I265" i="4"/>
  <c r="U265" i="4" s="1"/>
  <c r="EO234" i="1"/>
  <c r="EP245" i="1"/>
  <c r="K276" i="4"/>
  <c r="W276" i="4" s="1"/>
  <c r="EO281" i="1"/>
  <c r="I312" i="4"/>
  <c r="U312" i="4" s="1"/>
  <c r="I362" i="4"/>
  <c r="U362" i="4" s="1"/>
  <c r="EO331" i="1"/>
  <c r="EP338" i="1"/>
  <c r="K369" i="4"/>
  <c r="W369" i="4" s="1"/>
  <c r="EP388" i="1"/>
  <c r="K419" i="4"/>
  <c r="W419" i="4" s="1"/>
  <c r="K436" i="4"/>
  <c r="W436" i="4" s="1"/>
  <c r="EP405" i="1"/>
  <c r="EO439" i="1"/>
  <c r="I470" i="4"/>
  <c r="U470" i="4" s="1"/>
  <c r="EO489" i="1"/>
  <c r="I520" i="4"/>
  <c r="U520" i="4" s="1"/>
  <c r="I531" i="4"/>
  <c r="U531" i="4" s="1"/>
  <c r="EO500" i="1"/>
  <c r="K538" i="4"/>
  <c r="W538" i="4" s="1"/>
  <c r="EP507" i="1"/>
  <c r="K98" i="4"/>
  <c r="W98" i="4" s="1"/>
  <c r="EP67" i="1"/>
  <c r="EP74" i="1"/>
  <c r="K105" i="4"/>
  <c r="W105" i="4" s="1"/>
  <c r="K114" i="4"/>
  <c r="W114" i="4" s="1"/>
  <c r="EP83" i="1"/>
  <c r="EO93" i="1"/>
  <c r="I124" i="4"/>
  <c r="U124" i="4" s="1"/>
  <c r="EP120" i="1"/>
  <c r="K151" i="4"/>
  <c r="W151" i="4" s="1"/>
  <c r="K158" i="4"/>
  <c r="W158" i="4" s="1"/>
  <c r="EP127" i="1"/>
  <c r="K187" i="4"/>
  <c r="W187" i="4" s="1"/>
  <c r="EP156" i="1"/>
  <c r="EO173" i="1"/>
  <c r="I204" i="4"/>
  <c r="U204" i="4" s="1"/>
  <c r="K241" i="4"/>
  <c r="W241" i="4" s="1"/>
  <c r="EP210" i="1"/>
  <c r="EO396" i="1"/>
  <c r="I427" i="4"/>
  <c r="U427" i="4" s="1"/>
  <c r="EP423" i="1"/>
  <c r="K454" i="4"/>
  <c r="W454" i="4" s="1"/>
  <c r="K488" i="4"/>
  <c r="W488" i="4" s="1"/>
  <c r="EP457" i="1"/>
  <c r="EP475" i="1"/>
  <c r="K506" i="4"/>
  <c r="W506" i="4" s="1"/>
  <c r="I101" i="4"/>
  <c r="U101" i="4" s="1"/>
  <c r="EO70" i="1"/>
  <c r="EO75" i="1"/>
  <c r="I106" i="4"/>
  <c r="U106" i="4" s="1"/>
  <c r="I115" i="4"/>
  <c r="U115" i="4" s="1"/>
  <c r="EO84" i="1"/>
  <c r="EO89" i="1"/>
  <c r="I120" i="4"/>
  <c r="U120" i="4" s="1"/>
  <c r="EP184" i="1"/>
  <c r="K215" i="4"/>
  <c r="W215" i="4" s="1"/>
  <c r="K227" i="4"/>
  <c r="W227" i="4" s="1"/>
  <c r="EP196" i="1"/>
  <c r="EP243" i="1"/>
  <c r="K274" i="4"/>
  <c r="W274" i="4" s="1"/>
  <c r="EO273" i="1"/>
  <c r="I304" i="4"/>
  <c r="U304" i="4" s="1"/>
  <c r="I332" i="4"/>
  <c r="U332" i="4" s="1"/>
  <c r="EO301" i="1"/>
  <c r="I344" i="4"/>
  <c r="U344" i="4" s="1"/>
  <c r="EO313" i="1"/>
  <c r="EO320" i="1"/>
  <c r="I351" i="4"/>
  <c r="U351" i="4" s="1"/>
  <c r="EP354" i="1"/>
  <c r="K385" i="4"/>
  <c r="W385" i="4" s="1"/>
  <c r="I408" i="4"/>
  <c r="U408" i="4" s="1"/>
  <c r="EO377" i="1"/>
  <c r="K417" i="4"/>
  <c r="W417" i="4" s="1"/>
  <c r="EP386" i="1"/>
  <c r="EP403" i="1"/>
  <c r="K434" i="4"/>
  <c r="W434" i="4" s="1"/>
  <c r="EO469" i="1"/>
  <c r="I500" i="4"/>
  <c r="U500" i="4" s="1"/>
  <c r="EP471" i="1"/>
  <c r="K502" i="4"/>
  <c r="W502" i="4" s="1"/>
  <c r="EO496" i="1"/>
  <c r="I527" i="4"/>
  <c r="U527" i="4" s="1"/>
  <c r="EP62" i="1"/>
  <c r="K93" i="4"/>
  <c r="W93" i="4" s="1"/>
  <c r="EP79" i="1"/>
  <c r="K110" i="4"/>
  <c r="W110" i="4" s="1"/>
  <c r="EP81" i="1"/>
  <c r="K112" i="4"/>
  <c r="W112" i="4" s="1"/>
  <c r="EO99" i="1"/>
  <c r="I130" i="4"/>
  <c r="U130" i="4" s="1"/>
  <c r="EP106" i="1"/>
  <c r="K137" i="4"/>
  <c r="W137" i="4" s="1"/>
  <c r="EP109" i="1"/>
  <c r="EP111" i="1"/>
  <c r="K142" i="4"/>
  <c r="W142" i="4" s="1"/>
  <c r="EP113" i="1"/>
  <c r="K144" i="4"/>
  <c r="W144" i="4" s="1"/>
  <c r="EP136" i="1"/>
  <c r="K167" i="4"/>
  <c r="W167" i="4" s="1"/>
  <c r="EP138" i="1"/>
  <c r="K169" i="4"/>
  <c r="W169" i="4" s="1"/>
  <c r="EP145" i="1"/>
  <c r="K176" i="4"/>
  <c r="W176" i="4" s="1"/>
  <c r="EP150" i="1"/>
  <c r="EP152" i="1"/>
  <c r="K183" i="4"/>
  <c r="W183" i="4" s="1"/>
  <c r="EP161" i="1"/>
  <c r="K192" i="4"/>
  <c r="W192" i="4" s="1"/>
  <c r="EP163" i="1"/>
  <c r="EP174" i="1"/>
  <c r="EP176" i="1"/>
  <c r="K207" i="4"/>
  <c r="W207" i="4" s="1"/>
  <c r="EP178" i="1"/>
  <c r="K209" i="4"/>
  <c r="W209" i="4" s="1"/>
  <c r="EO194" i="1"/>
  <c r="I225" i="4"/>
  <c r="U225" i="4" s="1"/>
  <c r="EO198" i="1"/>
  <c r="I229" i="4"/>
  <c r="U229" i="4" s="1"/>
  <c r="EP214" i="1"/>
  <c r="K245" i="4"/>
  <c r="W245" i="4" s="1"/>
  <c r="EP237" i="1"/>
  <c r="K268" i="4"/>
  <c r="W268" i="4" s="1"/>
  <c r="EP256" i="1"/>
  <c r="K287" i="4"/>
  <c r="W287" i="4" s="1"/>
  <c r="EP260" i="1"/>
  <c r="K291" i="4"/>
  <c r="W291" i="4" s="1"/>
  <c r="EP264" i="1"/>
  <c r="K295" i="4"/>
  <c r="W295" i="4" s="1"/>
  <c r="EP268" i="1"/>
  <c r="K299" i="4"/>
  <c r="W299" i="4" s="1"/>
  <c r="EP272" i="1"/>
  <c r="K303" i="4"/>
  <c r="W303" i="4" s="1"/>
  <c r="EP276" i="1"/>
  <c r="K307" i="4"/>
  <c r="W307" i="4" s="1"/>
  <c r="EP280" i="1"/>
  <c r="K311" i="4"/>
  <c r="W311" i="4" s="1"/>
  <c r="EP291" i="1"/>
  <c r="K322" i="4"/>
  <c r="W322" i="4" s="1"/>
  <c r="EP293" i="1"/>
  <c r="K324" i="4"/>
  <c r="W324" i="4" s="1"/>
  <c r="EO303" i="1"/>
  <c r="I334" i="4"/>
  <c r="U334" i="4" s="1"/>
  <c r="EP304" i="1"/>
  <c r="EP306" i="1"/>
  <c r="K337" i="4"/>
  <c r="W337" i="4" s="1"/>
  <c r="EP310" i="1"/>
  <c r="K341" i="4"/>
  <c r="W341" i="4" s="1"/>
  <c r="EO317" i="1"/>
  <c r="EP319" i="1"/>
  <c r="K350" i="4"/>
  <c r="W350" i="4" s="1"/>
  <c r="EO321" i="1"/>
  <c r="EP336" i="1"/>
  <c r="EO342" i="1"/>
  <c r="I373" i="4"/>
  <c r="U373" i="4" s="1"/>
  <c r="EO350" i="1"/>
  <c r="I381" i="4"/>
  <c r="U381" i="4" s="1"/>
  <c r="EO360" i="1"/>
  <c r="I391" i="4"/>
  <c r="U391" i="4" s="1"/>
  <c r="EP365" i="1"/>
  <c r="EO368" i="1"/>
  <c r="I399" i="4"/>
  <c r="U399" i="4" s="1"/>
  <c r="EP372" i="1"/>
  <c r="K403" i="4"/>
  <c r="W403" i="4" s="1"/>
  <c r="EO374" i="1"/>
  <c r="EP376" i="1"/>
  <c r="K407" i="4"/>
  <c r="W407" i="4" s="1"/>
  <c r="EP378" i="1"/>
  <c r="K409" i="4"/>
  <c r="W409" i="4" s="1"/>
  <c r="EP380" i="1"/>
  <c r="K411" i="4"/>
  <c r="W411" i="4" s="1"/>
  <c r="EO392" i="1"/>
  <c r="I423" i="4"/>
  <c r="U423" i="4" s="1"/>
  <c r="EO394" i="1"/>
  <c r="I425" i="4"/>
  <c r="U425" i="4" s="1"/>
  <c r="EP397" i="1"/>
  <c r="EP407" i="1"/>
  <c r="K438" i="4"/>
  <c r="W438" i="4" s="1"/>
  <c r="EO413" i="1"/>
  <c r="I444" i="4"/>
  <c r="U444" i="4" s="1"/>
  <c r="EO417" i="1"/>
  <c r="I448" i="4"/>
  <c r="U448" i="4" s="1"/>
  <c r="EO421" i="1"/>
  <c r="I452" i="4"/>
  <c r="U452" i="4" s="1"/>
  <c r="EP428" i="1"/>
  <c r="EO431" i="1"/>
  <c r="I462" i="4"/>
  <c r="U462" i="4" s="1"/>
  <c r="EO433" i="1"/>
  <c r="I464" i="4"/>
  <c r="U464" i="4" s="1"/>
  <c r="EP438" i="1"/>
  <c r="K469" i="4"/>
  <c r="W469" i="4" s="1"/>
  <c r="EP450" i="1"/>
  <c r="K481" i="4"/>
  <c r="W481" i="4" s="1"/>
  <c r="EO455" i="1"/>
  <c r="I486" i="4"/>
  <c r="U486" i="4" s="1"/>
  <c r="EP460" i="1"/>
  <c r="EP462" i="1"/>
  <c r="K493" i="4"/>
  <c r="W493" i="4" s="1"/>
  <c r="EO465" i="1"/>
  <c r="I496" i="4"/>
  <c r="U496" i="4" s="1"/>
  <c r="EP468" i="1"/>
  <c r="EO477" i="1"/>
  <c r="I508" i="4"/>
  <c r="U508" i="4" s="1"/>
  <c r="EO481" i="1"/>
  <c r="I512" i="4"/>
  <c r="U512" i="4" s="1"/>
  <c r="EP482" i="1"/>
  <c r="EO484" i="1"/>
  <c r="EO487" i="1"/>
  <c r="I518" i="4"/>
  <c r="U518" i="4" s="1"/>
  <c r="EO498" i="1"/>
  <c r="EP505" i="1"/>
  <c r="EO508" i="1"/>
  <c r="EO61" i="1"/>
  <c r="I92" i="4"/>
  <c r="U92" i="4" s="1"/>
  <c r="EO63" i="1"/>
  <c r="I94" i="4"/>
  <c r="U94" i="4" s="1"/>
  <c r="EO65" i="1"/>
  <c r="I96" i="4"/>
  <c r="U96" i="4" s="1"/>
  <c r="EP72" i="1"/>
  <c r="EO101" i="1"/>
  <c r="I132" i="4"/>
  <c r="U132" i="4" s="1"/>
  <c r="EP102" i="1"/>
  <c r="EP104" i="1"/>
  <c r="EO107" i="1"/>
  <c r="I138" i="4"/>
  <c r="U138" i="4" s="1"/>
  <c r="EO108" i="1"/>
  <c r="EO117" i="1"/>
  <c r="I148" i="4"/>
  <c r="U148" i="4" s="1"/>
  <c r="EO120" i="1"/>
  <c r="EO123" i="1"/>
  <c r="I154" i="4"/>
  <c r="U154" i="4" s="1"/>
  <c r="EP124" i="1"/>
  <c r="EP129" i="1"/>
  <c r="K160" i="4"/>
  <c r="W160" i="4" s="1"/>
  <c r="EO135" i="1"/>
  <c r="I166" i="4"/>
  <c r="U166" i="4" s="1"/>
  <c r="EO139" i="1"/>
  <c r="I170" i="4"/>
  <c r="U170" i="4" s="1"/>
  <c r="EP140" i="1"/>
  <c r="EO156" i="1"/>
  <c r="EO162" i="1"/>
  <c r="I193" i="4"/>
  <c r="U193" i="4" s="1"/>
  <c r="EO167" i="1"/>
  <c r="EP169" i="1"/>
  <c r="K200" i="4"/>
  <c r="W200" i="4" s="1"/>
  <c r="EO184" i="1"/>
  <c r="EO187" i="1"/>
  <c r="I218" i="4"/>
  <c r="U218" i="4" s="1"/>
  <c r="EP188" i="1"/>
  <c r="EP192" i="1"/>
  <c r="K223" i="4"/>
  <c r="W223" i="4" s="1"/>
  <c r="EP194" i="1"/>
  <c r="K225" i="4"/>
  <c r="W225" i="4" s="1"/>
  <c r="EO196" i="1"/>
  <c r="EO204" i="1"/>
  <c r="EO210" i="1"/>
  <c r="EO212" i="1"/>
  <c r="EP216" i="1"/>
  <c r="K247" i="4"/>
  <c r="W247" i="4" s="1"/>
  <c r="EO225" i="1"/>
  <c r="EP228" i="1"/>
  <c r="EP232" i="1"/>
  <c r="K263" i="4"/>
  <c r="W263" i="4" s="1"/>
  <c r="EO238" i="1"/>
  <c r="I269" i="4"/>
  <c r="U269" i="4" s="1"/>
  <c r="EO240" i="1"/>
  <c r="I271" i="4"/>
  <c r="U271" i="4" s="1"/>
  <c r="EO243" i="1"/>
  <c r="ER243" i="1" s="1"/>
  <c r="EO246" i="1"/>
  <c r="I277" i="4"/>
  <c r="U277" i="4" s="1"/>
  <c r="EO255" i="1"/>
  <c r="EO261" i="1"/>
  <c r="I292" i="4"/>
  <c r="U292" i="4" s="1"/>
  <c r="EO269" i="1"/>
  <c r="I300" i="4"/>
  <c r="U300" i="4" s="1"/>
  <c r="EO277" i="1"/>
  <c r="I308" i="4"/>
  <c r="U308" i="4" s="1"/>
  <c r="EP284" i="1"/>
  <c r="EO287" i="1"/>
  <c r="I318" i="4"/>
  <c r="U318" i="4" s="1"/>
  <c r="EO294" i="1"/>
  <c r="I325" i="4"/>
  <c r="U325" i="4" s="1"/>
  <c r="EO296" i="1"/>
  <c r="I327" i="4"/>
  <c r="U327" i="4" s="1"/>
  <c r="EO297" i="1"/>
  <c r="EP299" i="1"/>
  <c r="K330" i="4"/>
  <c r="W330" i="4" s="1"/>
  <c r="EP303" i="1"/>
  <c r="K334" i="4"/>
  <c r="W334" i="4" s="1"/>
  <c r="EP308" i="1"/>
  <c r="EO314" i="1"/>
  <c r="EO323" i="1"/>
  <c r="EP325" i="1"/>
  <c r="K356" i="4"/>
  <c r="W356" i="4" s="1"/>
  <c r="EO328" i="1"/>
  <c r="I359" i="4"/>
  <c r="U359" i="4" s="1"/>
  <c r="EP329" i="1"/>
  <c r="EP332" i="1"/>
  <c r="EO335" i="1"/>
  <c r="I366" i="4"/>
  <c r="U366" i="4" s="1"/>
  <c r="EO338" i="1"/>
  <c r="EP342" i="1"/>
  <c r="K373" i="4"/>
  <c r="W373" i="4" s="1"/>
  <c r="EO346" i="1"/>
  <c r="EP350" i="1"/>
  <c r="K381" i="4"/>
  <c r="W381" i="4" s="1"/>
  <c r="EO354" i="1"/>
  <c r="EP356" i="1"/>
  <c r="K387" i="4"/>
  <c r="W387" i="4" s="1"/>
  <c r="EP358" i="1"/>
  <c r="K389" i="4"/>
  <c r="W389" i="4" s="1"/>
  <c r="EP360" i="1"/>
  <c r="K391" i="4"/>
  <c r="W391" i="4" s="1"/>
  <c r="EP362" i="1"/>
  <c r="ER362" i="1" s="1"/>
  <c r="K393" i="4"/>
  <c r="W393" i="4" s="1"/>
  <c r="EP364" i="1"/>
  <c r="K395" i="4"/>
  <c r="W395" i="4" s="1"/>
  <c r="EP368" i="1"/>
  <c r="K399" i="4"/>
  <c r="W399" i="4" s="1"/>
  <c r="EP392" i="1"/>
  <c r="K423" i="4"/>
  <c r="W423" i="4" s="1"/>
  <c r="EO400" i="1"/>
  <c r="I431" i="4"/>
  <c r="U431" i="4" s="1"/>
  <c r="EO403" i="1"/>
  <c r="EO408" i="1"/>
  <c r="I439" i="4"/>
  <c r="U439" i="4" s="1"/>
  <c r="EO409" i="1"/>
  <c r="EP411" i="1"/>
  <c r="K442" i="4"/>
  <c r="W442" i="4" s="1"/>
  <c r="EP419" i="1"/>
  <c r="K450" i="4"/>
  <c r="W450" i="4" s="1"/>
  <c r="EO424" i="1"/>
  <c r="I455" i="4"/>
  <c r="U455" i="4" s="1"/>
  <c r="EO425" i="1"/>
  <c r="EP427" i="1"/>
  <c r="K458" i="4"/>
  <c r="W458" i="4" s="1"/>
  <c r="EP431" i="1"/>
  <c r="K462" i="4"/>
  <c r="W462" i="4" s="1"/>
  <c r="EO437" i="1"/>
  <c r="I468" i="4"/>
  <c r="U468" i="4" s="1"/>
  <c r="EO447" i="1"/>
  <c r="I478" i="4"/>
  <c r="U478" i="4" s="1"/>
  <c r="EO449" i="1"/>
  <c r="I480" i="4"/>
  <c r="U480" i="4" s="1"/>
  <c r="EO453" i="1"/>
  <c r="I484" i="4"/>
  <c r="U484" i="4" s="1"/>
  <c r="EP455" i="1"/>
  <c r="K486" i="4"/>
  <c r="W486" i="4" s="1"/>
  <c r="EO457" i="1"/>
  <c r="EQ457" i="1" s="1"/>
  <c r="EP459" i="1"/>
  <c r="K490" i="4"/>
  <c r="W490" i="4" s="1"/>
  <c r="EP467" i="1"/>
  <c r="K498" i="4"/>
  <c r="W498" i="4" s="1"/>
  <c r="EO472" i="1"/>
  <c r="I503" i="4"/>
  <c r="U503" i="4" s="1"/>
  <c r="EO475" i="1"/>
  <c r="EO480" i="1"/>
  <c r="I511" i="4"/>
  <c r="U511" i="4" s="1"/>
  <c r="EO485" i="1"/>
  <c r="I516" i="4"/>
  <c r="U516" i="4" s="1"/>
  <c r="EP487" i="1"/>
  <c r="K518" i="4"/>
  <c r="W518" i="4" s="1"/>
  <c r="EO494" i="1"/>
  <c r="I525" i="4"/>
  <c r="U525" i="4" s="1"/>
  <c r="EP502" i="1"/>
  <c r="K533" i="4"/>
  <c r="W533" i="4" s="1"/>
  <c r="EO507" i="1"/>
  <c r="EP95" i="1"/>
  <c r="K126" i="4"/>
  <c r="W126" i="4" s="1"/>
  <c r="EP97" i="1"/>
  <c r="K128" i="4"/>
  <c r="W128" i="4" s="1"/>
  <c r="EO103" i="1"/>
  <c r="I134" i="4"/>
  <c r="U134" i="4" s="1"/>
  <c r="EO105" i="1"/>
  <c r="I136" i="4"/>
  <c r="U136" i="4" s="1"/>
  <c r="EP114" i="1"/>
  <c r="K145" i="4"/>
  <c r="W145" i="4" s="1"/>
  <c r="EO119" i="1"/>
  <c r="I150" i="4"/>
  <c r="U150" i="4" s="1"/>
  <c r="EO125" i="1"/>
  <c r="I156" i="4"/>
  <c r="U156" i="4" s="1"/>
  <c r="EP133" i="1"/>
  <c r="K164" i="4"/>
  <c r="W164" i="4" s="1"/>
  <c r="EO146" i="1"/>
  <c r="I177" i="4"/>
  <c r="U177" i="4" s="1"/>
  <c r="EP149" i="1"/>
  <c r="K180" i="4"/>
  <c r="W180" i="4" s="1"/>
  <c r="EO155" i="1"/>
  <c r="I186" i="4"/>
  <c r="U186" i="4" s="1"/>
  <c r="EO166" i="1"/>
  <c r="I197" i="4"/>
  <c r="U197" i="4" s="1"/>
  <c r="EP173" i="1"/>
  <c r="K204" i="4"/>
  <c r="W204" i="4" s="1"/>
  <c r="EO181" i="1"/>
  <c r="I212" i="4"/>
  <c r="U212" i="4" s="1"/>
  <c r="EO195" i="1"/>
  <c r="I226" i="4"/>
  <c r="U226" i="4" s="1"/>
  <c r="EP200" i="1"/>
  <c r="K231" i="4"/>
  <c r="W231" i="4" s="1"/>
  <c r="EP202" i="1"/>
  <c r="K233" i="4"/>
  <c r="W233" i="4" s="1"/>
  <c r="EO213" i="1"/>
  <c r="I244" i="4"/>
  <c r="U244" i="4" s="1"/>
  <c r="EP222" i="1"/>
  <c r="K253" i="4"/>
  <c r="W253" i="4" s="1"/>
  <c r="EO248" i="1"/>
  <c r="I279" i="4"/>
  <c r="U279" i="4" s="1"/>
  <c r="EP251" i="1"/>
  <c r="K282" i="4"/>
  <c r="W282" i="4" s="1"/>
  <c r="EP253" i="1"/>
  <c r="K284" i="4"/>
  <c r="W284" i="4" s="1"/>
  <c r="EO285" i="1"/>
  <c r="I316" i="4"/>
  <c r="U316" i="4" s="1"/>
  <c r="EP301" i="1"/>
  <c r="K332" i="4"/>
  <c r="W332" i="4" s="1"/>
  <c r="EO309" i="1"/>
  <c r="I340" i="4"/>
  <c r="U340" i="4" s="1"/>
  <c r="EP311" i="1"/>
  <c r="K342" i="4"/>
  <c r="W342" i="4" s="1"/>
  <c r="EP318" i="1"/>
  <c r="K349" i="4"/>
  <c r="W349" i="4" s="1"/>
  <c r="EO343" i="1"/>
  <c r="I374" i="4"/>
  <c r="U374" i="4" s="1"/>
  <c r="EO351" i="1"/>
  <c r="I382" i="4"/>
  <c r="U382" i="4" s="1"/>
  <c r="EO369" i="1"/>
  <c r="I400" i="4"/>
  <c r="U400" i="4" s="1"/>
  <c r="EO381" i="1"/>
  <c r="I412" i="4"/>
  <c r="U412" i="4" s="1"/>
  <c r="EO385" i="1"/>
  <c r="I416" i="4"/>
  <c r="U416" i="4" s="1"/>
  <c r="EO389" i="1"/>
  <c r="I420" i="4"/>
  <c r="U420" i="4" s="1"/>
  <c r="EP396" i="1"/>
  <c r="K427" i="4"/>
  <c r="W427" i="4" s="1"/>
  <c r="EO404" i="1"/>
  <c r="I435" i="4"/>
  <c r="U435" i="4" s="1"/>
  <c r="EO406" i="1"/>
  <c r="I437" i="4"/>
  <c r="U437" i="4" s="1"/>
  <c r="EO416" i="1"/>
  <c r="I447" i="4"/>
  <c r="U447" i="4" s="1"/>
  <c r="EP439" i="1"/>
  <c r="K470" i="4"/>
  <c r="W470" i="4" s="1"/>
  <c r="EP443" i="1"/>
  <c r="K474" i="4"/>
  <c r="W474" i="4" s="1"/>
  <c r="EO456" i="1"/>
  <c r="I487" i="4"/>
  <c r="U487" i="4" s="1"/>
  <c r="EP463" i="1"/>
  <c r="K494" i="4"/>
  <c r="W494" i="4" s="1"/>
  <c r="EP469" i="1"/>
  <c r="K500" i="4"/>
  <c r="W500" i="4" s="1"/>
  <c r="EP483" i="1"/>
  <c r="K514" i="4"/>
  <c r="W514" i="4" s="1"/>
  <c r="EO488" i="1"/>
  <c r="I519" i="4"/>
  <c r="U519" i="4" s="1"/>
  <c r="EP500" i="1"/>
  <c r="K531" i="4"/>
  <c r="W531" i="4" s="1"/>
  <c r="EP509" i="1"/>
  <c r="K540" i="4"/>
  <c r="W540" i="4" s="1"/>
  <c r="EP63" i="1"/>
  <c r="K94" i="4"/>
  <c r="W94" i="4" s="1"/>
  <c r="EP65" i="1"/>
  <c r="K96" i="4"/>
  <c r="W96" i="4" s="1"/>
  <c r="EP78" i="1"/>
  <c r="K109" i="4"/>
  <c r="W109" i="4" s="1"/>
  <c r="EP90" i="1"/>
  <c r="K121" i="4"/>
  <c r="W121" i="4" s="1"/>
  <c r="EP93" i="1"/>
  <c r="EO115" i="1"/>
  <c r="I146" i="4"/>
  <c r="U146" i="4" s="1"/>
  <c r="EP117" i="1"/>
  <c r="K148" i="4"/>
  <c r="W148" i="4" s="1"/>
  <c r="EO130" i="1"/>
  <c r="I161" i="4"/>
  <c r="U161" i="4" s="1"/>
  <c r="EP137" i="1"/>
  <c r="K168" i="4"/>
  <c r="W168" i="4" s="1"/>
  <c r="EO141" i="1"/>
  <c r="I172" i="4"/>
  <c r="U172" i="4" s="1"/>
  <c r="EP142" i="1"/>
  <c r="EP144" i="1"/>
  <c r="K175" i="4"/>
  <c r="W175" i="4" s="1"/>
  <c r="EP153" i="1"/>
  <c r="K184" i="4"/>
  <c r="W184" i="4" s="1"/>
  <c r="EP158" i="1"/>
  <c r="EP160" i="1"/>
  <c r="K191" i="4"/>
  <c r="W191" i="4" s="1"/>
  <c r="EP162" i="1"/>
  <c r="K193" i="4"/>
  <c r="W193" i="4" s="1"/>
  <c r="EO170" i="1"/>
  <c r="I201" i="4"/>
  <c r="U201" i="4" s="1"/>
  <c r="EP177" i="1"/>
  <c r="K208" i="4"/>
  <c r="W208" i="4" s="1"/>
  <c r="EP179" i="1"/>
  <c r="EO189" i="1"/>
  <c r="I220" i="4"/>
  <c r="U220" i="4" s="1"/>
  <c r="EO203" i="1"/>
  <c r="I234" i="4"/>
  <c r="U234" i="4" s="1"/>
  <c r="EO211" i="1"/>
  <c r="I242" i="4"/>
  <c r="U242" i="4" s="1"/>
  <c r="EP227" i="1"/>
  <c r="K258" i="4"/>
  <c r="W258" i="4" s="1"/>
  <c r="EP236" i="1"/>
  <c r="K267" i="4"/>
  <c r="W267" i="4" s="1"/>
  <c r="EP238" i="1"/>
  <c r="K269" i="4"/>
  <c r="W269" i="4" s="1"/>
  <c r="EP240" i="1"/>
  <c r="EQ240" i="1" s="1"/>
  <c r="K271" i="4"/>
  <c r="W271" i="4" s="1"/>
  <c r="EP246" i="1"/>
  <c r="K277" i="4"/>
  <c r="W277" i="4" s="1"/>
  <c r="EO254" i="1"/>
  <c r="I285" i="4"/>
  <c r="U285" i="4" s="1"/>
  <c r="EP257" i="1"/>
  <c r="EP259" i="1"/>
  <c r="K290" i="4"/>
  <c r="W290" i="4" s="1"/>
  <c r="EP261" i="1"/>
  <c r="K292" i="4"/>
  <c r="W292" i="4" s="1"/>
  <c r="EP265" i="1"/>
  <c r="EP267" i="1"/>
  <c r="K298" i="4"/>
  <c r="W298" i="4" s="1"/>
  <c r="EP269" i="1"/>
  <c r="K300" i="4"/>
  <c r="W300" i="4" s="1"/>
  <c r="EP273" i="1"/>
  <c r="EP275" i="1"/>
  <c r="K306" i="4"/>
  <c r="W306" i="4" s="1"/>
  <c r="EP277" i="1"/>
  <c r="K308" i="4"/>
  <c r="W308" i="4" s="1"/>
  <c r="EP281" i="1"/>
  <c r="EP283" i="1"/>
  <c r="K314" i="4"/>
  <c r="W314" i="4" s="1"/>
  <c r="EP287" i="1"/>
  <c r="K318" i="4"/>
  <c r="W318" i="4" s="1"/>
  <c r="EP290" i="1"/>
  <c r="K321" i="4"/>
  <c r="W321" i="4" s="1"/>
  <c r="EP292" i="1"/>
  <c r="K323" i="4"/>
  <c r="W323" i="4" s="1"/>
  <c r="EP294" i="1"/>
  <c r="K325" i="4"/>
  <c r="W325" i="4" s="1"/>
  <c r="EP307" i="1"/>
  <c r="K338" i="4"/>
  <c r="W338" i="4" s="1"/>
  <c r="EO312" i="1"/>
  <c r="I343" i="4"/>
  <c r="U343" i="4" s="1"/>
  <c r="EP320" i="1"/>
  <c r="EP322" i="1"/>
  <c r="K353" i="4"/>
  <c r="W353" i="4" s="1"/>
  <c r="EO326" i="1"/>
  <c r="I357" i="4"/>
  <c r="U357" i="4" s="1"/>
  <c r="EP335" i="1"/>
  <c r="K366" i="4"/>
  <c r="W366" i="4" s="1"/>
  <c r="EP366" i="1"/>
  <c r="EP371" i="1"/>
  <c r="K402" i="4"/>
  <c r="W402" i="4" s="1"/>
  <c r="EP375" i="1"/>
  <c r="ER375" i="1" s="1"/>
  <c r="K406" i="4"/>
  <c r="W406" i="4" s="1"/>
  <c r="EP379" i="1"/>
  <c r="K410" i="4"/>
  <c r="W410" i="4" s="1"/>
  <c r="EO393" i="1"/>
  <c r="I424" i="4"/>
  <c r="U424" i="4" s="1"/>
  <c r="EP398" i="1"/>
  <c r="EO412" i="1"/>
  <c r="I443" i="4"/>
  <c r="U443" i="4" s="1"/>
  <c r="EO414" i="1"/>
  <c r="I445" i="4"/>
  <c r="U445" i="4" s="1"/>
  <c r="EO420" i="1"/>
  <c r="I451" i="4"/>
  <c r="U451" i="4" s="1"/>
  <c r="EO422" i="1"/>
  <c r="I453" i="4"/>
  <c r="U453" i="4" s="1"/>
  <c r="EP429" i="1"/>
  <c r="EO432" i="1"/>
  <c r="I463" i="4"/>
  <c r="U463" i="4" s="1"/>
  <c r="EP435" i="1"/>
  <c r="K466" i="4"/>
  <c r="W466" i="4" s="1"/>
  <c r="EO440" i="1"/>
  <c r="I471" i="4"/>
  <c r="U471" i="4" s="1"/>
  <c r="EP441" i="1"/>
  <c r="EP447" i="1"/>
  <c r="K478" i="4"/>
  <c r="W478" i="4" s="1"/>
  <c r="EP451" i="1"/>
  <c r="K482" i="4"/>
  <c r="W482" i="4" s="1"/>
  <c r="EP453" i="1"/>
  <c r="K484" i="4"/>
  <c r="W484" i="4" s="1"/>
  <c r="EO464" i="1"/>
  <c r="I495" i="4"/>
  <c r="U495" i="4" s="1"/>
  <c r="EO470" i="1"/>
  <c r="I501" i="4"/>
  <c r="U501" i="4" s="1"/>
  <c r="EO478" i="1"/>
  <c r="I509" i="4"/>
  <c r="U509" i="4" s="1"/>
  <c r="EP485" i="1"/>
  <c r="K516" i="4"/>
  <c r="W516" i="4" s="1"/>
  <c r="EP489" i="1"/>
  <c r="EP492" i="1"/>
  <c r="EP494" i="1"/>
  <c r="K525" i="4"/>
  <c r="W525" i="4" s="1"/>
  <c r="EP496" i="1"/>
  <c r="EO503" i="1"/>
  <c r="I534" i="4"/>
  <c r="U534" i="4" s="1"/>
  <c r="EP504" i="1"/>
  <c r="EP61" i="1"/>
  <c r="ER61" i="1" s="1"/>
  <c r="EP71" i="1"/>
  <c r="K102" i="4"/>
  <c r="W102" i="4" s="1"/>
  <c r="EP73" i="1"/>
  <c r="K104" i="4"/>
  <c r="W104" i="4" s="1"/>
  <c r="EO83" i="1"/>
  <c r="I114" i="4"/>
  <c r="U114" i="4" s="1"/>
  <c r="EP86" i="1"/>
  <c r="K117" i="4"/>
  <c r="W117" i="4" s="1"/>
  <c r="EP101" i="1"/>
  <c r="EP103" i="1"/>
  <c r="K134" i="4"/>
  <c r="W134" i="4" s="1"/>
  <c r="EP105" i="1"/>
  <c r="K136" i="4"/>
  <c r="W136" i="4" s="1"/>
  <c r="EP107" i="1"/>
  <c r="EO109" i="1"/>
  <c r="I140" i="4"/>
  <c r="U140" i="4" s="1"/>
  <c r="EP110" i="1"/>
  <c r="EP112" i="1"/>
  <c r="EP121" i="1"/>
  <c r="K152" i="4"/>
  <c r="W152" i="4" s="1"/>
  <c r="EP123" i="1"/>
  <c r="EP125" i="1"/>
  <c r="K156" i="4"/>
  <c r="W156" i="4" s="1"/>
  <c r="EP135" i="1"/>
  <c r="EP139" i="1"/>
  <c r="EP146" i="1"/>
  <c r="K177" i="4"/>
  <c r="W177" i="4" s="1"/>
  <c r="EO150" i="1"/>
  <c r="ER150" i="1" s="1"/>
  <c r="I181" i="4"/>
  <c r="U181" i="4" s="1"/>
  <c r="EP151" i="1"/>
  <c r="EO157" i="1"/>
  <c r="I188" i="4"/>
  <c r="U188" i="4" s="1"/>
  <c r="EO163" i="1"/>
  <c r="I194" i="4"/>
  <c r="U194" i="4" s="1"/>
  <c r="EP164" i="1"/>
  <c r="EO174" i="1"/>
  <c r="I205" i="4"/>
  <c r="U205" i="4" s="1"/>
  <c r="EP175" i="1"/>
  <c r="EP181" i="1"/>
  <c r="K212" i="4"/>
  <c r="W212" i="4" s="1"/>
  <c r="EP185" i="1"/>
  <c r="K216" i="4"/>
  <c r="W216" i="4" s="1"/>
  <c r="EP187" i="1"/>
  <c r="EO197" i="1"/>
  <c r="I228" i="4"/>
  <c r="U228" i="4" s="1"/>
  <c r="EP205" i="1"/>
  <c r="K236" i="4"/>
  <c r="W236" i="4" s="1"/>
  <c r="EP209" i="1"/>
  <c r="K240" i="4"/>
  <c r="W240" i="4" s="1"/>
  <c r="EP213" i="1"/>
  <c r="K244" i="4"/>
  <c r="W244" i="4" s="1"/>
  <c r="EO215" i="1"/>
  <c r="EO219" i="1"/>
  <c r="I250" i="4"/>
  <c r="U250" i="4" s="1"/>
  <c r="EP224" i="1"/>
  <c r="K255" i="4"/>
  <c r="W255" i="4" s="1"/>
  <c r="EO227" i="1"/>
  <c r="EP229" i="1"/>
  <c r="K260" i="4"/>
  <c r="W260" i="4" s="1"/>
  <c r="EO231" i="1"/>
  <c r="EP234" i="1"/>
  <c r="EO236" i="1"/>
  <c r="EO242" i="1"/>
  <c r="EP244" i="1"/>
  <c r="K275" i="4"/>
  <c r="W275" i="4" s="1"/>
  <c r="EP248" i="1"/>
  <c r="K279" i="4"/>
  <c r="W279" i="4" s="1"/>
  <c r="EO259" i="1"/>
  <c r="EO262" i="1"/>
  <c r="I293" i="4"/>
  <c r="U293" i="4" s="1"/>
  <c r="EO270" i="1"/>
  <c r="I301" i="4"/>
  <c r="U301" i="4" s="1"/>
  <c r="EO278" i="1"/>
  <c r="I309" i="4"/>
  <c r="U309" i="4" s="1"/>
  <c r="EP296" i="1"/>
  <c r="EO302" i="1"/>
  <c r="I333" i="4"/>
  <c r="U333" i="4" s="1"/>
  <c r="EO304" i="1"/>
  <c r="I335" i="4"/>
  <c r="U335" i="4" s="1"/>
  <c r="EP305" i="1"/>
  <c r="EP309" i="1"/>
  <c r="K340" i="4"/>
  <c r="W340" i="4" s="1"/>
  <c r="EP313" i="1"/>
  <c r="EP328" i="1"/>
  <c r="EP330" i="1"/>
  <c r="K361" i="4"/>
  <c r="W361" i="4" s="1"/>
  <c r="EP331" i="1"/>
  <c r="EP333" i="1"/>
  <c r="K364" i="4"/>
  <c r="W364" i="4" s="1"/>
  <c r="EO336" i="1"/>
  <c r="I367" i="4"/>
  <c r="U367" i="4" s="1"/>
  <c r="EP337" i="1"/>
  <c r="EO341" i="1"/>
  <c r="I372" i="4"/>
  <c r="U372" i="4" s="1"/>
  <c r="EP343" i="1"/>
  <c r="K374" i="4"/>
  <c r="W374" i="4" s="1"/>
  <c r="EO349" i="1"/>
  <c r="I380" i="4"/>
  <c r="U380" i="4" s="1"/>
  <c r="EP351" i="1"/>
  <c r="K382" i="4"/>
  <c r="W382" i="4" s="1"/>
  <c r="EO365" i="1"/>
  <c r="I396" i="4"/>
  <c r="U396" i="4" s="1"/>
  <c r="EO367" i="1"/>
  <c r="I398" i="4"/>
  <c r="U398" i="4" s="1"/>
  <c r="EP377" i="1"/>
  <c r="EP383" i="1"/>
  <c r="K414" i="4"/>
  <c r="W414" i="4" s="1"/>
  <c r="EP387" i="1"/>
  <c r="K418" i="4"/>
  <c r="W418" i="4" s="1"/>
  <c r="EP391" i="1"/>
  <c r="K422" i="4"/>
  <c r="W422" i="4" s="1"/>
  <c r="EO397" i="1"/>
  <c r="I428" i="4"/>
  <c r="U428" i="4" s="1"/>
  <c r="EP400" i="1"/>
  <c r="EP402" i="1"/>
  <c r="K433" i="4"/>
  <c r="W433" i="4" s="1"/>
  <c r="EP406" i="1"/>
  <c r="K437" i="4"/>
  <c r="W437" i="4" s="1"/>
  <c r="EP424" i="1"/>
  <c r="EO430" i="1"/>
  <c r="I461" i="4"/>
  <c r="U461" i="4" s="1"/>
  <c r="EO435" i="1"/>
  <c r="EO445" i="1"/>
  <c r="EO451" i="1"/>
  <c r="EO454" i="1"/>
  <c r="I485" i="4"/>
  <c r="U485" i="4" s="1"/>
  <c r="EP461" i="1"/>
  <c r="EO468" i="1"/>
  <c r="I499" i="4"/>
  <c r="U499" i="4" s="1"/>
  <c r="EP474" i="1"/>
  <c r="K505" i="4"/>
  <c r="W505" i="4" s="1"/>
  <c r="EO486" i="1"/>
  <c r="I517" i="4"/>
  <c r="U517" i="4" s="1"/>
  <c r="EO495" i="1"/>
  <c r="I526" i="4"/>
  <c r="U526" i="4" s="1"/>
  <c r="EO501" i="1"/>
  <c r="I532" i="4"/>
  <c r="U532" i="4" s="1"/>
  <c r="EO505" i="1"/>
  <c r="I536" i="4"/>
  <c r="U536" i="4" s="1"/>
  <c r="EP506" i="1"/>
  <c r="EO510" i="1"/>
  <c r="I541" i="4"/>
  <c r="U541" i="4" s="1"/>
  <c r="EP69" i="1"/>
  <c r="EP75" i="1"/>
  <c r="EO77" i="1"/>
  <c r="I108" i="4"/>
  <c r="U108" i="4" s="1"/>
  <c r="EO79" i="1"/>
  <c r="I110" i="4"/>
  <c r="U110" i="4" s="1"/>
  <c r="EO81" i="1"/>
  <c r="I112" i="4"/>
  <c r="U112" i="4" s="1"/>
  <c r="EP88" i="1"/>
  <c r="EO91" i="1"/>
  <c r="I122" i="4"/>
  <c r="U122" i="4" s="1"/>
  <c r="EO92" i="1"/>
  <c r="EP98" i="1"/>
  <c r="K129" i="4"/>
  <c r="W129" i="4" s="1"/>
  <c r="EO111" i="1"/>
  <c r="I142" i="4"/>
  <c r="U142" i="4" s="1"/>
  <c r="EO113" i="1"/>
  <c r="I144" i="4"/>
  <c r="U144" i="4" s="1"/>
  <c r="EP115" i="1"/>
  <c r="K146" i="4"/>
  <c r="W146" i="4" s="1"/>
  <c r="EP119" i="1"/>
  <c r="EO121" i="1"/>
  <c r="EO128" i="1"/>
  <c r="EP130" i="1"/>
  <c r="K161" i="4"/>
  <c r="W161" i="4" s="1"/>
  <c r="EO132" i="1"/>
  <c r="EO138" i="1"/>
  <c r="I169" i="4"/>
  <c r="U169" i="4" s="1"/>
  <c r="EP141" i="1"/>
  <c r="K172" i="4"/>
  <c r="W172" i="4" s="1"/>
  <c r="EO148" i="1"/>
  <c r="EP155" i="1"/>
  <c r="EP166" i="1"/>
  <c r="EP168" i="1"/>
  <c r="K199" i="4"/>
  <c r="W199" i="4" s="1"/>
  <c r="EP170" i="1"/>
  <c r="K201" i="4"/>
  <c r="W201" i="4" s="1"/>
  <c r="EO172" i="1"/>
  <c r="EO178" i="1"/>
  <c r="I209" i="4"/>
  <c r="U209" i="4" s="1"/>
  <c r="EO182" i="1"/>
  <c r="I213" i="4"/>
  <c r="U213" i="4" s="1"/>
  <c r="EP183" i="1"/>
  <c r="EO185" i="1"/>
  <c r="EP189" i="1"/>
  <c r="K220" i="4"/>
  <c r="W220" i="4" s="1"/>
  <c r="EO191" i="1"/>
  <c r="EP193" i="1"/>
  <c r="K224" i="4"/>
  <c r="W224" i="4" s="1"/>
  <c r="EP195" i="1"/>
  <c r="EP203" i="1"/>
  <c r="K234" i="4"/>
  <c r="W234" i="4" s="1"/>
  <c r="EO205" i="1"/>
  <c r="EP207" i="1"/>
  <c r="EO209" i="1"/>
  <c r="EP211" i="1"/>
  <c r="K242" i="4"/>
  <c r="W242" i="4" s="1"/>
  <c r="EO214" i="1"/>
  <c r="I245" i="4"/>
  <c r="U245" i="4" s="1"/>
  <c r="EP215" i="1"/>
  <c r="EP217" i="1"/>
  <c r="K248" i="4"/>
  <c r="W248" i="4" s="1"/>
  <c r="EO224" i="1"/>
  <c r="EO229" i="1"/>
  <c r="EP231" i="1"/>
  <c r="EP242" i="1"/>
  <c r="EO244" i="1"/>
  <c r="EP254" i="1"/>
  <c r="K285" i="4"/>
  <c r="W285" i="4" s="1"/>
  <c r="EO256" i="1"/>
  <c r="I287" i="4"/>
  <c r="U287" i="4" s="1"/>
  <c r="EO264" i="1"/>
  <c r="I295" i="4"/>
  <c r="U295" i="4" s="1"/>
  <c r="EO272" i="1"/>
  <c r="I303" i="4"/>
  <c r="U303" i="4" s="1"/>
  <c r="EO280" i="1"/>
  <c r="I311" i="4"/>
  <c r="U311" i="4" s="1"/>
  <c r="EP285" i="1"/>
  <c r="EO289" i="1"/>
  <c r="EP298" i="1"/>
  <c r="K329" i="4"/>
  <c r="W329" i="4" s="1"/>
  <c r="EO310" i="1"/>
  <c r="I341" i="4"/>
  <c r="U341" i="4" s="1"/>
  <c r="EP315" i="1"/>
  <c r="K346" i="4"/>
  <c r="W346" i="4" s="1"/>
  <c r="EO319" i="1"/>
  <c r="I350" i="4"/>
  <c r="U350" i="4" s="1"/>
  <c r="EO324" i="1"/>
  <c r="EP326" i="1"/>
  <c r="K357" i="4"/>
  <c r="W357" i="4" s="1"/>
  <c r="EO330" i="1"/>
  <c r="EO333" i="1"/>
  <c r="EO339" i="1"/>
  <c r="EO344" i="1"/>
  <c r="I375" i="4"/>
  <c r="U375" i="4" s="1"/>
  <c r="EP345" i="1"/>
  <c r="EO347" i="1"/>
  <c r="EO352" i="1"/>
  <c r="I383" i="4"/>
  <c r="U383" i="4" s="1"/>
  <c r="EP353" i="1"/>
  <c r="EO355" i="1"/>
  <c r="EP357" i="1"/>
  <c r="K388" i="4"/>
  <c r="W388" i="4" s="1"/>
  <c r="EP359" i="1"/>
  <c r="K390" i="4"/>
  <c r="W390" i="4" s="1"/>
  <c r="EO361" i="1"/>
  <c r="EP363" i="1"/>
  <c r="K394" i="4"/>
  <c r="W394" i="4" s="1"/>
  <c r="EP369" i="1"/>
  <c r="EO372" i="1"/>
  <c r="I403" i="4"/>
  <c r="U403" i="4" s="1"/>
  <c r="EO376" i="1"/>
  <c r="I407" i="4"/>
  <c r="U407" i="4" s="1"/>
  <c r="EO380" i="1"/>
  <c r="I411" i="4"/>
  <c r="U411" i="4" s="1"/>
  <c r="EP381" i="1"/>
  <c r="EO383" i="1"/>
  <c r="EP385" i="1"/>
  <c r="EO387" i="1"/>
  <c r="EP389" i="1"/>
  <c r="EO391" i="1"/>
  <c r="EP395" i="1"/>
  <c r="K426" i="4"/>
  <c r="W426" i="4" s="1"/>
  <c r="EO402" i="1"/>
  <c r="EP404" i="1"/>
  <c r="EO407" i="1"/>
  <c r="I438" i="4"/>
  <c r="U438" i="4" s="1"/>
  <c r="EP410" i="1"/>
  <c r="K441" i="4"/>
  <c r="W441" i="4" s="1"/>
  <c r="EP414" i="1"/>
  <c r="K445" i="4"/>
  <c r="W445" i="4" s="1"/>
  <c r="EP416" i="1"/>
  <c r="EP418" i="1"/>
  <c r="K449" i="4"/>
  <c r="W449" i="4" s="1"/>
  <c r="EP422" i="1"/>
  <c r="K453" i="4"/>
  <c r="W453" i="4" s="1"/>
  <c r="EP426" i="1"/>
  <c r="K457" i="4"/>
  <c r="W457" i="4" s="1"/>
  <c r="EP434" i="1"/>
  <c r="K465" i="4"/>
  <c r="W465" i="4" s="1"/>
  <c r="EO436" i="1"/>
  <c r="I467" i="4"/>
  <c r="U467" i="4" s="1"/>
  <c r="EO438" i="1"/>
  <c r="I469" i="4"/>
  <c r="U469" i="4" s="1"/>
  <c r="EP445" i="1"/>
  <c r="EO448" i="1"/>
  <c r="I479" i="4"/>
  <c r="U479" i="4" s="1"/>
  <c r="EO452" i="1"/>
  <c r="I483" i="4"/>
  <c r="U483" i="4" s="1"/>
  <c r="EP456" i="1"/>
  <c r="EP458" i="1"/>
  <c r="K489" i="4"/>
  <c r="W489" i="4" s="1"/>
  <c r="EO462" i="1"/>
  <c r="I493" i="4"/>
  <c r="U493" i="4" s="1"/>
  <c r="EP466" i="1"/>
  <c r="K497" i="4"/>
  <c r="W497" i="4" s="1"/>
  <c r="EP470" i="1"/>
  <c r="K501" i="4"/>
  <c r="W501" i="4" s="1"/>
  <c r="EO474" i="1"/>
  <c r="EO476" i="1"/>
  <c r="EP478" i="1"/>
  <c r="K509" i="4"/>
  <c r="W509" i="4" s="1"/>
  <c r="EO491" i="1"/>
  <c r="EO493" i="1"/>
  <c r="I524" i="4"/>
  <c r="U524" i="4" s="1"/>
  <c r="EO499" i="1"/>
  <c r="EP503" i="1"/>
  <c r="K534" i="4"/>
  <c r="W534" i="4" s="1"/>
  <c r="EP94" i="1"/>
  <c r="K125" i="4"/>
  <c r="W125" i="4" s="1"/>
  <c r="EO116" i="1"/>
  <c r="I147" i="4"/>
  <c r="U147" i="4" s="1"/>
  <c r="EO122" i="1"/>
  <c r="I153" i="4"/>
  <c r="U153" i="4" s="1"/>
  <c r="EO127" i="1"/>
  <c r="I158" i="4"/>
  <c r="U158" i="4" s="1"/>
  <c r="EO131" i="1"/>
  <c r="I162" i="4"/>
  <c r="U162" i="4" s="1"/>
  <c r="EO147" i="1"/>
  <c r="I178" i="4"/>
  <c r="U178" i="4" s="1"/>
  <c r="EO154" i="1"/>
  <c r="I185" i="4"/>
  <c r="U185" i="4" s="1"/>
  <c r="EP157" i="1"/>
  <c r="K188" i="4"/>
  <c r="W188" i="4" s="1"/>
  <c r="EO165" i="1"/>
  <c r="I196" i="4"/>
  <c r="U196" i="4" s="1"/>
  <c r="EO171" i="1"/>
  <c r="I202" i="4"/>
  <c r="U202" i="4" s="1"/>
  <c r="EO186" i="1"/>
  <c r="I217" i="4"/>
  <c r="U217" i="4" s="1"/>
  <c r="EO190" i="1"/>
  <c r="I221" i="4"/>
  <c r="U221" i="4" s="1"/>
  <c r="EP197" i="1"/>
  <c r="K228" i="4"/>
  <c r="W228" i="4" s="1"/>
  <c r="EP201" i="1"/>
  <c r="K232" i="4"/>
  <c r="W232" i="4" s="1"/>
  <c r="EO206" i="1"/>
  <c r="I237" i="4"/>
  <c r="U237" i="4" s="1"/>
  <c r="EO208" i="1"/>
  <c r="I239" i="4"/>
  <c r="U239" i="4" s="1"/>
  <c r="EP219" i="1"/>
  <c r="K250" i="4"/>
  <c r="W250" i="4" s="1"/>
  <c r="EP221" i="1"/>
  <c r="K252" i="4"/>
  <c r="W252" i="4" s="1"/>
  <c r="EO230" i="1"/>
  <c r="I261" i="4"/>
  <c r="U261" i="4" s="1"/>
  <c r="EO235" i="1"/>
  <c r="I266" i="4"/>
  <c r="U266" i="4" s="1"/>
  <c r="EO245" i="1"/>
  <c r="I276" i="4"/>
  <c r="U276" i="4" s="1"/>
  <c r="EO249" i="1"/>
  <c r="I280" i="4"/>
  <c r="U280" i="4" s="1"/>
  <c r="EP252" i="1"/>
  <c r="K283" i="4"/>
  <c r="W283" i="4" s="1"/>
  <c r="EP262" i="1"/>
  <c r="K293" i="4"/>
  <c r="W293" i="4" s="1"/>
  <c r="EP270" i="1"/>
  <c r="K301" i="4"/>
  <c r="W301" i="4" s="1"/>
  <c r="EP278" i="1"/>
  <c r="K309" i="4"/>
  <c r="W309" i="4" s="1"/>
  <c r="EO286" i="1"/>
  <c r="I317" i="4"/>
  <c r="U317" i="4" s="1"/>
  <c r="EO288" i="1"/>
  <c r="I319" i="4"/>
  <c r="U319" i="4" s="1"/>
  <c r="EO295" i="1"/>
  <c r="I326" i="4"/>
  <c r="U326" i="4" s="1"/>
  <c r="EP302" i="1"/>
  <c r="K333" i="4"/>
  <c r="W333" i="4" s="1"/>
  <c r="EP317" i="1"/>
  <c r="K348" i="4"/>
  <c r="W348" i="4" s="1"/>
  <c r="EO327" i="1"/>
  <c r="I358" i="4"/>
  <c r="U358" i="4" s="1"/>
  <c r="EO334" i="1"/>
  <c r="I365" i="4"/>
  <c r="U365" i="4" s="1"/>
  <c r="EP341" i="1"/>
  <c r="ER341" i="1" s="1"/>
  <c r="K372" i="4"/>
  <c r="W372" i="4" s="1"/>
  <c r="EP349" i="1"/>
  <c r="K380" i="4"/>
  <c r="W380" i="4" s="1"/>
  <c r="EP367" i="1"/>
  <c r="K398" i="4"/>
  <c r="W398" i="4" s="1"/>
  <c r="EO370" i="1"/>
  <c r="I401" i="4"/>
  <c r="U401" i="4" s="1"/>
  <c r="EO382" i="1"/>
  <c r="I413" i="4"/>
  <c r="U413" i="4" s="1"/>
  <c r="EO384" i="1"/>
  <c r="I415" i="4"/>
  <c r="U415" i="4" s="1"/>
  <c r="EO386" i="1"/>
  <c r="I417" i="4"/>
  <c r="U417" i="4" s="1"/>
  <c r="EO388" i="1"/>
  <c r="I419" i="4"/>
  <c r="U419" i="4" s="1"/>
  <c r="EO390" i="1"/>
  <c r="I421" i="4"/>
  <c r="U421" i="4" s="1"/>
  <c r="EP399" i="1"/>
  <c r="K430" i="4"/>
  <c r="W430" i="4" s="1"/>
  <c r="EO401" i="1"/>
  <c r="I432" i="4"/>
  <c r="U432" i="4" s="1"/>
  <c r="EO405" i="1"/>
  <c r="I436" i="4"/>
  <c r="U436" i="4" s="1"/>
  <c r="EO415" i="1"/>
  <c r="I446" i="4"/>
  <c r="U446" i="4" s="1"/>
  <c r="EO423" i="1"/>
  <c r="I454" i="4"/>
  <c r="U454" i="4" s="1"/>
  <c r="EP430" i="1"/>
  <c r="K461" i="4"/>
  <c r="W461" i="4" s="1"/>
  <c r="EP442" i="1"/>
  <c r="K473" i="4"/>
  <c r="W473" i="4" s="1"/>
  <c r="EO446" i="1"/>
  <c r="I477" i="4"/>
  <c r="U477" i="4" s="1"/>
  <c r="EP454" i="1"/>
  <c r="K485" i="4"/>
  <c r="W485" i="4" s="1"/>
  <c r="EO471" i="1"/>
  <c r="I502" i="4"/>
  <c r="U502" i="4" s="1"/>
  <c r="EO479" i="1"/>
  <c r="I510" i="4"/>
  <c r="U510" i="4" s="1"/>
  <c r="EP486" i="1"/>
  <c r="K517" i="4"/>
  <c r="W517" i="4" s="1"/>
  <c r="EP495" i="1"/>
  <c r="K526" i="4"/>
  <c r="W526" i="4" s="1"/>
  <c r="EO497" i="1"/>
  <c r="I528" i="4"/>
  <c r="U528" i="4" s="1"/>
  <c r="EP501" i="1"/>
  <c r="K532" i="4"/>
  <c r="W532" i="4" s="1"/>
  <c r="EP508" i="1"/>
  <c r="K539" i="4"/>
  <c r="W539" i="4" s="1"/>
  <c r="EP510" i="1"/>
  <c r="K541" i="4"/>
  <c r="W541" i="4" s="1"/>
  <c r="U208" i="4"/>
  <c r="U286" i="4"/>
  <c r="U99" i="4"/>
  <c r="U149" i="4"/>
  <c r="U171" i="4"/>
  <c r="U360" i="4"/>
  <c r="U224" i="4"/>
  <c r="U302" i="4"/>
  <c r="U320" i="4"/>
  <c r="N73" i="4"/>
  <c r="U157" i="4"/>
  <c r="U165" i="4"/>
  <c r="B12" i="3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EQ458" i="1" l="1"/>
  <c r="ER438" i="1"/>
  <c r="EQ98" i="1"/>
  <c r="EQ235" i="1"/>
  <c r="EQ406" i="1"/>
  <c r="EQ390" i="1"/>
  <c r="EQ249" i="1"/>
  <c r="EQ116" i="1"/>
  <c r="ER85" i="1"/>
  <c r="ER502" i="1"/>
  <c r="EQ263" i="1"/>
  <c r="ER405" i="1"/>
  <c r="EQ334" i="1"/>
  <c r="ER286" i="1"/>
  <c r="ER230" i="1"/>
  <c r="ER504" i="1"/>
  <c r="EQ293" i="1"/>
  <c r="ER76" i="1"/>
  <c r="EQ352" i="1"/>
  <c r="ER477" i="1"/>
  <c r="ER292" i="1"/>
  <c r="EQ153" i="1"/>
  <c r="ER276" i="1"/>
  <c r="ER268" i="1"/>
  <c r="ER198" i="1"/>
  <c r="EQ99" i="1"/>
  <c r="ER436" i="1"/>
  <c r="EQ283" i="1"/>
  <c r="EQ176" i="1"/>
  <c r="ER226" i="1"/>
  <c r="ER69" i="1"/>
  <c r="ER460" i="1"/>
  <c r="EQ399" i="1"/>
  <c r="EQ317" i="1"/>
  <c r="EQ226" i="1"/>
  <c r="ER137" i="1"/>
  <c r="ER258" i="1"/>
  <c r="EQ183" i="1"/>
  <c r="EQ348" i="1"/>
  <c r="EQ96" i="1"/>
  <c r="EQ315" i="1"/>
  <c r="ER72" i="1"/>
  <c r="ER490" i="1"/>
  <c r="ER274" i="1"/>
  <c r="EQ385" i="1"/>
  <c r="ER418" i="1"/>
  <c r="EQ217" i="1"/>
  <c r="ER88" i="1"/>
  <c r="ER144" i="1"/>
  <c r="ER78" i="1"/>
  <c r="ER161" i="1"/>
  <c r="ER151" i="1"/>
  <c r="ER322" i="1"/>
  <c r="EQ344" i="1"/>
  <c r="ER111" i="1"/>
  <c r="ER444" i="1"/>
  <c r="EQ486" i="1"/>
  <c r="EQ178" i="1"/>
  <c r="ER324" i="1"/>
  <c r="ER361" i="1"/>
  <c r="EQ440" i="1"/>
  <c r="EQ225" i="1"/>
  <c r="ER340" i="1"/>
  <c r="EQ481" i="1"/>
  <c r="ER376" i="1"/>
  <c r="ER354" i="1"/>
  <c r="ER348" i="1"/>
  <c r="EQ388" i="1"/>
  <c r="EQ122" i="1"/>
  <c r="ER462" i="1"/>
  <c r="EQ114" i="1"/>
  <c r="EQ218" i="1"/>
  <c r="ER245" i="1"/>
  <c r="ER339" i="1"/>
  <c r="ER433" i="1"/>
  <c r="ER437" i="1"/>
  <c r="ER182" i="1"/>
  <c r="EQ195" i="1"/>
  <c r="EQ277" i="1"/>
  <c r="ER173" i="1"/>
  <c r="EQ87" i="1"/>
  <c r="ER373" i="1"/>
  <c r="EQ127" i="1"/>
  <c r="EQ128" i="1"/>
  <c r="EQ111" i="1"/>
  <c r="ER77" i="1"/>
  <c r="EQ340" i="1"/>
  <c r="ER87" i="1"/>
  <c r="ER277" i="1"/>
  <c r="ER247" i="1"/>
  <c r="EQ381" i="1"/>
  <c r="ER359" i="1"/>
  <c r="EQ155" i="1"/>
  <c r="ER146" i="1"/>
  <c r="EQ261" i="1"/>
  <c r="ER409" i="1"/>
  <c r="ER167" i="1"/>
  <c r="ER484" i="1"/>
  <c r="ER95" i="1"/>
  <c r="EQ417" i="1"/>
  <c r="EQ490" i="1"/>
  <c r="EQ144" i="1"/>
  <c r="EQ81" i="1"/>
  <c r="EQ510" i="1"/>
  <c r="EQ349" i="1"/>
  <c r="EQ341" i="1"/>
  <c r="EU341" i="1" s="1"/>
  <c r="L372" i="4" s="1"/>
  <c r="X372" i="4" s="1"/>
  <c r="ER371" i="1"/>
  <c r="EQ320" i="1"/>
  <c r="EQ200" i="1"/>
  <c r="ER425" i="1"/>
  <c r="ER419" i="1"/>
  <c r="ER269" i="1"/>
  <c r="EQ360" i="1"/>
  <c r="EQ475" i="1"/>
  <c r="EQ120" i="1"/>
  <c r="EQ189" i="1"/>
  <c r="EQ322" i="1"/>
  <c r="ER174" i="1"/>
  <c r="ER422" i="1"/>
  <c r="EQ414" i="1"/>
  <c r="EQ408" i="1"/>
  <c r="EQ325" i="1"/>
  <c r="EQ212" i="1"/>
  <c r="EQ69" i="1"/>
  <c r="ER202" i="1"/>
  <c r="ER421" i="1"/>
  <c r="EQ448" i="1"/>
  <c r="ER220" i="1"/>
  <c r="EQ76" i="1"/>
  <c r="EQ374" i="1"/>
  <c r="EQ274" i="1"/>
  <c r="ER282" i="1"/>
  <c r="ER233" i="1"/>
  <c r="EQ441" i="1"/>
  <c r="EQ77" i="1"/>
  <c r="EQ281" i="1"/>
  <c r="ER261" i="1"/>
  <c r="EQ167" i="1"/>
  <c r="ER349" i="1"/>
  <c r="ER510" i="1"/>
  <c r="ER454" i="1"/>
  <c r="EQ437" i="1"/>
  <c r="EQ361" i="1"/>
  <c r="EQ229" i="1"/>
  <c r="ER505" i="1"/>
  <c r="EQ210" i="1"/>
  <c r="ER101" i="1"/>
  <c r="ER481" i="1"/>
  <c r="EQ365" i="1"/>
  <c r="ER81" i="1"/>
  <c r="ER320" i="1"/>
  <c r="ER93" i="1"/>
  <c r="ER346" i="1"/>
  <c r="EQ71" i="1"/>
  <c r="ER114" i="1"/>
  <c r="EQ373" i="1"/>
  <c r="ER176" i="1"/>
  <c r="ER218" i="1"/>
  <c r="ER199" i="1"/>
  <c r="ER406" i="1"/>
  <c r="ER232" i="1"/>
  <c r="EQ371" i="1"/>
  <c r="EQ233" i="1"/>
  <c r="ER298" i="1"/>
  <c r="ER193" i="1"/>
  <c r="EQ459" i="1"/>
  <c r="ER478" i="1"/>
  <c r="EQ292" i="1"/>
  <c r="EQ402" i="1"/>
  <c r="EQ324" i="1"/>
  <c r="EQ421" i="1"/>
  <c r="ER136" i="1"/>
  <c r="ER122" i="1"/>
  <c r="EQ508" i="1"/>
  <c r="ER382" i="1"/>
  <c r="ER171" i="1"/>
  <c r="ER494" i="1"/>
  <c r="ER429" i="1"/>
  <c r="ER412" i="1"/>
  <c r="ER290" i="1"/>
  <c r="EQ238" i="1"/>
  <c r="EQ297" i="1"/>
  <c r="EQ192" i="1"/>
  <c r="ER102" i="1"/>
  <c r="EQ498" i="1"/>
  <c r="ER482" i="1"/>
  <c r="EQ394" i="1"/>
  <c r="ER260" i="1"/>
  <c r="ER178" i="1"/>
  <c r="ER89" i="1"/>
  <c r="EQ423" i="1"/>
  <c r="ER149" i="1"/>
  <c r="ER257" i="1"/>
  <c r="EQ291" i="1"/>
  <c r="EQ267" i="1"/>
  <c r="EQ169" i="1"/>
  <c r="EQ201" i="1"/>
  <c r="EQ145" i="1"/>
  <c r="ER357" i="1"/>
  <c r="ER332" i="1"/>
  <c r="EQ152" i="1"/>
  <c r="EQ279" i="1"/>
  <c r="ER465" i="1"/>
  <c r="ER160" i="1"/>
  <c r="ER356" i="1"/>
  <c r="ER411" i="1"/>
  <c r="ER128" i="1"/>
  <c r="ER254" i="1"/>
  <c r="ER432" i="1"/>
  <c r="ER393" i="1"/>
  <c r="ER509" i="1"/>
  <c r="ER439" i="1"/>
  <c r="ER308" i="1"/>
  <c r="EQ462" i="1"/>
  <c r="EU462" i="1" s="1"/>
  <c r="L493" i="4" s="1"/>
  <c r="EQ454" i="1"/>
  <c r="ER414" i="1"/>
  <c r="EQ405" i="1"/>
  <c r="ER317" i="1"/>
  <c r="EU317" i="1" s="1"/>
  <c r="L348" i="4" s="1"/>
  <c r="EQ282" i="1"/>
  <c r="ER386" i="1"/>
  <c r="ER190" i="1"/>
  <c r="ER434" i="1"/>
  <c r="ER183" i="1"/>
  <c r="EQ433" i="1"/>
  <c r="EQ432" i="1"/>
  <c r="EU432" i="1" s="1"/>
  <c r="L463" i="4" s="1"/>
  <c r="X463" i="4" s="1"/>
  <c r="ER334" i="1"/>
  <c r="EQ456" i="1"/>
  <c r="ER352" i="1"/>
  <c r="ER344" i="1"/>
  <c r="EQ256" i="1"/>
  <c r="ER168" i="1"/>
  <c r="EQ506" i="1"/>
  <c r="ER397" i="1"/>
  <c r="EQ337" i="1"/>
  <c r="EQ110" i="1"/>
  <c r="EQ101" i="1"/>
  <c r="EQ83" i="1"/>
  <c r="ER71" i="1"/>
  <c r="EQ492" i="1"/>
  <c r="ER441" i="1"/>
  <c r="EQ398" i="1"/>
  <c r="EQ379" i="1"/>
  <c r="EQ335" i="1"/>
  <c r="EQ203" i="1"/>
  <c r="EQ93" i="1"/>
  <c r="EQ63" i="1"/>
  <c r="EQ463" i="1"/>
  <c r="EQ389" i="1"/>
  <c r="ER251" i="1"/>
  <c r="ER364" i="1"/>
  <c r="ER300" i="1"/>
  <c r="EQ199" i="1"/>
  <c r="ER180" i="1"/>
  <c r="ER483" i="1"/>
  <c r="EQ482" i="1"/>
  <c r="EQ359" i="1"/>
  <c r="EQ198" i="1"/>
  <c r="EU198" i="1" s="1"/>
  <c r="L229" i="4" s="1"/>
  <c r="ER367" i="1"/>
  <c r="EQ438" i="1"/>
  <c r="EU438" i="1" s="1"/>
  <c r="L469" i="4" s="1"/>
  <c r="ER273" i="1"/>
  <c r="ER177" i="1"/>
  <c r="EQ356" i="1"/>
  <c r="EQ150" i="1"/>
  <c r="EU150" i="1" s="1"/>
  <c r="L181" i="4" s="1"/>
  <c r="ER113" i="1"/>
  <c r="ER377" i="1"/>
  <c r="EQ66" i="1"/>
  <c r="ER96" i="1"/>
  <c r="EQ444" i="1"/>
  <c r="ER338" i="1"/>
  <c r="ER475" i="1"/>
  <c r="EQ88" i="1"/>
  <c r="ER221" i="1"/>
  <c r="EQ466" i="1"/>
  <c r="EQ422" i="1"/>
  <c r="EQ363" i="1"/>
  <c r="EQ411" i="1"/>
  <c r="EQ376" i="1"/>
  <c r="EQ382" i="1"/>
  <c r="ER360" i="1"/>
  <c r="EU220" i="1"/>
  <c r="L251" i="4" s="1"/>
  <c r="X251" i="4" s="1"/>
  <c r="EQ276" i="1"/>
  <c r="ER155" i="1"/>
  <c r="EQ174" i="1"/>
  <c r="EQ95" i="1"/>
  <c r="EQ78" i="1"/>
  <c r="EQ244" i="1"/>
  <c r="ER203" i="1"/>
  <c r="ER103" i="1"/>
  <c r="EQ364" i="1"/>
  <c r="ER469" i="1"/>
  <c r="ER508" i="1"/>
  <c r="EQ304" i="1"/>
  <c r="ER62" i="1"/>
  <c r="EQ316" i="1"/>
  <c r="ER281" i="1"/>
  <c r="ER410" i="1"/>
  <c r="EQ464" i="1"/>
  <c r="EQ258" i="1"/>
  <c r="EQ260" i="1"/>
  <c r="ER423" i="1"/>
  <c r="ER295" i="1"/>
  <c r="ER252" i="1"/>
  <c r="EQ197" i="1"/>
  <c r="EQ478" i="1"/>
  <c r="ER404" i="1"/>
  <c r="EQ347" i="1"/>
  <c r="EQ319" i="1"/>
  <c r="ER195" i="1"/>
  <c r="ER501" i="1"/>
  <c r="ER451" i="1"/>
  <c r="EQ430" i="1"/>
  <c r="ER262" i="1"/>
  <c r="ER163" i="1"/>
  <c r="ER139" i="1"/>
  <c r="EQ312" i="1"/>
  <c r="EQ257" i="1"/>
  <c r="ER246" i="1"/>
  <c r="EQ160" i="1"/>
  <c r="ER130" i="1"/>
  <c r="EQ343" i="1"/>
  <c r="ER301" i="1"/>
  <c r="ER213" i="1"/>
  <c r="EQ342" i="1"/>
  <c r="EQ269" i="1"/>
  <c r="EQ204" i="1"/>
  <c r="ER104" i="1"/>
  <c r="EQ465" i="1"/>
  <c r="EQ413" i="1"/>
  <c r="ER283" i="1"/>
  <c r="ER223" i="1"/>
  <c r="EQ345" i="1"/>
  <c r="ER68" i="1"/>
  <c r="EQ239" i="1"/>
  <c r="ER134" i="1"/>
  <c r="ER266" i="1"/>
  <c r="ER476" i="1"/>
  <c r="ER394" i="1"/>
  <c r="ER159" i="1"/>
  <c r="EQ247" i="1"/>
  <c r="ER492" i="1"/>
  <c r="ER430" i="1"/>
  <c r="EQ460" i="1"/>
  <c r="ER417" i="1"/>
  <c r="EQ410" i="1"/>
  <c r="EQ419" i="1"/>
  <c r="ER347" i="1"/>
  <c r="EU347" i="1" s="1"/>
  <c r="L378" i="4" s="1"/>
  <c r="X378" i="4" s="1"/>
  <c r="EQ483" i="1"/>
  <c r="EQ362" i="1"/>
  <c r="EU362" i="1" s="1"/>
  <c r="L393" i="4" s="1"/>
  <c r="X393" i="4" s="1"/>
  <c r="EQ295" i="1"/>
  <c r="EU295" i="1" s="1"/>
  <c r="L326" i="4" s="1"/>
  <c r="X326" i="4" s="1"/>
  <c r="EQ308" i="1"/>
  <c r="ER398" i="1"/>
  <c r="EQ104" i="1"/>
  <c r="EQ72" i="1"/>
  <c r="ER120" i="1"/>
  <c r="ER493" i="1"/>
  <c r="ER353" i="1"/>
  <c r="ER333" i="1"/>
  <c r="ER119" i="1"/>
  <c r="ER135" i="1"/>
  <c r="ER489" i="1"/>
  <c r="ER464" i="1"/>
  <c r="EU464" i="1" s="1"/>
  <c r="L495" i="4" s="1"/>
  <c r="X495" i="4" s="1"/>
  <c r="ER487" i="1"/>
  <c r="ER453" i="1"/>
  <c r="ER240" i="1"/>
  <c r="EU240" i="1" s="1"/>
  <c r="L271" i="4" s="1"/>
  <c r="EQ216" i="1"/>
  <c r="EQ68" i="1"/>
  <c r="ER63" i="1"/>
  <c r="ER372" i="1"/>
  <c r="ER310" i="1"/>
  <c r="EQ243" i="1"/>
  <c r="EU243" i="1" s="1"/>
  <c r="L274" i="4" s="1"/>
  <c r="X274" i="4" s="1"/>
  <c r="ER67" i="1"/>
  <c r="ER331" i="1"/>
  <c r="EQ443" i="1"/>
  <c r="ER175" i="1"/>
  <c r="ER461" i="1"/>
  <c r="ER390" i="1"/>
  <c r="ER305" i="1"/>
  <c r="EQ151" i="1"/>
  <c r="ER327" i="1"/>
  <c r="EQ179" i="1"/>
  <c r="ER265" i="1"/>
  <c r="ER154" i="1"/>
  <c r="ER253" i="1"/>
  <c r="ER426" i="1"/>
  <c r="ER289" i="1"/>
  <c r="ER450" i="1"/>
  <c r="ER395" i="1"/>
  <c r="ER325" i="1"/>
  <c r="ER275" i="1"/>
  <c r="EQ228" i="1"/>
  <c r="ER239" i="1"/>
  <c r="ER420" i="1"/>
  <c r="ER499" i="1"/>
  <c r="EQ100" i="1"/>
  <c r="EQ377" i="1"/>
  <c r="EQ332" i="1"/>
  <c r="ER250" i="1"/>
  <c r="EU250" i="1" s="1"/>
  <c r="L281" i="4" s="1"/>
  <c r="EQ230" i="1"/>
  <c r="EQ163" i="1"/>
  <c r="EQ501" i="1"/>
  <c r="EQ339" i="1"/>
  <c r="ER288" i="1"/>
  <c r="ER278" i="1"/>
  <c r="ER201" i="1"/>
  <c r="ER280" i="1"/>
  <c r="ER264" i="1"/>
  <c r="EQ185" i="1"/>
  <c r="ER170" i="1"/>
  <c r="EQ181" i="1"/>
  <c r="EQ307" i="1"/>
  <c r="ER267" i="1"/>
  <c r="EQ117" i="1"/>
  <c r="ER309" i="1"/>
  <c r="ER291" i="1"/>
  <c r="ER145" i="1"/>
  <c r="ER118" i="1"/>
  <c r="EU118" i="1" s="1"/>
  <c r="L149" i="4" s="1"/>
  <c r="X149" i="4" s="1"/>
  <c r="EQ397" i="1"/>
  <c r="EQ367" i="1"/>
  <c r="EQ168" i="1"/>
  <c r="EQ357" i="1"/>
  <c r="ER365" i="1"/>
  <c r="ER304" i="1"/>
  <c r="EQ112" i="1"/>
  <c r="ER169" i="1"/>
  <c r="EQ428" i="1"/>
  <c r="ER306" i="1"/>
  <c r="ER152" i="1"/>
  <c r="EQ182" i="1"/>
  <c r="EQ321" i="1"/>
  <c r="EQ61" i="1"/>
  <c r="EU61" i="1" s="1"/>
  <c r="L92" i="4" s="1"/>
  <c r="X92" i="4" s="1"/>
  <c r="ER235" i="1"/>
  <c r="EU235" i="1" s="1"/>
  <c r="L266" i="4" s="1"/>
  <c r="ER73" i="1"/>
  <c r="ER143" i="1"/>
  <c r="EQ487" i="1"/>
  <c r="EQ484" i="1"/>
  <c r="EQ393" i="1"/>
  <c r="ER458" i="1"/>
  <c r="EU458" i="1" s="1"/>
  <c r="L489" i="4" s="1"/>
  <c r="ER440" i="1"/>
  <c r="EQ372" i="1"/>
  <c r="EQ275" i="1"/>
  <c r="ER457" i="1"/>
  <c r="EU457" i="1" s="1"/>
  <c r="L488" i="4" s="1"/>
  <c r="X488" i="4" s="1"/>
  <c r="EQ309" i="1"/>
  <c r="EQ266" i="1"/>
  <c r="EQ251" i="1"/>
  <c r="EQ264" i="1"/>
  <c r="EQ159" i="1"/>
  <c r="ER99" i="1"/>
  <c r="EQ499" i="1"/>
  <c r="EQ236" i="1"/>
  <c r="EQ90" i="1"/>
  <c r="ER216" i="1"/>
  <c r="EQ467" i="1"/>
  <c r="EQ180" i="1"/>
  <c r="EQ271" i="1"/>
  <c r="ER100" i="1"/>
  <c r="ER86" i="1"/>
  <c r="EQ476" i="1"/>
  <c r="EQ300" i="1"/>
  <c r="EQ288" i="1"/>
  <c r="EQ453" i="1"/>
  <c r="EQ327" i="1"/>
  <c r="EQ190" i="1"/>
  <c r="EQ495" i="1"/>
  <c r="EQ310" i="1"/>
  <c r="EQ121" i="1"/>
  <c r="EQ262" i="1"/>
  <c r="ER123" i="1"/>
  <c r="ER227" i="1"/>
  <c r="ER179" i="1"/>
  <c r="EQ115" i="1"/>
  <c r="EQ485" i="1"/>
  <c r="EQ449" i="1"/>
  <c r="ER238" i="1"/>
  <c r="EQ124" i="1"/>
  <c r="ER65" i="1"/>
  <c r="ER468" i="1"/>
  <c r="EQ237" i="1"/>
  <c r="ER66" i="1"/>
  <c r="EQ134" i="1"/>
  <c r="ER473" i="1"/>
  <c r="EQ366" i="1"/>
  <c r="EQ446" i="1"/>
  <c r="ER408" i="1"/>
  <c r="EQ420" i="1"/>
  <c r="EQ298" i="1"/>
  <c r="ER229" i="1"/>
  <c r="EQ241" i="1"/>
  <c r="EU241" i="1" s="1"/>
  <c r="L272" i="4" s="1"/>
  <c r="X272" i="4" s="1"/>
  <c r="EQ273" i="1"/>
  <c r="ER452" i="1"/>
  <c r="ER79" i="1"/>
  <c r="ER445" i="1"/>
  <c r="ER351" i="1"/>
  <c r="EQ331" i="1"/>
  <c r="ER358" i="1"/>
  <c r="ER299" i="1"/>
  <c r="ER321" i="1"/>
  <c r="ER427" i="1"/>
  <c r="EQ64" i="1"/>
  <c r="ER191" i="1"/>
  <c r="ER472" i="1"/>
  <c r="ER94" i="1"/>
  <c r="EQ452" i="1"/>
  <c r="ER491" i="1"/>
  <c r="ER166" i="1"/>
  <c r="ER133" i="1"/>
  <c r="ER105" i="1"/>
  <c r="ER187" i="1"/>
  <c r="ER64" i="1"/>
  <c r="EQ427" i="1"/>
  <c r="ER446" i="1"/>
  <c r="EQ290" i="1"/>
  <c r="EQ227" i="1"/>
  <c r="EQ136" i="1"/>
  <c r="ER115" i="1"/>
  <c r="EQ73" i="1"/>
  <c r="ER285" i="1"/>
  <c r="EQ302" i="1"/>
  <c r="EQ305" i="1"/>
  <c r="EQ219" i="1"/>
  <c r="EQ326" i="1"/>
  <c r="ER259" i="1"/>
  <c r="ER211" i="1"/>
  <c r="ER396" i="1"/>
  <c r="ER228" i="1"/>
  <c r="EQ461" i="1"/>
  <c r="ER443" i="1"/>
  <c r="ER428" i="1"/>
  <c r="EQ472" i="1"/>
  <c r="EQ301" i="1"/>
  <c r="ER379" i="1"/>
  <c r="ER366" i="1"/>
  <c r="ER124" i="1"/>
  <c r="EQ191" i="1"/>
  <c r="EQ143" i="1"/>
  <c r="EQ395" i="1"/>
  <c r="EQ384" i="1"/>
  <c r="ER343" i="1"/>
  <c r="EQ206" i="1"/>
  <c r="ER126" i="1"/>
  <c r="EQ409" i="1"/>
  <c r="EQ85" i="1"/>
  <c r="EU85" i="1" s="1"/>
  <c r="L116" i="4" s="1"/>
  <c r="X116" i="4" s="1"/>
  <c r="EQ86" i="1"/>
  <c r="EQ270" i="1"/>
  <c r="EQ209" i="1"/>
  <c r="ER378" i="1"/>
  <c r="ER192" i="1"/>
  <c r="EQ161" i="1"/>
  <c r="EQ221" i="1"/>
  <c r="ER90" i="1"/>
  <c r="EQ102" i="1"/>
  <c r="ER485" i="1"/>
  <c r="ER449" i="1"/>
  <c r="EQ468" i="1"/>
  <c r="ER312" i="1"/>
  <c r="EQ246" i="1"/>
  <c r="EQ175" i="1"/>
  <c r="EQ123" i="1"/>
  <c r="ER83" i="1"/>
  <c r="EQ94" i="1"/>
  <c r="EQ442" i="1"/>
  <c r="ER263" i="1"/>
  <c r="ER242" i="1"/>
  <c r="EQ224" i="1"/>
  <c r="ER194" i="1"/>
  <c r="ER109" i="1"/>
  <c r="ER110" i="1"/>
  <c r="EQ286" i="1"/>
  <c r="ER158" i="1"/>
  <c r="EQ473" i="1"/>
  <c r="EQ426" i="1"/>
  <c r="ER217" i="1"/>
  <c r="EQ154" i="1"/>
  <c r="ER355" i="1"/>
  <c r="EQ207" i="1"/>
  <c r="ER486" i="1"/>
  <c r="ER387" i="1"/>
  <c r="ER328" i="1"/>
  <c r="EQ265" i="1"/>
  <c r="EQ188" i="1"/>
  <c r="EQ162" i="1"/>
  <c r="ER455" i="1"/>
  <c r="ER471" i="1"/>
  <c r="EQ184" i="1"/>
  <c r="ER127" i="1"/>
  <c r="ER500" i="1"/>
  <c r="ER186" i="1"/>
  <c r="ER479" i="1"/>
  <c r="ER323" i="1"/>
  <c r="EQ142" i="1"/>
  <c r="EQ401" i="1"/>
  <c r="EQ404" i="1"/>
  <c r="EQ268" i="1"/>
  <c r="EQ232" i="1"/>
  <c r="ER207" i="1"/>
  <c r="EQ171" i="1"/>
  <c r="ER121" i="1"/>
  <c r="EQ242" i="1"/>
  <c r="EQ186" i="1"/>
  <c r="EQ119" i="1"/>
  <c r="EQ65" i="1"/>
  <c r="EQ418" i="1"/>
  <c r="EQ355" i="1"/>
  <c r="ER98" i="1"/>
  <c r="EU98" i="1" s="1"/>
  <c r="L129" i="4" s="1"/>
  <c r="X129" i="4" s="1"/>
  <c r="ER474" i="1"/>
  <c r="EQ435" i="1"/>
  <c r="ER383" i="1"/>
  <c r="ER336" i="1"/>
  <c r="EQ205" i="1"/>
  <c r="EQ177" i="1"/>
  <c r="EQ157" i="1"/>
  <c r="EQ126" i="1"/>
  <c r="EQ311" i="1"/>
  <c r="ER184" i="1"/>
  <c r="EQ140" i="1"/>
  <c r="EQ450" i="1"/>
  <c r="EQ223" i="1"/>
  <c r="EQ106" i="1"/>
  <c r="ER270" i="1"/>
  <c r="ER448" i="1"/>
  <c r="ER279" i="1"/>
  <c r="EQ500" i="1"/>
  <c r="EQ202" i="1"/>
  <c r="EQ386" i="1"/>
  <c r="EQ436" i="1"/>
  <c r="EQ471" i="1"/>
  <c r="EQ375" i="1"/>
  <c r="EU375" i="1" s="1"/>
  <c r="L406" i="4" s="1"/>
  <c r="X406" i="4" s="1"/>
  <c r="ER316" i="1"/>
  <c r="EQ285" i="1"/>
  <c r="EQ378" i="1"/>
  <c r="ER219" i="1"/>
  <c r="EQ194" i="1"/>
  <c r="ER162" i="1"/>
  <c r="EQ137" i="1"/>
  <c r="EQ139" i="1"/>
  <c r="EQ109" i="1"/>
  <c r="EQ479" i="1"/>
  <c r="ER131" i="1"/>
  <c r="ER74" i="1"/>
  <c r="EQ82" i="1"/>
  <c r="EQ253" i="1"/>
  <c r="ER370" i="1"/>
  <c r="EQ445" i="1"/>
  <c r="EQ493" i="1"/>
  <c r="ER249" i="1"/>
  <c r="EU249" i="1" s="1"/>
  <c r="L280" i="4" s="1"/>
  <c r="X280" i="4" s="1"/>
  <c r="EQ245" i="1"/>
  <c r="ER189" i="1"/>
  <c r="EQ103" i="1"/>
  <c r="EQ135" i="1"/>
  <c r="ER345" i="1"/>
  <c r="ER329" i="1"/>
  <c r="ER374" i="1"/>
  <c r="EQ113" i="1"/>
  <c r="ER403" i="1"/>
  <c r="ER147" i="1"/>
  <c r="EQ470" i="1"/>
  <c r="EQ369" i="1"/>
  <c r="EQ353" i="1"/>
  <c r="ER307" i="1"/>
  <c r="ER302" i="1"/>
  <c r="ER237" i="1"/>
  <c r="EQ187" i="1"/>
  <c r="EQ158" i="1"/>
  <c r="ER116" i="1"/>
  <c r="EU116" i="1" s="1"/>
  <c r="L147" i="4" s="1"/>
  <c r="EQ79" i="1"/>
  <c r="EQ387" i="1"/>
  <c r="ER271" i="1"/>
  <c r="EQ392" i="1"/>
  <c r="EQ350" i="1"/>
  <c r="EQ272" i="1"/>
  <c r="EQ89" i="1"/>
  <c r="ER70" i="1"/>
  <c r="ER402" i="1"/>
  <c r="EQ502" i="1"/>
  <c r="EQ278" i="1"/>
  <c r="EQ333" i="1"/>
  <c r="ER459" i="1"/>
  <c r="EQ351" i="1"/>
  <c r="EQ306" i="1"/>
  <c r="EQ407" i="1"/>
  <c r="EQ289" i="1"/>
  <c r="ER224" i="1"/>
  <c r="ER335" i="1"/>
  <c r="ER97" i="1"/>
  <c r="EQ368" i="1"/>
  <c r="ER284" i="1"/>
  <c r="EQ129" i="1"/>
  <c r="EQ509" i="1"/>
  <c r="EQ439" i="1"/>
  <c r="EQ425" i="1"/>
  <c r="EQ429" i="1"/>
  <c r="ER350" i="1"/>
  <c r="ER129" i="1"/>
  <c r="EQ211" i="1"/>
  <c r="EQ62" i="1"/>
  <c r="ER415" i="1"/>
  <c r="EQ415" i="1"/>
  <c r="EQ193" i="1"/>
  <c r="ER165" i="1"/>
  <c r="EQ165" i="1"/>
  <c r="ER380" i="1"/>
  <c r="EQ380" i="1"/>
  <c r="ER138" i="1"/>
  <c r="EQ138" i="1"/>
  <c r="EQ130" i="1"/>
  <c r="ER480" i="1"/>
  <c r="EQ480" i="1"/>
  <c r="ER447" i="1"/>
  <c r="EQ447" i="1"/>
  <c r="EQ156" i="1"/>
  <c r="ER156" i="1"/>
  <c r="EQ107" i="1"/>
  <c r="ER107" i="1"/>
  <c r="ER431" i="1"/>
  <c r="EQ431" i="1"/>
  <c r="EQ252" i="1"/>
  <c r="ER212" i="1"/>
  <c r="ER112" i="1"/>
  <c r="ER463" i="1"/>
  <c r="ER297" i="1"/>
  <c r="ER337" i="1"/>
  <c r="EQ318" i="1"/>
  <c r="ER318" i="1"/>
  <c r="ER401" i="1"/>
  <c r="ER315" i="1"/>
  <c r="ER210" i="1"/>
  <c r="ER272" i="1"/>
  <c r="EQ254" i="1"/>
  <c r="EQ259" i="1"/>
  <c r="EQ97" i="1"/>
  <c r="ER497" i="1"/>
  <c r="EQ497" i="1"/>
  <c r="EQ434" i="1"/>
  <c r="ER208" i="1"/>
  <c r="EQ208" i="1"/>
  <c r="EQ391" i="1"/>
  <c r="ER391" i="1"/>
  <c r="ER214" i="1"/>
  <c r="EQ214" i="1"/>
  <c r="EQ132" i="1"/>
  <c r="ER132" i="1"/>
  <c r="EQ91" i="1"/>
  <c r="ER91" i="1"/>
  <c r="EQ231" i="1"/>
  <c r="ER231" i="1"/>
  <c r="EQ215" i="1"/>
  <c r="ER215" i="1"/>
  <c r="ER197" i="1"/>
  <c r="ER416" i="1"/>
  <c r="EQ416" i="1"/>
  <c r="ER389" i="1"/>
  <c r="ER125" i="1"/>
  <c r="EQ125" i="1"/>
  <c r="ER424" i="1"/>
  <c r="EQ424" i="1"/>
  <c r="EQ196" i="1"/>
  <c r="ER196" i="1"/>
  <c r="ER407" i="1"/>
  <c r="ER496" i="1"/>
  <c r="EQ496" i="1"/>
  <c r="EQ313" i="1"/>
  <c r="ER313" i="1"/>
  <c r="EQ74" i="1"/>
  <c r="EQ489" i="1"/>
  <c r="ER388" i="1"/>
  <c r="ER200" i="1"/>
  <c r="ER92" i="1"/>
  <c r="EQ92" i="1"/>
  <c r="EQ396" i="1"/>
  <c r="EQ477" i="1"/>
  <c r="EQ505" i="1"/>
  <c r="EQ474" i="1"/>
  <c r="ER470" i="1"/>
  <c r="ER368" i="1"/>
  <c r="EQ299" i="1"/>
  <c r="ER363" i="1"/>
  <c r="EQ284" i="1"/>
  <c r="EQ166" i="1"/>
  <c r="EQ131" i="1"/>
  <c r="EQ70" i="1"/>
  <c r="ER236" i="1"/>
  <c r="ER314" i="1"/>
  <c r="EQ314" i="1"/>
  <c r="ER296" i="1"/>
  <c r="EQ296" i="1"/>
  <c r="ER442" i="1"/>
  <c r="ER399" i="1"/>
  <c r="ER84" i="1"/>
  <c r="EQ84" i="1"/>
  <c r="EQ323" i="1"/>
  <c r="ER80" i="1"/>
  <c r="EU80" i="1" s="1"/>
  <c r="L111" i="4" s="1"/>
  <c r="X111" i="4" s="1"/>
  <c r="EQ346" i="1"/>
  <c r="ER106" i="1"/>
  <c r="ER384" i="1"/>
  <c r="ER82" i="1"/>
  <c r="EQ330" i="1"/>
  <c r="ER330" i="1"/>
  <c r="ER342" i="1"/>
  <c r="ER495" i="1"/>
  <c r="EQ488" i="1"/>
  <c r="ER488" i="1"/>
  <c r="ER456" i="1"/>
  <c r="ER385" i="1"/>
  <c r="EQ213" i="1"/>
  <c r="ER181" i="1"/>
  <c r="ER400" i="1"/>
  <c r="EQ400" i="1"/>
  <c r="EQ173" i="1"/>
  <c r="EQ338" i="1"/>
  <c r="EQ234" i="1"/>
  <c r="ER234" i="1"/>
  <c r="ER153" i="1"/>
  <c r="ER188" i="1"/>
  <c r="EQ164" i="1"/>
  <c r="ER164" i="1"/>
  <c r="ER222" i="1"/>
  <c r="EQ222" i="1"/>
  <c r="ER311" i="1"/>
  <c r="EQ491" i="1"/>
  <c r="ER413" i="1"/>
  <c r="EQ469" i="1"/>
  <c r="ER293" i="1"/>
  <c r="EQ280" i="1"/>
  <c r="EQ147" i="1"/>
  <c r="EQ133" i="1"/>
  <c r="EQ148" i="1"/>
  <c r="ER148" i="1"/>
  <c r="ER185" i="1"/>
  <c r="EQ503" i="1"/>
  <c r="ER503" i="1"/>
  <c r="ER435" i="1"/>
  <c r="EQ141" i="1"/>
  <c r="ER141" i="1"/>
  <c r="EQ294" i="1"/>
  <c r="ER294" i="1"/>
  <c r="EQ67" i="1"/>
  <c r="ER506" i="1"/>
  <c r="EQ403" i="1"/>
  <c r="EQ336" i="1"/>
  <c r="EQ494" i="1"/>
  <c r="EQ358" i="1"/>
  <c r="ER466" i="1"/>
  <c r="ER326" i="1"/>
  <c r="EQ370" i="1"/>
  <c r="EQ412" i="1"/>
  <c r="EQ455" i="1"/>
  <c r="ER206" i="1"/>
  <c r="ER369" i="1"/>
  <c r="ER157" i="1"/>
  <c r="EQ105" i="1"/>
  <c r="EQ170" i="1"/>
  <c r="EQ383" i="1"/>
  <c r="ER256" i="1"/>
  <c r="EQ172" i="1"/>
  <c r="ER172" i="1"/>
  <c r="ER244" i="1"/>
  <c r="ER209" i="1"/>
  <c r="EQ451" i="1"/>
  <c r="ER381" i="1"/>
  <c r="EQ146" i="1"/>
  <c r="ER392" i="1"/>
  <c r="ER117" i="1"/>
  <c r="ER319" i="1"/>
  <c r="ER303" i="1"/>
  <c r="EQ303" i="1"/>
  <c r="ER140" i="1"/>
  <c r="EQ75" i="1"/>
  <c r="ER75" i="1"/>
  <c r="ER225" i="1"/>
  <c r="EQ149" i="1"/>
  <c r="ER467" i="1"/>
  <c r="ER204" i="1"/>
  <c r="ER142" i="1"/>
  <c r="EQ329" i="1"/>
  <c r="ER205" i="1"/>
  <c r="ER248" i="1"/>
  <c r="EQ248" i="1"/>
  <c r="EQ507" i="1"/>
  <c r="ER507" i="1"/>
  <c r="EQ328" i="1"/>
  <c r="ER287" i="1"/>
  <c r="EQ287" i="1"/>
  <c r="EQ255" i="1"/>
  <c r="ER255" i="1"/>
  <c r="ER108" i="1"/>
  <c r="EQ108" i="1"/>
  <c r="EQ354" i="1"/>
  <c r="EQ504" i="1"/>
  <c r="ER498" i="1"/>
  <c r="D13" i="1"/>
  <c r="EU390" i="1" l="1"/>
  <c r="L421" i="4" s="1"/>
  <c r="EU406" i="1"/>
  <c r="L437" i="4" s="1"/>
  <c r="EU376" i="1"/>
  <c r="L407" i="4" s="1"/>
  <c r="X407" i="4" s="1"/>
  <c r="EU122" i="1"/>
  <c r="L153" i="4" s="1"/>
  <c r="X153" i="4" s="1"/>
  <c r="EU322" i="1"/>
  <c r="L353" i="4" s="1"/>
  <c r="X353" i="4" s="1"/>
  <c r="EU477" i="1"/>
  <c r="L508" i="4" s="1"/>
  <c r="EU502" i="1"/>
  <c r="L533" i="4" s="1"/>
  <c r="X533" i="4" s="1"/>
  <c r="EU263" i="1"/>
  <c r="L294" i="4" s="1"/>
  <c r="X294" i="4" s="1"/>
  <c r="EU405" i="1"/>
  <c r="L436" i="4" s="1"/>
  <c r="EU273" i="1"/>
  <c r="L304" i="4" s="1"/>
  <c r="X304" i="4" s="1"/>
  <c r="EU504" i="1"/>
  <c r="L535" i="4" s="1"/>
  <c r="X535" i="4" s="1"/>
  <c r="EU221" i="1"/>
  <c r="L252" i="4" s="1"/>
  <c r="X252" i="4" s="1"/>
  <c r="EU409" i="1"/>
  <c r="L440" i="4" s="1"/>
  <c r="X440" i="4" s="1"/>
  <c r="EU332" i="1"/>
  <c r="L363" i="4" s="1"/>
  <c r="X363" i="4" s="1"/>
  <c r="EU269" i="1"/>
  <c r="L300" i="4" s="1"/>
  <c r="X300" i="4" s="1"/>
  <c r="EU444" i="1"/>
  <c r="L475" i="4" s="1"/>
  <c r="X475" i="4" s="1"/>
  <c r="EU465" i="1"/>
  <c r="L496" i="4" s="1"/>
  <c r="X496" i="4" s="1"/>
  <c r="EU475" i="1"/>
  <c r="L506" i="4" s="1"/>
  <c r="EU359" i="1"/>
  <c r="L390" i="4" s="1"/>
  <c r="X390" i="4" s="1"/>
  <c r="EU286" i="1"/>
  <c r="L317" i="4" s="1"/>
  <c r="X317" i="4" s="1"/>
  <c r="EU369" i="1"/>
  <c r="L400" i="4" s="1"/>
  <c r="X400" i="4" s="1"/>
  <c r="EU370" i="1"/>
  <c r="L401" i="4" s="1"/>
  <c r="X401" i="4" s="1"/>
  <c r="EU176" i="1"/>
  <c r="L207" i="4" s="1"/>
  <c r="X207" i="4" s="1"/>
  <c r="EU385" i="1"/>
  <c r="L416" i="4" s="1"/>
  <c r="X416" i="4" s="1"/>
  <c r="EU62" i="1"/>
  <c r="L93" i="4" s="1"/>
  <c r="X93" i="4" s="1"/>
  <c r="EU280" i="1"/>
  <c r="L311" i="4" s="1"/>
  <c r="X311" i="4" s="1"/>
  <c r="EU505" i="1"/>
  <c r="L536" i="4" s="1"/>
  <c r="X536" i="4" s="1"/>
  <c r="EU293" i="1"/>
  <c r="L324" i="4" s="1"/>
  <c r="X324" i="4" s="1"/>
  <c r="EU334" i="1"/>
  <c r="L365" i="4" s="1"/>
  <c r="X365" i="4" s="1"/>
  <c r="EU399" i="1"/>
  <c r="L430" i="4" s="1"/>
  <c r="X430" i="4" s="1"/>
  <c r="EU153" i="1"/>
  <c r="L184" i="4" s="1"/>
  <c r="X184" i="4" s="1"/>
  <c r="EU213" i="1"/>
  <c r="L244" i="4" s="1"/>
  <c r="X244" i="4" s="1"/>
  <c r="EU252" i="1"/>
  <c r="L283" i="4" s="1"/>
  <c r="X283" i="4" s="1"/>
  <c r="EU459" i="1"/>
  <c r="L490" i="4" s="1"/>
  <c r="X490" i="4" s="1"/>
  <c r="EU418" i="1"/>
  <c r="L449" i="4" s="1"/>
  <c r="X449" i="4" s="1"/>
  <c r="EU339" i="1"/>
  <c r="L370" i="4" s="1"/>
  <c r="X370" i="4" s="1"/>
  <c r="EU76" i="1"/>
  <c r="L107" i="4" s="1"/>
  <c r="X107" i="4" s="1"/>
  <c r="EU230" i="1"/>
  <c r="L261" i="4" s="1"/>
  <c r="X261" i="4" s="1"/>
  <c r="EU436" i="1"/>
  <c r="L467" i="4" s="1"/>
  <c r="X467" i="4" s="1"/>
  <c r="EU352" i="1"/>
  <c r="L383" i="4" s="1"/>
  <c r="X383" i="4" s="1"/>
  <c r="EU292" i="1"/>
  <c r="L323" i="4" s="1"/>
  <c r="X323" i="4" s="1"/>
  <c r="EU190" i="1"/>
  <c r="L221" i="4" s="1"/>
  <c r="EU440" i="1"/>
  <c r="L471" i="4" s="1"/>
  <c r="X471" i="4" s="1"/>
  <c r="EU99" i="1"/>
  <c r="L130" i="4" s="1"/>
  <c r="X130" i="4" s="1"/>
  <c r="EU427" i="1"/>
  <c r="L458" i="4" s="1"/>
  <c r="X458" i="4" s="1"/>
  <c r="EU304" i="1"/>
  <c r="L335" i="4" s="1"/>
  <c r="X335" i="4" s="1"/>
  <c r="EU268" i="1"/>
  <c r="L299" i="4" s="1"/>
  <c r="X299" i="4" s="1"/>
  <c r="EU298" i="1"/>
  <c r="L329" i="4" s="1"/>
  <c r="X329" i="4" s="1"/>
  <c r="EU283" i="1"/>
  <c r="L314" i="4" s="1"/>
  <c r="X314" i="4" s="1"/>
  <c r="EU276" i="1"/>
  <c r="L307" i="4" s="1"/>
  <c r="X307" i="4" s="1"/>
  <c r="EU498" i="1"/>
  <c r="L529" i="4" s="1"/>
  <c r="X529" i="4" s="1"/>
  <c r="EU354" i="1"/>
  <c r="L385" i="4" s="1"/>
  <c r="X385" i="4" s="1"/>
  <c r="EU78" i="1"/>
  <c r="L109" i="4" s="1"/>
  <c r="X109" i="4" s="1"/>
  <c r="EU201" i="1"/>
  <c r="L232" i="4" s="1"/>
  <c r="X232" i="4" s="1"/>
  <c r="EU501" i="1"/>
  <c r="L532" i="4" s="1"/>
  <c r="X532" i="4" s="1"/>
  <c r="EU139" i="1"/>
  <c r="L170" i="4" s="1"/>
  <c r="X170" i="4" s="1"/>
  <c r="EU134" i="1"/>
  <c r="L165" i="4" s="1"/>
  <c r="X165" i="4" s="1"/>
  <c r="EU152" i="1"/>
  <c r="L183" i="4" s="1"/>
  <c r="X183" i="4" s="1"/>
  <c r="EU183" i="1"/>
  <c r="L214" i="4" s="1"/>
  <c r="X214" i="4" s="1"/>
  <c r="EU226" i="1"/>
  <c r="L257" i="4" s="1"/>
  <c r="X257" i="4" s="1"/>
  <c r="EU453" i="1"/>
  <c r="L484" i="4" s="1"/>
  <c r="X484" i="4" s="1"/>
  <c r="EU277" i="1"/>
  <c r="L308" i="4" s="1"/>
  <c r="X308" i="4" s="1"/>
  <c r="EU111" i="1"/>
  <c r="L142" i="4" s="1"/>
  <c r="X142" i="4" s="1"/>
  <c r="EU69" i="1"/>
  <c r="L100" i="4" s="1"/>
  <c r="X100" i="4" s="1"/>
  <c r="EU460" i="1"/>
  <c r="L491" i="4" s="1"/>
  <c r="X491" i="4" s="1"/>
  <c r="EU137" i="1"/>
  <c r="L168" i="4" s="1"/>
  <c r="X168" i="4" s="1"/>
  <c r="EU338" i="1"/>
  <c r="L369" i="4" s="1"/>
  <c r="X369" i="4" s="1"/>
  <c r="EU259" i="1"/>
  <c r="L290" i="4" s="1"/>
  <c r="X290" i="4" s="1"/>
  <c r="EU315" i="1"/>
  <c r="L346" i="4" s="1"/>
  <c r="X346" i="4" s="1"/>
  <c r="EU202" i="1"/>
  <c r="L233" i="4" s="1"/>
  <c r="X233" i="4" s="1"/>
  <c r="EU251" i="1"/>
  <c r="L282" i="4" s="1"/>
  <c r="X282" i="4" s="1"/>
  <c r="EU365" i="1"/>
  <c r="L396" i="4" s="1"/>
  <c r="X396" i="4" s="1"/>
  <c r="EU397" i="1"/>
  <c r="L428" i="4" s="1"/>
  <c r="X428" i="4" s="1"/>
  <c r="EU377" i="1"/>
  <c r="L408" i="4" s="1"/>
  <c r="X408" i="4" s="1"/>
  <c r="EU398" i="1"/>
  <c r="L429" i="4" s="1"/>
  <c r="X429" i="4" s="1"/>
  <c r="EU360" i="1"/>
  <c r="L391" i="4" s="1"/>
  <c r="X391" i="4" s="1"/>
  <c r="EU454" i="1"/>
  <c r="L485" i="4" s="1"/>
  <c r="X485" i="4" s="1"/>
  <c r="EU233" i="1"/>
  <c r="L264" i="4" s="1"/>
  <c r="X264" i="4" s="1"/>
  <c r="EU349" i="1"/>
  <c r="L380" i="4" s="1"/>
  <c r="X380" i="4" s="1"/>
  <c r="AF13" i="1"/>
  <c r="EU451" i="1"/>
  <c r="L482" i="4" s="1"/>
  <c r="X482" i="4" s="1"/>
  <c r="EU142" i="1"/>
  <c r="L173" i="4" s="1"/>
  <c r="X173" i="4" s="1"/>
  <c r="EU225" i="1"/>
  <c r="L256" i="4" s="1"/>
  <c r="X256" i="4" s="1"/>
  <c r="EU450" i="1"/>
  <c r="L481" i="4" s="1"/>
  <c r="X481" i="4" s="1"/>
  <c r="EU119" i="1"/>
  <c r="L150" i="4" s="1"/>
  <c r="X150" i="4" s="1"/>
  <c r="EU154" i="1"/>
  <c r="L185" i="4" s="1"/>
  <c r="X185" i="4" s="1"/>
  <c r="EU175" i="1"/>
  <c r="L206" i="4" s="1"/>
  <c r="X206" i="4" s="1"/>
  <c r="EU309" i="1"/>
  <c r="L340" i="4" s="1"/>
  <c r="X340" i="4" s="1"/>
  <c r="EU228" i="1"/>
  <c r="L259" i="4" s="1"/>
  <c r="X259" i="4" s="1"/>
  <c r="EU373" i="1"/>
  <c r="L404" i="4" s="1"/>
  <c r="X404" i="4" s="1"/>
  <c r="EU340" i="1"/>
  <c r="L371" i="4" s="1"/>
  <c r="X371" i="4" s="1"/>
  <c r="EU216" i="1"/>
  <c r="L247" i="4" s="1"/>
  <c r="X247" i="4" s="1"/>
  <c r="EU466" i="1"/>
  <c r="EU346" i="1"/>
  <c r="L377" i="4" s="1"/>
  <c r="X377" i="4" s="1"/>
  <c r="EU245" i="1"/>
  <c r="L276" i="4" s="1"/>
  <c r="X276" i="4" s="1"/>
  <c r="EU177" i="1"/>
  <c r="L208" i="4" s="1"/>
  <c r="X208" i="4" s="1"/>
  <c r="EU232" i="1"/>
  <c r="L263" i="4" s="1"/>
  <c r="X263" i="4" s="1"/>
  <c r="EU83" i="1"/>
  <c r="L114" i="4" s="1"/>
  <c r="X114" i="4" s="1"/>
  <c r="EU408" i="1"/>
  <c r="L439" i="4" s="1"/>
  <c r="X439" i="4" s="1"/>
  <c r="EU182" i="1"/>
  <c r="L213" i="4" s="1"/>
  <c r="X213" i="4" s="1"/>
  <c r="EU308" i="1"/>
  <c r="L339" i="4" s="1"/>
  <c r="X339" i="4" s="1"/>
  <c r="EU258" i="1"/>
  <c r="L289" i="4" s="1"/>
  <c r="X289" i="4" s="1"/>
  <c r="EU155" i="1"/>
  <c r="L186" i="4" s="1"/>
  <c r="X186" i="4" s="1"/>
  <c r="EU167" i="1"/>
  <c r="L198" i="4" s="1"/>
  <c r="X198" i="4" s="1"/>
  <c r="EU144" i="1"/>
  <c r="L175" i="4" s="1"/>
  <c r="X175" i="4" s="1"/>
  <c r="EU200" i="1"/>
  <c r="L231" i="4" s="1"/>
  <c r="X231" i="4" s="1"/>
  <c r="EU193" i="1"/>
  <c r="L224" i="4" s="1"/>
  <c r="X224" i="4" s="1"/>
  <c r="EU486" i="1"/>
  <c r="L517" i="4" s="1"/>
  <c r="X517" i="4" s="1"/>
  <c r="EU180" i="1"/>
  <c r="L211" i="4" s="1"/>
  <c r="X211" i="4" s="1"/>
  <c r="EU199" i="1"/>
  <c r="L230" i="4" s="1"/>
  <c r="X230" i="4" s="1"/>
  <c r="EU87" i="1"/>
  <c r="L118" i="4" s="1"/>
  <c r="X118" i="4" s="1"/>
  <c r="EU72" i="1"/>
  <c r="L103" i="4" s="1"/>
  <c r="X103" i="4" s="1"/>
  <c r="EU344" i="1"/>
  <c r="L375" i="4" s="1"/>
  <c r="X375" i="4" s="1"/>
  <c r="EU178" i="1"/>
  <c r="L209" i="4" s="1"/>
  <c r="X209" i="4" s="1"/>
  <c r="EU104" i="1"/>
  <c r="L135" i="4" s="1"/>
  <c r="X135" i="4" s="1"/>
  <c r="EU81" i="1"/>
  <c r="L112" i="4" s="1"/>
  <c r="X112" i="4" s="1"/>
  <c r="EU510" i="1"/>
  <c r="L541" i="4" s="1"/>
  <c r="X541" i="4" s="1"/>
  <c r="EU120" i="1"/>
  <c r="L151" i="4" s="1"/>
  <c r="X151" i="4" s="1"/>
  <c r="EU348" i="1"/>
  <c r="L379" i="4" s="1"/>
  <c r="X379" i="4" s="1"/>
  <c r="EU253" i="1"/>
  <c r="L284" i="4" s="1"/>
  <c r="X284" i="4" s="1"/>
  <c r="EU194" i="1"/>
  <c r="L225" i="4" s="1"/>
  <c r="X225" i="4" s="1"/>
  <c r="EU372" i="1"/>
  <c r="L403" i="4" s="1"/>
  <c r="X403" i="4" s="1"/>
  <c r="EU160" i="1"/>
  <c r="L191" i="4" s="1"/>
  <c r="X191" i="4" s="1"/>
  <c r="EU93" i="1"/>
  <c r="L124" i="4" s="1"/>
  <c r="X124" i="4" s="1"/>
  <c r="EU282" i="1"/>
  <c r="L313" i="4" s="1"/>
  <c r="X313" i="4" s="1"/>
  <c r="EU361" i="1"/>
  <c r="L392" i="4" s="1"/>
  <c r="X392" i="4" s="1"/>
  <c r="EU151" i="1"/>
  <c r="L182" i="4" s="1"/>
  <c r="X182" i="4" s="1"/>
  <c r="EU274" i="1"/>
  <c r="L305" i="4" s="1"/>
  <c r="X305" i="4" s="1"/>
  <c r="EU378" i="1"/>
  <c r="L409" i="4" s="1"/>
  <c r="X409" i="4" s="1"/>
  <c r="EU100" i="1"/>
  <c r="L131" i="4" s="1"/>
  <c r="X131" i="4" s="1"/>
  <c r="EU414" i="1"/>
  <c r="L445" i="4" s="1"/>
  <c r="X445" i="4" s="1"/>
  <c r="EU481" i="1"/>
  <c r="L512" i="4" s="1"/>
  <c r="X512" i="4" s="1"/>
  <c r="EU149" i="1"/>
  <c r="L180" i="4" s="1"/>
  <c r="X180" i="4" s="1"/>
  <c r="EU495" i="1"/>
  <c r="L526" i="4" s="1"/>
  <c r="X526" i="4" s="1"/>
  <c r="EU388" i="1"/>
  <c r="L419" i="4" s="1"/>
  <c r="X419" i="4" s="1"/>
  <c r="EU485" i="1"/>
  <c r="L516" i="4" s="1"/>
  <c r="X516" i="4" s="1"/>
  <c r="EU270" i="1"/>
  <c r="L301" i="4" s="1"/>
  <c r="X301" i="4" s="1"/>
  <c r="EU73" i="1"/>
  <c r="L104" i="4" s="1"/>
  <c r="X104" i="4" s="1"/>
  <c r="EU490" i="1"/>
  <c r="L521" i="4" s="1"/>
  <c r="X521" i="4" s="1"/>
  <c r="EU179" i="1"/>
  <c r="L210" i="4" s="1"/>
  <c r="X210" i="4" s="1"/>
  <c r="EU403" i="1"/>
  <c r="L434" i="4" s="1"/>
  <c r="X434" i="4" s="1"/>
  <c r="EU413" i="1"/>
  <c r="L444" i="4" s="1"/>
  <c r="X444" i="4" s="1"/>
  <c r="EU181" i="1"/>
  <c r="L212" i="4" s="1"/>
  <c r="X212" i="4" s="1"/>
  <c r="EU223" i="1"/>
  <c r="L254" i="4" s="1"/>
  <c r="X254" i="4" s="1"/>
  <c r="EU159" i="1"/>
  <c r="L190" i="4" s="1"/>
  <c r="X190" i="4" s="1"/>
  <c r="EU254" i="1"/>
  <c r="L285" i="4" s="1"/>
  <c r="X285" i="4" s="1"/>
  <c r="EU290" i="1"/>
  <c r="L321" i="4" s="1"/>
  <c r="X321" i="4" s="1"/>
  <c r="EU417" i="1"/>
  <c r="L448" i="4" s="1"/>
  <c r="X448" i="4" s="1"/>
  <c r="EU260" i="1"/>
  <c r="L291" i="4" s="1"/>
  <c r="X291" i="4" s="1"/>
  <c r="EU281" i="1"/>
  <c r="EU88" i="1"/>
  <c r="L119" i="4" s="1"/>
  <c r="X119" i="4" s="1"/>
  <c r="EU96" i="1"/>
  <c r="L127" i="4" s="1"/>
  <c r="X127" i="4" s="1"/>
  <c r="EU128" i="1"/>
  <c r="L159" i="4" s="1"/>
  <c r="X159" i="4" s="1"/>
  <c r="EU320" i="1"/>
  <c r="L351" i="4" s="1"/>
  <c r="X351" i="4" s="1"/>
  <c r="EU205" i="1"/>
  <c r="L236" i="4" s="1"/>
  <c r="X236" i="4" s="1"/>
  <c r="EU506" i="1"/>
  <c r="L537" i="4" s="1"/>
  <c r="X537" i="4" s="1"/>
  <c r="EU389" i="1"/>
  <c r="L420" i="4" s="1"/>
  <c r="X420" i="4" s="1"/>
  <c r="EU439" i="1"/>
  <c r="L470" i="4" s="1"/>
  <c r="X470" i="4" s="1"/>
  <c r="EU353" i="1"/>
  <c r="L384" i="4" s="1"/>
  <c r="X384" i="4" s="1"/>
  <c r="EU189" i="1"/>
  <c r="L220" i="4" s="1"/>
  <c r="X220" i="4" s="1"/>
  <c r="EU386" i="1"/>
  <c r="L417" i="4" s="1"/>
  <c r="X417" i="4" s="1"/>
  <c r="EU312" i="1"/>
  <c r="L343" i="4" s="1"/>
  <c r="X343" i="4" s="1"/>
  <c r="EU102" i="1"/>
  <c r="L133" i="4" s="1"/>
  <c r="X133" i="4" s="1"/>
  <c r="EU169" i="1"/>
  <c r="L200" i="4" s="1"/>
  <c r="X200" i="4" s="1"/>
  <c r="EU218" i="1"/>
  <c r="L249" i="4" s="1"/>
  <c r="X249" i="4" s="1"/>
  <c r="EU437" i="1"/>
  <c r="L468" i="4" s="1"/>
  <c r="X468" i="4" s="1"/>
  <c r="EU173" i="1"/>
  <c r="L204" i="4" s="1"/>
  <c r="X204" i="4" s="1"/>
  <c r="EU103" i="1"/>
  <c r="L134" i="4" s="1"/>
  <c r="X134" i="4" s="1"/>
  <c r="EU113" i="1"/>
  <c r="L144" i="4" s="1"/>
  <c r="X144" i="4" s="1"/>
  <c r="EU171" i="1"/>
  <c r="L202" i="4" s="1"/>
  <c r="X202" i="4" s="1"/>
  <c r="EU136" i="1"/>
  <c r="L167" i="4" s="1"/>
  <c r="X167" i="4" s="1"/>
  <c r="EU229" i="1"/>
  <c r="L260" i="4" s="1"/>
  <c r="X260" i="4" s="1"/>
  <c r="EU158" i="1"/>
  <c r="L189" i="4" s="1"/>
  <c r="X189" i="4" s="1"/>
  <c r="EU452" i="1"/>
  <c r="L483" i="4" s="1"/>
  <c r="X483" i="4" s="1"/>
  <c r="EU461" i="1"/>
  <c r="L492" i="4" s="1"/>
  <c r="X492" i="4" s="1"/>
  <c r="EU423" i="1"/>
  <c r="L454" i="4" s="1"/>
  <c r="X454" i="4" s="1"/>
  <c r="EU192" i="1"/>
  <c r="L223" i="4" s="1"/>
  <c r="X223" i="4" s="1"/>
  <c r="EU101" i="1"/>
  <c r="L132" i="4" s="1"/>
  <c r="X132" i="4" s="1"/>
  <c r="EU95" i="1"/>
  <c r="L126" i="4" s="1"/>
  <c r="X126" i="4" s="1"/>
  <c r="EU261" i="1"/>
  <c r="L292" i="4" s="1"/>
  <c r="X292" i="4" s="1"/>
  <c r="EU127" i="1"/>
  <c r="L158" i="4" s="1"/>
  <c r="X158" i="4" s="1"/>
  <c r="EU433" i="1"/>
  <c r="L464" i="4" s="1"/>
  <c r="X464" i="4" s="1"/>
  <c r="EU114" i="1"/>
  <c r="L145" i="4" s="1"/>
  <c r="X145" i="4" s="1"/>
  <c r="EU197" i="1"/>
  <c r="L228" i="4" s="1"/>
  <c r="X228" i="4" s="1"/>
  <c r="EU212" i="1"/>
  <c r="L243" i="4" s="1"/>
  <c r="X243" i="4" s="1"/>
  <c r="EU130" i="1"/>
  <c r="L161" i="4" s="1"/>
  <c r="X161" i="4" s="1"/>
  <c r="EU335" i="1"/>
  <c r="L366" i="4" s="1"/>
  <c r="X366" i="4" s="1"/>
  <c r="EU345" i="1"/>
  <c r="L376" i="4" s="1"/>
  <c r="X376" i="4" s="1"/>
  <c r="EU217" i="1"/>
  <c r="L248" i="4" s="1"/>
  <c r="X248" i="4" s="1"/>
  <c r="EU288" i="1"/>
  <c r="L319" i="4" s="1"/>
  <c r="X319" i="4" s="1"/>
  <c r="EU266" i="1"/>
  <c r="L297" i="4" s="1"/>
  <c r="X297" i="4" s="1"/>
  <c r="EU357" i="1"/>
  <c r="L388" i="4" s="1"/>
  <c r="X388" i="4" s="1"/>
  <c r="EU382" i="1"/>
  <c r="L413" i="4" s="1"/>
  <c r="X413" i="4" s="1"/>
  <c r="EU422" i="1"/>
  <c r="L453" i="4" s="1"/>
  <c r="X453" i="4" s="1"/>
  <c r="EU324" i="1"/>
  <c r="L355" i="4" s="1"/>
  <c r="X355" i="4" s="1"/>
  <c r="EU371" i="1"/>
  <c r="L402" i="4" s="1"/>
  <c r="X402" i="4" s="1"/>
  <c r="EU319" i="1"/>
  <c r="L350" i="4" s="1"/>
  <c r="X350" i="4" s="1"/>
  <c r="EU412" i="1"/>
  <c r="L443" i="4" s="1"/>
  <c r="X443" i="4" s="1"/>
  <c r="EU358" i="1"/>
  <c r="L389" i="4" s="1"/>
  <c r="X389" i="4" s="1"/>
  <c r="EU329" i="1"/>
  <c r="L360" i="4" s="1"/>
  <c r="X360" i="4" s="1"/>
  <c r="EU381" i="1"/>
  <c r="L412" i="4" s="1"/>
  <c r="X412" i="4" s="1"/>
  <c r="EU67" i="1"/>
  <c r="L98" i="4" s="1"/>
  <c r="X98" i="4" s="1"/>
  <c r="EU342" i="1"/>
  <c r="L373" i="4" s="1"/>
  <c r="X373" i="4" s="1"/>
  <c r="EU135" i="1"/>
  <c r="L166" i="4" s="1"/>
  <c r="X166" i="4" s="1"/>
  <c r="EU448" i="1"/>
  <c r="L479" i="4" s="1"/>
  <c r="X479" i="4" s="1"/>
  <c r="EU449" i="1"/>
  <c r="L480" i="4" s="1"/>
  <c r="X480" i="4" s="1"/>
  <c r="EU168" i="1"/>
  <c r="L199" i="4" s="1"/>
  <c r="X199" i="4" s="1"/>
  <c r="EU419" i="1"/>
  <c r="L450" i="4" s="1"/>
  <c r="X450" i="4" s="1"/>
  <c r="EU394" i="1"/>
  <c r="L425" i="4" s="1"/>
  <c r="X425" i="4" s="1"/>
  <c r="EU105" i="1"/>
  <c r="L136" i="4" s="1"/>
  <c r="X136" i="4" s="1"/>
  <c r="EU106" i="1"/>
  <c r="L137" i="4" s="1"/>
  <c r="X137" i="4" s="1"/>
  <c r="EU407" i="1"/>
  <c r="L438" i="4" s="1"/>
  <c r="X438" i="4" s="1"/>
  <c r="EU97" i="1"/>
  <c r="L128" i="4" s="1"/>
  <c r="X128" i="4" s="1"/>
  <c r="EU509" i="1"/>
  <c r="L540" i="4" s="1"/>
  <c r="X540" i="4" s="1"/>
  <c r="EU307" i="1"/>
  <c r="L338" i="4" s="1"/>
  <c r="X338" i="4" s="1"/>
  <c r="EU493" i="1"/>
  <c r="L524" i="4" s="1"/>
  <c r="X524" i="4" s="1"/>
  <c r="EU161" i="1"/>
  <c r="L192" i="4" s="1"/>
  <c r="X192" i="4" s="1"/>
  <c r="EU395" i="1"/>
  <c r="L426" i="4" s="1"/>
  <c r="X426" i="4" s="1"/>
  <c r="EU327" i="1"/>
  <c r="L358" i="4" s="1"/>
  <c r="X358" i="4" s="1"/>
  <c r="EU264" i="1"/>
  <c r="L295" i="4" s="1"/>
  <c r="X295" i="4" s="1"/>
  <c r="EU267" i="1"/>
  <c r="L298" i="4" s="1"/>
  <c r="X298" i="4" s="1"/>
  <c r="EU478" i="1"/>
  <c r="L509" i="4" s="1"/>
  <c r="X509" i="4" s="1"/>
  <c r="EU94" i="1"/>
  <c r="L125" i="4" s="1"/>
  <c r="X125" i="4" s="1"/>
  <c r="EU487" i="1"/>
  <c r="L518" i="4" s="1"/>
  <c r="X518" i="4" s="1"/>
  <c r="EU284" i="1"/>
  <c r="L315" i="4" s="1"/>
  <c r="X315" i="4" s="1"/>
  <c r="EU291" i="1"/>
  <c r="L322" i="4" s="1"/>
  <c r="X322" i="4" s="1"/>
  <c r="EU429" i="1"/>
  <c r="L460" i="4" s="1"/>
  <c r="X460" i="4" s="1"/>
  <c r="EU71" i="1"/>
  <c r="L102" i="4" s="1"/>
  <c r="X102" i="4" s="1"/>
  <c r="EU441" i="1"/>
  <c r="L472" i="4" s="1"/>
  <c r="X472" i="4" s="1"/>
  <c r="EU421" i="1"/>
  <c r="L452" i="4" s="1"/>
  <c r="X452" i="4" s="1"/>
  <c r="EU425" i="1"/>
  <c r="L456" i="4" s="1"/>
  <c r="X456" i="4" s="1"/>
  <c r="EU77" i="1"/>
  <c r="L108" i="4" s="1"/>
  <c r="X108" i="4" s="1"/>
  <c r="EU446" i="1"/>
  <c r="L477" i="4" s="1"/>
  <c r="X477" i="4" s="1"/>
  <c r="EU430" i="1"/>
  <c r="L461" i="4" s="1"/>
  <c r="X461" i="4" s="1"/>
  <c r="EU367" i="1"/>
  <c r="L398" i="4" s="1"/>
  <c r="X398" i="4" s="1"/>
  <c r="EU145" i="1"/>
  <c r="L176" i="4" s="1"/>
  <c r="X176" i="4" s="1"/>
  <c r="EU325" i="1"/>
  <c r="L356" i="4" s="1"/>
  <c r="X356" i="4" s="1"/>
  <c r="EU68" i="1"/>
  <c r="L99" i="4" s="1"/>
  <c r="X99" i="4" s="1"/>
  <c r="EU195" i="1"/>
  <c r="L226" i="4" s="1"/>
  <c r="X226" i="4" s="1"/>
  <c r="EU210" i="1"/>
  <c r="L241" i="4" s="1"/>
  <c r="X241" i="4" s="1"/>
  <c r="EU297" i="1"/>
  <c r="L328" i="4" s="1"/>
  <c r="X328" i="4" s="1"/>
  <c r="EU393" i="1"/>
  <c r="L424" i="4" s="1"/>
  <c r="X424" i="4" s="1"/>
  <c r="EU434" i="1"/>
  <c r="L465" i="4" s="1"/>
  <c r="X465" i="4" s="1"/>
  <c r="EU285" i="1"/>
  <c r="L316" i="4" s="1"/>
  <c r="X316" i="4" s="1"/>
  <c r="EU92" i="1"/>
  <c r="L123" i="4" s="1"/>
  <c r="X123" i="4" s="1"/>
  <c r="EU496" i="1"/>
  <c r="L527" i="4" s="1"/>
  <c r="X527" i="4" s="1"/>
  <c r="EU237" i="1"/>
  <c r="L268" i="4" s="1"/>
  <c r="X268" i="4" s="1"/>
  <c r="EU507" i="1"/>
  <c r="L538" i="4" s="1"/>
  <c r="X538" i="4" s="1"/>
  <c r="EU211" i="1"/>
  <c r="L242" i="4" s="1"/>
  <c r="X242" i="4" s="1"/>
  <c r="EU66" i="1"/>
  <c r="L97" i="4" s="1"/>
  <c r="X97" i="4" s="1"/>
  <c r="EU483" i="1"/>
  <c r="L514" i="4" s="1"/>
  <c r="X514" i="4" s="1"/>
  <c r="EU364" i="1"/>
  <c r="L395" i="4" s="1"/>
  <c r="X395" i="4" s="1"/>
  <c r="EU63" i="1"/>
  <c r="L94" i="4" s="1"/>
  <c r="X94" i="4" s="1"/>
  <c r="EU379" i="1"/>
  <c r="L410" i="4" s="1"/>
  <c r="X410" i="4" s="1"/>
  <c r="EU411" i="1"/>
  <c r="L442" i="4" s="1"/>
  <c r="X442" i="4" s="1"/>
  <c r="EU484" i="1"/>
  <c r="L515" i="4" s="1"/>
  <c r="X515" i="4" s="1"/>
  <c r="EU247" i="1"/>
  <c r="L278" i="4" s="1"/>
  <c r="X278" i="4" s="1"/>
  <c r="EU426" i="1"/>
  <c r="L457" i="4" s="1"/>
  <c r="X457" i="4" s="1"/>
  <c r="EU185" i="1"/>
  <c r="L216" i="4" s="1"/>
  <c r="X216" i="4" s="1"/>
  <c r="EU188" i="1"/>
  <c r="L219" i="4" s="1"/>
  <c r="X219" i="4" s="1"/>
  <c r="EU323" i="1"/>
  <c r="L354" i="4" s="1"/>
  <c r="X354" i="4" s="1"/>
  <c r="EU121" i="1"/>
  <c r="L152" i="4" s="1"/>
  <c r="X152" i="4" s="1"/>
  <c r="EU321" i="1"/>
  <c r="L352" i="4" s="1"/>
  <c r="X352" i="4" s="1"/>
  <c r="EU206" i="1"/>
  <c r="L237" i="4" s="1"/>
  <c r="X237" i="4" s="1"/>
  <c r="EU236" i="1"/>
  <c r="L267" i="4" s="1"/>
  <c r="X267" i="4" s="1"/>
  <c r="EU350" i="1"/>
  <c r="L381" i="4" s="1"/>
  <c r="X381" i="4" s="1"/>
  <c r="EU187" i="1"/>
  <c r="L218" i="4" s="1"/>
  <c r="X218" i="4" s="1"/>
  <c r="EU445" i="1"/>
  <c r="L476" i="4" s="1"/>
  <c r="X476" i="4" s="1"/>
  <c r="EU124" i="1"/>
  <c r="L155" i="4" s="1"/>
  <c r="X155" i="4" s="1"/>
  <c r="EU472" i="1"/>
  <c r="L503" i="4" s="1"/>
  <c r="X503" i="4" s="1"/>
  <c r="EU256" i="1"/>
  <c r="L287" i="4" s="1"/>
  <c r="X287" i="4" s="1"/>
  <c r="EU442" i="1"/>
  <c r="L473" i="4" s="1"/>
  <c r="X473" i="4" s="1"/>
  <c r="EU366" i="1"/>
  <c r="L397" i="4" s="1"/>
  <c r="X397" i="4" s="1"/>
  <c r="EU428" i="1"/>
  <c r="L459" i="4" s="1"/>
  <c r="X459" i="4" s="1"/>
  <c r="EU64" i="1"/>
  <c r="L95" i="4" s="1"/>
  <c r="X95" i="4" s="1"/>
  <c r="EU146" i="1"/>
  <c r="L177" i="4" s="1"/>
  <c r="X177" i="4" s="1"/>
  <c r="EU336" i="1"/>
  <c r="L367" i="4" s="1"/>
  <c r="X367" i="4" s="1"/>
  <c r="EU299" i="1"/>
  <c r="L330" i="4" s="1"/>
  <c r="X330" i="4" s="1"/>
  <c r="EU401" i="1"/>
  <c r="L432" i="4" s="1"/>
  <c r="X432" i="4" s="1"/>
  <c r="EU337" i="1"/>
  <c r="L368" i="4" s="1"/>
  <c r="X368" i="4" s="1"/>
  <c r="EU279" i="1"/>
  <c r="L310" i="4" s="1"/>
  <c r="X310" i="4" s="1"/>
  <c r="EU262" i="1"/>
  <c r="L293" i="4" s="1"/>
  <c r="X293" i="4" s="1"/>
  <c r="EU89" i="1"/>
  <c r="L120" i="4" s="1"/>
  <c r="X120" i="4" s="1"/>
  <c r="EU374" i="1"/>
  <c r="L405" i="4" s="1"/>
  <c r="X405" i="4" s="1"/>
  <c r="EU343" i="1"/>
  <c r="L374" i="4" s="1"/>
  <c r="X374" i="4" s="1"/>
  <c r="EU508" i="1"/>
  <c r="L539" i="4" s="1"/>
  <c r="X539" i="4" s="1"/>
  <c r="EU174" i="1"/>
  <c r="L205" i="4" s="1"/>
  <c r="X205" i="4" s="1"/>
  <c r="EU482" i="1"/>
  <c r="L513" i="4" s="1"/>
  <c r="X513" i="4" s="1"/>
  <c r="EU473" i="1"/>
  <c r="L504" i="4" s="1"/>
  <c r="X504" i="4" s="1"/>
  <c r="EU468" i="1"/>
  <c r="L499" i="4" s="1"/>
  <c r="X499" i="4" s="1"/>
  <c r="EU86" i="1"/>
  <c r="L117" i="4" s="1"/>
  <c r="X117" i="4" s="1"/>
  <c r="EU410" i="1"/>
  <c r="L441" i="4" s="1"/>
  <c r="X441" i="4" s="1"/>
  <c r="EU238" i="1"/>
  <c r="L269" i="4" s="1"/>
  <c r="X269" i="4" s="1"/>
  <c r="EU368" i="1"/>
  <c r="L399" i="4" s="1"/>
  <c r="X399" i="4" s="1"/>
  <c r="EU126" i="1"/>
  <c r="L157" i="4" s="1"/>
  <c r="X157" i="4" s="1"/>
  <c r="EU112" i="1"/>
  <c r="L143" i="4" s="1"/>
  <c r="X143" i="4" s="1"/>
  <c r="EU275" i="1"/>
  <c r="L306" i="4" s="1"/>
  <c r="X306" i="4" s="1"/>
  <c r="EU289" i="1"/>
  <c r="L320" i="4" s="1"/>
  <c r="X320" i="4" s="1"/>
  <c r="EU443" i="1"/>
  <c r="L474" i="4" s="1"/>
  <c r="X474" i="4" s="1"/>
  <c r="EU246" i="1"/>
  <c r="L277" i="4" s="1"/>
  <c r="X277" i="4" s="1"/>
  <c r="EU404" i="1"/>
  <c r="L435" i="4" s="1"/>
  <c r="X435" i="4" s="1"/>
  <c r="EU203" i="1"/>
  <c r="L234" i="4" s="1"/>
  <c r="X234" i="4" s="1"/>
  <c r="EU300" i="1"/>
  <c r="L331" i="4" s="1"/>
  <c r="X331" i="4" s="1"/>
  <c r="EU110" i="1"/>
  <c r="L141" i="4" s="1"/>
  <c r="X141" i="4" s="1"/>
  <c r="EU70" i="1"/>
  <c r="L101" i="4" s="1"/>
  <c r="X101" i="4" s="1"/>
  <c r="EU396" i="1"/>
  <c r="L427" i="4" s="1"/>
  <c r="X427" i="4" s="1"/>
  <c r="EU306" i="1"/>
  <c r="L337" i="4" s="1"/>
  <c r="X337" i="4" s="1"/>
  <c r="EU219" i="1"/>
  <c r="L250" i="4" s="1"/>
  <c r="X250" i="4" s="1"/>
  <c r="EU227" i="1"/>
  <c r="L258" i="4" s="1"/>
  <c r="X258" i="4" s="1"/>
  <c r="EU163" i="1"/>
  <c r="L194" i="4" s="1"/>
  <c r="X194" i="4" s="1"/>
  <c r="EU420" i="1"/>
  <c r="L451" i="4" s="1"/>
  <c r="X451" i="4" s="1"/>
  <c r="EU492" i="1"/>
  <c r="L523" i="4" s="1"/>
  <c r="X523" i="4" s="1"/>
  <c r="EU476" i="1"/>
  <c r="L507" i="4" s="1"/>
  <c r="X507" i="4" s="1"/>
  <c r="EU257" i="1"/>
  <c r="L288" i="4" s="1"/>
  <c r="X288" i="4" s="1"/>
  <c r="EU356" i="1"/>
  <c r="L387" i="4" s="1"/>
  <c r="X387" i="4" s="1"/>
  <c r="EU209" i="1"/>
  <c r="L240" i="4" s="1"/>
  <c r="X240" i="4" s="1"/>
  <c r="EU82" i="1"/>
  <c r="L113" i="4" s="1"/>
  <c r="X113" i="4" s="1"/>
  <c r="EU467" i="1"/>
  <c r="L498" i="4" s="1"/>
  <c r="X498" i="4" s="1"/>
  <c r="EU383" i="1"/>
  <c r="L414" i="4" s="1"/>
  <c r="X414" i="4" s="1"/>
  <c r="EU157" i="1"/>
  <c r="L188" i="4" s="1"/>
  <c r="X188" i="4" s="1"/>
  <c r="EU494" i="1"/>
  <c r="L525" i="4" s="1"/>
  <c r="X525" i="4" s="1"/>
  <c r="EU133" i="1"/>
  <c r="L164" i="4" s="1"/>
  <c r="X164" i="4" s="1"/>
  <c r="EU456" i="1"/>
  <c r="L487" i="4" s="1"/>
  <c r="X487" i="4" s="1"/>
  <c r="EU363" i="1"/>
  <c r="L394" i="4" s="1"/>
  <c r="X394" i="4" s="1"/>
  <c r="EU470" i="1"/>
  <c r="L501" i="4" s="1"/>
  <c r="X501" i="4" s="1"/>
  <c r="EU402" i="1"/>
  <c r="L433" i="4" s="1"/>
  <c r="X433" i="4" s="1"/>
  <c r="EU387" i="1"/>
  <c r="L418" i="4" s="1"/>
  <c r="X418" i="4" s="1"/>
  <c r="EU242" i="1"/>
  <c r="L273" i="4" s="1"/>
  <c r="X273" i="4" s="1"/>
  <c r="EU301" i="1"/>
  <c r="L332" i="4" s="1"/>
  <c r="X332" i="4" s="1"/>
  <c r="EU305" i="1"/>
  <c r="L336" i="4" s="1"/>
  <c r="X336" i="4" s="1"/>
  <c r="EU191" i="1"/>
  <c r="L222" i="4" s="1"/>
  <c r="X222" i="4" s="1"/>
  <c r="EU115" i="1"/>
  <c r="L146" i="4" s="1"/>
  <c r="X146" i="4" s="1"/>
  <c r="EU239" i="1"/>
  <c r="L270" i="4" s="1"/>
  <c r="X270" i="4" s="1"/>
  <c r="EU204" i="1"/>
  <c r="L235" i="4" s="1"/>
  <c r="X235" i="4" s="1"/>
  <c r="EU140" i="1"/>
  <c r="L171" i="4" s="1"/>
  <c r="X171" i="4" s="1"/>
  <c r="EU117" i="1"/>
  <c r="L148" i="4" s="1"/>
  <c r="X148" i="4" s="1"/>
  <c r="EU170" i="1"/>
  <c r="L201" i="4" s="1"/>
  <c r="X201" i="4" s="1"/>
  <c r="EU74" i="1"/>
  <c r="L105" i="4" s="1"/>
  <c r="X105" i="4" s="1"/>
  <c r="EU463" i="1"/>
  <c r="L494" i="4" s="1"/>
  <c r="X494" i="4" s="1"/>
  <c r="EU333" i="1"/>
  <c r="L364" i="4" s="1"/>
  <c r="X364" i="4" s="1"/>
  <c r="EU79" i="1"/>
  <c r="L110" i="4" s="1"/>
  <c r="X110" i="4" s="1"/>
  <c r="EU162" i="1"/>
  <c r="L193" i="4" s="1"/>
  <c r="X193" i="4" s="1"/>
  <c r="EU265" i="1"/>
  <c r="L296" i="4" s="1"/>
  <c r="X296" i="4" s="1"/>
  <c r="EU143" i="1"/>
  <c r="L174" i="4" s="1"/>
  <c r="X174" i="4" s="1"/>
  <c r="EU328" i="1"/>
  <c r="L359" i="4" s="1"/>
  <c r="X359" i="4" s="1"/>
  <c r="EU244" i="1"/>
  <c r="L275" i="4" s="1"/>
  <c r="X275" i="4" s="1"/>
  <c r="EU455" i="1"/>
  <c r="L486" i="4" s="1"/>
  <c r="X486" i="4" s="1"/>
  <c r="EU326" i="1"/>
  <c r="L357" i="4" s="1"/>
  <c r="X357" i="4" s="1"/>
  <c r="EU491" i="1"/>
  <c r="L522" i="4" s="1"/>
  <c r="X522" i="4" s="1"/>
  <c r="EU489" i="1"/>
  <c r="L520" i="4" s="1"/>
  <c r="X520" i="4" s="1"/>
  <c r="EU224" i="1"/>
  <c r="L255" i="4" s="1"/>
  <c r="X255" i="4" s="1"/>
  <c r="EU351" i="1"/>
  <c r="L382" i="4" s="1"/>
  <c r="X382" i="4" s="1"/>
  <c r="EU65" i="1"/>
  <c r="L96" i="4" s="1"/>
  <c r="X96" i="4" s="1"/>
  <c r="EU469" i="1"/>
  <c r="L500" i="4" s="1"/>
  <c r="X500" i="4" s="1"/>
  <c r="EU278" i="1"/>
  <c r="L309" i="4" s="1"/>
  <c r="X309" i="4" s="1"/>
  <c r="EU302" i="1"/>
  <c r="L333" i="4" s="1"/>
  <c r="X333" i="4" s="1"/>
  <c r="EU316" i="1"/>
  <c r="L347" i="4" s="1"/>
  <c r="X347" i="4" s="1"/>
  <c r="EU123" i="1"/>
  <c r="L154" i="4" s="1"/>
  <c r="X154" i="4" s="1"/>
  <c r="EU310" i="1"/>
  <c r="L341" i="4" s="1"/>
  <c r="X341" i="4" s="1"/>
  <c r="EU499" i="1"/>
  <c r="L530" i="4" s="1"/>
  <c r="X530" i="4" s="1"/>
  <c r="EU303" i="1"/>
  <c r="L334" i="4" s="1"/>
  <c r="X334" i="4" s="1"/>
  <c r="EU271" i="1"/>
  <c r="L302" i="4" s="1"/>
  <c r="X302" i="4" s="1"/>
  <c r="EU331" i="1"/>
  <c r="L362" i="4" s="1"/>
  <c r="X362" i="4" s="1"/>
  <c r="EU248" i="1"/>
  <c r="L279" i="4" s="1"/>
  <c r="X279" i="4" s="1"/>
  <c r="EU380" i="1"/>
  <c r="L411" i="4" s="1"/>
  <c r="X411" i="4" s="1"/>
  <c r="EU471" i="1"/>
  <c r="L502" i="4" s="1"/>
  <c r="X502" i="4" s="1"/>
  <c r="EU186" i="1"/>
  <c r="L217" i="4" s="1"/>
  <c r="X217" i="4" s="1"/>
  <c r="EU207" i="1"/>
  <c r="L238" i="4" s="1"/>
  <c r="X238" i="4" s="1"/>
  <c r="EU424" i="1"/>
  <c r="L455" i="4" s="1"/>
  <c r="X455" i="4" s="1"/>
  <c r="EU214" i="1"/>
  <c r="L245" i="4" s="1"/>
  <c r="X245" i="4" s="1"/>
  <c r="EU129" i="1"/>
  <c r="L160" i="4" s="1"/>
  <c r="X160" i="4" s="1"/>
  <c r="EU330" i="1"/>
  <c r="L361" i="4" s="1"/>
  <c r="X361" i="4" s="1"/>
  <c r="EU479" i="1"/>
  <c r="L510" i="4" s="1"/>
  <c r="X510" i="4" s="1"/>
  <c r="EU184" i="1"/>
  <c r="L215" i="4" s="1"/>
  <c r="X215" i="4" s="1"/>
  <c r="EU109" i="1"/>
  <c r="L140" i="4" s="1"/>
  <c r="X140" i="4" s="1"/>
  <c r="EU431" i="1"/>
  <c r="L462" i="4" s="1"/>
  <c r="X462" i="4" s="1"/>
  <c r="EU480" i="1"/>
  <c r="L511" i="4" s="1"/>
  <c r="X511" i="4" s="1"/>
  <c r="EU90" i="1"/>
  <c r="L121" i="4" s="1"/>
  <c r="X121" i="4" s="1"/>
  <c r="EU500" i="1"/>
  <c r="L531" i="4" s="1"/>
  <c r="X531" i="4" s="1"/>
  <c r="EU400" i="1"/>
  <c r="L431" i="4" s="1"/>
  <c r="X431" i="4" s="1"/>
  <c r="EU196" i="1"/>
  <c r="L227" i="4" s="1"/>
  <c r="X227" i="4" s="1"/>
  <c r="EU132" i="1"/>
  <c r="L163" i="4" s="1"/>
  <c r="X163" i="4" s="1"/>
  <c r="EU166" i="1"/>
  <c r="L197" i="4" s="1"/>
  <c r="X197" i="4" s="1"/>
  <c r="EU435" i="1"/>
  <c r="L466" i="4" s="1"/>
  <c r="X466" i="4" s="1"/>
  <c r="EU311" i="1"/>
  <c r="L342" i="4" s="1"/>
  <c r="X342" i="4" s="1"/>
  <c r="EU313" i="1"/>
  <c r="L344" i="4" s="1"/>
  <c r="X344" i="4" s="1"/>
  <c r="EU107" i="1"/>
  <c r="L138" i="4" s="1"/>
  <c r="X138" i="4" s="1"/>
  <c r="EU138" i="1"/>
  <c r="L169" i="4" s="1"/>
  <c r="X169" i="4" s="1"/>
  <c r="EU355" i="1"/>
  <c r="L386" i="4" s="1"/>
  <c r="X386" i="4" s="1"/>
  <c r="EU384" i="1"/>
  <c r="L415" i="4" s="1"/>
  <c r="X415" i="4" s="1"/>
  <c r="EU231" i="1"/>
  <c r="L262" i="4" s="1"/>
  <c r="X262" i="4" s="1"/>
  <c r="EU391" i="1"/>
  <c r="L422" i="4" s="1"/>
  <c r="X422" i="4" s="1"/>
  <c r="EU488" i="1"/>
  <c r="L519" i="4" s="1"/>
  <c r="X519" i="4" s="1"/>
  <c r="EU208" i="1"/>
  <c r="L239" i="4" s="1"/>
  <c r="X239" i="4" s="1"/>
  <c r="EU294" i="1"/>
  <c r="L325" i="4" s="1"/>
  <c r="X325" i="4" s="1"/>
  <c r="EU148" i="1"/>
  <c r="L179" i="4" s="1"/>
  <c r="X179" i="4" s="1"/>
  <c r="EU147" i="1"/>
  <c r="L178" i="4" s="1"/>
  <c r="X178" i="4" s="1"/>
  <c r="EU131" i="1"/>
  <c r="L162" i="4" s="1"/>
  <c r="X162" i="4" s="1"/>
  <c r="EU392" i="1"/>
  <c r="L423" i="4" s="1"/>
  <c r="X423" i="4" s="1"/>
  <c r="EU314" i="1"/>
  <c r="L345" i="4" s="1"/>
  <c r="X345" i="4" s="1"/>
  <c r="EU272" i="1"/>
  <c r="L303" i="4" s="1"/>
  <c r="X303" i="4" s="1"/>
  <c r="EU503" i="1"/>
  <c r="L534" i="4" s="1"/>
  <c r="X534" i="4" s="1"/>
  <c r="EU474" i="1"/>
  <c r="L505" i="4" s="1"/>
  <c r="X505" i="4" s="1"/>
  <c r="EU497" i="1"/>
  <c r="L528" i="4" s="1"/>
  <c r="X528" i="4" s="1"/>
  <c r="L497" i="4"/>
  <c r="X497" i="4" s="1"/>
  <c r="EU141" i="1"/>
  <c r="L172" i="4" s="1"/>
  <c r="X172" i="4" s="1"/>
  <c r="EU108" i="1"/>
  <c r="L139" i="4" s="1"/>
  <c r="X139" i="4" s="1"/>
  <c r="EU84" i="1"/>
  <c r="L115" i="4" s="1"/>
  <c r="X115" i="4" s="1"/>
  <c r="EU415" i="1"/>
  <c r="L446" i="4" s="1"/>
  <c r="X446" i="4" s="1"/>
  <c r="EU164" i="1"/>
  <c r="L195" i="4" s="1"/>
  <c r="X195" i="4" s="1"/>
  <c r="EU255" i="1"/>
  <c r="L286" i="4" s="1"/>
  <c r="X286" i="4" s="1"/>
  <c r="L312" i="4"/>
  <c r="X312" i="4" s="1"/>
  <c r="EU215" i="1"/>
  <c r="L246" i="4" s="1"/>
  <c r="X246" i="4" s="1"/>
  <c r="EU318" i="1"/>
  <c r="L349" i="4" s="1"/>
  <c r="X349" i="4" s="1"/>
  <c r="EU156" i="1"/>
  <c r="L187" i="4" s="1"/>
  <c r="X187" i="4" s="1"/>
  <c r="EU287" i="1"/>
  <c r="L318" i="4" s="1"/>
  <c r="X318" i="4" s="1"/>
  <c r="EU296" i="1"/>
  <c r="L327" i="4" s="1"/>
  <c r="X327" i="4" s="1"/>
  <c r="EU125" i="1"/>
  <c r="L156" i="4" s="1"/>
  <c r="X156" i="4" s="1"/>
  <c r="EU447" i="1"/>
  <c r="L478" i="4" s="1"/>
  <c r="X478" i="4" s="1"/>
  <c r="EU165" i="1"/>
  <c r="L196" i="4" s="1"/>
  <c r="X196" i="4" s="1"/>
  <c r="EU172" i="1"/>
  <c r="L203" i="4" s="1"/>
  <c r="X203" i="4" s="1"/>
  <c r="EU234" i="1"/>
  <c r="L265" i="4" s="1"/>
  <c r="X265" i="4" s="1"/>
  <c r="EU75" i="1"/>
  <c r="L106" i="4" s="1"/>
  <c r="X106" i="4" s="1"/>
  <c r="EU222" i="1"/>
  <c r="L253" i="4" s="1"/>
  <c r="X253" i="4" s="1"/>
  <c r="EU416" i="1"/>
  <c r="L447" i="4" s="1"/>
  <c r="X447" i="4" s="1"/>
  <c r="EU91" i="1"/>
  <c r="L122" i="4" s="1"/>
  <c r="X122" i="4" s="1"/>
  <c r="X469" i="4"/>
  <c r="X181" i="4"/>
  <c r="X508" i="4"/>
  <c r="X221" i="4"/>
  <c r="X437" i="4"/>
  <c r="X348" i="4"/>
  <c r="X506" i="4"/>
  <c r="X493" i="4"/>
  <c r="X436" i="4"/>
  <c r="X281" i="4"/>
  <c r="X147" i="4"/>
  <c r="X271" i="4"/>
  <c r="X421" i="4"/>
  <c r="X229" i="4"/>
  <c r="X489" i="4"/>
  <c r="X266" i="4"/>
  <c r="BI510" i="1"/>
  <c r="BI509" i="1"/>
  <c r="BI508" i="1"/>
  <c r="BI507" i="1"/>
  <c r="BI506" i="1"/>
  <c r="BI505" i="1"/>
  <c r="BI504" i="1"/>
  <c r="BI503" i="1"/>
  <c r="BI502" i="1"/>
  <c r="BI501" i="1"/>
  <c r="BI500" i="1"/>
  <c r="BI499" i="1"/>
  <c r="BI498" i="1"/>
  <c r="BI497" i="1"/>
  <c r="BI496" i="1"/>
  <c r="BI495" i="1"/>
  <c r="BI494" i="1"/>
  <c r="BI493" i="1"/>
  <c r="BI492" i="1"/>
  <c r="BI491" i="1"/>
  <c r="BI490" i="1"/>
  <c r="BI489" i="1"/>
  <c r="BI488" i="1"/>
  <c r="BI487" i="1"/>
  <c r="BI486" i="1"/>
  <c r="BI485" i="1"/>
  <c r="BI484" i="1"/>
  <c r="BI483" i="1"/>
  <c r="BI482" i="1"/>
  <c r="BI481" i="1"/>
  <c r="BI480" i="1"/>
  <c r="BI479" i="1"/>
  <c r="BI478" i="1"/>
  <c r="BI477" i="1"/>
  <c r="BI476" i="1"/>
  <c r="BI475" i="1"/>
  <c r="BI474" i="1"/>
  <c r="BI473" i="1"/>
  <c r="BI472" i="1"/>
  <c r="BI471" i="1"/>
  <c r="BI470" i="1"/>
  <c r="BI469" i="1"/>
  <c r="BI468" i="1"/>
  <c r="BI467" i="1"/>
  <c r="BI466" i="1"/>
  <c r="BI465" i="1"/>
  <c r="BI464" i="1"/>
  <c r="BI463" i="1"/>
  <c r="BI462" i="1"/>
  <c r="BI461" i="1"/>
  <c r="BI460" i="1"/>
  <c r="BI459" i="1"/>
  <c r="BI458" i="1"/>
  <c r="BI457" i="1"/>
  <c r="BI456" i="1"/>
  <c r="BI455" i="1"/>
  <c r="BI454" i="1"/>
  <c r="BI453" i="1"/>
  <c r="BI452" i="1"/>
  <c r="BI451" i="1"/>
  <c r="BI450" i="1"/>
  <c r="BI449" i="1"/>
  <c r="BI448" i="1"/>
  <c r="BI447" i="1"/>
  <c r="BI446" i="1"/>
  <c r="BI445" i="1"/>
  <c r="BI444" i="1"/>
  <c r="BI443" i="1"/>
  <c r="BI442" i="1"/>
  <c r="BI441" i="1"/>
  <c r="BI440" i="1"/>
  <c r="BI439" i="1"/>
  <c r="BI438" i="1"/>
  <c r="BI437" i="1"/>
  <c r="BI436" i="1"/>
  <c r="BI435" i="1"/>
  <c r="BI434" i="1"/>
  <c r="BI433" i="1"/>
  <c r="BI432" i="1"/>
  <c r="BI431" i="1"/>
  <c r="BI430" i="1"/>
  <c r="BI429" i="1"/>
  <c r="BI428" i="1"/>
  <c r="BI427" i="1"/>
  <c r="BI426" i="1"/>
  <c r="BI425" i="1"/>
  <c r="BI424" i="1"/>
  <c r="BI423" i="1"/>
  <c r="BI422" i="1"/>
  <c r="BI421" i="1"/>
  <c r="BI420" i="1"/>
  <c r="BI419" i="1"/>
  <c r="BI418" i="1"/>
  <c r="BI417" i="1"/>
  <c r="BI416" i="1"/>
  <c r="BI415" i="1"/>
  <c r="BI414" i="1"/>
  <c r="BI413" i="1"/>
  <c r="BI412" i="1"/>
  <c r="BI411" i="1"/>
  <c r="BI410" i="1"/>
  <c r="BI409" i="1"/>
  <c r="BI408" i="1"/>
  <c r="BI407" i="1"/>
  <c r="BI406" i="1"/>
  <c r="BI405" i="1"/>
  <c r="BI404" i="1"/>
  <c r="BI403" i="1"/>
  <c r="BI402" i="1"/>
  <c r="BI401" i="1"/>
  <c r="BI400" i="1"/>
  <c r="BI399" i="1"/>
  <c r="BI398" i="1"/>
  <c r="BI397" i="1"/>
  <c r="BI396" i="1"/>
  <c r="BI395" i="1"/>
  <c r="BI394" i="1"/>
  <c r="BI393" i="1"/>
  <c r="BI392" i="1"/>
  <c r="BI391" i="1"/>
  <c r="BI390" i="1"/>
  <c r="BI389" i="1"/>
  <c r="BI388" i="1"/>
  <c r="BI387" i="1"/>
  <c r="BI386" i="1"/>
  <c r="BI385" i="1"/>
  <c r="BI384" i="1"/>
  <c r="BI383" i="1"/>
  <c r="BI382" i="1"/>
  <c r="BI381" i="1"/>
  <c r="BI380" i="1"/>
  <c r="BI379" i="1"/>
  <c r="BI378" i="1"/>
  <c r="BI377" i="1"/>
  <c r="BI376" i="1"/>
  <c r="BI375" i="1"/>
  <c r="BI374" i="1"/>
  <c r="BI373" i="1"/>
  <c r="BI372" i="1"/>
  <c r="BI371" i="1"/>
  <c r="BI370" i="1"/>
  <c r="BI369" i="1"/>
  <c r="BI368" i="1"/>
  <c r="BI367" i="1"/>
  <c r="BI366" i="1"/>
  <c r="BI365" i="1"/>
  <c r="BI364" i="1"/>
  <c r="BI363" i="1"/>
  <c r="BI362" i="1"/>
  <c r="BI361" i="1"/>
  <c r="BI360" i="1"/>
  <c r="BI359" i="1"/>
  <c r="BI358" i="1"/>
  <c r="BI357" i="1"/>
  <c r="BI356" i="1"/>
  <c r="BI355" i="1"/>
  <c r="BI354" i="1"/>
  <c r="BI353" i="1"/>
  <c r="BI352" i="1"/>
  <c r="BI351" i="1"/>
  <c r="BI350" i="1"/>
  <c r="BI349" i="1"/>
  <c r="BI348" i="1"/>
  <c r="BI347" i="1"/>
  <c r="BI346" i="1"/>
  <c r="BI345" i="1"/>
  <c r="BI344" i="1"/>
  <c r="BI343" i="1"/>
  <c r="BI342" i="1"/>
  <c r="BI341" i="1"/>
  <c r="BI340" i="1"/>
  <c r="BI339" i="1"/>
  <c r="BI338" i="1"/>
  <c r="BI337" i="1"/>
  <c r="BI336" i="1"/>
  <c r="BI335" i="1"/>
  <c r="BI334" i="1"/>
  <c r="BI333" i="1"/>
  <c r="BI332" i="1"/>
  <c r="BI331" i="1"/>
  <c r="BI330" i="1"/>
  <c r="BI329" i="1"/>
  <c r="BI328" i="1"/>
  <c r="BI327" i="1"/>
  <c r="BI326" i="1"/>
  <c r="BI325" i="1"/>
  <c r="BI324" i="1"/>
  <c r="BI323" i="1"/>
  <c r="BI322" i="1"/>
  <c r="BI321" i="1"/>
  <c r="BI320" i="1"/>
  <c r="BI319" i="1"/>
  <c r="BI318" i="1"/>
  <c r="BI317" i="1"/>
  <c r="BI316" i="1"/>
  <c r="BI315" i="1"/>
  <c r="BI314" i="1"/>
  <c r="BI313" i="1"/>
  <c r="BI312" i="1"/>
  <c r="BI311" i="1"/>
  <c r="BI310" i="1"/>
  <c r="BI309" i="1"/>
  <c r="BI308" i="1"/>
  <c r="BI307" i="1"/>
  <c r="BI306" i="1"/>
  <c r="BI305" i="1"/>
  <c r="BI304" i="1"/>
  <c r="BI303" i="1"/>
  <c r="BI302" i="1"/>
  <c r="BI301" i="1"/>
  <c r="BI300" i="1"/>
  <c r="BI299" i="1"/>
  <c r="BI298" i="1"/>
  <c r="BI297" i="1"/>
  <c r="BI296" i="1"/>
  <c r="BI295" i="1"/>
  <c r="BI294" i="1"/>
  <c r="BI293" i="1"/>
  <c r="BI292" i="1"/>
  <c r="BI291" i="1"/>
  <c r="BI290" i="1"/>
  <c r="BI289" i="1"/>
  <c r="BI288" i="1"/>
  <c r="BI287" i="1"/>
  <c r="BI286" i="1"/>
  <c r="BI285" i="1"/>
  <c r="BI284" i="1"/>
  <c r="BI283" i="1"/>
  <c r="BI282" i="1"/>
  <c r="BI281" i="1"/>
  <c r="BI280" i="1"/>
  <c r="BI279" i="1"/>
  <c r="BI278" i="1"/>
  <c r="BI277" i="1"/>
  <c r="BI276" i="1"/>
  <c r="BI275" i="1"/>
  <c r="BI274" i="1"/>
  <c r="BI273" i="1"/>
  <c r="BI272" i="1"/>
  <c r="BI271" i="1"/>
  <c r="BI270" i="1"/>
  <c r="BI269" i="1"/>
  <c r="BI268" i="1"/>
  <c r="BI267" i="1"/>
  <c r="BI266" i="1"/>
  <c r="BI265" i="1"/>
  <c r="BI264" i="1"/>
  <c r="BI263" i="1"/>
  <c r="BI262" i="1"/>
  <c r="BI261" i="1"/>
  <c r="BI260" i="1"/>
  <c r="BI259" i="1"/>
  <c r="BI258" i="1"/>
  <c r="BI257" i="1"/>
  <c r="BI256" i="1"/>
  <c r="BI255" i="1"/>
  <c r="BI254" i="1"/>
  <c r="BI253" i="1"/>
  <c r="BI252" i="1"/>
  <c r="BI251" i="1"/>
  <c r="BI250" i="1"/>
  <c r="BI249" i="1"/>
  <c r="BI248" i="1"/>
  <c r="BI247" i="1"/>
  <c r="BI246" i="1"/>
  <c r="BI245" i="1"/>
  <c r="BI244" i="1"/>
  <c r="BI243" i="1"/>
  <c r="BI242" i="1"/>
  <c r="BI241" i="1"/>
  <c r="BI240" i="1"/>
  <c r="BI239" i="1"/>
  <c r="BI238" i="1"/>
  <c r="BI237" i="1"/>
  <c r="BI236" i="1"/>
  <c r="BI235" i="1"/>
  <c r="BI234" i="1"/>
  <c r="BI233" i="1"/>
  <c r="BI232" i="1"/>
  <c r="BI231" i="1"/>
  <c r="BI230" i="1"/>
  <c r="BI229" i="1"/>
  <c r="BI228" i="1"/>
  <c r="BI227" i="1"/>
  <c r="BI226" i="1"/>
  <c r="BI225" i="1"/>
  <c r="BI224" i="1"/>
  <c r="BI223" i="1"/>
  <c r="BI222" i="1"/>
  <c r="BI221" i="1"/>
  <c r="BI220" i="1"/>
  <c r="BI219" i="1"/>
  <c r="BI218" i="1"/>
  <c r="BI217" i="1"/>
  <c r="BI216" i="1"/>
  <c r="BI215" i="1"/>
  <c r="BI214" i="1"/>
  <c r="BI213" i="1"/>
  <c r="BI212" i="1"/>
  <c r="BI211" i="1"/>
  <c r="BI210" i="1"/>
  <c r="BI209" i="1"/>
  <c r="BI208" i="1"/>
  <c r="BI207" i="1"/>
  <c r="BI206" i="1"/>
  <c r="BI205" i="1"/>
  <c r="BI204" i="1"/>
  <c r="BI203" i="1"/>
  <c r="BI202" i="1"/>
  <c r="BI201" i="1"/>
  <c r="BI200" i="1"/>
  <c r="BI199" i="1"/>
  <c r="BI198" i="1"/>
  <c r="BI197" i="1"/>
  <c r="BI196" i="1"/>
  <c r="BI195" i="1"/>
  <c r="BI194" i="1"/>
  <c r="BI193" i="1"/>
  <c r="BI192" i="1"/>
  <c r="BI191" i="1"/>
  <c r="BI190" i="1"/>
  <c r="BI189" i="1"/>
  <c r="BI188" i="1"/>
  <c r="BI187" i="1"/>
  <c r="BI186" i="1"/>
  <c r="BI185" i="1"/>
  <c r="BI184" i="1"/>
  <c r="BI183" i="1"/>
  <c r="BI182" i="1"/>
  <c r="BI181" i="1"/>
  <c r="BI180" i="1"/>
  <c r="BI179" i="1"/>
  <c r="BI178" i="1"/>
  <c r="BI177" i="1"/>
  <c r="BI176" i="1"/>
  <c r="BI175" i="1"/>
  <c r="BI174" i="1"/>
  <c r="BI173" i="1"/>
  <c r="BI172" i="1"/>
  <c r="BI171" i="1"/>
  <c r="BI170" i="1"/>
  <c r="BI169" i="1"/>
  <c r="BI168" i="1"/>
  <c r="BI167" i="1"/>
  <c r="BI166" i="1"/>
  <c r="BI165" i="1"/>
  <c r="BI164" i="1"/>
  <c r="BI163" i="1"/>
  <c r="BI162" i="1"/>
  <c r="BI161" i="1"/>
  <c r="BI160" i="1"/>
  <c r="BI159" i="1"/>
  <c r="BI158" i="1"/>
  <c r="BI157" i="1"/>
  <c r="BI156" i="1"/>
  <c r="BI155" i="1"/>
  <c r="BI154" i="1"/>
  <c r="BI153" i="1"/>
  <c r="BI152" i="1"/>
  <c r="BI151" i="1"/>
  <c r="BI150" i="1"/>
  <c r="BI149" i="1"/>
  <c r="BI148" i="1"/>
  <c r="BI147" i="1"/>
  <c r="BI146" i="1"/>
  <c r="BI145" i="1"/>
  <c r="BI144" i="1"/>
  <c r="BI143" i="1"/>
  <c r="BI142" i="1"/>
  <c r="BI141" i="1"/>
  <c r="BI140" i="1"/>
  <c r="BI139" i="1"/>
  <c r="BI138" i="1"/>
  <c r="BI137" i="1"/>
  <c r="BI136" i="1"/>
  <c r="BI135" i="1"/>
  <c r="BI134" i="1"/>
  <c r="BI133" i="1"/>
  <c r="BI132" i="1"/>
  <c r="BI131" i="1"/>
  <c r="BI130" i="1"/>
  <c r="BI129" i="1"/>
  <c r="BI128" i="1"/>
  <c r="BI127" i="1"/>
  <c r="BI126" i="1"/>
  <c r="BI125" i="1"/>
  <c r="BI124" i="1"/>
  <c r="BI123" i="1"/>
  <c r="BI122" i="1"/>
  <c r="BI121" i="1"/>
  <c r="BI120" i="1"/>
  <c r="BI119" i="1"/>
  <c r="BI118" i="1"/>
  <c r="BI117" i="1"/>
  <c r="BI116" i="1"/>
  <c r="BI115" i="1"/>
  <c r="BI114" i="1"/>
  <c r="BI113" i="1"/>
  <c r="BI112" i="1"/>
  <c r="BI111" i="1"/>
  <c r="BI110" i="1"/>
  <c r="BI109" i="1"/>
  <c r="BI108" i="1"/>
  <c r="BI107" i="1"/>
  <c r="BI106" i="1"/>
  <c r="BI105" i="1"/>
  <c r="BI104" i="1"/>
  <c r="BI103" i="1"/>
  <c r="BI102" i="1"/>
  <c r="BI101" i="1"/>
  <c r="BI100" i="1"/>
  <c r="BI99" i="1"/>
  <c r="BI98" i="1"/>
  <c r="BI97" i="1"/>
  <c r="BI96" i="1"/>
  <c r="BI95" i="1"/>
  <c r="BI94" i="1"/>
  <c r="BI93" i="1"/>
  <c r="BI92" i="1"/>
  <c r="BI91" i="1"/>
  <c r="BI90" i="1"/>
  <c r="BI89" i="1"/>
  <c r="BI88" i="1"/>
  <c r="BI87" i="1"/>
  <c r="BI86" i="1"/>
  <c r="BI85" i="1"/>
  <c r="BI84" i="1"/>
  <c r="BI83" i="1"/>
  <c r="BI82" i="1"/>
  <c r="BI81" i="1"/>
  <c r="BI80" i="1"/>
  <c r="BI79" i="1"/>
  <c r="BI78" i="1"/>
  <c r="BI77" i="1"/>
  <c r="BI76" i="1"/>
  <c r="BI75" i="1"/>
  <c r="BI74" i="1"/>
  <c r="BI73" i="1"/>
  <c r="BI72" i="1"/>
  <c r="BI71" i="1"/>
  <c r="BI70" i="1"/>
  <c r="BI69" i="1"/>
  <c r="BI68" i="1"/>
  <c r="BI67" i="1"/>
  <c r="BI66" i="1"/>
  <c r="BI65" i="1"/>
  <c r="BI64" i="1"/>
  <c r="BI63" i="1"/>
  <c r="BI62" i="1"/>
  <c r="BI61" i="1"/>
  <c r="BI60" i="1"/>
  <c r="BI59" i="1"/>
  <c r="BI58" i="1"/>
  <c r="BI57" i="1"/>
  <c r="BI56" i="1"/>
  <c r="BI55" i="1"/>
  <c r="BI54" i="1"/>
  <c r="BI53" i="1"/>
  <c r="BI52" i="1"/>
  <c r="BI51" i="1"/>
  <c r="BI50" i="1"/>
  <c r="BI49" i="1"/>
  <c r="BI48" i="1"/>
  <c r="BI47" i="1"/>
  <c r="BI46" i="1"/>
  <c r="BI45" i="1"/>
  <c r="BI44" i="1"/>
  <c r="BI43" i="1"/>
  <c r="BI42" i="1"/>
  <c r="BI41" i="1"/>
  <c r="BI40" i="1"/>
  <c r="BI39" i="1"/>
  <c r="BI38" i="1"/>
  <c r="BI37" i="1"/>
  <c r="BI36" i="1"/>
  <c r="BI35" i="1"/>
  <c r="BI34" i="1"/>
  <c r="BI33" i="1"/>
  <c r="BI32" i="1"/>
  <c r="BI31" i="1"/>
  <c r="BI30" i="1"/>
  <c r="BI29" i="1"/>
  <c r="BI28" i="1"/>
  <c r="BI27" i="1"/>
  <c r="BI26" i="1"/>
  <c r="BI25" i="1"/>
  <c r="BI24" i="1"/>
  <c r="BI23" i="1"/>
  <c r="BI22" i="1"/>
  <c r="BI21" i="1"/>
  <c r="BI20" i="1"/>
  <c r="BI19" i="1"/>
  <c r="BI18" i="1"/>
  <c r="BI17" i="1"/>
  <c r="BI16" i="1"/>
  <c r="BI15" i="1"/>
  <c r="BI14" i="1"/>
  <c r="BI13" i="1"/>
  <c r="BI12" i="1"/>
  <c r="D510" i="1" l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E13" i="1"/>
  <c r="F13" i="1" s="1"/>
  <c r="G13" i="1" s="1"/>
  <c r="H13" i="1" s="1"/>
  <c r="I13" i="1" s="1"/>
  <c r="J13" i="1" s="1"/>
  <c r="K13" i="1" s="1"/>
  <c r="D12" i="1"/>
  <c r="D11" i="1"/>
  <c r="AF11" i="1" s="1"/>
  <c r="AF35" i="1" l="1"/>
  <c r="AF39" i="1"/>
  <c r="AF47" i="1"/>
  <c r="AF59" i="1"/>
  <c r="AF67" i="1"/>
  <c r="AF71" i="1"/>
  <c r="AF79" i="1"/>
  <c r="AF83" i="1"/>
  <c r="AL91" i="1"/>
  <c r="Q91" i="1"/>
  <c r="AF91" i="1"/>
  <c r="AF99" i="1"/>
  <c r="AL99" i="1"/>
  <c r="Q99" i="1"/>
  <c r="Q103" i="1"/>
  <c r="AL103" i="1"/>
  <c r="AF103" i="1"/>
  <c r="AF111" i="1"/>
  <c r="Q111" i="1"/>
  <c r="AL111" i="1"/>
  <c r="Q119" i="1"/>
  <c r="AL119" i="1"/>
  <c r="AF119" i="1"/>
  <c r="AL123" i="1"/>
  <c r="AF123" i="1"/>
  <c r="Q123" i="1"/>
  <c r="AF131" i="1"/>
  <c r="AL131" i="1"/>
  <c r="Q131" i="1"/>
  <c r="AF135" i="1"/>
  <c r="AL135" i="1"/>
  <c r="Q135" i="1"/>
  <c r="AL143" i="1"/>
  <c r="Q143" i="1"/>
  <c r="AF143" i="1"/>
  <c r="AF147" i="1"/>
  <c r="AL147" i="1"/>
  <c r="Q147" i="1"/>
  <c r="AL151" i="1"/>
  <c r="AF151" i="1"/>
  <c r="Q151" i="1"/>
  <c r="AF159" i="1"/>
  <c r="Q159" i="1"/>
  <c r="AL159" i="1"/>
  <c r="AF163" i="1"/>
  <c r="AL163" i="1"/>
  <c r="Q163" i="1"/>
  <c r="AF171" i="1"/>
  <c r="Q171" i="1"/>
  <c r="AL171" i="1"/>
  <c r="AF175" i="1"/>
  <c r="AL175" i="1"/>
  <c r="Q175" i="1"/>
  <c r="AL179" i="1"/>
  <c r="AF179" i="1"/>
  <c r="Q179" i="1"/>
  <c r="AF187" i="1"/>
  <c r="AL187" i="1"/>
  <c r="Q187" i="1"/>
  <c r="AL195" i="1"/>
  <c r="Q195" i="1"/>
  <c r="AF195" i="1"/>
  <c r="AL199" i="1"/>
  <c r="Q199" i="1"/>
  <c r="AF199" i="1"/>
  <c r="AF207" i="1"/>
  <c r="Q207" i="1"/>
  <c r="AL207" i="1"/>
  <c r="AF215" i="1"/>
  <c r="AL215" i="1"/>
  <c r="Q215" i="1"/>
  <c r="AL219" i="1"/>
  <c r="AF219" i="1"/>
  <c r="Q219" i="1"/>
  <c r="AF227" i="1"/>
  <c r="Q227" i="1"/>
  <c r="AL227" i="1"/>
  <c r="AF235" i="1"/>
  <c r="AL235" i="1"/>
  <c r="Q235" i="1"/>
  <c r="AF243" i="1"/>
  <c r="Q243" i="1"/>
  <c r="AL243" i="1"/>
  <c r="AL251" i="1"/>
  <c r="Q251" i="1"/>
  <c r="AF251" i="1"/>
  <c r="Q255" i="1"/>
  <c r="AF255" i="1"/>
  <c r="AL255" i="1"/>
  <c r="AF263" i="1"/>
  <c r="AL263" i="1"/>
  <c r="Q263" i="1"/>
  <c r="Q267" i="1"/>
  <c r="AL267" i="1"/>
  <c r="AF267" i="1"/>
  <c r="AF275" i="1"/>
  <c r="AL275" i="1"/>
  <c r="Q275" i="1"/>
  <c r="Q279" i="1"/>
  <c r="AL279" i="1"/>
  <c r="AF279" i="1"/>
  <c r="AF287" i="1"/>
  <c r="AL287" i="1"/>
  <c r="Q287" i="1"/>
  <c r="AL295" i="1"/>
  <c r="AF295" i="1"/>
  <c r="Q295" i="1"/>
  <c r="AL299" i="1"/>
  <c r="AF299" i="1"/>
  <c r="Q299" i="1"/>
  <c r="Q307" i="1"/>
  <c r="AF307" i="1"/>
  <c r="AL307" i="1"/>
  <c r="AL311" i="1"/>
  <c r="Q311" i="1"/>
  <c r="AF311" i="1"/>
  <c r="AF319" i="1"/>
  <c r="Q319" i="1"/>
  <c r="AL319" i="1"/>
  <c r="AF327" i="1"/>
  <c r="AL327" i="1"/>
  <c r="Q327" i="1"/>
  <c r="AL335" i="1"/>
  <c r="Q335" i="1"/>
  <c r="AF335" i="1"/>
  <c r="Q339" i="1"/>
  <c r="AL339" i="1"/>
  <c r="AF339" i="1"/>
  <c r="AL347" i="1"/>
  <c r="Q347" i="1"/>
  <c r="AF347" i="1"/>
  <c r="Q355" i="1"/>
  <c r="AF355" i="1"/>
  <c r="AL355" i="1"/>
  <c r="AF359" i="1"/>
  <c r="Q359" i="1"/>
  <c r="AL359" i="1"/>
  <c r="AF367" i="1"/>
  <c r="AL367" i="1"/>
  <c r="Q367" i="1"/>
  <c r="Q371" i="1"/>
  <c r="AL371" i="1"/>
  <c r="AF371" i="1"/>
  <c r="Q379" i="1"/>
  <c r="AL379" i="1"/>
  <c r="AF379" i="1"/>
  <c r="AL387" i="1"/>
  <c r="Q387" i="1"/>
  <c r="AF387" i="1"/>
  <c r="AL391" i="1"/>
  <c r="AF391" i="1"/>
  <c r="Q391" i="1"/>
  <c r="AL399" i="1"/>
  <c r="Q399" i="1"/>
  <c r="AF399" i="1"/>
  <c r="Q407" i="1"/>
  <c r="AL407" i="1"/>
  <c r="AF407" i="1"/>
  <c r="AF411" i="1"/>
  <c r="AL411" i="1"/>
  <c r="Q411" i="1"/>
  <c r="AF419" i="1"/>
  <c r="Q419" i="1"/>
  <c r="AL419" i="1"/>
  <c r="Q427" i="1"/>
  <c r="AL427" i="1"/>
  <c r="AF427" i="1"/>
  <c r="Q431" i="1"/>
  <c r="AF431" i="1"/>
  <c r="AL431" i="1"/>
  <c r="Q439" i="1"/>
  <c r="AL439" i="1"/>
  <c r="AF439" i="1"/>
  <c r="AL447" i="1"/>
  <c r="AF447" i="1"/>
  <c r="Q447" i="1"/>
  <c r="Q455" i="1"/>
  <c r="AL455" i="1"/>
  <c r="AF455" i="1"/>
  <c r="AF459" i="1"/>
  <c r="AL459" i="1"/>
  <c r="Q459" i="1"/>
  <c r="AF467" i="1"/>
  <c r="Q467" i="1"/>
  <c r="AL467" i="1"/>
  <c r="AF471" i="1"/>
  <c r="AL471" i="1"/>
  <c r="Q471" i="1"/>
  <c r="AL479" i="1"/>
  <c r="Q479" i="1"/>
  <c r="AF479" i="1"/>
  <c r="Q483" i="1"/>
  <c r="AL483" i="1"/>
  <c r="AF483" i="1"/>
  <c r="AF487" i="1"/>
  <c r="AL487" i="1"/>
  <c r="Q487" i="1"/>
  <c r="AF491" i="1"/>
  <c r="Q491" i="1"/>
  <c r="AL491" i="1"/>
  <c r="Q495" i="1"/>
  <c r="AL495" i="1"/>
  <c r="AF495" i="1"/>
  <c r="Q499" i="1"/>
  <c r="AL499" i="1"/>
  <c r="AF499" i="1"/>
  <c r="Q507" i="1"/>
  <c r="AF507" i="1"/>
  <c r="AL507" i="1"/>
  <c r="AF32" i="1"/>
  <c r="AF40" i="1"/>
  <c r="AF44" i="1"/>
  <c r="AF52" i="1"/>
  <c r="AF60" i="1"/>
  <c r="AF68" i="1"/>
  <c r="AF72" i="1"/>
  <c r="AF80" i="1"/>
  <c r="Q88" i="1"/>
  <c r="AL88" i="1"/>
  <c r="AF88" i="1"/>
  <c r="Q96" i="1"/>
  <c r="AL96" i="1"/>
  <c r="AF96" i="1"/>
  <c r="AL100" i="1"/>
  <c r="AF100" i="1"/>
  <c r="Q100" i="1"/>
  <c r="AL108" i="1"/>
  <c r="Q108" i="1"/>
  <c r="AF108" i="1"/>
  <c r="Q112" i="1"/>
  <c r="AF112" i="1"/>
  <c r="AL112" i="1"/>
  <c r="AF120" i="1"/>
  <c r="AL120" i="1"/>
  <c r="Q120" i="1"/>
  <c r="AF124" i="1"/>
  <c r="Q124" i="1"/>
  <c r="AL124" i="1"/>
  <c r="AL132" i="1"/>
  <c r="Q132" i="1"/>
  <c r="AF132" i="1"/>
  <c r="AF140" i="1"/>
  <c r="Q140" i="1"/>
  <c r="AL140" i="1"/>
  <c r="AL148" i="1"/>
  <c r="AF148" i="1"/>
  <c r="Q148" i="1"/>
  <c r="Q152" i="1"/>
  <c r="AL152" i="1"/>
  <c r="AF152" i="1"/>
  <c r="AL160" i="1"/>
  <c r="Q160" i="1"/>
  <c r="AF160" i="1"/>
  <c r="AF168" i="1"/>
  <c r="Q168" i="1"/>
  <c r="AL168" i="1"/>
  <c r="AL172" i="1"/>
  <c r="AF172" i="1"/>
  <c r="Q172" i="1"/>
  <c r="AL180" i="1"/>
  <c r="AF180" i="1"/>
  <c r="Q180" i="1"/>
  <c r="Q188" i="1"/>
  <c r="AF188" i="1"/>
  <c r="AL188" i="1"/>
  <c r="AL196" i="1"/>
  <c r="Q196" i="1"/>
  <c r="AF196" i="1"/>
  <c r="AL204" i="1"/>
  <c r="Q204" i="1"/>
  <c r="AF204" i="1"/>
  <c r="AF208" i="1"/>
  <c r="AL208" i="1"/>
  <c r="Q208" i="1"/>
  <c r="AL216" i="1"/>
  <c r="Q216" i="1"/>
  <c r="AF216" i="1"/>
  <c r="Q224" i="1"/>
  <c r="AF224" i="1"/>
  <c r="AL224" i="1"/>
  <c r="AL232" i="1"/>
  <c r="Q232" i="1"/>
  <c r="AF232" i="1"/>
  <c r="Q236" i="1"/>
  <c r="AL236" i="1"/>
  <c r="AF236" i="1"/>
  <c r="AF244" i="1"/>
  <c r="Q244" i="1"/>
  <c r="AL244" i="1"/>
  <c r="AF252" i="1"/>
  <c r="Q252" i="1"/>
  <c r="AL252" i="1"/>
  <c r="Q260" i="1"/>
  <c r="AL260" i="1"/>
  <c r="AF260" i="1"/>
  <c r="Q264" i="1"/>
  <c r="AF264" i="1"/>
  <c r="AL264" i="1"/>
  <c r="AF272" i="1"/>
  <c r="AL272" i="1"/>
  <c r="Q272" i="1"/>
  <c r="AL280" i="1"/>
  <c r="AF280" i="1"/>
  <c r="Q280" i="1"/>
  <c r="AL284" i="1"/>
  <c r="Q284" i="1"/>
  <c r="AF284" i="1"/>
  <c r="AF292" i="1"/>
  <c r="AL292" i="1"/>
  <c r="Q292" i="1"/>
  <c r="AL300" i="1"/>
  <c r="AF300" i="1"/>
  <c r="Q300" i="1"/>
  <c r="AL304" i="1"/>
  <c r="AF304" i="1"/>
  <c r="Q304" i="1"/>
  <c r="AL312" i="1"/>
  <c r="AF312" i="1"/>
  <c r="Q312" i="1"/>
  <c r="AL320" i="1"/>
  <c r="Q320" i="1"/>
  <c r="AF320" i="1"/>
  <c r="Q324" i="1"/>
  <c r="AL324" i="1"/>
  <c r="AF324" i="1"/>
  <c r="AL332" i="1"/>
  <c r="Q332" i="1"/>
  <c r="AF332" i="1"/>
  <c r="AL336" i="1"/>
  <c r="AF336" i="1"/>
  <c r="Q336" i="1"/>
  <c r="AL344" i="1"/>
  <c r="Q344" i="1"/>
  <c r="AF344" i="1"/>
  <c r="Q348" i="1"/>
  <c r="AL348" i="1"/>
  <c r="AF348" i="1"/>
  <c r="AL356" i="1"/>
  <c r="Q356" i="1"/>
  <c r="AF356" i="1"/>
  <c r="AL360" i="1"/>
  <c r="Q360" i="1"/>
  <c r="AF360" i="1"/>
  <c r="Q368" i="1"/>
  <c r="AL368" i="1"/>
  <c r="AF368" i="1"/>
  <c r="AL372" i="1"/>
  <c r="Q372" i="1"/>
  <c r="AF372" i="1"/>
  <c r="AL380" i="1"/>
  <c r="Q380" i="1"/>
  <c r="AF380" i="1"/>
  <c r="AF388" i="1"/>
  <c r="Q388" i="1"/>
  <c r="AL388" i="1"/>
  <c r="Q396" i="1"/>
  <c r="AF396" i="1"/>
  <c r="AL396" i="1"/>
  <c r="AL404" i="1"/>
  <c r="Q404" i="1"/>
  <c r="AF404" i="1"/>
  <c r="AF408" i="1"/>
  <c r="AL408" i="1"/>
  <c r="Q408" i="1"/>
  <c r="AL416" i="1"/>
  <c r="AF416" i="1"/>
  <c r="Q416" i="1"/>
  <c r="AL420" i="1"/>
  <c r="AF420" i="1"/>
  <c r="Q420" i="1"/>
  <c r="AF428" i="1"/>
  <c r="Q428" i="1"/>
  <c r="AL428" i="1"/>
  <c r="AL432" i="1"/>
  <c r="Q432" i="1"/>
  <c r="AF432" i="1"/>
  <c r="AF440" i="1"/>
  <c r="Q440" i="1"/>
  <c r="AL440" i="1"/>
  <c r="AL448" i="1"/>
  <c r="AF448" i="1"/>
  <c r="Q448" i="1"/>
  <c r="AF452" i="1"/>
  <c r="Q452" i="1"/>
  <c r="AL452" i="1"/>
  <c r="Q460" i="1"/>
  <c r="AF460" i="1"/>
  <c r="AL460" i="1"/>
  <c r="Q464" i="1"/>
  <c r="AL464" i="1"/>
  <c r="AF464" i="1"/>
  <c r="AL472" i="1"/>
  <c r="AF472" i="1"/>
  <c r="Q472" i="1"/>
  <c r="AL480" i="1"/>
  <c r="AF480" i="1"/>
  <c r="Q480" i="1"/>
  <c r="AF484" i="1"/>
  <c r="Q484" i="1"/>
  <c r="AL484" i="1"/>
  <c r="Q492" i="1"/>
  <c r="AF492" i="1"/>
  <c r="AL492" i="1"/>
  <c r="Q500" i="1"/>
  <c r="AL500" i="1"/>
  <c r="AF500" i="1"/>
  <c r="AF504" i="1"/>
  <c r="AL504" i="1"/>
  <c r="Q504" i="1"/>
  <c r="AF29" i="1"/>
  <c r="AF33" i="1"/>
  <c r="AL37" i="1"/>
  <c r="AF37" i="1"/>
  <c r="Q37" i="1"/>
  <c r="AF41" i="1"/>
  <c r="AF45" i="1"/>
  <c r="AL49" i="1"/>
  <c r="Q49" i="1"/>
  <c r="AF49" i="1"/>
  <c r="AF53" i="1"/>
  <c r="AF57" i="1"/>
  <c r="AL61" i="1"/>
  <c r="AF61" i="1"/>
  <c r="Q61" i="1"/>
  <c r="AF65" i="1"/>
  <c r="AF69" i="1"/>
  <c r="AF73" i="1"/>
  <c r="AL73" i="1"/>
  <c r="Q73" i="1"/>
  <c r="AF77" i="1"/>
  <c r="AF81" i="1"/>
  <c r="AL85" i="1"/>
  <c r="Q85" i="1"/>
  <c r="AF85" i="1"/>
  <c r="AL89" i="1"/>
  <c r="AF89" i="1"/>
  <c r="Q89" i="1"/>
  <c r="AL93" i="1"/>
  <c r="Q93" i="1"/>
  <c r="AF93" i="1"/>
  <c r="AL97" i="1"/>
  <c r="AF97" i="1"/>
  <c r="Q97" i="1"/>
  <c r="AF101" i="1"/>
  <c r="Q101" i="1"/>
  <c r="AL101" i="1"/>
  <c r="AL105" i="1"/>
  <c r="Q105" i="1"/>
  <c r="AF105" i="1"/>
  <c r="AL109" i="1"/>
  <c r="AF109" i="1"/>
  <c r="Q109" i="1"/>
  <c r="AF113" i="1"/>
  <c r="Q113" i="1"/>
  <c r="AL113" i="1"/>
  <c r="AF117" i="1"/>
  <c r="Q117" i="1"/>
  <c r="AL117" i="1"/>
  <c r="AL121" i="1"/>
  <c r="Q121" i="1"/>
  <c r="AF121" i="1"/>
  <c r="AF125" i="1"/>
  <c r="Q125" i="1"/>
  <c r="AL125" i="1"/>
  <c r="Q129" i="1"/>
  <c r="AL129" i="1"/>
  <c r="AF129" i="1"/>
  <c r="AF133" i="1"/>
  <c r="AL133" i="1"/>
  <c r="Q133" i="1"/>
  <c r="Q137" i="1"/>
  <c r="AF137" i="1"/>
  <c r="AL137" i="1"/>
  <c r="AL141" i="1"/>
  <c r="AF141" i="1"/>
  <c r="Q141" i="1"/>
  <c r="AL145" i="1"/>
  <c r="AF145" i="1"/>
  <c r="Q145" i="1"/>
  <c r="Q149" i="1"/>
  <c r="AF149" i="1"/>
  <c r="AL149" i="1"/>
  <c r="AF153" i="1"/>
  <c r="AL153" i="1"/>
  <c r="Q153" i="1"/>
  <c r="AL157" i="1"/>
  <c r="Q157" i="1"/>
  <c r="AF157" i="1"/>
  <c r="AF161" i="1"/>
  <c r="AL161" i="1"/>
  <c r="Q161" i="1"/>
  <c r="AF165" i="1"/>
  <c r="AL165" i="1"/>
  <c r="Q165" i="1"/>
  <c r="AF169" i="1"/>
  <c r="AL169" i="1"/>
  <c r="Q169" i="1"/>
  <c r="AF173" i="1"/>
  <c r="AL173" i="1"/>
  <c r="Q173" i="1"/>
  <c r="AL177" i="1"/>
  <c r="AF177" i="1"/>
  <c r="Q177" i="1"/>
  <c r="AL181" i="1"/>
  <c r="Q181" i="1"/>
  <c r="AF181" i="1"/>
  <c r="AF185" i="1"/>
  <c r="Q185" i="1"/>
  <c r="AL185" i="1"/>
  <c r="AL189" i="1"/>
  <c r="Q189" i="1"/>
  <c r="AF189" i="1"/>
  <c r="Q193" i="1"/>
  <c r="AF193" i="1"/>
  <c r="AL193" i="1"/>
  <c r="Q197" i="1"/>
  <c r="AL197" i="1"/>
  <c r="AF197" i="1"/>
  <c r="Q201" i="1"/>
  <c r="AF201" i="1"/>
  <c r="AL201" i="1"/>
  <c r="AF205" i="1"/>
  <c r="AL205" i="1"/>
  <c r="Q205" i="1"/>
  <c r="AL209" i="1"/>
  <c r="Q209" i="1"/>
  <c r="AF209" i="1"/>
  <c r="AF213" i="1"/>
  <c r="AL213" i="1"/>
  <c r="Q213" i="1"/>
  <c r="AF217" i="1"/>
  <c r="Q217" i="1"/>
  <c r="AL217" i="1"/>
  <c r="AF221" i="1"/>
  <c r="Q221" i="1"/>
  <c r="AL221" i="1"/>
  <c r="AF225" i="1"/>
  <c r="Q225" i="1"/>
  <c r="AL225" i="1"/>
  <c r="AL229" i="1"/>
  <c r="Q229" i="1"/>
  <c r="AF229" i="1"/>
  <c r="AL233" i="1"/>
  <c r="Q233" i="1"/>
  <c r="AF233" i="1"/>
  <c r="AL237" i="1"/>
  <c r="Q237" i="1"/>
  <c r="AF237" i="1"/>
  <c r="AL241" i="1"/>
  <c r="AF241" i="1"/>
  <c r="Q241" i="1"/>
  <c r="AL245" i="1"/>
  <c r="AF245" i="1"/>
  <c r="Q245" i="1"/>
  <c r="AF249" i="1"/>
  <c r="Q249" i="1"/>
  <c r="AL249" i="1"/>
  <c r="AL253" i="1"/>
  <c r="Q253" i="1"/>
  <c r="AF253" i="1"/>
  <c r="AL257" i="1"/>
  <c r="Q257" i="1"/>
  <c r="AF257" i="1"/>
  <c r="AF261" i="1"/>
  <c r="AL265" i="1"/>
  <c r="Q265" i="1"/>
  <c r="AF265" i="1"/>
  <c r="AF269" i="1"/>
  <c r="AL269" i="1"/>
  <c r="Q269" i="1"/>
  <c r="AF273" i="1"/>
  <c r="Q273" i="1"/>
  <c r="AL273" i="1"/>
  <c r="AF277" i="1"/>
  <c r="AL277" i="1"/>
  <c r="Q277" i="1"/>
  <c r="Q281" i="1"/>
  <c r="AF281" i="1"/>
  <c r="AL281" i="1"/>
  <c r="AL285" i="1"/>
  <c r="Q285" i="1"/>
  <c r="AF285" i="1"/>
  <c r="Q289" i="1"/>
  <c r="AL289" i="1"/>
  <c r="AF289" i="1"/>
  <c r="Q293" i="1"/>
  <c r="AL293" i="1"/>
  <c r="AF293" i="1"/>
  <c r="AL297" i="1"/>
  <c r="AF297" i="1"/>
  <c r="Q297" i="1"/>
  <c r="AF301" i="1"/>
  <c r="AL301" i="1"/>
  <c r="Q301" i="1"/>
  <c r="AL305" i="1"/>
  <c r="Q305" i="1"/>
  <c r="AF305" i="1"/>
  <c r="AL309" i="1"/>
  <c r="AF309" i="1"/>
  <c r="Q309" i="1"/>
  <c r="AF313" i="1"/>
  <c r="Q313" i="1"/>
  <c r="AL313" i="1"/>
  <c r="Q317" i="1"/>
  <c r="AL317" i="1"/>
  <c r="AF317" i="1"/>
  <c r="AF321" i="1"/>
  <c r="Q321" i="1"/>
  <c r="AL321" i="1"/>
  <c r="AF325" i="1"/>
  <c r="AL325" i="1"/>
  <c r="Q325" i="1"/>
  <c r="AF329" i="1"/>
  <c r="AL329" i="1"/>
  <c r="Q329" i="1"/>
  <c r="AL333" i="1"/>
  <c r="Q333" i="1"/>
  <c r="AF333" i="1"/>
  <c r="AL337" i="1"/>
  <c r="AF337" i="1"/>
  <c r="Q337" i="1"/>
  <c r="AL341" i="1"/>
  <c r="AF341" i="1"/>
  <c r="Q341" i="1"/>
  <c r="Q345" i="1"/>
  <c r="AL345" i="1"/>
  <c r="AF345" i="1"/>
  <c r="AF349" i="1"/>
  <c r="AL349" i="1"/>
  <c r="Q349" i="1"/>
  <c r="AF353" i="1"/>
  <c r="AL353" i="1"/>
  <c r="Q353" i="1"/>
  <c r="AL357" i="1"/>
  <c r="AF357" i="1"/>
  <c r="Q357" i="1"/>
  <c r="AF361" i="1"/>
  <c r="AL361" i="1"/>
  <c r="Q361" i="1"/>
  <c r="AL365" i="1"/>
  <c r="Q365" i="1"/>
  <c r="AF365" i="1"/>
  <c r="AF369" i="1"/>
  <c r="AL369" i="1"/>
  <c r="Q369" i="1"/>
  <c r="AF373" i="1"/>
  <c r="AL373" i="1"/>
  <c r="Q373" i="1"/>
  <c r="Q377" i="1"/>
  <c r="AF377" i="1"/>
  <c r="AL377" i="1"/>
  <c r="AF381" i="1"/>
  <c r="AL381" i="1"/>
  <c r="Q381" i="1"/>
  <c r="Q385" i="1"/>
  <c r="AF385" i="1"/>
  <c r="AL385" i="1"/>
  <c r="Q389" i="1"/>
  <c r="AL389" i="1"/>
  <c r="AF389" i="1"/>
  <c r="AL393" i="1"/>
  <c r="Q393" i="1"/>
  <c r="AF393" i="1"/>
  <c r="AL397" i="1"/>
  <c r="AF397" i="1"/>
  <c r="Q397" i="1"/>
  <c r="AL401" i="1"/>
  <c r="AF401" i="1"/>
  <c r="Q401" i="1"/>
  <c r="Q405" i="1"/>
  <c r="AF405" i="1"/>
  <c r="AL405" i="1"/>
  <c r="AF409" i="1"/>
  <c r="Q409" i="1"/>
  <c r="AL409" i="1"/>
  <c r="AF413" i="1"/>
  <c r="AL413" i="1"/>
  <c r="Q413" i="1"/>
  <c r="AF417" i="1"/>
  <c r="Q417" i="1"/>
  <c r="AL417" i="1"/>
  <c r="AF421" i="1"/>
  <c r="AL421" i="1"/>
  <c r="Q421" i="1"/>
  <c r="AL425" i="1"/>
  <c r="Q425" i="1"/>
  <c r="AF425" i="1"/>
  <c r="AF429" i="1"/>
  <c r="Q429" i="1"/>
  <c r="AL429" i="1"/>
  <c r="AF433" i="1"/>
  <c r="AL433" i="1"/>
  <c r="Q433" i="1"/>
  <c r="AL437" i="1"/>
  <c r="AF437" i="1"/>
  <c r="Q437" i="1"/>
  <c r="Q441" i="1"/>
  <c r="AL441" i="1"/>
  <c r="AF441" i="1"/>
  <c r="Q445" i="1"/>
  <c r="AL445" i="1"/>
  <c r="AF445" i="1"/>
  <c r="AF449" i="1"/>
  <c r="AL449" i="1"/>
  <c r="Q449" i="1"/>
  <c r="Q453" i="1"/>
  <c r="AF453" i="1"/>
  <c r="AL453" i="1"/>
  <c r="AF457" i="1"/>
  <c r="Q457" i="1"/>
  <c r="AL457" i="1"/>
  <c r="AF461" i="1"/>
  <c r="AL461" i="1"/>
  <c r="Q461" i="1"/>
  <c r="AF465" i="1"/>
  <c r="Q465" i="1"/>
  <c r="AL465" i="1"/>
  <c r="AF469" i="1"/>
  <c r="AL469" i="1"/>
  <c r="Q469" i="1"/>
  <c r="AF473" i="1"/>
  <c r="Q473" i="1"/>
  <c r="AL473" i="1"/>
  <c r="AL477" i="1"/>
  <c r="Q477" i="1"/>
  <c r="AF477" i="1"/>
  <c r="AF481" i="1"/>
  <c r="AL481" i="1"/>
  <c r="Q481" i="1"/>
  <c r="AL485" i="1"/>
  <c r="AF485" i="1"/>
  <c r="Q485" i="1"/>
  <c r="Q489" i="1"/>
  <c r="AL489" i="1"/>
  <c r="AF489" i="1"/>
  <c r="AF493" i="1"/>
  <c r="AL493" i="1"/>
  <c r="Q493" i="1"/>
  <c r="AL497" i="1"/>
  <c r="AF497" i="1"/>
  <c r="Q497" i="1"/>
  <c r="AL501" i="1"/>
  <c r="AF501" i="1"/>
  <c r="Q501" i="1"/>
  <c r="Q505" i="1"/>
  <c r="AF505" i="1"/>
  <c r="AL505" i="1"/>
  <c r="AF509" i="1"/>
  <c r="Q509" i="1"/>
  <c r="AL509" i="1"/>
  <c r="AF31" i="1"/>
  <c r="AF43" i="1"/>
  <c r="AF51" i="1"/>
  <c r="AF55" i="1"/>
  <c r="AF63" i="1"/>
  <c r="AF75" i="1"/>
  <c r="AL87" i="1"/>
  <c r="Q87" i="1"/>
  <c r="AF87" i="1"/>
  <c r="AL95" i="1"/>
  <c r="Q95" i="1"/>
  <c r="AF95" i="1"/>
  <c r="AL107" i="1"/>
  <c r="Q107" i="1"/>
  <c r="AF107" i="1"/>
  <c r="AF115" i="1"/>
  <c r="AL115" i="1"/>
  <c r="Q115" i="1"/>
  <c r="AF127" i="1"/>
  <c r="AL127" i="1"/>
  <c r="Q127" i="1"/>
  <c r="Q139" i="1"/>
  <c r="AL139" i="1"/>
  <c r="AF139" i="1"/>
  <c r="AF155" i="1"/>
  <c r="AL155" i="1"/>
  <c r="Q155" i="1"/>
  <c r="AL167" i="1"/>
  <c r="Q167" i="1"/>
  <c r="AF167" i="1"/>
  <c r="AL183" i="1"/>
  <c r="AF183" i="1"/>
  <c r="Q183" i="1"/>
  <c r="AL191" i="1"/>
  <c r="Q191" i="1"/>
  <c r="AF191" i="1"/>
  <c r="AL203" i="1"/>
  <c r="Q203" i="1"/>
  <c r="AF203" i="1"/>
  <c r="AF211" i="1"/>
  <c r="Q223" i="1"/>
  <c r="AL223" i="1"/>
  <c r="AF223" i="1"/>
  <c r="AL231" i="1"/>
  <c r="AF231" i="1"/>
  <c r="Q231" i="1"/>
  <c r="Q239" i="1"/>
  <c r="AL239" i="1"/>
  <c r="AF239" i="1"/>
  <c r="Q247" i="1"/>
  <c r="AF247" i="1"/>
  <c r="AL247" i="1"/>
  <c r="AL259" i="1"/>
  <c r="Q259" i="1"/>
  <c r="AF259" i="1"/>
  <c r="AF271" i="1"/>
  <c r="Q271" i="1"/>
  <c r="AL271" i="1"/>
  <c r="AL283" i="1"/>
  <c r="Q283" i="1"/>
  <c r="AF283" i="1"/>
  <c r="AL291" i="1"/>
  <c r="Q291" i="1"/>
  <c r="AF291" i="1"/>
  <c r="AL303" i="1"/>
  <c r="Q303" i="1"/>
  <c r="AF303" i="1"/>
  <c r="Q315" i="1"/>
  <c r="AL315" i="1"/>
  <c r="AF315" i="1"/>
  <c r="AF323" i="1"/>
  <c r="Q323" i="1"/>
  <c r="AL323" i="1"/>
  <c r="AF331" i="1"/>
  <c r="Q331" i="1"/>
  <c r="AL331" i="1"/>
  <c r="AL343" i="1"/>
  <c r="Q343" i="1"/>
  <c r="AF343" i="1"/>
  <c r="AF351" i="1"/>
  <c r="Q351" i="1"/>
  <c r="AL351" i="1"/>
  <c r="AF363" i="1"/>
  <c r="Q363" i="1"/>
  <c r="AL363" i="1"/>
  <c r="AF375" i="1"/>
  <c r="AL375" i="1"/>
  <c r="Q375" i="1"/>
  <c r="Q383" i="1"/>
  <c r="AL383" i="1"/>
  <c r="AF383" i="1"/>
  <c r="AL395" i="1"/>
  <c r="AF395" i="1"/>
  <c r="Q395" i="1"/>
  <c r="Q403" i="1"/>
  <c r="AL403" i="1"/>
  <c r="AF403" i="1"/>
  <c r="Q415" i="1"/>
  <c r="AF415" i="1"/>
  <c r="AL415" i="1"/>
  <c r="AL423" i="1"/>
  <c r="AF423" i="1"/>
  <c r="Q423" i="1"/>
  <c r="Q435" i="1"/>
  <c r="AF435" i="1"/>
  <c r="AL435" i="1"/>
  <c r="AF443" i="1"/>
  <c r="Q443" i="1"/>
  <c r="AL443" i="1"/>
  <c r="AL451" i="1"/>
  <c r="Q451" i="1"/>
  <c r="AF451" i="1"/>
  <c r="AF463" i="1"/>
  <c r="Q463" i="1"/>
  <c r="AL463" i="1"/>
  <c r="AL475" i="1"/>
  <c r="AF475" i="1"/>
  <c r="Q475" i="1"/>
  <c r="AL503" i="1"/>
  <c r="AF503" i="1"/>
  <c r="Q503" i="1"/>
  <c r="AF36" i="1"/>
  <c r="AF48" i="1"/>
  <c r="AF56" i="1"/>
  <c r="AF64" i="1"/>
  <c r="AF76" i="1"/>
  <c r="AF84" i="1"/>
  <c r="Q92" i="1"/>
  <c r="AF92" i="1"/>
  <c r="AL92" i="1"/>
  <c r="AF104" i="1"/>
  <c r="AL104" i="1"/>
  <c r="Q104" i="1"/>
  <c r="AL116" i="1"/>
  <c r="AF116" i="1"/>
  <c r="Q116" i="1"/>
  <c r="Q128" i="1"/>
  <c r="AF128" i="1"/>
  <c r="AL128" i="1"/>
  <c r="AF136" i="1"/>
  <c r="Q136" i="1"/>
  <c r="AL136" i="1"/>
  <c r="AF144" i="1"/>
  <c r="AL144" i="1"/>
  <c r="Q144" i="1"/>
  <c r="AF156" i="1"/>
  <c r="Q156" i="1"/>
  <c r="AL156" i="1"/>
  <c r="AL164" i="1"/>
  <c r="Q164" i="1"/>
  <c r="AF164" i="1"/>
  <c r="Q176" i="1"/>
  <c r="AL176" i="1"/>
  <c r="AF176" i="1"/>
  <c r="AL184" i="1"/>
  <c r="Q184" i="1"/>
  <c r="AF184" i="1"/>
  <c r="AL192" i="1"/>
  <c r="AF192" i="1"/>
  <c r="Q192" i="1"/>
  <c r="AF200" i="1"/>
  <c r="AL200" i="1"/>
  <c r="Q200" i="1"/>
  <c r="AL212" i="1"/>
  <c r="AF212" i="1"/>
  <c r="Q212" i="1"/>
  <c r="AF220" i="1"/>
  <c r="AL220" i="1"/>
  <c r="Q220" i="1"/>
  <c r="Q228" i="1"/>
  <c r="AF228" i="1"/>
  <c r="AL228" i="1"/>
  <c r="Q240" i="1"/>
  <c r="AL240" i="1"/>
  <c r="AF240" i="1"/>
  <c r="Q248" i="1"/>
  <c r="AF248" i="1"/>
  <c r="AL248" i="1"/>
  <c r="AL256" i="1"/>
  <c r="Q256" i="1"/>
  <c r="AF256" i="1"/>
  <c r="AL268" i="1"/>
  <c r="Q268" i="1"/>
  <c r="AF268" i="1"/>
  <c r="AL276" i="1"/>
  <c r="AF276" i="1"/>
  <c r="Q276" i="1"/>
  <c r="Q288" i="1"/>
  <c r="AL288" i="1"/>
  <c r="AF288" i="1"/>
  <c r="AF296" i="1"/>
  <c r="Q296" i="1"/>
  <c r="AL296" i="1"/>
  <c r="AL308" i="1"/>
  <c r="Q308" i="1"/>
  <c r="AF308" i="1"/>
  <c r="AF316" i="1"/>
  <c r="AL316" i="1"/>
  <c r="Q316" i="1"/>
  <c r="Q328" i="1"/>
  <c r="AL328" i="1"/>
  <c r="AF328" i="1"/>
  <c r="AL340" i="1"/>
  <c r="AF340" i="1"/>
  <c r="Q340" i="1"/>
  <c r="Q352" i="1"/>
  <c r="AL352" i="1"/>
  <c r="AF352" i="1"/>
  <c r="AL364" i="1"/>
  <c r="Q364" i="1"/>
  <c r="AF364" i="1"/>
  <c r="AF376" i="1"/>
  <c r="Q376" i="1"/>
  <c r="AL376" i="1"/>
  <c r="AF384" i="1"/>
  <c r="Q384" i="1"/>
  <c r="AL384" i="1"/>
  <c r="AF392" i="1"/>
  <c r="AL392" i="1"/>
  <c r="Q392" i="1"/>
  <c r="AF400" i="1"/>
  <c r="AL400" i="1"/>
  <c r="Q400" i="1"/>
  <c r="AF412" i="1"/>
  <c r="Q412" i="1"/>
  <c r="AL412" i="1"/>
  <c r="AF424" i="1"/>
  <c r="AL424" i="1"/>
  <c r="Q424" i="1"/>
  <c r="Q436" i="1"/>
  <c r="AL436" i="1"/>
  <c r="AF436" i="1"/>
  <c r="Q444" i="1"/>
  <c r="AF444" i="1"/>
  <c r="AL444" i="1"/>
  <c r="AL456" i="1"/>
  <c r="Q456" i="1"/>
  <c r="AF456" i="1"/>
  <c r="AL468" i="1"/>
  <c r="AF468" i="1"/>
  <c r="Q468" i="1"/>
  <c r="AL476" i="1"/>
  <c r="AF476" i="1"/>
  <c r="Q476" i="1"/>
  <c r="Q488" i="1"/>
  <c r="AL488" i="1"/>
  <c r="AF488" i="1"/>
  <c r="Q496" i="1"/>
  <c r="AF496" i="1"/>
  <c r="AL496" i="1"/>
  <c r="Q508" i="1"/>
  <c r="AF508" i="1"/>
  <c r="AL508" i="1"/>
  <c r="AF30" i="1"/>
  <c r="AF34" i="1"/>
  <c r="AF38" i="1"/>
  <c r="AF42" i="1"/>
  <c r="AF46" i="1"/>
  <c r="AF50" i="1"/>
  <c r="AF54" i="1"/>
  <c r="AF58" i="1"/>
  <c r="AF62" i="1"/>
  <c r="AF66" i="1"/>
  <c r="AF70" i="1"/>
  <c r="AF74" i="1"/>
  <c r="AF78" i="1"/>
  <c r="AF82" i="1"/>
  <c r="AF86" i="1"/>
  <c r="Q86" i="1"/>
  <c r="AL86" i="1"/>
  <c r="AL90" i="1"/>
  <c r="AF90" i="1"/>
  <c r="Q90" i="1"/>
  <c r="Q94" i="1"/>
  <c r="AL94" i="1"/>
  <c r="AF94" i="1"/>
  <c r="AL98" i="1"/>
  <c r="AF98" i="1"/>
  <c r="Q98" i="1"/>
  <c r="AF102" i="1"/>
  <c r="AL102" i="1"/>
  <c r="Q102" i="1"/>
  <c r="AL106" i="1"/>
  <c r="Q106" i="1"/>
  <c r="AF106" i="1"/>
  <c r="Q110" i="1"/>
  <c r="AL110" i="1"/>
  <c r="AF110" i="1"/>
  <c r="AL114" i="1"/>
  <c r="AF114" i="1"/>
  <c r="Q114" i="1"/>
  <c r="AF118" i="1"/>
  <c r="AL118" i="1"/>
  <c r="Q118" i="1"/>
  <c r="AL122" i="1"/>
  <c r="Q122" i="1"/>
  <c r="AF122" i="1"/>
  <c r="Q126" i="1"/>
  <c r="AF126" i="1"/>
  <c r="AL126" i="1"/>
  <c r="AL130" i="1"/>
  <c r="AF130" i="1"/>
  <c r="Q130" i="1"/>
  <c r="AL134" i="1"/>
  <c r="AF134" i="1"/>
  <c r="Q134" i="1"/>
  <c r="AF138" i="1"/>
  <c r="AL138" i="1"/>
  <c r="Q138" i="1"/>
  <c r="AL142" i="1"/>
  <c r="Q142" i="1"/>
  <c r="AF142" i="1"/>
  <c r="AL146" i="1"/>
  <c r="Q146" i="1"/>
  <c r="AF146" i="1"/>
  <c r="AL150" i="1"/>
  <c r="AF150" i="1"/>
  <c r="Q150" i="1"/>
  <c r="Q154" i="1"/>
  <c r="AF154" i="1"/>
  <c r="AL154" i="1"/>
  <c r="AF158" i="1"/>
  <c r="AL158" i="1"/>
  <c r="Q158" i="1"/>
  <c r="AL162" i="1"/>
  <c r="AF162" i="1"/>
  <c r="Q162" i="1"/>
  <c r="Q166" i="1"/>
  <c r="AL166" i="1"/>
  <c r="AF166" i="1"/>
  <c r="Q170" i="1"/>
  <c r="AL170" i="1"/>
  <c r="AF170" i="1"/>
  <c r="AL174" i="1"/>
  <c r="Q174" i="1"/>
  <c r="AF174" i="1"/>
  <c r="AL178" i="1"/>
  <c r="AF178" i="1"/>
  <c r="Q178" i="1"/>
  <c r="Q182" i="1"/>
  <c r="AL182" i="1"/>
  <c r="AF182" i="1"/>
  <c r="AL186" i="1"/>
  <c r="Q186" i="1"/>
  <c r="AF186" i="1"/>
  <c r="AL190" i="1"/>
  <c r="Q190" i="1"/>
  <c r="AF190" i="1"/>
  <c r="Q194" i="1"/>
  <c r="AF194" i="1"/>
  <c r="AL194" i="1"/>
  <c r="AF198" i="1"/>
  <c r="AL198" i="1"/>
  <c r="Q198" i="1"/>
  <c r="AF202" i="1"/>
  <c r="Q202" i="1"/>
  <c r="AL202" i="1"/>
  <c r="AF206" i="1"/>
  <c r="Q206" i="1"/>
  <c r="AL206" i="1"/>
  <c r="AL210" i="1"/>
  <c r="AF210" i="1"/>
  <c r="Q210" i="1"/>
  <c r="Q214" i="1"/>
  <c r="AF214" i="1"/>
  <c r="AL214" i="1"/>
  <c r="AL218" i="1"/>
  <c r="Q218" i="1"/>
  <c r="AF218" i="1"/>
  <c r="AF222" i="1"/>
  <c r="Q222" i="1"/>
  <c r="AL222" i="1"/>
  <c r="Q226" i="1"/>
  <c r="AF226" i="1"/>
  <c r="AL226" i="1"/>
  <c r="AL230" i="1"/>
  <c r="Q230" i="1"/>
  <c r="AF230" i="1"/>
  <c r="AL234" i="1"/>
  <c r="AF234" i="1"/>
  <c r="Q234" i="1"/>
  <c r="AF238" i="1"/>
  <c r="Q238" i="1"/>
  <c r="AL238" i="1"/>
  <c r="Q242" i="1"/>
  <c r="AL242" i="1"/>
  <c r="AF242" i="1"/>
  <c r="Q246" i="1"/>
  <c r="AF246" i="1"/>
  <c r="AL246" i="1"/>
  <c r="AL250" i="1"/>
  <c r="Q250" i="1"/>
  <c r="AF250" i="1"/>
  <c r="AF254" i="1"/>
  <c r="Q254" i="1"/>
  <c r="AL254" i="1"/>
  <c r="AL258" i="1"/>
  <c r="AF258" i="1"/>
  <c r="Q258" i="1"/>
  <c r="Q262" i="1"/>
  <c r="AF262" i="1"/>
  <c r="AL262" i="1"/>
  <c r="Q266" i="1"/>
  <c r="AL266" i="1"/>
  <c r="AF266" i="1"/>
  <c r="AL270" i="1"/>
  <c r="AF270" i="1"/>
  <c r="Q270" i="1"/>
  <c r="AL274" i="1"/>
  <c r="AF274" i="1"/>
  <c r="Q274" i="1"/>
  <c r="AF278" i="1"/>
  <c r="AL278" i="1"/>
  <c r="Q278" i="1"/>
  <c r="AL282" i="1"/>
  <c r="AF282" i="1"/>
  <c r="Q282" i="1"/>
  <c r="AL286" i="1"/>
  <c r="AF286" i="1"/>
  <c r="Q286" i="1"/>
  <c r="Q290" i="1"/>
  <c r="AL290" i="1"/>
  <c r="AF290" i="1"/>
  <c r="Q294" i="1"/>
  <c r="AL294" i="1"/>
  <c r="AF294" i="1"/>
  <c r="AL298" i="1"/>
  <c r="AF298" i="1"/>
  <c r="Q298" i="1"/>
  <c r="AF302" i="1"/>
  <c r="AL302" i="1"/>
  <c r="Q302" i="1"/>
  <c r="AF306" i="1"/>
  <c r="AL306" i="1"/>
  <c r="Q306" i="1"/>
  <c r="AF310" i="1"/>
  <c r="Q310" i="1"/>
  <c r="AL310" i="1"/>
  <c r="Q314" i="1"/>
  <c r="AL314" i="1"/>
  <c r="AF314" i="1"/>
  <c r="Q318" i="1"/>
  <c r="AF318" i="1"/>
  <c r="AL318" i="1"/>
  <c r="AF322" i="1"/>
  <c r="Q322" i="1"/>
  <c r="AL322" i="1"/>
  <c r="AL326" i="1"/>
  <c r="AF326" i="1"/>
  <c r="Q326" i="1"/>
  <c r="AF330" i="1"/>
  <c r="AL330" i="1"/>
  <c r="Q330" i="1"/>
  <c r="AF334" i="1"/>
  <c r="AL334" i="1"/>
  <c r="Q334" i="1"/>
  <c r="AF338" i="1"/>
  <c r="AL338" i="1"/>
  <c r="Q338" i="1"/>
  <c r="AF342" i="1"/>
  <c r="AL342" i="1"/>
  <c r="Q342" i="1"/>
  <c r="AF346" i="1"/>
  <c r="Q346" i="1"/>
  <c r="AL346" i="1"/>
  <c r="Q350" i="1"/>
  <c r="AF350" i="1"/>
  <c r="AL350" i="1"/>
  <c r="AL354" i="1"/>
  <c r="Q354" i="1"/>
  <c r="AF354" i="1"/>
  <c r="AF358" i="1"/>
  <c r="Q358" i="1"/>
  <c r="AL358" i="1"/>
  <c r="AL362" i="1"/>
  <c r="Q362" i="1"/>
  <c r="AF362" i="1"/>
  <c r="AL366" i="1"/>
  <c r="AF366" i="1"/>
  <c r="Q366" i="1"/>
  <c r="AL370" i="1"/>
  <c r="Q370" i="1"/>
  <c r="AF370" i="1"/>
  <c r="AL374" i="1"/>
  <c r="AF374" i="1"/>
  <c r="Q374" i="1"/>
  <c r="AL378" i="1"/>
  <c r="Q378" i="1"/>
  <c r="AF378" i="1"/>
  <c r="AF382" i="1"/>
  <c r="AL382" i="1"/>
  <c r="Q382" i="1"/>
  <c r="Q386" i="1"/>
  <c r="AF386" i="1"/>
  <c r="AL386" i="1"/>
  <c r="AF390" i="1"/>
  <c r="Q390" i="1"/>
  <c r="AL390" i="1"/>
  <c r="AF394" i="1"/>
  <c r="AL394" i="1"/>
  <c r="Q394" i="1"/>
  <c r="Q398" i="1"/>
  <c r="AL398" i="1"/>
  <c r="AF398" i="1"/>
  <c r="AL402" i="1"/>
  <c r="AF402" i="1"/>
  <c r="Q402" i="1"/>
  <c r="AF406" i="1"/>
  <c r="AL406" i="1"/>
  <c r="Q406" i="1"/>
  <c r="AL410" i="1"/>
  <c r="Q410" i="1"/>
  <c r="AF410" i="1"/>
  <c r="AL414" i="1"/>
  <c r="Q414" i="1"/>
  <c r="AF414" i="1"/>
  <c r="AF418" i="1"/>
  <c r="AL418" i="1"/>
  <c r="Q418" i="1"/>
  <c r="AF422" i="1"/>
  <c r="AL422" i="1"/>
  <c r="Q422" i="1"/>
  <c r="AF426" i="1"/>
  <c r="AL426" i="1"/>
  <c r="Q426" i="1"/>
  <c r="AL430" i="1"/>
  <c r="Q430" i="1"/>
  <c r="AF430" i="1"/>
  <c r="AF434" i="1"/>
  <c r="AL434" i="1"/>
  <c r="Q434" i="1"/>
  <c r="AF438" i="1"/>
  <c r="AL438" i="1"/>
  <c r="Q438" i="1"/>
  <c r="AL442" i="1"/>
  <c r="Q442" i="1"/>
  <c r="AF442" i="1"/>
  <c r="AF446" i="1"/>
  <c r="Q446" i="1"/>
  <c r="AL446" i="1"/>
  <c r="Q450" i="1"/>
  <c r="AL450" i="1"/>
  <c r="AF450" i="1"/>
  <c r="AF454" i="1"/>
  <c r="AL454" i="1"/>
  <c r="Q454" i="1"/>
  <c r="AL458" i="1"/>
  <c r="AF458" i="1"/>
  <c r="Q458" i="1"/>
  <c r="Q462" i="1"/>
  <c r="AF462" i="1"/>
  <c r="AL462" i="1"/>
  <c r="AL466" i="1"/>
  <c r="AF466" i="1"/>
  <c r="Q466" i="1"/>
  <c r="AL470" i="1"/>
  <c r="Q470" i="1"/>
  <c r="AF470" i="1"/>
  <c r="AF474" i="1"/>
  <c r="AL474" i="1"/>
  <c r="Q474" i="1"/>
  <c r="AL478" i="1"/>
  <c r="Q478" i="1"/>
  <c r="AF478" i="1"/>
  <c r="Q482" i="1"/>
  <c r="AL482" i="1"/>
  <c r="AF482" i="1"/>
  <c r="AL486" i="1"/>
  <c r="Q486" i="1"/>
  <c r="AF486" i="1"/>
  <c r="Q490" i="1"/>
  <c r="AL490" i="1"/>
  <c r="AF490" i="1"/>
  <c r="Q494" i="1"/>
  <c r="AL494" i="1"/>
  <c r="AF494" i="1"/>
  <c r="AF498" i="1"/>
  <c r="Q498" i="1"/>
  <c r="AL498" i="1"/>
  <c r="AF502" i="1"/>
  <c r="Q502" i="1"/>
  <c r="AL502" i="1"/>
  <c r="Q506" i="1"/>
  <c r="AL506" i="1"/>
  <c r="AF506" i="1"/>
  <c r="AL510" i="1"/>
  <c r="AF510" i="1"/>
  <c r="Q510" i="1"/>
  <c r="AF27" i="1"/>
  <c r="AF28" i="1"/>
  <c r="AF14" i="1"/>
  <c r="AF18" i="1"/>
  <c r="AF22" i="1"/>
  <c r="AF26" i="1"/>
  <c r="AF15" i="1"/>
  <c r="AF19" i="1"/>
  <c r="AF23" i="1"/>
  <c r="AF12" i="1"/>
  <c r="AF16" i="1"/>
  <c r="AF20" i="1"/>
  <c r="AF24" i="1"/>
  <c r="AF17" i="1"/>
  <c r="AF21" i="1"/>
  <c r="AF25" i="1"/>
  <c r="E12" i="1"/>
  <c r="F12" i="1" s="1"/>
  <c r="G12" i="1" s="1"/>
  <c r="H12" i="1" s="1"/>
  <c r="I12" i="1" s="1"/>
  <c r="J12" i="1" s="1"/>
  <c r="K12" i="1" s="1"/>
  <c r="L12" i="1" s="1"/>
  <c r="N12" i="1" s="1"/>
  <c r="E59" i="1"/>
  <c r="F59" i="1" s="1"/>
  <c r="G59" i="1" s="1"/>
  <c r="H59" i="1" s="1"/>
  <c r="I59" i="1" s="1"/>
  <c r="J59" i="1" s="1"/>
  <c r="K59" i="1" s="1"/>
  <c r="L59" i="1" s="1"/>
  <c r="N59" i="1" s="1"/>
  <c r="Q59" i="1" s="1"/>
  <c r="E107" i="1"/>
  <c r="F107" i="1" s="1"/>
  <c r="G107" i="1" s="1"/>
  <c r="H107" i="1" s="1"/>
  <c r="I107" i="1" s="1"/>
  <c r="J107" i="1" s="1"/>
  <c r="K107" i="1" s="1"/>
  <c r="L107" i="1" s="1"/>
  <c r="N107" i="1" s="1"/>
  <c r="E146" i="1"/>
  <c r="F146" i="1" s="1"/>
  <c r="G146" i="1" s="1"/>
  <c r="H146" i="1" s="1"/>
  <c r="I146" i="1" s="1"/>
  <c r="J146" i="1" s="1"/>
  <c r="K146" i="1" s="1"/>
  <c r="L146" i="1" s="1"/>
  <c r="N146" i="1" s="1"/>
  <c r="E178" i="1"/>
  <c r="F178" i="1" s="1"/>
  <c r="G178" i="1" s="1"/>
  <c r="H178" i="1" s="1"/>
  <c r="I178" i="1" s="1"/>
  <c r="J178" i="1" s="1"/>
  <c r="K178" i="1" s="1"/>
  <c r="L178" i="1" s="1"/>
  <c r="N178" i="1" s="1"/>
  <c r="E234" i="1"/>
  <c r="F234" i="1" s="1"/>
  <c r="G234" i="1" s="1"/>
  <c r="H234" i="1" s="1"/>
  <c r="I234" i="1" s="1"/>
  <c r="J234" i="1" s="1"/>
  <c r="K234" i="1" s="1"/>
  <c r="L234" i="1" s="1"/>
  <c r="N234" i="1" s="1"/>
  <c r="E274" i="1"/>
  <c r="F274" i="1" s="1"/>
  <c r="G274" i="1" s="1"/>
  <c r="H274" i="1" s="1"/>
  <c r="I274" i="1" s="1"/>
  <c r="J274" i="1" s="1"/>
  <c r="K274" i="1" s="1"/>
  <c r="L274" i="1" s="1"/>
  <c r="N274" i="1" s="1"/>
  <c r="E314" i="1"/>
  <c r="F314" i="1" s="1"/>
  <c r="G314" i="1" s="1"/>
  <c r="H314" i="1" s="1"/>
  <c r="I314" i="1" s="1"/>
  <c r="J314" i="1" s="1"/>
  <c r="K314" i="1" s="1"/>
  <c r="L314" i="1" s="1"/>
  <c r="N314" i="1" s="1"/>
  <c r="E362" i="1"/>
  <c r="F362" i="1" s="1"/>
  <c r="G362" i="1" s="1"/>
  <c r="H362" i="1" s="1"/>
  <c r="I362" i="1" s="1"/>
  <c r="J362" i="1" s="1"/>
  <c r="K362" i="1" s="1"/>
  <c r="L362" i="1" s="1"/>
  <c r="N362" i="1" s="1"/>
  <c r="E402" i="1"/>
  <c r="F402" i="1" s="1"/>
  <c r="G402" i="1" s="1"/>
  <c r="H402" i="1" s="1"/>
  <c r="I402" i="1" s="1"/>
  <c r="J402" i="1" s="1"/>
  <c r="K402" i="1" s="1"/>
  <c r="L402" i="1" s="1"/>
  <c r="N402" i="1" s="1"/>
  <c r="E441" i="1"/>
  <c r="F441" i="1" s="1"/>
  <c r="G441" i="1" s="1"/>
  <c r="H441" i="1" s="1"/>
  <c r="I441" i="1" s="1"/>
  <c r="J441" i="1" s="1"/>
  <c r="K441" i="1" s="1"/>
  <c r="L441" i="1" s="1"/>
  <c r="N441" i="1" s="1"/>
  <c r="E481" i="1"/>
  <c r="F481" i="1" s="1"/>
  <c r="G481" i="1" s="1"/>
  <c r="H481" i="1" s="1"/>
  <c r="I481" i="1" s="1"/>
  <c r="J481" i="1" s="1"/>
  <c r="K481" i="1" s="1"/>
  <c r="L481" i="1" s="1"/>
  <c r="N481" i="1" s="1"/>
  <c r="E44" i="1"/>
  <c r="F44" i="1" s="1"/>
  <c r="G44" i="1" s="1"/>
  <c r="H44" i="1" s="1"/>
  <c r="I44" i="1" s="1"/>
  <c r="J44" i="1" s="1"/>
  <c r="K44" i="1" s="1"/>
  <c r="L44" i="1" s="1"/>
  <c r="N44" i="1" s="1"/>
  <c r="Q44" i="1" s="1"/>
  <c r="E92" i="1"/>
  <c r="F92" i="1" s="1"/>
  <c r="G92" i="1" s="1"/>
  <c r="H92" i="1" s="1"/>
  <c r="I92" i="1" s="1"/>
  <c r="J92" i="1" s="1"/>
  <c r="K92" i="1" s="1"/>
  <c r="L92" i="1" s="1"/>
  <c r="N92" i="1" s="1"/>
  <c r="E124" i="1"/>
  <c r="F124" i="1" s="1"/>
  <c r="G124" i="1" s="1"/>
  <c r="H124" i="1" s="1"/>
  <c r="I124" i="1" s="1"/>
  <c r="J124" i="1" s="1"/>
  <c r="K124" i="1" s="1"/>
  <c r="L124" i="1" s="1"/>
  <c r="N124" i="1" s="1"/>
  <c r="E163" i="1"/>
  <c r="F163" i="1" s="1"/>
  <c r="G163" i="1" s="1"/>
  <c r="H163" i="1" s="1"/>
  <c r="I163" i="1" s="1"/>
  <c r="J163" i="1" s="1"/>
  <c r="K163" i="1" s="1"/>
  <c r="L163" i="1" s="1"/>
  <c r="N163" i="1" s="1"/>
  <c r="AQ163" i="1" s="1"/>
  <c r="E203" i="1"/>
  <c r="F203" i="1" s="1"/>
  <c r="G203" i="1" s="1"/>
  <c r="H203" i="1" s="1"/>
  <c r="I203" i="1" s="1"/>
  <c r="J203" i="1" s="1"/>
  <c r="K203" i="1" s="1"/>
  <c r="L203" i="1" s="1"/>
  <c r="N203" i="1" s="1"/>
  <c r="E243" i="1"/>
  <c r="F243" i="1" s="1"/>
  <c r="G243" i="1" s="1"/>
  <c r="H243" i="1" s="1"/>
  <c r="I243" i="1" s="1"/>
  <c r="J243" i="1" s="1"/>
  <c r="K243" i="1" s="1"/>
  <c r="L243" i="1" s="1"/>
  <c r="N243" i="1" s="1"/>
  <c r="E275" i="1"/>
  <c r="F275" i="1" s="1"/>
  <c r="G275" i="1" s="1"/>
  <c r="H275" i="1" s="1"/>
  <c r="I275" i="1" s="1"/>
  <c r="J275" i="1" s="1"/>
  <c r="K275" i="1" s="1"/>
  <c r="L275" i="1" s="1"/>
  <c r="N275" i="1" s="1"/>
  <c r="E315" i="1"/>
  <c r="F315" i="1" s="1"/>
  <c r="G315" i="1" s="1"/>
  <c r="H315" i="1" s="1"/>
  <c r="I315" i="1" s="1"/>
  <c r="J315" i="1" s="1"/>
  <c r="K315" i="1" s="1"/>
  <c r="L315" i="1" s="1"/>
  <c r="N315" i="1" s="1"/>
  <c r="E355" i="1"/>
  <c r="F355" i="1" s="1"/>
  <c r="G355" i="1" s="1"/>
  <c r="H355" i="1" s="1"/>
  <c r="I355" i="1" s="1"/>
  <c r="J355" i="1" s="1"/>
  <c r="K355" i="1" s="1"/>
  <c r="L355" i="1" s="1"/>
  <c r="N355" i="1" s="1"/>
  <c r="E411" i="1"/>
  <c r="F411" i="1" s="1"/>
  <c r="G411" i="1" s="1"/>
  <c r="H411" i="1" s="1"/>
  <c r="I411" i="1" s="1"/>
  <c r="J411" i="1" s="1"/>
  <c r="K411" i="1" s="1"/>
  <c r="L411" i="1" s="1"/>
  <c r="N411" i="1" s="1"/>
  <c r="E458" i="1"/>
  <c r="F458" i="1" s="1"/>
  <c r="G458" i="1" s="1"/>
  <c r="H458" i="1" s="1"/>
  <c r="I458" i="1" s="1"/>
  <c r="J458" i="1" s="1"/>
  <c r="K458" i="1" s="1"/>
  <c r="L458" i="1" s="1"/>
  <c r="N458" i="1" s="1"/>
  <c r="E39" i="1"/>
  <c r="F39" i="1" s="1"/>
  <c r="G39" i="1" s="1"/>
  <c r="H39" i="1" s="1"/>
  <c r="I39" i="1" s="1"/>
  <c r="J39" i="1" s="1"/>
  <c r="K39" i="1" s="1"/>
  <c r="L39" i="1" s="1"/>
  <c r="N39" i="1" s="1"/>
  <c r="Q39" i="1" s="1"/>
  <c r="E63" i="1"/>
  <c r="F63" i="1" s="1"/>
  <c r="G63" i="1" s="1"/>
  <c r="H63" i="1" s="1"/>
  <c r="I63" i="1" s="1"/>
  <c r="J63" i="1" s="1"/>
  <c r="K63" i="1" s="1"/>
  <c r="L63" i="1" s="1"/>
  <c r="N63" i="1" s="1"/>
  <c r="Q63" i="1" s="1"/>
  <c r="E79" i="1"/>
  <c r="F79" i="1" s="1"/>
  <c r="G79" i="1" s="1"/>
  <c r="H79" i="1" s="1"/>
  <c r="I79" i="1" s="1"/>
  <c r="J79" i="1" s="1"/>
  <c r="K79" i="1" s="1"/>
  <c r="L79" i="1" s="1"/>
  <c r="N79" i="1" s="1"/>
  <c r="Q79" i="1" s="1"/>
  <c r="E111" i="1"/>
  <c r="F111" i="1" s="1"/>
  <c r="G111" i="1" s="1"/>
  <c r="H111" i="1" s="1"/>
  <c r="I111" i="1" s="1"/>
  <c r="J111" i="1" s="1"/>
  <c r="K111" i="1" s="1"/>
  <c r="L111" i="1" s="1"/>
  <c r="N111" i="1" s="1"/>
  <c r="E127" i="1"/>
  <c r="F127" i="1" s="1"/>
  <c r="G127" i="1" s="1"/>
  <c r="H127" i="1" s="1"/>
  <c r="I127" i="1" s="1"/>
  <c r="J127" i="1" s="1"/>
  <c r="K127" i="1" s="1"/>
  <c r="L127" i="1" s="1"/>
  <c r="N127" i="1" s="1"/>
  <c r="E143" i="1"/>
  <c r="F143" i="1" s="1"/>
  <c r="G143" i="1" s="1"/>
  <c r="H143" i="1" s="1"/>
  <c r="I143" i="1" s="1"/>
  <c r="J143" i="1" s="1"/>
  <c r="K143" i="1" s="1"/>
  <c r="L143" i="1" s="1"/>
  <c r="N143" i="1" s="1"/>
  <c r="E182" i="1"/>
  <c r="F182" i="1" s="1"/>
  <c r="G182" i="1" s="1"/>
  <c r="H182" i="1" s="1"/>
  <c r="I182" i="1" s="1"/>
  <c r="J182" i="1" s="1"/>
  <c r="K182" i="1" s="1"/>
  <c r="L182" i="1" s="1"/>
  <c r="N182" i="1" s="1"/>
  <c r="E198" i="1"/>
  <c r="F198" i="1" s="1"/>
  <c r="G198" i="1" s="1"/>
  <c r="H198" i="1" s="1"/>
  <c r="I198" i="1" s="1"/>
  <c r="J198" i="1" s="1"/>
  <c r="K198" i="1" s="1"/>
  <c r="L198" i="1" s="1"/>
  <c r="N198" i="1" s="1"/>
  <c r="E11" i="1"/>
  <c r="F11" i="1" s="1"/>
  <c r="G11" i="1" s="1"/>
  <c r="H11" i="1" s="1"/>
  <c r="I11" i="1" s="1"/>
  <c r="J11" i="1" s="1"/>
  <c r="K11" i="1" s="1"/>
  <c r="L11" i="1" s="1"/>
  <c r="N11" i="1" s="1"/>
  <c r="E18" i="1"/>
  <c r="F18" i="1" s="1"/>
  <c r="G18" i="1" s="1"/>
  <c r="H18" i="1" s="1"/>
  <c r="I18" i="1" s="1"/>
  <c r="J18" i="1" s="1"/>
  <c r="K18" i="1" s="1"/>
  <c r="L18" i="1" s="1"/>
  <c r="N18" i="1" s="1"/>
  <c r="E26" i="1"/>
  <c r="F26" i="1" s="1"/>
  <c r="G26" i="1" s="1"/>
  <c r="H26" i="1" s="1"/>
  <c r="I26" i="1" s="1"/>
  <c r="J26" i="1" s="1"/>
  <c r="K26" i="1" s="1"/>
  <c r="L26" i="1" s="1"/>
  <c r="N26" i="1" s="1"/>
  <c r="E34" i="1"/>
  <c r="F34" i="1" s="1"/>
  <c r="G34" i="1" s="1"/>
  <c r="H34" i="1" s="1"/>
  <c r="I34" i="1" s="1"/>
  <c r="J34" i="1" s="1"/>
  <c r="K34" i="1" s="1"/>
  <c r="L34" i="1" s="1"/>
  <c r="N34" i="1" s="1"/>
  <c r="Q34" i="1" s="1"/>
  <c r="E42" i="1"/>
  <c r="F42" i="1" s="1"/>
  <c r="G42" i="1" s="1"/>
  <c r="H42" i="1" s="1"/>
  <c r="I42" i="1" s="1"/>
  <c r="J42" i="1" s="1"/>
  <c r="K42" i="1" s="1"/>
  <c r="L42" i="1" s="1"/>
  <c r="N42" i="1" s="1"/>
  <c r="Q42" i="1" s="1"/>
  <c r="E50" i="1"/>
  <c r="F50" i="1" s="1"/>
  <c r="G50" i="1" s="1"/>
  <c r="H50" i="1" s="1"/>
  <c r="I50" i="1" s="1"/>
  <c r="J50" i="1" s="1"/>
  <c r="K50" i="1" s="1"/>
  <c r="L50" i="1" s="1"/>
  <c r="N50" i="1" s="1"/>
  <c r="Q50" i="1" s="1"/>
  <c r="E58" i="1"/>
  <c r="F58" i="1" s="1"/>
  <c r="G58" i="1" s="1"/>
  <c r="H58" i="1" s="1"/>
  <c r="I58" i="1" s="1"/>
  <c r="J58" i="1" s="1"/>
  <c r="K58" i="1" s="1"/>
  <c r="L58" i="1" s="1"/>
  <c r="N58" i="1" s="1"/>
  <c r="Q58" i="1" s="1"/>
  <c r="E66" i="1"/>
  <c r="F66" i="1" s="1"/>
  <c r="G66" i="1" s="1"/>
  <c r="H66" i="1" s="1"/>
  <c r="I66" i="1" s="1"/>
  <c r="J66" i="1" s="1"/>
  <c r="K66" i="1" s="1"/>
  <c r="L66" i="1" s="1"/>
  <c r="N66" i="1" s="1"/>
  <c r="Q66" i="1" s="1"/>
  <c r="E74" i="1"/>
  <c r="F74" i="1" s="1"/>
  <c r="G74" i="1" s="1"/>
  <c r="H74" i="1" s="1"/>
  <c r="I74" i="1" s="1"/>
  <c r="J74" i="1" s="1"/>
  <c r="K74" i="1" s="1"/>
  <c r="L74" i="1" s="1"/>
  <c r="N74" i="1" s="1"/>
  <c r="Q74" i="1" s="1"/>
  <c r="E82" i="1"/>
  <c r="F82" i="1" s="1"/>
  <c r="G82" i="1" s="1"/>
  <c r="H82" i="1" s="1"/>
  <c r="I82" i="1" s="1"/>
  <c r="J82" i="1" s="1"/>
  <c r="K82" i="1" s="1"/>
  <c r="L82" i="1" s="1"/>
  <c r="N82" i="1" s="1"/>
  <c r="Q82" i="1" s="1"/>
  <c r="E90" i="1"/>
  <c r="F90" i="1" s="1"/>
  <c r="G90" i="1" s="1"/>
  <c r="H90" i="1" s="1"/>
  <c r="I90" i="1" s="1"/>
  <c r="J90" i="1" s="1"/>
  <c r="K90" i="1" s="1"/>
  <c r="L90" i="1" s="1"/>
  <c r="N90" i="1" s="1"/>
  <c r="E98" i="1"/>
  <c r="F98" i="1" s="1"/>
  <c r="G98" i="1" s="1"/>
  <c r="H98" i="1" s="1"/>
  <c r="I98" i="1" s="1"/>
  <c r="J98" i="1" s="1"/>
  <c r="K98" i="1" s="1"/>
  <c r="L98" i="1" s="1"/>
  <c r="N98" i="1" s="1"/>
  <c r="E106" i="1"/>
  <c r="F106" i="1" s="1"/>
  <c r="G106" i="1" s="1"/>
  <c r="H106" i="1" s="1"/>
  <c r="I106" i="1" s="1"/>
  <c r="J106" i="1" s="1"/>
  <c r="K106" i="1" s="1"/>
  <c r="L106" i="1" s="1"/>
  <c r="N106" i="1" s="1"/>
  <c r="E114" i="1"/>
  <c r="F114" i="1" s="1"/>
  <c r="G114" i="1" s="1"/>
  <c r="H114" i="1" s="1"/>
  <c r="I114" i="1" s="1"/>
  <c r="J114" i="1" s="1"/>
  <c r="K114" i="1" s="1"/>
  <c r="L114" i="1" s="1"/>
  <c r="N114" i="1" s="1"/>
  <c r="E122" i="1"/>
  <c r="F122" i="1" s="1"/>
  <c r="G122" i="1" s="1"/>
  <c r="H122" i="1" s="1"/>
  <c r="I122" i="1" s="1"/>
  <c r="J122" i="1" s="1"/>
  <c r="K122" i="1" s="1"/>
  <c r="L122" i="1" s="1"/>
  <c r="N122" i="1" s="1"/>
  <c r="E130" i="1"/>
  <c r="F130" i="1" s="1"/>
  <c r="G130" i="1" s="1"/>
  <c r="H130" i="1" s="1"/>
  <c r="I130" i="1" s="1"/>
  <c r="J130" i="1" s="1"/>
  <c r="K130" i="1" s="1"/>
  <c r="L130" i="1" s="1"/>
  <c r="N130" i="1" s="1"/>
  <c r="E138" i="1"/>
  <c r="F138" i="1" s="1"/>
  <c r="G138" i="1" s="1"/>
  <c r="H138" i="1" s="1"/>
  <c r="I138" i="1" s="1"/>
  <c r="J138" i="1" s="1"/>
  <c r="K138" i="1" s="1"/>
  <c r="L138" i="1" s="1"/>
  <c r="N138" i="1" s="1"/>
  <c r="E145" i="1"/>
  <c r="F145" i="1" s="1"/>
  <c r="G145" i="1" s="1"/>
  <c r="H145" i="1" s="1"/>
  <c r="I145" i="1" s="1"/>
  <c r="J145" i="1" s="1"/>
  <c r="K145" i="1" s="1"/>
  <c r="L145" i="1" s="1"/>
  <c r="N145" i="1" s="1"/>
  <c r="E153" i="1"/>
  <c r="F153" i="1" s="1"/>
  <c r="G153" i="1" s="1"/>
  <c r="H153" i="1" s="1"/>
  <c r="I153" i="1" s="1"/>
  <c r="J153" i="1" s="1"/>
  <c r="K153" i="1" s="1"/>
  <c r="L153" i="1" s="1"/>
  <c r="N153" i="1" s="1"/>
  <c r="E161" i="1"/>
  <c r="F161" i="1" s="1"/>
  <c r="G161" i="1" s="1"/>
  <c r="H161" i="1" s="1"/>
  <c r="I161" i="1" s="1"/>
  <c r="J161" i="1" s="1"/>
  <c r="K161" i="1" s="1"/>
  <c r="L161" i="1" s="1"/>
  <c r="N161" i="1" s="1"/>
  <c r="E169" i="1"/>
  <c r="F169" i="1" s="1"/>
  <c r="G169" i="1" s="1"/>
  <c r="H169" i="1" s="1"/>
  <c r="I169" i="1" s="1"/>
  <c r="J169" i="1" s="1"/>
  <c r="K169" i="1" s="1"/>
  <c r="E177" i="1"/>
  <c r="F177" i="1" s="1"/>
  <c r="G177" i="1" s="1"/>
  <c r="H177" i="1" s="1"/>
  <c r="I177" i="1" s="1"/>
  <c r="J177" i="1" s="1"/>
  <c r="K177" i="1" s="1"/>
  <c r="L177" i="1" s="1"/>
  <c r="N177" i="1" s="1"/>
  <c r="E185" i="1"/>
  <c r="F185" i="1" s="1"/>
  <c r="G185" i="1" s="1"/>
  <c r="H185" i="1" s="1"/>
  <c r="I185" i="1" s="1"/>
  <c r="J185" i="1" s="1"/>
  <c r="K185" i="1" s="1"/>
  <c r="L185" i="1" s="1"/>
  <c r="N185" i="1" s="1"/>
  <c r="E193" i="1"/>
  <c r="F193" i="1" s="1"/>
  <c r="G193" i="1" s="1"/>
  <c r="H193" i="1" s="1"/>
  <c r="I193" i="1" s="1"/>
  <c r="J193" i="1" s="1"/>
  <c r="K193" i="1" s="1"/>
  <c r="L193" i="1" s="1"/>
  <c r="N193" i="1" s="1"/>
  <c r="E201" i="1"/>
  <c r="F201" i="1" s="1"/>
  <c r="G201" i="1" s="1"/>
  <c r="H201" i="1" s="1"/>
  <c r="I201" i="1" s="1"/>
  <c r="J201" i="1" s="1"/>
  <c r="K201" i="1" s="1"/>
  <c r="L201" i="1" s="1"/>
  <c r="N201" i="1" s="1"/>
  <c r="E209" i="1"/>
  <c r="F209" i="1" s="1"/>
  <c r="G209" i="1" s="1"/>
  <c r="H209" i="1" s="1"/>
  <c r="I209" i="1" s="1"/>
  <c r="J209" i="1" s="1"/>
  <c r="K209" i="1" s="1"/>
  <c r="L209" i="1" s="1"/>
  <c r="N209" i="1" s="1"/>
  <c r="E217" i="1"/>
  <c r="F217" i="1" s="1"/>
  <c r="G217" i="1" s="1"/>
  <c r="H217" i="1" s="1"/>
  <c r="I217" i="1" s="1"/>
  <c r="J217" i="1" s="1"/>
  <c r="K217" i="1" s="1"/>
  <c r="L217" i="1" s="1"/>
  <c r="N217" i="1" s="1"/>
  <c r="E225" i="1"/>
  <c r="F225" i="1" s="1"/>
  <c r="G225" i="1" s="1"/>
  <c r="H225" i="1" s="1"/>
  <c r="I225" i="1" s="1"/>
  <c r="J225" i="1" s="1"/>
  <c r="K225" i="1" s="1"/>
  <c r="L225" i="1" s="1"/>
  <c r="N225" i="1" s="1"/>
  <c r="E233" i="1"/>
  <c r="F233" i="1" s="1"/>
  <c r="G233" i="1" s="1"/>
  <c r="H233" i="1" s="1"/>
  <c r="I233" i="1" s="1"/>
  <c r="J233" i="1" s="1"/>
  <c r="K233" i="1" s="1"/>
  <c r="L233" i="1" s="1"/>
  <c r="N233" i="1" s="1"/>
  <c r="E241" i="1"/>
  <c r="F241" i="1" s="1"/>
  <c r="G241" i="1" s="1"/>
  <c r="H241" i="1" s="1"/>
  <c r="I241" i="1" s="1"/>
  <c r="J241" i="1" s="1"/>
  <c r="K241" i="1" s="1"/>
  <c r="L241" i="1" s="1"/>
  <c r="N241" i="1" s="1"/>
  <c r="E249" i="1"/>
  <c r="F249" i="1" s="1"/>
  <c r="G249" i="1" s="1"/>
  <c r="H249" i="1" s="1"/>
  <c r="I249" i="1" s="1"/>
  <c r="J249" i="1" s="1"/>
  <c r="K249" i="1" s="1"/>
  <c r="L249" i="1" s="1"/>
  <c r="N249" i="1" s="1"/>
  <c r="E257" i="1"/>
  <c r="F257" i="1" s="1"/>
  <c r="G257" i="1" s="1"/>
  <c r="H257" i="1" s="1"/>
  <c r="I257" i="1" s="1"/>
  <c r="J257" i="1" s="1"/>
  <c r="K257" i="1" s="1"/>
  <c r="L257" i="1" s="1"/>
  <c r="N257" i="1" s="1"/>
  <c r="E265" i="1"/>
  <c r="F265" i="1" s="1"/>
  <c r="G265" i="1" s="1"/>
  <c r="H265" i="1" s="1"/>
  <c r="I265" i="1" s="1"/>
  <c r="J265" i="1" s="1"/>
  <c r="K265" i="1" s="1"/>
  <c r="L265" i="1" s="1"/>
  <c r="N265" i="1" s="1"/>
  <c r="E273" i="1"/>
  <c r="F273" i="1" s="1"/>
  <c r="G273" i="1" s="1"/>
  <c r="H273" i="1" s="1"/>
  <c r="I273" i="1" s="1"/>
  <c r="J273" i="1" s="1"/>
  <c r="K273" i="1" s="1"/>
  <c r="L273" i="1" s="1"/>
  <c r="N273" i="1" s="1"/>
  <c r="E281" i="1"/>
  <c r="F281" i="1" s="1"/>
  <c r="G281" i="1" s="1"/>
  <c r="H281" i="1" s="1"/>
  <c r="I281" i="1" s="1"/>
  <c r="J281" i="1" s="1"/>
  <c r="K281" i="1" s="1"/>
  <c r="L281" i="1" s="1"/>
  <c r="N281" i="1" s="1"/>
  <c r="E289" i="1"/>
  <c r="F289" i="1" s="1"/>
  <c r="G289" i="1" s="1"/>
  <c r="H289" i="1" s="1"/>
  <c r="I289" i="1" s="1"/>
  <c r="J289" i="1" s="1"/>
  <c r="K289" i="1" s="1"/>
  <c r="L289" i="1" s="1"/>
  <c r="N289" i="1" s="1"/>
  <c r="E297" i="1"/>
  <c r="F297" i="1" s="1"/>
  <c r="G297" i="1" s="1"/>
  <c r="H297" i="1" s="1"/>
  <c r="I297" i="1" s="1"/>
  <c r="J297" i="1" s="1"/>
  <c r="K297" i="1" s="1"/>
  <c r="L297" i="1" s="1"/>
  <c r="N297" i="1" s="1"/>
  <c r="E305" i="1"/>
  <c r="F305" i="1" s="1"/>
  <c r="G305" i="1" s="1"/>
  <c r="H305" i="1" s="1"/>
  <c r="I305" i="1" s="1"/>
  <c r="J305" i="1" s="1"/>
  <c r="K305" i="1" s="1"/>
  <c r="L305" i="1" s="1"/>
  <c r="N305" i="1" s="1"/>
  <c r="E313" i="1"/>
  <c r="F313" i="1" s="1"/>
  <c r="G313" i="1" s="1"/>
  <c r="H313" i="1" s="1"/>
  <c r="I313" i="1" s="1"/>
  <c r="J313" i="1" s="1"/>
  <c r="K313" i="1" s="1"/>
  <c r="L313" i="1" s="1"/>
  <c r="N313" i="1" s="1"/>
  <c r="E321" i="1"/>
  <c r="F321" i="1" s="1"/>
  <c r="G321" i="1" s="1"/>
  <c r="H321" i="1" s="1"/>
  <c r="I321" i="1" s="1"/>
  <c r="J321" i="1" s="1"/>
  <c r="K321" i="1" s="1"/>
  <c r="L321" i="1" s="1"/>
  <c r="N321" i="1" s="1"/>
  <c r="E329" i="1"/>
  <c r="F329" i="1" s="1"/>
  <c r="G329" i="1" s="1"/>
  <c r="H329" i="1" s="1"/>
  <c r="I329" i="1" s="1"/>
  <c r="J329" i="1" s="1"/>
  <c r="K329" i="1" s="1"/>
  <c r="L329" i="1" s="1"/>
  <c r="N329" i="1" s="1"/>
  <c r="AQ329" i="1" s="1"/>
  <c r="E337" i="1"/>
  <c r="F337" i="1" s="1"/>
  <c r="G337" i="1" s="1"/>
  <c r="H337" i="1" s="1"/>
  <c r="I337" i="1" s="1"/>
  <c r="J337" i="1" s="1"/>
  <c r="K337" i="1" s="1"/>
  <c r="L337" i="1" s="1"/>
  <c r="N337" i="1" s="1"/>
  <c r="E345" i="1"/>
  <c r="F345" i="1" s="1"/>
  <c r="G345" i="1" s="1"/>
  <c r="H345" i="1" s="1"/>
  <c r="I345" i="1" s="1"/>
  <c r="J345" i="1" s="1"/>
  <c r="K345" i="1" s="1"/>
  <c r="L345" i="1" s="1"/>
  <c r="N345" i="1" s="1"/>
  <c r="E353" i="1"/>
  <c r="F353" i="1" s="1"/>
  <c r="G353" i="1" s="1"/>
  <c r="H353" i="1" s="1"/>
  <c r="I353" i="1" s="1"/>
  <c r="J353" i="1" s="1"/>
  <c r="K353" i="1" s="1"/>
  <c r="L353" i="1" s="1"/>
  <c r="N353" i="1" s="1"/>
  <c r="E361" i="1"/>
  <c r="F361" i="1" s="1"/>
  <c r="G361" i="1" s="1"/>
  <c r="H361" i="1" s="1"/>
  <c r="I361" i="1" s="1"/>
  <c r="J361" i="1" s="1"/>
  <c r="K361" i="1" s="1"/>
  <c r="L361" i="1" s="1"/>
  <c r="N361" i="1" s="1"/>
  <c r="AQ361" i="1" s="1"/>
  <c r="E369" i="1"/>
  <c r="F369" i="1" s="1"/>
  <c r="G369" i="1" s="1"/>
  <c r="H369" i="1" s="1"/>
  <c r="I369" i="1" s="1"/>
  <c r="J369" i="1" s="1"/>
  <c r="K369" i="1" s="1"/>
  <c r="L369" i="1" s="1"/>
  <c r="N369" i="1" s="1"/>
  <c r="E377" i="1"/>
  <c r="F377" i="1" s="1"/>
  <c r="G377" i="1" s="1"/>
  <c r="H377" i="1" s="1"/>
  <c r="I377" i="1" s="1"/>
  <c r="J377" i="1" s="1"/>
  <c r="K377" i="1" s="1"/>
  <c r="L377" i="1" s="1"/>
  <c r="N377" i="1" s="1"/>
  <c r="E385" i="1"/>
  <c r="F385" i="1" s="1"/>
  <c r="G385" i="1" s="1"/>
  <c r="H385" i="1" s="1"/>
  <c r="I385" i="1" s="1"/>
  <c r="J385" i="1" s="1"/>
  <c r="K385" i="1" s="1"/>
  <c r="L385" i="1" s="1"/>
  <c r="N385" i="1" s="1"/>
  <c r="E393" i="1"/>
  <c r="F393" i="1" s="1"/>
  <c r="G393" i="1" s="1"/>
  <c r="H393" i="1" s="1"/>
  <c r="I393" i="1" s="1"/>
  <c r="J393" i="1" s="1"/>
  <c r="K393" i="1" s="1"/>
  <c r="L393" i="1" s="1"/>
  <c r="N393" i="1" s="1"/>
  <c r="E401" i="1"/>
  <c r="F401" i="1" s="1"/>
  <c r="G401" i="1" s="1"/>
  <c r="H401" i="1" s="1"/>
  <c r="I401" i="1" s="1"/>
  <c r="J401" i="1" s="1"/>
  <c r="K401" i="1" s="1"/>
  <c r="L401" i="1" s="1"/>
  <c r="N401" i="1" s="1"/>
  <c r="E409" i="1"/>
  <c r="F409" i="1" s="1"/>
  <c r="G409" i="1" s="1"/>
  <c r="H409" i="1" s="1"/>
  <c r="I409" i="1" s="1"/>
  <c r="J409" i="1" s="1"/>
  <c r="K409" i="1" s="1"/>
  <c r="L409" i="1" s="1"/>
  <c r="N409" i="1" s="1"/>
  <c r="E416" i="1"/>
  <c r="F416" i="1" s="1"/>
  <c r="G416" i="1" s="1"/>
  <c r="H416" i="1" s="1"/>
  <c r="I416" i="1" s="1"/>
  <c r="J416" i="1" s="1"/>
  <c r="K416" i="1" s="1"/>
  <c r="L416" i="1" s="1"/>
  <c r="N416" i="1" s="1"/>
  <c r="E424" i="1"/>
  <c r="F424" i="1" s="1"/>
  <c r="G424" i="1" s="1"/>
  <c r="H424" i="1" s="1"/>
  <c r="I424" i="1" s="1"/>
  <c r="J424" i="1" s="1"/>
  <c r="K424" i="1" s="1"/>
  <c r="L424" i="1" s="1"/>
  <c r="N424" i="1" s="1"/>
  <c r="E432" i="1"/>
  <c r="F432" i="1" s="1"/>
  <c r="G432" i="1" s="1"/>
  <c r="H432" i="1" s="1"/>
  <c r="I432" i="1" s="1"/>
  <c r="J432" i="1" s="1"/>
  <c r="K432" i="1" s="1"/>
  <c r="L432" i="1" s="1"/>
  <c r="N432" i="1" s="1"/>
  <c r="AQ432" i="1" s="1"/>
  <c r="E440" i="1"/>
  <c r="F440" i="1" s="1"/>
  <c r="G440" i="1" s="1"/>
  <c r="H440" i="1" s="1"/>
  <c r="I440" i="1" s="1"/>
  <c r="J440" i="1" s="1"/>
  <c r="K440" i="1" s="1"/>
  <c r="L440" i="1" s="1"/>
  <c r="N440" i="1" s="1"/>
  <c r="E448" i="1"/>
  <c r="F448" i="1" s="1"/>
  <c r="G448" i="1" s="1"/>
  <c r="H448" i="1" s="1"/>
  <c r="I448" i="1" s="1"/>
  <c r="J448" i="1" s="1"/>
  <c r="K448" i="1" s="1"/>
  <c r="L448" i="1" s="1"/>
  <c r="N448" i="1" s="1"/>
  <c r="E456" i="1"/>
  <c r="F456" i="1" s="1"/>
  <c r="G456" i="1" s="1"/>
  <c r="H456" i="1" s="1"/>
  <c r="I456" i="1" s="1"/>
  <c r="J456" i="1" s="1"/>
  <c r="K456" i="1" s="1"/>
  <c r="L456" i="1" s="1"/>
  <c r="N456" i="1" s="1"/>
  <c r="E464" i="1"/>
  <c r="F464" i="1" s="1"/>
  <c r="G464" i="1" s="1"/>
  <c r="H464" i="1" s="1"/>
  <c r="I464" i="1" s="1"/>
  <c r="J464" i="1" s="1"/>
  <c r="K464" i="1" s="1"/>
  <c r="L464" i="1" s="1"/>
  <c r="N464" i="1" s="1"/>
  <c r="AQ464" i="1" s="1"/>
  <c r="E472" i="1"/>
  <c r="F472" i="1" s="1"/>
  <c r="G472" i="1" s="1"/>
  <c r="H472" i="1" s="1"/>
  <c r="I472" i="1" s="1"/>
  <c r="J472" i="1" s="1"/>
  <c r="K472" i="1" s="1"/>
  <c r="L472" i="1" s="1"/>
  <c r="N472" i="1" s="1"/>
  <c r="E480" i="1"/>
  <c r="F480" i="1" s="1"/>
  <c r="G480" i="1" s="1"/>
  <c r="H480" i="1" s="1"/>
  <c r="I480" i="1" s="1"/>
  <c r="J480" i="1" s="1"/>
  <c r="K480" i="1" s="1"/>
  <c r="L480" i="1" s="1"/>
  <c r="N480" i="1" s="1"/>
  <c r="E488" i="1"/>
  <c r="F488" i="1" s="1"/>
  <c r="G488" i="1" s="1"/>
  <c r="H488" i="1" s="1"/>
  <c r="I488" i="1" s="1"/>
  <c r="J488" i="1" s="1"/>
  <c r="K488" i="1" s="1"/>
  <c r="L488" i="1" s="1"/>
  <c r="N488" i="1" s="1"/>
  <c r="E496" i="1"/>
  <c r="F496" i="1" s="1"/>
  <c r="G496" i="1" s="1"/>
  <c r="H496" i="1" s="1"/>
  <c r="I496" i="1" s="1"/>
  <c r="J496" i="1" s="1"/>
  <c r="K496" i="1" s="1"/>
  <c r="L496" i="1" s="1"/>
  <c r="N496" i="1" s="1"/>
  <c r="E504" i="1"/>
  <c r="F504" i="1" s="1"/>
  <c r="G504" i="1" s="1"/>
  <c r="H504" i="1" s="1"/>
  <c r="I504" i="1" s="1"/>
  <c r="J504" i="1" s="1"/>
  <c r="K504" i="1" s="1"/>
  <c r="L504" i="1" s="1"/>
  <c r="N504" i="1" s="1"/>
  <c r="AQ504" i="1" s="1"/>
  <c r="E27" i="1"/>
  <c r="F27" i="1" s="1"/>
  <c r="G27" i="1" s="1"/>
  <c r="H27" i="1" s="1"/>
  <c r="I27" i="1" s="1"/>
  <c r="J27" i="1" s="1"/>
  <c r="K27" i="1" s="1"/>
  <c r="L27" i="1" s="1"/>
  <c r="N27" i="1" s="1"/>
  <c r="E67" i="1"/>
  <c r="F67" i="1" s="1"/>
  <c r="G67" i="1" s="1"/>
  <c r="H67" i="1" s="1"/>
  <c r="I67" i="1" s="1"/>
  <c r="J67" i="1" s="1"/>
  <c r="K67" i="1" s="1"/>
  <c r="L67" i="1" s="1"/>
  <c r="N67" i="1" s="1"/>
  <c r="E99" i="1"/>
  <c r="F99" i="1" s="1"/>
  <c r="G99" i="1" s="1"/>
  <c r="H99" i="1" s="1"/>
  <c r="I99" i="1" s="1"/>
  <c r="J99" i="1" s="1"/>
  <c r="K99" i="1" s="1"/>
  <c r="L99" i="1" s="1"/>
  <c r="N99" i="1" s="1"/>
  <c r="E139" i="1"/>
  <c r="F139" i="1" s="1"/>
  <c r="G139" i="1" s="1"/>
  <c r="H139" i="1" s="1"/>
  <c r="I139" i="1" s="1"/>
  <c r="J139" i="1" s="1"/>
  <c r="K139" i="1" s="1"/>
  <c r="L139" i="1" s="1"/>
  <c r="N139" i="1" s="1"/>
  <c r="E170" i="1"/>
  <c r="F170" i="1" s="1"/>
  <c r="G170" i="1" s="1"/>
  <c r="H170" i="1" s="1"/>
  <c r="I170" i="1" s="1"/>
  <c r="J170" i="1" s="1"/>
  <c r="K170" i="1" s="1"/>
  <c r="L170" i="1" s="1"/>
  <c r="N170" i="1" s="1"/>
  <c r="E218" i="1"/>
  <c r="F218" i="1" s="1"/>
  <c r="G218" i="1" s="1"/>
  <c r="H218" i="1" s="1"/>
  <c r="I218" i="1" s="1"/>
  <c r="J218" i="1" s="1"/>
  <c r="K218" i="1" s="1"/>
  <c r="L218" i="1" s="1"/>
  <c r="N218" i="1" s="1"/>
  <c r="AQ218" i="1" s="1"/>
  <c r="E250" i="1"/>
  <c r="F250" i="1" s="1"/>
  <c r="G250" i="1" s="1"/>
  <c r="H250" i="1" s="1"/>
  <c r="I250" i="1" s="1"/>
  <c r="J250" i="1" s="1"/>
  <c r="K250" i="1" s="1"/>
  <c r="L250" i="1" s="1"/>
  <c r="N250" i="1" s="1"/>
  <c r="E290" i="1"/>
  <c r="F290" i="1" s="1"/>
  <c r="G290" i="1" s="1"/>
  <c r="H290" i="1" s="1"/>
  <c r="I290" i="1" s="1"/>
  <c r="J290" i="1" s="1"/>
  <c r="K290" i="1" s="1"/>
  <c r="L290" i="1" s="1"/>
  <c r="N290" i="1" s="1"/>
  <c r="E330" i="1"/>
  <c r="F330" i="1" s="1"/>
  <c r="G330" i="1" s="1"/>
  <c r="H330" i="1" s="1"/>
  <c r="I330" i="1" s="1"/>
  <c r="J330" i="1" s="1"/>
  <c r="K330" i="1" s="1"/>
  <c r="L330" i="1" s="1"/>
  <c r="N330" i="1" s="1"/>
  <c r="E386" i="1"/>
  <c r="F386" i="1" s="1"/>
  <c r="G386" i="1" s="1"/>
  <c r="H386" i="1" s="1"/>
  <c r="I386" i="1" s="1"/>
  <c r="J386" i="1" s="1"/>
  <c r="K386" i="1" s="1"/>
  <c r="L386" i="1" s="1"/>
  <c r="N386" i="1" s="1"/>
  <c r="E449" i="1"/>
  <c r="F449" i="1" s="1"/>
  <c r="G449" i="1" s="1"/>
  <c r="H449" i="1" s="1"/>
  <c r="I449" i="1" s="1"/>
  <c r="J449" i="1" s="1"/>
  <c r="K449" i="1" s="1"/>
  <c r="L449" i="1" s="1"/>
  <c r="N449" i="1" s="1"/>
  <c r="E36" i="1"/>
  <c r="F36" i="1" s="1"/>
  <c r="G36" i="1" s="1"/>
  <c r="H36" i="1" s="1"/>
  <c r="I36" i="1" s="1"/>
  <c r="J36" i="1" s="1"/>
  <c r="K36" i="1" s="1"/>
  <c r="L36" i="1" s="1"/>
  <c r="N36" i="1" s="1"/>
  <c r="Q36" i="1" s="1"/>
  <c r="E68" i="1"/>
  <c r="F68" i="1" s="1"/>
  <c r="G68" i="1" s="1"/>
  <c r="H68" i="1" s="1"/>
  <c r="I68" i="1" s="1"/>
  <c r="J68" i="1" s="1"/>
  <c r="K68" i="1" s="1"/>
  <c r="L68" i="1" s="1"/>
  <c r="N68" i="1" s="1"/>
  <c r="Q68" i="1" s="1"/>
  <c r="E108" i="1"/>
  <c r="F108" i="1" s="1"/>
  <c r="G108" i="1" s="1"/>
  <c r="H108" i="1" s="1"/>
  <c r="I108" i="1" s="1"/>
  <c r="J108" i="1" s="1"/>
  <c r="K108" i="1" s="1"/>
  <c r="L108" i="1" s="1"/>
  <c r="N108" i="1" s="1"/>
  <c r="E171" i="1"/>
  <c r="F171" i="1" s="1"/>
  <c r="G171" i="1" s="1"/>
  <c r="H171" i="1" s="1"/>
  <c r="I171" i="1" s="1"/>
  <c r="J171" i="1" s="1"/>
  <c r="K171" i="1" s="1"/>
  <c r="L171" i="1" s="1"/>
  <c r="N171" i="1" s="1"/>
  <c r="E219" i="1"/>
  <c r="F219" i="1" s="1"/>
  <c r="G219" i="1" s="1"/>
  <c r="H219" i="1" s="1"/>
  <c r="I219" i="1" s="1"/>
  <c r="J219" i="1" s="1"/>
  <c r="K219" i="1" s="1"/>
  <c r="L219" i="1" s="1"/>
  <c r="N219" i="1" s="1"/>
  <c r="E259" i="1"/>
  <c r="F259" i="1" s="1"/>
  <c r="G259" i="1" s="1"/>
  <c r="H259" i="1" s="1"/>
  <c r="I259" i="1" s="1"/>
  <c r="J259" i="1" s="1"/>
  <c r="K259" i="1" s="1"/>
  <c r="L259" i="1" s="1"/>
  <c r="N259" i="1" s="1"/>
  <c r="E307" i="1"/>
  <c r="F307" i="1" s="1"/>
  <c r="G307" i="1" s="1"/>
  <c r="H307" i="1" s="1"/>
  <c r="I307" i="1" s="1"/>
  <c r="J307" i="1" s="1"/>
  <c r="K307" i="1" s="1"/>
  <c r="L307" i="1" s="1"/>
  <c r="N307" i="1" s="1"/>
  <c r="E339" i="1"/>
  <c r="F339" i="1" s="1"/>
  <c r="G339" i="1" s="1"/>
  <c r="H339" i="1" s="1"/>
  <c r="I339" i="1" s="1"/>
  <c r="J339" i="1" s="1"/>
  <c r="K339" i="1" s="1"/>
  <c r="L339" i="1" s="1"/>
  <c r="N339" i="1" s="1"/>
  <c r="E379" i="1"/>
  <c r="F379" i="1" s="1"/>
  <c r="G379" i="1" s="1"/>
  <c r="H379" i="1" s="1"/>
  <c r="I379" i="1" s="1"/>
  <c r="J379" i="1" s="1"/>
  <c r="K379" i="1" s="1"/>
  <c r="L379" i="1" s="1"/>
  <c r="N379" i="1" s="1"/>
  <c r="E395" i="1"/>
  <c r="F395" i="1" s="1"/>
  <c r="G395" i="1" s="1"/>
  <c r="H395" i="1" s="1"/>
  <c r="I395" i="1" s="1"/>
  <c r="J395" i="1" s="1"/>
  <c r="K395" i="1" s="1"/>
  <c r="L395" i="1" s="1"/>
  <c r="N395" i="1" s="1"/>
  <c r="E434" i="1"/>
  <c r="F434" i="1" s="1"/>
  <c r="G434" i="1" s="1"/>
  <c r="H434" i="1" s="1"/>
  <c r="I434" i="1" s="1"/>
  <c r="J434" i="1" s="1"/>
  <c r="K434" i="1" s="1"/>
  <c r="L434" i="1" s="1"/>
  <c r="N434" i="1" s="1"/>
  <c r="E474" i="1"/>
  <c r="F474" i="1" s="1"/>
  <c r="G474" i="1" s="1"/>
  <c r="H474" i="1" s="1"/>
  <c r="I474" i="1" s="1"/>
  <c r="J474" i="1" s="1"/>
  <c r="K474" i="1" s="1"/>
  <c r="L474" i="1" s="1"/>
  <c r="N474" i="1" s="1"/>
  <c r="E490" i="1"/>
  <c r="F490" i="1" s="1"/>
  <c r="G490" i="1" s="1"/>
  <c r="H490" i="1" s="1"/>
  <c r="I490" i="1" s="1"/>
  <c r="J490" i="1" s="1"/>
  <c r="K490" i="1" s="1"/>
  <c r="L490" i="1" s="1"/>
  <c r="N490" i="1" s="1"/>
  <c r="E21" i="1"/>
  <c r="F21" i="1" s="1"/>
  <c r="G21" i="1" s="1"/>
  <c r="H21" i="1" s="1"/>
  <c r="I21" i="1" s="1"/>
  <c r="J21" i="1" s="1"/>
  <c r="K21" i="1" s="1"/>
  <c r="L21" i="1" s="1"/>
  <c r="N21" i="1" s="1"/>
  <c r="E29" i="1"/>
  <c r="F29" i="1" s="1"/>
  <c r="G29" i="1" s="1"/>
  <c r="H29" i="1" s="1"/>
  <c r="I29" i="1" s="1"/>
  <c r="J29" i="1" s="1"/>
  <c r="K29" i="1" s="1"/>
  <c r="L29" i="1" s="1"/>
  <c r="N29" i="1" s="1"/>
  <c r="E37" i="1"/>
  <c r="F37" i="1" s="1"/>
  <c r="G37" i="1" s="1"/>
  <c r="H37" i="1" s="1"/>
  <c r="I37" i="1" s="1"/>
  <c r="J37" i="1" s="1"/>
  <c r="K37" i="1" s="1"/>
  <c r="L37" i="1" s="1"/>
  <c r="N37" i="1" s="1"/>
  <c r="E45" i="1"/>
  <c r="F45" i="1" s="1"/>
  <c r="G45" i="1" s="1"/>
  <c r="H45" i="1" s="1"/>
  <c r="I45" i="1" s="1"/>
  <c r="J45" i="1" s="1"/>
  <c r="K45" i="1" s="1"/>
  <c r="L45" i="1" s="1"/>
  <c r="N45" i="1" s="1"/>
  <c r="Q45" i="1" s="1"/>
  <c r="E53" i="1"/>
  <c r="F53" i="1" s="1"/>
  <c r="G53" i="1" s="1"/>
  <c r="H53" i="1" s="1"/>
  <c r="I53" i="1" s="1"/>
  <c r="J53" i="1" s="1"/>
  <c r="K53" i="1" s="1"/>
  <c r="L53" i="1" s="1"/>
  <c r="N53" i="1" s="1"/>
  <c r="Q53" i="1" s="1"/>
  <c r="E61" i="1"/>
  <c r="F61" i="1" s="1"/>
  <c r="G61" i="1" s="1"/>
  <c r="H61" i="1" s="1"/>
  <c r="I61" i="1" s="1"/>
  <c r="J61" i="1" s="1"/>
  <c r="K61" i="1" s="1"/>
  <c r="L61" i="1" s="1"/>
  <c r="N61" i="1" s="1"/>
  <c r="E69" i="1"/>
  <c r="F69" i="1" s="1"/>
  <c r="G69" i="1" s="1"/>
  <c r="H69" i="1" s="1"/>
  <c r="I69" i="1" s="1"/>
  <c r="J69" i="1" s="1"/>
  <c r="K69" i="1" s="1"/>
  <c r="L69" i="1" s="1"/>
  <c r="N69" i="1" s="1"/>
  <c r="Q69" i="1" s="1"/>
  <c r="E77" i="1"/>
  <c r="F77" i="1" s="1"/>
  <c r="G77" i="1" s="1"/>
  <c r="H77" i="1" s="1"/>
  <c r="I77" i="1" s="1"/>
  <c r="J77" i="1" s="1"/>
  <c r="K77" i="1" s="1"/>
  <c r="L77" i="1" s="1"/>
  <c r="N77" i="1" s="1"/>
  <c r="Q77" i="1" s="1"/>
  <c r="E85" i="1"/>
  <c r="F85" i="1" s="1"/>
  <c r="G85" i="1" s="1"/>
  <c r="H85" i="1" s="1"/>
  <c r="I85" i="1" s="1"/>
  <c r="J85" i="1" s="1"/>
  <c r="K85" i="1" s="1"/>
  <c r="L85" i="1" s="1"/>
  <c r="N85" i="1" s="1"/>
  <c r="E93" i="1"/>
  <c r="F93" i="1" s="1"/>
  <c r="G93" i="1" s="1"/>
  <c r="H93" i="1" s="1"/>
  <c r="I93" i="1" s="1"/>
  <c r="J93" i="1" s="1"/>
  <c r="K93" i="1" s="1"/>
  <c r="L93" i="1" s="1"/>
  <c r="N93" i="1" s="1"/>
  <c r="AQ93" i="1" s="1"/>
  <c r="E101" i="1"/>
  <c r="F101" i="1" s="1"/>
  <c r="G101" i="1" s="1"/>
  <c r="H101" i="1" s="1"/>
  <c r="I101" i="1" s="1"/>
  <c r="J101" i="1" s="1"/>
  <c r="K101" i="1" s="1"/>
  <c r="L101" i="1" s="1"/>
  <c r="N101" i="1" s="1"/>
  <c r="E109" i="1"/>
  <c r="F109" i="1" s="1"/>
  <c r="G109" i="1" s="1"/>
  <c r="H109" i="1" s="1"/>
  <c r="I109" i="1" s="1"/>
  <c r="J109" i="1" s="1"/>
  <c r="K109" i="1" s="1"/>
  <c r="L109" i="1" s="1"/>
  <c r="N109" i="1" s="1"/>
  <c r="E117" i="1"/>
  <c r="F117" i="1" s="1"/>
  <c r="G117" i="1" s="1"/>
  <c r="H117" i="1" s="1"/>
  <c r="I117" i="1" s="1"/>
  <c r="J117" i="1" s="1"/>
  <c r="K117" i="1" s="1"/>
  <c r="L117" i="1" s="1"/>
  <c r="N117" i="1" s="1"/>
  <c r="E125" i="1"/>
  <c r="F125" i="1" s="1"/>
  <c r="G125" i="1" s="1"/>
  <c r="H125" i="1" s="1"/>
  <c r="I125" i="1" s="1"/>
  <c r="J125" i="1" s="1"/>
  <c r="K125" i="1" s="1"/>
  <c r="L125" i="1" s="1"/>
  <c r="N125" i="1" s="1"/>
  <c r="AQ125" i="1" s="1"/>
  <c r="E133" i="1"/>
  <c r="F133" i="1" s="1"/>
  <c r="G133" i="1" s="1"/>
  <c r="H133" i="1" s="1"/>
  <c r="I133" i="1" s="1"/>
  <c r="J133" i="1" s="1"/>
  <c r="K133" i="1" s="1"/>
  <c r="L133" i="1" s="1"/>
  <c r="N133" i="1" s="1"/>
  <c r="E141" i="1"/>
  <c r="F141" i="1" s="1"/>
  <c r="G141" i="1" s="1"/>
  <c r="H141" i="1" s="1"/>
  <c r="I141" i="1" s="1"/>
  <c r="J141" i="1" s="1"/>
  <c r="K141" i="1" s="1"/>
  <c r="L141" i="1" s="1"/>
  <c r="N141" i="1" s="1"/>
  <c r="E148" i="1"/>
  <c r="F148" i="1" s="1"/>
  <c r="G148" i="1" s="1"/>
  <c r="H148" i="1" s="1"/>
  <c r="I148" i="1" s="1"/>
  <c r="J148" i="1" s="1"/>
  <c r="K148" i="1" s="1"/>
  <c r="L148" i="1" s="1"/>
  <c r="N148" i="1" s="1"/>
  <c r="E156" i="1"/>
  <c r="F156" i="1" s="1"/>
  <c r="G156" i="1" s="1"/>
  <c r="H156" i="1" s="1"/>
  <c r="I156" i="1" s="1"/>
  <c r="J156" i="1" s="1"/>
  <c r="K156" i="1" s="1"/>
  <c r="L156" i="1" s="1"/>
  <c r="N156" i="1" s="1"/>
  <c r="E164" i="1"/>
  <c r="F164" i="1" s="1"/>
  <c r="G164" i="1" s="1"/>
  <c r="H164" i="1" s="1"/>
  <c r="I164" i="1" s="1"/>
  <c r="J164" i="1" s="1"/>
  <c r="K164" i="1" s="1"/>
  <c r="L164" i="1" s="1"/>
  <c r="N164" i="1" s="1"/>
  <c r="E172" i="1"/>
  <c r="F172" i="1" s="1"/>
  <c r="G172" i="1" s="1"/>
  <c r="H172" i="1" s="1"/>
  <c r="I172" i="1" s="1"/>
  <c r="J172" i="1" s="1"/>
  <c r="K172" i="1" s="1"/>
  <c r="L172" i="1" s="1"/>
  <c r="N172" i="1" s="1"/>
  <c r="E180" i="1"/>
  <c r="F180" i="1" s="1"/>
  <c r="G180" i="1" s="1"/>
  <c r="H180" i="1" s="1"/>
  <c r="I180" i="1" s="1"/>
  <c r="J180" i="1" s="1"/>
  <c r="K180" i="1" s="1"/>
  <c r="L180" i="1" s="1"/>
  <c r="N180" i="1" s="1"/>
  <c r="E188" i="1"/>
  <c r="F188" i="1" s="1"/>
  <c r="G188" i="1" s="1"/>
  <c r="H188" i="1" s="1"/>
  <c r="I188" i="1" s="1"/>
  <c r="J188" i="1" s="1"/>
  <c r="K188" i="1" s="1"/>
  <c r="L188" i="1" s="1"/>
  <c r="N188" i="1" s="1"/>
  <c r="AQ188" i="1" s="1"/>
  <c r="E196" i="1"/>
  <c r="F196" i="1" s="1"/>
  <c r="G196" i="1" s="1"/>
  <c r="H196" i="1" s="1"/>
  <c r="I196" i="1" s="1"/>
  <c r="J196" i="1" s="1"/>
  <c r="K196" i="1" s="1"/>
  <c r="L196" i="1" s="1"/>
  <c r="N196" i="1" s="1"/>
  <c r="E204" i="1"/>
  <c r="F204" i="1" s="1"/>
  <c r="G204" i="1" s="1"/>
  <c r="H204" i="1" s="1"/>
  <c r="I204" i="1" s="1"/>
  <c r="J204" i="1" s="1"/>
  <c r="K204" i="1" s="1"/>
  <c r="L204" i="1" s="1"/>
  <c r="N204" i="1" s="1"/>
  <c r="E212" i="1"/>
  <c r="F212" i="1" s="1"/>
  <c r="G212" i="1" s="1"/>
  <c r="H212" i="1" s="1"/>
  <c r="I212" i="1" s="1"/>
  <c r="J212" i="1" s="1"/>
  <c r="K212" i="1" s="1"/>
  <c r="L212" i="1" s="1"/>
  <c r="N212" i="1" s="1"/>
  <c r="E220" i="1"/>
  <c r="F220" i="1" s="1"/>
  <c r="G220" i="1" s="1"/>
  <c r="H220" i="1" s="1"/>
  <c r="I220" i="1" s="1"/>
  <c r="J220" i="1" s="1"/>
  <c r="K220" i="1" s="1"/>
  <c r="L220" i="1" s="1"/>
  <c r="N220" i="1" s="1"/>
  <c r="E228" i="1"/>
  <c r="F228" i="1" s="1"/>
  <c r="G228" i="1" s="1"/>
  <c r="H228" i="1" s="1"/>
  <c r="I228" i="1" s="1"/>
  <c r="J228" i="1" s="1"/>
  <c r="K228" i="1" s="1"/>
  <c r="L228" i="1" s="1"/>
  <c r="N228" i="1" s="1"/>
  <c r="E236" i="1"/>
  <c r="F236" i="1" s="1"/>
  <c r="G236" i="1" s="1"/>
  <c r="H236" i="1" s="1"/>
  <c r="I236" i="1" s="1"/>
  <c r="J236" i="1" s="1"/>
  <c r="K236" i="1" s="1"/>
  <c r="L236" i="1" s="1"/>
  <c r="N236" i="1" s="1"/>
  <c r="E244" i="1"/>
  <c r="F244" i="1" s="1"/>
  <c r="G244" i="1" s="1"/>
  <c r="H244" i="1" s="1"/>
  <c r="I244" i="1" s="1"/>
  <c r="J244" i="1" s="1"/>
  <c r="K244" i="1" s="1"/>
  <c r="L244" i="1" s="1"/>
  <c r="N244" i="1" s="1"/>
  <c r="AQ244" i="1" s="1"/>
  <c r="E252" i="1"/>
  <c r="F252" i="1" s="1"/>
  <c r="G252" i="1" s="1"/>
  <c r="H252" i="1" s="1"/>
  <c r="I252" i="1" s="1"/>
  <c r="J252" i="1" s="1"/>
  <c r="K252" i="1" s="1"/>
  <c r="L252" i="1" s="1"/>
  <c r="N252" i="1" s="1"/>
  <c r="E260" i="1"/>
  <c r="F260" i="1" s="1"/>
  <c r="G260" i="1" s="1"/>
  <c r="H260" i="1" s="1"/>
  <c r="I260" i="1" s="1"/>
  <c r="J260" i="1" s="1"/>
  <c r="K260" i="1" s="1"/>
  <c r="L260" i="1" s="1"/>
  <c r="N260" i="1" s="1"/>
  <c r="E268" i="1"/>
  <c r="F268" i="1" s="1"/>
  <c r="G268" i="1" s="1"/>
  <c r="H268" i="1" s="1"/>
  <c r="I268" i="1" s="1"/>
  <c r="J268" i="1" s="1"/>
  <c r="K268" i="1" s="1"/>
  <c r="L268" i="1" s="1"/>
  <c r="N268" i="1" s="1"/>
  <c r="E276" i="1"/>
  <c r="F276" i="1" s="1"/>
  <c r="G276" i="1" s="1"/>
  <c r="H276" i="1" s="1"/>
  <c r="I276" i="1" s="1"/>
  <c r="J276" i="1" s="1"/>
  <c r="K276" i="1" s="1"/>
  <c r="L276" i="1" s="1"/>
  <c r="N276" i="1" s="1"/>
  <c r="E284" i="1"/>
  <c r="F284" i="1" s="1"/>
  <c r="G284" i="1" s="1"/>
  <c r="H284" i="1" s="1"/>
  <c r="I284" i="1" s="1"/>
  <c r="J284" i="1" s="1"/>
  <c r="K284" i="1" s="1"/>
  <c r="L284" i="1" s="1"/>
  <c r="N284" i="1" s="1"/>
  <c r="E292" i="1"/>
  <c r="F292" i="1" s="1"/>
  <c r="G292" i="1" s="1"/>
  <c r="H292" i="1" s="1"/>
  <c r="I292" i="1" s="1"/>
  <c r="J292" i="1" s="1"/>
  <c r="K292" i="1" s="1"/>
  <c r="L292" i="1" s="1"/>
  <c r="N292" i="1" s="1"/>
  <c r="E300" i="1"/>
  <c r="F300" i="1" s="1"/>
  <c r="G300" i="1" s="1"/>
  <c r="H300" i="1" s="1"/>
  <c r="I300" i="1" s="1"/>
  <c r="J300" i="1" s="1"/>
  <c r="K300" i="1" s="1"/>
  <c r="L300" i="1" s="1"/>
  <c r="N300" i="1" s="1"/>
  <c r="AQ300" i="1" s="1"/>
  <c r="E308" i="1"/>
  <c r="F308" i="1" s="1"/>
  <c r="G308" i="1" s="1"/>
  <c r="H308" i="1" s="1"/>
  <c r="I308" i="1" s="1"/>
  <c r="J308" i="1" s="1"/>
  <c r="K308" i="1" s="1"/>
  <c r="L308" i="1" s="1"/>
  <c r="N308" i="1" s="1"/>
  <c r="E316" i="1"/>
  <c r="F316" i="1" s="1"/>
  <c r="G316" i="1" s="1"/>
  <c r="H316" i="1" s="1"/>
  <c r="I316" i="1" s="1"/>
  <c r="J316" i="1" s="1"/>
  <c r="K316" i="1" s="1"/>
  <c r="L316" i="1" s="1"/>
  <c r="N316" i="1" s="1"/>
  <c r="E324" i="1"/>
  <c r="F324" i="1" s="1"/>
  <c r="G324" i="1" s="1"/>
  <c r="H324" i="1" s="1"/>
  <c r="I324" i="1" s="1"/>
  <c r="J324" i="1" s="1"/>
  <c r="K324" i="1" s="1"/>
  <c r="L324" i="1" s="1"/>
  <c r="N324" i="1" s="1"/>
  <c r="E332" i="1"/>
  <c r="F332" i="1" s="1"/>
  <c r="G332" i="1" s="1"/>
  <c r="H332" i="1" s="1"/>
  <c r="I332" i="1" s="1"/>
  <c r="J332" i="1" s="1"/>
  <c r="K332" i="1" s="1"/>
  <c r="L332" i="1" s="1"/>
  <c r="N332" i="1" s="1"/>
  <c r="AQ332" i="1" s="1"/>
  <c r="E340" i="1"/>
  <c r="F340" i="1" s="1"/>
  <c r="G340" i="1" s="1"/>
  <c r="H340" i="1" s="1"/>
  <c r="I340" i="1" s="1"/>
  <c r="J340" i="1" s="1"/>
  <c r="K340" i="1" s="1"/>
  <c r="L340" i="1" s="1"/>
  <c r="N340" i="1" s="1"/>
  <c r="E348" i="1"/>
  <c r="F348" i="1" s="1"/>
  <c r="G348" i="1" s="1"/>
  <c r="H348" i="1" s="1"/>
  <c r="I348" i="1" s="1"/>
  <c r="J348" i="1" s="1"/>
  <c r="K348" i="1" s="1"/>
  <c r="L348" i="1" s="1"/>
  <c r="N348" i="1" s="1"/>
  <c r="AQ348" i="1" s="1"/>
  <c r="E356" i="1"/>
  <c r="F356" i="1" s="1"/>
  <c r="G356" i="1" s="1"/>
  <c r="H356" i="1" s="1"/>
  <c r="I356" i="1" s="1"/>
  <c r="J356" i="1" s="1"/>
  <c r="K356" i="1" s="1"/>
  <c r="L356" i="1" s="1"/>
  <c r="N356" i="1" s="1"/>
  <c r="E364" i="1"/>
  <c r="F364" i="1" s="1"/>
  <c r="G364" i="1" s="1"/>
  <c r="H364" i="1" s="1"/>
  <c r="I364" i="1" s="1"/>
  <c r="J364" i="1" s="1"/>
  <c r="K364" i="1" s="1"/>
  <c r="L364" i="1" s="1"/>
  <c r="N364" i="1" s="1"/>
  <c r="E372" i="1"/>
  <c r="F372" i="1" s="1"/>
  <c r="G372" i="1" s="1"/>
  <c r="H372" i="1" s="1"/>
  <c r="I372" i="1" s="1"/>
  <c r="J372" i="1" s="1"/>
  <c r="K372" i="1" s="1"/>
  <c r="L372" i="1" s="1"/>
  <c r="N372" i="1" s="1"/>
  <c r="E380" i="1"/>
  <c r="F380" i="1" s="1"/>
  <c r="G380" i="1" s="1"/>
  <c r="H380" i="1" s="1"/>
  <c r="I380" i="1" s="1"/>
  <c r="J380" i="1" s="1"/>
  <c r="K380" i="1" s="1"/>
  <c r="L380" i="1" s="1"/>
  <c r="N380" i="1" s="1"/>
  <c r="AQ380" i="1" s="1"/>
  <c r="E388" i="1"/>
  <c r="F388" i="1" s="1"/>
  <c r="G388" i="1" s="1"/>
  <c r="H388" i="1" s="1"/>
  <c r="I388" i="1" s="1"/>
  <c r="J388" i="1" s="1"/>
  <c r="K388" i="1" s="1"/>
  <c r="L388" i="1" s="1"/>
  <c r="N388" i="1" s="1"/>
  <c r="E396" i="1"/>
  <c r="F396" i="1" s="1"/>
  <c r="G396" i="1" s="1"/>
  <c r="H396" i="1" s="1"/>
  <c r="I396" i="1" s="1"/>
  <c r="J396" i="1" s="1"/>
  <c r="K396" i="1" s="1"/>
  <c r="L396" i="1" s="1"/>
  <c r="N396" i="1" s="1"/>
  <c r="E404" i="1"/>
  <c r="F404" i="1" s="1"/>
  <c r="G404" i="1" s="1"/>
  <c r="H404" i="1" s="1"/>
  <c r="I404" i="1" s="1"/>
  <c r="J404" i="1" s="1"/>
  <c r="K404" i="1" s="1"/>
  <c r="L404" i="1" s="1"/>
  <c r="N404" i="1" s="1"/>
  <c r="AQ404" i="1" s="1"/>
  <c r="E419" i="1"/>
  <c r="F419" i="1" s="1"/>
  <c r="G419" i="1" s="1"/>
  <c r="H419" i="1" s="1"/>
  <c r="I419" i="1" s="1"/>
  <c r="J419" i="1" s="1"/>
  <c r="K419" i="1" s="1"/>
  <c r="L419" i="1" s="1"/>
  <c r="N419" i="1" s="1"/>
  <c r="E427" i="1"/>
  <c r="F427" i="1" s="1"/>
  <c r="G427" i="1" s="1"/>
  <c r="H427" i="1" s="1"/>
  <c r="I427" i="1" s="1"/>
  <c r="J427" i="1" s="1"/>
  <c r="K427" i="1" s="1"/>
  <c r="L427" i="1" s="1"/>
  <c r="N427" i="1" s="1"/>
  <c r="AQ427" i="1" s="1"/>
  <c r="E435" i="1"/>
  <c r="F435" i="1" s="1"/>
  <c r="G435" i="1" s="1"/>
  <c r="H435" i="1" s="1"/>
  <c r="I435" i="1" s="1"/>
  <c r="J435" i="1" s="1"/>
  <c r="K435" i="1" s="1"/>
  <c r="L435" i="1" s="1"/>
  <c r="N435" i="1" s="1"/>
  <c r="E443" i="1"/>
  <c r="F443" i="1" s="1"/>
  <c r="G443" i="1" s="1"/>
  <c r="H443" i="1" s="1"/>
  <c r="I443" i="1" s="1"/>
  <c r="J443" i="1" s="1"/>
  <c r="K443" i="1" s="1"/>
  <c r="L443" i="1" s="1"/>
  <c r="N443" i="1" s="1"/>
  <c r="E451" i="1"/>
  <c r="F451" i="1" s="1"/>
  <c r="G451" i="1" s="1"/>
  <c r="H451" i="1" s="1"/>
  <c r="I451" i="1" s="1"/>
  <c r="J451" i="1" s="1"/>
  <c r="K451" i="1" s="1"/>
  <c r="L451" i="1" s="1"/>
  <c r="N451" i="1" s="1"/>
  <c r="E459" i="1"/>
  <c r="F459" i="1" s="1"/>
  <c r="G459" i="1" s="1"/>
  <c r="H459" i="1" s="1"/>
  <c r="I459" i="1" s="1"/>
  <c r="J459" i="1" s="1"/>
  <c r="K459" i="1" s="1"/>
  <c r="L459" i="1" s="1"/>
  <c r="N459" i="1" s="1"/>
  <c r="E467" i="1"/>
  <c r="F467" i="1" s="1"/>
  <c r="G467" i="1" s="1"/>
  <c r="H467" i="1" s="1"/>
  <c r="I467" i="1" s="1"/>
  <c r="J467" i="1" s="1"/>
  <c r="K467" i="1" s="1"/>
  <c r="L467" i="1" s="1"/>
  <c r="N467" i="1" s="1"/>
  <c r="E475" i="1"/>
  <c r="F475" i="1" s="1"/>
  <c r="G475" i="1" s="1"/>
  <c r="H475" i="1" s="1"/>
  <c r="I475" i="1" s="1"/>
  <c r="J475" i="1" s="1"/>
  <c r="K475" i="1" s="1"/>
  <c r="L475" i="1" s="1"/>
  <c r="N475" i="1" s="1"/>
  <c r="E483" i="1"/>
  <c r="F483" i="1" s="1"/>
  <c r="G483" i="1" s="1"/>
  <c r="H483" i="1" s="1"/>
  <c r="I483" i="1" s="1"/>
  <c r="J483" i="1" s="1"/>
  <c r="K483" i="1" s="1"/>
  <c r="L483" i="1" s="1"/>
  <c r="N483" i="1" s="1"/>
  <c r="E491" i="1"/>
  <c r="F491" i="1" s="1"/>
  <c r="G491" i="1" s="1"/>
  <c r="H491" i="1" s="1"/>
  <c r="I491" i="1" s="1"/>
  <c r="J491" i="1" s="1"/>
  <c r="K491" i="1" s="1"/>
  <c r="L491" i="1" s="1"/>
  <c r="N491" i="1" s="1"/>
  <c r="AQ491" i="1" s="1"/>
  <c r="E499" i="1"/>
  <c r="F499" i="1" s="1"/>
  <c r="G499" i="1" s="1"/>
  <c r="H499" i="1" s="1"/>
  <c r="I499" i="1" s="1"/>
  <c r="J499" i="1" s="1"/>
  <c r="K499" i="1" s="1"/>
  <c r="L499" i="1" s="1"/>
  <c r="N499" i="1" s="1"/>
  <c r="E507" i="1"/>
  <c r="F507" i="1" s="1"/>
  <c r="G507" i="1" s="1"/>
  <c r="H507" i="1" s="1"/>
  <c r="I507" i="1" s="1"/>
  <c r="J507" i="1" s="1"/>
  <c r="K507" i="1" s="1"/>
  <c r="L507" i="1" s="1"/>
  <c r="N507" i="1" s="1"/>
  <c r="E35" i="1"/>
  <c r="F35" i="1" s="1"/>
  <c r="G35" i="1" s="1"/>
  <c r="H35" i="1" s="1"/>
  <c r="I35" i="1" s="1"/>
  <c r="J35" i="1" s="1"/>
  <c r="K35" i="1" s="1"/>
  <c r="L35" i="1" s="1"/>
  <c r="N35" i="1" s="1"/>
  <c r="E91" i="1"/>
  <c r="F91" i="1" s="1"/>
  <c r="G91" i="1" s="1"/>
  <c r="H91" i="1" s="1"/>
  <c r="I91" i="1" s="1"/>
  <c r="J91" i="1" s="1"/>
  <c r="K91" i="1" s="1"/>
  <c r="L91" i="1" s="1"/>
  <c r="N91" i="1" s="1"/>
  <c r="E154" i="1"/>
  <c r="F154" i="1" s="1"/>
  <c r="G154" i="1" s="1"/>
  <c r="H154" i="1" s="1"/>
  <c r="I154" i="1" s="1"/>
  <c r="J154" i="1" s="1"/>
  <c r="K154" i="1" s="1"/>
  <c r="L154" i="1" s="1"/>
  <c r="N154" i="1" s="1"/>
  <c r="E194" i="1"/>
  <c r="F194" i="1" s="1"/>
  <c r="G194" i="1" s="1"/>
  <c r="H194" i="1" s="1"/>
  <c r="I194" i="1" s="1"/>
  <c r="J194" i="1" s="1"/>
  <c r="K194" i="1" s="1"/>
  <c r="L194" i="1" s="1"/>
  <c r="N194" i="1" s="1"/>
  <c r="E258" i="1"/>
  <c r="F258" i="1" s="1"/>
  <c r="G258" i="1" s="1"/>
  <c r="H258" i="1" s="1"/>
  <c r="I258" i="1" s="1"/>
  <c r="J258" i="1" s="1"/>
  <c r="K258" i="1" s="1"/>
  <c r="L258" i="1" s="1"/>
  <c r="N258" i="1" s="1"/>
  <c r="E322" i="1"/>
  <c r="F322" i="1" s="1"/>
  <c r="G322" i="1" s="1"/>
  <c r="H322" i="1" s="1"/>
  <c r="I322" i="1" s="1"/>
  <c r="J322" i="1" s="1"/>
  <c r="K322" i="1" s="1"/>
  <c r="L322" i="1" s="1"/>
  <c r="N322" i="1" s="1"/>
  <c r="E378" i="1"/>
  <c r="F378" i="1" s="1"/>
  <c r="G378" i="1" s="1"/>
  <c r="H378" i="1" s="1"/>
  <c r="I378" i="1" s="1"/>
  <c r="J378" i="1" s="1"/>
  <c r="K378" i="1" s="1"/>
  <c r="L378" i="1" s="1"/>
  <c r="N378" i="1" s="1"/>
  <c r="E425" i="1"/>
  <c r="F425" i="1" s="1"/>
  <c r="G425" i="1" s="1"/>
  <c r="H425" i="1" s="1"/>
  <c r="I425" i="1" s="1"/>
  <c r="J425" i="1" s="1"/>
  <c r="K425" i="1" s="1"/>
  <c r="L425" i="1" s="1"/>
  <c r="N425" i="1" s="1"/>
  <c r="AQ425" i="1" s="1"/>
  <c r="E465" i="1"/>
  <c r="F465" i="1" s="1"/>
  <c r="G465" i="1" s="1"/>
  <c r="H465" i="1" s="1"/>
  <c r="I465" i="1" s="1"/>
  <c r="J465" i="1" s="1"/>
  <c r="K465" i="1" s="1"/>
  <c r="L465" i="1" s="1"/>
  <c r="N465" i="1" s="1"/>
  <c r="E505" i="1"/>
  <c r="F505" i="1" s="1"/>
  <c r="G505" i="1" s="1"/>
  <c r="H505" i="1" s="1"/>
  <c r="I505" i="1" s="1"/>
  <c r="J505" i="1" s="1"/>
  <c r="K505" i="1" s="1"/>
  <c r="L505" i="1" s="1"/>
  <c r="N505" i="1" s="1"/>
  <c r="E76" i="1"/>
  <c r="F76" i="1" s="1"/>
  <c r="G76" i="1" s="1"/>
  <c r="H76" i="1" s="1"/>
  <c r="I76" i="1" s="1"/>
  <c r="J76" i="1" s="1"/>
  <c r="K76" i="1" s="1"/>
  <c r="L76" i="1" s="1"/>
  <c r="N76" i="1" s="1"/>
  <c r="Q76" i="1" s="1"/>
  <c r="E132" i="1"/>
  <c r="F132" i="1" s="1"/>
  <c r="G132" i="1" s="1"/>
  <c r="H132" i="1" s="1"/>
  <c r="I132" i="1" s="1"/>
  <c r="J132" i="1" s="1"/>
  <c r="K132" i="1" s="1"/>
  <c r="L132" i="1" s="1"/>
  <c r="N132" i="1" s="1"/>
  <c r="AQ132" i="1" s="1"/>
  <c r="E187" i="1"/>
  <c r="F187" i="1" s="1"/>
  <c r="G187" i="1" s="1"/>
  <c r="H187" i="1" s="1"/>
  <c r="I187" i="1" s="1"/>
  <c r="J187" i="1" s="1"/>
  <c r="K187" i="1" s="1"/>
  <c r="L187" i="1" s="1"/>
  <c r="N187" i="1" s="1"/>
  <c r="E251" i="1"/>
  <c r="F251" i="1" s="1"/>
  <c r="G251" i="1" s="1"/>
  <c r="H251" i="1" s="1"/>
  <c r="I251" i="1" s="1"/>
  <c r="J251" i="1" s="1"/>
  <c r="K251" i="1" s="1"/>
  <c r="L251" i="1" s="1"/>
  <c r="N251" i="1" s="1"/>
  <c r="AQ251" i="1" s="1"/>
  <c r="E299" i="1"/>
  <c r="F299" i="1" s="1"/>
  <c r="G299" i="1" s="1"/>
  <c r="H299" i="1" s="1"/>
  <c r="I299" i="1" s="1"/>
  <c r="J299" i="1" s="1"/>
  <c r="K299" i="1" s="1"/>
  <c r="L299" i="1" s="1"/>
  <c r="N299" i="1" s="1"/>
  <c r="AQ299" i="1" s="1"/>
  <c r="E347" i="1"/>
  <c r="F347" i="1" s="1"/>
  <c r="G347" i="1" s="1"/>
  <c r="H347" i="1" s="1"/>
  <c r="I347" i="1" s="1"/>
  <c r="J347" i="1" s="1"/>
  <c r="K347" i="1" s="1"/>
  <c r="L347" i="1" s="1"/>
  <c r="N347" i="1" s="1"/>
  <c r="E426" i="1"/>
  <c r="F426" i="1" s="1"/>
  <c r="G426" i="1" s="1"/>
  <c r="H426" i="1" s="1"/>
  <c r="I426" i="1" s="1"/>
  <c r="J426" i="1" s="1"/>
  <c r="K426" i="1" s="1"/>
  <c r="L426" i="1" s="1"/>
  <c r="N426" i="1" s="1"/>
  <c r="E498" i="1"/>
  <c r="F498" i="1" s="1"/>
  <c r="G498" i="1" s="1"/>
  <c r="H498" i="1" s="1"/>
  <c r="I498" i="1" s="1"/>
  <c r="J498" i="1" s="1"/>
  <c r="K498" i="1" s="1"/>
  <c r="L498" i="1" s="1"/>
  <c r="N498" i="1" s="1"/>
  <c r="E14" i="1"/>
  <c r="F14" i="1" s="1"/>
  <c r="G14" i="1" s="1"/>
  <c r="H14" i="1" s="1"/>
  <c r="I14" i="1" s="1"/>
  <c r="J14" i="1" s="1"/>
  <c r="K14" i="1" s="1"/>
  <c r="L14" i="1" s="1"/>
  <c r="N14" i="1" s="1"/>
  <c r="E22" i="1"/>
  <c r="F22" i="1" s="1"/>
  <c r="G22" i="1" s="1"/>
  <c r="H22" i="1" s="1"/>
  <c r="I22" i="1" s="1"/>
  <c r="J22" i="1" s="1"/>
  <c r="K22" i="1" s="1"/>
  <c r="L22" i="1" s="1"/>
  <c r="N22" i="1" s="1"/>
  <c r="E30" i="1"/>
  <c r="F30" i="1" s="1"/>
  <c r="G30" i="1" s="1"/>
  <c r="H30" i="1" s="1"/>
  <c r="I30" i="1" s="1"/>
  <c r="J30" i="1" s="1"/>
  <c r="K30" i="1" s="1"/>
  <c r="L30" i="1" s="1"/>
  <c r="N30" i="1" s="1"/>
  <c r="E38" i="1"/>
  <c r="F38" i="1" s="1"/>
  <c r="G38" i="1" s="1"/>
  <c r="H38" i="1" s="1"/>
  <c r="I38" i="1" s="1"/>
  <c r="J38" i="1" s="1"/>
  <c r="K38" i="1" s="1"/>
  <c r="L38" i="1" s="1"/>
  <c r="N38" i="1" s="1"/>
  <c r="Q38" i="1" s="1"/>
  <c r="E46" i="1"/>
  <c r="F46" i="1" s="1"/>
  <c r="G46" i="1" s="1"/>
  <c r="H46" i="1" s="1"/>
  <c r="I46" i="1" s="1"/>
  <c r="J46" i="1" s="1"/>
  <c r="K46" i="1" s="1"/>
  <c r="L46" i="1" s="1"/>
  <c r="N46" i="1" s="1"/>
  <c r="Q46" i="1" s="1"/>
  <c r="E54" i="1"/>
  <c r="F54" i="1" s="1"/>
  <c r="G54" i="1" s="1"/>
  <c r="H54" i="1" s="1"/>
  <c r="I54" i="1" s="1"/>
  <c r="J54" i="1" s="1"/>
  <c r="K54" i="1" s="1"/>
  <c r="L54" i="1" s="1"/>
  <c r="N54" i="1" s="1"/>
  <c r="Q54" i="1" s="1"/>
  <c r="E62" i="1"/>
  <c r="F62" i="1" s="1"/>
  <c r="G62" i="1" s="1"/>
  <c r="H62" i="1" s="1"/>
  <c r="I62" i="1" s="1"/>
  <c r="J62" i="1" s="1"/>
  <c r="K62" i="1" s="1"/>
  <c r="L62" i="1" s="1"/>
  <c r="N62" i="1" s="1"/>
  <c r="Q62" i="1" s="1"/>
  <c r="E70" i="1"/>
  <c r="F70" i="1" s="1"/>
  <c r="G70" i="1" s="1"/>
  <c r="H70" i="1" s="1"/>
  <c r="I70" i="1" s="1"/>
  <c r="J70" i="1" s="1"/>
  <c r="K70" i="1" s="1"/>
  <c r="L70" i="1" s="1"/>
  <c r="N70" i="1" s="1"/>
  <c r="Q70" i="1" s="1"/>
  <c r="E78" i="1"/>
  <c r="F78" i="1" s="1"/>
  <c r="G78" i="1" s="1"/>
  <c r="H78" i="1" s="1"/>
  <c r="I78" i="1" s="1"/>
  <c r="J78" i="1" s="1"/>
  <c r="K78" i="1" s="1"/>
  <c r="L78" i="1" s="1"/>
  <c r="N78" i="1" s="1"/>
  <c r="Q78" i="1" s="1"/>
  <c r="E86" i="1"/>
  <c r="F86" i="1" s="1"/>
  <c r="G86" i="1" s="1"/>
  <c r="H86" i="1" s="1"/>
  <c r="I86" i="1" s="1"/>
  <c r="J86" i="1" s="1"/>
  <c r="K86" i="1" s="1"/>
  <c r="L86" i="1" s="1"/>
  <c r="N86" i="1" s="1"/>
  <c r="E94" i="1"/>
  <c r="F94" i="1" s="1"/>
  <c r="G94" i="1" s="1"/>
  <c r="H94" i="1" s="1"/>
  <c r="I94" i="1" s="1"/>
  <c r="J94" i="1" s="1"/>
  <c r="K94" i="1" s="1"/>
  <c r="L94" i="1" s="1"/>
  <c r="N94" i="1" s="1"/>
  <c r="AQ94" i="1" s="1"/>
  <c r="E102" i="1"/>
  <c r="F102" i="1" s="1"/>
  <c r="G102" i="1" s="1"/>
  <c r="H102" i="1" s="1"/>
  <c r="I102" i="1" s="1"/>
  <c r="J102" i="1" s="1"/>
  <c r="K102" i="1" s="1"/>
  <c r="L102" i="1" s="1"/>
  <c r="N102" i="1" s="1"/>
  <c r="E110" i="1"/>
  <c r="F110" i="1" s="1"/>
  <c r="G110" i="1" s="1"/>
  <c r="H110" i="1" s="1"/>
  <c r="I110" i="1" s="1"/>
  <c r="J110" i="1" s="1"/>
  <c r="K110" i="1" s="1"/>
  <c r="L110" i="1" s="1"/>
  <c r="N110" i="1" s="1"/>
  <c r="E118" i="1"/>
  <c r="F118" i="1" s="1"/>
  <c r="G118" i="1" s="1"/>
  <c r="H118" i="1" s="1"/>
  <c r="I118" i="1" s="1"/>
  <c r="J118" i="1" s="1"/>
  <c r="K118" i="1" s="1"/>
  <c r="L118" i="1" s="1"/>
  <c r="N118" i="1" s="1"/>
  <c r="E126" i="1"/>
  <c r="F126" i="1" s="1"/>
  <c r="G126" i="1" s="1"/>
  <c r="H126" i="1" s="1"/>
  <c r="I126" i="1" s="1"/>
  <c r="J126" i="1" s="1"/>
  <c r="K126" i="1" s="1"/>
  <c r="L126" i="1" s="1"/>
  <c r="N126" i="1" s="1"/>
  <c r="E134" i="1"/>
  <c r="F134" i="1" s="1"/>
  <c r="G134" i="1" s="1"/>
  <c r="H134" i="1" s="1"/>
  <c r="I134" i="1" s="1"/>
  <c r="J134" i="1" s="1"/>
  <c r="K134" i="1" s="1"/>
  <c r="L134" i="1" s="1"/>
  <c r="N134" i="1" s="1"/>
  <c r="E142" i="1"/>
  <c r="F142" i="1" s="1"/>
  <c r="G142" i="1" s="1"/>
  <c r="H142" i="1" s="1"/>
  <c r="I142" i="1" s="1"/>
  <c r="J142" i="1" s="1"/>
  <c r="K142" i="1" s="1"/>
  <c r="L142" i="1" s="1"/>
  <c r="N142" i="1" s="1"/>
  <c r="E149" i="1"/>
  <c r="F149" i="1" s="1"/>
  <c r="G149" i="1" s="1"/>
  <c r="H149" i="1" s="1"/>
  <c r="I149" i="1" s="1"/>
  <c r="J149" i="1" s="1"/>
  <c r="K149" i="1" s="1"/>
  <c r="L149" i="1" s="1"/>
  <c r="N149" i="1" s="1"/>
  <c r="AQ149" i="1" s="1"/>
  <c r="E157" i="1"/>
  <c r="F157" i="1" s="1"/>
  <c r="G157" i="1" s="1"/>
  <c r="H157" i="1" s="1"/>
  <c r="I157" i="1" s="1"/>
  <c r="J157" i="1" s="1"/>
  <c r="K157" i="1" s="1"/>
  <c r="L157" i="1" s="1"/>
  <c r="N157" i="1" s="1"/>
  <c r="AQ157" i="1" s="1"/>
  <c r="E165" i="1"/>
  <c r="F165" i="1" s="1"/>
  <c r="G165" i="1" s="1"/>
  <c r="H165" i="1" s="1"/>
  <c r="I165" i="1" s="1"/>
  <c r="J165" i="1" s="1"/>
  <c r="K165" i="1" s="1"/>
  <c r="L165" i="1" s="1"/>
  <c r="N165" i="1" s="1"/>
  <c r="E173" i="1"/>
  <c r="F173" i="1" s="1"/>
  <c r="G173" i="1" s="1"/>
  <c r="H173" i="1" s="1"/>
  <c r="I173" i="1" s="1"/>
  <c r="J173" i="1" s="1"/>
  <c r="K173" i="1" s="1"/>
  <c r="L173" i="1" s="1"/>
  <c r="N173" i="1" s="1"/>
  <c r="E181" i="1"/>
  <c r="F181" i="1" s="1"/>
  <c r="G181" i="1" s="1"/>
  <c r="H181" i="1" s="1"/>
  <c r="I181" i="1" s="1"/>
  <c r="J181" i="1" s="1"/>
  <c r="K181" i="1" s="1"/>
  <c r="L181" i="1" s="1"/>
  <c r="N181" i="1" s="1"/>
  <c r="E189" i="1"/>
  <c r="F189" i="1" s="1"/>
  <c r="G189" i="1" s="1"/>
  <c r="H189" i="1" s="1"/>
  <c r="I189" i="1" s="1"/>
  <c r="J189" i="1" s="1"/>
  <c r="K189" i="1" s="1"/>
  <c r="L189" i="1" s="1"/>
  <c r="N189" i="1" s="1"/>
  <c r="AQ189" i="1" s="1"/>
  <c r="E197" i="1"/>
  <c r="F197" i="1" s="1"/>
  <c r="G197" i="1" s="1"/>
  <c r="H197" i="1" s="1"/>
  <c r="I197" i="1" s="1"/>
  <c r="J197" i="1" s="1"/>
  <c r="K197" i="1" s="1"/>
  <c r="L197" i="1" s="1"/>
  <c r="N197" i="1" s="1"/>
  <c r="E205" i="1"/>
  <c r="F205" i="1" s="1"/>
  <c r="G205" i="1" s="1"/>
  <c r="H205" i="1" s="1"/>
  <c r="I205" i="1" s="1"/>
  <c r="J205" i="1" s="1"/>
  <c r="K205" i="1" s="1"/>
  <c r="L205" i="1" s="1"/>
  <c r="N205" i="1" s="1"/>
  <c r="E213" i="1"/>
  <c r="F213" i="1" s="1"/>
  <c r="G213" i="1" s="1"/>
  <c r="H213" i="1" s="1"/>
  <c r="I213" i="1" s="1"/>
  <c r="J213" i="1" s="1"/>
  <c r="K213" i="1" s="1"/>
  <c r="L213" i="1" s="1"/>
  <c r="N213" i="1" s="1"/>
  <c r="E221" i="1"/>
  <c r="F221" i="1" s="1"/>
  <c r="G221" i="1" s="1"/>
  <c r="H221" i="1" s="1"/>
  <c r="I221" i="1" s="1"/>
  <c r="J221" i="1" s="1"/>
  <c r="K221" i="1" s="1"/>
  <c r="L221" i="1" s="1"/>
  <c r="N221" i="1" s="1"/>
  <c r="AQ221" i="1" s="1"/>
  <c r="E229" i="1"/>
  <c r="F229" i="1" s="1"/>
  <c r="G229" i="1" s="1"/>
  <c r="H229" i="1" s="1"/>
  <c r="I229" i="1" s="1"/>
  <c r="J229" i="1" s="1"/>
  <c r="K229" i="1" s="1"/>
  <c r="L229" i="1" s="1"/>
  <c r="N229" i="1" s="1"/>
  <c r="E237" i="1"/>
  <c r="F237" i="1" s="1"/>
  <c r="G237" i="1" s="1"/>
  <c r="H237" i="1" s="1"/>
  <c r="I237" i="1" s="1"/>
  <c r="J237" i="1" s="1"/>
  <c r="K237" i="1" s="1"/>
  <c r="L237" i="1" s="1"/>
  <c r="N237" i="1" s="1"/>
  <c r="E245" i="1"/>
  <c r="F245" i="1" s="1"/>
  <c r="G245" i="1" s="1"/>
  <c r="H245" i="1" s="1"/>
  <c r="I245" i="1" s="1"/>
  <c r="J245" i="1" s="1"/>
  <c r="K245" i="1" s="1"/>
  <c r="L245" i="1" s="1"/>
  <c r="N245" i="1" s="1"/>
  <c r="E253" i="1"/>
  <c r="F253" i="1" s="1"/>
  <c r="G253" i="1" s="1"/>
  <c r="H253" i="1" s="1"/>
  <c r="I253" i="1" s="1"/>
  <c r="J253" i="1" s="1"/>
  <c r="K253" i="1" s="1"/>
  <c r="L253" i="1" s="1"/>
  <c r="N253" i="1" s="1"/>
  <c r="AQ253" i="1" s="1"/>
  <c r="E261" i="1"/>
  <c r="F261" i="1" s="1"/>
  <c r="G261" i="1" s="1"/>
  <c r="H261" i="1" s="1"/>
  <c r="I261" i="1" s="1"/>
  <c r="J261" i="1" s="1"/>
  <c r="K261" i="1" s="1"/>
  <c r="L261" i="1" s="1"/>
  <c r="N261" i="1" s="1"/>
  <c r="Q261" i="1" s="1"/>
  <c r="AL261" i="1" s="1"/>
  <c r="E269" i="1"/>
  <c r="F269" i="1" s="1"/>
  <c r="G269" i="1" s="1"/>
  <c r="H269" i="1" s="1"/>
  <c r="I269" i="1" s="1"/>
  <c r="J269" i="1" s="1"/>
  <c r="K269" i="1" s="1"/>
  <c r="L269" i="1" s="1"/>
  <c r="N269" i="1" s="1"/>
  <c r="E277" i="1"/>
  <c r="F277" i="1" s="1"/>
  <c r="G277" i="1" s="1"/>
  <c r="H277" i="1" s="1"/>
  <c r="I277" i="1" s="1"/>
  <c r="J277" i="1" s="1"/>
  <c r="K277" i="1" s="1"/>
  <c r="L277" i="1" s="1"/>
  <c r="N277" i="1" s="1"/>
  <c r="E285" i="1"/>
  <c r="F285" i="1" s="1"/>
  <c r="G285" i="1" s="1"/>
  <c r="H285" i="1" s="1"/>
  <c r="I285" i="1" s="1"/>
  <c r="J285" i="1" s="1"/>
  <c r="K285" i="1" s="1"/>
  <c r="L285" i="1" s="1"/>
  <c r="N285" i="1" s="1"/>
  <c r="AQ285" i="1" s="1"/>
  <c r="E293" i="1"/>
  <c r="F293" i="1" s="1"/>
  <c r="G293" i="1" s="1"/>
  <c r="H293" i="1" s="1"/>
  <c r="I293" i="1" s="1"/>
  <c r="J293" i="1" s="1"/>
  <c r="K293" i="1" s="1"/>
  <c r="L293" i="1" s="1"/>
  <c r="N293" i="1" s="1"/>
  <c r="E301" i="1"/>
  <c r="F301" i="1" s="1"/>
  <c r="G301" i="1" s="1"/>
  <c r="H301" i="1" s="1"/>
  <c r="I301" i="1" s="1"/>
  <c r="J301" i="1" s="1"/>
  <c r="K301" i="1" s="1"/>
  <c r="L301" i="1" s="1"/>
  <c r="N301" i="1" s="1"/>
  <c r="E309" i="1"/>
  <c r="F309" i="1" s="1"/>
  <c r="G309" i="1" s="1"/>
  <c r="H309" i="1" s="1"/>
  <c r="I309" i="1" s="1"/>
  <c r="J309" i="1" s="1"/>
  <c r="K309" i="1" s="1"/>
  <c r="L309" i="1" s="1"/>
  <c r="N309" i="1" s="1"/>
  <c r="E317" i="1"/>
  <c r="F317" i="1" s="1"/>
  <c r="G317" i="1" s="1"/>
  <c r="H317" i="1" s="1"/>
  <c r="I317" i="1" s="1"/>
  <c r="J317" i="1" s="1"/>
  <c r="K317" i="1" s="1"/>
  <c r="L317" i="1" s="1"/>
  <c r="N317" i="1" s="1"/>
  <c r="E325" i="1"/>
  <c r="F325" i="1" s="1"/>
  <c r="G325" i="1" s="1"/>
  <c r="H325" i="1" s="1"/>
  <c r="I325" i="1" s="1"/>
  <c r="J325" i="1" s="1"/>
  <c r="K325" i="1" s="1"/>
  <c r="L325" i="1" s="1"/>
  <c r="N325" i="1" s="1"/>
  <c r="E333" i="1"/>
  <c r="F333" i="1" s="1"/>
  <c r="G333" i="1" s="1"/>
  <c r="H333" i="1" s="1"/>
  <c r="I333" i="1" s="1"/>
  <c r="J333" i="1" s="1"/>
  <c r="K333" i="1" s="1"/>
  <c r="L333" i="1" s="1"/>
  <c r="N333" i="1" s="1"/>
  <c r="E341" i="1"/>
  <c r="F341" i="1" s="1"/>
  <c r="G341" i="1" s="1"/>
  <c r="H341" i="1" s="1"/>
  <c r="I341" i="1" s="1"/>
  <c r="J341" i="1" s="1"/>
  <c r="K341" i="1" s="1"/>
  <c r="L341" i="1" s="1"/>
  <c r="N341" i="1" s="1"/>
  <c r="E349" i="1"/>
  <c r="F349" i="1" s="1"/>
  <c r="G349" i="1" s="1"/>
  <c r="H349" i="1" s="1"/>
  <c r="I349" i="1" s="1"/>
  <c r="J349" i="1" s="1"/>
  <c r="K349" i="1" s="1"/>
  <c r="L349" i="1" s="1"/>
  <c r="N349" i="1" s="1"/>
  <c r="E357" i="1"/>
  <c r="F357" i="1" s="1"/>
  <c r="G357" i="1" s="1"/>
  <c r="H357" i="1" s="1"/>
  <c r="I357" i="1" s="1"/>
  <c r="J357" i="1" s="1"/>
  <c r="K357" i="1" s="1"/>
  <c r="L357" i="1" s="1"/>
  <c r="N357" i="1" s="1"/>
  <c r="E365" i="1"/>
  <c r="F365" i="1" s="1"/>
  <c r="G365" i="1" s="1"/>
  <c r="H365" i="1" s="1"/>
  <c r="I365" i="1" s="1"/>
  <c r="J365" i="1" s="1"/>
  <c r="K365" i="1" s="1"/>
  <c r="L365" i="1" s="1"/>
  <c r="N365" i="1" s="1"/>
  <c r="E373" i="1"/>
  <c r="F373" i="1" s="1"/>
  <c r="G373" i="1" s="1"/>
  <c r="H373" i="1" s="1"/>
  <c r="I373" i="1" s="1"/>
  <c r="J373" i="1" s="1"/>
  <c r="K373" i="1" s="1"/>
  <c r="L373" i="1" s="1"/>
  <c r="N373" i="1" s="1"/>
  <c r="E381" i="1"/>
  <c r="F381" i="1" s="1"/>
  <c r="G381" i="1" s="1"/>
  <c r="H381" i="1" s="1"/>
  <c r="I381" i="1" s="1"/>
  <c r="J381" i="1" s="1"/>
  <c r="K381" i="1" s="1"/>
  <c r="L381" i="1" s="1"/>
  <c r="N381" i="1" s="1"/>
  <c r="E389" i="1"/>
  <c r="F389" i="1" s="1"/>
  <c r="G389" i="1" s="1"/>
  <c r="H389" i="1" s="1"/>
  <c r="I389" i="1" s="1"/>
  <c r="J389" i="1" s="1"/>
  <c r="K389" i="1" s="1"/>
  <c r="L389" i="1" s="1"/>
  <c r="N389" i="1" s="1"/>
  <c r="E397" i="1"/>
  <c r="F397" i="1" s="1"/>
  <c r="G397" i="1" s="1"/>
  <c r="H397" i="1" s="1"/>
  <c r="I397" i="1" s="1"/>
  <c r="J397" i="1" s="1"/>
  <c r="K397" i="1" s="1"/>
  <c r="L397" i="1" s="1"/>
  <c r="N397" i="1" s="1"/>
  <c r="E405" i="1"/>
  <c r="F405" i="1" s="1"/>
  <c r="G405" i="1" s="1"/>
  <c r="H405" i="1" s="1"/>
  <c r="I405" i="1" s="1"/>
  <c r="J405" i="1" s="1"/>
  <c r="K405" i="1" s="1"/>
  <c r="L405" i="1" s="1"/>
  <c r="N405" i="1" s="1"/>
  <c r="AQ405" i="1" s="1"/>
  <c r="E412" i="1"/>
  <c r="F412" i="1" s="1"/>
  <c r="G412" i="1" s="1"/>
  <c r="H412" i="1" s="1"/>
  <c r="I412" i="1" s="1"/>
  <c r="J412" i="1" s="1"/>
  <c r="K412" i="1" s="1"/>
  <c r="L412" i="1" s="1"/>
  <c r="N412" i="1" s="1"/>
  <c r="E420" i="1"/>
  <c r="F420" i="1" s="1"/>
  <c r="G420" i="1" s="1"/>
  <c r="H420" i="1" s="1"/>
  <c r="I420" i="1" s="1"/>
  <c r="J420" i="1" s="1"/>
  <c r="K420" i="1" s="1"/>
  <c r="L420" i="1" s="1"/>
  <c r="N420" i="1" s="1"/>
  <c r="E428" i="1"/>
  <c r="F428" i="1" s="1"/>
  <c r="G428" i="1" s="1"/>
  <c r="H428" i="1" s="1"/>
  <c r="I428" i="1" s="1"/>
  <c r="J428" i="1" s="1"/>
  <c r="K428" i="1" s="1"/>
  <c r="L428" i="1" s="1"/>
  <c r="N428" i="1" s="1"/>
  <c r="E436" i="1"/>
  <c r="F436" i="1" s="1"/>
  <c r="G436" i="1" s="1"/>
  <c r="H436" i="1" s="1"/>
  <c r="I436" i="1" s="1"/>
  <c r="J436" i="1" s="1"/>
  <c r="K436" i="1" s="1"/>
  <c r="L436" i="1" s="1"/>
  <c r="N436" i="1" s="1"/>
  <c r="E444" i="1"/>
  <c r="F444" i="1" s="1"/>
  <c r="G444" i="1" s="1"/>
  <c r="H444" i="1" s="1"/>
  <c r="I444" i="1" s="1"/>
  <c r="J444" i="1" s="1"/>
  <c r="K444" i="1" s="1"/>
  <c r="L444" i="1" s="1"/>
  <c r="N444" i="1" s="1"/>
  <c r="E452" i="1"/>
  <c r="F452" i="1" s="1"/>
  <c r="G452" i="1" s="1"/>
  <c r="H452" i="1" s="1"/>
  <c r="I452" i="1" s="1"/>
  <c r="J452" i="1" s="1"/>
  <c r="K452" i="1" s="1"/>
  <c r="L452" i="1" s="1"/>
  <c r="N452" i="1" s="1"/>
  <c r="AQ452" i="1" s="1"/>
  <c r="E460" i="1"/>
  <c r="F460" i="1" s="1"/>
  <c r="G460" i="1" s="1"/>
  <c r="H460" i="1" s="1"/>
  <c r="I460" i="1" s="1"/>
  <c r="J460" i="1" s="1"/>
  <c r="K460" i="1" s="1"/>
  <c r="L460" i="1" s="1"/>
  <c r="N460" i="1" s="1"/>
  <c r="E468" i="1"/>
  <c r="F468" i="1" s="1"/>
  <c r="G468" i="1" s="1"/>
  <c r="H468" i="1" s="1"/>
  <c r="I468" i="1" s="1"/>
  <c r="J468" i="1" s="1"/>
  <c r="K468" i="1" s="1"/>
  <c r="L468" i="1" s="1"/>
  <c r="N468" i="1" s="1"/>
  <c r="E476" i="1"/>
  <c r="F476" i="1" s="1"/>
  <c r="G476" i="1" s="1"/>
  <c r="H476" i="1" s="1"/>
  <c r="I476" i="1" s="1"/>
  <c r="J476" i="1" s="1"/>
  <c r="K476" i="1" s="1"/>
  <c r="L476" i="1" s="1"/>
  <c r="N476" i="1" s="1"/>
  <c r="E484" i="1"/>
  <c r="F484" i="1" s="1"/>
  <c r="G484" i="1" s="1"/>
  <c r="H484" i="1" s="1"/>
  <c r="I484" i="1" s="1"/>
  <c r="J484" i="1" s="1"/>
  <c r="K484" i="1" s="1"/>
  <c r="L484" i="1" s="1"/>
  <c r="N484" i="1" s="1"/>
  <c r="E492" i="1"/>
  <c r="F492" i="1" s="1"/>
  <c r="G492" i="1" s="1"/>
  <c r="H492" i="1" s="1"/>
  <c r="I492" i="1" s="1"/>
  <c r="J492" i="1" s="1"/>
  <c r="K492" i="1" s="1"/>
  <c r="L492" i="1" s="1"/>
  <c r="N492" i="1" s="1"/>
  <c r="E500" i="1"/>
  <c r="F500" i="1" s="1"/>
  <c r="G500" i="1" s="1"/>
  <c r="H500" i="1" s="1"/>
  <c r="I500" i="1" s="1"/>
  <c r="J500" i="1" s="1"/>
  <c r="K500" i="1" s="1"/>
  <c r="L500" i="1" s="1"/>
  <c r="N500" i="1" s="1"/>
  <c r="E508" i="1"/>
  <c r="F508" i="1" s="1"/>
  <c r="G508" i="1" s="1"/>
  <c r="H508" i="1" s="1"/>
  <c r="I508" i="1" s="1"/>
  <c r="J508" i="1" s="1"/>
  <c r="K508" i="1" s="1"/>
  <c r="L508" i="1" s="1"/>
  <c r="N508" i="1" s="1"/>
  <c r="E43" i="1"/>
  <c r="F43" i="1" s="1"/>
  <c r="G43" i="1" s="1"/>
  <c r="H43" i="1" s="1"/>
  <c r="I43" i="1" s="1"/>
  <c r="J43" i="1" s="1"/>
  <c r="K43" i="1" s="1"/>
  <c r="L43" i="1" s="1"/>
  <c r="N43" i="1" s="1"/>
  <c r="Q43" i="1" s="1"/>
  <c r="E123" i="1"/>
  <c r="F123" i="1" s="1"/>
  <c r="G123" i="1" s="1"/>
  <c r="H123" i="1" s="1"/>
  <c r="I123" i="1" s="1"/>
  <c r="J123" i="1" s="1"/>
  <c r="K123" i="1" s="1"/>
  <c r="L123" i="1" s="1"/>
  <c r="N123" i="1" s="1"/>
  <c r="E202" i="1"/>
  <c r="F202" i="1" s="1"/>
  <c r="G202" i="1" s="1"/>
  <c r="H202" i="1" s="1"/>
  <c r="I202" i="1" s="1"/>
  <c r="J202" i="1" s="1"/>
  <c r="K202" i="1" s="1"/>
  <c r="L202" i="1" s="1"/>
  <c r="N202" i="1" s="1"/>
  <c r="E282" i="1"/>
  <c r="F282" i="1" s="1"/>
  <c r="G282" i="1" s="1"/>
  <c r="H282" i="1" s="1"/>
  <c r="I282" i="1" s="1"/>
  <c r="J282" i="1" s="1"/>
  <c r="K282" i="1" s="1"/>
  <c r="L282" i="1" s="1"/>
  <c r="N282" i="1" s="1"/>
  <c r="E354" i="1"/>
  <c r="F354" i="1" s="1"/>
  <c r="G354" i="1" s="1"/>
  <c r="H354" i="1" s="1"/>
  <c r="I354" i="1" s="1"/>
  <c r="J354" i="1" s="1"/>
  <c r="K354" i="1" s="1"/>
  <c r="L354" i="1" s="1"/>
  <c r="N354" i="1" s="1"/>
  <c r="E417" i="1"/>
  <c r="F417" i="1" s="1"/>
  <c r="G417" i="1" s="1"/>
  <c r="H417" i="1" s="1"/>
  <c r="I417" i="1" s="1"/>
  <c r="J417" i="1" s="1"/>
  <c r="K417" i="1" s="1"/>
  <c r="L417" i="1" s="1"/>
  <c r="N417" i="1" s="1"/>
  <c r="E489" i="1"/>
  <c r="F489" i="1" s="1"/>
  <c r="G489" i="1" s="1"/>
  <c r="H489" i="1" s="1"/>
  <c r="I489" i="1" s="1"/>
  <c r="J489" i="1" s="1"/>
  <c r="K489" i="1" s="1"/>
  <c r="L489" i="1" s="1"/>
  <c r="N489" i="1" s="1"/>
  <c r="AQ489" i="1" s="1"/>
  <c r="E52" i="1"/>
  <c r="F52" i="1" s="1"/>
  <c r="G52" i="1" s="1"/>
  <c r="H52" i="1" s="1"/>
  <c r="I52" i="1" s="1"/>
  <c r="J52" i="1" s="1"/>
  <c r="K52" i="1" s="1"/>
  <c r="L52" i="1" s="1"/>
  <c r="N52" i="1" s="1"/>
  <c r="Q52" i="1" s="1"/>
  <c r="E140" i="1"/>
  <c r="F140" i="1" s="1"/>
  <c r="G140" i="1" s="1"/>
  <c r="H140" i="1" s="1"/>
  <c r="I140" i="1" s="1"/>
  <c r="J140" i="1" s="1"/>
  <c r="K140" i="1" s="1"/>
  <c r="L140" i="1" s="1"/>
  <c r="N140" i="1" s="1"/>
  <c r="E211" i="1"/>
  <c r="F211" i="1" s="1"/>
  <c r="G211" i="1" s="1"/>
  <c r="H211" i="1" s="1"/>
  <c r="I211" i="1" s="1"/>
  <c r="J211" i="1" s="1"/>
  <c r="K211" i="1" s="1"/>
  <c r="L211" i="1" s="1"/>
  <c r="N211" i="1" s="1"/>
  <c r="Q211" i="1" s="1"/>
  <c r="E291" i="1"/>
  <c r="F291" i="1" s="1"/>
  <c r="G291" i="1" s="1"/>
  <c r="H291" i="1" s="1"/>
  <c r="I291" i="1" s="1"/>
  <c r="J291" i="1" s="1"/>
  <c r="K291" i="1" s="1"/>
  <c r="L291" i="1" s="1"/>
  <c r="N291" i="1" s="1"/>
  <c r="E371" i="1"/>
  <c r="F371" i="1" s="1"/>
  <c r="G371" i="1" s="1"/>
  <c r="H371" i="1" s="1"/>
  <c r="I371" i="1" s="1"/>
  <c r="J371" i="1" s="1"/>
  <c r="K371" i="1" s="1"/>
  <c r="L371" i="1" s="1"/>
  <c r="N371" i="1" s="1"/>
  <c r="AQ371" i="1" s="1"/>
  <c r="E450" i="1"/>
  <c r="F450" i="1" s="1"/>
  <c r="G450" i="1" s="1"/>
  <c r="H450" i="1" s="1"/>
  <c r="I450" i="1" s="1"/>
  <c r="J450" i="1" s="1"/>
  <c r="K450" i="1" s="1"/>
  <c r="L450" i="1" s="1"/>
  <c r="N450" i="1" s="1"/>
  <c r="E87" i="1"/>
  <c r="F87" i="1" s="1"/>
  <c r="G87" i="1" s="1"/>
  <c r="H87" i="1" s="1"/>
  <c r="I87" i="1" s="1"/>
  <c r="J87" i="1" s="1"/>
  <c r="K87" i="1" s="1"/>
  <c r="L87" i="1" s="1"/>
  <c r="N87" i="1" s="1"/>
  <c r="E150" i="1"/>
  <c r="F150" i="1" s="1"/>
  <c r="G150" i="1" s="1"/>
  <c r="H150" i="1" s="1"/>
  <c r="I150" i="1" s="1"/>
  <c r="J150" i="1" s="1"/>
  <c r="K150" i="1" s="1"/>
  <c r="L150" i="1" s="1"/>
  <c r="N150" i="1" s="1"/>
  <c r="E190" i="1"/>
  <c r="F190" i="1" s="1"/>
  <c r="G190" i="1" s="1"/>
  <c r="H190" i="1" s="1"/>
  <c r="I190" i="1" s="1"/>
  <c r="J190" i="1" s="1"/>
  <c r="K190" i="1" s="1"/>
  <c r="L190" i="1" s="1"/>
  <c r="N190" i="1" s="1"/>
  <c r="E206" i="1"/>
  <c r="F206" i="1" s="1"/>
  <c r="G206" i="1" s="1"/>
  <c r="H206" i="1" s="1"/>
  <c r="I206" i="1" s="1"/>
  <c r="J206" i="1" s="1"/>
  <c r="K206" i="1" s="1"/>
  <c r="L206" i="1" s="1"/>
  <c r="N206" i="1" s="1"/>
  <c r="E222" i="1"/>
  <c r="F222" i="1" s="1"/>
  <c r="G222" i="1" s="1"/>
  <c r="H222" i="1" s="1"/>
  <c r="I222" i="1" s="1"/>
  <c r="J222" i="1" s="1"/>
  <c r="K222" i="1" s="1"/>
  <c r="L222" i="1" s="1"/>
  <c r="N222" i="1" s="1"/>
  <c r="E230" i="1"/>
  <c r="F230" i="1" s="1"/>
  <c r="G230" i="1" s="1"/>
  <c r="H230" i="1" s="1"/>
  <c r="I230" i="1" s="1"/>
  <c r="J230" i="1" s="1"/>
  <c r="K230" i="1" s="1"/>
  <c r="L230" i="1" s="1"/>
  <c r="N230" i="1" s="1"/>
  <c r="AQ230" i="1" s="1"/>
  <c r="E238" i="1"/>
  <c r="F238" i="1" s="1"/>
  <c r="G238" i="1" s="1"/>
  <c r="H238" i="1" s="1"/>
  <c r="I238" i="1" s="1"/>
  <c r="J238" i="1" s="1"/>
  <c r="K238" i="1" s="1"/>
  <c r="L238" i="1" s="1"/>
  <c r="N238" i="1" s="1"/>
  <c r="E246" i="1"/>
  <c r="F246" i="1" s="1"/>
  <c r="G246" i="1" s="1"/>
  <c r="H246" i="1" s="1"/>
  <c r="I246" i="1" s="1"/>
  <c r="J246" i="1" s="1"/>
  <c r="K246" i="1" s="1"/>
  <c r="L246" i="1" s="1"/>
  <c r="N246" i="1" s="1"/>
  <c r="E254" i="1"/>
  <c r="F254" i="1" s="1"/>
  <c r="G254" i="1" s="1"/>
  <c r="H254" i="1" s="1"/>
  <c r="I254" i="1" s="1"/>
  <c r="J254" i="1" s="1"/>
  <c r="K254" i="1" s="1"/>
  <c r="L254" i="1" s="1"/>
  <c r="N254" i="1" s="1"/>
  <c r="E262" i="1"/>
  <c r="F262" i="1" s="1"/>
  <c r="G262" i="1" s="1"/>
  <c r="H262" i="1" s="1"/>
  <c r="I262" i="1" s="1"/>
  <c r="J262" i="1" s="1"/>
  <c r="K262" i="1" s="1"/>
  <c r="L262" i="1" s="1"/>
  <c r="N262" i="1" s="1"/>
  <c r="E270" i="1"/>
  <c r="F270" i="1" s="1"/>
  <c r="G270" i="1" s="1"/>
  <c r="H270" i="1" s="1"/>
  <c r="I270" i="1" s="1"/>
  <c r="J270" i="1" s="1"/>
  <c r="K270" i="1" s="1"/>
  <c r="L270" i="1" s="1"/>
  <c r="N270" i="1" s="1"/>
  <c r="E278" i="1"/>
  <c r="F278" i="1" s="1"/>
  <c r="G278" i="1" s="1"/>
  <c r="H278" i="1" s="1"/>
  <c r="I278" i="1" s="1"/>
  <c r="J278" i="1" s="1"/>
  <c r="K278" i="1" s="1"/>
  <c r="L278" i="1" s="1"/>
  <c r="N278" i="1" s="1"/>
  <c r="E286" i="1"/>
  <c r="F286" i="1" s="1"/>
  <c r="G286" i="1" s="1"/>
  <c r="H286" i="1" s="1"/>
  <c r="I286" i="1" s="1"/>
  <c r="J286" i="1" s="1"/>
  <c r="K286" i="1" s="1"/>
  <c r="L286" i="1" s="1"/>
  <c r="N286" i="1" s="1"/>
  <c r="E294" i="1"/>
  <c r="F294" i="1" s="1"/>
  <c r="G294" i="1" s="1"/>
  <c r="H294" i="1" s="1"/>
  <c r="I294" i="1" s="1"/>
  <c r="J294" i="1" s="1"/>
  <c r="K294" i="1" s="1"/>
  <c r="L294" i="1" s="1"/>
  <c r="N294" i="1" s="1"/>
  <c r="E302" i="1"/>
  <c r="F302" i="1" s="1"/>
  <c r="G302" i="1" s="1"/>
  <c r="H302" i="1" s="1"/>
  <c r="I302" i="1" s="1"/>
  <c r="J302" i="1" s="1"/>
  <c r="K302" i="1" s="1"/>
  <c r="L302" i="1" s="1"/>
  <c r="N302" i="1" s="1"/>
  <c r="E310" i="1"/>
  <c r="F310" i="1" s="1"/>
  <c r="G310" i="1" s="1"/>
  <c r="H310" i="1" s="1"/>
  <c r="I310" i="1" s="1"/>
  <c r="J310" i="1" s="1"/>
  <c r="K310" i="1" s="1"/>
  <c r="L310" i="1" s="1"/>
  <c r="N310" i="1" s="1"/>
  <c r="E318" i="1"/>
  <c r="F318" i="1" s="1"/>
  <c r="G318" i="1" s="1"/>
  <c r="H318" i="1" s="1"/>
  <c r="I318" i="1" s="1"/>
  <c r="J318" i="1" s="1"/>
  <c r="K318" i="1" s="1"/>
  <c r="L318" i="1" s="1"/>
  <c r="N318" i="1" s="1"/>
  <c r="E326" i="1"/>
  <c r="F326" i="1" s="1"/>
  <c r="G326" i="1" s="1"/>
  <c r="H326" i="1" s="1"/>
  <c r="I326" i="1" s="1"/>
  <c r="J326" i="1" s="1"/>
  <c r="K326" i="1" s="1"/>
  <c r="L326" i="1" s="1"/>
  <c r="N326" i="1" s="1"/>
  <c r="E334" i="1"/>
  <c r="F334" i="1" s="1"/>
  <c r="G334" i="1" s="1"/>
  <c r="H334" i="1" s="1"/>
  <c r="I334" i="1" s="1"/>
  <c r="J334" i="1" s="1"/>
  <c r="K334" i="1" s="1"/>
  <c r="L334" i="1" s="1"/>
  <c r="N334" i="1" s="1"/>
  <c r="E342" i="1"/>
  <c r="F342" i="1" s="1"/>
  <c r="G342" i="1" s="1"/>
  <c r="H342" i="1" s="1"/>
  <c r="I342" i="1" s="1"/>
  <c r="J342" i="1" s="1"/>
  <c r="K342" i="1" s="1"/>
  <c r="L342" i="1" s="1"/>
  <c r="N342" i="1" s="1"/>
  <c r="E350" i="1"/>
  <c r="F350" i="1" s="1"/>
  <c r="G350" i="1" s="1"/>
  <c r="H350" i="1" s="1"/>
  <c r="I350" i="1" s="1"/>
  <c r="J350" i="1" s="1"/>
  <c r="K350" i="1" s="1"/>
  <c r="L350" i="1" s="1"/>
  <c r="N350" i="1" s="1"/>
  <c r="E358" i="1"/>
  <c r="F358" i="1" s="1"/>
  <c r="G358" i="1" s="1"/>
  <c r="H358" i="1" s="1"/>
  <c r="I358" i="1" s="1"/>
  <c r="J358" i="1" s="1"/>
  <c r="K358" i="1" s="1"/>
  <c r="L358" i="1" s="1"/>
  <c r="N358" i="1" s="1"/>
  <c r="E366" i="1"/>
  <c r="F366" i="1" s="1"/>
  <c r="G366" i="1" s="1"/>
  <c r="H366" i="1" s="1"/>
  <c r="I366" i="1" s="1"/>
  <c r="J366" i="1" s="1"/>
  <c r="K366" i="1" s="1"/>
  <c r="L366" i="1" s="1"/>
  <c r="N366" i="1" s="1"/>
  <c r="E374" i="1"/>
  <c r="F374" i="1" s="1"/>
  <c r="G374" i="1" s="1"/>
  <c r="H374" i="1" s="1"/>
  <c r="I374" i="1" s="1"/>
  <c r="J374" i="1" s="1"/>
  <c r="K374" i="1" s="1"/>
  <c r="L374" i="1" s="1"/>
  <c r="N374" i="1" s="1"/>
  <c r="E382" i="1"/>
  <c r="F382" i="1" s="1"/>
  <c r="G382" i="1" s="1"/>
  <c r="H382" i="1" s="1"/>
  <c r="I382" i="1" s="1"/>
  <c r="J382" i="1" s="1"/>
  <c r="K382" i="1" s="1"/>
  <c r="L382" i="1" s="1"/>
  <c r="N382" i="1" s="1"/>
  <c r="E390" i="1"/>
  <c r="F390" i="1" s="1"/>
  <c r="G390" i="1" s="1"/>
  <c r="H390" i="1" s="1"/>
  <c r="I390" i="1" s="1"/>
  <c r="J390" i="1" s="1"/>
  <c r="K390" i="1" s="1"/>
  <c r="L390" i="1" s="1"/>
  <c r="N390" i="1" s="1"/>
  <c r="E398" i="1"/>
  <c r="F398" i="1" s="1"/>
  <c r="G398" i="1" s="1"/>
  <c r="H398" i="1" s="1"/>
  <c r="I398" i="1" s="1"/>
  <c r="J398" i="1" s="1"/>
  <c r="K398" i="1" s="1"/>
  <c r="L398" i="1" s="1"/>
  <c r="N398" i="1" s="1"/>
  <c r="E406" i="1"/>
  <c r="F406" i="1" s="1"/>
  <c r="G406" i="1" s="1"/>
  <c r="H406" i="1" s="1"/>
  <c r="I406" i="1" s="1"/>
  <c r="J406" i="1" s="1"/>
  <c r="K406" i="1" s="1"/>
  <c r="L406" i="1" s="1"/>
  <c r="N406" i="1" s="1"/>
  <c r="E413" i="1"/>
  <c r="F413" i="1" s="1"/>
  <c r="G413" i="1" s="1"/>
  <c r="H413" i="1" s="1"/>
  <c r="I413" i="1" s="1"/>
  <c r="J413" i="1" s="1"/>
  <c r="K413" i="1" s="1"/>
  <c r="L413" i="1" s="1"/>
  <c r="N413" i="1" s="1"/>
  <c r="E421" i="1"/>
  <c r="F421" i="1" s="1"/>
  <c r="G421" i="1" s="1"/>
  <c r="H421" i="1" s="1"/>
  <c r="I421" i="1" s="1"/>
  <c r="J421" i="1" s="1"/>
  <c r="K421" i="1" s="1"/>
  <c r="L421" i="1" s="1"/>
  <c r="N421" i="1" s="1"/>
  <c r="E429" i="1"/>
  <c r="F429" i="1" s="1"/>
  <c r="G429" i="1" s="1"/>
  <c r="H429" i="1" s="1"/>
  <c r="I429" i="1" s="1"/>
  <c r="J429" i="1" s="1"/>
  <c r="K429" i="1" s="1"/>
  <c r="L429" i="1" s="1"/>
  <c r="N429" i="1" s="1"/>
  <c r="E437" i="1"/>
  <c r="F437" i="1" s="1"/>
  <c r="G437" i="1" s="1"/>
  <c r="H437" i="1" s="1"/>
  <c r="I437" i="1" s="1"/>
  <c r="J437" i="1" s="1"/>
  <c r="K437" i="1" s="1"/>
  <c r="L437" i="1" s="1"/>
  <c r="N437" i="1" s="1"/>
  <c r="E445" i="1"/>
  <c r="F445" i="1" s="1"/>
  <c r="G445" i="1" s="1"/>
  <c r="H445" i="1" s="1"/>
  <c r="I445" i="1" s="1"/>
  <c r="J445" i="1" s="1"/>
  <c r="K445" i="1" s="1"/>
  <c r="L445" i="1" s="1"/>
  <c r="N445" i="1" s="1"/>
  <c r="E453" i="1"/>
  <c r="F453" i="1" s="1"/>
  <c r="G453" i="1" s="1"/>
  <c r="H453" i="1" s="1"/>
  <c r="I453" i="1" s="1"/>
  <c r="J453" i="1" s="1"/>
  <c r="K453" i="1" s="1"/>
  <c r="L453" i="1" s="1"/>
  <c r="N453" i="1" s="1"/>
  <c r="E461" i="1"/>
  <c r="F461" i="1" s="1"/>
  <c r="G461" i="1" s="1"/>
  <c r="H461" i="1" s="1"/>
  <c r="I461" i="1" s="1"/>
  <c r="J461" i="1" s="1"/>
  <c r="K461" i="1" s="1"/>
  <c r="L461" i="1" s="1"/>
  <c r="N461" i="1" s="1"/>
  <c r="E469" i="1"/>
  <c r="F469" i="1" s="1"/>
  <c r="G469" i="1" s="1"/>
  <c r="H469" i="1" s="1"/>
  <c r="I469" i="1" s="1"/>
  <c r="J469" i="1" s="1"/>
  <c r="K469" i="1" s="1"/>
  <c r="L469" i="1" s="1"/>
  <c r="N469" i="1" s="1"/>
  <c r="E477" i="1"/>
  <c r="F477" i="1" s="1"/>
  <c r="G477" i="1" s="1"/>
  <c r="H477" i="1" s="1"/>
  <c r="I477" i="1" s="1"/>
  <c r="J477" i="1" s="1"/>
  <c r="K477" i="1" s="1"/>
  <c r="L477" i="1" s="1"/>
  <c r="N477" i="1" s="1"/>
  <c r="AQ477" i="1" s="1"/>
  <c r="E485" i="1"/>
  <c r="F485" i="1" s="1"/>
  <c r="G485" i="1" s="1"/>
  <c r="H485" i="1" s="1"/>
  <c r="I485" i="1" s="1"/>
  <c r="J485" i="1" s="1"/>
  <c r="K485" i="1" s="1"/>
  <c r="L485" i="1" s="1"/>
  <c r="N485" i="1" s="1"/>
  <c r="E493" i="1"/>
  <c r="F493" i="1" s="1"/>
  <c r="G493" i="1" s="1"/>
  <c r="H493" i="1" s="1"/>
  <c r="I493" i="1" s="1"/>
  <c r="J493" i="1" s="1"/>
  <c r="K493" i="1" s="1"/>
  <c r="L493" i="1" s="1"/>
  <c r="N493" i="1" s="1"/>
  <c r="E501" i="1"/>
  <c r="F501" i="1" s="1"/>
  <c r="G501" i="1" s="1"/>
  <c r="H501" i="1" s="1"/>
  <c r="I501" i="1" s="1"/>
  <c r="J501" i="1" s="1"/>
  <c r="K501" i="1" s="1"/>
  <c r="L501" i="1" s="1"/>
  <c r="N501" i="1" s="1"/>
  <c r="E509" i="1"/>
  <c r="F509" i="1" s="1"/>
  <c r="G509" i="1" s="1"/>
  <c r="H509" i="1" s="1"/>
  <c r="I509" i="1" s="1"/>
  <c r="J509" i="1" s="1"/>
  <c r="K509" i="1" s="1"/>
  <c r="L509" i="1" s="1"/>
  <c r="N509" i="1" s="1"/>
  <c r="E51" i="1"/>
  <c r="F51" i="1" s="1"/>
  <c r="G51" i="1" s="1"/>
  <c r="H51" i="1" s="1"/>
  <c r="I51" i="1" s="1"/>
  <c r="J51" i="1" s="1"/>
  <c r="K51" i="1" s="1"/>
  <c r="L51" i="1" s="1"/>
  <c r="N51" i="1" s="1"/>
  <c r="E83" i="1"/>
  <c r="F83" i="1" s="1"/>
  <c r="G83" i="1" s="1"/>
  <c r="H83" i="1" s="1"/>
  <c r="I83" i="1" s="1"/>
  <c r="J83" i="1" s="1"/>
  <c r="K83" i="1" s="1"/>
  <c r="L83" i="1" s="1"/>
  <c r="N83" i="1" s="1"/>
  <c r="Q83" i="1" s="1"/>
  <c r="E131" i="1"/>
  <c r="F131" i="1" s="1"/>
  <c r="G131" i="1" s="1"/>
  <c r="H131" i="1" s="1"/>
  <c r="I131" i="1" s="1"/>
  <c r="J131" i="1" s="1"/>
  <c r="K131" i="1" s="1"/>
  <c r="L131" i="1" s="1"/>
  <c r="N131" i="1" s="1"/>
  <c r="AQ131" i="1" s="1"/>
  <c r="E186" i="1"/>
  <c r="F186" i="1" s="1"/>
  <c r="G186" i="1" s="1"/>
  <c r="H186" i="1" s="1"/>
  <c r="I186" i="1" s="1"/>
  <c r="J186" i="1" s="1"/>
  <c r="K186" i="1" s="1"/>
  <c r="L186" i="1" s="1"/>
  <c r="N186" i="1" s="1"/>
  <c r="E226" i="1"/>
  <c r="F226" i="1" s="1"/>
  <c r="G226" i="1" s="1"/>
  <c r="H226" i="1" s="1"/>
  <c r="I226" i="1" s="1"/>
  <c r="J226" i="1" s="1"/>
  <c r="K226" i="1" s="1"/>
  <c r="L226" i="1" s="1"/>
  <c r="N226" i="1" s="1"/>
  <c r="E266" i="1"/>
  <c r="F266" i="1" s="1"/>
  <c r="G266" i="1" s="1"/>
  <c r="H266" i="1" s="1"/>
  <c r="I266" i="1" s="1"/>
  <c r="J266" i="1" s="1"/>
  <c r="K266" i="1" s="1"/>
  <c r="L266" i="1" s="1"/>
  <c r="N266" i="1" s="1"/>
  <c r="E306" i="1"/>
  <c r="F306" i="1" s="1"/>
  <c r="G306" i="1" s="1"/>
  <c r="H306" i="1" s="1"/>
  <c r="I306" i="1" s="1"/>
  <c r="J306" i="1" s="1"/>
  <c r="K306" i="1" s="1"/>
  <c r="L306" i="1" s="1"/>
  <c r="N306" i="1" s="1"/>
  <c r="E346" i="1"/>
  <c r="F346" i="1" s="1"/>
  <c r="G346" i="1" s="1"/>
  <c r="H346" i="1" s="1"/>
  <c r="I346" i="1" s="1"/>
  <c r="J346" i="1" s="1"/>
  <c r="K346" i="1" s="1"/>
  <c r="L346" i="1" s="1"/>
  <c r="N346" i="1" s="1"/>
  <c r="E394" i="1"/>
  <c r="F394" i="1" s="1"/>
  <c r="G394" i="1" s="1"/>
  <c r="H394" i="1" s="1"/>
  <c r="I394" i="1" s="1"/>
  <c r="J394" i="1" s="1"/>
  <c r="K394" i="1" s="1"/>
  <c r="L394" i="1" s="1"/>
  <c r="N394" i="1" s="1"/>
  <c r="E433" i="1"/>
  <c r="F433" i="1" s="1"/>
  <c r="G433" i="1" s="1"/>
  <c r="H433" i="1" s="1"/>
  <c r="I433" i="1" s="1"/>
  <c r="J433" i="1" s="1"/>
  <c r="K433" i="1" s="1"/>
  <c r="L433" i="1" s="1"/>
  <c r="N433" i="1" s="1"/>
  <c r="E473" i="1"/>
  <c r="F473" i="1" s="1"/>
  <c r="G473" i="1" s="1"/>
  <c r="H473" i="1" s="1"/>
  <c r="I473" i="1" s="1"/>
  <c r="J473" i="1" s="1"/>
  <c r="K473" i="1" s="1"/>
  <c r="L473" i="1" s="1"/>
  <c r="N473" i="1" s="1"/>
  <c r="E20" i="1"/>
  <c r="F20" i="1" s="1"/>
  <c r="G20" i="1" s="1"/>
  <c r="H20" i="1" s="1"/>
  <c r="I20" i="1" s="1"/>
  <c r="J20" i="1" s="1"/>
  <c r="K20" i="1" s="1"/>
  <c r="L20" i="1" s="1"/>
  <c r="N20" i="1" s="1"/>
  <c r="E84" i="1"/>
  <c r="F84" i="1" s="1"/>
  <c r="G84" i="1" s="1"/>
  <c r="H84" i="1" s="1"/>
  <c r="I84" i="1" s="1"/>
  <c r="J84" i="1" s="1"/>
  <c r="K84" i="1" s="1"/>
  <c r="L84" i="1" s="1"/>
  <c r="N84" i="1" s="1"/>
  <c r="Q84" i="1" s="1"/>
  <c r="E116" i="1"/>
  <c r="F116" i="1" s="1"/>
  <c r="G116" i="1" s="1"/>
  <c r="H116" i="1" s="1"/>
  <c r="I116" i="1" s="1"/>
  <c r="J116" i="1" s="1"/>
  <c r="K116" i="1" s="1"/>
  <c r="L116" i="1" s="1"/>
  <c r="N116" i="1" s="1"/>
  <c r="E155" i="1"/>
  <c r="F155" i="1" s="1"/>
  <c r="G155" i="1" s="1"/>
  <c r="H155" i="1" s="1"/>
  <c r="I155" i="1" s="1"/>
  <c r="J155" i="1" s="1"/>
  <c r="K155" i="1" s="1"/>
  <c r="L155" i="1" s="1"/>
  <c r="N155" i="1" s="1"/>
  <c r="E195" i="1"/>
  <c r="F195" i="1" s="1"/>
  <c r="G195" i="1" s="1"/>
  <c r="H195" i="1" s="1"/>
  <c r="I195" i="1" s="1"/>
  <c r="J195" i="1" s="1"/>
  <c r="K195" i="1" s="1"/>
  <c r="L195" i="1" s="1"/>
  <c r="N195" i="1" s="1"/>
  <c r="AQ195" i="1" s="1"/>
  <c r="E235" i="1"/>
  <c r="F235" i="1" s="1"/>
  <c r="G235" i="1" s="1"/>
  <c r="H235" i="1" s="1"/>
  <c r="I235" i="1" s="1"/>
  <c r="J235" i="1" s="1"/>
  <c r="K235" i="1" s="1"/>
  <c r="L235" i="1" s="1"/>
  <c r="N235" i="1" s="1"/>
  <c r="E283" i="1"/>
  <c r="F283" i="1" s="1"/>
  <c r="G283" i="1" s="1"/>
  <c r="H283" i="1" s="1"/>
  <c r="I283" i="1" s="1"/>
  <c r="J283" i="1" s="1"/>
  <c r="K283" i="1" s="1"/>
  <c r="L283" i="1" s="1"/>
  <c r="N283" i="1" s="1"/>
  <c r="AQ283" i="1" s="1"/>
  <c r="E331" i="1"/>
  <c r="F331" i="1" s="1"/>
  <c r="G331" i="1" s="1"/>
  <c r="H331" i="1" s="1"/>
  <c r="I331" i="1" s="1"/>
  <c r="J331" i="1" s="1"/>
  <c r="K331" i="1" s="1"/>
  <c r="L331" i="1" s="1"/>
  <c r="N331" i="1" s="1"/>
  <c r="E387" i="1"/>
  <c r="F387" i="1" s="1"/>
  <c r="G387" i="1" s="1"/>
  <c r="H387" i="1" s="1"/>
  <c r="I387" i="1" s="1"/>
  <c r="J387" i="1" s="1"/>
  <c r="K387" i="1" s="1"/>
  <c r="L387" i="1" s="1"/>
  <c r="N387" i="1" s="1"/>
  <c r="E418" i="1"/>
  <c r="F418" i="1" s="1"/>
  <c r="G418" i="1" s="1"/>
  <c r="H418" i="1" s="1"/>
  <c r="I418" i="1" s="1"/>
  <c r="J418" i="1" s="1"/>
  <c r="K418" i="1" s="1"/>
  <c r="L418" i="1" s="1"/>
  <c r="N418" i="1" s="1"/>
  <c r="E466" i="1"/>
  <c r="F466" i="1" s="1"/>
  <c r="G466" i="1" s="1"/>
  <c r="H466" i="1" s="1"/>
  <c r="I466" i="1" s="1"/>
  <c r="J466" i="1" s="1"/>
  <c r="K466" i="1" s="1"/>
  <c r="L466" i="1" s="1"/>
  <c r="N466" i="1" s="1"/>
  <c r="E31" i="1"/>
  <c r="F31" i="1" s="1"/>
  <c r="G31" i="1" s="1"/>
  <c r="H31" i="1" s="1"/>
  <c r="I31" i="1" s="1"/>
  <c r="J31" i="1" s="1"/>
  <c r="K31" i="1" s="1"/>
  <c r="L31" i="1" s="1"/>
  <c r="N31" i="1" s="1"/>
  <c r="Q31" i="1" s="1"/>
  <c r="E47" i="1"/>
  <c r="F47" i="1" s="1"/>
  <c r="G47" i="1" s="1"/>
  <c r="H47" i="1" s="1"/>
  <c r="I47" i="1" s="1"/>
  <c r="J47" i="1" s="1"/>
  <c r="K47" i="1" s="1"/>
  <c r="L47" i="1" s="1"/>
  <c r="N47" i="1" s="1"/>
  <c r="Q47" i="1" s="1"/>
  <c r="E71" i="1"/>
  <c r="F71" i="1" s="1"/>
  <c r="G71" i="1" s="1"/>
  <c r="H71" i="1" s="1"/>
  <c r="I71" i="1" s="1"/>
  <c r="J71" i="1" s="1"/>
  <c r="K71" i="1" s="1"/>
  <c r="L71" i="1" s="1"/>
  <c r="N71" i="1" s="1"/>
  <c r="Q71" i="1" s="1"/>
  <c r="E95" i="1"/>
  <c r="F95" i="1" s="1"/>
  <c r="G95" i="1" s="1"/>
  <c r="H95" i="1" s="1"/>
  <c r="I95" i="1" s="1"/>
  <c r="J95" i="1" s="1"/>
  <c r="K95" i="1" s="1"/>
  <c r="L95" i="1" s="1"/>
  <c r="N95" i="1" s="1"/>
  <c r="E119" i="1"/>
  <c r="F119" i="1" s="1"/>
  <c r="G119" i="1" s="1"/>
  <c r="H119" i="1" s="1"/>
  <c r="I119" i="1" s="1"/>
  <c r="J119" i="1" s="1"/>
  <c r="K119" i="1" s="1"/>
  <c r="L119" i="1" s="1"/>
  <c r="N119" i="1" s="1"/>
  <c r="AQ119" i="1" s="1"/>
  <c r="E135" i="1"/>
  <c r="F135" i="1" s="1"/>
  <c r="G135" i="1" s="1"/>
  <c r="H135" i="1" s="1"/>
  <c r="I135" i="1" s="1"/>
  <c r="J135" i="1" s="1"/>
  <c r="K135" i="1" s="1"/>
  <c r="L135" i="1" s="1"/>
  <c r="N135" i="1" s="1"/>
  <c r="E158" i="1"/>
  <c r="F158" i="1" s="1"/>
  <c r="G158" i="1" s="1"/>
  <c r="H158" i="1" s="1"/>
  <c r="I158" i="1" s="1"/>
  <c r="J158" i="1" s="1"/>
  <c r="K158" i="1" s="1"/>
  <c r="L158" i="1" s="1"/>
  <c r="N158" i="1" s="1"/>
  <c r="E174" i="1"/>
  <c r="F174" i="1" s="1"/>
  <c r="G174" i="1" s="1"/>
  <c r="H174" i="1" s="1"/>
  <c r="I174" i="1" s="1"/>
  <c r="J174" i="1" s="1"/>
  <c r="K174" i="1" s="1"/>
  <c r="L174" i="1" s="1"/>
  <c r="N174" i="1" s="1"/>
  <c r="E214" i="1"/>
  <c r="F214" i="1" s="1"/>
  <c r="G214" i="1" s="1"/>
  <c r="H214" i="1" s="1"/>
  <c r="I214" i="1" s="1"/>
  <c r="J214" i="1" s="1"/>
  <c r="K214" i="1" s="1"/>
  <c r="L214" i="1" s="1"/>
  <c r="N214" i="1" s="1"/>
  <c r="E32" i="1"/>
  <c r="F32" i="1" s="1"/>
  <c r="G32" i="1" s="1"/>
  <c r="H32" i="1" s="1"/>
  <c r="I32" i="1" s="1"/>
  <c r="J32" i="1" s="1"/>
  <c r="K32" i="1" s="1"/>
  <c r="L32" i="1" s="1"/>
  <c r="N32" i="1" s="1"/>
  <c r="E40" i="1"/>
  <c r="F40" i="1" s="1"/>
  <c r="G40" i="1" s="1"/>
  <c r="H40" i="1" s="1"/>
  <c r="I40" i="1" s="1"/>
  <c r="J40" i="1" s="1"/>
  <c r="K40" i="1" s="1"/>
  <c r="L40" i="1" s="1"/>
  <c r="N40" i="1" s="1"/>
  <c r="Q40" i="1" s="1"/>
  <c r="E48" i="1"/>
  <c r="F48" i="1" s="1"/>
  <c r="G48" i="1" s="1"/>
  <c r="H48" i="1" s="1"/>
  <c r="I48" i="1" s="1"/>
  <c r="J48" i="1" s="1"/>
  <c r="K48" i="1" s="1"/>
  <c r="L48" i="1" s="1"/>
  <c r="N48" i="1" s="1"/>
  <c r="Q48" i="1" s="1"/>
  <c r="E56" i="1"/>
  <c r="F56" i="1" s="1"/>
  <c r="G56" i="1" s="1"/>
  <c r="H56" i="1" s="1"/>
  <c r="I56" i="1" s="1"/>
  <c r="J56" i="1" s="1"/>
  <c r="K56" i="1" s="1"/>
  <c r="L56" i="1" s="1"/>
  <c r="N56" i="1" s="1"/>
  <c r="Q56" i="1" s="1"/>
  <c r="E64" i="1"/>
  <c r="F64" i="1" s="1"/>
  <c r="G64" i="1" s="1"/>
  <c r="H64" i="1" s="1"/>
  <c r="I64" i="1" s="1"/>
  <c r="J64" i="1" s="1"/>
  <c r="K64" i="1" s="1"/>
  <c r="L64" i="1" s="1"/>
  <c r="N64" i="1" s="1"/>
  <c r="Q64" i="1" s="1"/>
  <c r="E72" i="1"/>
  <c r="F72" i="1" s="1"/>
  <c r="G72" i="1" s="1"/>
  <c r="H72" i="1" s="1"/>
  <c r="I72" i="1" s="1"/>
  <c r="J72" i="1" s="1"/>
  <c r="K72" i="1" s="1"/>
  <c r="L72" i="1" s="1"/>
  <c r="N72" i="1" s="1"/>
  <c r="Q72" i="1" s="1"/>
  <c r="E80" i="1"/>
  <c r="F80" i="1" s="1"/>
  <c r="G80" i="1" s="1"/>
  <c r="H80" i="1" s="1"/>
  <c r="I80" i="1" s="1"/>
  <c r="J80" i="1" s="1"/>
  <c r="K80" i="1" s="1"/>
  <c r="L80" i="1" s="1"/>
  <c r="N80" i="1" s="1"/>
  <c r="Q80" i="1" s="1"/>
  <c r="E88" i="1"/>
  <c r="F88" i="1" s="1"/>
  <c r="G88" i="1" s="1"/>
  <c r="H88" i="1" s="1"/>
  <c r="I88" i="1" s="1"/>
  <c r="J88" i="1" s="1"/>
  <c r="K88" i="1" s="1"/>
  <c r="L88" i="1" s="1"/>
  <c r="N88" i="1" s="1"/>
  <c r="E96" i="1"/>
  <c r="F96" i="1" s="1"/>
  <c r="G96" i="1" s="1"/>
  <c r="H96" i="1" s="1"/>
  <c r="I96" i="1" s="1"/>
  <c r="J96" i="1" s="1"/>
  <c r="K96" i="1" s="1"/>
  <c r="L96" i="1" s="1"/>
  <c r="N96" i="1" s="1"/>
  <c r="AQ96" i="1" s="1"/>
  <c r="E104" i="1"/>
  <c r="F104" i="1" s="1"/>
  <c r="G104" i="1" s="1"/>
  <c r="H104" i="1" s="1"/>
  <c r="I104" i="1" s="1"/>
  <c r="J104" i="1" s="1"/>
  <c r="K104" i="1" s="1"/>
  <c r="L104" i="1" s="1"/>
  <c r="N104" i="1" s="1"/>
  <c r="E112" i="1"/>
  <c r="F112" i="1" s="1"/>
  <c r="G112" i="1" s="1"/>
  <c r="H112" i="1" s="1"/>
  <c r="I112" i="1" s="1"/>
  <c r="J112" i="1" s="1"/>
  <c r="K112" i="1" s="1"/>
  <c r="L112" i="1" s="1"/>
  <c r="N112" i="1" s="1"/>
  <c r="AQ112" i="1" s="1"/>
  <c r="E120" i="1"/>
  <c r="F120" i="1" s="1"/>
  <c r="G120" i="1" s="1"/>
  <c r="H120" i="1" s="1"/>
  <c r="I120" i="1" s="1"/>
  <c r="J120" i="1" s="1"/>
  <c r="K120" i="1" s="1"/>
  <c r="L120" i="1" s="1"/>
  <c r="N120" i="1" s="1"/>
  <c r="E128" i="1"/>
  <c r="F128" i="1" s="1"/>
  <c r="G128" i="1" s="1"/>
  <c r="H128" i="1" s="1"/>
  <c r="I128" i="1" s="1"/>
  <c r="J128" i="1" s="1"/>
  <c r="K128" i="1" s="1"/>
  <c r="L128" i="1" s="1"/>
  <c r="N128" i="1" s="1"/>
  <c r="E136" i="1"/>
  <c r="F136" i="1" s="1"/>
  <c r="G136" i="1" s="1"/>
  <c r="H136" i="1" s="1"/>
  <c r="I136" i="1" s="1"/>
  <c r="J136" i="1" s="1"/>
  <c r="K136" i="1" s="1"/>
  <c r="L136" i="1" s="1"/>
  <c r="N136" i="1" s="1"/>
  <c r="E144" i="1"/>
  <c r="F144" i="1" s="1"/>
  <c r="G144" i="1" s="1"/>
  <c r="H144" i="1" s="1"/>
  <c r="I144" i="1" s="1"/>
  <c r="J144" i="1" s="1"/>
  <c r="K144" i="1" s="1"/>
  <c r="L144" i="1" s="1"/>
  <c r="N144" i="1" s="1"/>
  <c r="E151" i="1"/>
  <c r="F151" i="1" s="1"/>
  <c r="G151" i="1" s="1"/>
  <c r="H151" i="1" s="1"/>
  <c r="I151" i="1" s="1"/>
  <c r="J151" i="1" s="1"/>
  <c r="K151" i="1" s="1"/>
  <c r="L151" i="1" s="1"/>
  <c r="N151" i="1" s="1"/>
  <c r="E159" i="1"/>
  <c r="F159" i="1" s="1"/>
  <c r="G159" i="1" s="1"/>
  <c r="H159" i="1" s="1"/>
  <c r="I159" i="1" s="1"/>
  <c r="J159" i="1" s="1"/>
  <c r="K159" i="1" s="1"/>
  <c r="L159" i="1" s="1"/>
  <c r="N159" i="1" s="1"/>
  <c r="E167" i="1"/>
  <c r="F167" i="1" s="1"/>
  <c r="G167" i="1" s="1"/>
  <c r="H167" i="1" s="1"/>
  <c r="I167" i="1" s="1"/>
  <c r="J167" i="1" s="1"/>
  <c r="K167" i="1" s="1"/>
  <c r="L167" i="1" s="1"/>
  <c r="N167" i="1" s="1"/>
  <c r="AQ167" i="1" s="1"/>
  <c r="E175" i="1"/>
  <c r="F175" i="1" s="1"/>
  <c r="G175" i="1" s="1"/>
  <c r="H175" i="1" s="1"/>
  <c r="I175" i="1" s="1"/>
  <c r="J175" i="1" s="1"/>
  <c r="K175" i="1" s="1"/>
  <c r="L175" i="1" s="1"/>
  <c r="N175" i="1" s="1"/>
  <c r="AQ175" i="1" s="1"/>
  <c r="E183" i="1"/>
  <c r="F183" i="1" s="1"/>
  <c r="G183" i="1" s="1"/>
  <c r="H183" i="1" s="1"/>
  <c r="I183" i="1" s="1"/>
  <c r="J183" i="1" s="1"/>
  <c r="K183" i="1" s="1"/>
  <c r="L183" i="1" s="1"/>
  <c r="N183" i="1" s="1"/>
  <c r="E191" i="1"/>
  <c r="F191" i="1" s="1"/>
  <c r="G191" i="1" s="1"/>
  <c r="H191" i="1" s="1"/>
  <c r="I191" i="1" s="1"/>
  <c r="J191" i="1" s="1"/>
  <c r="K191" i="1" s="1"/>
  <c r="L191" i="1" s="1"/>
  <c r="N191" i="1" s="1"/>
  <c r="E199" i="1"/>
  <c r="F199" i="1" s="1"/>
  <c r="G199" i="1" s="1"/>
  <c r="H199" i="1" s="1"/>
  <c r="I199" i="1" s="1"/>
  <c r="J199" i="1" s="1"/>
  <c r="K199" i="1" s="1"/>
  <c r="L199" i="1" s="1"/>
  <c r="N199" i="1" s="1"/>
  <c r="E207" i="1"/>
  <c r="F207" i="1" s="1"/>
  <c r="G207" i="1" s="1"/>
  <c r="H207" i="1" s="1"/>
  <c r="I207" i="1" s="1"/>
  <c r="J207" i="1" s="1"/>
  <c r="K207" i="1" s="1"/>
  <c r="L207" i="1" s="1"/>
  <c r="N207" i="1" s="1"/>
  <c r="E215" i="1"/>
  <c r="F215" i="1" s="1"/>
  <c r="G215" i="1" s="1"/>
  <c r="H215" i="1" s="1"/>
  <c r="I215" i="1" s="1"/>
  <c r="J215" i="1" s="1"/>
  <c r="K215" i="1" s="1"/>
  <c r="L215" i="1" s="1"/>
  <c r="N215" i="1" s="1"/>
  <c r="AQ215" i="1" s="1"/>
  <c r="E223" i="1"/>
  <c r="F223" i="1" s="1"/>
  <c r="G223" i="1" s="1"/>
  <c r="H223" i="1" s="1"/>
  <c r="I223" i="1" s="1"/>
  <c r="J223" i="1" s="1"/>
  <c r="K223" i="1" s="1"/>
  <c r="L223" i="1" s="1"/>
  <c r="N223" i="1" s="1"/>
  <c r="E231" i="1"/>
  <c r="F231" i="1" s="1"/>
  <c r="G231" i="1" s="1"/>
  <c r="H231" i="1" s="1"/>
  <c r="I231" i="1" s="1"/>
  <c r="J231" i="1" s="1"/>
  <c r="K231" i="1" s="1"/>
  <c r="L231" i="1" s="1"/>
  <c r="N231" i="1" s="1"/>
  <c r="E239" i="1"/>
  <c r="F239" i="1" s="1"/>
  <c r="G239" i="1" s="1"/>
  <c r="H239" i="1" s="1"/>
  <c r="I239" i="1" s="1"/>
  <c r="J239" i="1" s="1"/>
  <c r="K239" i="1" s="1"/>
  <c r="L239" i="1" s="1"/>
  <c r="N239" i="1" s="1"/>
  <c r="E247" i="1"/>
  <c r="F247" i="1" s="1"/>
  <c r="G247" i="1" s="1"/>
  <c r="H247" i="1" s="1"/>
  <c r="I247" i="1" s="1"/>
  <c r="J247" i="1" s="1"/>
  <c r="K247" i="1" s="1"/>
  <c r="L247" i="1" s="1"/>
  <c r="N247" i="1" s="1"/>
  <c r="E255" i="1"/>
  <c r="F255" i="1" s="1"/>
  <c r="G255" i="1" s="1"/>
  <c r="H255" i="1" s="1"/>
  <c r="I255" i="1" s="1"/>
  <c r="J255" i="1" s="1"/>
  <c r="K255" i="1" s="1"/>
  <c r="L255" i="1" s="1"/>
  <c r="N255" i="1" s="1"/>
  <c r="E263" i="1"/>
  <c r="F263" i="1" s="1"/>
  <c r="G263" i="1" s="1"/>
  <c r="H263" i="1" s="1"/>
  <c r="I263" i="1" s="1"/>
  <c r="J263" i="1" s="1"/>
  <c r="K263" i="1" s="1"/>
  <c r="L263" i="1" s="1"/>
  <c r="N263" i="1" s="1"/>
  <c r="E271" i="1"/>
  <c r="F271" i="1" s="1"/>
  <c r="G271" i="1" s="1"/>
  <c r="H271" i="1" s="1"/>
  <c r="I271" i="1" s="1"/>
  <c r="J271" i="1" s="1"/>
  <c r="K271" i="1" s="1"/>
  <c r="L271" i="1" s="1"/>
  <c r="N271" i="1" s="1"/>
  <c r="AQ271" i="1" s="1"/>
  <c r="E279" i="1"/>
  <c r="F279" i="1" s="1"/>
  <c r="G279" i="1" s="1"/>
  <c r="H279" i="1" s="1"/>
  <c r="I279" i="1" s="1"/>
  <c r="J279" i="1" s="1"/>
  <c r="K279" i="1" s="1"/>
  <c r="L279" i="1" s="1"/>
  <c r="N279" i="1" s="1"/>
  <c r="AQ279" i="1" s="1"/>
  <c r="E287" i="1"/>
  <c r="F287" i="1" s="1"/>
  <c r="G287" i="1" s="1"/>
  <c r="H287" i="1" s="1"/>
  <c r="I287" i="1" s="1"/>
  <c r="J287" i="1" s="1"/>
  <c r="K287" i="1" s="1"/>
  <c r="L287" i="1" s="1"/>
  <c r="N287" i="1" s="1"/>
  <c r="E295" i="1"/>
  <c r="F295" i="1" s="1"/>
  <c r="G295" i="1" s="1"/>
  <c r="H295" i="1" s="1"/>
  <c r="I295" i="1" s="1"/>
  <c r="J295" i="1" s="1"/>
  <c r="K295" i="1" s="1"/>
  <c r="L295" i="1" s="1"/>
  <c r="N295" i="1" s="1"/>
  <c r="E303" i="1"/>
  <c r="F303" i="1" s="1"/>
  <c r="G303" i="1" s="1"/>
  <c r="H303" i="1" s="1"/>
  <c r="I303" i="1" s="1"/>
  <c r="J303" i="1" s="1"/>
  <c r="K303" i="1" s="1"/>
  <c r="L303" i="1" s="1"/>
  <c r="N303" i="1" s="1"/>
  <c r="E311" i="1"/>
  <c r="F311" i="1" s="1"/>
  <c r="G311" i="1" s="1"/>
  <c r="H311" i="1" s="1"/>
  <c r="I311" i="1" s="1"/>
  <c r="J311" i="1" s="1"/>
  <c r="K311" i="1" s="1"/>
  <c r="L311" i="1" s="1"/>
  <c r="N311" i="1" s="1"/>
  <c r="E319" i="1"/>
  <c r="F319" i="1" s="1"/>
  <c r="G319" i="1" s="1"/>
  <c r="H319" i="1" s="1"/>
  <c r="I319" i="1" s="1"/>
  <c r="J319" i="1" s="1"/>
  <c r="K319" i="1" s="1"/>
  <c r="L319" i="1" s="1"/>
  <c r="N319" i="1" s="1"/>
  <c r="AQ319" i="1" s="1"/>
  <c r="E327" i="1"/>
  <c r="F327" i="1" s="1"/>
  <c r="G327" i="1" s="1"/>
  <c r="H327" i="1" s="1"/>
  <c r="I327" i="1" s="1"/>
  <c r="J327" i="1" s="1"/>
  <c r="K327" i="1" s="1"/>
  <c r="L327" i="1" s="1"/>
  <c r="N327" i="1" s="1"/>
  <c r="E335" i="1"/>
  <c r="F335" i="1" s="1"/>
  <c r="G335" i="1" s="1"/>
  <c r="H335" i="1" s="1"/>
  <c r="I335" i="1" s="1"/>
  <c r="J335" i="1" s="1"/>
  <c r="K335" i="1" s="1"/>
  <c r="L335" i="1" s="1"/>
  <c r="N335" i="1" s="1"/>
  <c r="AQ335" i="1" s="1"/>
  <c r="E343" i="1"/>
  <c r="F343" i="1" s="1"/>
  <c r="G343" i="1" s="1"/>
  <c r="H343" i="1" s="1"/>
  <c r="I343" i="1" s="1"/>
  <c r="J343" i="1" s="1"/>
  <c r="K343" i="1" s="1"/>
  <c r="L343" i="1" s="1"/>
  <c r="N343" i="1" s="1"/>
  <c r="E351" i="1"/>
  <c r="F351" i="1" s="1"/>
  <c r="G351" i="1" s="1"/>
  <c r="H351" i="1" s="1"/>
  <c r="I351" i="1" s="1"/>
  <c r="J351" i="1" s="1"/>
  <c r="K351" i="1" s="1"/>
  <c r="L351" i="1" s="1"/>
  <c r="N351" i="1" s="1"/>
  <c r="E359" i="1"/>
  <c r="F359" i="1" s="1"/>
  <c r="G359" i="1" s="1"/>
  <c r="H359" i="1" s="1"/>
  <c r="I359" i="1" s="1"/>
  <c r="J359" i="1" s="1"/>
  <c r="K359" i="1" s="1"/>
  <c r="L359" i="1" s="1"/>
  <c r="N359" i="1" s="1"/>
  <c r="E367" i="1"/>
  <c r="F367" i="1" s="1"/>
  <c r="G367" i="1" s="1"/>
  <c r="H367" i="1" s="1"/>
  <c r="I367" i="1" s="1"/>
  <c r="J367" i="1" s="1"/>
  <c r="K367" i="1" s="1"/>
  <c r="L367" i="1" s="1"/>
  <c r="N367" i="1" s="1"/>
  <c r="E375" i="1"/>
  <c r="F375" i="1" s="1"/>
  <c r="G375" i="1" s="1"/>
  <c r="H375" i="1" s="1"/>
  <c r="I375" i="1" s="1"/>
  <c r="J375" i="1" s="1"/>
  <c r="K375" i="1" s="1"/>
  <c r="L375" i="1" s="1"/>
  <c r="N375" i="1" s="1"/>
  <c r="E383" i="1"/>
  <c r="F383" i="1" s="1"/>
  <c r="G383" i="1" s="1"/>
  <c r="H383" i="1" s="1"/>
  <c r="I383" i="1" s="1"/>
  <c r="J383" i="1" s="1"/>
  <c r="K383" i="1" s="1"/>
  <c r="L383" i="1" s="1"/>
  <c r="N383" i="1" s="1"/>
  <c r="E391" i="1"/>
  <c r="F391" i="1" s="1"/>
  <c r="G391" i="1" s="1"/>
  <c r="H391" i="1" s="1"/>
  <c r="I391" i="1" s="1"/>
  <c r="J391" i="1" s="1"/>
  <c r="K391" i="1" s="1"/>
  <c r="L391" i="1" s="1"/>
  <c r="N391" i="1" s="1"/>
  <c r="E399" i="1"/>
  <c r="F399" i="1" s="1"/>
  <c r="G399" i="1" s="1"/>
  <c r="H399" i="1" s="1"/>
  <c r="I399" i="1" s="1"/>
  <c r="J399" i="1" s="1"/>
  <c r="K399" i="1" s="1"/>
  <c r="L399" i="1" s="1"/>
  <c r="N399" i="1" s="1"/>
  <c r="E407" i="1"/>
  <c r="F407" i="1" s="1"/>
  <c r="G407" i="1" s="1"/>
  <c r="H407" i="1" s="1"/>
  <c r="I407" i="1" s="1"/>
  <c r="J407" i="1" s="1"/>
  <c r="K407" i="1" s="1"/>
  <c r="L407" i="1" s="1"/>
  <c r="N407" i="1" s="1"/>
  <c r="E414" i="1"/>
  <c r="F414" i="1" s="1"/>
  <c r="G414" i="1" s="1"/>
  <c r="H414" i="1" s="1"/>
  <c r="I414" i="1" s="1"/>
  <c r="J414" i="1" s="1"/>
  <c r="K414" i="1" s="1"/>
  <c r="L414" i="1" s="1"/>
  <c r="N414" i="1" s="1"/>
  <c r="E422" i="1"/>
  <c r="F422" i="1" s="1"/>
  <c r="G422" i="1" s="1"/>
  <c r="H422" i="1" s="1"/>
  <c r="I422" i="1" s="1"/>
  <c r="J422" i="1" s="1"/>
  <c r="K422" i="1" s="1"/>
  <c r="L422" i="1" s="1"/>
  <c r="N422" i="1" s="1"/>
  <c r="E430" i="1"/>
  <c r="F430" i="1" s="1"/>
  <c r="G430" i="1" s="1"/>
  <c r="H430" i="1" s="1"/>
  <c r="I430" i="1" s="1"/>
  <c r="J430" i="1" s="1"/>
  <c r="K430" i="1" s="1"/>
  <c r="L430" i="1" s="1"/>
  <c r="N430" i="1" s="1"/>
  <c r="E438" i="1"/>
  <c r="F438" i="1" s="1"/>
  <c r="G438" i="1" s="1"/>
  <c r="H438" i="1" s="1"/>
  <c r="I438" i="1" s="1"/>
  <c r="J438" i="1" s="1"/>
  <c r="K438" i="1" s="1"/>
  <c r="L438" i="1" s="1"/>
  <c r="N438" i="1" s="1"/>
  <c r="E446" i="1"/>
  <c r="F446" i="1" s="1"/>
  <c r="G446" i="1" s="1"/>
  <c r="H446" i="1" s="1"/>
  <c r="I446" i="1" s="1"/>
  <c r="J446" i="1" s="1"/>
  <c r="K446" i="1" s="1"/>
  <c r="L446" i="1" s="1"/>
  <c r="N446" i="1" s="1"/>
  <c r="E454" i="1"/>
  <c r="F454" i="1" s="1"/>
  <c r="G454" i="1" s="1"/>
  <c r="H454" i="1" s="1"/>
  <c r="I454" i="1" s="1"/>
  <c r="J454" i="1" s="1"/>
  <c r="K454" i="1" s="1"/>
  <c r="L454" i="1" s="1"/>
  <c r="N454" i="1" s="1"/>
  <c r="E462" i="1"/>
  <c r="F462" i="1" s="1"/>
  <c r="G462" i="1" s="1"/>
  <c r="H462" i="1" s="1"/>
  <c r="I462" i="1" s="1"/>
  <c r="J462" i="1" s="1"/>
  <c r="K462" i="1" s="1"/>
  <c r="L462" i="1" s="1"/>
  <c r="N462" i="1" s="1"/>
  <c r="E470" i="1"/>
  <c r="F470" i="1" s="1"/>
  <c r="G470" i="1" s="1"/>
  <c r="H470" i="1" s="1"/>
  <c r="I470" i="1" s="1"/>
  <c r="J470" i="1" s="1"/>
  <c r="K470" i="1" s="1"/>
  <c r="L470" i="1" s="1"/>
  <c r="N470" i="1" s="1"/>
  <c r="E478" i="1"/>
  <c r="F478" i="1" s="1"/>
  <c r="G478" i="1" s="1"/>
  <c r="H478" i="1" s="1"/>
  <c r="I478" i="1" s="1"/>
  <c r="J478" i="1" s="1"/>
  <c r="K478" i="1" s="1"/>
  <c r="L478" i="1" s="1"/>
  <c r="N478" i="1" s="1"/>
  <c r="E486" i="1"/>
  <c r="F486" i="1" s="1"/>
  <c r="G486" i="1" s="1"/>
  <c r="H486" i="1" s="1"/>
  <c r="I486" i="1" s="1"/>
  <c r="J486" i="1" s="1"/>
  <c r="K486" i="1" s="1"/>
  <c r="L486" i="1" s="1"/>
  <c r="N486" i="1" s="1"/>
  <c r="E494" i="1"/>
  <c r="F494" i="1" s="1"/>
  <c r="G494" i="1" s="1"/>
  <c r="H494" i="1" s="1"/>
  <c r="I494" i="1" s="1"/>
  <c r="J494" i="1" s="1"/>
  <c r="K494" i="1" s="1"/>
  <c r="L494" i="1" s="1"/>
  <c r="N494" i="1" s="1"/>
  <c r="E502" i="1"/>
  <c r="F502" i="1" s="1"/>
  <c r="G502" i="1" s="1"/>
  <c r="H502" i="1" s="1"/>
  <c r="I502" i="1" s="1"/>
  <c r="J502" i="1" s="1"/>
  <c r="K502" i="1" s="1"/>
  <c r="L502" i="1" s="1"/>
  <c r="N502" i="1" s="1"/>
  <c r="E510" i="1"/>
  <c r="F510" i="1" s="1"/>
  <c r="G510" i="1" s="1"/>
  <c r="H510" i="1" s="1"/>
  <c r="I510" i="1" s="1"/>
  <c r="J510" i="1" s="1"/>
  <c r="K510" i="1" s="1"/>
  <c r="L510" i="1" s="1"/>
  <c r="N510" i="1" s="1"/>
  <c r="E19" i="1"/>
  <c r="F19" i="1" s="1"/>
  <c r="G19" i="1" s="1"/>
  <c r="H19" i="1" s="1"/>
  <c r="I19" i="1" s="1"/>
  <c r="J19" i="1" s="1"/>
  <c r="K19" i="1" s="1"/>
  <c r="L19" i="1" s="1"/>
  <c r="N19" i="1" s="1"/>
  <c r="E75" i="1"/>
  <c r="F75" i="1" s="1"/>
  <c r="G75" i="1" s="1"/>
  <c r="H75" i="1" s="1"/>
  <c r="I75" i="1" s="1"/>
  <c r="J75" i="1" s="1"/>
  <c r="K75" i="1" s="1"/>
  <c r="L75" i="1" s="1"/>
  <c r="N75" i="1" s="1"/>
  <c r="Q75" i="1" s="1"/>
  <c r="E115" i="1"/>
  <c r="F115" i="1" s="1"/>
  <c r="G115" i="1" s="1"/>
  <c r="H115" i="1" s="1"/>
  <c r="I115" i="1" s="1"/>
  <c r="J115" i="1" s="1"/>
  <c r="K115" i="1" s="1"/>
  <c r="L115" i="1" s="1"/>
  <c r="N115" i="1" s="1"/>
  <c r="E162" i="1"/>
  <c r="F162" i="1" s="1"/>
  <c r="G162" i="1" s="1"/>
  <c r="H162" i="1" s="1"/>
  <c r="I162" i="1" s="1"/>
  <c r="J162" i="1" s="1"/>
  <c r="K162" i="1" s="1"/>
  <c r="L162" i="1" s="1"/>
  <c r="N162" i="1" s="1"/>
  <c r="E210" i="1"/>
  <c r="F210" i="1" s="1"/>
  <c r="G210" i="1" s="1"/>
  <c r="H210" i="1" s="1"/>
  <c r="I210" i="1" s="1"/>
  <c r="J210" i="1" s="1"/>
  <c r="K210" i="1" s="1"/>
  <c r="L210" i="1" s="1"/>
  <c r="N210" i="1" s="1"/>
  <c r="E242" i="1"/>
  <c r="F242" i="1" s="1"/>
  <c r="G242" i="1" s="1"/>
  <c r="H242" i="1" s="1"/>
  <c r="I242" i="1" s="1"/>
  <c r="J242" i="1" s="1"/>
  <c r="K242" i="1" s="1"/>
  <c r="L242" i="1" s="1"/>
  <c r="N242" i="1" s="1"/>
  <c r="E298" i="1"/>
  <c r="F298" i="1" s="1"/>
  <c r="G298" i="1" s="1"/>
  <c r="H298" i="1" s="1"/>
  <c r="I298" i="1" s="1"/>
  <c r="J298" i="1" s="1"/>
  <c r="K298" i="1" s="1"/>
  <c r="L298" i="1" s="1"/>
  <c r="N298" i="1" s="1"/>
  <c r="E338" i="1"/>
  <c r="F338" i="1" s="1"/>
  <c r="G338" i="1" s="1"/>
  <c r="H338" i="1" s="1"/>
  <c r="I338" i="1" s="1"/>
  <c r="J338" i="1" s="1"/>
  <c r="K338" i="1" s="1"/>
  <c r="L338" i="1" s="1"/>
  <c r="N338" i="1" s="1"/>
  <c r="E370" i="1"/>
  <c r="F370" i="1" s="1"/>
  <c r="G370" i="1" s="1"/>
  <c r="H370" i="1" s="1"/>
  <c r="I370" i="1" s="1"/>
  <c r="J370" i="1" s="1"/>
  <c r="K370" i="1" s="1"/>
  <c r="L370" i="1" s="1"/>
  <c r="N370" i="1" s="1"/>
  <c r="AQ370" i="1" s="1"/>
  <c r="E410" i="1"/>
  <c r="F410" i="1" s="1"/>
  <c r="G410" i="1" s="1"/>
  <c r="H410" i="1" s="1"/>
  <c r="I410" i="1" s="1"/>
  <c r="J410" i="1" s="1"/>
  <c r="K410" i="1" s="1"/>
  <c r="L410" i="1" s="1"/>
  <c r="N410" i="1" s="1"/>
  <c r="E457" i="1"/>
  <c r="F457" i="1" s="1"/>
  <c r="G457" i="1" s="1"/>
  <c r="H457" i="1" s="1"/>
  <c r="I457" i="1" s="1"/>
  <c r="J457" i="1" s="1"/>
  <c r="K457" i="1" s="1"/>
  <c r="L457" i="1" s="1"/>
  <c r="N457" i="1" s="1"/>
  <c r="AQ457" i="1" s="1"/>
  <c r="E497" i="1"/>
  <c r="F497" i="1" s="1"/>
  <c r="G497" i="1" s="1"/>
  <c r="H497" i="1" s="1"/>
  <c r="I497" i="1" s="1"/>
  <c r="J497" i="1" s="1"/>
  <c r="K497" i="1" s="1"/>
  <c r="L497" i="1" s="1"/>
  <c r="N497" i="1" s="1"/>
  <c r="E28" i="1"/>
  <c r="F28" i="1" s="1"/>
  <c r="G28" i="1" s="1"/>
  <c r="H28" i="1" s="1"/>
  <c r="I28" i="1" s="1"/>
  <c r="J28" i="1" s="1"/>
  <c r="K28" i="1" s="1"/>
  <c r="L28" i="1" s="1"/>
  <c r="N28" i="1" s="1"/>
  <c r="E60" i="1"/>
  <c r="F60" i="1" s="1"/>
  <c r="G60" i="1" s="1"/>
  <c r="H60" i="1" s="1"/>
  <c r="I60" i="1" s="1"/>
  <c r="J60" i="1" s="1"/>
  <c r="K60" i="1" s="1"/>
  <c r="L60" i="1" s="1"/>
  <c r="N60" i="1" s="1"/>
  <c r="E100" i="1"/>
  <c r="F100" i="1" s="1"/>
  <c r="G100" i="1" s="1"/>
  <c r="H100" i="1" s="1"/>
  <c r="I100" i="1" s="1"/>
  <c r="J100" i="1" s="1"/>
  <c r="K100" i="1" s="1"/>
  <c r="L100" i="1" s="1"/>
  <c r="N100" i="1" s="1"/>
  <c r="E147" i="1"/>
  <c r="F147" i="1" s="1"/>
  <c r="G147" i="1" s="1"/>
  <c r="H147" i="1" s="1"/>
  <c r="I147" i="1" s="1"/>
  <c r="J147" i="1" s="1"/>
  <c r="K147" i="1" s="1"/>
  <c r="L147" i="1" s="1"/>
  <c r="N147" i="1" s="1"/>
  <c r="E179" i="1"/>
  <c r="F179" i="1" s="1"/>
  <c r="G179" i="1" s="1"/>
  <c r="H179" i="1" s="1"/>
  <c r="I179" i="1" s="1"/>
  <c r="J179" i="1" s="1"/>
  <c r="K179" i="1" s="1"/>
  <c r="L179" i="1" s="1"/>
  <c r="N179" i="1" s="1"/>
  <c r="E227" i="1"/>
  <c r="F227" i="1" s="1"/>
  <c r="G227" i="1" s="1"/>
  <c r="H227" i="1" s="1"/>
  <c r="I227" i="1" s="1"/>
  <c r="J227" i="1" s="1"/>
  <c r="K227" i="1" s="1"/>
  <c r="L227" i="1" s="1"/>
  <c r="N227" i="1" s="1"/>
  <c r="AQ227" i="1" s="1"/>
  <c r="E267" i="1"/>
  <c r="F267" i="1" s="1"/>
  <c r="G267" i="1" s="1"/>
  <c r="H267" i="1" s="1"/>
  <c r="I267" i="1" s="1"/>
  <c r="J267" i="1" s="1"/>
  <c r="K267" i="1" s="1"/>
  <c r="L267" i="1" s="1"/>
  <c r="N267" i="1" s="1"/>
  <c r="AQ267" i="1" s="1"/>
  <c r="E323" i="1"/>
  <c r="F323" i="1" s="1"/>
  <c r="G323" i="1" s="1"/>
  <c r="H323" i="1" s="1"/>
  <c r="I323" i="1" s="1"/>
  <c r="J323" i="1" s="1"/>
  <c r="K323" i="1" s="1"/>
  <c r="L323" i="1" s="1"/>
  <c r="N323" i="1" s="1"/>
  <c r="E363" i="1"/>
  <c r="F363" i="1" s="1"/>
  <c r="G363" i="1" s="1"/>
  <c r="H363" i="1" s="1"/>
  <c r="I363" i="1" s="1"/>
  <c r="J363" i="1" s="1"/>
  <c r="K363" i="1" s="1"/>
  <c r="L363" i="1" s="1"/>
  <c r="N363" i="1" s="1"/>
  <c r="E403" i="1"/>
  <c r="F403" i="1" s="1"/>
  <c r="G403" i="1" s="1"/>
  <c r="H403" i="1" s="1"/>
  <c r="I403" i="1" s="1"/>
  <c r="J403" i="1" s="1"/>
  <c r="K403" i="1" s="1"/>
  <c r="L403" i="1" s="1"/>
  <c r="N403" i="1" s="1"/>
  <c r="E442" i="1"/>
  <c r="F442" i="1" s="1"/>
  <c r="G442" i="1" s="1"/>
  <c r="H442" i="1" s="1"/>
  <c r="I442" i="1" s="1"/>
  <c r="J442" i="1" s="1"/>
  <c r="K442" i="1" s="1"/>
  <c r="L442" i="1" s="1"/>
  <c r="N442" i="1" s="1"/>
  <c r="E482" i="1"/>
  <c r="F482" i="1" s="1"/>
  <c r="G482" i="1" s="1"/>
  <c r="H482" i="1" s="1"/>
  <c r="I482" i="1" s="1"/>
  <c r="J482" i="1" s="1"/>
  <c r="K482" i="1" s="1"/>
  <c r="L482" i="1" s="1"/>
  <c r="N482" i="1" s="1"/>
  <c r="E506" i="1"/>
  <c r="F506" i="1" s="1"/>
  <c r="G506" i="1" s="1"/>
  <c r="H506" i="1" s="1"/>
  <c r="I506" i="1" s="1"/>
  <c r="J506" i="1" s="1"/>
  <c r="K506" i="1" s="1"/>
  <c r="L506" i="1" s="1"/>
  <c r="N506" i="1" s="1"/>
  <c r="E23" i="1"/>
  <c r="F23" i="1" s="1"/>
  <c r="G23" i="1" s="1"/>
  <c r="H23" i="1" s="1"/>
  <c r="I23" i="1" s="1"/>
  <c r="J23" i="1" s="1"/>
  <c r="K23" i="1" s="1"/>
  <c r="L23" i="1" s="1"/>
  <c r="N23" i="1" s="1"/>
  <c r="E55" i="1"/>
  <c r="F55" i="1" s="1"/>
  <c r="G55" i="1" s="1"/>
  <c r="H55" i="1" s="1"/>
  <c r="I55" i="1" s="1"/>
  <c r="J55" i="1" s="1"/>
  <c r="K55" i="1" s="1"/>
  <c r="L55" i="1" s="1"/>
  <c r="N55" i="1" s="1"/>
  <c r="Q55" i="1" s="1"/>
  <c r="E103" i="1"/>
  <c r="F103" i="1" s="1"/>
  <c r="G103" i="1" s="1"/>
  <c r="H103" i="1" s="1"/>
  <c r="I103" i="1" s="1"/>
  <c r="J103" i="1" s="1"/>
  <c r="K103" i="1" s="1"/>
  <c r="L103" i="1" s="1"/>
  <c r="N103" i="1" s="1"/>
  <c r="E166" i="1"/>
  <c r="F166" i="1" s="1"/>
  <c r="G166" i="1" s="1"/>
  <c r="H166" i="1" s="1"/>
  <c r="I166" i="1" s="1"/>
  <c r="J166" i="1" s="1"/>
  <c r="K166" i="1" s="1"/>
  <c r="L166" i="1" s="1"/>
  <c r="N166" i="1" s="1"/>
  <c r="E24" i="1"/>
  <c r="F24" i="1" s="1"/>
  <c r="G24" i="1" s="1"/>
  <c r="H24" i="1" s="1"/>
  <c r="I24" i="1" s="1"/>
  <c r="J24" i="1" s="1"/>
  <c r="K24" i="1" s="1"/>
  <c r="L24" i="1" s="1"/>
  <c r="N24" i="1" s="1"/>
  <c r="E17" i="1"/>
  <c r="F17" i="1" s="1"/>
  <c r="G17" i="1" s="1"/>
  <c r="H17" i="1" s="1"/>
  <c r="I17" i="1" s="1"/>
  <c r="J17" i="1" s="1"/>
  <c r="K17" i="1" s="1"/>
  <c r="L17" i="1" s="1"/>
  <c r="N17" i="1" s="1"/>
  <c r="E25" i="1"/>
  <c r="F25" i="1" s="1"/>
  <c r="G25" i="1" s="1"/>
  <c r="H25" i="1" s="1"/>
  <c r="I25" i="1" s="1"/>
  <c r="J25" i="1" s="1"/>
  <c r="K25" i="1" s="1"/>
  <c r="L25" i="1" s="1"/>
  <c r="N25" i="1" s="1"/>
  <c r="E33" i="1"/>
  <c r="F33" i="1" s="1"/>
  <c r="G33" i="1" s="1"/>
  <c r="H33" i="1" s="1"/>
  <c r="I33" i="1" s="1"/>
  <c r="J33" i="1" s="1"/>
  <c r="K33" i="1" s="1"/>
  <c r="L33" i="1" s="1"/>
  <c r="N33" i="1" s="1"/>
  <c r="Q33" i="1" s="1"/>
  <c r="E41" i="1"/>
  <c r="F41" i="1" s="1"/>
  <c r="G41" i="1" s="1"/>
  <c r="H41" i="1" s="1"/>
  <c r="I41" i="1" s="1"/>
  <c r="J41" i="1" s="1"/>
  <c r="K41" i="1" s="1"/>
  <c r="L41" i="1" s="1"/>
  <c r="N41" i="1" s="1"/>
  <c r="Q41" i="1" s="1"/>
  <c r="E49" i="1"/>
  <c r="F49" i="1" s="1"/>
  <c r="G49" i="1" s="1"/>
  <c r="H49" i="1" s="1"/>
  <c r="I49" i="1" s="1"/>
  <c r="J49" i="1" s="1"/>
  <c r="K49" i="1" s="1"/>
  <c r="L49" i="1" s="1"/>
  <c r="N49" i="1" s="1"/>
  <c r="E57" i="1"/>
  <c r="F57" i="1" s="1"/>
  <c r="G57" i="1" s="1"/>
  <c r="H57" i="1" s="1"/>
  <c r="I57" i="1" s="1"/>
  <c r="J57" i="1" s="1"/>
  <c r="K57" i="1" s="1"/>
  <c r="L57" i="1" s="1"/>
  <c r="N57" i="1" s="1"/>
  <c r="Q57" i="1" s="1"/>
  <c r="E65" i="1"/>
  <c r="F65" i="1" s="1"/>
  <c r="G65" i="1" s="1"/>
  <c r="H65" i="1" s="1"/>
  <c r="I65" i="1" s="1"/>
  <c r="J65" i="1" s="1"/>
  <c r="K65" i="1" s="1"/>
  <c r="L65" i="1" s="1"/>
  <c r="N65" i="1" s="1"/>
  <c r="Q65" i="1" s="1"/>
  <c r="E73" i="1"/>
  <c r="F73" i="1" s="1"/>
  <c r="G73" i="1" s="1"/>
  <c r="H73" i="1" s="1"/>
  <c r="I73" i="1" s="1"/>
  <c r="J73" i="1" s="1"/>
  <c r="K73" i="1" s="1"/>
  <c r="L73" i="1" s="1"/>
  <c r="N73" i="1" s="1"/>
  <c r="AQ73" i="1" s="1"/>
  <c r="E81" i="1"/>
  <c r="F81" i="1" s="1"/>
  <c r="G81" i="1" s="1"/>
  <c r="H81" i="1" s="1"/>
  <c r="I81" i="1" s="1"/>
  <c r="J81" i="1" s="1"/>
  <c r="K81" i="1" s="1"/>
  <c r="L81" i="1" s="1"/>
  <c r="N81" i="1" s="1"/>
  <c r="Q81" i="1" s="1"/>
  <c r="E89" i="1"/>
  <c r="F89" i="1" s="1"/>
  <c r="G89" i="1" s="1"/>
  <c r="H89" i="1" s="1"/>
  <c r="I89" i="1" s="1"/>
  <c r="J89" i="1" s="1"/>
  <c r="K89" i="1" s="1"/>
  <c r="L89" i="1" s="1"/>
  <c r="N89" i="1" s="1"/>
  <c r="E97" i="1"/>
  <c r="F97" i="1" s="1"/>
  <c r="G97" i="1" s="1"/>
  <c r="H97" i="1" s="1"/>
  <c r="I97" i="1" s="1"/>
  <c r="J97" i="1" s="1"/>
  <c r="K97" i="1" s="1"/>
  <c r="L97" i="1" s="1"/>
  <c r="N97" i="1" s="1"/>
  <c r="E105" i="1"/>
  <c r="F105" i="1" s="1"/>
  <c r="G105" i="1" s="1"/>
  <c r="H105" i="1" s="1"/>
  <c r="I105" i="1" s="1"/>
  <c r="J105" i="1" s="1"/>
  <c r="K105" i="1" s="1"/>
  <c r="L105" i="1" s="1"/>
  <c r="N105" i="1" s="1"/>
  <c r="AQ105" i="1" s="1"/>
  <c r="E113" i="1"/>
  <c r="F113" i="1" s="1"/>
  <c r="G113" i="1" s="1"/>
  <c r="H113" i="1" s="1"/>
  <c r="I113" i="1" s="1"/>
  <c r="J113" i="1" s="1"/>
  <c r="K113" i="1" s="1"/>
  <c r="L113" i="1" s="1"/>
  <c r="N113" i="1" s="1"/>
  <c r="E121" i="1"/>
  <c r="F121" i="1" s="1"/>
  <c r="G121" i="1" s="1"/>
  <c r="H121" i="1" s="1"/>
  <c r="I121" i="1" s="1"/>
  <c r="J121" i="1" s="1"/>
  <c r="K121" i="1" s="1"/>
  <c r="L121" i="1" s="1"/>
  <c r="N121" i="1" s="1"/>
  <c r="E129" i="1"/>
  <c r="F129" i="1" s="1"/>
  <c r="G129" i="1" s="1"/>
  <c r="H129" i="1" s="1"/>
  <c r="I129" i="1" s="1"/>
  <c r="J129" i="1" s="1"/>
  <c r="K129" i="1" s="1"/>
  <c r="L129" i="1" s="1"/>
  <c r="N129" i="1" s="1"/>
  <c r="E137" i="1"/>
  <c r="F137" i="1" s="1"/>
  <c r="G137" i="1" s="1"/>
  <c r="H137" i="1" s="1"/>
  <c r="I137" i="1" s="1"/>
  <c r="J137" i="1" s="1"/>
  <c r="K137" i="1" s="1"/>
  <c r="L137" i="1" s="1"/>
  <c r="N137" i="1" s="1"/>
  <c r="AQ137" i="1" s="1"/>
  <c r="E152" i="1"/>
  <c r="F152" i="1" s="1"/>
  <c r="G152" i="1" s="1"/>
  <c r="H152" i="1" s="1"/>
  <c r="I152" i="1" s="1"/>
  <c r="J152" i="1" s="1"/>
  <c r="K152" i="1" s="1"/>
  <c r="L152" i="1" s="1"/>
  <c r="N152" i="1" s="1"/>
  <c r="E160" i="1"/>
  <c r="F160" i="1" s="1"/>
  <c r="G160" i="1" s="1"/>
  <c r="H160" i="1" s="1"/>
  <c r="I160" i="1" s="1"/>
  <c r="J160" i="1" s="1"/>
  <c r="K160" i="1" s="1"/>
  <c r="L160" i="1" s="1"/>
  <c r="N160" i="1" s="1"/>
  <c r="E168" i="1"/>
  <c r="F168" i="1" s="1"/>
  <c r="G168" i="1" s="1"/>
  <c r="H168" i="1" s="1"/>
  <c r="I168" i="1" s="1"/>
  <c r="J168" i="1" s="1"/>
  <c r="K168" i="1" s="1"/>
  <c r="L168" i="1" s="1"/>
  <c r="N168" i="1" s="1"/>
  <c r="E176" i="1"/>
  <c r="F176" i="1" s="1"/>
  <c r="G176" i="1" s="1"/>
  <c r="H176" i="1" s="1"/>
  <c r="I176" i="1" s="1"/>
  <c r="J176" i="1" s="1"/>
  <c r="K176" i="1" s="1"/>
  <c r="L176" i="1" s="1"/>
  <c r="N176" i="1" s="1"/>
  <c r="E184" i="1"/>
  <c r="F184" i="1" s="1"/>
  <c r="G184" i="1" s="1"/>
  <c r="H184" i="1" s="1"/>
  <c r="I184" i="1" s="1"/>
  <c r="J184" i="1" s="1"/>
  <c r="K184" i="1" s="1"/>
  <c r="L184" i="1" s="1"/>
  <c r="N184" i="1" s="1"/>
  <c r="E192" i="1"/>
  <c r="F192" i="1" s="1"/>
  <c r="G192" i="1" s="1"/>
  <c r="H192" i="1" s="1"/>
  <c r="I192" i="1" s="1"/>
  <c r="J192" i="1" s="1"/>
  <c r="K192" i="1" s="1"/>
  <c r="L192" i="1" s="1"/>
  <c r="N192" i="1" s="1"/>
  <c r="E200" i="1"/>
  <c r="F200" i="1" s="1"/>
  <c r="G200" i="1" s="1"/>
  <c r="H200" i="1" s="1"/>
  <c r="I200" i="1" s="1"/>
  <c r="J200" i="1" s="1"/>
  <c r="K200" i="1" s="1"/>
  <c r="L200" i="1" s="1"/>
  <c r="N200" i="1" s="1"/>
  <c r="E208" i="1"/>
  <c r="F208" i="1" s="1"/>
  <c r="G208" i="1" s="1"/>
  <c r="H208" i="1" s="1"/>
  <c r="I208" i="1" s="1"/>
  <c r="J208" i="1" s="1"/>
  <c r="K208" i="1" s="1"/>
  <c r="L208" i="1" s="1"/>
  <c r="N208" i="1" s="1"/>
  <c r="AQ208" i="1" s="1"/>
  <c r="E216" i="1"/>
  <c r="F216" i="1" s="1"/>
  <c r="G216" i="1" s="1"/>
  <c r="H216" i="1" s="1"/>
  <c r="I216" i="1" s="1"/>
  <c r="J216" i="1" s="1"/>
  <c r="K216" i="1" s="1"/>
  <c r="L216" i="1" s="1"/>
  <c r="N216" i="1" s="1"/>
  <c r="E224" i="1"/>
  <c r="F224" i="1" s="1"/>
  <c r="G224" i="1" s="1"/>
  <c r="H224" i="1" s="1"/>
  <c r="I224" i="1" s="1"/>
  <c r="J224" i="1" s="1"/>
  <c r="K224" i="1" s="1"/>
  <c r="L224" i="1" s="1"/>
  <c r="N224" i="1" s="1"/>
  <c r="E232" i="1"/>
  <c r="F232" i="1" s="1"/>
  <c r="G232" i="1" s="1"/>
  <c r="H232" i="1" s="1"/>
  <c r="I232" i="1" s="1"/>
  <c r="J232" i="1" s="1"/>
  <c r="K232" i="1" s="1"/>
  <c r="L232" i="1" s="1"/>
  <c r="N232" i="1" s="1"/>
  <c r="E240" i="1"/>
  <c r="F240" i="1" s="1"/>
  <c r="G240" i="1" s="1"/>
  <c r="H240" i="1" s="1"/>
  <c r="I240" i="1" s="1"/>
  <c r="J240" i="1" s="1"/>
  <c r="K240" i="1" s="1"/>
  <c r="L240" i="1" s="1"/>
  <c r="N240" i="1" s="1"/>
  <c r="E248" i="1"/>
  <c r="F248" i="1" s="1"/>
  <c r="G248" i="1" s="1"/>
  <c r="H248" i="1" s="1"/>
  <c r="I248" i="1" s="1"/>
  <c r="J248" i="1" s="1"/>
  <c r="K248" i="1" s="1"/>
  <c r="L248" i="1" s="1"/>
  <c r="N248" i="1" s="1"/>
  <c r="E256" i="1"/>
  <c r="F256" i="1" s="1"/>
  <c r="G256" i="1" s="1"/>
  <c r="H256" i="1" s="1"/>
  <c r="I256" i="1" s="1"/>
  <c r="J256" i="1" s="1"/>
  <c r="K256" i="1" s="1"/>
  <c r="L256" i="1" s="1"/>
  <c r="N256" i="1" s="1"/>
  <c r="E264" i="1"/>
  <c r="F264" i="1" s="1"/>
  <c r="G264" i="1" s="1"/>
  <c r="H264" i="1" s="1"/>
  <c r="I264" i="1" s="1"/>
  <c r="J264" i="1" s="1"/>
  <c r="K264" i="1" s="1"/>
  <c r="L264" i="1" s="1"/>
  <c r="N264" i="1" s="1"/>
  <c r="AQ264" i="1" s="1"/>
  <c r="E272" i="1"/>
  <c r="F272" i="1" s="1"/>
  <c r="G272" i="1" s="1"/>
  <c r="H272" i="1" s="1"/>
  <c r="I272" i="1" s="1"/>
  <c r="J272" i="1" s="1"/>
  <c r="K272" i="1" s="1"/>
  <c r="L272" i="1" s="1"/>
  <c r="N272" i="1" s="1"/>
  <c r="E280" i="1"/>
  <c r="F280" i="1" s="1"/>
  <c r="G280" i="1" s="1"/>
  <c r="H280" i="1" s="1"/>
  <c r="I280" i="1" s="1"/>
  <c r="J280" i="1" s="1"/>
  <c r="K280" i="1" s="1"/>
  <c r="L280" i="1" s="1"/>
  <c r="N280" i="1" s="1"/>
  <c r="AQ280" i="1" s="1"/>
  <c r="E288" i="1"/>
  <c r="F288" i="1" s="1"/>
  <c r="G288" i="1" s="1"/>
  <c r="H288" i="1" s="1"/>
  <c r="I288" i="1" s="1"/>
  <c r="J288" i="1" s="1"/>
  <c r="K288" i="1" s="1"/>
  <c r="L288" i="1" s="1"/>
  <c r="N288" i="1" s="1"/>
  <c r="E296" i="1"/>
  <c r="F296" i="1" s="1"/>
  <c r="G296" i="1" s="1"/>
  <c r="H296" i="1" s="1"/>
  <c r="I296" i="1" s="1"/>
  <c r="J296" i="1" s="1"/>
  <c r="K296" i="1" s="1"/>
  <c r="L296" i="1" s="1"/>
  <c r="N296" i="1" s="1"/>
  <c r="E304" i="1"/>
  <c r="F304" i="1" s="1"/>
  <c r="G304" i="1" s="1"/>
  <c r="H304" i="1" s="1"/>
  <c r="I304" i="1" s="1"/>
  <c r="J304" i="1" s="1"/>
  <c r="K304" i="1" s="1"/>
  <c r="L304" i="1" s="1"/>
  <c r="N304" i="1" s="1"/>
  <c r="E312" i="1"/>
  <c r="F312" i="1" s="1"/>
  <c r="G312" i="1" s="1"/>
  <c r="H312" i="1" s="1"/>
  <c r="I312" i="1" s="1"/>
  <c r="J312" i="1" s="1"/>
  <c r="K312" i="1" s="1"/>
  <c r="L312" i="1" s="1"/>
  <c r="N312" i="1" s="1"/>
  <c r="E320" i="1"/>
  <c r="F320" i="1" s="1"/>
  <c r="G320" i="1" s="1"/>
  <c r="H320" i="1" s="1"/>
  <c r="I320" i="1" s="1"/>
  <c r="J320" i="1" s="1"/>
  <c r="K320" i="1" s="1"/>
  <c r="L320" i="1" s="1"/>
  <c r="N320" i="1" s="1"/>
  <c r="E328" i="1"/>
  <c r="F328" i="1" s="1"/>
  <c r="G328" i="1" s="1"/>
  <c r="H328" i="1" s="1"/>
  <c r="I328" i="1" s="1"/>
  <c r="J328" i="1" s="1"/>
  <c r="K328" i="1" s="1"/>
  <c r="L328" i="1" s="1"/>
  <c r="N328" i="1" s="1"/>
  <c r="E336" i="1"/>
  <c r="F336" i="1" s="1"/>
  <c r="G336" i="1" s="1"/>
  <c r="H336" i="1" s="1"/>
  <c r="I336" i="1" s="1"/>
  <c r="J336" i="1" s="1"/>
  <c r="K336" i="1" s="1"/>
  <c r="L336" i="1" s="1"/>
  <c r="N336" i="1" s="1"/>
  <c r="E344" i="1"/>
  <c r="F344" i="1" s="1"/>
  <c r="G344" i="1" s="1"/>
  <c r="H344" i="1" s="1"/>
  <c r="I344" i="1" s="1"/>
  <c r="J344" i="1" s="1"/>
  <c r="K344" i="1" s="1"/>
  <c r="L344" i="1" s="1"/>
  <c r="N344" i="1" s="1"/>
  <c r="E352" i="1"/>
  <c r="F352" i="1" s="1"/>
  <c r="G352" i="1" s="1"/>
  <c r="H352" i="1" s="1"/>
  <c r="I352" i="1" s="1"/>
  <c r="J352" i="1" s="1"/>
  <c r="K352" i="1" s="1"/>
  <c r="L352" i="1" s="1"/>
  <c r="N352" i="1" s="1"/>
  <c r="E360" i="1"/>
  <c r="F360" i="1" s="1"/>
  <c r="G360" i="1" s="1"/>
  <c r="H360" i="1" s="1"/>
  <c r="I360" i="1" s="1"/>
  <c r="J360" i="1" s="1"/>
  <c r="K360" i="1" s="1"/>
  <c r="L360" i="1" s="1"/>
  <c r="N360" i="1" s="1"/>
  <c r="E368" i="1"/>
  <c r="F368" i="1" s="1"/>
  <c r="G368" i="1" s="1"/>
  <c r="H368" i="1" s="1"/>
  <c r="I368" i="1" s="1"/>
  <c r="J368" i="1" s="1"/>
  <c r="K368" i="1" s="1"/>
  <c r="L368" i="1" s="1"/>
  <c r="N368" i="1" s="1"/>
  <c r="E376" i="1"/>
  <c r="F376" i="1" s="1"/>
  <c r="G376" i="1" s="1"/>
  <c r="H376" i="1" s="1"/>
  <c r="I376" i="1" s="1"/>
  <c r="J376" i="1" s="1"/>
  <c r="K376" i="1" s="1"/>
  <c r="L376" i="1" s="1"/>
  <c r="N376" i="1" s="1"/>
  <c r="E384" i="1"/>
  <c r="F384" i="1" s="1"/>
  <c r="G384" i="1" s="1"/>
  <c r="H384" i="1" s="1"/>
  <c r="I384" i="1" s="1"/>
  <c r="J384" i="1" s="1"/>
  <c r="K384" i="1" s="1"/>
  <c r="L384" i="1" s="1"/>
  <c r="N384" i="1" s="1"/>
  <c r="E392" i="1"/>
  <c r="F392" i="1" s="1"/>
  <c r="G392" i="1" s="1"/>
  <c r="H392" i="1" s="1"/>
  <c r="I392" i="1" s="1"/>
  <c r="J392" i="1" s="1"/>
  <c r="K392" i="1" s="1"/>
  <c r="L392" i="1" s="1"/>
  <c r="N392" i="1" s="1"/>
  <c r="E400" i="1"/>
  <c r="F400" i="1" s="1"/>
  <c r="G400" i="1" s="1"/>
  <c r="H400" i="1" s="1"/>
  <c r="I400" i="1" s="1"/>
  <c r="J400" i="1" s="1"/>
  <c r="K400" i="1" s="1"/>
  <c r="L400" i="1" s="1"/>
  <c r="N400" i="1" s="1"/>
  <c r="E408" i="1"/>
  <c r="F408" i="1" s="1"/>
  <c r="G408" i="1" s="1"/>
  <c r="H408" i="1" s="1"/>
  <c r="I408" i="1" s="1"/>
  <c r="J408" i="1" s="1"/>
  <c r="K408" i="1" s="1"/>
  <c r="L408" i="1" s="1"/>
  <c r="N408" i="1" s="1"/>
  <c r="E415" i="1"/>
  <c r="F415" i="1" s="1"/>
  <c r="G415" i="1" s="1"/>
  <c r="H415" i="1" s="1"/>
  <c r="I415" i="1" s="1"/>
  <c r="J415" i="1" s="1"/>
  <c r="K415" i="1" s="1"/>
  <c r="L415" i="1" s="1"/>
  <c r="N415" i="1" s="1"/>
  <c r="E423" i="1"/>
  <c r="F423" i="1" s="1"/>
  <c r="G423" i="1" s="1"/>
  <c r="H423" i="1" s="1"/>
  <c r="I423" i="1" s="1"/>
  <c r="J423" i="1" s="1"/>
  <c r="K423" i="1" s="1"/>
  <c r="L423" i="1" s="1"/>
  <c r="N423" i="1" s="1"/>
  <c r="E431" i="1"/>
  <c r="F431" i="1" s="1"/>
  <c r="G431" i="1" s="1"/>
  <c r="H431" i="1" s="1"/>
  <c r="I431" i="1" s="1"/>
  <c r="J431" i="1" s="1"/>
  <c r="K431" i="1" s="1"/>
  <c r="L431" i="1" s="1"/>
  <c r="N431" i="1" s="1"/>
  <c r="E439" i="1"/>
  <c r="F439" i="1" s="1"/>
  <c r="G439" i="1" s="1"/>
  <c r="H439" i="1" s="1"/>
  <c r="I439" i="1" s="1"/>
  <c r="J439" i="1" s="1"/>
  <c r="K439" i="1" s="1"/>
  <c r="L439" i="1" s="1"/>
  <c r="N439" i="1" s="1"/>
  <c r="AQ439" i="1" s="1"/>
  <c r="E447" i="1"/>
  <c r="F447" i="1" s="1"/>
  <c r="G447" i="1" s="1"/>
  <c r="H447" i="1" s="1"/>
  <c r="I447" i="1" s="1"/>
  <c r="J447" i="1" s="1"/>
  <c r="K447" i="1" s="1"/>
  <c r="L447" i="1" s="1"/>
  <c r="N447" i="1" s="1"/>
  <c r="E455" i="1"/>
  <c r="F455" i="1" s="1"/>
  <c r="G455" i="1" s="1"/>
  <c r="H455" i="1" s="1"/>
  <c r="I455" i="1" s="1"/>
  <c r="J455" i="1" s="1"/>
  <c r="K455" i="1" s="1"/>
  <c r="L455" i="1" s="1"/>
  <c r="N455" i="1" s="1"/>
  <c r="E463" i="1"/>
  <c r="F463" i="1" s="1"/>
  <c r="G463" i="1" s="1"/>
  <c r="H463" i="1" s="1"/>
  <c r="I463" i="1" s="1"/>
  <c r="J463" i="1" s="1"/>
  <c r="K463" i="1" s="1"/>
  <c r="L463" i="1" s="1"/>
  <c r="N463" i="1" s="1"/>
  <c r="E471" i="1"/>
  <c r="F471" i="1" s="1"/>
  <c r="G471" i="1" s="1"/>
  <c r="H471" i="1" s="1"/>
  <c r="I471" i="1" s="1"/>
  <c r="J471" i="1" s="1"/>
  <c r="K471" i="1" s="1"/>
  <c r="L471" i="1" s="1"/>
  <c r="N471" i="1" s="1"/>
  <c r="E479" i="1"/>
  <c r="F479" i="1" s="1"/>
  <c r="G479" i="1" s="1"/>
  <c r="H479" i="1" s="1"/>
  <c r="I479" i="1" s="1"/>
  <c r="J479" i="1" s="1"/>
  <c r="K479" i="1" s="1"/>
  <c r="L479" i="1" s="1"/>
  <c r="N479" i="1" s="1"/>
  <c r="AQ479" i="1" s="1"/>
  <c r="E487" i="1"/>
  <c r="F487" i="1" s="1"/>
  <c r="G487" i="1" s="1"/>
  <c r="H487" i="1" s="1"/>
  <c r="I487" i="1" s="1"/>
  <c r="J487" i="1" s="1"/>
  <c r="K487" i="1" s="1"/>
  <c r="L487" i="1" s="1"/>
  <c r="N487" i="1" s="1"/>
  <c r="AQ487" i="1" s="1"/>
  <c r="E495" i="1"/>
  <c r="F495" i="1" s="1"/>
  <c r="G495" i="1" s="1"/>
  <c r="H495" i="1" s="1"/>
  <c r="I495" i="1" s="1"/>
  <c r="J495" i="1" s="1"/>
  <c r="K495" i="1" s="1"/>
  <c r="L495" i="1" s="1"/>
  <c r="N495" i="1" s="1"/>
  <c r="E503" i="1"/>
  <c r="F503" i="1" s="1"/>
  <c r="G503" i="1" s="1"/>
  <c r="H503" i="1" s="1"/>
  <c r="I503" i="1" s="1"/>
  <c r="J503" i="1" s="1"/>
  <c r="K503" i="1" s="1"/>
  <c r="L503" i="1" s="1"/>
  <c r="N503" i="1" s="1"/>
  <c r="E16" i="1"/>
  <c r="F16" i="1" s="1"/>
  <c r="G16" i="1" s="1"/>
  <c r="H16" i="1" s="1"/>
  <c r="I16" i="1" s="1"/>
  <c r="J16" i="1" s="1"/>
  <c r="K16" i="1" s="1"/>
  <c r="L16" i="1" s="1"/>
  <c r="N16" i="1" s="1"/>
  <c r="E15" i="1"/>
  <c r="F15" i="1" s="1"/>
  <c r="G15" i="1" s="1"/>
  <c r="H15" i="1" s="1"/>
  <c r="I15" i="1" s="1"/>
  <c r="J15" i="1" s="1"/>
  <c r="K15" i="1" s="1"/>
  <c r="L15" i="1" s="1"/>
  <c r="N15" i="1" s="1"/>
  <c r="L169" i="1"/>
  <c r="N169" i="1" s="1"/>
  <c r="AQ169" i="1" s="1"/>
  <c r="L13" i="1"/>
  <c r="N13" i="1" s="1"/>
  <c r="AW510" i="1"/>
  <c r="AW509" i="1"/>
  <c r="AW508" i="1"/>
  <c r="AW507" i="1"/>
  <c r="AW506" i="1"/>
  <c r="AW505" i="1"/>
  <c r="AW504" i="1"/>
  <c r="AW503" i="1"/>
  <c r="AW502" i="1"/>
  <c r="AW501" i="1"/>
  <c r="AW500" i="1"/>
  <c r="AW499" i="1"/>
  <c r="AW498" i="1"/>
  <c r="AW497" i="1"/>
  <c r="AW496" i="1"/>
  <c r="AW495" i="1"/>
  <c r="AW494" i="1"/>
  <c r="AW493" i="1"/>
  <c r="AW492" i="1"/>
  <c r="AW491" i="1"/>
  <c r="AW490" i="1"/>
  <c r="AW489" i="1"/>
  <c r="AW488" i="1"/>
  <c r="AW487" i="1"/>
  <c r="AW486" i="1"/>
  <c r="AW485" i="1"/>
  <c r="AW484" i="1"/>
  <c r="AW483" i="1"/>
  <c r="AW482" i="1"/>
  <c r="AW481" i="1"/>
  <c r="AW480" i="1"/>
  <c r="AW479" i="1"/>
  <c r="AW478" i="1"/>
  <c r="AW477" i="1"/>
  <c r="AW476" i="1"/>
  <c r="AW475" i="1"/>
  <c r="AW474" i="1"/>
  <c r="AW473" i="1"/>
  <c r="AW472" i="1"/>
  <c r="AW471" i="1"/>
  <c r="AW470" i="1"/>
  <c r="AW469" i="1"/>
  <c r="AW468" i="1"/>
  <c r="AW467" i="1"/>
  <c r="AW466" i="1"/>
  <c r="AW465" i="1"/>
  <c r="AW464" i="1"/>
  <c r="AW463" i="1"/>
  <c r="AW462" i="1"/>
  <c r="AW461" i="1"/>
  <c r="AW460" i="1"/>
  <c r="AW459" i="1"/>
  <c r="AW458" i="1"/>
  <c r="AW457" i="1"/>
  <c r="AW456" i="1"/>
  <c r="AW455" i="1"/>
  <c r="AW454" i="1"/>
  <c r="AW453" i="1"/>
  <c r="AW452" i="1"/>
  <c r="AW451" i="1"/>
  <c r="AW450" i="1"/>
  <c r="AW449" i="1"/>
  <c r="AW448" i="1"/>
  <c r="AW447" i="1"/>
  <c r="AW446" i="1"/>
  <c r="AW445" i="1"/>
  <c r="AW444" i="1"/>
  <c r="AW443" i="1"/>
  <c r="AW442" i="1"/>
  <c r="AW441" i="1"/>
  <c r="AW440" i="1"/>
  <c r="AW439" i="1"/>
  <c r="AW438" i="1"/>
  <c r="AW437" i="1"/>
  <c r="AW436" i="1"/>
  <c r="AW435" i="1"/>
  <c r="AW434" i="1"/>
  <c r="AW433" i="1"/>
  <c r="AW432" i="1"/>
  <c r="AW431" i="1"/>
  <c r="AW430" i="1"/>
  <c r="AW429" i="1"/>
  <c r="AW428" i="1"/>
  <c r="AW427" i="1"/>
  <c r="AW426" i="1"/>
  <c r="AW425" i="1"/>
  <c r="AW424" i="1"/>
  <c r="AW423" i="1"/>
  <c r="AW422" i="1"/>
  <c r="AW421" i="1"/>
  <c r="AW420" i="1"/>
  <c r="AW419" i="1"/>
  <c r="AW418" i="1"/>
  <c r="AW417" i="1"/>
  <c r="AW416" i="1"/>
  <c r="AW415" i="1"/>
  <c r="AW414" i="1"/>
  <c r="AW413" i="1"/>
  <c r="AW412" i="1"/>
  <c r="AW411" i="1"/>
  <c r="AW410" i="1"/>
  <c r="AW409" i="1"/>
  <c r="AW408" i="1"/>
  <c r="AW407" i="1"/>
  <c r="AW406" i="1"/>
  <c r="AW405" i="1"/>
  <c r="AW404" i="1"/>
  <c r="AW403" i="1"/>
  <c r="AW402" i="1"/>
  <c r="AW401" i="1"/>
  <c r="AW400" i="1"/>
  <c r="AW399" i="1"/>
  <c r="AW398" i="1"/>
  <c r="AW397" i="1"/>
  <c r="AW396" i="1"/>
  <c r="AW395" i="1"/>
  <c r="AW394" i="1"/>
  <c r="AW393" i="1"/>
  <c r="AW392" i="1"/>
  <c r="AW391" i="1"/>
  <c r="AW390" i="1"/>
  <c r="AW389" i="1"/>
  <c r="AW388" i="1"/>
  <c r="AW387" i="1"/>
  <c r="AW386" i="1"/>
  <c r="AW385" i="1"/>
  <c r="AW384" i="1"/>
  <c r="AW383" i="1"/>
  <c r="AW382" i="1"/>
  <c r="AW381" i="1"/>
  <c r="AW380" i="1"/>
  <c r="AW379" i="1"/>
  <c r="AW378" i="1"/>
  <c r="AW377" i="1"/>
  <c r="AW376" i="1"/>
  <c r="AW375" i="1"/>
  <c r="AW374" i="1"/>
  <c r="AW373" i="1"/>
  <c r="AW372" i="1"/>
  <c r="AW371" i="1"/>
  <c r="AW370" i="1"/>
  <c r="AW369" i="1"/>
  <c r="AW368" i="1"/>
  <c r="AW367" i="1"/>
  <c r="AW366" i="1"/>
  <c r="AW365" i="1"/>
  <c r="AW364" i="1"/>
  <c r="AW363" i="1"/>
  <c r="AW362" i="1"/>
  <c r="AW361" i="1"/>
  <c r="AW360" i="1"/>
  <c r="AW359" i="1"/>
  <c r="AW358" i="1"/>
  <c r="AW357" i="1"/>
  <c r="AW356" i="1"/>
  <c r="AW355" i="1"/>
  <c r="AW354" i="1"/>
  <c r="AW353" i="1"/>
  <c r="AW352" i="1"/>
  <c r="AW351" i="1"/>
  <c r="AW350" i="1"/>
  <c r="AW349" i="1"/>
  <c r="AW348" i="1"/>
  <c r="AW347" i="1"/>
  <c r="AW346" i="1"/>
  <c r="AW345" i="1"/>
  <c r="AW344" i="1"/>
  <c r="AW343" i="1"/>
  <c r="AW342" i="1"/>
  <c r="AW341" i="1"/>
  <c r="AW340" i="1"/>
  <c r="AW339" i="1"/>
  <c r="AW338" i="1"/>
  <c r="AW337" i="1"/>
  <c r="AW336" i="1"/>
  <c r="AW335" i="1"/>
  <c r="AW334" i="1"/>
  <c r="AW333" i="1"/>
  <c r="AW332" i="1"/>
  <c r="AW331" i="1"/>
  <c r="AW330" i="1"/>
  <c r="AW329" i="1"/>
  <c r="AW328" i="1"/>
  <c r="AW327" i="1"/>
  <c r="AW326" i="1"/>
  <c r="AW325" i="1"/>
  <c r="AW324" i="1"/>
  <c r="AW323" i="1"/>
  <c r="AW322" i="1"/>
  <c r="AW321" i="1"/>
  <c r="AW320" i="1"/>
  <c r="AW319" i="1"/>
  <c r="AW318" i="1"/>
  <c r="AW317" i="1"/>
  <c r="AW316" i="1"/>
  <c r="AW315" i="1"/>
  <c r="AW314" i="1"/>
  <c r="AW313" i="1"/>
  <c r="AW312" i="1"/>
  <c r="AW311" i="1"/>
  <c r="AW310" i="1"/>
  <c r="AW309" i="1"/>
  <c r="AW308" i="1"/>
  <c r="AW307" i="1"/>
  <c r="AW306" i="1"/>
  <c r="AW305" i="1"/>
  <c r="AW304" i="1"/>
  <c r="AW303" i="1"/>
  <c r="AW302" i="1"/>
  <c r="AW301" i="1"/>
  <c r="AW300" i="1"/>
  <c r="AW299" i="1"/>
  <c r="AW298" i="1"/>
  <c r="AW297" i="1"/>
  <c r="AW296" i="1"/>
  <c r="AW295" i="1"/>
  <c r="AW294" i="1"/>
  <c r="AW293" i="1"/>
  <c r="AW292" i="1"/>
  <c r="AW291" i="1"/>
  <c r="AW290" i="1"/>
  <c r="AW289" i="1"/>
  <c r="AW288" i="1"/>
  <c r="AW287" i="1"/>
  <c r="AW286" i="1"/>
  <c r="AW285" i="1"/>
  <c r="AW284" i="1"/>
  <c r="AW283" i="1"/>
  <c r="AW282" i="1"/>
  <c r="AW281" i="1"/>
  <c r="AW280" i="1"/>
  <c r="AW279" i="1"/>
  <c r="AW278" i="1"/>
  <c r="AW277" i="1"/>
  <c r="AW276" i="1"/>
  <c r="AW275" i="1"/>
  <c r="AW274" i="1"/>
  <c r="AW273" i="1"/>
  <c r="AW272" i="1"/>
  <c r="AW271" i="1"/>
  <c r="AW270" i="1"/>
  <c r="AW269" i="1"/>
  <c r="AW268" i="1"/>
  <c r="AW267" i="1"/>
  <c r="AW266" i="1"/>
  <c r="AW265" i="1"/>
  <c r="AW264" i="1"/>
  <c r="AW263" i="1"/>
  <c r="AW262" i="1"/>
  <c r="AW261" i="1"/>
  <c r="AW260" i="1"/>
  <c r="AW259" i="1"/>
  <c r="AW258" i="1"/>
  <c r="AW257" i="1"/>
  <c r="AW256" i="1"/>
  <c r="AW255" i="1"/>
  <c r="AW254" i="1"/>
  <c r="AW253" i="1"/>
  <c r="AW252" i="1"/>
  <c r="AW251" i="1"/>
  <c r="AW250" i="1"/>
  <c r="AW249" i="1"/>
  <c r="AW248" i="1"/>
  <c r="AW247" i="1"/>
  <c r="AW246" i="1"/>
  <c r="AW245" i="1"/>
  <c r="AW244" i="1"/>
  <c r="AW243" i="1"/>
  <c r="AW242" i="1"/>
  <c r="AW241" i="1"/>
  <c r="AW240" i="1"/>
  <c r="AW239" i="1"/>
  <c r="AW238" i="1"/>
  <c r="AW237" i="1"/>
  <c r="AW236" i="1"/>
  <c r="AW235" i="1"/>
  <c r="AW234" i="1"/>
  <c r="AW233" i="1"/>
  <c r="AW232" i="1"/>
  <c r="AW231" i="1"/>
  <c r="AW230" i="1"/>
  <c r="AW229" i="1"/>
  <c r="AW228" i="1"/>
  <c r="AW227" i="1"/>
  <c r="AW226" i="1"/>
  <c r="AW225" i="1"/>
  <c r="AW224" i="1"/>
  <c r="AW223" i="1"/>
  <c r="AW222" i="1"/>
  <c r="AW221" i="1"/>
  <c r="AW220" i="1"/>
  <c r="AW219" i="1"/>
  <c r="AW218" i="1"/>
  <c r="AW217" i="1"/>
  <c r="AW216" i="1"/>
  <c r="AW215" i="1"/>
  <c r="AW214" i="1"/>
  <c r="AW213" i="1"/>
  <c r="AW212" i="1"/>
  <c r="AW211" i="1"/>
  <c r="AW210" i="1"/>
  <c r="AW209" i="1"/>
  <c r="AW208" i="1"/>
  <c r="AW207" i="1"/>
  <c r="AW206" i="1"/>
  <c r="AW205" i="1"/>
  <c r="AW204" i="1"/>
  <c r="AW203" i="1"/>
  <c r="AW202" i="1"/>
  <c r="AW201" i="1"/>
  <c r="AW200" i="1"/>
  <c r="AW199" i="1"/>
  <c r="AW198" i="1"/>
  <c r="AW197" i="1"/>
  <c r="AW196" i="1"/>
  <c r="AW195" i="1"/>
  <c r="AW194" i="1"/>
  <c r="AW193" i="1"/>
  <c r="AW192" i="1"/>
  <c r="AW191" i="1"/>
  <c r="AW190" i="1"/>
  <c r="AW189" i="1"/>
  <c r="AW188" i="1"/>
  <c r="AW187" i="1"/>
  <c r="AW186" i="1"/>
  <c r="AW185" i="1"/>
  <c r="AW184" i="1"/>
  <c r="AW183" i="1"/>
  <c r="AW182" i="1"/>
  <c r="AW181" i="1"/>
  <c r="AW180" i="1"/>
  <c r="AW179" i="1"/>
  <c r="AW178" i="1"/>
  <c r="AW177" i="1"/>
  <c r="AW176" i="1"/>
  <c r="AW175" i="1"/>
  <c r="AW174" i="1"/>
  <c r="AW173" i="1"/>
  <c r="AW172" i="1"/>
  <c r="AW171" i="1"/>
  <c r="AW170" i="1"/>
  <c r="AW169" i="1"/>
  <c r="AW168" i="1"/>
  <c r="AW167" i="1"/>
  <c r="AW166" i="1"/>
  <c r="AW165" i="1"/>
  <c r="AW164" i="1"/>
  <c r="AW163" i="1"/>
  <c r="AW162" i="1"/>
  <c r="AW161" i="1"/>
  <c r="AW160" i="1"/>
  <c r="AW159" i="1"/>
  <c r="AW158" i="1"/>
  <c r="AW157" i="1"/>
  <c r="AW156" i="1"/>
  <c r="AW155" i="1"/>
  <c r="AW154" i="1"/>
  <c r="AW153" i="1"/>
  <c r="AW152" i="1"/>
  <c r="AW151" i="1"/>
  <c r="AW150" i="1"/>
  <c r="AW149" i="1"/>
  <c r="AW148" i="1"/>
  <c r="AW147" i="1"/>
  <c r="AW146" i="1"/>
  <c r="AW145" i="1"/>
  <c r="AW144" i="1"/>
  <c r="AW143" i="1"/>
  <c r="AW142" i="1"/>
  <c r="AW141" i="1"/>
  <c r="AW140" i="1"/>
  <c r="AW139" i="1"/>
  <c r="AW138" i="1"/>
  <c r="AW137" i="1"/>
  <c r="AW136" i="1"/>
  <c r="AW135" i="1"/>
  <c r="AW134" i="1"/>
  <c r="AW133" i="1"/>
  <c r="AW132" i="1"/>
  <c r="AW131" i="1"/>
  <c r="AW130" i="1"/>
  <c r="AW129" i="1"/>
  <c r="AW128" i="1"/>
  <c r="AW127" i="1"/>
  <c r="AW126" i="1"/>
  <c r="AW125" i="1"/>
  <c r="AW124" i="1"/>
  <c r="AW123" i="1"/>
  <c r="AW122" i="1"/>
  <c r="AW121" i="1"/>
  <c r="AW120" i="1"/>
  <c r="AW119" i="1"/>
  <c r="AW118" i="1"/>
  <c r="AW117" i="1"/>
  <c r="AW116" i="1"/>
  <c r="AW115" i="1"/>
  <c r="AW114" i="1"/>
  <c r="AW113" i="1"/>
  <c r="AW112" i="1"/>
  <c r="AW111" i="1"/>
  <c r="AW110" i="1"/>
  <c r="AW109" i="1"/>
  <c r="AW108" i="1"/>
  <c r="AW107" i="1"/>
  <c r="AW106" i="1"/>
  <c r="AW105" i="1"/>
  <c r="AW104" i="1"/>
  <c r="AW103" i="1"/>
  <c r="AW102" i="1"/>
  <c r="AW101" i="1"/>
  <c r="AW100" i="1"/>
  <c r="AW99" i="1"/>
  <c r="AW98" i="1"/>
  <c r="AW97" i="1"/>
  <c r="AW96" i="1"/>
  <c r="AW95" i="1"/>
  <c r="AW94" i="1"/>
  <c r="AW93" i="1"/>
  <c r="AW92" i="1"/>
  <c r="AW91" i="1"/>
  <c r="AW90" i="1"/>
  <c r="AW89" i="1"/>
  <c r="AW88" i="1"/>
  <c r="AW87" i="1"/>
  <c r="AW86" i="1"/>
  <c r="AW85" i="1"/>
  <c r="AW84" i="1"/>
  <c r="AW83" i="1"/>
  <c r="AW82" i="1"/>
  <c r="AW81" i="1"/>
  <c r="AW80" i="1"/>
  <c r="AW79" i="1"/>
  <c r="AW78" i="1"/>
  <c r="AW77" i="1"/>
  <c r="AW76" i="1"/>
  <c r="AW75" i="1"/>
  <c r="AW74" i="1"/>
  <c r="AW73" i="1"/>
  <c r="AW72" i="1"/>
  <c r="AW71" i="1"/>
  <c r="AW70" i="1"/>
  <c r="AW69" i="1"/>
  <c r="AW68" i="1"/>
  <c r="AW67" i="1"/>
  <c r="AW66" i="1"/>
  <c r="AW65" i="1"/>
  <c r="AW64" i="1"/>
  <c r="AW63" i="1"/>
  <c r="AW62" i="1"/>
  <c r="AW61" i="1"/>
  <c r="AW60" i="1"/>
  <c r="AW59" i="1"/>
  <c r="AW58" i="1"/>
  <c r="AW57" i="1"/>
  <c r="AW56" i="1"/>
  <c r="AW55" i="1"/>
  <c r="AW54" i="1"/>
  <c r="AW53" i="1"/>
  <c r="AW52" i="1"/>
  <c r="AW51" i="1"/>
  <c r="AW50" i="1"/>
  <c r="AW49" i="1"/>
  <c r="AW48" i="1"/>
  <c r="AW47" i="1"/>
  <c r="AW46" i="1"/>
  <c r="AW45" i="1"/>
  <c r="AW44" i="1"/>
  <c r="AW43" i="1"/>
  <c r="AW42" i="1"/>
  <c r="AW41" i="1"/>
  <c r="AW40" i="1"/>
  <c r="AW39" i="1"/>
  <c r="AW38" i="1"/>
  <c r="AW37" i="1"/>
  <c r="AW36" i="1"/>
  <c r="AW35" i="1"/>
  <c r="AW34" i="1"/>
  <c r="AW33" i="1"/>
  <c r="AW32" i="1"/>
  <c r="AW31" i="1"/>
  <c r="AW30" i="1"/>
  <c r="AW29" i="1"/>
  <c r="AW28" i="1"/>
  <c r="BY28" i="1" s="1"/>
  <c r="AW27" i="1"/>
  <c r="BY27" i="1" s="1"/>
  <c r="AW26" i="1"/>
  <c r="BY26" i="1" s="1"/>
  <c r="AW25" i="1"/>
  <c r="BY25" i="1" s="1"/>
  <c r="AW24" i="1"/>
  <c r="BY24" i="1" s="1"/>
  <c r="AW23" i="1"/>
  <c r="AW22" i="1"/>
  <c r="AW21" i="1"/>
  <c r="AW20" i="1"/>
  <c r="AW19" i="1"/>
  <c r="AW18" i="1"/>
  <c r="AW16" i="1"/>
  <c r="AW15" i="1"/>
  <c r="AW14" i="1"/>
  <c r="EM60" i="1"/>
  <c r="EK60" i="1"/>
  <c r="J91" i="4" s="1"/>
  <c r="V91" i="4" s="1"/>
  <c r="EI60" i="1"/>
  <c r="EM59" i="1"/>
  <c r="EK59" i="1"/>
  <c r="J90" i="4" s="1"/>
  <c r="V90" i="4" s="1"/>
  <c r="EI59" i="1"/>
  <c r="EM58" i="1"/>
  <c r="EK58" i="1"/>
  <c r="J89" i="4" s="1"/>
  <c r="V89" i="4" s="1"/>
  <c r="EI58" i="1"/>
  <c r="EM57" i="1"/>
  <c r="EK57" i="1"/>
  <c r="J88" i="4" s="1"/>
  <c r="V88" i="4" s="1"/>
  <c r="EI57" i="1"/>
  <c r="EM56" i="1"/>
  <c r="EK56" i="1"/>
  <c r="J87" i="4" s="1"/>
  <c r="V87" i="4" s="1"/>
  <c r="EI56" i="1"/>
  <c r="EM55" i="1"/>
  <c r="EK55" i="1"/>
  <c r="J86" i="4" s="1"/>
  <c r="V86" i="4" s="1"/>
  <c r="EI55" i="1"/>
  <c r="EM54" i="1"/>
  <c r="EK54" i="1"/>
  <c r="J85" i="4" s="1"/>
  <c r="V85" i="4" s="1"/>
  <c r="EI54" i="1"/>
  <c r="EM53" i="1"/>
  <c r="EK53" i="1"/>
  <c r="J84" i="4" s="1"/>
  <c r="V84" i="4" s="1"/>
  <c r="EI53" i="1"/>
  <c r="EM52" i="1"/>
  <c r="EK52" i="1"/>
  <c r="J83" i="4" s="1"/>
  <c r="V83" i="4" s="1"/>
  <c r="EI52" i="1"/>
  <c r="EM51" i="1"/>
  <c r="EK51" i="1"/>
  <c r="J82" i="4" s="1"/>
  <c r="V82" i="4" s="1"/>
  <c r="EI51" i="1"/>
  <c r="EM50" i="1"/>
  <c r="EK50" i="1"/>
  <c r="J81" i="4" s="1"/>
  <c r="V81" i="4" s="1"/>
  <c r="EI50" i="1"/>
  <c r="EM49" i="1"/>
  <c r="EK49" i="1"/>
  <c r="J80" i="4" s="1"/>
  <c r="V80" i="4" s="1"/>
  <c r="EI49" i="1"/>
  <c r="EM48" i="1"/>
  <c r="EK48" i="1"/>
  <c r="J79" i="4" s="1"/>
  <c r="V79" i="4" s="1"/>
  <c r="EI48" i="1"/>
  <c r="EM47" i="1"/>
  <c r="EK47" i="1"/>
  <c r="J78" i="4" s="1"/>
  <c r="V78" i="4" s="1"/>
  <c r="EI47" i="1"/>
  <c r="EM46" i="1"/>
  <c r="EK46" i="1"/>
  <c r="J77" i="4" s="1"/>
  <c r="V77" i="4" s="1"/>
  <c r="EI46" i="1"/>
  <c r="EM45" i="1"/>
  <c r="EK45" i="1"/>
  <c r="J76" i="4" s="1"/>
  <c r="V76" i="4" s="1"/>
  <c r="EI45" i="1"/>
  <c r="EM44" i="1"/>
  <c r="EK44" i="1"/>
  <c r="J75" i="4" s="1"/>
  <c r="V75" i="4" s="1"/>
  <c r="EI44" i="1"/>
  <c r="EM43" i="1"/>
  <c r="EK43" i="1"/>
  <c r="J74" i="4" s="1"/>
  <c r="V74" i="4" s="1"/>
  <c r="EI43" i="1"/>
  <c r="EM42" i="1"/>
  <c r="EK42" i="1"/>
  <c r="J73" i="4" s="1"/>
  <c r="V73" i="4" s="1"/>
  <c r="EI42" i="1"/>
  <c r="EM41" i="1"/>
  <c r="EK41" i="1"/>
  <c r="J72" i="4" s="1"/>
  <c r="V72" i="4" s="1"/>
  <c r="EI41" i="1"/>
  <c r="EM40" i="1"/>
  <c r="EK40" i="1"/>
  <c r="J71" i="4" s="1"/>
  <c r="V71" i="4" s="1"/>
  <c r="EI40" i="1"/>
  <c r="EM39" i="1"/>
  <c r="EK39" i="1"/>
  <c r="J70" i="4" s="1"/>
  <c r="V70" i="4" s="1"/>
  <c r="EI39" i="1"/>
  <c r="EM38" i="1"/>
  <c r="EK38" i="1"/>
  <c r="J69" i="4" s="1"/>
  <c r="V69" i="4" s="1"/>
  <c r="EI38" i="1"/>
  <c r="EM37" i="1"/>
  <c r="EK37" i="1"/>
  <c r="J68" i="4" s="1"/>
  <c r="V68" i="4" s="1"/>
  <c r="EI37" i="1"/>
  <c r="EM36" i="1"/>
  <c r="EK36" i="1"/>
  <c r="J67" i="4" s="1"/>
  <c r="V67" i="4" s="1"/>
  <c r="EI36" i="1"/>
  <c r="EM35" i="1"/>
  <c r="EK35" i="1"/>
  <c r="J66" i="4" s="1"/>
  <c r="V66" i="4" s="1"/>
  <c r="EI35" i="1"/>
  <c r="EM34" i="1"/>
  <c r="EK34" i="1"/>
  <c r="J65" i="4" s="1"/>
  <c r="V65" i="4" s="1"/>
  <c r="EI34" i="1"/>
  <c r="EM33" i="1"/>
  <c r="EK33" i="1"/>
  <c r="J64" i="4" s="1"/>
  <c r="V64" i="4" s="1"/>
  <c r="EI33" i="1"/>
  <c r="EM32" i="1"/>
  <c r="EK32" i="1"/>
  <c r="J63" i="4" s="1"/>
  <c r="V63" i="4" s="1"/>
  <c r="EI32" i="1"/>
  <c r="EM31" i="1"/>
  <c r="EK31" i="1"/>
  <c r="J62" i="4" s="1"/>
  <c r="V62" i="4" s="1"/>
  <c r="EI31" i="1"/>
  <c r="EM30" i="1"/>
  <c r="EK30" i="1"/>
  <c r="J61" i="4" s="1"/>
  <c r="V61" i="4" s="1"/>
  <c r="EI30" i="1"/>
  <c r="EM29" i="1"/>
  <c r="EK29" i="1"/>
  <c r="J60" i="4" s="1"/>
  <c r="V60" i="4" s="1"/>
  <c r="EI29" i="1"/>
  <c r="EM28" i="1"/>
  <c r="EK28" i="1"/>
  <c r="J59" i="4" s="1"/>
  <c r="V59" i="4" s="1"/>
  <c r="EI28" i="1"/>
  <c r="EM27" i="1"/>
  <c r="EK27" i="1"/>
  <c r="J58" i="4" s="1"/>
  <c r="V58" i="4" s="1"/>
  <c r="EI27" i="1"/>
  <c r="EM26" i="1"/>
  <c r="EK26" i="1"/>
  <c r="J57" i="4" s="1"/>
  <c r="V57" i="4" s="1"/>
  <c r="EI26" i="1"/>
  <c r="EM25" i="1"/>
  <c r="EK25" i="1"/>
  <c r="J56" i="4" s="1"/>
  <c r="V56" i="4" s="1"/>
  <c r="EI25" i="1"/>
  <c r="EM24" i="1"/>
  <c r="EK24" i="1"/>
  <c r="J55" i="4" s="1"/>
  <c r="V55" i="4" s="1"/>
  <c r="EI24" i="1"/>
  <c r="EM23" i="1"/>
  <c r="EK23" i="1"/>
  <c r="J54" i="4" s="1"/>
  <c r="V54" i="4" s="1"/>
  <c r="EI23" i="1"/>
  <c r="EM22" i="1"/>
  <c r="EK22" i="1"/>
  <c r="J53" i="4" s="1"/>
  <c r="V53" i="4" s="1"/>
  <c r="EI22" i="1"/>
  <c r="EM21" i="1"/>
  <c r="EK21" i="1"/>
  <c r="J52" i="4" s="1"/>
  <c r="V52" i="4" s="1"/>
  <c r="EI21" i="1"/>
  <c r="EM20" i="1"/>
  <c r="EK20" i="1"/>
  <c r="J51" i="4" s="1"/>
  <c r="V51" i="4" s="1"/>
  <c r="EI20" i="1"/>
  <c r="EM19" i="1"/>
  <c r="EK19" i="1"/>
  <c r="J50" i="4" s="1"/>
  <c r="V50" i="4" s="1"/>
  <c r="EI19" i="1"/>
  <c r="EM18" i="1"/>
  <c r="EK18" i="1"/>
  <c r="J49" i="4" s="1"/>
  <c r="V49" i="4" s="1"/>
  <c r="EI18" i="1"/>
  <c r="EM17" i="1"/>
  <c r="EK17" i="1"/>
  <c r="J48" i="4" s="1"/>
  <c r="V48" i="4" s="1"/>
  <c r="EI17" i="1"/>
  <c r="EM16" i="1"/>
  <c r="EK16" i="1"/>
  <c r="J47" i="4" s="1"/>
  <c r="V47" i="4" s="1"/>
  <c r="EI16" i="1"/>
  <c r="EM15" i="1"/>
  <c r="EK15" i="1"/>
  <c r="J46" i="4" s="1"/>
  <c r="V46" i="4" s="1"/>
  <c r="EI15" i="1"/>
  <c r="EM14" i="1"/>
  <c r="EK14" i="1"/>
  <c r="J45" i="4" s="1"/>
  <c r="V45" i="4" s="1"/>
  <c r="EI14" i="1"/>
  <c r="EM13" i="1"/>
  <c r="EK13" i="1"/>
  <c r="J44" i="4" s="1"/>
  <c r="V44" i="4" s="1"/>
  <c r="EI13" i="1"/>
  <c r="I44" i="4" s="1"/>
  <c r="U44" i="4" s="1"/>
  <c r="EM12" i="1"/>
  <c r="EK12" i="1"/>
  <c r="J43" i="4" s="1"/>
  <c r="V43" i="4" s="1"/>
  <c r="EI12" i="1"/>
  <c r="EM11" i="1"/>
  <c r="EP11" i="1" s="1"/>
  <c r="EK11" i="1"/>
  <c r="J42" i="4" s="1"/>
  <c r="V42" i="4" s="1"/>
  <c r="EI11" i="1"/>
  <c r="EO11" i="1" s="1"/>
  <c r="AQ61" i="1" l="1"/>
  <c r="Q67" i="1"/>
  <c r="Q60" i="1"/>
  <c r="Q51" i="1"/>
  <c r="AQ363" i="1"/>
  <c r="AQ248" i="1"/>
  <c r="AQ176" i="1"/>
  <c r="AQ207" i="1"/>
  <c r="AQ282" i="1"/>
  <c r="AQ412" i="1"/>
  <c r="E443" i="4" s="1"/>
  <c r="Q443" i="4" s="1"/>
  <c r="AQ468" i="1"/>
  <c r="E499" i="4" s="1"/>
  <c r="Q499" i="4" s="1"/>
  <c r="AQ92" i="1"/>
  <c r="AQ400" i="1"/>
  <c r="AQ430" i="1"/>
  <c r="AQ95" i="1"/>
  <c r="AQ433" i="1"/>
  <c r="AQ270" i="1"/>
  <c r="E301" i="4" s="1"/>
  <c r="Q301" i="4" s="1"/>
  <c r="AQ316" i="1"/>
  <c r="E347" i="4" s="1"/>
  <c r="Q347" i="4" s="1"/>
  <c r="AQ488" i="1"/>
  <c r="E519" i="4" s="1"/>
  <c r="Q519" i="4" s="1"/>
  <c r="AQ384" i="1"/>
  <c r="AQ192" i="1"/>
  <c r="AQ162" i="1"/>
  <c r="AQ223" i="1"/>
  <c r="AQ450" i="1"/>
  <c r="E481" i="4" s="1"/>
  <c r="Q481" i="4" s="1"/>
  <c r="AQ240" i="1"/>
  <c r="E271" i="4" s="1"/>
  <c r="Q271" i="4" s="1"/>
  <c r="AQ144" i="1"/>
  <c r="E175" i="4" s="1"/>
  <c r="Q175" i="4" s="1"/>
  <c r="AQ174" i="1"/>
  <c r="AQ116" i="1"/>
  <c r="AQ366" i="1"/>
  <c r="AQ220" i="1"/>
  <c r="AQ296" i="1"/>
  <c r="AQ506" i="1"/>
  <c r="E537" i="4" s="1"/>
  <c r="Q537" i="4" s="1"/>
  <c r="AQ482" i="1"/>
  <c r="E513" i="4" s="1"/>
  <c r="Q513" i="4" s="1"/>
  <c r="AQ383" i="1"/>
  <c r="AQ268" i="1"/>
  <c r="AQ290" i="1"/>
  <c r="AQ474" i="1"/>
  <c r="AQ462" i="1"/>
  <c r="E493" i="4" s="1"/>
  <c r="Q493" i="4" s="1"/>
  <c r="AQ419" i="1"/>
  <c r="AQ463" i="1"/>
  <c r="E494" i="4" s="1"/>
  <c r="Q494" i="4" s="1"/>
  <c r="AQ494" i="1"/>
  <c r="AQ303" i="1"/>
  <c r="AQ381" i="1"/>
  <c r="AQ317" i="1"/>
  <c r="AQ465" i="1"/>
  <c r="AQ368" i="1"/>
  <c r="AQ493" i="1"/>
  <c r="E524" i="4" s="1"/>
  <c r="Q524" i="4" s="1"/>
  <c r="AQ483" i="1"/>
  <c r="E514" i="4" s="1"/>
  <c r="Q514" i="4" s="1"/>
  <c r="AQ307" i="1"/>
  <c r="AQ444" i="1"/>
  <c r="AQ486" i="1"/>
  <c r="AQ326" i="1"/>
  <c r="E357" i="4" s="1"/>
  <c r="Q357" i="4" s="1"/>
  <c r="AQ238" i="1"/>
  <c r="AQ456" i="1"/>
  <c r="E487" i="4" s="1"/>
  <c r="Q487" i="4" s="1"/>
  <c r="AQ226" i="1"/>
  <c r="E257" i="4" s="1"/>
  <c r="Q257" i="4" s="1"/>
  <c r="AQ206" i="1"/>
  <c r="E237" i="4" s="1"/>
  <c r="Q237" i="4" s="1"/>
  <c r="AQ398" i="1"/>
  <c r="AQ334" i="1"/>
  <c r="AQ150" i="1"/>
  <c r="AQ470" i="1"/>
  <c r="E501" i="4" s="1"/>
  <c r="Q501" i="4" s="1"/>
  <c r="AQ374" i="1"/>
  <c r="AQ354" i="1"/>
  <c r="E385" i="4" s="1"/>
  <c r="Q385" i="4" s="1"/>
  <c r="AQ136" i="1"/>
  <c r="E167" i="4" s="1"/>
  <c r="Q167" i="4" s="1"/>
  <c r="AQ291" i="1"/>
  <c r="E322" i="4" s="1"/>
  <c r="Q322" i="4" s="1"/>
  <c r="AQ124" i="1"/>
  <c r="AQ89" i="1"/>
  <c r="AQ396" i="1"/>
  <c r="AQ216" i="1"/>
  <c r="E247" i="4" s="1"/>
  <c r="Q247" i="4" s="1"/>
  <c r="AQ143" i="1"/>
  <c r="AQ367" i="1"/>
  <c r="E398" i="4" s="1"/>
  <c r="Q398" i="4" s="1"/>
  <c r="AQ461" i="1"/>
  <c r="E492" i="4" s="1"/>
  <c r="Q492" i="4" s="1"/>
  <c r="AQ108" i="1"/>
  <c r="AQ295" i="1"/>
  <c r="AQ453" i="1"/>
  <c r="AQ347" i="1"/>
  <c r="E378" i="4" s="1"/>
  <c r="Q378" i="4" s="1"/>
  <c r="AQ372" i="1"/>
  <c r="AQ111" i="1"/>
  <c r="E142" i="4" s="1"/>
  <c r="Q142" i="4" s="1"/>
  <c r="AQ256" i="1"/>
  <c r="E287" i="4" s="1"/>
  <c r="Q287" i="4" s="1"/>
  <c r="AQ351" i="1"/>
  <c r="AQ159" i="1"/>
  <c r="AQ435" i="1"/>
  <c r="AQ503" i="1"/>
  <c r="E534" i="4" s="1"/>
  <c r="Q534" i="4" s="1"/>
  <c r="AQ376" i="1"/>
  <c r="AQ184" i="1"/>
  <c r="E215" i="4" s="1"/>
  <c r="Q215" i="4" s="1"/>
  <c r="AQ495" i="1"/>
  <c r="E526" i="4" s="1"/>
  <c r="Q526" i="4" s="1"/>
  <c r="AQ431" i="1"/>
  <c r="E462" i="4" s="1"/>
  <c r="Q462" i="4" s="1"/>
  <c r="AQ304" i="1"/>
  <c r="AQ466" i="1"/>
  <c r="AQ266" i="1"/>
  <c r="AQ429" i="1"/>
  <c r="E460" i="4" s="1"/>
  <c r="Q460" i="4" s="1"/>
  <c r="AQ476" i="1"/>
  <c r="E507" i="4" s="1"/>
  <c r="Q507" i="4" s="1"/>
  <c r="AQ284" i="1"/>
  <c r="E315" i="4" s="1"/>
  <c r="Q315" i="4" s="1"/>
  <c r="AQ156" i="1"/>
  <c r="E187" i="4" s="1"/>
  <c r="Q187" i="4" s="1"/>
  <c r="AQ338" i="1"/>
  <c r="E369" i="4" s="1"/>
  <c r="Q369" i="4" s="1"/>
  <c r="AQ446" i="1"/>
  <c r="AQ350" i="1"/>
  <c r="AQ222" i="1"/>
  <c r="AQ123" i="1"/>
  <c r="E154" i="4" s="1"/>
  <c r="Q154" i="4" s="1"/>
  <c r="AQ397" i="1"/>
  <c r="E428" i="4" s="1"/>
  <c r="Q428" i="4" s="1"/>
  <c r="AQ333" i="1"/>
  <c r="E364" i="4" s="1"/>
  <c r="Q364" i="4" s="1"/>
  <c r="AQ141" i="1"/>
  <c r="E172" i="4" s="1"/>
  <c r="Q172" i="4" s="1"/>
  <c r="AQ490" i="1"/>
  <c r="AQ377" i="1"/>
  <c r="AQ313" i="1"/>
  <c r="AQ249" i="1"/>
  <c r="E280" i="4" s="1"/>
  <c r="Q280" i="4" s="1"/>
  <c r="AQ185" i="1"/>
  <c r="E216" i="4" s="1"/>
  <c r="Q216" i="4" s="1"/>
  <c r="AQ411" i="1"/>
  <c r="E442" i="4" s="1"/>
  <c r="Q442" i="4" s="1"/>
  <c r="AQ120" i="1"/>
  <c r="E151" i="4" s="1"/>
  <c r="Q151" i="4" s="1"/>
  <c r="AQ473" i="1"/>
  <c r="E504" i="4" s="1"/>
  <c r="Q504" i="4" s="1"/>
  <c r="AQ505" i="1"/>
  <c r="AQ324" i="1"/>
  <c r="AQ196" i="1"/>
  <c r="AQ336" i="1"/>
  <c r="E367" i="4" s="1"/>
  <c r="Q367" i="4" s="1"/>
  <c r="AQ403" i="1"/>
  <c r="E434" i="4" s="1"/>
  <c r="Q434" i="4" s="1"/>
  <c r="AQ242" i="1"/>
  <c r="E273" i="4" s="1"/>
  <c r="Q273" i="4" s="1"/>
  <c r="AQ239" i="1"/>
  <c r="E270" i="4" s="1"/>
  <c r="Q270" i="4" s="1"/>
  <c r="AQ190" i="1"/>
  <c r="AQ508" i="1"/>
  <c r="E539" i="4" s="1"/>
  <c r="Q539" i="4" s="1"/>
  <c r="AQ126" i="1"/>
  <c r="E157" i="4" s="1"/>
  <c r="Q157" i="4" s="1"/>
  <c r="AQ426" i="1"/>
  <c r="E457" i="4" s="1"/>
  <c r="Q457" i="4" s="1"/>
  <c r="AQ252" i="1"/>
  <c r="E283" i="4" s="1"/>
  <c r="Q283" i="4" s="1"/>
  <c r="AQ434" i="1"/>
  <c r="E465" i="4" s="1"/>
  <c r="Q465" i="4" s="1"/>
  <c r="AQ424" i="1"/>
  <c r="AQ481" i="1"/>
  <c r="AQ455" i="1"/>
  <c r="AQ200" i="1"/>
  <c r="AQ129" i="1"/>
  <c r="E160" i="4" s="1"/>
  <c r="Q160" i="4" s="1"/>
  <c r="AQ210" i="1"/>
  <c r="E241" i="4" s="1"/>
  <c r="Q241" i="4" s="1"/>
  <c r="AQ104" i="1"/>
  <c r="E135" i="4" s="1"/>
  <c r="Q135" i="4" s="1"/>
  <c r="AQ394" i="1"/>
  <c r="AQ353" i="1"/>
  <c r="AQ161" i="1"/>
  <c r="AQ441" i="1"/>
  <c r="E472" i="4" s="1"/>
  <c r="Q472" i="4" s="1"/>
  <c r="AQ103" i="1"/>
  <c r="E134" i="4" s="1"/>
  <c r="Q134" i="4" s="1"/>
  <c r="AQ323" i="1"/>
  <c r="E354" i="4" s="1"/>
  <c r="Q354" i="4" s="1"/>
  <c r="AQ318" i="1"/>
  <c r="E349" i="4" s="1"/>
  <c r="Q349" i="4" s="1"/>
  <c r="AQ254" i="1"/>
  <c r="AQ428" i="1"/>
  <c r="AQ365" i="1"/>
  <c r="AQ237" i="1"/>
  <c r="E268" i="4" s="1"/>
  <c r="Q268" i="4" s="1"/>
  <c r="AQ109" i="1"/>
  <c r="E140" i="4" s="1"/>
  <c r="Q140" i="4" s="1"/>
  <c r="AQ409" i="1"/>
  <c r="E440" i="4" s="1"/>
  <c r="Q440" i="4" s="1"/>
  <c r="AQ345" i="1"/>
  <c r="E376" i="4" s="1"/>
  <c r="Q376" i="4" s="1"/>
  <c r="AQ281" i="1"/>
  <c r="AQ217" i="1"/>
  <c r="AQ153" i="1"/>
  <c r="AQ243" i="1"/>
  <c r="E274" i="4" s="1"/>
  <c r="Q274" i="4" s="1"/>
  <c r="AQ155" i="1"/>
  <c r="E186" i="4" s="1"/>
  <c r="Q186" i="4" s="1"/>
  <c r="AQ306" i="1"/>
  <c r="E337" i="4" s="1"/>
  <c r="Q337" i="4" s="1"/>
  <c r="AQ356" i="1"/>
  <c r="E387" i="4" s="1"/>
  <c r="Q387" i="4" s="1"/>
  <c r="Q35" i="1"/>
  <c r="AQ447" i="1"/>
  <c r="AQ402" i="1"/>
  <c r="E433" i="4" s="1"/>
  <c r="Q433" i="4" s="1"/>
  <c r="AQ423" i="1"/>
  <c r="E454" i="4" s="1"/>
  <c r="Q454" i="4" s="1"/>
  <c r="AQ392" i="1"/>
  <c r="E423" i="4" s="1"/>
  <c r="Q423" i="4" s="1"/>
  <c r="AQ360" i="1"/>
  <c r="E391" i="4" s="1"/>
  <c r="Q391" i="4" s="1"/>
  <c r="AQ328" i="1"/>
  <c r="E359" i="4" s="1"/>
  <c r="Q359" i="4" s="1"/>
  <c r="AQ232" i="1"/>
  <c r="AQ168" i="1"/>
  <c r="AQ97" i="1"/>
  <c r="AQ166" i="1"/>
  <c r="E197" i="4" s="1"/>
  <c r="Q197" i="4" s="1"/>
  <c r="AQ179" i="1"/>
  <c r="E210" i="4" s="1"/>
  <c r="Q210" i="4" s="1"/>
  <c r="AQ454" i="1"/>
  <c r="E485" i="4" s="1"/>
  <c r="Q485" i="4" s="1"/>
  <c r="AQ422" i="1"/>
  <c r="E453" i="4" s="1"/>
  <c r="Q453" i="4" s="1"/>
  <c r="AQ391" i="1"/>
  <c r="E422" i="4" s="1"/>
  <c r="Q422" i="4" s="1"/>
  <c r="AQ359" i="1"/>
  <c r="AQ327" i="1"/>
  <c r="AQ263" i="1"/>
  <c r="AQ231" i="1"/>
  <c r="E262" i="4" s="1"/>
  <c r="Q262" i="4" s="1"/>
  <c r="AQ199" i="1"/>
  <c r="E230" i="4" s="1"/>
  <c r="Q230" i="4" s="1"/>
  <c r="AQ158" i="1"/>
  <c r="E189" i="4" s="1"/>
  <c r="Q189" i="4" s="1"/>
  <c r="AQ235" i="1"/>
  <c r="AQ485" i="1"/>
  <c r="AQ421" i="1"/>
  <c r="E452" i="4" s="1"/>
  <c r="Q452" i="4" s="1"/>
  <c r="AQ390" i="1"/>
  <c r="E421" i="4" s="1"/>
  <c r="Q421" i="4" s="1"/>
  <c r="AQ358" i="1"/>
  <c r="E389" i="4" s="1"/>
  <c r="Q389" i="4" s="1"/>
  <c r="AQ294" i="1"/>
  <c r="E325" i="4" s="1"/>
  <c r="Q325" i="4" s="1"/>
  <c r="AQ262" i="1"/>
  <c r="E293" i="4" s="1"/>
  <c r="Q293" i="4" s="1"/>
  <c r="AQ202" i="1"/>
  <c r="AQ500" i="1"/>
  <c r="AQ436" i="1"/>
  <c r="AQ373" i="1"/>
  <c r="E404" i="4" s="1"/>
  <c r="Q404" i="4" s="1"/>
  <c r="AQ341" i="1"/>
  <c r="E372" i="4" s="1"/>
  <c r="Q372" i="4" s="1"/>
  <c r="AQ309" i="1"/>
  <c r="E340" i="4" s="1"/>
  <c r="Q340" i="4" s="1"/>
  <c r="AQ277" i="1"/>
  <c r="E308" i="4" s="1"/>
  <c r="Q308" i="4" s="1"/>
  <c r="AQ245" i="1"/>
  <c r="E276" i="4" s="1"/>
  <c r="Q276" i="4" s="1"/>
  <c r="AQ213" i="1"/>
  <c r="AQ181" i="1"/>
  <c r="AQ86" i="1"/>
  <c r="AQ507" i="1"/>
  <c r="E538" i="4" s="1"/>
  <c r="Q538" i="4" s="1"/>
  <c r="AQ475" i="1"/>
  <c r="E506" i="4" s="1"/>
  <c r="Q506" i="4" s="1"/>
  <c r="AQ276" i="1"/>
  <c r="AQ180" i="1"/>
  <c r="E211" i="4" s="1"/>
  <c r="Q211" i="4" s="1"/>
  <c r="AQ148" i="1"/>
  <c r="AQ85" i="1"/>
  <c r="AQ395" i="1"/>
  <c r="AQ259" i="1"/>
  <c r="E290" i="4" s="1"/>
  <c r="Q290" i="4" s="1"/>
  <c r="AQ385" i="1"/>
  <c r="E416" i="4" s="1"/>
  <c r="Q416" i="4" s="1"/>
  <c r="AQ321" i="1"/>
  <c r="E352" i="4" s="1"/>
  <c r="Q352" i="4" s="1"/>
  <c r="AQ257" i="1"/>
  <c r="E288" i="4" s="1"/>
  <c r="Q288" i="4" s="1"/>
  <c r="AQ225" i="1"/>
  <c r="AQ193" i="1"/>
  <c r="AQ320" i="1"/>
  <c r="AQ224" i="1"/>
  <c r="E255" i="4" s="1"/>
  <c r="Q255" i="4" s="1"/>
  <c r="AQ497" i="1"/>
  <c r="E528" i="4" s="1"/>
  <c r="Q528" i="4" s="1"/>
  <c r="AQ510" i="1"/>
  <c r="E541" i="4" s="1"/>
  <c r="Q541" i="4" s="1"/>
  <c r="AQ478" i="1"/>
  <c r="E509" i="4" s="1"/>
  <c r="Q509" i="4" s="1"/>
  <c r="AQ414" i="1"/>
  <c r="E445" i="4" s="1"/>
  <c r="Q445" i="4" s="1"/>
  <c r="AQ287" i="1"/>
  <c r="AQ255" i="1"/>
  <c r="AQ191" i="1"/>
  <c r="AQ128" i="1"/>
  <c r="E159" i="4" s="1"/>
  <c r="Q159" i="4" s="1"/>
  <c r="AQ135" i="1"/>
  <c r="E166" i="4" s="1"/>
  <c r="Q166" i="4" s="1"/>
  <c r="AQ387" i="1"/>
  <c r="E418" i="4" s="1"/>
  <c r="Q418" i="4" s="1"/>
  <c r="AQ346" i="1"/>
  <c r="E377" i="4" s="1"/>
  <c r="Q377" i="4" s="1"/>
  <c r="AQ186" i="1"/>
  <c r="E217" i="4" s="1"/>
  <c r="Q217" i="4" s="1"/>
  <c r="AQ509" i="1"/>
  <c r="AQ445" i="1"/>
  <c r="AQ413" i="1"/>
  <c r="AQ382" i="1"/>
  <c r="E413" i="4" s="1"/>
  <c r="Q413" i="4" s="1"/>
  <c r="AQ286" i="1"/>
  <c r="E317" i="4" s="1"/>
  <c r="Q317" i="4" s="1"/>
  <c r="AQ87" i="1"/>
  <c r="E118" i="4" s="1"/>
  <c r="Q118" i="4" s="1"/>
  <c r="AQ417" i="1"/>
  <c r="E448" i="4" s="1"/>
  <c r="Q448" i="4" s="1"/>
  <c r="AQ492" i="1"/>
  <c r="E523" i="4" s="1"/>
  <c r="Q523" i="4" s="1"/>
  <c r="AQ460" i="1"/>
  <c r="AQ301" i="1"/>
  <c r="AQ269" i="1"/>
  <c r="E300" i="4" s="1"/>
  <c r="Q300" i="4" s="1"/>
  <c r="AQ205" i="1"/>
  <c r="E236" i="4" s="1"/>
  <c r="Q236" i="4" s="1"/>
  <c r="AQ173" i="1"/>
  <c r="E204" i="4" s="1"/>
  <c r="Q204" i="4" s="1"/>
  <c r="AQ142" i="1"/>
  <c r="E173" i="4" s="1"/>
  <c r="Q173" i="4" s="1"/>
  <c r="AQ110" i="1"/>
  <c r="E141" i="4" s="1"/>
  <c r="Q141" i="4" s="1"/>
  <c r="AQ378" i="1"/>
  <c r="AQ154" i="1"/>
  <c r="AQ499" i="1"/>
  <c r="E530" i="4" s="1"/>
  <c r="Q530" i="4" s="1"/>
  <c r="AQ467" i="1"/>
  <c r="E498" i="4" s="1"/>
  <c r="Q498" i="4" s="1"/>
  <c r="AQ236" i="1"/>
  <c r="E267" i="4" s="1"/>
  <c r="Q267" i="4" s="1"/>
  <c r="AQ204" i="1"/>
  <c r="E235" i="4" s="1"/>
  <c r="Q235" i="4" s="1"/>
  <c r="AQ172" i="1"/>
  <c r="E203" i="4" s="1"/>
  <c r="Q203" i="4" s="1"/>
  <c r="AQ379" i="1"/>
  <c r="E410" i="4" s="1"/>
  <c r="Q410" i="4" s="1"/>
  <c r="AQ139" i="1"/>
  <c r="AQ472" i="1"/>
  <c r="E503" i="4" s="1"/>
  <c r="Q503" i="4" s="1"/>
  <c r="AQ440" i="1"/>
  <c r="E471" i="4" s="1"/>
  <c r="Q471" i="4" s="1"/>
  <c r="AQ352" i="1"/>
  <c r="E383" i="4" s="1"/>
  <c r="Q383" i="4" s="1"/>
  <c r="AQ288" i="1"/>
  <c r="E319" i="4" s="1"/>
  <c r="Q319" i="4" s="1"/>
  <c r="AQ147" i="1"/>
  <c r="E178" i="4" s="1"/>
  <c r="Q178" i="4" s="1"/>
  <c r="AQ471" i="1"/>
  <c r="AQ408" i="1"/>
  <c r="AQ344" i="1"/>
  <c r="E375" i="4" s="1"/>
  <c r="Q375" i="4" s="1"/>
  <c r="AQ312" i="1"/>
  <c r="E343" i="4" s="1"/>
  <c r="Q343" i="4" s="1"/>
  <c r="AQ152" i="1"/>
  <c r="E183" i="4" s="1"/>
  <c r="Q183" i="4" s="1"/>
  <c r="AQ113" i="1"/>
  <c r="E144" i="4" s="1"/>
  <c r="Q144" i="4" s="1"/>
  <c r="AQ49" i="1"/>
  <c r="AQ442" i="1"/>
  <c r="AQ100" i="1"/>
  <c r="E131" i="4" s="1"/>
  <c r="Q131" i="4" s="1"/>
  <c r="AQ298" i="1"/>
  <c r="E329" i="4" s="1"/>
  <c r="Q329" i="4" s="1"/>
  <c r="AQ115" i="1"/>
  <c r="E146" i="4" s="1"/>
  <c r="Q146" i="4" s="1"/>
  <c r="AQ502" i="1"/>
  <c r="E533" i="4" s="1"/>
  <c r="Q533" i="4" s="1"/>
  <c r="AQ438" i="1"/>
  <c r="E469" i="4" s="1"/>
  <c r="Q469" i="4" s="1"/>
  <c r="AQ407" i="1"/>
  <c r="E438" i="4" s="1"/>
  <c r="Q438" i="4" s="1"/>
  <c r="AQ375" i="1"/>
  <c r="AQ311" i="1"/>
  <c r="AQ247" i="1"/>
  <c r="E278" i="4" s="1"/>
  <c r="Q278" i="4" s="1"/>
  <c r="AQ183" i="1"/>
  <c r="E214" i="4" s="1"/>
  <c r="Q214" i="4" s="1"/>
  <c r="AQ151" i="1"/>
  <c r="E182" i="4" s="1"/>
  <c r="Q182" i="4" s="1"/>
  <c r="AQ88" i="1"/>
  <c r="E119" i="4" s="1"/>
  <c r="Q119" i="4" s="1"/>
  <c r="AQ214" i="1"/>
  <c r="E245" i="4" s="1"/>
  <c r="Q245" i="4" s="1"/>
  <c r="AQ331" i="1"/>
  <c r="AQ501" i="1"/>
  <c r="AQ469" i="1"/>
  <c r="E500" i="4" s="1"/>
  <c r="Q500" i="4" s="1"/>
  <c r="AQ437" i="1"/>
  <c r="E468" i="4" s="1"/>
  <c r="Q468" i="4" s="1"/>
  <c r="AQ406" i="1"/>
  <c r="E437" i="4" s="1"/>
  <c r="Q437" i="4" s="1"/>
  <c r="AQ342" i="1"/>
  <c r="E373" i="4" s="1"/>
  <c r="Q373" i="4" s="1"/>
  <c r="AQ310" i="1"/>
  <c r="E341" i="4" s="1"/>
  <c r="Q341" i="4" s="1"/>
  <c r="AQ278" i="1"/>
  <c r="E309" i="4" s="1"/>
  <c r="Q309" i="4" s="1"/>
  <c r="AQ246" i="1"/>
  <c r="AQ140" i="1"/>
  <c r="AQ484" i="1"/>
  <c r="E515" i="4" s="1"/>
  <c r="Q515" i="4" s="1"/>
  <c r="AQ420" i="1"/>
  <c r="E451" i="4" s="1"/>
  <c r="Q451" i="4" s="1"/>
  <c r="AQ389" i="1"/>
  <c r="E420" i="4" s="1"/>
  <c r="Q420" i="4" s="1"/>
  <c r="AQ357" i="1"/>
  <c r="E388" i="4" s="1"/>
  <c r="Q388" i="4" s="1"/>
  <c r="AQ325" i="1"/>
  <c r="E356" i="4" s="1"/>
  <c r="Q356" i="4" s="1"/>
  <c r="AQ293" i="1"/>
  <c r="AQ261" i="1"/>
  <c r="AQ229" i="1"/>
  <c r="E260" i="4" s="1"/>
  <c r="Q260" i="4" s="1"/>
  <c r="AQ197" i="1"/>
  <c r="E228" i="4" s="1"/>
  <c r="Q228" i="4" s="1"/>
  <c r="AQ165" i="1"/>
  <c r="E196" i="4" s="1"/>
  <c r="Q196" i="4" s="1"/>
  <c r="AQ459" i="1"/>
  <c r="E490" i="4" s="1"/>
  <c r="Q490" i="4" s="1"/>
  <c r="AQ388" i="1"/>
  <c r="AQ292" i="1"/>
  <c r="AQ164" i="1"/>
  <c r="E195" i="4" s="1"/>
  <c r="Q195" i="4" s="1"/>
  <c r="AQ37" i="1"/>
  <c r="E68" i="4" s="1"/>
  <c r="Q68" i="4" s="1"/>
  <c r="AQ339" i="1"/>
  <c r="E370" i="4" s="1"/>
  <c r="Q370" i="4" s="1"/>
  <c r="AQ171" i="1"/>
  <c r="E202" i="4" s="1"/>
  <c r="Q202" i="4" s="1"/>
  <c r="AQ250" i="1"/>
  <c r="E281" i="4" s="1"/>
  <c r="Q281" i="4" s="1"/>
  <c r="AQ99" i="1"/>
  <c r="AQ401" i="1"/>
  <c r="AQ337" i="1"/>
  <c r="E368" i="4" s="1"/>
  <c r="Q368" i="4" s="1"/>
  <c r="AQ305" i="1"/>
  <c r="E336" i="4" s="1"/>
  <c r="Q336" i="4" s="1"/>
  <c r="AQ273" i="1"/>
  <c r="E304" i="4" s="1"/>
  <c r="Q304" i="4" s="1"/>
  <c r="AQ241" i="1"/>
  <c r="E272" i="4" s="1"/>
  <c r="Q272" i="4" s="1"/>
  <c r="AQ209" i="1"/>
  <c r="AQ177" i="1"/>
  <c r="E208" i="4" s="1"/>
  <c r="Q208" i="4" s="1"/>
  <c r="AQ182" i="1"/>
  <c r="AQ362" i="1"/>
  <c r="AQ134" i="1"/>
  <c r="E165" i="4" s="1"/>
  <c r="Q165" i="4" s="1"/>
  <c r="AQ102" i="1"/>
  <c r="E133" i="4" s="1"/>
  <c r="Q133" i="4" s="1"/>
  <c r="AQ498" i="1"/>
  <c r="E529" i="4" s="1"/>
  <c r="Q529" i="4" s="1"/>
  <c r="AQ322" i="1"/>
  <c r="AQ133" i="1"/>
  <c r="AQ101" i="1"/>
  <c r="E132" i="4" s="1"/>
  <c r="Q132" i="4" s="1"/>
  <c r="AQ496" i="1"/>
  <c r="AQ114" i="1"/>
  <c r="AQ355" i="1"/>
  <c r="E386" i="4" s="1"/>
  <c r="Q386" i="4" s="1"/>
  <c r="AQ178" i="1"/>
  <c r="E209" i="4" s="1"/>
  <c r="Q209" i="4" s="1"/>
  <c r="AQ258" i="1"/>
  <c r="E289" i="4" s="1"/>
  <c r="Q289" i="4" s="1"/>
  <c r="AQ451" i="1"/>
  <c r="E482" i="4" s="1"/>
  <c r="Q482" i="4" s="1"/>
  <c r="AQ393" i="1"/>
  <c r="E424" i="4" s="1"/>
  <c r="Q424" i="4" s="1"/>
  <c r="AQ297" i="1"/>
  <c r="AQ265" i="1"/>
  <c r="AQ233" i="1"/>
  <c r="E264" i="4" s="1"/>
  <c r="Q264" i="4" s="1"/>
  <c r="AQ201" i="1"/>
  <c r="E232" i="4" s="1"/>
  <c r="Q232" i="4" s="1"/>
  <c r="AQ315" i="1"/>
  <c r="E346" i="4" s="1"/>
  <c r="Q346" i="4" s="1"/>
  <c r="AQ146" i="1"/>
  <c r="E177" i="4" s="1"/>
  <c r="Q177" i="4" s="1"/>
  <c r="AQ118" i="1"/>
  <c r="E149" i="4" s="1"/>
  <c r="Q149" i="4" s="1"/>
  <c r="AQ194" i="1"/>
  <c r="AQ443" i="1"/>
  <c r="AQ340" i="1"/>
  <c r="E371" i="4" s="1"/>
  <c r="Q371" i="4" s="1"/>
  <c r="AQ308" i="1"/>
  <c r="E339" i="4" s="1"/>
  <c r="Q339" i="4" s="1"/>
  <c r="AQ117" i="1"/>
  <c r="E148" i="4" s="1"/>
  <c r="Q148" i="4" s="1"/>
  <c r="AQ448" i="1"/>
  <c r="E479" i="4" s="1"/>
  <c r="Q479" i="4" s="1"/>
  <c r="AQ416" i="1"/>
  <c r="E447" i="4" s="1"/>
  <c r="Q447" i="4" s="1"/>
  <c r="AQ130" i="1"/>
  <c r="E161" i="4" s="1"/>
  <c r="Q161" i="4" s="1"/>
  <c r="AQ98" i="1"/>
  <c r="AQ198" i="1"/>
  <c r="AQ275" i="1"/>
  <c r="E306" i="4" s="1"/>
  <c r="Q306" i="4" s="1"/>
  <c r="AQ274" i="1"/>
  <c r="E305" i="4" s="1"/>
  <c r="Q305" i="4" s="1"/>
  <c r="AQ107" i="1"/>
  <c r="E138" i="4" s="1"/>
  <c r="Q138" i="4" s="1"/>
  <c r="Q17" i="1"/>
  <c r="AK17" i="1" s="1"/>
  <c r="AH343" i="1"/>
  <c r="AI343" i="1" s="1"/>
  <c r="AQ343" i="1"/>
  <c r="E374" i="4" s="1"/>
  <c r="Q374" i="4" s="1"/>
  <c r="AH91" i="1"/>
  <c r="AI91" i="1" s="1"/>
  <c r="AQ91" i="1"/>
  <c r="E122" i="4" s="1"/>
  <c r="Q122" i="4" s="1"/>
  <c r="AH260" i="1"/>
  <c r="AI260" i="1" s="1"/>
  <c r="AQ260" i="1"/>
  <c r="E291" i="4" s="1"/>
  <c r="Q291" i="4" s="1"/>
  <c r="AH228" i="1"/>
  <c r="AI228" i="1" s="1"/>
  <c r="AQ228" i="1"/>
  <c r="E259" i="4" s="1"/>
  <c r="Q259" i="4" s="1"/>
  <c r="AH449" i="1"/>
  <c r="AI449" i="1" s="1"/>
  <c r="AQ449" i="1"/>
  <c r="E480" i="4" s="1"/>
  <c r="Q480" i="4" s="1"/>
  <c r="AH369" i="1"/>
  <c r="AI369" i="1" s="1"/>
  <c r="AQ369" i="1"/>
  <c r="R145" i="1"/>
  <c r="S145" i="1" s="1"/>
  <c r="T145" i="1" s="1"/>
  <c r="AQ145" i="1"/>
  <c r="E176" i="4" s="1"/>
  <c r="Q176" i="4" s="1"/>
  <c r="Q18" i="1"/>
  <c r="AG18" i="1" s="1"/>
  <c r="AH18" i="1" s="1"/>
  <c r="AI18" i="1" s="1"/>
  <c r="AL18" i="1" s="1"/>
  <c r="R203" i="1"/>
  <c r="S203" i="1" s="1"/>
  <c r="T203" i="1" s="1"/>
  <c r="AQ203" i="1"/>
  <c r="E234" i="4" s="1"/>
  <c r="Q234" i="4" s="1"/>
  <c r="Q12" i="1"/>
  <c r="AH272" i="1"/>
  <c r="AI272" i="1" s="1"/>
  <c r="AQ272" i="1"/>
  <c r="AH410" i="1"/>
  <c r="AI410" i="1" s="1"/>
  <c r="AQ410" i="1"/>
  <c r="E441" i="4" s="1"/>
  <c r="Q441" i="4" s="1"/>
  <c r="AH399" i="1"/>
  <c r="AI399" i="1" s="1"/>
  <c r="AQ399" i="1"/>
  <c r="AH302" i="1"/>
  <c r="AI302" i="1" s="1"/>
  <c r="AQ302" i="1"/>
  <c r="AH349" i="1"/>
  <c r="AI349" i="1" s="1"/>
  <c r="AQ349" i="1"/>
  <c r="E380" i="4" s="1"/>
  <c r="Q380" i="4" s="1"/>
  <c r="Q30" i="1"/>
  <c r="R187" i="1"/>
  <c r="S187" i="1" s="1"/>
  <c r="T187" i="1" s="1"/>
  <c r="AQ187" i="1"/>
  <c r="E218" i="4" s="1"/>
  <c r="Q218" i="4" s="1"/>
  <c r="Q29" i="1"/>
  <c r="AQ386" i="1"/>
  <c r="AQ138" i="1"/>
  <c r="AQ106" i="1"/>
  <c r="R11" i="1"/>
  <c r="S11" i="1" s="1"/>
  <c r="AQ127" i="1"/>
  <c r="AQ314" i="1"/>
  <c r="E345" i="4" s="1"/>
  <c r="Q345" i="4" s="1"/>
  <c r="Q19" i="1"/>
  <c r="AH418" i="1"/>
  <c r="AI418" i="1" s="1"/>
  <c r="AQ418" i="1"/>
  <c r="E449" i="4" s="1"/>
  <c r="Q449" i="4" s="1"/>
  <c r="AH212" i="1"/>
  <c r="AI212" i="1" s="1"/>
  <c r="AQ212" i="1"/>
  <c r="E243" i="4" s="1"/>
  <c r="Q243" i="4" s="1"/>
  <c r="AQ330" i="1"/>
  <c r="E361" i="4" s="1"/>
  <c r="Q361" i="4" s="1"/>
  <c r="AQ170" i="1"/>
  <c r="Q27" i="1"/>
  <c r="AG27" i="1" s="1"/>
  <c r="AH27" i="1" s="1"/>
  <c r="AI27" i="1" s="1"/>
  <c r="AL27" i="1" s="1"/>
  <c r="AH480" i="1"/>
  <c r="AI480" i="1" s="1"/>
  <c r="AQ480" i="1"/>
  <c r="E511" i="4" s="1"/>
  <c r="Q511" i="4" s="1"/>
  <c r="AH289" i="1"/>
  <c r="AI289" i="1" s="1"/>
  <c r="AQ289" i="1"/>
  <c r="E320" i="4" s="1"/>
  <c r="Q320" i="4" s="1"/>
  <c r="AQ458" i="1"/>
  <c r="E489" i="4" s="1"/>
  <c r="Q489" i="4" s="1"/>
  <c r="Q16" i="1"/>
  <c r="AG16" i="1" s="1"/>
  <c r="AH16" i="1" s="1"/>
  <c r="AI16" i="1" s="1"/>
  <c r="AL16" i="1" s="1"/>
  <c r="AH415" i="1"/>
  <c r="AI415" i="1" s="1"/>
  <c r="AQ415" i="1"/>
  <c r="E446" i="4" s="1"/>
  <c r="Q446" i="4" s="1"/>
  <c r="AH160" i="1"/>
  <c r="AI160" i="1" s="1"/>
  <c r="AQ160" i="1"/>
  <c r="E191" i="4" s="1"/>
  <c r="Q191" i="4" s="1"/>
  <c r="AH121" i="1"/>
  <c r="AI121" i="1" s="1"/>
  <c r="AQ121" i="1"/>
  <c r="E152" i="4" s="1"/>
  <c r="Q152" i="4" s="1"/>
  <c r="Q25" i="1"/>
  <c r="AJ25" i="1" s="1"/>
  <c r="AH364" i="1"/>
  <c r="AI364" i="1" s="1"/>
  <c r="AQ364" i="1"/>
  <c r="R219" i="1"/>
  <c r="S219" i="1" s="1"/>
  <c r="T219" i="1" s="1"/>
  <c r="AQ219" i="1"/>
  <c r="E250" i="4" s="1"/>
  <c r="Q250" i="4" s="1"/>
  <c r="AQ122" i="1"/>
  <c r="E153" i="4" s="1"/>
  <c r="Q153" i="4" s="1"/>
  <c r="AQ90" i="1"/>
  <c r="E121" i="4" s="1"/>
  <c r="Q121" i="4" s="1"/>
  <c r="Q26" i="1"/>
  <c r="AG26" i="1" s="1"/>
  <c r="AH26" i="1" s="1"/>
  <c r="AI26" i="1" s="1"/>
  <c r="AL26" i="1" s="1"/>
  <c r="AQ234" i="1"/>
  <c r="Q32" i="1"/>
  <c r="AJ32" i="1" s="1"/>
  <c r="AH407" i="1"/>
  <c r="AI407" i="1" s="1"/>
  <c r="AH359" i="1"/>
  <c r="AI359" i="1" s="1"/>
  <c r="AH404" i="1"/>
  <c r="AI404" i="1" s="1"/>
  <c r="AH94" i="1"/>
  <c r="AI94" i="1" s="1"/>
  <c r="AH419" i="1"/>
  <c r="AI419" i="1" s="1"/>
  <c r="AH187" i="1"/>
  <c r="AI187" i="1" s="1"/>
  <c r="AH162" i="1"/>
  <c r="AI162" i="1" s="1"/>
  <c r="AH360" i="1"/>
  <c r="AI360" i="1" s="1"/>
  <c r="AH434" i="1"/>
  <c r="AI434" i="1" s="1"/>
  <c r="AH305" i="1"/>
  <c r="AI305" i="1" s="1"/>
  <c r="AH113" i="1"/>
  <c r="AI113" i="1" s="1"/>
  <c r="AH226" i="1"/>
  <c r="AI226" i="1" s="1"/>
  <c r="AH485" i="1"/>
  <c r="AI485" i="1" s="1"/>
  <c r="AH125" i="1"/>
  <c r="AI125" i="1" s="1"/>
  <c r="AH133" i="1"/>
  <c r="AI133" i="1" s="1"/>
  <c r="AH351" i="1"/>
  <c r="AI351" i="1" s="1"/>
  <c r="AH382" i="1"/>
  <c r="AI382" i="1" s="1"/>
  <c r="AH374" i="1"/>
  <c r="AI374" i="1" s="1"/>
  <c r="AH370" i="1"/>
  <c r="AI370" i="1" s="1"/>
  <c r="AH198" i="1"/>
  <c r="AI198" i="1" s="1"/>
  <c r="AH292" i="1"/>
  <c r="AI292" i="1" s="1"/>
  <c r="AH273" i="1"/>
  <c r="AI273" i="1" s="1"/>
  <c r="AH390" i="1"/>
  <c r="AI390" i="1" s="1"/>
  <c r="AH461" i="1"/>
  <c r="AI461" i="1" s="1"/>
  <c r="AH457" i="1"/>
  <c r="AI457" i="1" s="1"/>
  <c r="AH129" i="1"/>
  <c r="AI129" i="1" s="1"/>
  <c r="AH146" i="1"/>
  <c r="AI146" i="1" s="1"/>
  <c r="AH270" i="1"/>
  <c r="AI270" i="1" s="1"/>
  <c r="AH218" i="1"/>
  <c r="AI218" i="1" s="1"/>
  <c r="AH214" i="1"/>
  <c r="AI214" i="1" s="1"/>
  <c r="AH202" i="1"/>
  <c r="AI202" i="1" s="1"/>
  <c r="AH166" i="1"/>
  <c r="AI166" i="1" s="1"/>
  <c r="AH424" i="1"/>
  <c r="AI424" i="1" s="1"/>
  <c r="AH240" i="1"/>
  <c r="AI240" i="1" s="1"/>
  <c r="AH95" i="1"/>
  <c r="AI95" i="1" s="1"/>
  <c r="AH337" i="1"/>
  <c r="AI337" i="1" s="1"/>
  <c r="AH265" i="1"/>
  <c r="AI265" i="1" s="1"/>
  <c r="AH304" i="1"/>
  <c r="AI304" i="1" s="1"/>
  <c r="AH132" i="1"/>
  <c r="AI132" i="1" s="1"/>
  <c r="AH371" i="1"/>
  <c r="AI371" i="1" s="1"/>
  <c r="AH118" i="1"/>
  <c r="AI118" i="1" s="1"/>
  <c r="AH210" i="1"/>
  <c r="AI210" i="1" s="1"/>
  <c r="AH174" i="1"/>
  <c r="AI174" i="1" s="1"/>
  <c r="AH476" i="1"/>
  <c r="AI476" i="1" s="1"/>
  <c r="AH176" i="1"/>
  <c r="AI176" i="1" s="1"/>
  <c r="AH443" i="1"/>
  <c r="AI443" i="1" s="1"/>
  <c r="AH363" i="1"/>
  <c r="AI363" i="1" s="1"/>
  <c r="AH321" i="1"/>
  <c r="AI321" i="1" s="1"/>
  <c r="AH285" i="1"/>
  <c r="AI285" i="1" s="1"/>
  <c r="AH253" i="1"/>
  <c r="AI253" i="1" s="1"/>
  <c r="AH97" i="1"/>
  <c r="AI97" i="1" s="1"/>
  <c r="AH93" i="1"/>
  <c r="AI93" i="1" s="1"/>
  <c r="AH484" i="1"/>
  <c r="AI484" i="1" s="1"/>
  <c r="AH380" i="1"/>
  <c r="AI380" i="1" s="1"/>
  <c r="AH356" i="1"/>
  <c r="AI356" i="1" s="1"/>
  <c r="AH336" i="1"/>
  <c r="AI336" i="1" s="1"/>
  <c r="AH324" i="1"/>
  <c r="AI324" i="1" s="1"/>
  <c r="AH252" i="1"/>
  <c r="AI252" i="1" s="1"/>
  <c r="AH188" i="1"/>
  <c r="AI188" i="1" s="1"/>
  <c r="AH391" i="1"/>
  <c r="AI391" i="1" s="1"/>
  <c r="AH355" i="1"/>
  <c r="AI355" i="1" s="1"/>
  <c r="AH293" i="1"/>
  <c r="AI293" i="1" s="1"/>
  <c r="AH278" i="1"/>
  <c r="AI278" i="1" s="1"/>
  <c r="AH114" i="1"/>
  <c r="AI114" i="1" s="1"/>
  <c r="AH184" i="1"/>
  <c r="AI184" i="1" s="1"/>
  <c r="AH223" i="1"/>
  <c r="AI223" i="1" s="1"/>
  <c r="AH140" i="1"/>
  <c r="AI140" i="1" s="1"/>
  <c r="AH238" i="1"/>
  <c r="AI238" i="1" s="1"/>
  <c r="AH190" i="1"/>
  <c r="AI190" i="1" s="1"/>
  <c r="AH317" i="1"/>
  <c r="AI317" i="1" s="1"/>
  <c r="AH426" i="1"/>
  <c r="AI426" i="1" s="1"/>
  <c r="AH258" i="1"/>
  <c r="AI258" i="1" s="1"/>
  <c r="AH163" i="1"/>
  <c r="AI163" i="1" s="1"/>
  <c r="AH282" i="1"/>
  <c r="AI282" i="1" s="1"/>
  <c r="AH150" i="1"/>
  <c r="AI150" i="1" s="1"/>
  <c r="AH126" i="1"/>
  <c r="AI126" i="1" s="1"/>
  <c r="AH200" i="1"/>
  <c r="AI200" i="1" s="1"/>
  <c r="AH451" i="1"/>
  <c r="AI451" i="1" s="1"/>
  <c r="AH329" i="1"/>
  <c r="AI329" i="1" s="1"/>
  <c r="AH101" i="1"/>
  <c r="AI101" i="1" s="1"/>
  <c r="AH85" i="1"/>
  <c r="AI85" i="1" s="1"/>
  <c r="AH344" i="1"/>
  <c r="AI344" i="1" s="1"/>
  <c r="AH284" i="1"/>
  <c r="AI284" i="1" s="1"/>
  <c r="AH208" i="1"/>
  <c r="AI208" i="1" s="1"/>
  <c r="AH367" i="1"/>
  <c r="AI367" i="1" s="1"/>
  <c r="AH175" i="1"/>
  <c r="AI175" i="1" s="1"/>
  <c r="AH471" i="1"/>
  <c r="AI471" i="1" s="1"/>
  <c r="AH280" i="1"/>
  <c r="AI280" i="1" s="1"/>
  <c r="AH216" i="1"/>
  <c r="AI216" i="1" s="1"/>
  <c r="AH432" i="1"/>
  <c r="AI432" i="1" s="1"/>
  <c r="AH206" i="1"/>
  <c r="AI206" i="1" s="1"/>
  <c r="AH178" i="1"/>
  <c r="AI178" i="1" s="1"/>
  <c r="AH375" i="1"/>
  <c r="AI375" i="1" s="1"/>
  <c r="AH155" i="1"/>
  <c r="AI155" i="1" s="1"/>
  <c r="AH388" i="1"/>
  <c r="AI388" i="1" s="1"/>
  <c r="AH312" i="1"/>
  <c r="AI312" i="1" s="1"/>
  <c r="AH120" i="1"/>
  <c r="AI120" i="1" s="1"/>
  <c r="AH264" i="1"/>
  <c r="AI264" i="1" s="1"/>
  <c r="AH454" i="1"/>
  <c r="AI454" i="1" s="1"/>
  <c r="AH422" i="1"/>
  <c r="AI422" i="1" s="1"/>
  <c r="AH158" i="1"/>
  <c r="AI158" i="1" s="1"/>
  <c r="AH394" i="1"/>
  <c r="AI394" i="1" s="1"/>
  <c r="AH245" i="1"/>
  <c r="AI245" i="1" s="1"/>
  <c r="AH347" i="1"/>
  <c r="AI347" i="1" s="1"/>
  <c r="AH507" i="1"/>
  <c r="AI507" i="1" s="1"/>
  <c r="AH148" i="1"/>
  <c r="AI148" i="1" s="1"/>
  <c r="AH117" i="1"/>
  <c r="AI117" i="1" s="1"/>
  <c r="AH448" i="1"/>
  <c r="AI448" i="1" s="1"/>
  <c r="AH130" i="1"/>
  <c r="AI130" i="1" s="1"/>
  <c r="AH466" i="1"/>
  <c r="AI466" i="1" s="1"/>
  <c r="AH430" i="1"/>
  <c r="AI430" i="1" s="1"/>
  <c r="AH314" i="1"/>
  <c r="AI314" i="1" s="1"/>
  <c r="AH294" i="1"/>
  <c r="AI294" i="1" s="1"/>
  <c r="AH242" i="1"/>
  <c r="AI242" i="1" s="1"/>
  <c r="AH230" i="1"/>
  <c r="AI230" i="1" s="1"/>
  <c r="AH194" i="1"/>
  <c r="AI194" i="1" s="1"/>
  <c r="AH475" i="1"/>
  <c r="AI475" i="1" s="1"/>
  <c r="AH463" i="1"/>
  <c r="AI463" i="1" s="1"/>
  <c r="AH395" i="1"/>
  <c r="AI395" i="1" s="1"/>
  <c r="AH441" i="1"/>
  <c r="AI441" i="1" s="1"/>
  <c r="AH261" i="1"/>
  <c r="AI261" i="1" s="1"/>
  <c r="AH257" i="1"/>
  <c r="AI257" i="1" s="1"/>
  <c r="AH137" i="1"/>
  <c r="AI137" i="1" s="1"/>
  <c r="AH105" i="1"/>
  <c r="AI105" i="1" s="1"/>
  <c r="AH372" i="1"/>
  <c r="AI372" i="1" s="1"/>
  <c r="AH495" i="1"/>
  <c r="AI495" i="1" s="1"/>
  <c r="AH427" i="1"/>
  <c r="AI427" i="1" s="1"/>
  <c r="AH263" i="1"/>
  <c r="AI263" i="1" s="1"/>
  <c r="AH199" i="1"/>
  <c r="AI199" i="1" s="1"/>
  <c r="AH170" i="1"/>
  <c r="AI170" i="1" s="1"/>
  <c r="AH98" i="1"/>
  <c r="AI98" i="1" s="1"/>
  <c r="AH453" i="1"/>
  <c r="AI453" i="1" s="1"/>
  <c r="AH387" i="1"/>
  <c r="AI387" i="1" s="1"/>
  <c r="AH301" i="1"/>
  <c r="AI301" i="1" s="1"/>
  <c r="AH274" i="1"/>
  <c r="AI274" i="1" s="1"/>
  <c r="AH277" i="1"/>
  <c r="AI277" i="1" s="1"/>
  <c r="AH504" i="1"/>
  <c r="AI504" i="1" s="1"/>
  <c r="AH408" i="1"/>
  <c r="AI408" i="1" s="1"/>
  <c r="AH506" i="1"/>
  <c r="AI506" i="1" s="1"/>
  <c r="AH502" i="1"/>
  <c r="AI502" i="1" s="1"/>
  <c r="AH486" i="1"/>
  <c r="AI486" i="1" s="1"/>
  <c r="AH462" i="1"/>
  <c r="AI462" i="1" s="1"/>
  <c r="AH330" i="1"/>
  <c r="AI330" i="1" s="1"/>
  <c r="AH239" i="1"/>
  <c r="AI239" i="1" s="1"/>
  <c r="AH183" i="1"/>
  <c r="AI183" i="1" s="1"/>
  <c r="AH167" i="1"/>
  <c r="AI167" i="1" s="1"/>
  <c r="AH489" i="1"/>
  <c r="AI489" i="1" s="1"/>
  <c r="AH145" i="1"/>
  <c r="AI145" i="1" s="1"/>
  <c r="AH500" i="1"/>
  <c r="AI500" i="1" s="1"/>
  <c r="AH472" i="1"/>
  <c r="AI472" i="1" s="1"/>
  <c r="AH510" i="1"/>
  <c r="AI510" i="1" s="1"/>
  <c r="AH90" i="1"/>
  <c r="AI90" i="1" s="1"/>
  <c r="AH352" i="1"/>
  <c r="AI352" i="1" s="1"/>
  <c r="AH180" i="1"/>
  <c r="AI180" i="1" s="1"/>
  <c r="AH100" i="1"/>
  <c r="AI100" i="1" s="1"/>
  <c r="AH207" i="1"/>
  <c r="AI207" i="1" s="1"/>
  <c r="R286" i="1"/>
  <c r="S286" i="1" s="1"/>
  <c r="T286" i="1" s="1"/>
  <c r="AG286" i="1"/>
  <c r="AH286" i="1"/>
  <c r="AI286" i="1" s="1"/>
  <c r="R310" i="1"/>
  <c r="S310" i="1" s="1"/>
  <c r="T310" i="1" s="1"/>
  <c r="AG310" i="1"/>
  <c r="R171" i="1"/>
  <c r="AG171" i="1"/>
  <c r="AH171" i="1"/>
  <c r="AI171" i="1" s="1"/>
  <c r="R98" i="1"/>
  <c r="S98" i="1" s="1"/>
  <c r="T98" i="1" s="1"/>
  <c r="AG98" i="1"/>
  <c r="R77" i="1"/>
  <c r="AG77" i="1"/>
  <c r="AQ77" i="1" s="1"/>
  <c r="E108" i="4" s="1"/>
  <c r="Q108" i="4" s="1"/>
  <c r="AG447" i="1"/>
  <c r="R447" i="1"/>
  <c r="R320" i="1"/>
  <c r="AG320" i="1"/>
  <c r="R192" i="1"/>
  <c r="S192" i="1" s="1"/>
  <c r="T192" i="1" s="1"/>
  <c r="AG192" i="1"/>
  <c r="R323" i="1"/>
  <c r="AG323" i="1"/>
  <c r="R338" i="1"/>
  <c r="S338" i="1" s="1"/>
  <c r="T338" i="1" s="1"/>
  <c r="AG338" i="1"/>
  <c r="R478" i="1"/>
  <c r="AG478" i="1"/>
  <c r="AG383" i="1"/>
  <c r="R383" i="1"/>
  <c r="R287" i="1"/>
  <c r="S287" i="1" s="1"/>
  <c r="T287" i="1" s="1"/>
  <c r="AG287" i="1"/>
  <c r="R159" i="1"/>
  <c r="AG159" i="1"/>
  <c r="R96" i="1"/>
  <c r="S96" i="1" s="1"/>
  <c r="T96" i="1" s="1"/>
  <c r="AG96" i="1"/>
  <c r="R135" i="1"/>
  <c r="S135" i="1" s="1"/>
  <c r="T135" i="1" s="1"/>
  <c r="U135" i="1" s="1"/>
  <c r="AG135" i="1"/>
  <c r="R195" i="1"/>
  <c r="AG195" i="1"/>
  <c r="R186" i="1"/>
  <c r="S186" i="1" s="1"/>
  <c r="T186" i="1" s="1"/>
  <c r="U186" i="1" s="1"/>
  <c r="AG186" i="1"/>
  <c r="R445" i="1"/>
  <c r="AG445" i="1"/>
  <c r="AG350" i="1"/>
  <c r="R350" i="1"/>
  <c r="S350" i="1" s="1"/>
  <c r="T350" i="1" s="1"/>
  <c r="U350" i="1" s="1"/>
  <c r="R254" i="1"/>
  <c r="AG254" i="1"/>
  <c r="AG211" i="1"/>
  <c r="AQ211" i="1" s="1"/>
  <c r="E242" i="4" s="1"/>
  <c r="Q242" i="4" s="1"/>
  <c r="R211" i="1"/>
  <c r="S211" i="1" s="1"/>
  <c r="T211" i="1" s="1"/>
  <c r="R492" i="1"/>
  <c r="AG492" i="1"/>
  <c r="R397" i="1"/>
  <c r="S397" i="1" s="1"/>
  <c r="T397" i="1" s="1"/>
  <c r="U397" i="1" s="1"/>
  <c r="AG397" i="1"/>
  <c r="R269" i="1"/>
  <c r="AG269" i="1"/>
  <c r="R173" i="1"/>
  <c r="AG173" i="1"/>
  <c r="R78" i="1"/>
  <c r="S78" i="1" s="1"/>
  <c r="T78" i="1" s="1"/>
  <c r="U78" i="1" s="1"/>
  <c r="AG78" i="1"/>
  <c r="AQ78" i="1" s="1"/>
  <c r="E109" i="4" s="1"/>
  <c r="Q109" i="4" s="1"/>
  <c r="R299" i="1"/>
  <c r="S299" i="1" s="1"/>
  <c r="T299" i="1" s="1"/>
  <c r="AG299" i="1"/>
  <c r="AG499" i="1"/>
  <c r="R499" i="1"/>
  <c r="R396" i="1"/>
  <c r="S396" i="1" s="1"/>
  <c r="T396" i="1" s="1"/>
  <c r="AG396" i="1"/>
  <c r="AG300" i="1"/>
  <c r="R300" i="1"/>
  <c r="S300" i="1" s="1"/>
  <c r="T300" i="1" s="1"/>
  <c r="U300" i="1" s="1"/>
  <c r="R204" i="1"/>
  <c r="S204" i="1" s="1"/>
  <c r="T204" i="1" s="1"/>
  <c r="AG204" i="1"/>
  <c r="R109" i="1"/>
  <c r="S109" i="1" s="1"/>
  <c r="T109" i="1" s="1"/>
  <c r="U109" i="1" s="1"/>
  <c r="R139" i="1"/>
  <c r="S139" i="1" s="1"/>
  <c r="T139" i="1" s="1"/>
  <c r="U139" i="1" s="1"/>
  <c r="AG139" i="1"/>
  <c r="R377" i="1"/>
  <c r="AG377" i="1"/>
  <c r="R281" i="1"/>
  <c r="AG281" i="1"/>
  <c r="R185" i="1"/>
  <c r="AG185" i="1"/>
  <c r="R122" i="1"/>
  <c r="AG122" i="1"/>
  <c r="R58" i="1"/>
  <c r="S58" i="1" s="1"/>
  <c r="T58" i="1" s="1"/>
  <c r="U58" i="1" s="1"/>
  <c r="AG58" i="1"/>
  <c r="AQ58" i="1" s="1"/>
  <c r="E89" i="4" s="1"/>
  <c r="Q89" i="4" s="1"/>
  <c r="R79" i="1"/>
  <c r="S79" i="1" s="1"/>
  <c r="T79" i="1" s="1"/>
  <c r="AG79" i="1"/>
  <c r="AQ79" i="1" s="1"/>
  <c r="E110" i="4" s="1"/>
  <c r="Q110" i="4" s="1"/>
  <c r="R411" i="1"/>
  <c r="S411" i="1" s="1"/>
  <c r="T411" i="1" s="1"/>
  <c r="AG411" i="1"/>
  <c r="R234" i="1"/>
  <c r="S234" i="1" s="1"/>
  <c r="T234" i="1" s="1"/>
  <c r="U234" i="1" s="1"/>
  <c r="AG234" i="1"/>
  <c r="AJ498" i="1"/>
  <c r="AK498" i="1"/>
  <c r="AK490" i="1"/>
  <c r="AJ490" i="1"/>
  <c r="AK478" i="1"/>
  <c r="AJ478" i="1"/>
  <c r="AJ358" i="1"/>
  <c r="AK358" i="1"/>
  <c r="AK342" i="1"/>
  <c r="AJ342" i="1"/>
  <c r="AK334" i="1"/>
  <c r="AJ334" i="1"/>
  <c r="AK326" i="1"/>
  <c r="AJ326" i="1"/>
  <c r="AK306" i="1"/>
  <c r="AJ306" i="1"/>
  <c r="AK298" i="1"/>
  <c r="AJ298" i="1"/>
  <c r="AH186" i="1"/>
  <c r="AI186" i="1" s="1"/>
  <c r="AK138" i="1"/>
  <c r="AJ138" i="1"/>
  <c r="AK134" i="1"/>
  <c r="AJ134" i="1"/>
  <c r="AK102" i="1"/>
  <c r="AJ102" i="1"/>
  <c r="AJ58" i="1"/>
  <c r="AK58" i="1"/>
  <c r="AK392" i="1"/>
  <c r="AJ392" i="1"/>
  <c r="AK220" i="1"/>
  <c r="AJ220" i="1"/>
  <c r="AK192" i="1"/>
  <c r="AJ192" i="1"/>
  <c r="AK211" i="1"/>
  <c r="AJ211" i="1"/>
  <c r="AH107" i="1"/>
  <c r="AI107" i="1" s="1"/>
  <c r="AJ107" i="1"/>
  <c r="AK107" i="1"/>
  <c r="AJ87" i="1"/>
  <c r="AK87" i="1"/>
  <c r="AK465" i="1"/>
  <c r="AJ465" i="1"/>
  <c r="AH377" i="1"/>
  <c r="AI377" i="1" s="1"/>
  <c r="AK325" i="1"/>
  <c r="AJ325" i="1"/>
  <c r="AH269" i="1"/>
  <c r="AI269" i="1" s="1"/>
  <c r="AH177" i="1"/>
  <c r="AI177" i="1" s="1"/>
  <c r="AJ177" i="1"/>
  <c r="AK177" i="1"/>
  <c r="AJ65" i="1"/>
  <c r="AK65" i="1"/>
  <c r="AJ37" i="1"/>
  <c r="AK37" i="1"/>
  <c r="R415" i="1"/>
  <c r="AG415" i="1"/>
  <c r="AG288" i="1"/>
  <c r="R288" i="1"/>
  <c r="R224" i="1"/>
  <c r="S224" i="1" s="1"/>
  <c r="T224" i="1" s="1"/>
  <c r="AG224" i="1"/>
  <c r="R121" i="1"/>
  <c r="S121" i="1" s="1"/>
  <c r="T121" i="1" s="1"/>
  <c r="U121" i="1" s="1"/>
  <c r="AG121" i="1"/>
  <c r="R89" i="1"/>
  <c r="AG89" i="1"/>
  <c r="R482" i="1"/>
  <c r="AG482" i="1"/>
  <c r="R497" i="1"/>
  <c r="S497" i="1" s="1"/>
  <c r="T497" i="1" s="1"/>
  <c r="U497" i="1" s="1"/>
  <c r="AG497" i="1"/>
  <c r="R510" i="1"/>
  <c r="AG510" i="1"/>
  <c r="R414" i="1"/>
  <c r="AG414" i="1"/>
  <c r="R319" i="1"/>
  <c r="AG319" i="1"/>
  <c r="R223" i="1"/>
  <c r="AG223" i="1"/>
  <c r="R64" i="1"/>
  <c r="S64" i="1" s="1"/>
  <c r="T64" i="1" s="1"/>
  <c r="U64" i="1" s="1"/>
  <c r="AG64" i="1"/>
  <c r="AQ64" i="1" s="1"/>
  <c r="E95" i="4" s="1"/>
  <c r="Q95" i="4" s="1"/>
  <c r="R47" i="1"/>
  <c r="S47" i="1" s="1"/>
  <c r="T47" i="1" s="1"/>
  <c r="AG47" i="1"/>
  <c r="AQ47" i="1" s="1"/>
  <c r="E78" i="4" s="1"/>
  <c r="Q78" i="4" s="1"/>
  <c r="R509" i="1"/>
  <c r="S509" i="1" s="1"/>
  <c r="T509" i="1" s="1"/>
  <c r="AG509" i="1"/>
  <c r="R413" i="1"/>
  <c r="AG413" i="1"/>
  <c r="R318" i="1"/>
  <c r="S318" i="1" s="1"/>
  <c r="T318" i="1" s="1"/>
  <c r="AG318" i="1"/>
  <c r="R222" i="1"/>
  <c r="AG222" i="1"/>
  <c r="R417" i="1"/>
  <c r="AG417" i="1"/>
  <c r="AG460" i="1"/>
  <c r="R460" i="1"/>
  <c r="R365" i="1"/>
  <c r="S365" i="1" s="1"/>
  <c r="T365" i="1" s="1"/>
  <c r="AG365" i="1"/>
  <c r="R301" i="1"/>
  <c r="AG301" i="1"/>
  <c r="R205" i="1"/>
  <c r="AG205" i="1"/>
  <c r="R110" i="1"/>
  <c r="S110" i="1" s="1"/>
  <c r="T110" i="1" s="1"/>
  <c r="AG110" i="1"/>
  <c r="R378" i="1"/>
  <c r="S378" i="1" s="1"/>
  <c r="T378" i="1" s="1"/>
  <c r="AG378" i="1"/>
  <c r="R467" i="1"/>
  <c r="S467" i="1" s="1"/>
  <c r="T467" i="1" s="1"/>
  <c r="U467" i="1" s="1"/>
  <c r="AG467" i="1"/>
  <c r="AG332" i="1"/>
  <c r="R332" i="1"/>
  <c r="R236" i="1"/>
  <c r="S236" i="1" s="1"/>
  <c r="T236" i="1" s="1"/>
  <c r="AG236" i="1"/>
  <c r="R141" i="1"/>
  <c r="AG141" i="1"/>
  <c r="R45" i="1"/>
  <c r="AG45" i="1"/>
  <c r="AH45" i="1" s="1"/>
  <c r="AI45" i="1" s="1"/>
  <c r="AL45" i="1" s="1"/>
  <c r="R490" i="1"/>
  <c r="S490" i="1" s="1"/>
  <c r="T490" i="1" s="1"/>
  <c r="AG490" i="1"/>
  <c r="R36" i="1"/>
  <c r="S36" i="1" s="1"/>
  <c r="T36" i="1" s="1"/>
  <c r="U36" i="1" s="1"/>
  <c r="AG36" i="1"/>
  <c r="AQ36" i="1" s="1"/>
  <c r="E67" i="4" s="1"/>
  <c r="Q67" i="4" s="1"/>
  <c r="R504" i="1"/>
  <c r="AG504" i="1"/>
  <c r="R440" i="1"/>
  <c r="AG440" i="1"/>
  <c r="R345" i="1"/>
  <c r="S345" i="1" s="1"/>
  <c r="T345" i="1" s="1"/>
  <c r="AG345" i="1"/>
  <c r="R249" i="1"/>
  <c r="AG249" i="1"/>
  <c r="R243" i="1"/>
  <c r="AG243" i="1"/>
  <c r="R59" i="1"/>
  <c r="S59" i="1" s="1"/>
  <c r="T59" i="1" s="1"/>
  <c r="AG59" i="1"/>
  <c r="AQ59" i="1" s="1"/>
  <c r="E90" i="4" s="1"/>
  <c r="Q90" i="4" s="1"/>
  <c r="AK482" i="1"/>
  <c r="AJ482" i="1"/>
  <c r="AH442" i="1"/>
  <c r="AI442" i="1" s="1"/>
  <c r="AJ442" i="1"/>
  <c r="AK442" i="1"/>
  <c r="AK398" i="1"/>
  <c r="AJ398" i="1"/>
  <c r="AJ386" i="1"/>
  <c r="AK386" i="1"/>
  <c r="AH366" i="1"/>
  <c r="AI366" i="1" s="1"/>
  <c r="AJ366" i="1"/>
  <c r="AK366" i="1"/>
  <c r="AK354" i="1"/>
  <c r="AJ354" i="1"/>
  <c r="AK338" i="1"/>
  <c r="AJ338" i="1"/>
  <c r="AK412" i="1"/>
  <c r="AJ412" i="1"/>
  <c r="AJ316" i="1"/>
  <c r="AK316" i="1"/>
  <c r="AJ104" i="1"/>
  <c r="AK104" i="1"/>
  <c r="AJ76" i="1"/>
  <c r="AK76" i="1"/>
  <c r="AJ435" i="1"/>
  <c r="AK435" i="1"/>
  <c r="AJ403" i="1"/>
  <c r="AK403" i="1"/>
  <c r="AH383" i="1"/>
  <c r="AI383" i="1" s="1"/>
  <c r="AJ259" i="1"/>
  <c r="AK259" i="1"/>
  <c r="AJ191" i="1"/>
  <c r="AK191" i="1"/>
  <c r="AH139" i="1"/>
  <c r="AI139" i="1" s="1"/>
  <c r="AK139" i="1"/>
  <c r="AJ139" i="1"/>
  <c r="AJ477" i="1"/>
  <c r="AK477" i="1"/>
  <c r="AK445" i="1"/>
  <c r="AJ445" i="1"/>
  <c r="AK361" i="1"/>
  <c r="AJ361" i="1"/>
  <c r="AK353" i="1"/>
  <c r="AJ353" i="1"/>
  <c r="AK309" i="1"/>
  <c r="AJ309" i="1"/>
  <c r="AH249" i="1"/>
  <c r="AI249" i="1" s="1"/>
  <c r="AH237" i="1"/>
  <c r="AI237" i="1" s="1"/>
  <c r="AJ237" i="1"/>
  <c r="AK237" i="1"/>
  <c r="AH221" i="1"/>
  <c r="AI221" i="1" s="1"/>
  <c r="AJ221" i="1"/>
  <c r="AK221" i="1"/>
  <c r="AH189" i="1"/>
  <c r="AI189" i="1" s="1"/>
  <c r="AJ189" i="1"/>
  <c r="AK189" i="1"/>
  <c r="AH161" i="1"/>
  <c r="AI161" i="1" s="1"/>
  <c r="AJ161" i="1"/>
  <c r="AK161" i="1"/>
  <c r="AH89" i="1"/>
  <c r="AI89" i="1" s="1"/>
  <c r="AJ73" i="1"/>
  <c r="AK73" i="1"/>
  <c r="AK61" i="1"/>
  <c r="AJ61" i="1"/>
  <c r="AK41" i="1"/>
  <c r="AJ41" i="1"/>
  <c r="AH440" i="1"/>
  <c r="AI440" i="1" s="1"/>
  <c r="AK420" i="1"/>
  <c r="AJ420" i="1"/>
  <c r="AH332" i="1"/>
  <c r="AI332" i="1" s="1"/>
  <c r="AK172" i="1"/>
  <c r="AJ172" i="1"/>
  <c r="AH499" i="1"/>
  <c r="AI499" i="1" s="1"/>
  <c r="AK455" i="1"/>
  <c r="AJ455" i="1"/>
  <c r="AJ439" i="1"/>
  <c r="AK439" i="1"/>
  <c r="AK431" i="1"/>
  <c r="AJ431" i="1"/>
  <c r="AK379" i="1"/>
  <c r="AJ379" i="1"/>
  <c r="AH267" i="1"/>
  <c r="AI267" i="1" s="1"/>
  <c r="AJ267" i="1"/>
  <c r="AK267" i="1"/>
  <c r="AK227" i="1"/>
  <c r="AJ227" i="1"/>
  <c r="AK195" i="1"/>
  <c r="AJ195" i="1"/>
  <c r="AH111" i="1"/>
  <c r="AI111" i="1" s="1"/>
  <c r="AK111" i="1"/>
  <c r="AJ111" i="1"/>
  <c r="AH103" i="1"/>
  <c r="AI103" i="1" s="1"/>
  <c r="AK103" i="1"/>
  <c r="AJ103" i="1"/>
  <c r="AH79" i="1"/>
  <c r="AI79" i="1" s="1"/>
  <c r="AL79" i="1" s="1"/>
  <c r="AK71" i="1"/>
  <c r="AJ71" i="1"/>
  <c r="AK39" i="1"/>
  <c r="AJ39" i="1"/>
  <c r="R503" i="1"/>
  <c r="AG503" i="1"/>
  <c r="R439" i="1"/>
  <c r="S439" i="1" s="1"/>
  <c r="T439" i="1" s="1"/>
  <c r="U439" i="1" s="1"/>
  <c r="AG439" i="1"/>
  <c r="R376" i="1"/>
  <c r="AG376" i="1"/>
  <c r="R312" i="1"/>
  <c r="S312" i="1" s="1"/>
  <c r="T312" i="1" s="1"/>
  <c r="U312" i="1" s="1"/>
  <c r="AG312" i="1"/>
  <c r="R248" i="1"/>
  <c r="S248" i="1" s="1"/>
  <c r="T248" i="1" s="1"/>
  <c r="AG248" i="1"/>
  <c r="R184" i="1"/>
  <c r="S184" i="1" s="1"/>
  <c r="T184" i="1" s="1"/>
  <c r="AG184" i="1"/>
  <c r="R113" i="1"/>
  <c r="S113" i="1" s="1"/>
  <c r="T113" i="1" s="1"/>
  <c r="U113" i="1" s="1"/>
  <c r="AG113" i="1"/>
  <c r="R81" i="1"/>
  <c r="AG81" i="1"/>
  <c r="AQ81" i="1" s="1"/>
  <c r="E112" i="4" s="1"/>
  <c r="Q112" i="4" s="1"/>
  <c r="R49" i="1"/>
  <c r="AG49" i="1"/>
  <c r="R442" i="1"/>
  <c r="S442" i="1" s="1"/>
  <c r="T442" i="1" s="1"/>
  <c r="AG442" i="1"/>
  <c r="R100" i="1"/>
  <c r="AG100" i="1"/>
  <c r="R115" i="1"/>
  <c r="AG115" i="1"/>
  <c r="R470" i="1"/>
  <c r="AG470" i="1"/>
  <c r="AG407" i="1"/>
  <c r="R407" i="1"/>
  <c r="R343" i="1"/>
  <c r="S343" i="1" s="1"/>
  <c r="T343" i="1" s="1"/>
  <c r="U343" i="1" s="1"/>
  <c r="AG343" i="1"/>
  <c r="R279" i="1"/>
  <c r="S279" i="1" s="1"/>
  <c r="T279" i="1" s="1"/>
  <c r="U279" i="1" s="1"/>
  <c r="AG279" i="1"/>
  <c r="R215" i="1"/>
  <c r="AG215" i="1"/>
  <c r="R151" i="1"/>
  <c r="AG151" i="1"/>
  <c r="R88" i="1"/>
  <c r="S88" i="1" s="1"/>
  <c r="T88" i="1" s="1"/>
  <c r="AG88" i="1"/>
  <c r="R214" i="1"/>
  <c r="R31" i="1"/>
  <c r="AG31" i="1"/>
  <c r="AQ31" i="1" s="1"/>
  <c r="E62" i="4" s="1"/>
  <c r="Q62" i="4" s="1"/>
  <c r="R473" i="1"/>
  <c r="S473" i="1" s="1"/>
  <c r="T473" i="1" s="1"/>
  <c r="AG473" i="1"/>
  <c r="R131" i="1"/>
  <c r="S131" i="1" s="1"/>
  <c r="T131" i="1" s="1"/>
  <c r="AG131" i="1"/>
  <c r="R469" i="1"/>
  <c r="S469" i="1" s="1"/>
  <c r="T469" i="1" s="1"/>
  <c r="AG469" i="1"/>
  <c r="R406" i="1"/>
  <c r="S406" i="1" s="1"/>
  <c r="T406" i="1" s="1"/>
  <c r="U406" i="1" s="1"/>
  <c r="AG406" i="1"/>
  <c r="R342" i="1"/>
  <c r="AG342" i="1"/>
  <c r="R278" i="1"/>
  <c r="S278" i="1" s="1"/>
  <c r="T278" i="1" s="1"/>
  <c r="AG278" i="1"/>
  <c r="R206" i="1"/>
  <c r="S206" i="1" s="1"/>
  <c r="T206" i="1" s="1"/>
  <c r="U206" i="1" s="1"/>
  <c r="AG206" i="1"/>
  <c r="R140" i="1"/>
  <c r="AG140" i="1"/>
  <c r="R43" i="1"/>
  <c r="S43" i="1" s="1"/>
  <c r="T43" i="1" s="1"/>
  <c r="AG43" i="1"/>
  <c r="AH43" i="1" s="1"/>
  <c r="AI43" i="1" s="1"/>
  <c r="AL43" i="1" s="1"/>
  <c r="AG452" i="1"/>
  <c r="R452" i="1"/>
  <c r="S452" i="1" s="1"/>
  <c r="T452" i="1" s="1"/>
  <c r="R389" i="1"/>
  <c r="S389" i="1" s="1"/>
  <c r="T389" i="1" s="1"/>
  <c r="AG389" i="1"/>
  <c r="R325" i="1"/>
  <c r="AG325" i="1"/>
  <c r="R261" i="1"/>
  <c r="S261" i="1" s="1"/>
  <c r="T261" i="1" s="1"/>
  <c r="AG261" i="1"/>
  <c r="R197" i="1"/>
  <c r="S197" i="1" s="1"/>
  <c r="T197" i="1" s="1"/>
  <c r="AG197" i="1"/>
  <c r="R134" i="1"/>
  <c r="AG134" i="1"/>
  <c r="R70" i="1"/>
  <c r="S70" i="1" s="1"/>
  <c r="T70" i="1" s="1"/>
  <c r="U70" i="1" s="1"/>
  <c r="AG70" i="1"/>
  <c r="AQ70" i="1" s="1"/>
  <c r="E101" i="4" s="1"/>
  <c r="Q101" i="4" s="1"/>
  <c r="R498" i="1"/>
  <c r="AG498" i="1"/>
  <c r="R505" i="1"/>
  <c r="S505" i="1" s="1"/>
  <c r="T505" i="1" s="1"/>
  <c r="AG505" i="1"/>
  <c r="R322" i="1"/>
  <c r="S322" i="1" s="1"/>
  <c r="T322" i="1" s="1"/>
  <c r="AG322" i="1"/>
  <c r="R459" i="1"/>
  <c r="S459" i="1" s="1"/>
  <c r="T459" i="1" s="1"/>
  <c r="U459" i="1" s="1"/>
  <c r="AG459" i="1"/>
  <c r="R388" i="1"/>
  <c r="S388" i="1" s="1"/>
  <c r="T388" i="1" s="1"/>
  <c r="AG388" i="1"/>
  <c r="R324" i="1"/>
  <c r="S324" i="1" s="1"/>
  <c r="T324" i="1" s="1"/>
  <c r="U324" i="1" s="1"/>
  <c r="AG324" i="1"/>
  <c r="R260" i="1"/>
  <c r="S260" i="1" s="1"/>
  <c r="T260" i="1" s="1"/>
  <c r="AG260" i="1"/>
  <c r="R196" i="1"/>
  <c r="AG196" i="1"/>
  <c r="AG133" i="1"/>
  <c r="R133" i="1"/>
  <c r="S133" i="1" s="1"/>
  <c r="T133" i="1" s="1"/>
  <c r="U133" i="1" s="1"/>
  <c r="R69" i="1"/>
  <c r="AG69" i="1"/>
  <c r="AQ69" i="1" s="1"/>
  <c r="E100" i="4" s="1"/>
  <c r="Q100" i="4" s="1"/>
  <c r="R474" i="1"/>
  <c r="AG474" i="1"/>
  <c r="R305" i="1"/>
  <c r="S305" i="1" s="1"/>
  <c r="T305" i="1" s="1"/>
  <c r="AG305" i="1"/>
  <c r="R241" i="1"/>
  <c r="S241" i="1" s="1"/>
  <c r="T241" i="1" s="1"/>
  <c r="AG241" i="1"/>
  <c r="R177" i="1"/>
  <c r="S177" i="1" s="1"/>
  <c r="T177" i="1" s="1"/>
  <c r="AG177" i="1"/>
  <c r="R114" i="1"/>
  <c r="S114" i="1" s="1"/>
  <c r="T114" i="1" s="1"/>
  <c r="AG114" i="1"/>
  <c r="R63" i="1"/>
  <c r="AG63" i="1"/>
  <c r="AQ63" i="1" s="1"/>
  <c r="E94" i="4" s="1"/>
  <c r="Q94" i="4" s="1"/>
  <c r="R355" i="1"/>
  <c r="S355" i="1" s="1"/>
  <c r="T355" i="1" s="1"/>
  <c r="AG355" i="1"/>
  <c r="R44" i="1"/>
  <c r="S44" i="1" s="1"/>
  <c r="T44" i="1" s="1"/>
  <c r="U44" i="1" s="1"/>
  <c r="AG44" i="1"/>
  <c r="AQ44" i="1" s="1"/>
  <c r="E75" i="4" s="1"/>
  <c r="Q75" i="4" s="1"/>
  <c r="R362" i="1"/>
  <c r="S362" i="1" s="1"/>
  <c r="T362" i="1" s="1"/>
  <c r="AG362" i="1"/>
  <c r="R178" i="1"/>
  <c r="S178" i="1" s="1"/>
  <c r="T178" i="1" s="1"/>
  <c r="U178" i="1" s="1"/>
  <c r="AG178" i="1"/>
  <c r="AJ494" i="1"/>
  <c r="AK494" i="1"/>
  <c r="AH490" i="1"/>
  <c r="AI490" i="1" s="1"/>
  <c r="AH414" i="1"/>
  <c r="AI414" i="1" s="1"/>
  <c r="AH406" i="1"/>
  <c r="AI406" i="1" s="1"/>
  <c r="AH398" i="1"/>
  <c r="AI398" i="1" s="1"/>
  <c r="AK374" i="1"/>
  <c r="AJ374" i="1"/>
  <c r="AH326" i="1"/>
  <c r="AI326" i="1" s="1"/>
  <c r="AK310" i="1"/>
  <c r="AJ310" i="1"/>
  <c r="AK302" i="1"/>
  <c r="AJ302" i="1"/>
  <c r="AK282" i="1"/>
  <c r="AJ282" i="1"/>
  <c r="AK258" i="1"/>
  <c r="AJ258" i="1"/>
  <c r="AK254" i="1"/>
  <c r="AJ254" i="1"/>
  <c r="AG198" i="1"/>
  <c r="AK198" i="1"/>
  <c r="AJ198" i="1"/>
  <c r="AK162" i="1"/>
  <c r="AJ162" i="1"/>
  <c r="AK130" i="1"/>
  <c r="AJ130" i="1"/>
  <c r="AK122" i="1"/>
  <c r="AJ122" i="1"/>
  <c r="AK118" i="1"/>
  <c r="AJ118" i="1"/>
  <c r="AH110" i="1"/>
  <c r="AI110" i="1" s="1"/>
  <c r="AK106" i="1"/>
  <c r="AJ106" i="1"/>
  <c r="AH86" i="1"/>
  <c r="AI86" i="1" s="1"/>
  <c r="AJ86" i="1"/>
  <c r="AK86" i="1"/>
  <c r="AJ78" i="1"/>
  <c r="AK78" i="1"/>
  <c r="AJ70" i="1"/>
  <c r="AK70" i="1"/>
  <c r="AJ54" i="1"/>
  <c r="AK54" i="1"/>
  <c r="AJ46" i="1"/>
  <c r="AK46" i="1"/>
  <c r="AJ34" i="1"/>
  <c r="AK34" i="1"/>
  <c r="AK508" i="1"/>
  <c r="AJ508" i="1"/>
  <c r="AK456" i="1"/>
  <c r="AJ456" i="1"/>
  <c r="AK376" i="1"/>
  <c r="AJ376" i="1"/>
  <c r="AJ364" i="1"/>
  <c r="AK364" i="1"/>
  <c r="AK308" i="1"/>
  <c r="AJ308" i="1"/>
  <c r="AK296" i="1"/>
  <c r="AJ296" i="1"/>
  <c r="AK268" i="1"/>
  <c r="AJ268" i="1"/>
  <c r="AJ256" i="1"/>
  <c r="AK256" i="1"/>
  <c r="AK248" i="1"/>
  <c r="AJ248" i="1"/>
  <c r="AK184" i="1"/>
  <c r="AJ184" i="1"/>
  <c r="AK164" i="1"/>
  <c r="AJ164" i="1"/>
  <c r="AJ84" i="1"/>
  <c r="AK84" i="1"/>
  <c r="AJ56" i="1"/>
  <c r="AK56" i="1"/>
  <c r="AK503" i="1"/>
  <c r="AJ503" i="1"/>
  <c r="AK423" i="1"/>
  <c r="AJ423" i="1"/>
  <c r="AH315" i="1"/>
  <c r="AI315" i="1" s="1"/>
  <c r="AJ315" i="1"/>
  <c r="AK315" i="1"/>
  <c r="AJ247" i="1"/>
  <c r="AK247" i="1"/>
  <c r="AH203" i="1"/>
  <c r="AI203" i="1" s="1"/>
  <c r="AH127" i="1"/>
  <c r="AI127" i="1" s="1"/>
  <c r="AK127" i="1"/>
  <c r="AJ127" i="1"/>
  <c r="AK75" i="1"/>
  <c r="AJ75" i="1"/>
  <c r="AK51" i="1"/>
  <c r="AJ51" i="1"/>
  <c r="AK441" i="1"/>
  <c r="AJ441" i="1"/>
  <c r="AH409" i="1"/>
  <c r="AI409" i="1" s="1"/>
  <c r="AJ409" i="1"/>
  <c r="AK409" i="1"/>
  <c r="AH397" i="1"/>
  <c r="AI397" i="1" s="1"/>
  <c r="AJ397" i="1"/>
  <c r="AK397" i="1"/>
  <c r="AH393" i="1"/>
  <c r="AI393" i="1" s="1"/>
  <c r="AJ393" i="1"/>
  <c r="AK393" i="1"/>
  <c r="AH381" i="1"/>
  <c r="AI381" i="1" s="1"/>
  <c r="AJ381" i="1"/>
  <c r="AK381" i="1"/>
  <c r="AK369" i="1"/>
  <c r="AJ369" i="1"/>
  <c r="AH353" i="1"/>
  <c r="AI353" i="1" s="1"/>
  <c r="AH345" i="1"/>
  <c r="AI345" i="1" s="1"/>
  <c r="AJ337" i="1"/>
  <c r="AK337" i="1"/>
  <c r="AH309" i="1"/>
  <c r="AI309" i="1" s="1"/>
  <c r="AK269" i="1"/>
  <c r="AJ269" i="1"/>
  <c r="AK261" i="1"/>
  <c r="AJ261" i="1"/>
  <c r="AJ245" i="1"/>
  <c r="AK245" i="1"/>
  <c r="AH209" i="1"/>
  <c r="AI209" i="1" s="1"/>
  <c r="AJ209" i="1"/>
  <c r="AK209" i="1"/>
  <c r="AK141" i="1"/>
  <c r="AJ141" i="1"/>
  <c r="AJ97" i="1"/>
  <c r="AK97" i="1"/>
  <c r="AJ81" i="1"/>
  <c r="AK81" i="1"/>
  <c r="AJ77" i="1"/>
  <c r="AK77" i="1"/>
  <c r="AK57" i="1"/>
  <c r="AJ57" i="1"/>
  <c r="AK49" i="1"/>
  <c r="AJ49" i="1"/>
  <c r="AK45" i="1"/>
  <c r="AJ45" i="1"/>
  <c r="AJ33" i="1"/>
  <c r="AK33" i="1"/>
  <c r="AK480" i="1"/>
  <c r="AJ480" i="1"/>
  <c r="AK452" i="1"/>
  <c r="AJ452" i="1"/>
  <c r="AJ448" i="1"/>
  <c r="AK448" i="1"/>
  <c r="AK428" i="1"/>
  <c r="AJ428" i="1"/>
  <c r="AJ336" i="1"/>
  <c r="AK336" i="1"/>
  <c r="AK312" i="1"/>
  <c r="AJ312" i="1"/>
  <c r="AK304" i="1"/>
  <c r="AJ304" i="1"/>
  <c r="AK300" i="1"/>
  <c r="AJ300" i="1"/>
  <c r="AJ292" i="1"/>
  <c r="AK292" i="1"/>
  <c r="AK280" i="1"/>
  <c r="AJ280" i="1"/>
  <c r="AK272" i="1"/>
  <c r="AJ272" i="1"/>
  <c r="AK244" i="1"/>
  <c r="AJ244" i="1"/>
  <c r="AK232" i="1"/>
  <c r="AJ232" i="1"/>
  <c r="AK208" i="1"/>
  <c r="AJ208" i="1"/>
  <c r="AH204" i="1"/>
  <c r="AI204" i="1" s="1"/>
  <c r="AK196" i="1"/>
  <c r="AJ196" i="1"/>
  <c r="AK168" i="1"/>
  <c r="AJ168" i="1"/>
  <c r="AK148" i="1"/>
  <c r="AJ148" i="1"/>
  <c r="AJ124" i="1"/>
  <c r="AK124" i="1"/>
  <c r="AJ120" i="1"/>
  <c r="AK120" i="1"/>
  <c r="AJ108" i="1"/>
  <c r="AK108" i="1"/>
  <c r="AH96" i="1"/>
  <c r="AI96" i="1" s="1"/>
  <c r="AH88" i="1"/>
  <c r="AI88" i="1" s="1"/>
  <c r="AJ80" i="1"/>
  <c r="AK80" i="1"/>
  <c r="AK60" i="1"/>
  <c r="AJ60" i="1"/>
  <c r="AK44" i="1"/>
  <c r="AJ44" i="1"/>
  <c r="AH491" i="1"/>
  <c r="AI491" i="1" s="1"/>
  <c r="AJ491" i="1"/>
  <c r="AK491" i="1"/>
  <c r="AK483" i="1"/>
  <c r="AJ483" i="1"/>
  <c r="AH467" i="1"/>
  <c r="AI467" i="1" s="1"/>
  <c r="AH459" i="1"/>
  <c r="AI459" i="1" s="1"/>
  <c r="AH455" i="1"/>
  <c r="AI455" i="1" s="1"/>
  <c r="AH447" i="1"/>
  <c r="AI447" i="1" s="1"/>
  <c r="AH439" i="1"/>
  <c r="AI439" i="1" s="1"/>
  <c r="AH431" i="1"/>
  <c r="AI431" i="1" s="1"/>
  <c r="AH411" i="1"/>
  <c r="AI411" i="1" s="1"/>
  <c r="AH379" i="1"/>
  <c r="AI379" i="1" s="1"/>
  <c r="AH335" i="1"/>
  <c r="AI335" i="1" s="1"/>
  <c r="AJ335" i="1"/>
  <c r="AK335" i="1"/>
  <c r="AH287" i="1"/>
  <c r="AI287" i="1" s="1"/>
  <c r="AJ287" i="1"/>
  <c r="AK287" i="1"/>
  <c r="AH251" i="1"/>
  <c r="AI251" i="1" s="1"/>
  <c r="AJ251" i="1"/>
  <c r="AK251" i="1"/>
  <c r="AH159" i="1"/>
  <c r="AI159" i="1" s="1"/>
  <c r="AH147" i="1"/>
  <c r="AI147" i="1" s="1"/>
  <c r="AJ147" i="1"/>
  <c r="AK147" i="1"/>
  <c r="AH99" i="1"/>
  <c r="AI99" i="1" s="1"/>
  <c r="AJ99" i="1"/>
  <c r="AK99" i="1"/>
  <c r="AK79" i="1"/>
  <c r="AJ79" i="1"/>
  <c r="R495" i="1"/>
  <c r="S495" i="1" s="1"/>
  <c r="T495" i="1" s="1"/>
  <c r="R463" i="1"/>
  <c r="S463" i="1" s="1"/>
  <c r="T463" i="1" s="1"/>
  <c r="AG463" i="1"/>
  <c r="R431" i="1"/>
  <c r="AG431" i="1"/>
  <c r="R400" i="1"/>
  <c r="S400" i="1" s="1"/>
  <c r="T400" i="1" s="1"/>
  <c r="AG400" i="1"/>
  <c r="AG368" i="1"/>
  <c r="R368" i="1"/>
  <c r="S368" i="1" s="1"/>
  <c r="T368" i="1" s="1"/>
  <c r="R336" i="1"/>
  <c r="AG336" i="1"/>
  <c r="AG304" i="1"/>
  <c r="R304" i="1"/>
  <c r="R272" i="1"/>
  <c r="AG272" i="1"/>
  <c r="R240" i="1"/>
  <c r="S240" i="1" s="1"/>
  <c r="T240" i="1" s="1"/>
  <c r="AG240" i="1"/>
  <c r="R208" i="1"/>
  <c r="AG208" i="1"/>
  <c r="R176" i="1"/>
  <c r="S176" i="1" s="1"/>
  <c r="T176" i="1" s="1"/>
  <c r="AG176" i="1"/>
  <c r="AG137" i="1"/>
  <c r="R137" i="1"/>
  <c r="R105" i="1"/>
  <c r="S105" i="1" s="1"/>
  <c r="T105" i="1" s="1"/>
  <c r="U105" i="1" s="1"/>
  <c r="AG105" i="1"/>
  <c r="R73" i="1"/>
  <c r="AG73" i="1"/>
  <c r="R41" i="1"/>
  <c r="AG41" i="1"/>
  <c r="AQ41" i="1" s="1"/>
  <c r="E72" i="4" s="1"/>
  <c r="Q72" i="4" s="1"/>
  <c r="AG403" i="1"/>
  <c r="R403" i="1"/>
  <c r="R227" i="1"/>
  <c r="S227" i="1" s="1"/>
  <c r="T227" i="1" s="1"/>
  <c r="AG227" i="1"/>
  <c r="R60" i="1"/>
  <c r="S60" i="1" s="1"/>
  <c r="T60" i="1" s="1"/>
  <c r="U60" i="1" s="1"/>
  <c r="AG60" i="1"/>
  <c r="AH60" i="1" s="1"/>
  <c r="AI60" i="1" s="1"/>
  <c r="R410" i="1"/>
  <c r="AG410" i="1"/>
  <c r="R242" i="1"/>
  <c r="AG242" i="1"/>
  <c r="R75" i="1"/>
  <c r="S75" i="1" s="1"/>
  <c r="T75" i="1" s="1"/>
  <c r="AG75" i="1"/>
  <c r="AQ75" i="1" s="1"/>
  <c r="E106" i="4" s="1"/>
  <c r="Q106" i="4" s="1"/>
  <c r="R494" i="1"/>
  <c r="AG494" i="1"/>
  <c r="R462" i="1"/>
  <c r="S462" i="1" s="1"/>
  <c r="T462" i="1" s="1"/>
  <c r="AG462" i="1"/>
  <c r="R430" i="1"/>
  <c r="AG430" i="1"/>
  <c r="R399" i="1"/>
  <c r="AG399" i="1"/>
  <c r="R367" i="1"/>
  <c r="S367" i="1" s="1"/>
  <c r="T367" i="1" s="1"/>
  <c r="U367" i="1" s="1"/>
  <c r="AG367" i="1"/>
  <c r="R335" i="1"/>
  <c r="S335" i="1" s="1"/>
  <c r="T335" i="1" s="1"/>
  <c r="AG335" i="1"/>
  <c r="R303" i="1"/>
  <c r="S303" i="1" s="1"/>
  <c r="T303" i="1" s="1"/>
  <c r="AG303" i="1"/>
  <c r="R271" i="1"/>
  <c r="AG271" i="1"/>
  <c r="R239" i="1"/>
  <c r="AG239" i="1"/>
  <c r="R207" i="1"/>
  <c r="AG207" i="1"/>
  <c r="R175" i="1"/>
  <c r="AG175" i="1"/>
  <c r="R144" i="1"/>
  <c r="S144" i="1" s="1"/>
  <c r="T144" i="1" s="1"/>
  <c r="U144" i="1" s="1"/>
  <c r="AG144" i="1"/>
  <c r="R112" i="1"/>
  <c r="AG112" i="1"/>
  <c r="R80" i="1"/>
  <c r="S80" i="1" s="1"/>
  <c r="T80" i="1" s="1"/>
  <c r="U80" i="1" s="1"/>
  <c r="AG80" i="1"/>
  <c r="AQ80" i="1" s="1"/>
  <c r="E111" i="4" s="1"/>
  <c r="Q111" i="4" s="1"/>
  <c r="R48" i="1"/>
  <c r="S48" i="1" s="1"/>
  <c r="T48" i="1" s="1"/>
  <c r="U48" i="1" s="1"/>
  <c r="AG48" i="1"/>
  <c r="AQ48" i="1" s="1"/>
  <c r="E79" i="4" s="1"/>
  <c r="Q79" i="4" s="1"/>
  <c r="R174" i="1"/>
  <c r="S174" i="1" s="1"/>
  <c r="T174" i="1" s="1"/>
  <c r="U174" i="1" s="1"/>
  <c r="AG174" i="1"/>
  <c r="R95" i="1"/>
  <c r="S95" i="1" s="1"/>
  <c r="T95" i="1" s="1"/>
  <c r="AG95" i="1"/>
  <c r="R466" i="1"/>
  <c r="AG466" i="1"/>
  <c r="R283" i="1"/>
  <c r="S283" i="1" s="1"/>
  <c r="T283" i="1" s="1"/>
  <c r="AG283" i="1"/>
  <c r="R116" i="1"/>
  <c r="AG116" i="1"/>
  <c r="R433" i="1"/>
  <c r="S433" i="1" s="1"/>
  <c r="T433" i="1" s="1"/>
  <c r="AG433" i="1"/>
  <c r="R266" i="1"/>
  <c r="S266" i="1" s="1"/>
  <c r="T266" i="1" s="1"/>
  <c r="AG266" i="1"/>
  <c r="R83" i="1"/>
  <c r="S83" i="1" s="1"/>
  <c r="T83" i="1" s="1"/>
  <c r="AG83" i="1"/>
  <c r="AH83" i="1" s="1"/>
  <c r="AI83" i="1" s="1"/>
  <c r="AL83" i="1" s="1"/>
  <c r="R493" i="1"/>
  <c r="S493" i="1" s="1"/>
  <c r="T493" i="1" s="1"/>
  <c r="AG493" i="1"/>
  <c r="R461" i="1"/>
  <c r="S461" i="1" s="1"/>
  <c r="T461" i="1" s="1"/>
  <c r="AG461" i="1"/>
  <c r="R429" i="1"/>
  <c r="AG429" i="1"/>
  <c r="R398" i="1"/>
  <c r="AG398" i="1"/>
  <c r="AG366" i="1"/>
  <c r="R366" i="1"/>
  <c r="S366" i="1" s="1"/>
  <c r="T366" i="1" s="1"/>
  <c r="U366" i="1" s="1"/>
  <c r="R334" i="1"/>
  <c r="S334" i="1" s="1"/>
  <c r="T334" i="1" s="1"/>
  <c r="AG334" i="1"/>
  <c r="R302" i="1"/>
  <c r="S302" i="1" s="1"/>
  <c r="T302" i="1" s="1"/>
  <c r="AG302" i="1"/>
  <c r="R270" i="1"/>
  <c r="S270" i="1" s="1"/>
  <c r="T270" i="1" s="1"/>
  <c r="AG270" i="1"/>
  <c r="R238" i="1"/>
  <c r="S238" i="1" s="1"/>
  <c r="T238" i="1" s="1"/>
  <c r="U238" i="1" s="1"/>
  <c r="AG238" i="1"/>
  <c r="R190" i="1"/>
  <c r="R371" i="1"/>
  <c r="S371" i="1" s="1"/>
  <c r="T371" i="1" s="1"/>
  <c r="AG371" i="1"/>
  <c r="R52" i="1"/>
  <c r="S52" i="1" s="1"/>
  <c r="T52" i="1" s="1"/>
  <c r="U52" i="1" s="1"/>
  <c r="AG52" i="1"/>
  <c r="AQ52" i="1" s="1"/>
  <c r="E83" i="4" s="1"/>
  <c r="Q83" i="4" s="1"/>
  <c r="R282" i="1"/>
  <c r="S282" i="1" s="1"/>
  <c r="T282" i="1" s="1"/>
  <c r="AG282" i="1"/>
  <c r="R508" i="1"/>
  <c r="S508" i="1" s="1"/>
  <c r="T508" i="1" s="1"/>
  <c r="AG508" i="1"/>
  <c r="AG476" i="1"/>
  <c r="R476" i="1"/>
  <c r="R444" i="1"/>
  <c r="AG444" i="1"/>
  <c r="R412" i="1"/>
  <c r="AG412" i="1"/>
  <c r="R381" i="1"/>
  <c r="AG381" i="1"/>
  <c r="R349" i="1"/>
  <c r="S349" i="1" s="1"/>
  <c r="T349" i="1" s="1"/>
  <c r="AG349" i="1"/>
  <c r="R317" i="1"/>
  <c r="AG317" i="1"/>
  <c r="R285" i="1"/>
  <c r="AG285" i="1"/>
  <c r="R253" i="1"/>
  <c r="S253" i="1" s="1"/>
  <c r="T253" i="1" s="1"/>
  <c r="AG253" i="1"/>
  <c r="R221" i="1"/>
  <c r="S221" i="1" s="1"/>
  <c r="T221" i="1" s="1"/>
  <c r="AG221" i="1"/>
  <c r="R189" i="1"/>
  <c r="S189" i="1" s="1"/>
  <c r="T189" i="1" s="1"/>
  <c r="AG189" i="1"/>
  <c r="R157" i="1"/>
  <c r="S157" i="1" s="1"/>
  <c r="T157" i="1" s="1"/>
  <c r="AG157" i="1"/>
  <c r="R126" i="1"/>
  <c r="S126" i="1" s="1"/>
  <c r="T126" i="1" s="1"/>
  <c r="AG126" i="1"/>
  <c r="R94" i="1"/>
  <c r="S94" i="1" s="1"/>
  <c r="T94" i="1" s="1"/>
  <c r="AG94" i="1"/>
  <c r="R62" i="1"/>
  <c r="S62" i="1" s="1"/>
  <c r="T62" i="1" s="1"/>
  <c r="U62" i="1" s="1"/>
  <c r="AG62" i="1"/>
  <c r="AQ62" i="1" s="1"/>
  <c r="E93" i="4" s="1"/>
  <c r="Q93" i="4" s="1"/>
  <c r="R30" i="1"/>
  <c r="S30" i="1" s="1"/>
  <c r="T30" i="1" s="1"/>
  <c r="U30" i="1" s="1"/>
  <c r="R426" i="1"/>
  <c r="S426" i="1" s="1"/>
  <c r="T426" i="1" s="1"/>
  <c r="U426" i="1" s="1"/>
  <c r="AG426" i="1"/>
  <c r="R465" i="1"/>
  <c r="S465" i="1" s="1"/>
  <c r="T465" i="1" s="1"/>
  <c r="AG465" i="1"/>
  <c r="R258" i="1"/>
  <c r="S258" i="1" s="1"/>
  <c r="T258" i="1" s="1"/>
  <c r="AG258" i="1"/>
  <c r="R35" i="1"/>
  <c r="AG35" i="1"/>
  <c r="R483" i="1"/>
  <c r="AG483" i="1"/>
  <c r="R451" i="1"/>
  <c r="S451" i="1" s="1"/>
  <c r="T451" i="1" s="1"/>
  <c r="U451" i="1" s="1"/>
  <c r="AG451" i="1"/>
  <c r="R419" i="1"/>
  <c r="S419" i="1" s="1"/>
  <c r="T419" i="1" s="1"/>
  <c r="AG419" i="1"/>
  <c r="R380" i="1"/>
  <c r="S380" i="1" s="1"/>
  <c r="T380" i="1" s="1"/>
  <c r="AG380" i="1"/>
  <c r="R348" i="1"/>
  <c r="AG348" i="1"/>
  <c r="AG316" i="1"/>
  <c r="R316" i="1"/>
  <c r="R284" i="1"/>
  <c r="AG284" i="1"/>
  <c r="AG252" i="1"/>
  <c r="R252" i="1"/>
  <c r="R220" i="1"/>
  <c r="S220" i="1" s="1"/>
  <c r="T220" i="1" s="1"/>
  <c r="AG220" i="1"/>
  <c r="R188" i="1"/>
  <c r="S188" i="1" s="1"/>
  <c r="T188" i="1" s="1"/>
  <c r="AG188" i="1"/>
  <c r="R156" i="1"/>
  <c r="S156" i="1" s="1"/>
  <c r="T156" i="1" s="1"/>
  <c r="AG156" i="1"/>
  <c r="R125" i="1"/>
  <c r="S125" i="1" s="1"/>
  <c r="T125" i="1" s="1"/>
  <c r="U125" i="1" s="1"/>
  <c r="R93" i="1"/>
  <c r="AG93" i="1"/>
  <c r="R61" i="1"/>
  <c r="AG61" i="1"/>
  <c r="R29" i="1"/>
  <c r="R434" i="1"/>
  <c r="S434" i="1" s="1"/>
  <c r="T434" i="1" s="1"/>
  <c r="AG434" i="1"/>
  <c r="R307" i="1"/>
  <c r="AG307" i="1"/>
  <c r="R108" i="1"/>
  <c r="AG108" i="1"/>
  <c r="R386" i="1"/>
  <c r="S386" i="1" s="1"/>
  <c r="T386" i="1" s="1"/>
  <c r="U386" i="1" s="1"/>
  <c r="AG386" i="1"/>
  <c r="R218" i="1"/>
  <c r="S218" i="1" s="1"/>
  <c r="T218" i="1" s="1"/>
  <c r="U218" i="1" s="1"/>
  <c r="AG218" i="1"/>
  <c r="R67" i="1"/>
  <c r="S67" i="1" s="1"/>
  <c r="T67" i="1" s="1"/>
  <c r="AG67" i="1"/>
  <c r="AH67" i="1" s="1"/>
  <c r="AI67" i="1" s="1"/>
  <c r="R488" i="1"/>
  <c r="S488" i="1" s="1"/>
  <c r="T488" i="1" s="1"/>
  <c r="U488" i="1" s="1"/>
  <c r="AG488" i="1"/>
  <c r="R456" i="1"/>
  <c r="AG456" i="1"/>
  <c r="R424" i="1"/>
  <c r="S424" i="1" s="1"/>
  <c r="T424" i="1" s="1"/>
  <c r="AG424" i="1"/>
  <c r="R393" i="1"/>
  <c r="S393" i="1" s="1"/>
  <c r="T393" i="1" s="1"/>
  <c r="U393" i="1" s="1"/>
  <c r="AG393" i="1"/>
  <c r="R361" i="1"/>
  <c r="S361" i="1" s="1"/>
  <c r="T361" i="1" s="1"/>
  <c r="AG361" i="1"/>
  <c r="R329" i="1"/>
  <c r="AG329" i="1"/>
  <c r="R297" i="1"/>
  <c r="AG297" i="1"/>
  <c r="R265" i="1"/>
  <c r="AG265" i="1"/>
  <c r="R233" i="1"/>
  <c r="S233" i="1" s="1"/>
  <c r="T233" i="1" s="1"/>
  <c r="U233" i="1" s="1"/>
  <c r="AG233" i="1"/>
  <c r="R201" i="1"/>
  <c r="S201" i="1" s="1"/>
  <c r="T201" i="1" s="1"/>
  <c r="U201" i="1" s="1"/>
  <c r="AG201" i="1"/>
  <c r="R138" i="1"/>
  <c r="AG138" i="1"/>
  <c r="R106" i="1"/>
  <c r="S106" i="1" s="1"/>
  <c r="T106" i="1" s="1"/>
  <c r="AG106" i="1"/>
  <c r="R74" i="1"/>
  <c r="S74" i="1" s="1"/>
  <c r="T74" i="1" s="1"/>
  <c r="U74" i="1" s="1"/>
  <c r="AG74" i="1"/>
  <c r="AQ74" i="1" s="1"/>
  <c r="E105" i="4" s="1"/>
  <c r="Q105" i="4" s="1"/>
  <c r="R42" i="1"/>
  <c r="S42" i="1" s="1"/>
  <c r="T42" i="1" s="1"/>
  <c r="U42" i="1" s="1"/>
  <c r="AG42" i="1"/>
  <c r="AQ42" i="1" s="1"/>
  <c r="E73" i="4" s="1"/>
  <c r="Q73" i="4" s="1"/>
  <c r="R127" i="1"/>
  <c r="S127" i="1" s="1"/>
  <c r="T127" i="1" s="1"/>
  <c r="U127" i="1" s="1"/>
  <c r="AG127" i="1"/>
  <c r="R39" i="1"/>
  <c r="S39" i="1" s="1"/>
  <c r="T39" i="1" s="1"/>
  <c r="AG39" i="1"/>
  <c r="AQ39" i="1" s="1"/>
  <c r="E70" i="4" s="1"/>
  <c r="Q70" i="4" s="1"/>
  <c r="R315" i="1"/>
  <c r="S315" i="1" s="1"/>
  <c r="T315" i="1" s="1"/>
  <c r="AG315" i="1"/>
  <c r="AG163" i="1"/>
  <c r="R163" i="1"/>
  <c r="AG481" i="1"/>
  <c r="R481" i="1"/>
  <c r="S481" i="1" s="1"/>
  <c r="T481" i="1" s="1"/>
  <c r="R314" i="1"/>
  <c r="S314" i="1" s="1"/>
  <c r="T314" i="1" s="1"/>
  <c r="AG314" i="1"/>
  <c r="R146" i="1"/>
  <c r="S146" i="1" s="1"/>
  <c r="T146" i="1" s="1"/>
  <c r="AG146" i="1"/>
  <c r="AH498" i="1"/>
  <c r="AI498" i="1" s="1"/>
  <c r="AH494" i="1"/>
  <c r="AI494" i="1" s="1"/>
  <c r="AK474" i="1"/>
  <c r="AJ474" i="1"/>
  <c r="AK466" i="1"/>
  <c r="AJ466" i="1"/>
  <c r="AH458" i="1"/>
  <c r="AI458" i="1" s="1"/>
  <c r="AJ458" i="1"/>
  <c r="AK458" i="1"/>
  <c r="AK454" i="1"/>
  <c r="AJ454" i="1"/>
  <c r="AH438" i="1"/>
  <c r="AI438" i="1" s="1"/>
  <c r="AJ438" i="1"/>
  <c r="AK438" i="1"/>
  <c r="AJ434" i="1"/>
  <c r="AK434" i="1"/>
  <c r="AK426" i="1"/>
  <c r="AJ426" i="1"/>
  <c r="AK422" i="1"/>
  <c r="AJ422" i="1"/>
  <c r="AK418" i="1"/>
  <c r="AJ418" i="1"/>
  <c r="AK406" i="1"/>
  <c r="AJ406" i="1"/>
  <c r="AK402" i="1"/>
  <c r="AJ402" i="1"/>
  <c r="AK394" i="1"/>
  <c r="AJ394" i="1"/>
  <c r="AK382" i="1"/>
  <c r="AJ382" i="1"/>
  <c r="AH378" i="1"/>
  <c r="AI378" i="1" s="1"/>
  <c r="AJ378" i="1"/>
  <c r="AK378" i="1"/>
  <c r="AK370" i="1"/>
  <c r="AJ370" i="1"/>
  <c r="AH358" i="1"/>
  <c r="AI358" i="1" s="1"/>
  <c r="AH354" i="1"/>
  <c r="AI354" i="1" s="1"/>
  <c r="AH346" i="1"/>
  <c r="AI346" i="1" s="1"/>
  <c r="AJ346" i="1"/>
  <c r="AK346" i="1"/>
  <c r="AK318" i="1"/>
  <c r="AJ318" i="1"/>
  <c r="AH298" i="1"/>
  <c r="AI298" i="1" s="1"/>
  <c r="AK266" i="1"/>
  <c r="AJ266" i="1"/>
  <c r="AK262" i="1"/>
  <c r="AJ262" i="1"/>
  <c r="AK250" i="1"/>
  <c r="AJ250" i="1"/>
  <c r="AK246" i="1"/>
  <c r="AJ246" i="1"/>
  <c r="AK238" i="1"/>
  <c r="AJ238" i="1"/>
  <c r="AG230" i="1"/>
  <c r="AK230" i="1"/>
  <c r="AJ230" i="1"/>
  <c r="AK222" i="1"/>
  <c r="AJ222" i="1"/>
  <c r="AK218" i="1"/>
  <c r="AJ218" i="1"/>
  <c r="AK206" i="1"/>
  <c r="AJ206" i="1"/>
  <c r="AK202" i="1"/>
  <c r="AJ202" i="1"/>
  <c r="AG190" i="1"/>
  <c r="AJ190" i="1"/>
  <c r="AK190" i="1"/>
  <c r="AK186" i="1"/>
  <c r="AJ186" i="1"/>
  <c r="AJ174" i="1"/>
  <c r="AK174" i="1"/>
  <c r="AK146" i="1"/>
  <c r="AJ146" i="1"/>
  <c r="AH138" i="1"/>
  <c r="AI138" i="1" s="1"/>
  <c r="AH134" i="1"/>
  <c r="AI134" i="1" s="1"/>
  <c r="AH102" i="1"/>
  <c r="AI102" i="1" s="1"/>
  <c r="AJ82" i="1"/>
  <c r="AK82" i="1"/>
  <c r="AJ74" i="1"/>
  <c r="AK74" i="1"/>
  <c r="AJ50" i="1"/>
  <c r="AK50" i="1"/>
  <c r="AJ42" i="1"/>
  <c r="AK42" i="1"/>
  <c r="AH508" i="1"/>
  <c r="AI508" i="1" s="1"/>
  <c r="AK496" i="1"/>
  <c r="AJ496" i="1"/>
  <c r="AK488" i="1"/>
  <c r="AJ488" i="1"/>
  <c r="AK444" i="1"/>
  <c r="AJ444" i="1"/>
  <c r="AJ436" i="1"/>
  <c r="AK436" i="1"/>
  <c r="AH412" i="1"/>
  <c r="AI412" i="1" s="1"/>
  <c r="AK328" i="1"/>
  <c r="AJ328" i="1"/>
  <c r="AK288" i="1"/>
  <c r="AJ288" i="1"/>
  <c r="AH248" i="1"/>
  <c r="AI248" i="1" s="1"/>
  <c r="AK228" i="1"/>
  <c r="AJ228" i="1"/>
  <c r="AK176" i="1"/>
  <c r="AJ176" i="1"/>
  <c r="AJ128" i="1"/>
  <c r="AK128" i="1"/>
  <c r="AJ92" i="1"/>
  <c r="AK92" i="1"/>
  <c r="AH64" i="1"/>
  <c r="AI64" i="1" s="1"/>
  <c r="AL64" i="1" s="1"/>
  <c r="AJ64" i="1"/>
  <c r="AK64" i="1"/>
  <c r="AH503" i="1"/>
  <c r="AI503" i="1" s="1"/>
  <c r="AJ475" i="1"/>
  <c r="AK475" i="1"/>
  <c r="AH423" i="1"/>
  <c r="AI423" i="1" s="1"/>
  <c r="AK395" i="1"/>
  <c r="AJ395" i="1"/>
  <c r="AK343" i="1"/>
  <c r="AJ343" i="1"/>
  <c r="AH331" i="1"/>
  <c r="AI331" i="1" s="1"/>
  <c r="AJ331" i="1"/>
  <c r="AK331" i="1"/>
  <c r="AH291" i="1"/>
  <c r="AI291" i="1" s="1"/>
  <c r="AJ291" i="1"/>
  <c r="AK291" i="1"/>
  <c r="AH259" i="1"/>
  <c r="AI259" i="1" s="1"/>
  <c r="AH247" i="1"/>
  <c r="AI247" i="1" s="1"/>
  <c r="AK231" i="1"/>
  <c r="AJ231" i="1"/>
  <c r="AH211" i="1"/>
  <c r="AI211" i="1" s="1"/>
  <c r="AL211" i="1" s="1"/>
  <c r="AH191" i="1"/>
  <c r="AI191" i="1" s="1"/>
  <c r="AH87" i="1"/>
  <c r="AI87" i="1" s="1"/>
  <c r="AH75" i="1"/>
  <c r="AI75" i="1" s="1"/>
  <c r="AL75" i="1" s="1"/>
  <c r="AK63" i="1"/>
  <c r="AJ63" i="1"/>
  <c r="AH493" i="1"/>
  <c r="AI493" i="1" s="1"/>
  <c r="AK485" i="1"/>
  <c r="AJ485" i="1"/>
  <c r="AH481" i="1"/>
  <c r="AI481" i="1" s="1"/>
  <c r="AK469" i="1"/>
  <c r="AJ469" i="1"/>
  <c r="AK461" i="1"/>
  <c r="AJ461" i="1"/>
  <c r="AK449" i="1"/>
  <c r="AJ449" i="1"/>
  <c r="AK437" i="1"/>
  <c r="AJ437" i="1"/>
  <c r="AH433" i="1"/>
  <c r="AI433" i="1" s="1"/>
  <c r="AJ433" i="1"/>
  <c r="AK433" i="1"/>
  <c r="AH429" i="1"/>
  <c r="AI429" i="1" s="1"/>
  <c r="AJ429" i="1"/>
  <c r="AK429" i="1"/>
  <c r="AH401" i="1"/>
  <c r="AI401" i="1" s="1"/>
  <c r="AJ401" i="1"/>
  <c r="AK401" i="1"/>
  <c r="AK365" i="1"/>
  <c r="AJ365" i="1"/>
  <c r="AK333" i="1"/>
  <c r="AJ333" i="1"/>
  <c r="AK321" i="1"/>
  <c r="AJ321" i="1"/>
  <c r="AK313" i="1"/>
  <c r="AJ313" i="1"/>
  <c r="AJ305" i="1"/>
  <c r="AK305" i="1"/>
  <c r="AK285" i="1"/>
  <c r="AJ285" i="1"/>
  <c r="AK281" i="1"/>
  <c r="AJ281" i="1"/>
  <c r="AJ273" i="1"/>
  <c r="AK273" i="1"/>
  <c r="AK265" i="1"/>
  <c r="AJ265" i="1"/>
  <c r="AJ257" i="1"/>
  <c r="AK257" i="1"/>
  <c r="AJ253" i="1"/>
  <c r="AK253" i="1"/>
  <c r="AK249" i="1"/>
  <c r="AJ249" i="1"/>
  <c r="AH229" i="1"/>
  <c r="AI229" i="1" s="1"/>
  <c r="AJ229" i="1"/>
  <c r="AK229" i="1"/>
  <c r="AH193" i="1"/>
  <c r="AI193" i="1" s="1"/>
  <c r="AJ193" i="1"/>
  <c r="AK193" i="1"/>
  <c r="AH181" i="1"/>
  <c r="AI181" i="1" s="1"/>
  <c r="AJ181" i="1"/>
  <c r="AK181" i="1"/>
  <c r="AH169" i="1"/>
  <c r="AI169" i="1" s="1"/>
  <c r="AJ169" i="1"/>
  <c r="AK169" i="1"/>
  <c r="AH153" i="1"/>
  <c r="AI153" i="1" s="1"/>
  <c r="AJ153" i="1"/>
  <c r="AK153" i="1"/>
  <c r="AG125" i="1"/>
  <c r="AJ125" i="1"/>
  <c r="AK125" i="1"/>
  <c r="AJ121" i="1"/>
  <c r="AK121" i="1"/>
  <c r="AG117" i="1"/>
  <c r="AK117" i="1"/>
  <c r="AJ117" i="1"/>
  <c r="AJ113" i="1"/>
  <c r="AK113" i="1"/>
  <c r="AJ105" i="1"/>
  <c r="AK105" i="1"/>
  <c r="AG101" i="1"/>
  <c r="AJ101" i="1"/>
  <c r="AK101" i="1"/>
  <c r="AK93" i="1"/>
  <c r="AJ93" i="1"/>
  <c r="AJ85" i="1"/>
  <c r="AK85" i="1"/>
  <c r="AH61" i="1"/>
  <c r="AI61" i="1" s="1"/>
  <c r="AK53" i="1"/>
  <c r="AJ53" i="1"/>
  <c r="AH37" i="1"/>
  <c r="AI37" i="1" s="1"/>
  <c r="AK484" i="1"/>
  <c r="AJ484" i="1"/>
  <c r="AK464" i="1"/>
  <c r="AJ464" i="1"/>
  <c r="AK460" i="1"/>
  <c r="AJ460" i="1"/>
  <c r="AK440" i="1"/>
  <c r="AJ440" i="1"/>
  <c r="AK432" i="1"/>
  <c r="AJ432" i="1"/>
  <c r="AH428" i="1"/>
  <c r="AI428" i="1" s="1"/>
  <c r="AK404" i="1"/>
  <c r="AJ404" i="1"/>
  <c r="AK396" i="1"/>
  <c r="AJ396" i="1"/>
  <c r="AK388" i="1"/>
  <c r="AJ388" i="1"/>
  <c r="AK380" i="1"/>
  <c r="AJ380" i="1"/>
  <c r="AJ372" i="1"/>
  <c r="AK372" i="1"/>
  <c r="AH368" i="1"/>
  <c r="AI368" i="1" s="1"/>
  <c r="AK360" i="1"/>
  <c r="AJ360" i="1"/>
  <c r="AK356" i="1"/>
  <c r="AJ356" i="1"/>
  <c r="AJ348" i="1"/>
  <c r="AK348" i="1"/>
  <c r="AK344" i="1"/>
  <c r="AJ344" i="1"/>
  <c r="AK332" i="1"/>
  <c r="AJ332" i="1"/>
  <c r="AJ320" i="1"/>
  <c r="AK320" i="1"/>
  <c r="AJ284" i="1"/>
  <c r="AK284" i="1"/>
  <c r="AK252" i="1"/>
  <c r="AJ252" i="1"/>
  <c r="AH244" i="1"/>
  <c r="AI244" i="1" s="1"/>
  <c r="AK236" i="1"/>
  <c r="AJ236" i="1"/>
  <c r="AK224" i="1"/>
  <c r="AJ224" i="1"/>
  <c r="AK216" i="1"/>
  <c r="AJ216" i="1"/>
  <c r="AK204" i="1"/>
  <c r="AJ204" i="1"/>
  <c r="AH172" i="1"/>
  <c r="AI172" i="1" s="1"/>
  <c r="AK160" i="1"/>
  <c r="AJ160" i="1"/>
  <c r="AK152" i="1"/>
  <c r="AJ152" i="1"/>
  <c r="AJ140" i="1"/>
  <c r="AK140" i="1"/>
  <c r="AJ132" i="1"/>
  <c r="AK132" i="1"/>
  <c r="AH112" i="1"/>
  <c r="AI112" i="1" s="1"/>
  <c r="AH52" i="1"/>
  <c r="AI52" i="1" s="1"/>
  <c r="AL52" i="1" s="1"/>
  <c r="AJ52" i="1"/>
  <c r="AK52" i="1"/>
  <c r="AH483" i="1"/>
  <c r="AI483" i="1" s="1"/>
  <c r="AJ471" i="1"/>
  <c r="AK471" i="1"/>
  <c r="AJ459" i="1"/>
  <c r="AK459" i="1"/>
  <c r="AJ447" i="1"/>
  <c r="AK447" i="1"/>
  <c r="AJ411" i="1"/>
  <c r="AK411" i="1"/>
  <c r="AK391" i="1"/>
  <c r="AJ391" i="1"/>
  <c r="AK367" i="1"/>
  <c r="AJ367" i="1"/>
  <c r="AH311" i="1"/>
  <c r="AI311" i="1" s="1"/>
  <c r="AJ311" i="1"/>
  <c r="AK311" i="1"/>
  <c r="AH307" i="1"/>
  <c r="AI307" i="1" s="1"/>
  <c r="AJ307" i="1"/>
  <c r="AK307" i="1"/>
  <c r="AH295" i="1"/>
  <c r="AI295" i="1" s="1"/>
  <c r="AJ295" i="1"/>
  <c r="AK295" i="1"/>
  <c r="AH279" i="1"/>
  <c r="AI279" i="1" s="1"/>
  <c r="AJ279" i="1"/>
  <c r="AK279" i="1"/>
  <c r="AJ263" i="1"/>
  <c r="AK263" i="1"/>
  <c r="AH227" i="1"/>
  <c r="AI227" i="1" s="1"/>
  <c r="AG219" i="1"/>
  <c r="AK219" i="1"/>
  <c r="AJ219" i="1"/>
  <c r="AK215" i="1"/>
  <c r="AJ215" i="1"/>
  <c r="AH195" i="1"/>
  <c r="AI195" i="1" s="1"/>
  <c r="AG187" i="1"/>
  <c r="AK187" i="1"/>
  <c r="AJ187" i="1"/>
  <c r="AH179" i="1"/>
  <c r="AI179" i="1" s="1"/>
  <c r="AK179" i="1"/>
  <c r="AJ179" i="1"/>
  <c r="AK175" i="1"/>
  <c r="AJ175" i="1"/>
  <c r="AK163" i="1"/>
  <c r="AJ163" i="1"/>
  <c r="AK151" i="1"/>
  <c r="AJ151" i="1"/>
  <c r="AH131" i="1"/>
  <c r="AI131" i="1" s="1"/>
  <c r="AJ131" i="1"/>
  <c r="AK131" i="1"/>
  <c r="AH119" i="1"/>
  <c r="AI119" i="1" s="1"/>
  <c r="AK119" i="1"/>
  <c r="AJ119" i="1"/>
  <c r="AJ91" i="1"/>
  <c r="AK91" i="1"/>
  <c r="AH35" i="1"/>
  <c r="AI35" i="1" s="1"/>
  <c r="R259" i="1"/>
  <c r="S259" i="1" s="1"/>
  <c r="T259" i="1" s="1"/>
  <c r="AG259" i="1"/>
  <c r="R479" i="1"/>
  <c r="S479" i="1" s="1"/>
  <c r="T479" i="1" s="1"/>
  <c r="U479" i="1" s="1"/>
  <c r="AG479" i="1"/>
  <c r="R384" i="1"/>
  <c r="AG384" i="1"/>
  <c r="AG352" i="1"/>
  <c r="R352" i="1"/>
  <c r="R256" i="1"/>
  <c r="AG256" i="1"/>
  <c r="R160" i="1"/>
  <c r="S160" i="1" s="1"/>
  <c r="T160" i="1" s="1"/>
  <c r="AG160" i="1"/>
  <c r="R57" i="1"/>
  <c r="AG57" i="1"/>
  <c r="AQ57" i="1" s="1"/>
  <c r="E88" i="4" s="1"/>
  <c r="Q88" i="4" s="1"/>
  <c r="R103" i="1"/>
  <c r="S103" i="1" s="1"/>
  <c r="T103" i="1" s="1"/>
  <c r="U103" i="1" s="1"/>
  <c r="AG103" i="1"/>
  <c r="R147" i="1"/>
  <c r="AG147" i="1"/>
  <c r="R162" i="1"/>
  <c r="AG162" i="1"/>
  <c r="R446" i="1"/>
  <c r="S446" i="1" s="1"/>
  <c r="T446" i="1" s="1"/>
  <c r="AG446" i="1"/>
  <c r="R351" i="1"/>
  <c r="AG351" i="1"/>
  <c r="R255" i="1"/>
  <c r="AG255" i="1"/>
  <c r="R191" i="1"/>
  <c r="AG191" i="1"/>
  <c r="R128" i="1"/>
  <c r="AG128" i="1"/>
  <c r="R32" i="1"/>
  <c r="S32" i="1" s="1"/>
  <c r="T32" i="1" s="1"/>
  <c r="U32" i="1" s="1"/>
  <c r="R387" i="1"/>
  <c r="S387" i="1" s="1"/>
  <c r="T387" i="1" s="1"/>
  <c r="AG387" i="1"/>
  <c r="R346" i="1"/>
  <c r="S346" i="1" s="1"/>
  <c r="T346" i="1" s="1"/>
  <c r="AG346" i="1"/>
  <c r="R477" i="1"/>
  <c r="S477" i="1" s="1"/>
  <c r="T477" i="1" s="1"/>
  <c r="AG477" i="1"/>
  <c r="R382" i="1"/>
  <c r="S382" i="1" s="1"/>
  <c r="T382" i="1" s="1"/>
  <c r="U382" i="1" s="1"/>
  <c r="AG382" i="1"/>
  <c r="R87" i="1"/>
  <c r="S87" i="1" s="1"/>
  <c r="T87" i="1" s="1"/>
  <c r="AG87" i="1"/>
  <c r="R123" i="1"/>
  <c r="S123" i="1" s="1"/>
  <c r="T123" i="1" s="1"/>
  <c r="U123" i="1" s="1"/>
  <c r="AG123" i="1"/>
  <c r="R428" i="1"/>
  <c r="AG428" i="1"/>
  <c r="R333" i="1"/>
  <c r="AG333" i="1"/>
  <c r="R237" i="1"/>
  <c r="S237" i="1" s="1"/>
  <c r="T237" i="1" s="1"/>
  <c r="AG237" i="1"/>
  <c r="R142" i="1"/>
  <c r="S142" i="1" s="1"/>
  <c r="T142" i="1" s="1"/>
  <c r="AG142" i="1"/>
  <c r="R46" i="1"/>
  <c r="S46" i="1" s="1"/>
  <c r="T46" i="1" s="1"/>
  <c r="U46" i="1" s="1"/>
  <c r="AG46" i="1"/>
  <c r="AQ46" i="1" s="1"/>
  <c r="E77" i="4" s="1"/>
  <c r="Q77" i="4" s="1"/>
  <c r="R76" i="1"/>
  <c r="S76" i="1" s="1"/>
  <c r="T76" i="1" s="1"/>
  <c r="U76" i="1" s="1"/>
  <c r="AG76" i="1"/>
  <c r="AH76" i="1" s="1"/>
  <c r="AI76" i="1" s="1"/>
  <c r="AL76" i="1" s="1"/>
  <c r="R154" i="1"/>
  <c r="S154" i="1" s="1"/>
  <c r="T154" i="1" s="1"/>
  <c r="U154" i="1" s="1"/>
  <c r="AG154" i="1"/>
  <c r="AG435" i="1"/>
  <c r="R435" i="1"/>
  <c r="R364" i="1"/>
  <c r="S364" i="1" s="1"/>
  <c r="T364" i="1" s="1"/>
  <c r="AG364" i="1"/>
  <c r="R268" i="1"/>
  <c r="S268" i="1" s="1"/>
  <c r="T268" i="1" s="1"/>
  <c r="U268" i="1" s="1"/>
  <c r="AG268" i="1"/>
  <c r="R172" i="1"/>
  <c r="AG172" i="1"/>
  <c r="AG379" i="1"/>
  <c r="R379" i="1"/>
  <c r="R290" i="1"/>
  <c r="S290" i="1" s="1"/>
  <c r="T290" i="1" s="1"/>
  <c r="AG290" i="1"/>
  <c r="R472" i="1"/>
  <c r="AG472" i="1"/>
  <c r="R409" i="1"/>
  <c r="AG409" i="1"/>
  <c r="R313" i="1"/>
  <c r="AG313" i="1"/>
  <c r="R217" i="1"/>
  <c r="S217" i="1" s="1"/>
  <c r="T217" i="1" s="1"/>
  <c r="U217" i="1" s="1"/>
  <c r="AG217" i="1"/>
  <c r="R153" i="1"/>
  <c r="S153" i="1" s="1"/>
  <c r="T153" i="1" s="1"/>
  <c r="AG153" i="1"/>
  <c r="R90" i="1"/>
  <c r="S90" i="1" s="1"/>
  <c r="T90" i="1" s="1"/>
  <c r="AG90" i="1"/>
  <c r="R182" i="1"/>
  <c r="S182" i="1" s="1"/>
  <c r="T182" i="1" s="1"/>
  <c r="U182" i="1" s="1"/>
  <c r="AG182" i="1"/>
  <c r="R92" i="1"/>
  <c r="S92" i="1" s="1"/>
  <c r="T92" i="1" s="1"/>
  <c r="AG92" i="1"/>
  <c r="R402" i="1"/>
  <c r="S402" i="1" s="1"/>
  <c r="T402" i="1" s="1"/>
  <c r="U402" i="1" s="1"/>
  <c r="AG402" i="1"/>
  <c r="AK502" i="1"/>
  <c r="AJ502" i="1"/>
  <c r="AK486" i="1"/>
  <c r="AJ486" i="1"/>
  <c r="AK470" i="1"/>
  <c r="AJ470" i="1"/>
  <c r="AK462" i="1"/>
  <c r="AJ462" i="1"/>
  <c r="AH362" i="1"/>
  <c r="AI362" i="1" s="1"/>
  <c r="AJ362" i="1"/>
  <c r="AK362" i="1"/>
  <c r="AH350" i="1"/>
  <c r="AI350" i="1" s="1"/>
  <c r="AJ350" i="1"/>
  <c r="AK350" i="1"/>
  <c r="AK330" i="1"/>
  <c r="AJ330" i="1"/>
  <c r="AH290" i="1"/>
  <c r="AI290" i="1" s="1"/>
  <c r="AK274" i="1"/>
  <c r="AJ274" i="1"/>
  <c r="AH234" i="1"/>
  <c r="AI234" i="1" s="1"/>
  <c r="AH222" i="1"/>
  <c r="AI222" i="1" s="1"/>
  <c r="AH182" i="1"/>
  <c r="AI182" i="1" s="1"/>
  <c r="AH154" i="1"/>
  <c r="AI154" i="1" s="1"/>
  <c r="AK114" i="1"/>
  <c r="AJ114" i="1"/>
  <c r="AK98" i="1"/>
  <c r="AJ98" i="1"/>
  <c r="AK90" i="1"/>
  <c r="AJ90" i="1"/>
  <c r="AJ62" i="1"/>
  <c r="AK62" i="1"/>
  <c r="AJ30" i="1"/>
  <c r="AK468" i="1"/>
  <c r="AJ468" i="1"/>
  <c r="AK400" i="1"/>
  <c r="AJ400" i="1"/>
  <c r="AK340" i="1"/>
  <c r="AJ340" i="1"/>
  <c r="AK276" i="1"/>
  <c r="AJ276" i="1"/>
  <c r="AJ144" i="1"/>
  <c r="AK144" i="1"/>
  <c r="AJ116" i="1"/>
  <c r="AK116" i="1"/>
  <c r="AJ48" i="1"/>
  <c r="AK48" i="1"/>
  <c r="AH271" i="1"/>
  <c r="AI271" i="1" s="1"/>
  <c r="AJ271" i="1"/>
  <c r="AK271" i="1"/>
  <c r="AK167" i="1"/>
  <c r="AJ167" i="1"/>
  <c r="AH115" i="1"/>
  <c r="AI115" i="1" s="1"/>
  <c r="AJ115" i="1"/>
  <c r="AK115" i="1"/>
  <c r="AJ95" i="1"/>
  <c r="AK95" i="1"/>
  <c r="AH501" i="1"/>
  <c r="AI501" i="1" s="1"/>
  <c r="AJ501" i="1"/>
  <c r="AK501" i="1"/>
  <c r="AH385" i="1"/>
  <c r="AI385" i="1" s="1"/>
  <c r="AJ385" i="1"/>
  <c r="AK385" i="1"/>
  <c r="AK373" i="1"/>
  <c r="AJ373" i="1"/>
  <c r="AK357" i="1"/>
  <c r="AJ357" i="1"/>
  <c r="AK341" i="1"/>
  <c r="AJ341" i="1"/>
  <c r="AH333" i="1"/>
  <c r="AI333" i="1" s="1"/>
  <c r="AK297" i="1"/>
  <c r="AJ297" i="1"/>
  <c r="AK277" i="1"/>
  <c r="AJ277" i="1"/>
  <c r="AH241" i="1"/>
  <c r="AI241" i="1" s="1"/>
  <c r="AJ241" i="1"/>
  <c r="AK241" i="1"/>
  <c r="AH201" i="1"/>
  <c r="AI201" i="1" s="1"/>
  <c r="AJ201" i="1"/>
  <c r="AK201" i="1"/>
  <c r="AH157" i="1"/>
  <c r="AI157" i="1" s="1"/>
  <c r="AJ157" i="1"/>
  <c r="AK157" i="1"/>
  <c r="AH141" i="1"/>
  <c r="AI141" i="1" s="1"/>
  <c r="AH109" i="1"/>
  <c r="AI109" i="1" s="1"/>
  <c r="AH77" i="1"/>
  <c r="AI77" i="1" s="1"/>
  <c r="AL77" i="1" s="1"/>
  <c r="AJ69" i="1"/>
  <c r="AK69" i="1"/>
  <c r="AK504" i="1"/>
  <c r="AJ504" i="1"/>
  <c r="AH492" i="1"/>
  <c r="AI492" i="1" s="1"/>
  <c r="AK472" i="1"/>
  <c r="AJ472" i="1"/>
  <c r="AK416" i="1"/>
  <c r="AJ416" i="1"/>
  <c r="AK408" i="1"/>
  <c r="AJ408" i="1"/>
  <c r="AH320" i="1"/>
  <c r="AI320" i="1" s="1"/>
  <c r="AH300" i="1"/>
  <c r="AI300" i="1" s="1"/>
  <c r="AK180" i="1"/>
  <c r="AJ180" i="1"/>
  <c r="AJ100" i="1"/>
  <c r="AK100" i="1"/>
  <c r="AK72" i="1"/>
  <c r="AJ72" i="1"/>
  <c r="AK207" i="1"/>
  <c r="AJ207" i="1"/>
  <c r="R441" i="1"/>
  <c r="AG441" i="1"/>
  <c r="R193" i="1"/>
  <c r="S193" i="1" s="1"/>
  <c r="T193" i="1" s="1"/>
  <c r="AG193" i="1"/>
  <c r="R471" i="1"/>
  <c r="S471" i="1" s="1"/>
  <c r="T471" i="1" s="1"/>
  <c r="AG471" i="1"/>
  <c r="R408" i="1"/>
  <c r="S408" i="1" s="1"/>
  <c r="T408" i="1" s="1"/>
  <c r="AG408" i="1"/>
  <c r="R344" i="1"/>
  <c r="AG344" i="1"/>
  <c r="R280" i="1"/>
  <c r="S280" i="1" s="1"/>
  <c r="T280" i="1" s="1"/>
  <c r="U280" i="1" s="1"/>
  <c r="AG280" i="1"/>
  <c r="R216" i="1"/>
  <c r="S216" i="1" s="1"/>
  <c r="T216" i="1" s="1"/>
  <c r="AG216" i="1"/>
  <c r="R152" i="1"/>
  <c r="S152" i="1" s="1"/>
  <c r="T152" i="1" s="1"/>
  <c r="AG152" i="1"/>
  <c r="R55" i="1"/>
  <c r="S55" i="1" s="1"/>
  <c r="T55" i="1" s="1"/>
  <c r="AG55" i="1"/>
  <c r="AQ55" i="1" s="1"/>
  <c r="E86" i="4" s="1"/>
  <c r="Q86" i="4" s="1"/>
  <c r="R267" i="1"/>
  <c r="S267" i="1" s="1"/>
  <c r="T267" i="1" s="1"/>
  <c r="AG267" i="1"/>
  <c r="R457" i="1"/>
  <c r="S457" i="1" s="1"/>
  <c r="T457" i="1" s="1"/>
  <c r="AG457" i="1"/>
  <c r="R298" i="1"/>
  <c r="S298" i="1" s="1"/>
  <c r="T298" i="1" s="1"/>
  <c r="AG298" i="1"/>
  <c r="R502" i="1"/>
  <c r="S502" i="1" s="1"/>
  <c r="T502" i="1" s="1"/>
  <c r="U502" i="1" s="1"/>
  <c r="AG502" i="1"/>
  <c r="R438" i="1"/>
  <c r="S438" i="1" s="1"/>
  <c r="T438" i="1" s="1"/>
  <c r="AG438" i="1"/>
  <c r="R375" i="1"/>
  <c r="S375" i="1" s="1"/>
  <c r="T375" i="1" s="1"/>
  <c r="AG375" i="1"/>
  <c r="R311" i="1"/>
  <c r="S311" i="1" s="1"/>
  <c r="T311" i="1" s="1"/>
  <c r="U311" i="1" s="1"/>
  <c r="AG311" i="1"/>
  <c r="R247" i="1"/>
  <c r="AG247" i="1"/>
  <c r="R183" i="1"/>
  <c r="AG183" i="1"/>
  <c r="R120" i="1"/>
  <c r="AG120" i="1"/>
  <c r="R56" i="1"/>
  <c r="S56" i="1" s="1"/>
  <c r="T56" i="1" s="1"/>
  <c r="AG56" i="1"/>
  <c r="AH56" i="1" s="1"/>
  <c r="AI56" i="1" s="1"/>
  <c r="AL56" i="1" s="1"/>
  <c r="R119" i="1"/>
  <c r="S119" i="1" s="1"/>
  <c r="T119" i="1" s="1"/>
  <c r="U119" i="1" s="1"/>
  <c r="AG119" i="1"/>
  <c r="R331" i="1"/>
  <c r="S331" i="1" s="1"/>
  <c r="T331" i="1" s="1"/>
  <c r="AG331" i="1"/>
  <c r="R155" i="1"/>
  <c r="S155" i="1" s="1"/>
  <c r="T155" i="1" s="1"/>
  <c r="AG155" i="1"/>
  <c r="R306" i="1"/>
  <c r="AG306" i="1"/>
  <c r="R501" i="1"/>
  <c r="S501" i="1" s="1"/>
  <c r="T501" i="1" s="1"/>
  <c r="U501" i="1" s="1"/>
  <c r="AG501" i="1"/>
  <c r="R437" i="1"/>
  <c r="S437" i="1" s="1"/>
  <c r="T437" i="1" s="1"/>
  <c r="AG437" i="1"/>
  <c r="R374" i="1"/>
  <c r="S374" i="1" s="1"/>
  <c r="T374" i="1" s="1"/>
  <c r="U374" i="1" s="1"/>
  <c r="AG374" i="1"/>
  <c r="R246" i="1"/>
  <c r="AG246" i="1"/>
  <c r="R450" i="1"/>
  <c r="S450" i="1" s="1"/>
  <c r="T450" i="1" s="1"/>
  <c r="U450" i="1" s="1"/>
  <c r="AG450" i="1"/>
  <c r="R354" i="1"/>
  <c r="AG354" i="1"/>
  <c r="R484" i="1"/>
  <c r="AG484" i="1"/>
  <c r="R420" i="1"/>
  <c r="S420" i="1" s="1"/>
  <c r="T420" i="1" s="1"/>
  <c r="AG420" i="1"/>
  <c r="R357" i="1"/>
  <c r="S357" i="1" s="1"/>
  <c r="T357" i="1" s="1"/>
  <c r="AG357" i="1"/>
  <c r="AG293" i="1"/>
  <c r="R293" i="1"/>
  <c r="R229" i="1"/>
  <c r="S229" i="1" s="1"/>
  <c r="T229" i="1" s="1"/>
  <c r="AG229" i="1"/>
  <c r="R165" i="1"/>
  <c r="S165" i="1" s="1"/>
  <c r="T165" i="1" s="1"/>
  <c r="U165" i="1" s="1"/>
  <c r="AG165" i="1"/>
  <c r="R102" i="1"/>
  <c r="S102" i="1" s="1"/>
  <c r="T102" i="1" s="1"/>
  <c r="AG102" i="1"/>
  <c r="R38" i="1"/>
  <c r="S38" i="1" s="1"/>
  <c r="T38" i="1" s="1"/>
  <c r="U38" i="1" s="1"/>
  <c r="AG38" i="1"/>
  <c r="AQ38" i="1" s="1"/>
  <c r="E69" i="4" s="1"/>
  <c r="Q69" i="4" s="1"/>
  <c r="R251" i="1"/>
  <c r="AG251" i="1"/>
  <c r="R91" i="1"/>
  <c r="S91" i="1" s="1"/>
  <c r="T91" i="1" s="1"/>
  <c r="AG91" i="1"/>
  <c r="R491" i="1"/>
  <c r="S491" i="1" s="1"/>
  <c r="T491" i="1" s="1"/>
  <c r="AG491" i="1"/>
  <c r="R427" i="1"/>
  <c r="AG427" i="1"/>
  <c r="R356" i="1"/>
  <c r="S356" i="1" s="1"/>
  <c r="T356" i="1" s="1"/>
  <c r="AG356" i="1"/>
  <c r="R292" i="1"/>
  <c r="S292" i="1" s="1"/>
  <c r="T292" i="1" s="1"/>
  <c r="U292" i="1" s="1"/>
  <c r="AG292" i="1"/>
  <c r="R228" i="1"/>
  <c r="AG228" i="1"/>
  <c r="R164" i="1"/>
  <c r="AG164" i="1"/>
  <c r="R101" i="1"/>
  <c r="S101" i="1" s="1"/>
  <c r="T101" i="1" s="1"/>
  <c r="U101" i="1" s="1"/>
  <c r="R37" i="1"/>
  <c r="AG37" i="1"/>
  <c r="R339" i="1"/>
  <c r="S339" i="1" s="1"/>
  <c r="T339" i="1" s="1"/>
  <c r="U339" i="1" s="1"/>
  <c r="AG339" i="1"/>
  <c r="R449" i="1"/>
  <c r="S449" i="1" s="1"/>
  <c r="T449" i="1" s="1"/>
  <c r="AG449" i="1"/>
  <c r="R250" i="1"/>
  <c r="S250" i="1" s="1"/>
  <c r="T250" i="1" s="1"/>
  <c r="AG250" i="1"/>
  <c r="R99" i="1"/>
  <c r="S99" i="1" s="1"/>
  <c r="T99" i="1" s="1"/>
  <c r="AG99" i="1"/>
  <c r="R496" i="1"/>
  <c r="S496" i="1" s="1"/>
  <c r="T496" i="1" s="1"/>
  <c r="AG496" i="1"/>
  <c r="R464" i="1"/>
  <c r="AG464" i="1"/>
  <c r="R432" i="1"/>
  <c r="AG432" i="1"/>
  <c r="R401" i="1"/>
  <c r="S401" i="1" s="1"/>
  <c r="T401" i="1" s="1"/>
  <c r="AG401" i="1"/>
  <c r="R369" i="1"/>
  <c r="AG369" i="1"/>
  <c r="R337" i="1"/>
  <c r="S337" i="1" s="1"/>
  <c r="T337" i="1" s="1"/>
  <c r="AG337" i="1"/>
  <c r="R273" i="1"/>
  <c r="S273" i="1" s="1"/>
  <c r="T273" i="1" s="1"/>
  <c r="AG273" i="1"/>
  <c r="R209" i="1"/>
  <c r="S209" i="1" s="1"/>
  <c r="T209" i="1" s="1"/>
  <c r="AG209" i="1"/>
  <c r="R82" i="1"/>
  <c r="S82" i="1" s="1"/>
  <c r="T82" i="1" s="1"/>
  <c r="U82" i="1" s="1"/>
  <c r="AG82" i="1"/>
  <c r="AQ82" i="1" s="1"/>
  <c r="E113" i="4" s="1"/>
  <c r="Q113" i="4" s="1"/>
  <c r="R50" i="1"/>
  <c r="S50" i="1" s="1"/>
  <c r="T50" i="1" s="1"/>
  <c r="U50" i="1" s="1"/>
  <c r="AG50" i="1"/>
  <c r="AQ50" i="1" s="1"/>
  <c r="E81" i="4" s="1"/>
  <c r="Q81" i="4" s="1"/>
  <c r="R143" i="1"/>
  <c r="S143" i="1" s="1"/>
  <c r="T143" i="1" s="1"/>
  <c r="U143" i="1" s="1"/>
  <c r="AG143" i="1"/>
  <c r="AK506" i="1"/>
  <c r="AJ506" i="1"/>
  <c r="AH482" i="1"/>
  <c r="AI482" i="1" s="1"/>
  <c r="AH474" i="1"/>
  <c r="AI474" i="1" s="1"/>
  <c r="AH446" i="1"/>
  <c r="AI446" i="1" s="1"/>
  <c r="AJ446" i="1"/>
  <c r="AK446" i="1"/>
  <c r="AH402" i="1"/>
  <c r="AI402" i="1" s="1"/>
  <c r="AH386" i="1"/>
  <c r="AI386" i="1" s="1"/>
  <c r="AK322" i="1"/>
  <c r="AJ322" i="1"/>
  <c r="AK286" i="1"/>
  <c r="AJ286" i="1"/>
  <c r="AK278" i="1"/>
  <c r="AJ278" i="1"/>
  <c r="AK270" i="1"/>
  <c r="AJ270" i="1"/>
  <c r="AH250" i="1"/>
  <c r="AI250" i="1" s="1"/>
  <c r="AJ234" i="1"/>
  <c r="AK234" i="1"/>
  <c r="AJ210" i="1"/>
  <c r="AK210" i="1"/>
  <c r="AK178" i="1"/>
  <c r="AJ178" i="1"/>
  <c r="AK158" i="1"/>
  <c r="AJ158" i="1"/>
  <c r="AK150" i="1"/>
  <c r="AJ150" i="1"/>
  <c r="AK142" i="1"/>
  <c r="AJ142" i="1"/>
  <c r="AJ66" i="1"/>
  <c r="AK66" i="1"/>
  <c r="AJ38" i="1"/>
  <c r="AK38" i="1"/>
  <c r="AK384" i="1"/>
  <c r="AJ384" i="1"/>
  <c r="AJ352" i="1"/>
  <c r="AK352" i="1"/>
  <c r="AK240" i="1"/>
  <c r="AJ240" i="1"/>
  <c r="AK156" i="1"/>
  <c r="AJ156" i="1"/>
  <c r="AJ136" i="1"/>
  <c r="AK136" i="1"/>
  <c r="AH435" i="1"/>
  <c r="AI435" i="1" s="1"/>
  <c r="AH403" i="1"/>
  <c r="AI403" i="1" s="1"/>
  <c r="AK375" i="1"/>
  <c r="AJ375" i="1"/>
  <c r="AH323" i="1"/>
  <c r="AI323" i="1" s="1"/>
  <c r="AJ323" i="1"/>
  <c r="AK323" i="1"/>
  <c r="AH283" i="1"/>
  <c r="AI283" i="1" s="1"/>
  <c r="AJ283" i="1"/>
  <c r="AK283" i="1"/>
  <c r="AK239" i="1"/>
  <c r="AJ239" i="1"/>
  <c r="AJ223" i="1"/>
  <c r="AK223" i="1"/>
  <c r="AK43" i="1"/>
  <c r="AJ43" i="1"/>
  <c r="AK489" i="1"/>
  <c r="AJ489" i="1"/>
  <c r="AH473" i="1"/>
  <c r="AI473" i="1" s="1"/>
  <c r="AH469" i="1"/>
  <c r="AI469" i="1" s="1"/>
  <c r="AK453" i="1"/>
  <c r="AJ453" i="1"/>
  <c r="AH445" i="1"/>
  <c r="AI445" i="1" s="1"/>
  <c r="AH425" i="1"/>
  <c r="AI425" i="1" s="1"/>
  <c r="AJ425" i="1"/>
  <c r="AK425" i="1"/>
  <c r="AH413" i="1"/>
  <c r="AI413" i="1" s="1"/>
  <c r="AJ413" i="1"/>
  <c r="AK413" i="1"/>
  <c r="AH405" i="1"/>
  <c r="AI405" i="1" s="1"/>
  <c r="AJ405" i="1"/>
  <c r="AK405" i="1"/>
  <c r="AH389" i="1"/>
  <c r="AI389" i="1" s="1"/>
  <c r="AJ389" i="1"/>
  <c r="AK389" i="1"/>
  <c r="AH365" i="1"/>
  <c r="AI365" i="1" s="1"/>
  <c r="AH357" i="1"/>
  <c r="AI357" i="1" s="1"/>
  <c r="AK349" i="1"/>
  <c r="AJ349" i="1"/>
  <c r="AH341" i="1"/>
  <c r="AI341" i="1" s="1"/>
  <c r="AK329" i="1"/>
  <c r="AJ329" i="1"/>
  <c r="AH313" i="1"/>
  <c r="AI313" i="1" s="1"/>
  <c r="AJ301" i="1"/>
  <c r="AK301" i="1"/>
  <c r="AH225" i="1"/>
  <c r="AI225" i="1" s="1"/>
  <c r="AJ225" i="1"/>
  <c r="AK225" i="1"/>
  <c r="AH213" i="1"/>
  <c r="AI213" i="1" s="1"/>
  <c r="AJ213" i="1"/>
  <c r="AK213" i="1"/>
  <c r="AH165" i="1"/>
  <c r="AI165" i="1" s="1"/>
  <c r="AJ165" i="1"/>
  <c r="AK165" i="1"/>
  <c r="AG145" i="1"/>
  <c r="AK145" i="1"/>
  <c r="AJ145" i="1"/>
  <c r="AJ133" i="1"/>
  <c r="AK133" i="1"/>
  <c r="AG109" i="1"/>
  <c r="AK109" i="1"/>
  <c r="AJ109" i="1"/>
  <c r="AK89" i="1"/>
  <c r="AJ89" i="1"/>
  <c r="AH420" i="1"/>
  <c r="AI420" i="1" s="1"/>
  <c r="AK243" i="1"/>
  <c r="AJ243" i="1"/>
  <c r="AH215" i="1"/>
  <c r="AI215" i="1" s="1"/>
  <c r="AH151" i="1"/>
  <c r="AI151" i="1" s="1"/>
  <c r="AH143" i="1"/>
  <c r="AI143" i="1" s="1"/>
  <c r="AJ143" i="1"/>
  <c r="AK143" i="1"/>
  <c r="AH123" i="1"/>
  <c r="AI123" i="1" s="1"/>
  <c r="AJ123" i="1"/>
  <c r="AK123" i="1"/>
  <c r="AK47" i="1"/>
  <c r="AJ47" i="1"/>
  <c r="R170" i="1"/>
  <c r="AG170" i="1"/>
  <c r="R169" i="1"/>
  <c r="S169" i="1" s="1"/>
  <c r="T169" i="1" s="1"/>
  <c r="U169" i="1" s="1"/>
  <c r="AG169" i="1"/>
  <c r="R487" i="1"/>
  <c r="S487" i="1" s="1"/>
  <c r="T487" i="1" s="1"/>
  <c r="U487" i="1" s="1"/>
  <c r="AG487" i="1"/>
  <c r="R455" i="1"/>
  <c r="AG455" i="1"/>
  <c r="AG423" i="1"/>
  <c r="R423" i="1"/>
  <c r="S423" i="1" s="1"/>
  <c r="T423" i="1" s="1"/>
  <c r="R392" i="1"/>
  <c r="AG392" i="1"/>
  <c r="R360" i="1"/>
  <c r="AG360" i="1"/>
  <c r="R328" i="1"/>
  <c r="S328" i="1" s="1"/>
  <c r="T328" i="1" s="1"/>
  <c r="U328" i="1" s="1"/>
  <c r="AG328" i="1"/>
  <c r="R296" i="1"/>
  <c r="S296" i="1" s="1"/>
  <c r="T296" i="1" s="1"/>
  <c r="U296" i="1" s="1"/>
  <c r="AG296" i="1"/>
  <c r="R264" i="1"/>
  <c r="S264" i="1" s="1"/>
  <c r="T264" i="1" s="1"/>
  <c r="AG264" i="1"/>
  <c r="R232" i="1"/>
  <c r="AG232" i="1"/>
  <c r="R200" i="1"/>
  <c r="S200" i="1" s="1"/>
  <c r="T200" i="1" s="1"/>
  <c r="AG200" i="1"/>
  <c r="R168" i="1"/>
  <c r="S168" i="1" s="1"/>
  <c r="T168" i="1" s="1"/>
  <c r="AG168" i="1"/>
  <c r="R129" i="1"/>
  <c r="S129" i="1" s="1"/>
  <c r="T129" i="1" s="1"/>
  <c r="U129" i="1" s="1"/>
  <c r="AG129" i="1"/>
  <c r="R97" i="1"/>
  <c r="S97" i="1" s="1"/>
  <c r="T97" i="1" s="1"/>
  <c r="AG97" i="1"/>
  <c r="R65" i="1"/>
  <c r="AG65" i="1"/>
  <c r="AQ65" i="1" s="1"/>
  <c r="E96" i="4" s="1"/>
  <c r="Q96" i="4" s="1"/>
  <c r="R33" i="1"/>
  <c r="AG33" i="1"/>
  <c r="AQ33" i="1" s="1"/>
  <c r="E64" i="4" s="1"/>
  <c r="Q64" i="4" s="1"/>
  <c r="R166" i="1"/>
  <c r="AG166" i="1"/>
  <c r="R506" i="1"/>
  <c r="S506" i="1" s="1"/>
  <c r="T506" i="1" s="1"/>
  <c r="U506" i="1" s="1"/>
  <c r="AG506" i="1"/>
  <c r="R363" i="1"/>
  <c r="S363" i="1" s="1"/>
  <c r="T363" i="1" s="1"/>
  <c r="U363" i="1" s="1"/>
  <c r="AG363" i="1"/>
  <c r="R179" i="1"/>
  <c r="AG179" i="1"/>
  <c r="R370" i="1"/>
  <c r="S370" i="1" s="1"/>
  <c r="T370" i="1" s="1"/>
  <c r="U370" i="1" s="1"/>
  <c r="AG370" i="1"/>
  <c r="AG210" i="1"/>
  <c r="R210" i="1"/>
  <c r="R486" i="1"/>
  <c r="S486" i="1" s="1"/>
  <c r="T486" i="1" s="1"/>
  <c r="AG486" i="1"/>
  <c r="R454" i="1"/>
  <c r="AG454" i="1"/>
  <c r="R422" i="1"/>
  <c r="S422" i="1" s="1"/>
  <c r="T422" i="1" s="1"/>
  <c r="U422" i="1" s="1"/>
  <c r="AG422" i="1"/>
  <c r="R391" i="1"/>
  <c r="S391" i="1" s="1"/>
  <c r="T391" i="1" s="1"/>
  <c r="AG391" i="1"/>
  <c r="R359" i="1"/>
  <c r="R327" i="1"/>
  <c r="S327" i="1" s="1"/>
  <c r="T327" i="1" s="1"/>
  <c r="AG327" i="1"/>
  <c r="R295" i="1"/>
  <c r="AG295" i="1"/>
  <c r="R263" i="1"/>
  <c r="S263" i="1" s="1"/>
  <c r="T263" i="1" s="1"/>
  <c r="U263" i="1" s="1"/>
  <c r="AG263" i="1"/>
  <c r="AG231" i="1"/>
  <c r="R231" i="1"/>
  <c r="R199" i="1"/>
  <c r="AG199" i="1"/>
  <c r="AG167" i="1"/>
  <c r="R167" i="1"/>
  <c r="R136" i="1"/>
  <c r="AG136" i="1"/>
  <c r="R104" i="1"/>
  <c r="AG104" i="1"/>
  <c r="R72" i="1"/>
  <c r="S72" i="1" s="1"/>
  <c r="T72" i="1" s="1"/>
  <c r="U72" i="1" s="1"/>
  <c r="AG72" i="1"/>
  <c r="AH72" i="1" s="1"/>
  <c r="AI72" i="1" s="1"/>
  <c r="AL72" i="1" s="1"/>
  <c r="R40" i="1"/>
  <c r="S40" i="1" s="1"/>
  <c r="T40" i="1" s="1"/>
  <c r="U40" i="1" s="1"/>
  <c r="AG40" i="1"/>
  <c r="AQ40" i="1" s="1"/>
  <c r="E71" i="4" s="1"/>
  <c r="Q71" i="4" s="1"/>
  <c r="R158" i="1"/>
  <c r="S158" i="1" s="1"/>
  <c r="T158" i="1" s="1"/>
  <c r="U158" i="1" s="1"/>
  <c r="AG158" i="1"/>
  <c r="R71" i="1"/>
  <c r="S71" i="1" s="1"/>
  <c r="T71" i="1" s="1"/>
  <c r="AG71" i="1"/>
  <c r="AH71" i="1" s="1"/>
  <c r="AI71" i="1" s="1"/>
  <c r="AL71" i="1" s="1"/>
  <c r="R418" i="1"/>
  <c r="S418" i="1" s="1"/>
  <c r="T418" i="1" s="1"/>
  <c r="U418" i="1" s="1"/>
  <c r="AG418" i="1"/>
  <c r="R235" i="1"/>
  <c r="AG235" i="1"/>
  <c r="R84" i="1"/>
  <c r="S84" i="1" s="1"/>
  <c r="T84" i="1" s="1"/>
  <c r="U84" i="1" s="1"/>
  <c r="AG84" i="1"/>
  <c r="AH84" i="1" s="1"/>
  <c r="AI84" i="1" s="1"/>
  <c r="AL84" i="1" s="1"/>
  <c r="AG394" i="1"/>
  <c r="R394" i="1"/>
  <c r="R226" i="1"/>
  <c r="S226" i="1" s="1"/>
  <c r="T226" i="1" s="1"/>
  <c r="AG226" i="1"/>
  <c r="R51" i="1"/>
  <c r="S51" i="1" s="1"/>
  <c r="T51" i="1" s="1"/>
  <c r="AG51" i="1"/>
  <c r="AG485" i="1"/>
  <c r="R485" i="1"/>
  <c r="R453" i="1"/>
  <c r="S453" i="1" s="1"/>
  <c r="T453" i="1" s="1"/>
  <c r="AG453" i="1"/>
  <c r="R421" i="1"/>
  <c r="S421" i="1" s="1"/>
  <c r="T421" i="1" s="1"/>
  <c r="AG421" i="1"/>
  <c r="R390" i="1"/>
  <c r="S390" i="1" s="1"/>
  <c r="T390" i="1" s="1"/>
  <c r="U390" i="1" s="1"/>
  <c r="AG390" i="1"/>
  <c r="R358" i="1"/>
  <c r="S358" i="1" s="1"/>
  <c r="T358" i="1" s="1"/>
  <c r="AG358" i="1"/>
  <c r="R326" i="1"/>
  <c r="AG326" i="1"/>
  <c r="R294" i="1"/>
  <c r="S294" i="1" s="1"/>
  <c r="T294" i="1" s="1"/>
  <c r="AG294" i="1"/>
  <c r="R262" i="1"/>
  <c r="AG262" i="1"/>
  <c r="R230" i="1"/>
  <c r="R150" i="1"/>
  <c r="S150" i="1" s="1"/>
  <c r="T150" i="1" s="1"/>
  <c r="U150" i="1" s="1"/>
  <c r="AG150" i="1"/>
  <c r="R291" i="1"/>
  <c r="S291" i="1" s="1"/>
  <c r="T291" i="1" s="1"/>
  <c r="AG291" i="1"/>
  <c r="R489" i="1"/>
  <c r="AG489" i="1"/>
  <c r="R202" i="1"/>
  <c r="S202" i="1" s="1"/>
  <c r="T202" i="1" s="1"/>
  <c r="U202" i="1" s="1"/>
  <c r="AG202" i="1"/>
  <c r="R500" i="1"/>
  <c r="S500" i="1" s="1"/>
  <c r="T500" i="1" s="1"/>
  <c r="AG500" i="1"/>
  <c r="R468" i="1"/>
  <c r="AG468" i="1"/>
  <c r="R436" i="1"/>
  <c r="S436" i="1" s="1"/>
  <c r="T436" i="1" s="1"/>
  <c r="AG436" i="1"/>
  <c r="R405" i="1"/>
  <c r="AG405" i="1"/>
  <c r="R373" i="1"/>
  <c r="S373" i="1" s="1"/>
  <c r="T373" i="1" s="1"/>
  <c r="AG373" i="1"/>
  <c r="AG341" i="1"/>
  <c r="R341" i="1"/>
  <c r="AG309" i="1"/>
  <c r="R309" i="1"/>
  <c r="AG277" i="1"/>
  <c r="R277" i="1"/>
  <c r="R245" i="1"/>
  <c r="S245" i="1" s="1"/>
  <c r="T245" i="1" s="1"/>
  <c r="U245" i="1" s="1"/>
  <c r="AG245" i="1"/>
  <c r="R213" i="1"/>
  <c r="S213" i="1" s="1"/>
  <c r="T213" i="1" s="1"/>
  <c r="AG213" i="1"/>
  <c r="R181" i="1"/>
  <c r="AG181" i="1"/>
  <c r="R149" i="1"/>
  <c r="S149" i="1" s="1"/>
  <c r="T149" i="1" s="1"/>
  <c r="AG149" i="1"/>
  <c r="R118" i="1"/>
  <c r="AG118" i="1"/>
  <c r="R86" i="1"/>
  <c r="S86" i="1" s="1"/>
  <c r="T86" i="1" s="1"/>
  <c r="U86" i="1" s="1"/>
  <c r="AG86" i="1"/>
  <c r="R54" i="1"/>
  <c r="S54" i="1" s="1"/>
  <c r="T54" i="1" s="1"/>
  <c r="U54" i="1" s="1"/>
  <c r="AG54" i="1"/>
  <c r="AQ54" i="1" s="1"/>
  <c r="E85" i="4" s="1"/>
  <c r="Q85" i="4" s="1"/>
  <c r="R347" i="1"/>
  <c r="AG347" i="1"/>
  <c r="R132" i="1"/>
  <c r="AG132" i="1"/>
  <c r="R425" i="1"/>
  <c r="S425" i="1" s="1"/>
  <c r="T425" i="1" s="1"/>
  <c r="AG425" i="1"/>
  <c r="AG194" i="1"/>
  <c r="R194" i="1"/>
  <c r="S194" i="1" s="1"/>
  <c r="R507" i="1"/>
  <c r="AG507" i="1"/>
  <c r="R475" i="1"/>
  <c r="S475" i="1" s="1"/>
  <c r="T475" i="1" s="1"/>
  <c r="U475" i="1" s="1"/>
  <c r="AG475" i="1"/>
  <c r="R443" i="1"/>
  <c r="S443" i="1" s="1"/>
  <c r="T443" i="1" s="1"/>
  <c r="U443" i="1" s="1"/>
  <c r="AG443" i="1"/>
  <c r="R404" i="1"/>
  <c r="S404" i="1" s="1"/>
  <c r="T404" i="1" s="1"/>
  <c r="AG404" i="1"/>
  <c r="AG372" i="1"/>
  <c r="R372" i="1"/>
  <c r="S372" i="1" s="1"/>
  <c r="T372" i="1" s="1"/>
  <c r="R340" i="1"/>
  <c r="S340" i="1" s="1"/>
  <c r="T340" i="1" s="1"/>
  <c r="U340" i="1" s="1"/>
  <c r="AG340" i="1"/>
  <c r="R308" i="1"/>
  <c r="S308" i="1" s="1"/>
  <c r="T308" i="1" s="1"/>
  <c r="U308" i="1" s="1"/>
  <c r="AG308" i="1"/>
  <c r="R276" i="1"/>
  <c r="S276" i="1" s="1"/>
  <c r="T276" i="1" s="1"/>
  <c r="U276" i="1" s="1"/>
  <c r="AG276" i="1"/>
  <c r="R244" i="1"/>
  <c r="AG244" i="1"/>
  <c r="R212" i="1"/>
  <c r="AG212" i="1"/>
  <c r="R180" i="1"/>
  <c r="S180" i="1" s="1"/>
  <c r="T180" i="1" s="1"/>
  <c r="AG180" i="1"/>
  <c r="R148" i="1"/>
  <c r="AG148" i="1"/>
  <c r="R117" i="1"/>
  <c r="S117" i="1" s="1"/>
  <c r="T117" i="1" s="1"/>
  <c r="U117" i="1" s="1"/>
  <c r="R85" i="1"/>
  <c r="AG85" i="1"/>
  <c r="R53" i="1"/>
  <c r="AG53" i="1"/>
  <c r="AH53" i="1" s="1"/>
  <c r="AI53" i="1" s="1"/>
  <c r="AL53" i="1" s="1"/>
  <c r="R395" i="1"/>
  <c r="S395" i="1" s="1"/>
  <c r="T395" i="1" s="1"/>
  <c r="AG395" i="1"/>
  <c r="R68" i="1"/>
  <c r="S68" i="1" s="1"/>
  <c r="T68" i="1" s="1"/>
  <c r="U68" i="1" s="1"/>
  <c r="AG68" i="1"/>
  <c r="AQ68" i="1" s="1"/>
  <c r="E99" i="4" s="1"/>
  <c r="Q99" i="4" s="1"/>
  <c r="R330" i="1"/>
  <c r="AG330" i="1"/>
  <c r="R480" i="1"/>
  <c r="S480" i="1" s="1"/>
  <c r="T480" i="1" s="1"/>
  <c r="U480" i="1" s="1"/>
  <c r="AG480" i="1"/>
  <c r="R448" i="1"/>
  <c r="S448" i="1" s="1"/>
  <c r="T448" i="1" s="1"/>
  <c r="AG448" i="1"/>
  <c r="R416" i="1"/>
  <c r="S416" i="1" s="1"/>
  <c r="T416" i="1" s="1"/>
  <c r="AG416" i="1"/>
  <c r="R385" i="1"/>
  <c r="S385" i="1" s="1"/>
  <c r="T385" i="1" s="1"/>
  <c r="AG385" i="1"/>
  <c r="R353" i="1"/>
  <c r="S353" i="1" s="1"/>
  <c r="T353" i="1" s="1"/>
  <c r="AG353" i="1"/>
  <c r="R321" i="1"/>
  <c r="S321" i="1" s="1"/>
  <c r="T321" i="1" s="1"/>
  <c r="AG321" i="1"/>
  <c r="R289" i="1"/>
  <c r="S289" i="1" s="1"/>
  <c r="T289" i="1" s="1"/>
  <c r="AG289" i="1"/>
  <c r="R257" i="1"/>
  <c r="S257" i="1" s="1"/>
  <c r="T257" i="1" s="1"/>
  <c r="AG257" i="1"/>
  <c r="R225" i="1"/>
  <c r="S225" i="1" s="1"/>
  <c r="T225" i="1" s="1"/>
  <c r="AG225" i="1"/>
  <c r="R161" i="1"/>
  <c r="S161" i="1" s="1"/>
  <c r="T161" i="1" s="1"/>
  <c r="AG161" i="1"/>
  <c r="R130" i="1"/>
  <c r="S130" i="1" s="1"/>
  <c r="T130" i="1" s="1"/>
  <c r="AG130" i="1"/>
  <c r="R66" i="1"/>
  <c r="S66" i="1" s="1"/>
  <c r="T66" i="1" s="1"/>
  <c r="U66" i="1" s="1"/>
  <c r="AG66" i="1"/>
  <c r="AQ66" i="1" s="1"/>
  <c r="E97" i="4" s="1"/>
  <c r="Q97" i="4" s="1"/>
  <c r="R34" i="1"/>
  <c r="S34" i="1" s="1"/>
  <c r="T34" i="1" s="1"/>
  <c r="U34" i="1" s="1"/>
  <c r="AG34" i="1"/>
  <c r="AQ34" i="1" s="1"/>
  <c r="E65" i="4" s="1"/>
  <c r="Q65" i="4" s="1"/>
  <c r="R198" i="1"/>
  <c r="R111" i="1"/>
  <c r="S111" i="1" s="1"/>
  <c r="T111" i="1" s="1"/>
  <c r="U111" i="1" s="1"/>
  <c r="AG111" i="1"/>
  <c r="R458" i="1"/>
  <c r="S458" i="1" s="1"/>
  <c r="T458" i="1" s="1"/>
  <c r="U458" i="1" s="1"/>
  <c r="AG458" i="1"/>
  <c r="R275" i="1"/>
  <c r="S275" i="1" s="1"/>
  <c r="T275" i="1" s="1"/>
  <c r="U275" i="1" s="1"/>
  <c r="AG275" i="1"/>
  <c r="R124" i="1"/>
  <c r="AG124" i="1"/>
  <c r="R274" i="1"/>
  <c r="S274" i="1" s="1"/>
  <c r="T274" i="1" s="1"/>
  <c r="AG274" i="1"/>
  <c r="R107" i="1"/>
  <c r="S107" i="1" s="1"/>
  <c r="T107" i="1" s="1"/>
  <c r="U107" i="1" s="1"/>
  <c r="AG107" i="1"/>
  <c r="AK510" i="1"/>
  <c r="AJ510" i="1"/>
  <c r="AH478" i="1"/>
  <c r="AI478" i="1" s="1"/>
  <c r="AH470" i="1"/>
  <c r="AI470" i="1" s="1"/>
  <c r="AH450" i="1"/>
  <c r="AI450" i="1" s="1"/>
  <c r="AJ450" i="1"/>
  <c r="AK450" i="1"/>
  <c r="AK430" i="1"/>
  <c r="AJ430" i="1"/>
  <c r="AK414" i="1"/>
  <c r="AJ414" i="1"/>
  <c r="AK410" i="1"/>
  <c r="AJ410" i="1"/>
  <c r="AK390" i="1"/>
  <c r="AJ390" i="1"/>
  <c r="AH342" i="1"/>
  <c r="AI342" i="1" s="1"/>
  <c r="AH338" i="1"/>
  <c r="AI338" i="1" s="1"/>
  <c r="AH334" i="1"/>
  <c r="AI334" i="1" s="1"/>
  <c r="AH322" i="1"/>
  <c r="AI322" i="1" s="1"/>
  <c r="AH318" i="1"/>
  <c r="AI318" i="1" s="1"/>
  <c r="AK314" i="1"/>
  <c r="AJ314" i="1"/>
  <c r="AH310" i="1"/>
  <c r="AI310" i="1" s="1"/>
  <c r="AH306" i="1"/>
  <c r="AI306" i="1" s="1"/>
  <c r="AK294" i="1"/>
  <c r="AJ294" i="1"/>
  <c r="AK290" i="1"/>
  <c r="AJ290" i="1"/>
  <c r="AH266" i="1"/>
  <c r="AI266" i="1" s="1"/>
  <c r="AH262" i="1"/>
  <c r="AI262" i="1" s="1"/>
  <c r="AH254" i="1"/>
  <c r="AI254" i="1" s="1"/>
  <c r="AH246" i="1"/>
  <c r="AI246" i="1" s="1"/>
  <c r="AJ242" i="1"/>
  <c r="AK242" i="1"/>
  <c r="AJ226" i="1"/>
  <c r="AK226" i="1"/>
  <c r="AG214" i="1"/>
  <c r="AJ214" i="1"/>
  <c r="AK214" i="1"/>
  <c r="AK194" i="1"/>
  <c r="AJ194" i="1"/>
  <c r="AJ182" i="1"/>
  <c r="AK182" i="1"/>
  <c r="AK170" i="1"/>
  <c r="AJ170" i="1"/>
  <c r="AK166" i="1"/>
  <c r="AJ166" i="1"/>
  <c r="AJ154" i="1"/>
  <c r="AK154" i="1"/>
  <c r="AH142" i="1"/>
  <c r="AI142" i="1" s="1"/>
  <c r="AK126" i="1"/>
  <c r="AJ126" i="1"/>
  <c r="AH122" i="1"/>
  <c r="AI122" i="1" s="1"/>
  <c r="AK110" i="1"/>
  <c r="AJ110" i="1"/>
  <c r="AH106" i="1"/>
  <c r="AI106" i="1" s="1"/>
  <c r="AK94" i="1"/>
  <c r="AJ94" i="1"/>
  <c r="AH82" i="1"/>
  <c r="AI82" i="1" s="1"/>
  <c r="AL82" i="1" s="1"/>
  <c r="AH78" i="1"/>
  <c r="AI78" i="1" s="1"/>
  <c r="AL78" i="1" s="1"/>
  <c r="AH74" i="1"/>
  <c r="AI74" i="1" s="1"/>
  <c r="AL74" i="1" s="1"/>
  <c r="AH70" i="1"/>
  <c r="AI70" i="1" s="1"/>
  <c r="AL70" i="1" s="1"/>
  <c r="AH62" i="1"/>
  <c r="AI62" i="1" s="1"/>
  <c r="AL62" i="1" s="1"/>
  <c r="AH58" i="1"/>
  <c r="AI58" i="1" s="1"/>
  <c r="AL58" i="1" s="1"/>
  <c r="AH54" i="1"/>
  <c r="AI54" i="1" s="1"/>
  <c r="AL54" i="1" s="1"/>
  <c r="AH42" i="1"/>
  <c r="AI42" i="1" s="1"/>
  <c r="AL42" i="1" s="1"/>
  <c r="AH38" i="1"/>
  <c r="AI38" i="1" s="1"/>
  <c r="AL38" i="1" s="1"/>
  <c r="AH496" i="1"/>
  <c r="AI496" i="1" s="1"/>
  <c r="AH488" i="1"/>
  <c r="AI488" i="1" s="1"/>
  <c r="AK476" i="1"/>
  <c r="AJ476" i="1"/>
  <c r="AH468" i="1"/>
  <c r="AI468" i="1" s="1"/>
  <c r="AH456" i="1"/>
  <c r="AI456" i="1" s="1"/>
  <c r="AH444" i="1"/>
  <c r="AI444" i="1" s="1"/>
  <c r="AH436" i="1"/>
  <c r="AI436" i="1" s="1"/>
  <c r="AK424" i="1"/>
  <c r="AJ424" i="1"/>
  <c r="AH400" i="1"/>
  <c r="AI400" i="1" s="1"/>
  <c r="AH392" i="1"/>
  <c r="AI392" i="1" s="1"/>
  <c r="AH384" i="1"/>
  <c r="AI384" i="1" s="1"/>
  <c r="AH376" i="1"/>
  <c r="AI376" i="1" s="1"/>
  <c r="AH340" i="1"/>
  <c r="AI340" i="1" s="1"/>
  <c r="AH328" i="1"/>
  <c r="AI328" i="1" s="1"/>
  <c r="AH316" i="1"/>
  <c r="AI316" i="1" s="1"/>
  <c r="AH308" i="1"/>
  <c r="AI308" i="1" s="1"/>
  <c r="AH296" i="1"/>
  <c r="AI296" i="1" s="1"/>
  <c r="AH288" i="1"/>
  <c r="AI288" i="1" s="1"/>
  <c r="AH276" i="1"/>
  <c r="AI276" i="1" s="1"/>
  <c r="AH268" i="1"/>
  <c r="AI268" i="1" s="1"/>
  <c r="AH256" i="1"/>
  <c r="AI256" i="1" s="1"/>
  <c r="AH220" i="1"/>
  <c r="AI220" i="1" s="1"/>
  <c r="AK212" i="1"/>
  <c r="AJ212" i="1"/>
  <c r="AK200" i="1"/>
  <c r="AJ200" i="1"/>
  <c r="AH192" i="1"/>
  <c r="AI192" i="1" s="1"/>
  <c r="AH164" i="1"/>
  <c r="AI164" i="1" s="1"/>
  <c r="AH156" i="1"/>
  <c r="AI156" i="1" s="1"/>
  <c r="AH144" i="1"/>
  <c r="AI144" i="1" s="1"/>
  <c r="AH136" i="1"/>
  <c r="AI136" i="1" s="1"/>
  <c r="AH128" i="1"/>
  <c r="AI128" i="1" s="1"/>
  <c r="AH116" i="1"/>
  <c r="AI116" i="1" s="1"/>
  <c r="AH104" i="1"/>
  <c r="AI104" i="1" s="1"/>
  <c r="AH92" i="1"/>
  <c r="AI92" i="1" s="1"/>
  <c r="AH36" i="1"/>
  <c r="AI36" i="1" s="1"/>
  <c r="AL36" i="1" s="1"/>
  <c r="AJ36" i="1"/>
  <c r="AK36" i="1"/>
  <c r="AJ463" i="1"/>
  <c r="AK463" i="1"/>
  <c r="AK451" i="1"/>
  <c r="AJ451" i="1"/>
  <c r="AK443" i="1"/>
  <c r="AJ443" i="1"/>
  <c r="AK415" i="1"/>
  <c r="AJ415" i="1"/>
  <c r="AK383" i="1"/>
  <c r="AJ383" i="1"/>
  <c r="AJ363" i="1"/>
  <c r="AK363" i="1"/>
  <c r="AK351" i="1"/>
  <c r="AJ351" i="1"/>
  <c r="AH303" i="1"/>
  <c r="AI303" i="1" s="1"/>
  <c r="AJ303" i="1"/>
  <c r="AK303" i="1"/>
  <c r="AH231" i="1"/>
  <c r="AI231" i="1" s="1"/>
  <c r="AG203" i="1"/>
  <c r="AK203" i="1"/>
  <c r="AJ203" i="1"/>
  <c r="AJ183" i="1"/>
  <c r="AK183" i="1"/>
  <c r="AK155" i="1"/>
  <c r="AJ155" i="1"/>
  <c r="AK55" i="1"/>
  <c r="AJ55" i="1"/>
  <c r="AH51" i="1"/>
  <c r="AI51" i="1" s="1"/>
  <c r="AK31" i="1"/>
  <c r="AJ31" i="1"/>
  <c r="AH509" i="1"/>
  <c r="AI509" i="1" s="1"/>
  <c r="AJ509" i="1"/>
  <c r="AK509" i="1"/>
  <c r="AH505" i="1"/>
  <c r="AI505" i="1" s="1"/>
  <c r="AJ505" i="1"/>
  <c r="AK505" i="1"/>
  <c r="AH497" i="1"/>
  <c r="AI497" i="1" s="1"/>
  <c r="AJ497" i="1"/>
  <c r="AK497" i="1"/>
  <c r="AJ493" i="1"/>
  <c r="AK493" i="1"/>
  <c r="AJ481" i="1"/>
  <c r="AK481" i="1"/>
  <c r="AH477" i="1"/>
  <c r="AI477" i="1" s="1"/>
  <c r="AK473" i="1"/>
  <c r="AJ473" i="1"/>
  <c r="AH465" i="1"/>
  <c r="AI465" i="1" s="1"/>
  <c r="AK457" i="1"/>
  <c r="AJ457" i="1"/>
  <c r="AH437" i="1"/>
  <c r="AI437" i="1" s="1"/>
  <c r="AH421" i="1"/>
  <c r="AI421" i="1" s="1"/>
  <c r="AJ421" i="1"/>
  <c r="AK421" i="1"/>
  <c r="AH417" i="1"/>
  <c r="AI417" i="1" s="1"/>
  <c r="AJ417" i="1"/>
  <c r="AK417" i="1"/>
  <c r="AK377" i="1"/>
  <c r="AJ377" i="1"/>
  <c r="AH373" i="1"/>
  <c r="AI373" i="1" s="1"/>
  <c r="AH361" i="1"/>
  <c r="AI361" i="1" s="1"/>
  <c r="AK345" i="1"/>
  <c r="AJ345" i="1"/>
  <c r="AH325" i="1"/>
  <c r="AI325" i="1" s="1"/>
  <c r="AK317" i="1"/>
  <c r="AJ317" i="1"/>
  <c r="AH297" i="1"/>
  <c r="AI297" i="1" s="1"/>
  <c r="AK293" i="1"/>
  <c r="AJ293" i="1"/>
  <c r="AK289" i="1"/>
  <c r="AJ289" i="1"/>
  <c r="AH281" i="1"/>
  <c r="AI281" i="1" s="1"/>
  <c r="AH233" i="1"/>
  <c r="AI233" i="1" s="1"/>
  <c r="AJ233" i="1"/>
  <c r="AK233" i="1"/>
  <c r="AH217" i="1"/>
  <c r="AI217" i="1" s="1"/>
  <c r="AJ217" i="1"/>
  <c r="AK217" i="1"/>
  <c r="AH205" i="1"/>
  <c r="AI205" i="1" s="1"/>
  <c r="AJ205" i="1"/>
  <c r="AK205" i="1"/>
  <c r="AH197" i="1"/>
  <c r="AI197" i="1" s="1"/>
  <c r="AJ197" i="1"/>
  <c r="AK197" i="1"/>
  <c r="AH185" i="1"/>
  <c r="AI185" i="1" s="1"/>
  <c r="AJ185" i="1"/>
  <c r="AK185" i="1"/>
  <c r="AH173" i="1"/>
  <c r="AI173" i="1" s="1"/>
  <c r="AJ173" i="1"/>
  <c r="AK173" i="1"/>
  <c r="AH149" i="1"/>
  <c r="AI149" i="1" s="1"/>
  <c r="AJ149" i="1"/>
  <c r="AK149" i="1"/>
  <c r="AK137" i="1"/>
  <c r="AJ137" i="1"/>
  <c r="AK129" i="1"/>
  <c r="AJ129" i="1"/>
  <c r="AH81" i="1"/>
  <c r="AI81" i="1" s="1"/>
  <c r="AL81" i="1" s="1"/>
  <c r="AH73" i="1"/>
  <c r="AI73" i="1" s="1"/>
  <c r="AH57" i="1"/>
  <c r="AI57" i="1" s="1"/>
  <c r="AL57" i="1" s="1"/>
  <c r="AH49" i="1"/>
  <c r="AI49" i="1" s="1"/>
  <c r="AH41" i="1"/>
  <c r="AI41" i="1" s="1"/>
  <c r="AL41" i="1" s="1"/>
  <c r="AK500" i="1"/>
  <c r="AJ500" i="1"/>
  <c r="AK492" i="1"/>
  <c r="AJ492" i="1"/>
  <c r="AH464" i="1"/>
  <c r="AI464" i="1" s="1"/>
  <c r="AH460" i="1"/>
  <c r="AI460" i="1" s="1"/>
  <c r="AH452" i="1"/>
  <c r="AI452" i="1" s="1"/>
  <c r="AH416" i="1"/>
  <c r="AI416" i="1" s="1"/>
  <c r="AH396" i="1"/>
  <c r="AI396" i="1" s="1"/>
  <c r="AJ368" i="1"/>
  <c r="AK368" i="1"/>
  <c r="AH348" i="1"/>
  <c r="AI348" i="1" s="1"/>
  <c r="AJ324" i="1"/>
  <c r="AK324" i="1"/>
  <c r="AK264" i="1"/>
  <c r="AJ264" i="1"/>
  <c r="AJ260" i="1"/>
  <c r="AK260" i="1"/>
  <c r="AH236" i="1"/>
  <c r="AI236" i="1" s="1"/>
  <c r="AH232" i="1"/>
  <c r="AI232" i="1" s="1"/>
  <c r="AH224" i="1"/>
  <c r="AI224" i="1" s="1"/>
  <c r="AH196" i="1"/>
  <c r="AI196" i="1" s="1"/>
  <c r="AK188" i="1"/>
  <c r="AJ188" i="1"/>
  <c r="AH168" i="1"/>
  <c r="AI168" i="1" s="1"/>
  <c r="AH152" i="1"/>
  <c r="AI152" i="1" s="1"/>
  <c r="AH124" i="1"/>
  <c r="AI124" i="1" s="1"/>
  <c r="AJ112" i="1"/>
  <c r="AK112" i="1"/>
  <c r="AH108" i="1"/>
  <c r="AI108" i="1" s="1"/>
  <c r="AJ96" i="1"/>
  <c r="AK96" i="1"/>
  <c r="AJ88" i="1"/>
  <c r="AK88" i="1"/>
  <c r="AH68" i="1"/>
  <c r="AI68" i="1" s="1"/>
  <c r="AL68" i="1" s="1"/>
  <c r="AJ68" i="1"/>
  <c r="AK68" i="1"/>
  <c r="AH40" i="1"/>
  <c r="AI40" i="1" s="1"/>
  <c r="AL40" i="1" s="1"/>
  <c r="AJ40" i="1"/>
  <c r="AK40" i="1"/>
  <c r="AJ507" i="1"/>
  <c r="AK507" i="1"/>
  <c r="AK499" i="1"/>
  <c r="AJ499" i="1"/>
  <c r="AG495" i="1"/>
  <c r="AJ495" i="1"/>
  <c r="AK495" i="1"/>
  <c r="AH487" i="1"/>
  <c r="AI487" i="1" s="1"/>
  <c r="AJ487" i="1"/>
  <c r="AK487" i="1"/>
  <c r="AH479" i="1"/>
  <c r="AI479" i="1" s="1"/>
  <c r="AK479" i="1"/>
  <c r="AJ479" i="1"/>
  <c r="AJ467" i="1"/>
  <c r="AK467" i="1"/>
  <c r="AK427" i="1"/>
  <c r="AJ427" i="1"/>
  <c r="AJ419" i="1"/>
  <c r="AK419" i="1"/>
  <c r="AK407" i="1"/>
  <c r="AJ407" i="1"/>
  <c r="AK399" i="1"/>
  <c r="AJ399" i="1"/>
  <c r="AK387" i="1"/>
  <c r="AJ387" i="1"/>
  <c r="AK371" i="1"/>
  <c r="AJ371" i="1"/>
  <c r="AG359" i="1"/>
  <c r="AJ359" i="1"/>
  <c r="AK359" i="1"/>
  <c r="AK355" i="1"/>
  <c r="AJ355" i="1"/>
  <c r="AJ347" i="1"/>
  <c r="AK347" i="1"/>
  <c r="AH339" i="1"/>
  <c r="AI339" i="1" s="1"/>
  <c r="AJ339" i="1"/>
  <c r="AK339" i="1"/>
  <c r="AH327" i="1"/>
  <c r="AI327" i="1" s="1"/>
  <c r="AJ327" i="1"/>
  <c r="AK327" i="1"/>
  <c r="AH319" i="1"/>
  <c r="AI319" i="1" s="1"/>
  <c r="AJ319" i="1"/>
  <c r="AK319" i="1"/>
  <c r="AH299" i="1"/>
  <c r="AI299" i="1" s="1"/>
  <c r="AJ299" i="1"/>
  <c r="AK299" i="1"/>
  <c r="AH275" i="1"/>
  <c r="AI275" i="1" s="1"/>
  <c r="AJ275" i="1"/>
  <c r="AK275" i="1"/>
  <c r="AH255" i="1"/>
  <c r="AI255" i="1" s="1"/>
  <c r="AJ255" i="1"/>
  <c r="AK255" i="1"/>
  <c r="AH243" i="1"/>
  <c r="AI243" i="1" s="1"/>
  <c r="AH235" i="1"/>
  <c r="AI235" i="1" s="1"/>
  <c r="AK235" i="1"/>
  <c r="AJ235" i="1"/>
  <c r="AH219" i="1"/>
  <c r="AI219" i="1" s="1"/>
  <c r="AK199" i="1"/>
  <c r="AJ199" i="1"/>
  <c r="AJ171" i="1"/>
  <c r="AK171" i="1"/>
  <c r="AK159" i="1"/>
  <c r="AJ159" i="1"/>
  <c r="AH135" i="1"/>
  <c r="AI135" i="1" s="1"/>
  <c r="AK135" i="1"/>
  <c r="AJ135" i="1"/>
  <c r="AK83" i="1"/>
  <c r="AJ83" i="1"/>
  <c r="AK67" i="1"/>
  <c r="AJ67" i="1"/>
  <c r="AK59" i="1"/>
  <c r="AJ59" i="1"/>
  <c r="AK35" i="1"/>
  <c r="AJ35" i="1"/>
  <c r="AK19" i="1"/>
  <c r="AJ19" i="1"/>
  <c r="AK12" i="1"/>
  <c r="R24" i="1"/>
  <c r="S24" i="1" s="1"/>
  <c r="T24" i="1" s="1"/>
  <c r="U24" i="1" s="1"/>
  <c r="R23" i="1"/>
  <c r="S23" i="1" s="1"/>
  <c r="T23" i="1" s="1"/>
  <c r="R15" i="1"/>
  <c r="R28" i="1"/>
  <c r="S28" i="1" s="1"/>
  <c r="T28" i="1" s="1"/>
  <c r="R19" i="1"/>
  <c r="S19" i="1" s="1"/>
  <c r="T19" i="1" s="1"/>
  <c r="AG19" i="1"/>
  <c r="AH19" i="1" s="1"/>
  <c r="AI19" i="1" s="1"/>
  <c r="AL19" i="1" s="1"/>
  <c r="R22" i="1"/>
  <c r="S22" i="1" s="1"/>
  <c r="T22" i="1" s="1"/>
  <c r="U22" i="1" s="1"/>
  <c r="R21" i="1"/>
  <c r="R27" i="1"/>
  <c r="S27" i="1" s="1"/>
  <c r="T27" i="1" s="1"/>
  <c r="R16" i="1"/>
  <c r="R25" i="1"/>
  <c r="R20" i="1"/>
  <c r="S20" i="1" s="1"/>
  <c r="T20" i="1" s="1"/>
  <c r="U20" i="1" s="1"/>
  <c r="R14" i="1"/>
  <c r="S14" i="1" s="1"/>
  <c r="T14" i="1" s="1"/>
  <c r="U14" i="1" s="1"/>
  <c r="R26" i="1"/>
  <c r="S26" i="1" s="1"/>
  <c r="T26" i="1" s="1"/>
  <c r="U26" i="1" s="1"/>
  <c r="Q21" i="1"/>
  <c r="Q23" i="1"/>
  <c r="Q15" i="1"/>
  <c r="Q28" i="1"/>
  <c r="AG28" i="1" s="1"/>
  <c r="R13" i="1"/>
  <c r="Q13" i="1"/>
  <c r="AG13" i="1" s="1"/>
  <c r="AH13" i="1" s="1"/>
  <c r="AI13" i="1" s="1"/>
  <c r="AL13" i="1" s="1"/>
  <c r="R17" i="1"/>
  <c r="R18" i="1"/>
  <c r="S18" i="1" s="1"/>
  <c r="T18" i="1" s="1"/>
  <c r="U18" i="1" s="1"/>
  <c r="R12" i="1"/>
  <c r="S12" i="1" s="1"/>
  <c r="T12" i="1" s="1"/>
  <c r="U12" i="1" s="1"/>
  <c r="Q24" i="1"/>
  <c r="AG24" i="1" s="1"/>
  <c r="Q20" i="1"/>
  <c r="Q22" i="1"/>
  <c r="Q14" i="1"/>
  <c r="AG14" i="1" s="1"/>
  <c r="BY76" i="1"/>
  <c r="BJ88" i="1"/>
  <c r="BY88" i="1"/>
  <c r="BY100" i="1"/>
  <c r="BJ100" i="1"/>
  <c r="BY112" i="1"/>
  <c r="BJ112" i="1"/>
  <c r="BY120" i="1"/>
  <c r="BJ120" i="1"/>
  <c r="BY132" i="1"/>
  <c r="BJ132" i="1"/>
  <c r="BY144" i="1"/>
  <c r="BJ144" i="1"/>
  <c r="BY156" i="1"/>
  <c r="BJ156" i="1"/>
  <c r="BY168" i="1"/>
  <c r="BJ168" i="1"/>
  <c r="BY180" i="1"/>
  <c r="BJ180" i="1"/>
  <c r="BY188" i="1"/>
  <c r="BJ188" i="1"/>
  <c r="BY200" i="1"/>
  <c r="BJ200" i="1"/>
  <c r="BY212" i="1"/>
  <c r="BJ212" i="1"/>
  <c r="BY224" i="1"/>
  <c r="BJ224" i="1"/>
  <c r="BY232" i="1"/>
  <c r="BJ232" i="1"/>
  <c r="BY244" i="1"/>
  <c r="BJ244" i="1"/>
  <c r="BY256" i="1"/>
  <c r="BJ256" i="1"/>
  <c r="BY264" i="1"/>
  <c r="BJ264" i="1"/>
  <c r="BY276" i="1"/>
  <c r="BJ276" i="1"/>
  <c r="BY288" i="1"/>
  <c r="BJ288" i="1"/>
  <c r="BY300" i="1"/>
  <c r="BJ300" i="1"/>
  <c r="BY308" i="1"/>
  <c r="BJ308" i="1"/>
  <c r="BY320" i="1"/>
  <c r="BJ320" i="1"/>
  <c r="BY332" i="1"/>
  <c r="BJ332" i="1"/>
  <c r="BY344" i="1"/>
  <c r="BJ344" i="1"/>
  <c r="BY356" i="1"/>
  <c r="BJ356" i="1"/>
  <c r="BY364" i="1"/>
  <c r="BJ364" i="1"/>
  <c r="BY376" i="1"/>
  <c r="BJ376" i="1"/>
  <c r="BY388" i="1"/>
  <c r="BJ388" i="1"/>
  <c r="BY400" i="1"/>
  <c r="BJ400" i="1"/>
  <c r="BY412" i="1"/>
  <c r="BJ412" i="1"/>
  <c r="BY424" i="1"/>
  <c r="BJ424" i="1"/>
  <c r="BY432" i="1"/>
  <c r="BJ432" i="1"/>
  <c r="BY444" i="1"/>
  <c r="BJ444" i="1"/>
  <c r="BY456" i="1"/>
  <c r="BJ456" i="1"/>
  <c r="BY468" i="1"/>
  <c r="BJ468" i="1"/>
  <c r="BY476" i="1"/>
  <c r="BJ476" i="1"/>
  <c r="BY488" i="1"/>
  <c r="BJ488" i="1"/>
  <c r="BY496" i="1"/>
  <c r="BJ496" i="1"/>
  <c r="BY508" i="1"/>
  <c r="BJ508" i="1"/>
  <c r="BY29" i="1"/>
  <c r="BY41" i="1"/>
  <c r="BY53" i="1"/>
  <c r="BY65" i="1"/>
  <c r="BY77" i="1"/>
  <c r="BY89" i="1"/>
  <c r="BJ89" i="1"/>
  <c r="BY101" i="1"/>
  <c r="BJ101" i="1"/>
  <c r="BY113" i="1"/>
  <c r="BJ113" i="1"/>
  <c r="BY129" i="1"/>
  <c r="BJ129" i="1"/>
  <c r="BY141" i="1"/>
  <c r="BJ141" i="1"/>
  <c r="BY153" i="1"/>
  <c r="BJ153" i="1"/>
  <c r="BY165" i="1"/>
  <c r="BJ165" i="1"/>
  <c r="BY177" i="1"/>
  <c r="BJ177" i="1"/>
  <c r="BY189" i="1"/>
  <c r="BJ189" i="1"/>
  <c r="BY201" i="1"/>
  <c r="BJ201" i="1"/>
  <c r="BY213" i="1"/>
  <c r="BJ213" i="1"/>
  <c r="BY225" i="1"/>
  <c r="BJ225" i="1"/>
  <c r="BY233" i="1"/>
  <c r="BJ233" i="1"/>
  <c r="BY245" i="1"/>
  <c r="BJ245" i="1"/>
  <c r="BY261" i="1"/>
  <c r="BY273" i="1"/>
  <c r="BJ273" i="1"/>
  <c r="BY285" i="1"/>
  <c r="BJ285" i="1"/>
  <c r="BY297" i="1"/>
  <c r="BJ297" i="1"/>
  <c r="BY309" i="1"/>
  <c r="BJ309" i="1"/>
  <c r="BY321" i="1"/>
  <c r="BJ321" i="1"/>
  <c r="BY333" i="1"/>
  <c r="BJ333" i="1"/>
  <c r="BY345" i="1"/>
  <c r="BJ345" i="1"/>
  <c r="BY357" i="1"/>
  <c r="BJ357" i="1"/>
  <c r="BY369" i="1"/>
  <c r="BJ369" i="1"/>
  <c r="BY377" i="1"/>
  <c r="BJ377" i="1"/>
  <c r="BY389" i="1"/>
  <c r="BJ389" i="1"/>
  <c r="BY401" i="1"/>
  <c r="BJ401" i="1"/>
  <c r="BY413" i="1"/>
  <c r="BJ413" i="1"/>
  <c r="BY425" i="1"/>
  <c r="BJ425" i="1"/>
  <c r="BY433" i="1"/>
  <c r="BJ433" i="1"/>
  <c r="BY445" i="1"/>
  <c r="BJ445" i="1"/>
  <c r="BY457" i="1"/>
  <c r="BJ457" i="1"/>
  <c r="BY469" i="1"/>
  <c r="BJ469" i="1"/>
  <c r="BY477" i="1"/>
  <c r="BJ477" i="1"/>
  <c r="BY497" i="1"/>
  <c r="BJ497" i="1"/>
  <c r="BY32" i="1"/>
  <c r="BY44" i="1"/>
  <c r="BY52" i="1"/>
  <c r="BY60" i="1"/>
  <c r="BY68" i="1"/>
  <c r="BY80" i="1"/>
  <c r="BY92" i="1"/>
  <c r="BJ92" i="1"/>
  <c r="BY104" i="1"/>
  <c r="BJ104" i="1"/>
  <c r="BY124" i="1"/>
  <c r="BJ124" i="1"/>
  <c r="BJ136" i="1"/>
  <c r="BY136" i="1"/>
  <c r="BY148" i="1"/>
  <c r="BJ148" i="1"/>
  <c r="BY160" i="1"/>
  <c r="BJ160" i="1"/>
  <c r="BY172" i="1"/>
  <c r="BJ172" i="1"/>
  <c r="BY192" i="1"/>
  <c r="BJ192" i="1"/>
  <c r="BY204" i="1"/>
  <c r="BJ204" i="1"/>
  <c r="BY216" i="1"/>
  <c r="BJ216" i="1"/>
  <c r="BY228" i="1"/>
  <c r="BJ228" i="1"/>
  <c r="BY240" i="1"/>
  <c r="BJ240" i="1"/>
  <c r="BY252" i="1"/>
  <c r="BJ252" i="1"/>
  <c r="BY268" i="1"/>
  <c r="BJ268" i="1"/>
  <c r="BY280" i="1"/>
  <c r="BJ280" i="1"/>
  <c r="BY296" i="1"/>
  <c r="BJ296" i="1"/>
  <c r="BY312" i="1"/>
  <c r="BJ312" i="1"/>
  <c r="BY324" i="1"/>
  <c r="BJ324" i="1"/>
  <c r="BY340" i="1"/>
  <c r="BJ340" i="1"/>
  <c r="BY352" i="1"/>
  <c r="BJ352" i="1"/>
  <c r="BY368" i="1"/>
  <c r="BJ368" i="1"/>
  <c r="BY380" i="1"/>
  <c r="BJ380" i="1"/>
  <c r="BY392" i="1"/>
  <c r="BJ392" i="1"/>
  <c r="BY408" i="1"/>
  <c r="BJ408" i="1"/>
  <c r="BY420" i="1"/>
  <c r="BJ420" i="1"/>
  <c r="BY436" i="1"/>
  <c r="BJ436" i="1"/>
  <c r="BY448" i="1"/>
  <c r="BJ448" i="1"/>
  <c r="BY460" i="1"/>
  <c r="BJ460" i="1"/>
  <c r="BY480" i="1"/>
  <c r="BJ480" i="1"/>
  <c r="BY500" i="1"/>
  <c r="BJ500" i="1"/>
  <c r="BY33" i="1"/>
  <c r="BY45" i="1"/>
  <c r="BY57" i="1"/>
  <c r="BY69" i="1"/>
  <c r="BY81" i="1"/>
  <c r="BY93" i="1"/>
  <c r="BJ93" i="1"/>
  <c r="BY105" i="1"/>
  <c r="BJ105" i="1"/>
  <c r="BY121" i="1"/>
  <c r="BJ121" i="1"/>
  <c r="BY133" i="1"/>
  <c r="BJ133" i="1"/>
  <c r="BY145" i="1"/>
  <c r="BJ145" i="1"/>
  <c r="BY157" i="1"/>
  <c r="BJ157" i="1"/>
  <c r="BY169" i="1"/>
  <c r="BJ169" i="1"/>
  <c r="BY185" i="1"/>
  <c r="BJ185" i="1"/>
  <c r="BY197" i="1"/>
  <c r="BJ197" i="1"/>
  <c r="BY209" i="1"/>
  <c r="BJ209" i="1"/>
  <c r="BY221" i="1"/>
  <c r="BJ221" i="1"/>
  <c r="BY237" i="1"/>
  <c r="BJ237" i="1"/>
  <c r="BY249" i="1"/>
  <c r="BJ249" i="1"/>
  <c r="BY265" i="1"/>
  <c r="BJ265" i="1"/>
  <c r="BY277" i="1"/>
  <c r="BJ277" i="1"/>
  <c r="BY289" i="1"/>
  <c r="BJ289" i="1"/>
  <c r="BY301" i="1"/>
  <c r="BJ301" i="1"/>
  <c r="BY313" i="1"/>
  <c r="BJ313" i="1"/>
  <c r="BY325" i="1"/>
  <c r="BJ325" i="1"/>
  <c r="BY341" i="1"/>
  <c r="BJ341" i="1"/>
  <c r="BY353" i="1"/>
  <c r="BJ353" i="1"/>
  <c r="BY365" i="1"/>
  <c r="BJ365" i="1"/>
  <c r="BY381" i="1"/>
  <c r="BJ381" i="1"/>
  <c r="BY393" i="1"/>
  <c r="BJ393" i="1"/>
  <c r="BY409" i="1"/>
  <c r="BJ409" i="1"/>
  <c r="BY421" i="1"/>
  <c r="BJ421" i="1"/>
  <c r="BY437" i="1"/>
  <c r="BJ437" i="1"/>
  <c r="BY453" i="1"/>
  <c r="BJ453" i="1"/>
  <c r="BY465" i="1"/>
  <c r="BJ465" i="1"/>
  <c r="BY485" i="1"/>
  <c r="BJ485" i="1"/>
  <c r="BY493" i="1"/>
  <c r="BJ493" i="1"/>
  <c r="BY505" i="1"/>
  <c r="BJ505" i="1"/>
  <c r="BY30" i="1"/>
  <c r="BY34" i="1"/>
  <c r="BY38" i="1"/>
  <c r="BY42" i="1"/>
  <c r="BY46" i="1"/>
  <c r="BY50" i="1"/>
  <c r="BY54" i="1"/>
  <c r="BY58" i="1"/>
  <c r="BY62" i="1"/>
  <c r="BY66" i="1"/>
  <c r="BY70" i="1"/>
  <c r="BY74" i="1"/>
  <c r="BY78" i="1"/>
  <c r="BY82" i="1"/>
  <c r="BY86" i="1"/>
  <c r="BJ86" i="1"/>
  <c r="BY90" i="1"/>
  <c r="BJ90" i="1"/>
  <c r="BY94" i="1"/>
  <c r="BJ94" i="1"/>
  <c r="BY98" i="1"/>
  <c r="BJ98" i="1"/>
  <c r="BY102" i="1"/>
  <c r="BJ102" i="1"/>
  <c r="BY106" i="1"/>
  <c r="BJ106" i="1"/>
  <c r="BY110" i="1"/>
  <c r="BJ110" i="1"/>
  <c r="BY114" i="1"/>
  <c r="BJ114" i="1"/>
  <c r="BY118" i="1"/>
  <c r="BJ118" i="1"/>
  <c r="BY122" i="1"/>
  <c r="BJ122" i="1"/>
  <c r="BY126" i="1"/>
  <c r="BJ126" i="1"/>
  <c r="BY130" i="1"/>
  <c r="BJ130" i="1"/>
  <c r="BY134" i="1"/>
  <c r="BJ134" i="1"/>
  <c r="BY138" i="1"/>
  <c r="BJ138" i="1"/>
  <c r="BY142" i="1"/>
  <c r="BJ142" i="1"/>
  <c r="BY146" i="1"/>
  <c r="BJ146" i="1"/>
  <c r="BY150" i="1"/>
  <c r="BJ150" i="1"/>
  <c r="BY154" i="1"/>
  <c r="BJ154" i="1"/>
  <c r="BY158" i="1"/>
  <c r="BJ158" i="1"/>
  <c r="BY162" i="1"/>
  <c r="BJ162" i="1"/>
  <c r="BY166" i="1"/>
  <c r="BJ166" i="1"/>
  <c r="BY170" i="1"/>
  <c r="BJ170" i="1"/>
  <c r="BY174" i="1"/>
  <c r="BJ174" i="1"/>
  <c r="BY178" i="1"/>
  <c r="BJ178" i="1"/>
  <c r="BY182" i="1"/>
  <c r="BJ182" i="1"/>
  <c r="BY186" i="1"/>
  <c r="BJ186" i="1"/>
  <c r="BY190" i="1"/>
  <c r="BJ190" i="1"/>
  <c r="BY194" i="1"/>
  <c r="BJ194" i="1"/>
  <c r="BY198" i="1"/>
  <c r="BJ198" i="1"/>
  <c r="BY202" i="1"/>
  <c r="BJ202" i="1"/>
  <c r="BY206" i="1"/>
  <c r="BJ206" i="1"/>
  <c r="BY210" i="1"/>
  <c r="BJ210" i="1"/>
  <c r="BY214" i="1"/>
  <c r="BJ214" i="1"/>
  <c r="BY218" i="1"/>
  <c r="BJ218" i="1"/>
  <c r="BY222" i="1"/>
  <c r="BJ222" i="1"/>
  <c r="BY226" i="1"/>
  <c r="BJ226" i="1"/>
  <c r="BY230" i="1"/>
  <c r="BJ230" i="1"/>
  <c r="BY234" i="1"/>
  <c r="BJ234" i="1"/>
  <c r="BY238" i="1"/>
  <c r="BJ238" i="1"/>
  <c r="BY242" i="1"/>
  <c r="BJ242" i="1"/>
  <c r="BY246" i="1"/>
  <c r="BJ246" i="1"/>
  <c r="BY250" i="1"/>
  <c r="BJ250" i="1"/>
  <c r="BY254" i="1"/>
  <c r="BJ254" i="1"/>
  <c r="BY258" i="1"/>
  <c r="BJ258" i="1"/>
  <c r="BY262" i="1"/>
  <c r="BJ262" i="1"/>
  <c r="BY266" i="1"/>
  <c r="BJ266" i="1"/>
  <c r="BY270" i="1"/>
  <c r="BJ270" i="1"/>
  <c r="BY274" i="1"/>
  <c r="BJ274" i="1"/>
  <c r="BY278" i="1"/>
  <c r="BJ278" i="1"/>
  <c r="BY282" i="1"/>
  <c r="BJ282" i="1"/>
  <c r="BY286" i="1"/>
  <c r="BJ286" i="1"/>
  <c r="BY290" i="1"/>
  <c r="BJ290" i="1"/>
  <c r="BY294" i="1"/>
  <c r="BJ294" i="1"/>
  <c r="BY298" i="1"/>
  <c r="BJ298" i="1"/>
  <c r="BY302" i="1"/>
  <c r="BJ302" i="1"/>
  <c r="BY306" i="1"/>
  <c r="BJ306" i="1"/>
  <c r="BY310" i="1"/>
  <c r="BJ310" i="1"/>
  <c r="BY314" i="1"/>
  <c r="BJ314" i="1"/>
  <c r="BY318" i="1"/>
  <c r="BJ318" i="1"/>
  <c r="BY322" i="1"/>
  <c r="BJ322" i="1"/>
  <c r="BY326" i="1"/>
  <c r="BJ326" i="1"/>
  <c r="BY330" i="1"/>
  <c r="BJ330" i="1"/>
  <c r="BY334" i="1"/>
  <c r="BJ334" i="1"/>
  <c r="BY338" i="1"/>
  <c r="BJ338" i="1"/>
  <c r="BY342" i="1"/>
  <c r="BJ342" i="1"/>
  <c r="BY346" i="1"/>
  <c r="BJ346" i="1"/>
  <c r="BY350" i="1"/>
  <c r="BJ350" i="1"/>
  <c r="BY354" i="1"/>
  <c r="BJ354" i="1"/>
  <c r="BY358" i="1"/>
  <c r="BJ358" i="1"/>
  <c r="BY362" i="1"/>
  <c r="BJ362" i="1"/>
  <c r="BY366" i="1"/>
  <c r="BJ366" i="1"/>
  <c r="BY370" i="1"/>
  <c r="BJ370" i="1"/>
  <c r="BY374" i="1"/>
  <c r="BJ374" i="1"/>
  <c r="BY378" i="1"/>
  <c r="BJ378" i="1"/>
  <c r="BY382" i="1"/>
  <c r="BJ382" i="1"/>
  <c r="BY386" i="1"/>
  <c r="BJ386" i="1"/>
  <c r="BY390" i="1"/>
  <c r="BJ390" i="1"/>
  <c r="BY394" i="1"/>
  <c r="BJ394" i="1"/>
  <c r="BY398" i="1"/>
  <c r="BJ398" i="1"/>
  <c r="BY402" i="1"/>
  <c r="BJ402" i="1"/>
  <c r="BY406" i="1"/>
  <c r="BJ406" i="1"/>
  <c r="BY410" i="1"/>
  <c r="BJ410" i="1"/>
  <c r="BY414" i="1"/>
  <c r="BJ414" i="1"/>
  <c r="BY418" i="1"/>
  <c r="BJ418" i="1"/>
  <c r="BY422" i="1"/>
  <c r="BJ422" i="1"/>
  <c r="BY426" i="1"/>
  <c r="BJ426" i="1"/>
  <c r="BY430" i="1"/>
  <c r="BJ430" i="1"/>
  <c r="BY434" i="1"/>
  <c r="BJ434" i="1"/>
  <c r="BY438" i="1"/>
  <c r="BJ438" i="1"/>
  <c r="BY442" i="1"/>
  <c r="BJ442" i="1"/>
  <c r="BY446" i="1"/>
  <c r="BJ446" i="1"/>
  <c r="BY450" i="1"/>
  <c r="BJ450" i="1"/>
  <c r="BY454" i="1"/>
  <c r="BJ454" i="1"/>
  <c r="BY458" i="1"/>
  <c r="BJ458" i="1"/>
  <c r="BY462" i="1"/>
  <c r="BJ462" i="1"/>
  <c r="BY466" i="1"/>
  <c r="BJ466" i="1"/>
  <c r="BY470" i="1"/>
  <c r="BJ470" i="1"/>
  <c r="BY474" i="1"/>
  <c r="BJ474" i="1"/>
  <c r="BY478" i="1"/>
  <c r="BJ478" i="1"/>
  <c r="BY482" i="1"/>
  <c r="BJ482" i="1"/>
  <c r="BY486" i="1"/>
  <c r="BJ486" i="1"/>
  <c r="BY490" i="1"/>
  <c r="BJ490" i="1"/>
  <c r="BY494" i="1"/>
  <c r="BJ494" i="1"/>
  <c r="BY498" i="1"/>
  <c r="BJ498" i="1"/>
  <c r="BY502" i="1"/>
  <c r="BJ502" i="1"/>
  <c r="BY506" i="1"/>
  <c r="BJ506" i="1"/>
  <c r="BY510" i="1"/>
  <c r="BJ510" i="1"/>
  <c r="BY36" i="1"/>
  <c r="BY40" i="1"/>
  <c r="BY48" i="1"/>
  <c r="BY56" i="1"/>
  <c r="BY64" i="1"/>
  <c r="BY72" i="1"/>
  <c r="BY84" i="1"/>
  <c r="BY96" i="1"/>
  <c r="BJ96" i="1"/>
  <c r="BY108" i="1"/>
  <c r="BJ108" i="1"/>
  <c r="BY116" i="1"/>
  <c r="BJ116" i="1"/>
  <c r="BY128" i="1"/>
  <c r="BJ128" i="1"/>
  <c r="BY140" i="1"/>
  <c r="BJ140" i="1"/>
  <c r="BJ152" i="1"/>
  <c r="BY152" i="1"/>
  <c r="BY164" i="1"/>
  <c r="BJ164" i="1"/>
  <c r="BY176" i="1"/>
  <c r="BJ176" i="1"/>
  <c r="BY184" i="1"/>
  <c r="BJ184" i="1"/>
  <c r="BY196" i="1"/>
  <c r="BJ196" i="1"/>
  <c r="BY208" i="1"/>
  <c r="BJ208" i="1"/>
  <c r="BY220" i="1"/>
  <c r="BJ220" i="1"/>
  <c r="BY236" i="1"/>
  <c r="BJ236" i="1"/>
  <c r="BY248" i="1"/>
  <c r="BJ248" i="1"/>
  <c r="BY260" i="1"/>
  <c r="BJ260" i="1"/>
  <c r="BY272" i="1"/>
  <c r="BJ272" i="1"/>
  <c r="BY284" i="1"/>
  <c r="BJ284" i="1"/>
  <c r="BY292" i="1"/>
  <c r="BJ292" i="1"/>
  <c r="BY304" i="1"/>
  <c r="BJ304" i="1"/>
  <c r="BY316" i="1"/>
  <c r="BJ316" i="1"/>
  <c r="BY328" i="1"/>
  <c r="BJ328" i="1"/>
  <c r="BY336" i="1"/>
  <c r="BJ336" i="1"/>
  <c r="BY348" i="1"/>
  <c r="BJ348" i="1"/>
  <c r="BY360" i="1"/>
  <c r="BJ360" i="1"/>
  <c r="BY372" i="1"/>
  <c r="BJ372" i="1"/>
  <c r="BY384" i="1"/>
  <c r="BJ384" i="1"/>
  <c r="BY396" i="1"/>
  <c r="BJ396" i="1"/>
  <c r="BY404" i="1"/>
  <c r="BJ404" i="1"/>
  <c r="BY416" i="1"/>
  <c r="BJ416" i="1"/>
  <c r="BY428" i="1"/>
  <c r="BJ428" i="1"/>
  <c r="BY440" i="1"/>
  <c r="BJ440" i="1"/>
  <c r="BY452" i="1"/>
  <c r="BJ452" i="1"/>
  <c r="BY464" i="1"/>
  <c r="BJ464" i="1"/>
  <c r="BY472" i="1"/>
  <c r="BJ472" i="1"/>
  <c r="BY484" i="1"/>
  <c r="BJ484" i="1"/>
  <c r="BY492" i="1"/>
  <c r="BJ492" i="1"/>
  <c r="BY504" i="1"/>
  <c r="BJ504" i="1"/>
  <c r="BY37" i="1"/>
  <c r="BJ37" i="1"/>
  <c r="BY49" i="1"/>
  <c r="BJ49" i="1"/>
  <c r="BY61" i="1"/>
  <c r="BJ61" i="1"/>
  <c r="BY73" i="1"/>
  <c r="BJ73" i="1"/>
  <c r="BY85" i="1"/>
  <c r="BJ85" i="1"/>
  <c r="BY97" i="1"/>
  <c r="BJ97" i="1"/>
  <c r="BY109" i="1"/>
  <c r="BJ109" i="1"/>
  <c r="BY117" i="1"/>
  <c r="BJ117" i="1"/>
  <c r="BY125" i="1"/>
  <c r="BJ125" i="1"/>
  <c r="BY137" i="1"/>
  <c r="BJ137" i="1"/>
  <c r="BY149" i="1"/>
  <c r="BJ149" i="1"/>
  <c r="BY161" i="1"/>
  <c r="BJ161" i="1"/>
  <c r="BY173" i="1"/>
  <c r="BJ173" i="1"/>
  <c r="BY181" i="1"/>
  <c r="BJ181" i="1"/>
  <c r="BY193" i="1"/>
  <c r="BJ193" i="1"/>
  <c r="BY205" i="1"/>
  <c r="BJ205" i="1"/>
  <c r="BY217" i="1"/>
  <c r="BJ217" i="1"/>
  <c r="BY229" i="1"/>
  <c r="BJ229" i="1"/>
  <c r="BY241" i="1"/>
  <c r="BJ241" i="1"/>
  <c r="BY253" i="1"/>
  <c r="BJ253" i="1"/>
  <c r="BY257" i="1"/>
  <c r="BJ257" i="1"/>
  <c r="BY269" i="1"/>
  <c r="BJ269" i="1"/>
  <c r="BY281" i="1"/>
  <c r="BJ281" i="1"/>
  <c r="BY293" i="1"/>
  <c r="BJ293" i="1"/>
  <c r="BY305" i="1"/>
  <c r="BJ305" i="1"/>
  <c r="BY317" i="1"/>
  <c r="BJ317" i="1"/>
  <c r="BY329" i="1"/>
  <c r="BJ329" i="1"/>
  <c r="BY337" i="1"/>
  <c r="BJ337" i="1"/>
  <c r="BY349" i="1"/>
  <c r="BJ349" i="1"/>
  <c r="BY361" i="1"/>
  <c r="BJ361" i="1"/>
  <c r="BY373" i="1"/>
  <c r="BJ373" i="1"/>
  <c r="BY385" i="1"/>
  <c r="BJ385" i="1"/>
  <c r="BY397" i="1"/>
  <c r="BJ397" i="1"/>
  <c r="BY405" i="1"/>
  <c r="BJ405" i="1"/>
  <c r="BY417" i="1"/>
  <c r="BJ417" i="1"/>
  <c r="BY429" i="1"/>
  <c r="BJ429" i="1"/>
  <c r="BY441" i="1"/>
  <c r="BJ441" i="1"/>
  <c r="BY449" i="1"/>
  <c r="BJ449" i="1"/>
  <c r="BY461" i="1"/>
  <c r="BJ461" i="1"/>
  <c r="BY473" i="1"/>
  <c r="BJ473" i="1"/>
  <c r="BY481" i="1"/>
  <c r="BJ481" i="1"/>
  <c r="BY489" i="1"/>
  <c r="BJ489" i="1"/>
  <c r="BY501" i="1"/>
  <c r="BJ501" i="1"/>
  <c r="BY509" i="1"/>
  <c r="BJ509" i="1"/>
  <c r="BY31" i="1"/>
  <c r="BY35" i="1"/>
  <c r="BY39" i="1"/>
  <c r="BY43" i="1"/>
  <c r="BY47" i="1"/>
  <c r="BY51" i="1"/>
  <c r="BY55" i="1"/>
  <c r="BY59" i="1"/>
  <c r="BY63" i="1"/>
  <c r="BY67" i="1"/>
  <c r="BY71" i="1"/>
  <c r="BY75" i="1"/>
  <c r="BY79" i="1"/>
  <c r="BY83" i="1"/>
  <c r="BY87" i="1"/>
  <c r="BJ87" i="1"/>
  <c r="BY91" i="1"/>
  <c r="BJ91" i="1"/>
  <c r="BJ95" i="1"/>
  <c r="BY95" i="1"/>
  <c r="BY99" i="1"/>
  <c r="BJ99" i="1"/>
  <c r="BY103" i="1"/>
  <c r="BJ103" i="1"/>
  <c r="BY107" i="1"/>
  <c r="BJ107" i="1"/>
  <c r="BY111" i="1"/>
  <c r="BJ111" i="1"/>
  <c r="BY115" i="1"/>
  <c r="BJ115" i="1"/>
  <c r="BY119" i="1"/>
  <c r="BJ119" i="1"/>
  <c r="BY123" i="1"/>
  <c r="BJ123" i="1"/>
  <c r="BY127" i="1"/>
  <c r="BJ127" i="1"/>
  <c r="BY131" i="1"/>
  <c r="BJ131" i="1"/>
  <c r="BJ135" i="1"/>
  <c r="BY135" i="1"/>
  <c r="BY139" i="1"/>
  <c r="BJ139" i="1"/>
  <c r="BY143" i="1"/>
  <c r="BJ143" i="1"/>
  <c r="BY147" i="1"/>
  <c r="BJ147" i="1"/>
  <c r="BY151" i="1"/>
  <c r="BJ151" i="1"/>
  <c r="BY155" i="1"/>
  <c r="BJ155" i="1"/>
  <c r="BJ159" i="1"/>
  <c r="BY159" i="1"/>
  <c r="BY163" i="1"/>
  <c r="BJ163" i="1"/>
  <c r="BJ167" i="1"/>
  <c r="BY167" i="1"/>
  <c r="BY171" i="1"/>
  <c r="BJ171" i="1"/>
  <c r="BY175" i="1"/>
  <c r="BJ175" i="1"/>
  <c r="BJ179" i="1"/>
  <c r="BY179" i="1"/>
  <c r="BY183" i="1"/>
  <c r="BJ183" i="1"/>
  <c r="BY187" i="1"/>
  <c r="BJ187" i="1"/>
  <c r="BY191" i="1"/>
  <c r="BJ191" i="1"/>
  <c r="BJ195" i="1"/>
  <c r="BY195" i="1"/>
  <c r="BY199" i="1"/>
  <c r="BJ199" i="1"/>
  <c r="BY203" i="1"/>
  <c r="BJ203" i="1"/>
  <c r="BY207" i="1"/>
  <c r="BJ207" i="1"/>
  <c r="BY211" i="1"/>
  <c r="BY215" i="1"/>
  <c r="BJ215" i="1"/>
  <c r="BY219" i="1"/>
  <c r="BJ219" i="1"/>
  <c r="BJ223" i="1"/>
  <c r="BY223" i="1"/>
  <c r="BY227" i="1"/>
  <c r="BJ227" i="1"/>
  <c r="BY231" i="1"/>
  <c r="BJ231" i="1"/>
  <c r="BY235" i="1"/>
  <c r="BJ235" i="1"/>
  <c r="BY239" i="1"/>
  <c r="BJ239" i="1"/>
  <c r="BY243" i="1"/>
  <c r="BJ243" i="1"/>
  <c r="BY247" i="1"/>
  <c r="BJ247" i="1"/>
  <c r="BY251" i="1"/>
  <c r="BJ251" i="1"/>
  <c r="BY255" i="1"/>
  <c r="BJ255" i="1"/>
  <c r="BY259" i="1"/>
  <c r="BJ259" i="1"/>
  <c r="BY263" i="1"/>
  <c r="BJ263" i="1"/>
  <c r="BY267" i="1"/>
  <c r="BJ267" i="1"/>
  <c r="BY271" i="1"/>
  <c r="BJ271" i="1"/>
  <c r="BY275" i="1"/>
  <c r="BJ275" i="1"/>
  <c r="BY279" i="1"/>
  <c r="BJ279" i="1"/>
  <c r="BY283" i="1"/>
  <c r="BJ283" i="1"/>
  <c r="BY287" i="1"/>
  <c r="BJ287" i="1"/>
  <c r="BY291" i="1"/>
  <c r="BJ291" i="1"/>
  <c r="BY295" i="1"/>
  <c r="BJ295" i="1"/>
  <c r="BY299" i="1"/>
  <c r="BJ299" i="1"/>
  <c r="BY303" i="1"/>
  <c r="BJ303" i="1"/>
  <c r="BY307" i="1"/>
  <c r="BJ307" i="1"/>
  <c r="BY311" i="1"/>
  <c r="BJ311" i="1"/>
  <c r="BY315" i="1"/>
  <c r="BJ315" i="1"/>
  <c r="BY319" i="1"/>
  <c r="BJ319" i="1"/>
  <c r="BJ323" i="1"/>
  <c r="BY323" i="1"/>
  <c r="BY327" i="1"/>
  <c r="BJ327" i="1"/>
  <c r="BY331" i="1"/>
  <c r="BJ331" i="1"/>
  <c r="BJ335" i="1"/>
  <c r="BY335" i="1"/>
  <c r="BY339" i="1"/>
  <c r="BJ339" i="1"/>
  <c r="BY343" i="1"/>
  <c r="BJ343" i="1"/>
  <c r="BY347" i="1"/>
  <c r="BJ347" i="1"/>
  <c r="BY351" i="1"/>
  <c r="BJ351" i="1"/>
  <c r="BJ355" i="1"/>
  <c r="BY355" i="1"/>
  <c r="BY359" i="1"/>
  <c r="BJ359" i="1"/>
  <c r="BY363" i="1"/>
  <c r="BJ363" i="1"/>
  <c r="BY367" i="1"/>
  <c r="BJ367" i="1"/>
  <c r="BY371" i="1"/>
  <c r="BJ371" i="1"/>
  <c r="BY375" i="1"/>
  <c r="BJ375" i="1"/>
  <c r="BY379" i="1"/>
  <c r="BJ379" i="1"/>
  <c r="BJ383" i="1"/>
  <c r="BY383" i="1"/>
  <c r="BY387" i="1"/>
  <c r="BJ387" i="1"/>
  <c r="BY391" i="1"/>
  <c r="BJ391" i="1"/>
  <c r="BY395" i="1"/>
  <c r="BJ395" i="1"/>
  <c r="BY399" i="1"/>
  <c r="BJ399" i="1"/>
  <c r="BY403" i="1"/>
  <c r="BJ403" i="1"/>
  <c r="BY407" i="1"/>
  <c r="BJ407" i="1"/>
  <c r="BY411" i="1"/>
  <c r="BJ411" i="1"/>
  <c r="BJ415" i="1"/>
  <c r="BY415" i="1"/>
  <c r="BY419" i="1"/>
  <c r="BJ419" i="1"/>
  <c r="BY423" i="1"/>
  <c r="BJ423" i="1"/>
  <c r="BY427" i="1"/>
  <c r="BJ427" i="1"/>
  <c r="BY431" i="1"/>
  <c r="BJ431" i="1"/>
  <c r="BY435" i="1"/>
  <c r="BJ435" i="1"/>
  <c r="BY439" i="1"/>
  <c r="BJ439" i="1"/>
  <c r="BY443" i="1"/>
  <c r="BJ443" i="1"/>
  <c r="BJ447" i="1"/>
  <c r="BY447" i="1"/>
  <c r="BJ451" i="1"/>
  <c r="BY451" i="1"/>
  <c r="BY455" i="1"/>
  <c r="BJ455" i="1"/>
  <c r="BY459" i="1"/>
  <c r="BJ459" i="1"/>
  <c r="BJ463" i="1"/>
  <c r="BY463" i="1"/>
  <c r="BY467" i="1"/>
  <c r="BJ467" i="1"/>
  <c r="BY471" i="1"/>
  <c r="BJ471" i="1"/>
  <c r="BY475" i="1"/>
  <c r="BJ475" i="1"/>
  <c r="BY479" i="1"/>
  <c r="BJ479" i="1"/>
  <c r="BJ483" i="1"/>
  <c r="BY483" i="1"/>
  <c r="BY487" i="1"/>
  <c r="BJ487" i="1"/>
  <c r="BY491" i="1"/>
  <c r="BJ491" i="1"/>
  <c r="BJ495" i="1"/>
  <c r="BY495" i="1"/>
  <c r="BJ499" i="1"/>
  <c r="BY499" i="1"/>
  <c r="BY503" i="1"/>
  <c r="BJ503" i="1"/>
  <c r="BY507" i="1"/>
  <c r="BJ507" i="1"/>
  <c r="E296" i="4"/>
  <c r="Q296" i="4" s="1"/>
  <c r="E265" i="4"/>
  <c r="Q265" i="4" s="1"/>
  <c r="E213" i="4"/>
  <c r="Q213" i="4" s="1"/>
  <c r="E194" i="4"/>
  <c r="Q194" i="4" s="1"/>
  <c r="E123" i="4"/>
  <c r="Q123" i="4" s="1"/>
  <c r="E521" i="4"/>
  <c r="Q521" i="4" s="1"/>
  <c r="E266" i="4"/>
  <c r="Q266" i="4" s="1"/>
  <c r="E169" i="4"/>
  <c r="Q169" i="4" s="1"/>
  <c r="E328" i="4"/>
  <c r="Q328" i="4" s="1"/>
  <c r="E363" i="4"/>
  <c r="Q363" i="4" s="1"/>
  <c r="E251" i="4"/>
  <c r="Q251" i="4" s="1"/>
  <c r="E455" i="4"/>
  <c r="Q455" i="4" s="1"/>
  <c r="E426" i="4"/>
  <c r="Q426" i="4" s="1"/>
  <c r="E321" i="4"/>
  <c r="Q321" i="4" s="1"/>
  <c r="E249" i="4"/>
  <c r="Q249" i="4" s="1"/>
  <c r="E170" i="4"/>
  <c r="Q170" i="4" s="1"/>
  <c r="E392" i="4"/>
  <c r="Q392" i="4" s="1"/>
  <c r="E192" i="4"/>
  <c r="Q192" i="4" s="1"/>
  <c r="E535" i="4"/>
  <c r="Q535" i="4" s="1"/>
  <c r="E408" i="4"/>
  <c r="Q408" i="4" s="1"/>
  <c r="E312" i="4"/>
  <c r="Q312" i="4" s="1"/>
  <c r="E184" i="4"/>
  <c r="Q184" i="4" s="1"/>
  <c r="E248" i="4"/>
  <c r="Q248" i="4" s="1"/>
  <c r="E344" i="4"/>
  <c r="Q344" i="4" s="1"/>
  <c r="E331" i="4"/>
  <c r="Q331" i="4" s="1"/>
  <c r="E231" i="4"/>
  <c r="Q231" i="4" s="1"/>
  <c r="E516" i="4"/>
  <c r="Q516" i="4" s="1"/>
  <c r="E484" i="4"/>
  <c r="Q484" i="4" s="1"/>
  <c r="E261" i="4"/>
  <c r="Q261" i="4" s="1"/>
  <c r="E229" i="4"/>
  <c r="Q229" i="4" s="1"/>
  <c r="E417" i="4"/>
  <c r="Q417" i="4" s="1"/>
  <c r="E461" i="4"/>
  <c r="Q461" i="4" s="1"/>
  <c r="E286" i="4"/>
  <c r="Q286" i="4" s="1"/>
  <c r="E412" i="4"/>
  <c r="Q412" i="4" s="1"/>
  <c r="E330" i="4"/>
  <c r="Q330" i="4" s="1"/>
  <c r="E409" i="4"/>
  <c r="Q409" i="4" s="1"/>
  <c r="E466" i="4"/>
  <c r="Q466" i="4" s="1"/>
  <c r="E450" i="4"/>
  <c r="Q450" i="4" s="1"/>
  <c r="E124" i="4"/>
  <c r="Q124" i="4" s="1"/>
  <c r="E92" i="4"/>
  <c r="Q92" i="4" s="1"/>
  <c r="E360" i="4"/>
  <c r="Q360" i="4" s="1"/>
  <c r="E137" i="4"/>
  <c r="Q137" i="4" s="1"/>
  <c r="E362" i="4"/>
  <c r="Q362" i="4" s="1"/>
  <c r="E338" i="4"/>
  <c r="Q338" i="4" s="1"/>
  <c r="E139" i="4"/>
  <c r="Q139" i="4" s="1"/>
  <c r="E155" i="4"/>
  <c r="Q155" i="4" s="1"/>
  <c r="E393" i="4"/>
  <c r="Q393" i="4" s="1"/>
  <c r="E190" i="4"/>
  <c r="Q190" i="4" s="1"/>
  <c r="E171" i="4"/>
  <c r="Q171" i="4" s="1"/>
  <c r="E348" i="4"/>
  <c r="Q348" i="4" s="1"/>
  <c r="E316" i="4"/>
  <c r="Q316" i="4" s="1"/>
  <c r="E223" i="4"/>
  <c r="Q223" i="4" s="1"/>
  <c r="E120" i="4"/>
  <c r="Q120" i="4" s="1"/>
  <c r="E226" i="4"/>
  <c r="Q226" i="4" s="1"/>
  <c r="E427" i="4"/>
  <c r="Q427" i="4" s="1"/>
  <c r="E411" i="4"/>
  <c r="Q411" i="4" s="1"/>
  <c r="E395" i="4"/>
  <c r="Q395" i="4" s="1"/>
  <c r="E379" i="4"/>
  <c r="Q379" i="4" s="1"/>
  <c r="E532" i="4"/>
  <c r="Q532" i="4" s="1"/>
  <c r="E405" i="4"/>
  <c r="Q405" i="4" s="1"/>
  <c r="E510" i="4"/>
  <c r="Q510" i="4" s="1"/>
  <c r="E162" i="4"/>
  <c r="Q162" i="4" s="1"/>
  <c r="E508" i="4"/>
  <c r="Q508" i="4" s="1"/>
  <c r="E476" i="4"/>
  <c r="Q476" i="4" s="1"/>
  <c r="E444" i="4"/>
  <c r="Q444" i="4" s="1"/>
  <c r="E156" i="4"/>
  <c r="Q156" i="4" s="1"/>
  <c r="E381" i="4"/>
  <c r="Q381" i="4" s="1"/>
  <c r="E205" i="4"/>
  <c r="Q205" i="4" s="1"/>
  <c r="E275" i="4"/>
  <c r="Q275" i="4" s="1"/>
  <c r="E474" i="4"/>
  <c r="Q474" i="4" s="1"/>
  <c r="E256" i="4"/>
  <c r="Q256" i="4" s="1"/>
  <c r="E495" i="4"/>
  <c r="Q495" i="4" s="1"/>
  <c r="E224" i="4"/>
  <c r="Q224" i="4" s="1"/>
  <c r="E163" i="4"/>
  <c r="Q163" i="4" s="1"/>
  <c r="E456" i="4"/>
  <c r="Q456" i="4" s="1"/>
  <c r="E435" i="4"/>
  <c r="Q435" i="4" s="1"/>
  <c r="E403" i="4"/>
  <c r="Q403" i="4" s="1"/>
  <c r="E307" i="4"/>
  <c r="Q307" i="4" s="1"/>
  <c r="E227" i="4"/>
  <c r="Q227" i="4" s="1"/>
  <c r="E201" i="4"/>
  <c r="Q201" i="4" s="1"/>
  <c r="E129" i="4"/>
  <c r="Q129" i="4" s="1"/>
  <c r="E145" i="4"/>
  <c r="Q145" i="4" s="1"/>
  <c r="E406" i="4"/>
  <c r="Q406" i="4" s="1"/>
  <c r="BY22" i="1"/>
  <c r="BY23" i="1"/>
  <c r="E491" i="4"/>
  <c r="Q491" i="4" s="1"/>
  <c r="E475" i="4"/>
  <c r="Q475" i="4" s="1"/>
  <c r="E459" i="4"/>
  <c r="Q459" i="4" s="1"/>
  <c r="E396" i="4"/>
  <c r="Q396" i="4" s="1"/>
  <c r="E284" i="4"/>
  <c r="Q284" i="4" s="1"/>
  <c r="E252" i="4"/>
  <c r="Q252" i="4" s="1"/>
  <c r="E220" i="4"/>
  <c r="Q220" i="4" s="1"/>
  <c r="E188" i="4"/>
  <c r="Q188" i="4" s="1"/>
  <c r="E125" i="4"/>
  <c r="Q125" i="4" s="1"/>
  <c r="E174" i="4"/>
  <c r="Q174" i="4" s="1"/>
  <c r="BY14" i="1"/>
  <c r="BY15" i="1"/>
  <c r="BY16" i="1"/>
  <c r="BY17" i="1"/>
  <c r="BY18" i="1"/>
  <c r="BY19" i="1"/>
  <c r="BY20" i="1"/>
  <c r="BY21" i="1"/>
  <c r="EP20" i="1"/>
  <c r="K51" i="4"/>
  <c r="W51" i="4" s="1"/>
  <c r="EP28" i="1"/>
  <c r="K59" i="4"/>
  <c r="W59" i="4" s="1"/>
  <c r="EP36" i="1"/>
  <c r="K67" i="4"/>
  <c r="W67" i="4" s="1"/>
  <c r="EO42" i="1"/>
  <c r="I73" i="4"/>
  <c r="U73" i="4" s="1"/>
  <c r="EP60" i="1"/>
  <c r="K91" i="4"/>
  <c r="W91" i="4" s="1"/>
  <c r="EO12" i="1"/>
  <c r="I43" i="4"/>
  <c r="U43" i="4" s="1"/>
  <c r="EP14" i="1"/>
  <c r="K45" i="4"/>
  <c r="W45" i="4" s="1"/>
  <c r="EO36" i="1"/>
  <c r="I67" i="4"/>
  <c r="U67" i="4" s="1"/>
  <c r="EP38" i="1"/>
  <c r="K69" i="4"/>
  <c r="W69" i="4" s="1"/>
  <c r="EO44" i="1"/>
  <c r="I75" i="4"/>
  <c r="U75" i="4" s="1"/>
  <c r="EP46" i="1"/>
  <c r="K77" i="4"/>
  <c r="W77" i="4" s="1"/>
  <c r="EO15" i="1"/>
  <c r="I46" i="4"/>
  <c r="U46" i="4" s="1"/>
  <c r="EP17" i="1"/>
  <c r="K48" i="4"/>
  <c r="W48" i="4" s="1"/>
  <c r="EO23" i="1"/>
  <c r="I54" i="4"/>
  <c r="U54" i="4" s="1"/>
  <c r="EP25" i="1"/>
  <c r="K56" i="4"/>
  <c r="W56" i="4" s="1"/>
  <c r="EO31" i="1"/>
  <c r="I62" i="4"/>
  <c r="U62" i="4" s="1"/>
  <c r="EP33" i="1"/>
  <c r="K64" i="4"/>
  <c r="W64" i="4" s="1"/>
  <c r="EO39" i="1"/>
  <c r="I70" i="4"/>
  <c r="U70" i="4" s="1"/>
  <c r="EP41" i="1"/>
  <c r="K72" i="4"/>
  <c r="W72" i="4" s="1"/>
  <c r="EO47" i="1"/>
  <c r="I78" i="4"/>
  <c r="U78" i="4" s="1"/>
  <c r="EP49" i="1"/>
  <c r="K80" i="4"/>
  <c r="W80" i="4" s="1"/>
  <c r="EO55" i="1"/>
  <c r="I86" i="4"/>
  <c r="U86" i="4" s="1"/>
  <c r="EP57" i="1"/>
  <c r="K88" i="4"/>
  <c r="W88" i="4" s="1"/>
  <c r="E522" i="4"/>
  <c r="Q522" i="4" s="1"/>
  <c r="E130" i="4"/>
  <c r="Q130" i="4" s="1"/>
  <c r="EO18" i="1"/>
  <c r="I49" i="4"/>
  <c r="U49" i="4" s="1"/>
  <c r="EO34" i="1"/>
  <c r="I65" i="4"/>
  <c r="U65" i="4" s="1"/>
  <c r="EP52" i="1"/>
  <c r="K83" i="4"/>
  <c r="W83" i="4" s="1"/>
  <c r="EP15" i="1"/>
  <c r="K46" i="4"/>
  <c r="W46" i="4" s="1"/>
  <c r="EO21" i="1"/>
  <c r="I52" i="4"/>
  <c r="U52" i="4" s="1"/>
  <c r="EP23" i="1"/>
  <c r="K54" i="4"/>
  <c r="W54" i="4" s="1"/>
  <c r="EO29" i="1"/>
  <c r="I60" i="4"/>
  <c r="U60" i="4" s="1"/>
  <c r="EP31" i="1"/>
  <c r="K62" i="4"/>
  <c r="W62" i="4" s="1"/>
  <c r="EO37" i="1"/>
  <c r="I68" i="4"/>
  <c r="U68" i="4" s="1"/>
  <c r="EP39" i="1"/>
  <c r="K70" i="4"/>
  <c r="W70" i="4" s="1"/>
  <c r="EO45" i="1"/>
  <c r="I76" i="4"/>
  <c r="U76" i="4" s="1"/>
  <c r="EP47" i="1"/>
  <c r="K78" i="4"/>
  <c r="W78" i="4" s="1"/>
  <c r="EO53" i="1"/>
  <c r="I84" i="4"/>
  <c r="U84" i="4" s="1"/>
  <c r="EP55" i="1"/>
  <c r="K86" i="4"/>
  <c r="W86" i="4" s="1"/>
  <c r="EO16" i="1"/>
  <c r="I47" i="4"/>
  <c r="U47" i="4" s="1"/>
  <c r="EP18" i="1"/>
  <c r="K49" i="4"/>
  <c r="W49" i="4" s="1"/>
  <c r="EP26" i="1"/>
  <c r="K57" i="4"/>
  <c r="W57" i="4" s="1"/>
  <c r="EO32" i="1"/>
  <c r="I63" i="4"/>
  <c r="U63" i="4" s="1"/>
  <c r="EO40" i="1"/>
  <c r="I71" i="4"/>
  <c r="U71" i="4" s="1"/>
  <c r="EO48" i="1"/>
  <c r="I79" i="4"/>
  <c r="U79" i="4" s="1"/>
  <c r="EO56" i="1"/>
  <c r="I87" i="4"/>
  <c r="U87" i="4" s="1"/>
  <c r="E80" i="4"/>
  <c r="Q80" i="4" s="1"/>
  <c r="E298" i="4"/>
  <c r="Q298" i="4" s="1"/>
  <c r="E401" i="4"/>
  <c r="Q401" i="4" s="1"/>
  <c r="E342" i="4"/>
  <c r="Q342" i="4" s="1"/>
  <c r="E246" i="4"/>
  <c r="Q246" i="4" s="1"/>
  <c r="E198" i="4"/>
  <c r="Q198" i="4" s="1"/>
  <c r="E225" i="4"/>
  <c r="Q225" i="4" s="1"/>
  <c r="EO26" i="1"/>
  <c r="I57" i="4"/>
  <c r="U57" i="4" s="1"/>
  <c r="EO58" i="1"/>
  <c r="I89" i="4"/>
  <c r="U89" i="4" s="1"/>
  <c r="EP34" i="1"/>
  <c r="K65" i="4"/>
  <c r="W65" i="4" s="1"/>
  <c r="EP42" i="1"/>
  <c r="K73" i="4"/>
  <c r="W73" i="4" s="1"/>
  <c r="EP50" i="1"/>
  <c r="K81" i="4"/>
  <c r="W81" i="4" s="1"/>
  <c r="EP58" i="1"/>
  <c r="K89" i="4"/>
  <c r="W89" i="4" s="1"/>
  <c r="E327" i="4"/>
  <c r="Q327" i="4" s="1"/>
  <c r="E473" i="4"/>
  <c r="Q473" i="4" s="1"/>
  <c r="E517" i="4"/>
  <c r="Q517" i="4" s="1"/>
  <c r="E310" i="4"/>
  <c r="Q310" i="4" s="1"/>
  <c r="EP21" i="1"/>
  <c r="K52" i="4"/>
  <c r="W52" i="4" s="1"/>
  <c r="EP29" i="1"/>
  <c r="K60" i="4"/>
  <c r="W60" i="4" s="1"/>
  <c r="E384" i="4"/>
  <c r="Q384" i="4" s="1"/>
  <c r="EP44" i="1"/>
  <c r="K75" i="4"/>
  <c r="W75" i="4" s="1"/>
  <c r="EO24" i="1"/>
  <c r="I55" i="4"/>
  <c r="U55" i="4" s="1"/>
  <c r="E518" i="4"/>
  <c r="Q518" i="4" s="1"/>
  <c r="E470" i="4"/>
  <c r="Q470" i="4" s="1"/>
  <c r="E407" i="4"/>
  <c r="Q407" i="4" s="1"/>
  <c r="E279" i="4"/>
  <c r="Q279" i="4" s="1"/>
  <c r="E394" i="4"/>
  <c r="Q394" i="4" s="1"/>
  <c r="E390" i="4"/>
  <c r="Q390" i="4" s="1"/>
  <c r="EP13" i="1"/>
  <c r="K44" i="4"/>
  <c r="W44" i="4" s="1"/>
  <c r="EO19" i="1"/>
  <c r="I50" i="4"/>
  <c r="U50" i="4" s="1"/>
  <c r="EO35" i="1"/>
  <c r="I66" i="4"/>
  <c r="U66" i="4" s="1"/>
  <c r="EP37" i="1"/>
  <c r="K68" i="4"/>
  <c r="W68" i="4" s="1"/>
  <c r="EO43" i="1"/>
  <c r="I74" i="4"/>
  <c r="U74" i="4" s="1"/>
  <c r="EO51" i="1"/>
  <c r="I82" i="4"/>
  <c r="U82" i="4" s="1"/>
  <c r="EP53" i="1"/>
  <c r="K84" i="4"/>
  <c r="W84" i="4" s="1"/>
  <c r="EO59" i="1"/>
  <c r="I90" i="4"/>
  <c r="U90" i="4" s="1"/>
  <c r="EO14" i="1"/>
  <c r="I45" i="4"/>
  <c r="U45" i="4" s="1"/>
  <c r="EO22" i="1"/>
  <c r="I53" i="4"/>
  <c r="U53" i="4" s="1"/>
  <c r="EP24" i="1"/>
  <c r="K55" i="4"/>
  <c r="W55" i="4" s="1"/>
  <c r="E520" i="4"/>
  <c r="Q520" i="4" s="1"/>
  <c r="EP12" i="1"/>
  <c r="K43" i="4"/>
  <c r="W43" i="4" s="1"/>
  <c r="E502" i="4"/>
  <c r="Q502" i="4" s="1"/>
  <c r="E439" i="4"/>
  <c r="Q439" i="4" s="1"/>
  <c r="E311" i="4"/>
  <c r="Q311" i="4" s="1"/>
  <c r="E263" i="4"/>
  <c r="Q263" i="4" s="1"/>
  <c r="E199" i="4"/>
  <c r="Q199" i="4" s="1"/>
  <c r="E128" i="4"/>
  <c r="Q128" i="4" s="1"/>
  <c r="E326" i="4"/>
  <c r="Q326" i="4" s="1"/>
  <c r="EO27" i="1"/>
  <c r="I58" i="4"/>
  <c r="U58" i="4" s="1"/>
  <c r="EP45" i="1"/>
  <c r="K76" i="4"/>
  <c r="W76" i="4" s="1"/>
  <c r="EP16" i="1"/>
  <c r="K47" i="4"/>
  <c r="W47" i="4" s="1"/>
  <c r="EO30" i="1"/>
  <c r="I61" i="4"/>
  <c r="U61" i="4" s="1"/>
  <c r="EP32" i="1"/>
  <c r="K63" i="4"/>
  <c r="W63" i="4" s="1"/>
  <c r="EO38" i="1"/>
  <c r="I69" i="4"/>
  <c r="U69" i="4" s="1"/>
  <c r="EP40" i="1"/>
  <c r="K71" i="4"/>
  <c r="W71" i="4" s="1"/>
  <c r="EO46" i="1"/>
  <c r="I77" i="4"/>
  <c r="U77" i="4" s="1"/>
  <c r="EP48" i="1"/>
  <c r="K79" i="4"/>
  <c r="W79" i="4" s="1"/>
  <c r="EO54" i="1"/>
  <c r="I85" i="4"/>
  <c r="U85" i="4" s="1"/>
  <c r="EP56" i="1"/>
  <c r="K87" i="4"/>
  <c r="W87" i="4" s="1"/>
  <c r="E116" i="4"/>
  <c r="Q116" i="4" s="1"/>
  <c r="EO17" i="1"/>
  <c r="I48" i="4"/>
  <c r="U48" i="4" s="1"/>
  <c r="EP19" i="1"/>
  <c r="K50" i="4"/>
  <c r="W50" i="4" s="1"/>
  <c r="EO25" i="1"/>
  <c r="I56" i="4"/>
  <c r="U56" i="4" s="1"/>
  <c r="EP27" i="1"/>
  <c r="K58" i="4"/>
  <c r="W58" i="4" s="1"/>
  <c r="EO33" i="1"/>
  <c r="I64" i="4"/>
  <c r="U64" i="4" s="1"/>
  <c r="EP35" i="1"/>
  <c r="K66" i="4"/>
  <c r="W66" i="4" s="1"/>
  <c r="EO41" i="1"/>
  <c r="I72" i="4"/>
  <c r="U72" i="4" s="1"/>
  <c r="EP43" i="1"/>
  <c r="K74" i="4"/>
  <c r="W74" i="4" s="1"/>
  <c r="EO49" i="1"/>
  <c r="I80" i="4"/>
  <c r="U80" i="4" s="1"/>
  <c r="EP51" i="1"/>
  <c r="K82" i="4"/>
  <c r="W82" i="4" s="1"/>
  <c r="EO57" i="1"/>
  <c r="I88" i="4"/>
  <c r="U88" i="4" s="1"/>
  <c r="EP59" i="1"/>
  <c r="K90" i="4"/>
  <c r="W90" i="4" s="1"/>
  <c r="EO50" i="1"/>
  <c r="I81" i="4"/>
  <c r="U81" i="4" s="1"/>
  <c r="EO20" i="1"/>
  <c r="I51" i="4"/>
  <c r="U51" i="4" s="1"/>
  <c r="EP22" i="1"/>
  <c r="K53" i="4"/>
  <c r="W53" i="4" s="1"/>
  <c r="EO28" i="1"/>
  <c r="I59" i="4"/>
  <c r="U59" i="4" s="1"/>
  <c r="EP30" i="1"/>
  <c r="K61" i="4"/>
  <c r="W61" i="4" s="1"/>
  <c r="EO52" i="1"/>
  <c r="I83" i="4"/>
  <c r="U83" i="4" s="1"/>
  <c r="EP54" i="1"/>
  <c r="K85" i="4"/>
  <c r="W85" i="4" s="1"/>
  <c r="EO60" i="1"/>
  <c r="I91" i="4"/>
  <c r="U91" i="4" s="1"/>
  <c r="E332" i="4"/>
  <c r="Q332" i="4" s="1"/>
  <c r="E253" i="4"/>
  <c r="Q253" i="4" s="1"/>
  <c r="E150" i="4"/>
  <c r="Q150" i="4" s="1"/>
  <c r="E277" i="4"/>
  <c r="Q277" i="4" s="1"/>
  <c r="E531" i="4"/>
  <c r="Q531" i="4" s="1"/>
  <c r="E483" i="4"/>
  <c r="Q483" i="4" s="1"/>
  <c r="E467" i="4"/>
  <c r="Q467" i="4" s="1"/>
  <c r="E436" i="4"/>
  <c r="Q436" i="4" s="1"/>
  <c r="E324" i="4"/>
  <c r="Q324" i="4" s="1"/>
  <c r="E292" i="4"/>
  <c r="Q292" i="4" s="1"/>
  <c r="E244" i="4"/>
  <c r="Q244" i="4" s="1"/>
  <c r="E212" i="4"/>
  <c r="Q212" i="4" s="1"/>
  <c r="E180" i="4"/>
  <c r="Q180" i="4" s="1"/>
  <c r="E313" i="4"/>
  <c r="Q313" i="4" s="1"/>
  <c r="E147" i="4"/>
  <c r="Q147" i="4" s="1"/>
  <c r="E285" i="4"/>
  <c r="Q285" i="4" s="1"/>
  <c r="E334" i="4"/>
  <c r="Q334" i="4" s="1"/>
  <c r="E382" i="4"/>
  <c r="Q382" i="4" s="1"/>
  <c r="E136" i="4"/>
  <c r="Q136" i="4" s="1"/>
  <c r="E431" i="4"/>
  <c r="Q431" i="4" s="1"/>
  <c r="E295" i="4"/>
  <c r="Q295" i="4" s="1"/>
  <c r="E425" i="4"/>
  <c r="Q425" i="4" s="1"/>
  <c r="E181" i="4"/>
  <c r="Q181" i="4" s="1"/>
  <c r="E512" i="4"/>
  <c r="Q512" i="4" s="1"/>
  <c r="E430" i="4"/>
  <c r="Q430" i="4" s="1"/>
  <c r="E351" i="4"/>
  <c r="Q351" i="4" s="1"/>
  <c r="E206" i="4"/>
  <c r="Q206" i="4" s="1"/>
  <c r="E414" i="4"/>
  <c r="Q414" i="4" s="1"/>
  <c r="E486" i="4"/>
  <c r="Q486" i="4" s="1"/>
  <c r="E358" i="4"/>
  <c r="Q358" i="4" s="1"/>
  <c r="E294" i="4"/>
  <c r="Q294" i="4" s="1"/>
  <c r="E488" i="4"/>
  <c r="Q488" i="4" s="1"/>
  <c r="E496" i="4"/>
  <c r="Q496" i="4" s="1"/>
  <c r="E303" i="4"/>
  <c r="Q303" i="4" s="1"/>
  <c r="E402" i="4"/>
  <c r="Q402" i="4" s="1"/>
  <c r="E233" i="4"/>
  <c r="Q233" i="4" s="1"/>
  <c r="E117" i="4"/>
  <c r="Q117" i="4" s="1"/>
  <c r="E222" i="4"/>
  <c r="Q222" i="4" s="1"/>
  <c r="E254" i="4"/>
  <c r="Q254" i="4" s="1"/>
  <c r="E478" i="4"/>
  <c r="Q478" i="4" s="1"/>
  <c r="E239" i="4"/>
  <c r="Q239" i="4" s="1"/>
  <c r="E104" i="4"/>
  <c r="Q104" i="4" s="1"/>
  <c r="E158" i="4"/>
  <c r="Q158" i="4" s="1"/>
  <c r="E282" i="4"/>
  <c r="Q282" i="4" s="1"/>
  <c r="E536" i="4"/>
  <c r="Q536" i="4" s="1"/>
  <c r="E353" i="4"/>
  <c r="Q353" i="4" s="1"/>
  <c r="E458" i="4"/>
  <c r="Q458" i="4" s="1"/>
  <c r="E419" i="4"/>
  <c r="Q419" i="4" s="1"/>
  <c r="E323" i="4"/>
  <c r="Q323" i="4" s="1"/>
  <c r="E164" i="4"/>
  <c r="Q164" i="4" s="1"/>
  <c r="E505" i="4"/>
  <c r="Q505" i="4" s="1"/>
  <c r="E527" i="4"/>
  <c r="Q527" i="4" s="1"/>
  <c r="E463" i="4"/>
  <c r="Q463" i="4" s="1"/>
  <c r="E432" i="4"/>
  <c r="Q432" i="4" s="1"/>
  <c r="E400" i="4"/>
  <c r="Q400" i="4" s="1"/>
  <c r="E240" i="4"/>
  <c r="Q240" i="4" s="1"/>
  <c r="E318" i="4"/>
  <c r="Q318" i="4" s="1"/>
  <c r="E399" i="4"/>
  <c r="Q399" i="4" s="1"/>
  <c r="E193" i="4"/>
  <c r="Q193" i="4" s="1"/>
  <c r="E168" i="4"/>
  <c r="Q168" i="4" s="1"/>
  <c r="E540" i="4"/>
  <c r="Q540" i="4" s="1"/>
  <c r="E302" i="4"/>
  <c r="Q302" i="4" s="1"/>
  <c r="E415" i="4"/>
  <c r="Q415" i="4" s="1"/>
  <c r="E207" i="4"/>
  <c r="Q207" i="4" s="1"/>
  <c r="E126" i="4"/>
  <c r="Q126" i="4" s="1"/>
  <c r="E497" i="4"/>
  <c r="Q497" i="4" s="1"/>
  <c r="E314" i="4"/>
  <c r="Q314" i="4" s="1"/>
  <c r="E464" i="4"/>
  <c r="Q464" i="4" s="1"/>
  <c r="E297" i="4"/>
  <c r="Q297" i="4" s="1"/>
  <c r="E429" i="4"/>
  <c r="Q429" i="4" s="1"/>
  <c r="E397" i="4"/>
  <c r="Q397" i="4" s="1"/>
  <c r="E365" i="4"/>
  <c r="Q365" i="4" s="1"/>
  <c r="E333" i="4"/>
  <c r="Q333" i="4" s="1"/>
  <c r="E269" i="4"/>
  <c r="Q269" i="4" s="1"/>
  <c r="E221" i="4"/>
  <c r="Q221" i="4" s="1"/>
  <c r="E477" i="4"/>
  <c r="Q477" i="4" s="1"/>
  <c r="E238" i="4"/>
  <c r="Q238" i="4" s="1"/>
  <c r="E258" i="4"/>
  <c r="Q258" i="4" s="1"/>
  <c r="E299" i="4"/>
  <c r="Q299" i="4" s="1"/>
  <c r="E525" i="4"/>
  <c r="Q525" i="4" s="1"/>
  <c r="E366" i="4"/>
  <c r="Q366" i="4" s="1"/>
  <c r="E185" i="4"/>
  <c r="Q185" i="4" s="1"/>
  <c r="E355" i="4"/>
  <c r="Q355" i="4" s="1"/>
  <c r="E200" i="4"/>
  <c r="Q200" i="4" s="1"/>
  <c r="E179" i="4"/>
  <c r="Q179" i="4" s="1"/>
  <c r="E127" i="4"/>
  <c r="Q127" i="4" s="1"/>
  <c r="E219" i="4"/>
  <c r="Q219" i="4" s="1"/>
  <c r="E143" i="4"/>
  <c r="Q143" i="4" s="1"/>
  <c r="E335" i="4"/>
  <c r="Q335" i="4" s="1"/>
  <c r="E350" i="4"/>
  <c r="Q350" i="4" s="1"/>
  <c r="Q11" i="1"/>
  <c r="AG11" i="1" s="1"/>
  <c r="ER11" i="1"/>
  <c r="EQ11" i="1"/>
  <c r="EO13" i="1"/>
  <c r="AY43" i="1"/>
  <c r="AZ43" i="1" s="1"/>
  <c r="BA43" i="1" s="1"/>
  <c r="BB43" i="1" s="1"/>
  <c r="BC43" i="1" s="1"/>
  <c r="BD43" i="1" s="1"/>
  <c r="BE43" i="1" s="1"/>
  <c r="AY71" i="1"/>
  <c r="AZ71" i="1" s="1"/>
  <c r="BA71" i="1" s="1"/>
  <c r="BB71" i="1" s="1"/>
  <c r="BC71" i="1" s="1"/>
  <c r="BD71" i="1" s="1"/>
  <c r="BE71" i="1" s="1"/>
  <c r="AY99" i="1"/>
  <c r="AZ99" i="1" s="1"/>
  <c r="BA99" i="1" s="1"/>
  <c r="BB99" i="1" s="1"/>
  <c r="BC99" i="1" s="1"/>
  <c r="BD99" i="1" s="1"/>
  <c r="BE99" i="1" s="1"/>
  <c r="AY123" i="1"/>
  <c r="AZ123" i="1" s="1"/>
  <c r="BA123" i="1" s="1"/>
  <c r="BB123" i="1" s="1"/>
  <c r="BC123" i="1" s="1"/>
  <c r="BD123" i="1" s="1"/>
  <c r="BE123" i="1" s="1"/>
  <c r="AY155" i="1"/>
  <c r="AZ155" i="1" s="1"/>
  <c r="BA155" i="1" s="1"/>
  <c r="BB155" i="1" s="1"/>
  <c r="BC155" i="1" s="1"/>
  <c r="BD155" i="1" s="1"/>
  <c r="BE155" i="1" s="1"/>
  <c r="AY179" i="1"/>
  <c r="AZ179" i="1" s="1"/>
  <c r="BA179" i="1" s="1"/>
  <c r="BB179" i="1" s="1"/>
  <c r="BC179" i="1" s="1"/>
  <c r="BD179" i="1" s="1"/>
  <c r="BE179" i="1" s="1"/>
  <c r="AY206" i="1"/>
  <c r="AZ206" i="1" s="1"/>
  <c r="BA206" i="1" s="1"/>
  <c r="BB206" i="1" s="1"/>
  <c r="BC206" i="1" s="1"/>
  <c r="BD206" i="1" s="1"/>
  <c r="BE206" i="1" s="1"/>
  <c r="AY226" i="1"/>
  <c r="AZ226" i="1" s="1"/>
  <c r="BA226" i="1" s="1"/>
  <c r="BB226" i="1" s="1"/>
  <c r="BC226" i="1" s="1"/>
  <c r="BD226" i="1" s="1"/>
  <c r="BE226" i="1" s="1"/>
  <c r="AY296" i="1"/>
  <c r="AZ296" i="1" s="1"/>
  <c r="BA296" i="1" s="1"/>
  <c r="BB296" i="1" s="1"/>
  <c r="BC296" i="1" s="1"/>
  <c r="BD296" i="1" s="1"/>
  <c r="BE296" i="1" s="1"/>
  <c r="AY347" i="1"/>
  <c r="AZ347" i="1" s="1"/>
  <c r="BA347" i="1" s="1"/>
  <c r="BB347" i="1" s="1"/>
  <c r="BC347" i="1" s="1"/>
  <c r="BD347" i="1" s="1"/>
  <c r="BE347" i="1" s="1"/>
  <c r="AY363" i="1"/>
  <c r="AZ363" i="1" s="1"/>
  <c r="BA363" i="1" s="1"/>
  <c r="BB363" i="1" s="1"/>
  <c r="BC363" i="1" s="1"/>
  <c r="BD363" i="1" s="1"/>
  <c r="BE363" i="1" s="1"/>
  <c r="AY386" i="1"/>
  <c r="AZ386" i="1" s="1"/>
  <c r="BA386" i="1" s="1"/>
  <c r="BB386" i="1" s="1"/>
  <c r="BC386" i="1" s="1"/>
  <c r="BD386" i="1" s="1"/>
  <c r="BE386" i="1" s="1"/>
  <c r="AY410" i="1"/>
  <c r="AZ410" i="1" s="1"/>
  <c r="BA410" i="1" s="1"/>
  <c r="BB410" i="1" s="1"/>
  <c r="BC410" i="1" s="1"/>
  <c r="BD410" i="1" s="1"/>
  <c r="BE410" i="1" s="1"/>
  <c r="AY457" i="1"/>
  <c r="AZ457" i="1" s="1"/>
  <c r="BA457" i="1" s="1"/>
  <c r="BB457" i="1" s="1"/>
  <c r="BC457" i="1" s="1"/>
  <c r="BD457" i="1" s="1"/>
  <c r="BE457" i="1" s="1"/>
  <c r="AY199" i="1"/>
  <c r="AZ199" i="1" s="1"/>
  <c r="BA199" i="1" s="1"/>
  <c r="BB199" i="1" s="1"/>
  <c r="BC199" i="1" s="1"/>
  <c r="BD199" i="1" s="1"/>
  <c r="BE199" i="1" s="1"/>
  <c r="AY230" i="1"/>
  <c r="AZ230" i="1" s="1"/>
  <c r="BA230" i="1" s="1"/>
  <c r="BB230" i="1" s="1"/>
  <c r="BC230" i="1" s="1"/>
  <c r="BD230" i="1" s="1"/>
  <c r="BE230" i="1" s="1"/>
  <c r="AY238" i="1"/>
  <c r="AZ238" i="1" s="1"/>
  <c r="BA238" i="1" s="1"/>
  <c r="BB238" i="1" s="1"/>
  <c r="BC238" i="1" s="1"/>
  <c r="BD238" i="1" s="1"/>
  <c r="BE238" i="1" s="1"/>
  <c r="AY246" i="1"/>
  <c r="AZ246" i="1" s="1"/>
  <c r="BA246" i="1" s="1"/>
  <c r="BB246" i="1" s="1"/>
  <c r="BC246" i="1" s="1"/>
  <c r="BD246" i="1" s="1"/>
  <c r="BE246" i="1" s="1"/>
  <c r="AY254" i="1"/>
  <c r="AZ254" i="1" s="1"/>
  <c r="BA254" i="1" s="1"/>
  <c r="BB254" i="1" s="1"/>
  <c r="BC254" i="1" s="1"/>
  <c r="BD254" i="1" s="1"/>
  <c r="BE254" i="1" s="1"/>
  <c r="AY262" i="1"/>
  <c r="AZ262" i="1" s="1"/>
  <c r="BA262" i="1" s="1"/>
  <c r="BB262" i="1" s="1"/>
  <c r="BC262" i="1" s="1"/>
  <c r="BD262" i="1" s="1"/>
  <c r="BE262" i="1" s="1"/>
  <c r="AY270" i="1"/>
  <c r="AZ270" i="1" s="1"/>
  <c r="BA270" i="1" s="1"/>
  <c r="BB270" i="1" s="1"/>
  <c r="BC270" i="1" s="1"/>
  <c r="BD270" i="1" s="1"/>
  <c r="BE270" i="1" s="1"/>
  <c r="AY289" i="1"/>
  <c r="AZ289" i="1" s="1"/>
  <c r="BA289" i="1" s="1"/>
  <c r="BB289" i="1" s="1"/>
  <c r="BC289" i="1" s="1"/>
  <c r="BD289" i="1" s="1"/>
  <c r="BE289" i="1" s="1"/>
  <c r="AY324" i="1"/>
  <c r="AZ324" i="1" s="1"/>
  <c r="BA324" i="1" s="1"/>
  <c r="BB324" i="1" s="1"/>
  <c r="BC324" i="1" s="1"/>
  <c r="BD324" i="1" s="1"/>
  <c r="BE324" i="1" s="1"/>
  <c r="AY332" i="1"/>
  <c r="AZ332" i="1" s="1"/>
  <c r="BA332" i="1" s="1"/>
  <c r="BB332" i="1" s="1"/>
  <c r="BC332" i="1" s="1"/>
  <c r="BD332" i="1" s="1"/>
  <c r="BE332" i="1" s="1"/>
  <c r="AY340" i="1"/>
  <c r="AZ340" i="1" s="1"/>
  <c r="BA340" i="1" s="1"/>
  <c r="BB340" i="1" s="1"/>
  <c r="BC340" i="1" s="1"/>
  <c r="BD340" i="1" s="1"/>
  <c r="BE340" i="1" s="1"/>
  <c r="AY344" i="1"/>
  <c r="AZ344" i="1" s="1"/>
  <c r="BA344" i="1" s="1"/>
  <c r="BB344" i="1" s="1"/>
  <c r="BC344" i="1" s="1"/>
  <c r="BD344" i="1" s="1"/>
  <c r="BE344" i="1" s="1"/>
  <c r="AY367" i="1"/>
  <c r="AZ367" i="1" s="1"/>
  <c r="BA367" i="1" s="1"/>
  <c r="BB367" i="1" s="1"/>
  <c r="BC367" i="1" s="1"/>
  <c r="BD367" i="1" s="1"/>
  <c r="BE367" i="1" s="1"/>
  <c r="AY371" i="1"/>
  <c r="AZ371" i="1" s="1"/>
  <c r="BA371" i="1" s="1"/>
  <c r="BB371" i="1" s="1"/>
  <c r="BC371" i="1" s="1"/>
  <c r="BD371" i="1" s="1"/>
  <c r="BE371" i="1" s="1"/>
  <c r="AY434" i="1"/>
  <c r="AZ434" i="1" s="1"/>
  <c r="BA434" i="1" s="1"/>
  <c r="BB434" i="1" s="1"/>
  <c r="BC434" i="1" s="1"/>
  <c r="BD434" i="1" s="1"/>
  <c r="BE434" i="1" s="1"/>
  <c r="AY438" i="1"/>
  <c r="AZ438" i="1" s="1"/>
  <c r="BA438" i="1" s="1"/>
  <c r="BB438" i="1" s="1"/>
  <c r="BC438" i="1" s="1"/>
  <c r="BD438" i="1" s="1"/>
  <c r="BE438" i="1" s="1"/>
  <c r="AY442" i="1"/>
  <c r="AZ442" i="1" s="1"/>
  <c r="BA442" i="1" s="1"/>
  <c r="BB442" i="1" s="1"/>
  <c r="BC442" i="1" s="1"/>
  <c r="BD442" i="1" s="1"/>
  <c r="BE442" i="1" s="1"/>
  <c r="AY446" i="1"/>
  <c r="AZ446" i="1" s="1"/>
  <c r="BA446" i="1" s="1"/>
  <c r="BB446" i="1" s="1"/>
  <c r="BC446" i="1" s="1"/>
  <c r="BD446" i="1" s="1"/>
  <c r="BE446" i="1" s="1"/>
  <c r="AY450" i="1"/>
  <c r="AZ450" i="1" s="1"/>
  <c r="BA450" i="1" s="1"/>
  <c r="BB450" i="1" s="1"/>
  <c r="BC450" i="1" s="1"/>
  <c r="BD450" i="1" s="1"/>
  <c r="BE450" i="1" s="1"/>
  <c r="AY465" i="1"/>
  <c r="AZ465" i="1" s="1"/>
  <c r="BA465" i="1" s="1"/>
  <c r="BB465" i="1" s="1"/>
  <c r="BC465" i="1" s="1"/>
  <c r="BD465" i="1" s="1"/>
  <c r="BE465" i="1" s="1"/>
  <c r="AY469" i="1"/>
  <c r="AZ469" i="1" s="1"/>
  <c r="BA469" i="1" s="1"/>
  <c r="BB469" i="1" s="1"/>
  <c r="BC469" i="1" s="1"/>
  <c r="BD469" i="1" s="1"/>
  <c r="BE469" i="1" s="1"/>
  <c r="AY473" i="1"/>
  <c r="AZ473" i="1" s="1"/>
  <c r="BA473" i="1" s="1"/>
  <c r="BB473" i="1" s="1"/>
  <c r="BC473" i="1" s="1"/>
  <c r="BD473" i="1" s="1"/>
  <c r="BE473" i="1" s="1"/>
  <c r="AY477" i="1"/>
  <c r="AZ477" i="1" s="1"/>
  <c r="BA477" i="1" s="1"/>
  <c r="BB477" i="1" s="1"/>
  <c r="BC477" i="1" s="1"/>
  <c r="BD477" i="1" s="1"/>
  <c r="BE477" i="1" s="1"/>
  <c r="AY481" i="1"/>
  <c r="AZ481" i="1" s="1"/>
  <c r="BA481" i="1" s="1"/>
  <c r="BB481" i="1" s="1"/>
  <c r="BC481" i="1" s="1"/>
  <c r="BD481" i="1" s="1"/>
  <c r="BE481" i="1" s="1"/>
  <c r="AY485" i="1"/>
  <c r="AZ485" i="1" s="1"/>
  <c r="BA485" i="1" s="1"/>
  <c r="BB485" i="1" s="1"/>
  <c r="BC485" i="1" s="1"/>
  <c r="BD485" i="1" s="1"/>
  <c r="BE485" i="1" s="1"/>
  <c r="AY489" i="1"/>
  <c r="AZ489" i="1" s="1"/>
  <c r="BA489" i="1" s="1"/>
  <c r="BB489" i="1" s="1"/>
  <c r="BC489" i="1" s="1"/>
  <c r="BD489" i="1" s="1"/>
  <c r="BE489" i="1" s="1"/>
  <c r="AY493" i="1"/>
  <c r="AZ493" i="1" s="1"/>
  <c r="BA493" i="1" s="1"/>
  <c r="BB493" i="1" s="1"/>
  <c r="BC493" i="1" s="1"/>
  <c r="BD493" i="1" s="1"/>
  <c r="BE493" i="1" s="1"/>
  <c r="AY497" i="1"/>
  <c r="AZ497" i="1" s="1"/>
  <c r="BA497" i="1" s="1"/>
  <c r="BB497" i="1" s="1"/>
  <c r="BC497" i="1" s="1"/>
  <c r="BD497" i="1" s="1"/>
  <c r="BE497" i="1" s="1"/>
  <c r="AY501" i="1"/>
  <c r="AZ501" i="1" s="1"/>
  <c r="BA501" i="1" s="1"/>
  <c r="BB501" i="1" s="1"/>
  <c r="BC501" i="1" s="1"/>
  <c r="BD501" i="1" s="1"/>
  <c r="BE501" i="1" s="1"/>
  <c r="AY505" i="1"/>
  <c r="AZ505" i="1" s="1"/>
  <c r="BA505" i="1" s="1"/>
  <c r="BB505" i="1" s="1"/>
  <c r="BC505" i="1" s="1"/>
  <c r="BD505" i="1" s="1"/>
  <c r="BE505" i="1" s="1"/>
  <c r="AY509" i="1"/>
  <c r="AZ509" i="1" s="1"/>
  <c r="BA509" i="1" s="1"/>
  <c r="BB509" i="1" s="1"/>
  <c r="BC509" i="1" s="1"/>
  <c r="BD509" i="1" s="1"/>
  <c r="BE509" i="1" s="1"/>
  <c r="AY19" i="1"/>
  <c r="AZ19" i="1" s="1"/>
  <c r="BA19" i="1" s="1"/>
  <c r="BB19" i="1" s="1"/>
  <c r="BC19" i="1" s="1"/>
  <c r="BD19" i="1" s="1"/>
  <c r="BE19" i="1" s="1"/>
  <c r="AY39" i="1"/>
  <c r="AZ39" i="1" s="1"/>
  <c r="BA39" i="1" s="1"/>
  <c r="BB39" i="1" s="1"/>
  <c r="BC39" i="1" s="1"/>
  <c r="BD39" i="1" s="1"/>
  <c r="BE39" i="1" s="1"/>
  <c r="AY59" i="1"/>
  <c r="AZ59" i="1" s="1"/>
  <c r="BA59" i="1" s="1"/>
  <c r="BB59" i="1" s="1"/>
  <c r="BC59" i="1" s="1"/>
  <c r="BD59" i="1" s="1"/>
  <c r="BE59" i="1" s="1"/>
  <c r="AY83" i="1"/>
  <c r="AZ83" i="1" s="1"/>
  <c r="BA83" i="1" s="1"/>
  <c r="BB83" i="1" s="1"/>
  <c r="BC83" i="1" s="1"/>
  <c r="BD83" i="1" s="1"/>
  <c r="BE83" i="1" s="1"/>
  <c r="AY111" i="1"/>
  <c r="AZ111" i="1" s="1"/>
  <c r="BA111" i="1" s="1"/>
  <c r="BB111" i="1" s="1"/>
  <c r="BC111" i="1" s="1"/>
  <c r="BD111" i="1" s="1"/>
  <c r="BE111" i="1" s="1"/>
  <c r="AY127" i="1"/>
  <c r="AZ127" i="1" s="1"/>
  <c r="BA127" i="1" s="1"/>
  <c r="BB127" i="1" s="1"/>
  <c r="BC127" i="1" s="1"/>
  <c r="BD127" i="1" s="1"/>
  <c r="BE127" i="1" s="1"/>
  <c r="AY147" i="1"/>
  <c r="AZ147" i="1" s="1"/>
  <c r="BA147" i="1" s="1"/>
  <c r="BB147" i="1" s="1"/>
  <c r="BC147" i="1" s="1"/>
  <c r="BD147" i="1" s="1"/>
  <c r="BE147" i="1" s="1"/>
  <c r="AY171" i="1"/>
  <c r="AZ171" i="1" s="1"/>
  <c r="BA171" i="1" s="1"/>
  <c r="BB171" i="1" s="1"/>
  <c r="BC171" i="1" s="1"/>
  <c r="BD171" i="1" s="1"/>
  <c r="BE171" i="1" s="1"/>
  <c r="AY281" i="1"/>
  <c r="AZ281" i="1" s="1"/>
  <c r="BA281" i="1" s="1"/>
  <c r="BB281" i="1" s="1"/>
  <c r="BC281" i="1" s="1"/>
  <c r="BD281" i="1" s="1"/>
  <c r="BE281" i="1" s="1"/>
  <c r="AY312" i="1"/>
  <c r="AZ312" i="1" s="1"/>
  <c r="BA312" i="1" s="1"/>
  <c r="BB312" i="1" s="1"/>
  <c r="BC312" i="1" s="1"/>
  <c r="BD312" i="1" s="1"/>
  <c r="BE312" i="1" s="1"/>
  <c r="AY382" i="1"/>
  <c r="AZ382" i="1" s="1"/>
  <c r="BA382" i="1" s="1"/>
  <c r="BB382" i="1" s="1"/>
  <c r="BC382" i="1" s="1"/>
  <c r="BD382" i="1" s="1"/>
  <c r="BE382" i="1" s="1"/>
  <c r="AY414" i="1"/>
  <c r="AZ414" i="1" s="1"/>
  <c r="BA414" i="1" s="1"/>
  <c r="BB414" i="1" s="1"/>
  <c r="BC414" i="1" s="1"/>
  <c r="BD414" i="1" s="1"/>
  <c r="BE414" i="1" s="1"/>
  <c r="AY191" i="1"/>
  <c r="AZ191" i="1" s="1"/>
  <c r="BA191" i="1" s="1"/>
  <c r="BB191" i="1" s="1"/>
  <c r="BC191" i="1" s="1"/>
  <c r="BD191" i="1" s="1"/>
  <c r="BE191" i="1" s="1"/>
  <c r="AY234" i="1"/>
  <c r="AZ234" i="1" s="1"/>
  <c r="BA234" i="1" s="1"/>
  <c r="BB234" i="1" s="1"/>
  <c r="BC234" i="1" s="1"/>
  <c r="BD234" i="1" s="1"/>
  <c r="BE234" i="1" s="1"/>
  <c r="AY242" i="1"/>
  <c r="AZ242" i="1" s="1"/>
  <c r="BA242" i="1" s="1"/>
  <c r="BB242" i="1" s="1"/>
  <c r="BC242" i="1" s="1"/>
  <c r="BD242" i="1" s="1"/>
  <c r="BE242" i="1" s="1"/>
  <c r="AY250" i="1"/>
  <c r="AZ250" i="1" s="1"/>
  <c r="BA250" i="1" s="1"/>
  <c r="BB250" i="1" s="1"/>
  <c r="BC250" i="1" s="1"/>
  <c r="BD250" i="1" s="1"/>
  <c r="BE250" i="1" s="1"/>
  <c r="AY258" i="1"/>
  <c r="AZ258" i="1" s="1"/>
  <c r="BA258" i="1" s="1"/>
  <c r="BB258" i="1" s="1"/>
  <c r="BC258" i="1" s="1"/>
  <c r="BD258" i="1" s="1"/>
  <c r="BE258" i="1" s="1"/>
  <c r="AY266" i="1"/>
  <c r="AZ266" i="1" s="1"/>
  <c r="BA266" i="1" s="1"/>
  <c r="BB266" i="1" s="1"/>
  <c r="BC266" i="1" s="1"/>
  <c r="BD266" i="1" s="1"/>
  <c r="BE266" i="1" s="1"/>
  <c r="AY274" i="1"/>
  <c r="AZ274" i="1" s="1"/>
  <c r="BA274" i="1" s="1"/>
  <c r="BB274" i="1" s="1"/>
  <c r="BC274" i="1" s="1"/>
  <c r="BD274" i="1" s="1"/>
  <c r="BE274" i="1" s="1"/>
  <c r="AY320" i="1"/>
  <c r="AZ320" i="1" s="1"/>
  <c r="BA320" i="1" s="1"/>
  <c r="BB320" i="1" s="1"/>
  <c r="BC320" i="1" s="1"/>
  <c r="BD320" i="1" s="1"/>
  <c r="BE320" i="1" s="1"/>
  <c r="AY328" i="1"/>
  <c r="AZ328" i="1" s="1"/>
  <c r="BA328" i="1" s="1"/>
  <c r="BB328" i="1" s="1"/>
  <c r="BC328" i="1" s="1"/>
  <c r="BD328" i="1" s="1"/>
  <c r="BE328" i="1" s="1"/>
  <c r="AY336" i="1"/>
  <c r="AZ336" i="1" s="1"/>
  <c r="BA336" i="1" s="1"/>
  <c r="BB336" i="1" s="1"/>
  <c r="BC336" i="1" s="1"/>
  <c r="BD336" i="1" s="1"/>
  <c r="BE336" i="1" s="1"/>
  <c r="AY430" i="1"/>
  <c r="AZ430" i="1" s="1"/>
  <c r="BA430" i="1" s="1"/>
  <c r="BB430" i="1" s="1"/>
  <c r="BC430" i="1" s="1"/>
  <c r="BD430" i="1" s="1"/>
  <c r="BE430" i="1" s="1"/>
  <c r="AY16" i="1"/>
  <c r="AZ16" i="1" s="1"/>
  <c r="BA16" i="1" s="1"/>
  <c r="BB16" i="1" s="1"/>
  <c r="BC16" i="1" s="1"/>
  <c r="BD16" i="1" s="1"/>
  <c r="BE16" i="1" s="1"/>
  <c r="AY20" i="1"/>
  <c r="AZ20" i="1" s="1"/>
  <c r="BA20" i="1" s="1"/>
  <c r="BB20" i="1" s="1"/>
  <c r="BC20" i="1" s="1"/>
  <c r="BD20" i="1" s="1"/>
  <c r="BE20" i="1" s="1"/>
  <c r="AY24" i="1"/>
  <c r="AZ24" i="1" s="1"/>
  <c r="BA24" i="1" s="1"/>
  <c r="BB24" i="1" s="1"/>
  <c r="BC24" i="1" s="1"/>
  <c r="BD24" i="1" s="1"/>
  <c r="BE24" i="1" s="1"/>
  <c r="AY28" i="1"/>
  <c r="AZ28" i="1" s="1"/>
  <c r="BA28" i="1" s="1"/>
  <c r="BB28" i="1" s="1"/>
  <c r="BC28" i="1" s="1"/>
  <c r="BD28" i="1" s="1"/>
  <c r="BE28" i="1" s="1"/>
  <c r="AY32" i="1"/>
  <c r="AZ32" i="1" s="1"/>
  <c r="BA32" i="1" s="1"/>
  <c r="BB32" i="1" s="1"/>
  <c r="BC32" i="1" s="1"/>
  <c r="BD32" i="1" s="1"/>
  <c r="BE32" i="1" s="1"/>
  <c r="AY36" i="1"/>
  <c r="AZ36" i="1" s="1"/>
  <c r="BA36" i="1" s="1"/>
  <c r="BB36" i="1" s="1"/>
  <c r="BC36" i="1" s="1"/>
  <c r="BD36" i="1" s="1"/>
  <c r="BE36" i="1" s="1"/>
  <c r="AY40" i="1"/>
  <c r="AZ40" i="1" s="1"/>
  <c r="BA40" i="1" s="1"/>
  <c r="BB40" i="1" s="1"/>
  <c r="BC40" i="1" s="1"/>
  <c r="BD40" i="1" s="1"/>
  <c r="BE40" i="1" s="1"/>
  <c r="AY44" i="1"/>
  <c r="AZ44" i="1" s="1"/>
  <c r="BA44" i="1" s="1"/>
  <c r="BB44" i="1" s="1"/>
  <c r="BC44" i="1" s="1"/>
  <c r="BD44" i="1" s="1"/>
  <c r="BE44" i="1" s="1"/>
  <c r="AY48" i="1"/>
  <c r="AZ48" i="1" s="1"/>
  <c r="BA48" i="1" s="1"/>
  <c r="BB48" i="1" s="1"/>
  <c r="BC48" i="1" s="1"/>
  <c r="BD48" i="1" s="1"/>
  <c r="BE48" i="1" s="1"/>
  <c r="AY52" i="1"/>
  <c r="AZ52" i="1" s="1"/>
  <c r="BA52" i="1" s="1"/>
  <c r="BB52" i="1" s="1"/>
  <c r="BC52" i="1" s="1"/>
  <c r="BD52" i="1" s="1"/>
  <c r="BE52" i="1" s="1"/>
  <c r="AY56" i="1"/>
  <c r="AZ56" i="1" s="1"/>
  <c r="BA56" i="1" s="1"/>
  <c r="BB56" i="1" s="1"/>
  <c r="BC56" i="1" s="1"/>
  <c r="BD56" i="1" s="1"/>
  <c r="BE56" i="1" s="1"/>
  <c r="AY60" i="1"/>
  <c r="AZ60" i="1" s="1"/>
  <c r="BA60" i="1" s="1"/>
  <c r="BB60" i="1" s="1"/>
  <c r="BC60" i="1" s="1"/>
  <c r="BD60" i="1" s="1"/>
  <c r="BE60" i="1" s="1"/>
  <c r="AY64" i="1"/>
  <c r="AZ64" i="1" s="1"/>
  <c r="BA64" i="1" s="1"/>
  <c r="BB64" i="1" s="1"/>
  <c r="BC64" i="1" s="1"/>
  <c r="BD64" i="1" s="1"/>
  <c r="BE64" i="1" s="1"/>
  <c r="AY68" i="1"/>
  <c r="AZ68" i="1" s="1"/>
  <c r="BA68" i="1" s="1"/>
  <c r="BB68" i="1" s="1"/>
  <c r="BC68" i="1" s="1"/>
  <c r="BD68" i="1" s="1"/>
  <c r="BE68" i="1" s="1"/>
  <c r="AY72" i="1"/>
  <c r="AZ72" i="1" s="1"/>
  <c r="BA72" i="1" s="1"/>
  <c r="BB72" i="1" s="1"/>
  <c r="BC72" i="1" s="1"/>
  <c r="BD72" i="1" s="1"/>
  <c r="BE72" i="1" s="1"/>
  <c r="AY76" i="1"/>
  <c r="AZ76" i="1" s="1"/>
  <c r="BA76" i="1" s="1"/>
  <c r="BB76" i="1" s="1"/>
  <c r="BC76" i="1" s="1"/>
  <c r="BD76" i="1" s="1"/>
  <c r="BE76" i="1" s="1"/>
  <c r="AY80" i="1"/>
  <c r="AZ80" i="1" s="1"/>
  <c r="BA80" i="1" s="1"/>
  <c r="BB80" i="1" s="1"/>
  <c r="BC80" i="1" s="1"/>
  <c r="BD80" i="1" s="1"/>
  <c r="BE80" i="1" s="1"/>
  <c r="AY84" i="1"/>
  <c r="AZ84" i="1" s="1"/>
  <c r="BA84" i="1" s="1"/>
  <c r="BB84" i="1" s="1"/>
  <c r="BC84" i="1" s="1"/>
  <c r="BD84" i="1" s="1"/>
  <c r="BE84" i="1" s="1"/>
  <c r="AY88" i="1"/>
  <c r="AZ88" i="1" s="1"/>
  <c r="BA88" i="1" s="1"/>
  <c r="BB88" i="1" s="1"/>
  <c r="BC88" i="1" s="1"/>
  <c r="BD88" i="1" s="1"/>
  <c r="BE88" i="1" s="1"/>
  <c r="AY92" i="1"/>
  <c r="AZ92" i="1" s="1"/>
  <c r="BA92" i="1" s="1"/>
  <c r="BB92" i="1" s="1"/>
  <c r="BC92" i="1" s="1"/>
  <c r="BD92" i="1" s="1"/>
  <c r="BE92" i="1" s="1"/>
  <c r="AY96" i="1"/>
  <c r="AZ96" i="1" s="1"/>
  <c r="BA96" i="1" s="1"/>
  <c r="BB96" i="1" s="1"/>
  <c r="BC96" i="1" s="1"/>
  <c r="BD96" i="1" s="1"/>
  <c r="BE96" i="1" s="1"/>
  <c r="AY100" i="1"/>
  <c r="AZ100" i="1" s="1"/>
  <c r="BA100" i="1" s="1"/>
  <c r="BB100" i="1" s="1"/>
  <c r="BC100" i="1" s="1"/>
  <c r="BD100" i="1" s="1"/>
  <c r="BE100" i="1" s="1"/>
  <c r="AY104" i="1"/>
  <c r="AZ104" i="1" s="1"/>
  <c r="BA104" i="1" s="1"/>
  <c r="BB104" i="1" s="1"/>
  <c r="BC104" i="1" s="1"/>
  <c r="BD104" i="1" s="1"/>
  <c r="BE104" i="1" s="1"/>
  <c r="AY108" i="1"/>
  <c r="AZ108" i="1" s="1"/>
  <c r="BA108" i="1" s="1"/>
  <c r="BB108" i="1" s="1"/>
  <c r="BC108" i="1" s="1"/>
  <c r="BD108" i="1" s="1"/>
  <c r="BE108" i="1" s="1"/>
  <c r="AY112" i="1"/>
  <c r="AZ112" i="1" s="1"/>
  <c r="BA112" i="1" s="1"/>
  <c r="BB112" i="1" s="1"/>
  <c r="BC112" i="1" s="1"/>
  <c r="BD112" i="1" s="1"/>
  <c r="BE112" i="1" s="1"/>
  <c r="AY116" i="1"/>
  <c r="AZ116" i="1" s="1"/>
  <c r="BA116" i="1" s="1"/>
  <c r="BB116" i="1" s="1"/>
  <c r="BC116" i="1" s="1"/>
  <c r="BD116" i="1" s="1"/>
  <c r="BE116" i="1" s="1"/>
  <c r="AY120" i="1"/>
  <c r="AZ120" i="1" s="1"/>
  <c r="BA120" i="1" s="1"/>
  <c r="BB120" i="1" s="1"/>
  <c r="BC120" i="1" s="1"/>
  <c r="BD120" i="1" s="1"/>
  <c r="BE120" i="1" s="1"/>
  <c r="AY124" i="1"/>
  <c r="AZ124" i="1" s="1"/>
  <c r="BA124" i="1" s="1"/>
  <c r="BB124" i="1" s="1"/>
  <c r="BC124" i="1" s="1"/>
  <c r="BD124" i="1" s="1"/>
  <c r="BE124" i="1" s="1"/>
  <c r="AY128" i="1"/>
  <c r="AZ128" i="1" s="1"/>
  <c r="BA128" i="1" s="1"/>
  <c r="BB128" i="1" s="1"/>
  <c r="BC128" i="1" s="1"/>
  <c r="BD128" i="1" s="1"/>
  <c r="BE128" i="1" s="1"/>
  <c r="AY132" i="1"/>
  <c r="AZ132" i="1" s="1"/>
  <c r="BA132" i="1" s="1"/>
  <c r="BB132" i="1" s="1"/>
  <c r="BC132" i="1" s="1"/>
  <c r="BD132" i="1" s="1"/>
  <c r="BE132" i="1" s="1"/>
  <c r="AY136" i="1"/>
  <c r="AZ136" i="1" s="1"/>
  <c r="BA136" i="1" s="1"/>
  <c r="BB136" i="1" s="1"/>
  <c r="BC136" i="1" s="1"/>
  <c r="BD136" i="1" s="1"/>
  <c r="BE136" i="1" s="1"/>
  <c r="AY140" i="1"/>
  <c r="AZ140" i="1" s="1"/>
  <c r="BA140" i="1" s="1"/>
  <c r="BB140" i="1" s="1"/>
  <c r="BC140" i="1" s="1"/>
  <c r="BD140" i="1" s="1"/>
  <c r="BE140" i="1" s="1"/>
  <c r="AY144" i="1"/>
  <c r="AZ144" i="1" s="1"/>
  <c r="BA144" i="1" s="1"/>
  <c r="BB144" i="1" s="1"/>
  <c r="BC144" i="1" s="1"/>
  <c r="BD144" i="1" s="1"/>
  <c r="BE144" i="1" s="1"/>
  <c r="AY148" i="1"/>
  <c r="AZ148" i="1" s="1"/>
  <c r="BA148" i="1" s="1"/>
  <c r="BB148" i="1" s="1"/>
  <c r="BC148" i="1" s="1"/>
  <c r="BD148" i="1" s="1"/>
  <c r="BE148" i="1" s="1"/>
  <c r="AY152" i="1"/>
  <c r="AZ152" i="1" s="1"/>
  <c r="BA152" i="1" s="1"/>
  <c r="BB152" i="1" s="1"/>
  <c r="BC152" i="1" s="1"/>
  <c r="BD152" i="1" s="1"/>
  <c r="BE152" i="1" s="1"/>
  <c r="AY156" i="1"/>
  <c r="AZ156" i="1" s="1"/>
  <c r="BA156" i="1" s="1"/>
  <c r="BB156" i="1" s="1"/>
  <c r="BC156" i="1" s="1"/>
  <c r="BD156" i="1" s="1"/>
  <c r="BE156" i="1" s="1"/>
  <c r="AY160" i="1"/>
  <c r="AZ160" i="1" s="1"/>
  <c r="BA160" i="1" s="1"/>
  <c r="BB160" i="1" s="1"/>
  <c r="BC160" i="1" s="1"/>
  <c r="BD160" i="1" s="1"/>
  <c r="BE160" i="1" s="1"/>
  <c r="AY164" i="1"/>
  <c r="AZ164" i="1" s="1"/>
  <c r="BA164" i="1" s="1"/>
  <c r="BB164" i="1" s="1"/>
  <c r="BC164" i="1" s="1"/>
  <c r="BD164" i="1" s="1"/>
  <c r="BE164" i="1" s="1"/>
  <c r="AY168" i="1"/>
  <c r="AZ168" i="1" s="1"/>
  <c r="BA168" i="1" s="1"/>
  <c r="BB168" i="1" s="1"/>
  <c r="BC168" i="1" s="1"/>
  <c r="BD168" i="1" s="1"/>
  <c r="BE168" i="1" s="1"/>
  <c r="AY172" i="1"/>
  <c r="AZ172" i="1" s="1"/>
  <c r="BA172" i="1" s="1"/>
  <c r="BB172" i="1" s="1"/>
  <c r="BC172" i="1" s="1"/>
  <c r="BD172" i="1" s="1"/>
  <c r="BE172" i="1" s="1"/>
  <c r="AY176" i="1"/>
  <c r="AZ176" i="1" s="1"/>
  <c r="BA176" i="1" s="1"/>
  <c r="BB176" i="1" s="1"/>
  <c r="BC176" i="1" s="1"/>
  <c r="BD176" i="1" s="1"/>
  <c r="BE176" i="1" s="1"/>
  <c r="AY180" i="1"/>
  <c r="AZ180" i="1" s="1"/>
  <c r="BA180" i="1" s="1"/>
  <c r="BB180" i="1" s="1"/>
  <c r="BC180" i="1" s="1"/>
  <c r="BD180" i="1" s="1"/>
  <c r="BE180" i="1" s="1"/>
  <c r="AY184" i="1"/>
  <c r="AZ184" i="1" s="1"/>
  <c r="BA184" i="1" s="1"/>
  <c r="BB184" i="1" s="1"/>
  <c r="BC184" i="1" s="1"/>
  <c r="BD184" i="1" s="1"/>
  <c r="BE184" i="1" s="1"/>
  <c r="AY188" i="1"/>
  <c r="AZ188" i="1" s="1"/>
  <c r="BA188" i="1" s="1"/>
  <c r="BB188" i="1" s="1"/>
  <c r="BC188" i="1" s="1"/>
  <c r="BD188" i="1" s="1"/>
  <c r="BE188" i="1" s="1"/>
  <c r="AY203" i="1"/>
  <c r="AZ203" i="1" s="1"/>
  <c r="BA203" i="1" s="1"/>
  <c r="BB203" i="1" s="1"/>
  <c r="BC203" i="1" s="1"/>
  <c r="BD203" i="1" s="1"/>
  <c r="BE203" i="1" s="1"/>
  <c r="AY207" i="1"/>
  <c r="AZ207" i="1" s="1"/>
  <c r="BA207" i="1" s="1"/>
  <c r="BB207" i="1" s="1"/>
  <c r="BC207" i="1" s="1"/>
  <c r="BD207" i="1" s="1"/>
  <c r="BE207" i="1" s="1"/>
  <c r="AY211" i="1"/>
  <c r="AZ211" i="1" s="1"/>
  <c r="BA211" i="1" s="1"/>
  <c r="BB211" i="1" s="1"/>
  <c r="BC211" i="1" s="1"/>
  <c r="BD211" i="1" s="1"/>
  <c r="BE211" i="1" s="1"/>
  <c r="AY215" i="1"/>
  <c r="AZ215" i="1" s="1"/>
  <c r="BA215" i="1" s="1"/>
  <c r="BB215" i="1" s="1"/>
  <c r="BC215" i="1" s="1"/>
  <c r="BD215" i="1" s="1"/>
  <c r="BE215" i="1" s="1"/>
  <c r="AY219" i="1"/>
  <c r="AZ219" i="1" s="1"/>
  <c r="BA219" i="1" s="1"/>
  <c r="BB219" i="1" s="1"/>
  <c r="BC219" i="1" s="1"/>
  <c r="BD219" i="1" s="1"/>
  <c r="BE219" i="1" s="1"/>
  <c r="AY223" i="1"/>
  <c r="AZ223" i="1" s="1"/>
  <c r="BA223" i="1" s="1"/>
  <c r="BB223" i="1" s="1"/>
  <c r="BC223" i="1" s="1"/>
  <c r="BD223" i="1" s="1"/>
  <c r="BE223" i="1" s="1"/>
  <c r="AY227" i="1"/>
  <c r="AZ227" i="1" s="1"/>
  <c r="BA227" i="1" s="1"/>
  <c r="BB227" i="1" s="1"/>
  <c r="BC227" i="1" s="1"/>
  <c r="BD227" i="1" s="1"/>
  <c r="BE227" i="1" s="1"/>
  <c r="AY278" i="1"/>
  <c r="AZ278" i="1" s="1"/>
  <c r="BA278" i="1" s="1"/>
  <c r="BB278" i="1" s="1"/>
  <c r="BC278" i="1" s="1"/>
  <c r="BD278" i="1" s="1"/>
  <c r="BE278" i="1" s="1"/>
  <c r="AY282" i="1"/>
  <c r="AZ282" i="1" s="1"/>
  <c r="BA282" i="1" s="1"/>
  <c r="BB282" i="1" s="1"/>
  <c r="BC282" i="1" s="1"/>
  <c r="BD282" i="1" s="1"/>
  <c r="BE282" i="1" s="1"/>
  <c r="AY293" i="1"/>
  <c r="AZ293" i="1" s="1"/>
  <c r="BA293" i="1" s="1"/>
  <c r="BB293" i="1" s="1"/>
  <c r="BC293" i="1" s="1"/>
  <c r="BD293" i="1" s="1"/>
  <c r="BE293" i="1" s="1"/>
  <c r="AY297" i="1"/>
  <c r="AZ297" i="1" s="1"/>
  <c r="BA297" i="1" s="1"/>
  <c r="BB297" i="1" s="1"/>
  <c r="BC297" i="1" s="1"/>
  <c r="BD297" i="1" s="1"/>
  <c r="BE297" i="1" s="1"/>
  <c r="AY301" i="1"/>
  <c r="AZ301" i="1" s="1"/>
  <c r="BA301" i="1" s="1"/>
  <c r="BB301" i="1" s="1"/>
  <c r="BC301" i="1" s="1"/>
  <c r="BD301" i="1" s="1"/>
  <c r="BE301" i="1" s="1"/>
  <c r="AY305" i="1"/>
  <c r="AZ305" i="1" s="1"/>
  <c r="BA305" i="1" s="1"/>
  <c r="BB305" i="1" s="1"/>
  <c r="BC305" i="1" s="1"/>
  <c r="BD305" i="1" s="1"/>
  <c r="BE305" i="1" s="1"/>
  <c r="AY309" i="1"/>
  <c r="AZ309" i="1" s="1"/>
  <c r="BA309" i="1" s="1"/>
  <c r="BB309" i="1" s="1"/>
  <c r="BC309" i="1" s="1"/>
  <c r="BD309" i="1" s="1"/>
  <c r="BE309" i="1" s="1"/>
  <c r="AY313" i="1"/>
  <c r="AZ313" i="1" s="1"/>
  <c r="BA313" i="1" s="1"/>
  <c r="BB313" i="1" s="1"/>
  <c r="BC313" i="1" s="1"/>
  <c r="BD313" i="1" s="1"/>
  <c r="BE313" i="1" s="1"/>
  <c r="AY317" i="1"/>
  <c r="AZ317" i="1" s="1"/>
  <c r="BA317" i="1" s="1"/>
  <c r="BB317" i="1" s="1"/>
  <c r="BC317" i="1" s="1"/>
  <c r="BD317" i="1" s="1"/>
  <c r="BE317" i="1" s="1"/>
  <c r="AY348" i="1"/>
  <c r="AZ348" i="1" s="1"/>
  <c r="BA348" i="1" s="1"/>
  <c r="BB348" i="1" s="1"/>
  <c r="BC348" i="1" s="1"/>
  <c r="BD348" i="1" s="1"/>
  <c r="BE348" i="1" s="1"/>
  <c r="AY352" i="1"/>
  <c r="AZ352" i="1" s="1"/>
  <c r="BA352" i="1" s="1"/>
  <c r="BB352" i="1" s="1"/>
  <c r="BC352" i="1" s="1"/>
  <c r="BD352" i="1" s="1"/>
  <c r="BE352" i="1" s="1"/>
  <c r="AY356" i="1"/>
  <c r="AZ356" i="1" s="1"/>
  <c r="BA356" i="1" s="1"/>
  <c r="BB356" i="1" s="1"/>
  <c r="BC356" i="1" s="1"/>
  <c r="BD356" i="1" s="1"/>
  <c r="BE356" i="1" s="1"/>
  <c r="AY360" i="1"/>
  <c r="AZ360" i="1" s="1"/>
  <c r="BA360" i="1" s="1"/>
  <c r="BB360" i="1" s="1"/>
  <c r="BC360" i="1" s="1"/>
  <c r="BD360" i="1" s="1"/>
  <c r="BE360" i="1" s="1"/>
  <c r="AY364" i="1"/>
  <c r="AZ364" i="1" s="1"/>
  <c r="BA364" i="1" s="1"/>
  <c r="BB364" i="1" s="1"/>
  <c r="BC364" i="1" s="1"/>
  <c r="BD364" i="1" s="1"/>
  <c r="BE364" i="1" s="1"/>
  <c r="AY375" i="1"/>
  <c r="AZ375" i="1" s="1"/>
  <c r="BA375" i="1" s="1"/>
  <c r="BB375" i="1" s="1"/>
  <c r="BC375" i="1" s="1"/>
  <c r="BD375" i="1" s="1"/>
  <c r="BE375" i="1" s="1"/>
  <c r="AY379" i="1"/>
  <c r="AZ379" i="1" s="1"/>
  <c r="BA379" i="1" s="1"/>
  <c r="BB379" i="1" s="1"/>
  <c r="BC379" i="1" s="1"/>
  <c r="BD379" i="1" s="1"/>
  <c r="BE379" i="1" s="1"/>
  <c r="AY383" i="1"/>
  <c r="AZ383" i="1" s="1"/>
  <c r="BA383" i="1" s="1"/>
  <c r="BB383" i="1" s="1"/>
  <c r="BC383" i="1" s="1"/>
  <c r="BD383" i="1" s="1"/>
  <c r="BE383" i="1" s="1"/>
  <c r="AY387" i="1"/>
  <c r="AZ387" i="1" s="1"/>
  <c r="BA387" i="1" s="1"/>
  <c r="BB387" i="1" s="1"/>
  <c r="BC387" i="1" s="1"/>
  <c r="BD387" i="1" s="1"/>
  <c r="BE387" i="1" s="1"/>
  <c r="AY391" i="1"/>
  <c r="AZ391" i="1" s="1"/>
  <c r="BA391" i="1" s="1"/>
  <c r="BB391" i="1" s="1"/>
  <c r="BC391" i="1" s="1"/>
  <c r="BD391" i="1" s="1"/>
  <c r="BE391" i="1" s="1"/>
  <c r="AY395" i="1"/>
  <c r="AZ395" i="1" s="1"/>
  <c r="BA395" i="1" s="1"/>
  <c r="BB395" i="1" s="1"/>
  <c r="BC395" i="1" s="1"/>
  <c r="BD395" i="1" s="1"/>
  <c r="BE395" i="1" s="1"/>
  <c r="AY399" i="1"/>
  <c r="AZ399" i="1" s="1"/>
  <c r="BA399" i="1" s="1"/>
  <c r="BB399" i="1" s="1"/>
  <c r="BC399" i="1" s="1"/>
  <c r="BD399" i="1" s="1"/>
  <c r="BE399" i="1" s="1"/>
  <c r="AY403" i="1"/>
  <c r="AZ403" i="1" s="1"/>
  <c r="BA403" i="1" s="1"/>
  <c r="BB403" i="1" s="1"/>
  <c r="BC403" i="1" s="1"/>
  <c r="BD403" i="1" s="1"/>
  <c r="BE403" i="1" s="1"/>
  <c r="AY407" i="1"/>
  <c r="AZ407" i="1" s="1"/>
  <c r="BA407" i="1" s="1"/>
  <c r="BB407" i="1" s="1"/>
  <c r="BC407" i="1" s="1"/>
  <c r="BD407" i="1" s="1"/>
  <c r="BE407" i="1" s="1"/>
  <c r="AY411" i="1"/>
  <c r="AZ411" i="1" s="1"/>
  <c r="BA411" i="1" s="1"/>
  <c r="BB411" i="1" s="1"/>
  <c r="BC411" i="1" s="1"/>
  <c r="BD411" i="1" s="1"/>
  <c r="BE411" i="1" s="1"/>
  <c r="AY415" i="1"/>
  <c r="AZ415" i="1" s="1"/>
  <c r="BA415" i="1" s="1"/>
  <c r="BB415" i="1" s="1"/>
  <c r="BC415" i="1" s="1"/>
  <c r="BD415" i="1" s="1"/>
  <c r="BE415" i="1" s="1"/>
  <c r="AY419" i="1"/>
  <c r="AZ419" i="1" s="1"/>
  <c r="BA419" i="1" s="1"/>
  <c r="BB419" i="1" s="1"/>
  <c r="BC419" i="1" s="1"/>
  <c r="BD419" i="1" s="1"/>
  <c r="BE419" i="1" s="1"/>
  <c r="AY423" i="1"/>
  <c r="AZ423" i="1" s="1"/>
  <c r="BA423" i="1" s="1"/>
  <c r="BB423" i="1" s="1"/>
  <c r="BC423" i="1" s="1"/>
  <c r="BD423" i="1" s="1"/>
  <c r="BE423" i="1" s="1"/>
  <c r="AY454" i="1"/>
  <c r="AZ454" i="1" s="1"/>
  <c r="BA454" i="1" s="1"/>
  <c r="BB454" i="1" s="1"/>
  <c r="BC454" i="1" s="1"/>
  <c r="BD454" i="1" s="1"/>
  <c r="BE454" i="1" s="1"/>
  <c r="AY458" i="1"/>
  <c r="AZ458" i="1" s="1"/>
  <c r="BA458" i="1" s="1"/>
  <c r="BB458" i="1" s="1"/>
  <c r="BC458" i="1" s="1"/>
  <c r="BD458" i="1" s="1"/>
  <c r="BE458" i="1" s="1"/>
  <c r="AY15" i="1"/>
  <c r="AZ15" i="1" s="1"/>
  <c r="BA15" i="1" s="1"/>
  <c r="BB15" i="1" s="1"/>
  <c r="BC15" i="1" s="1"/>
  <c r="BD15" i="1" s="1"/>
  <c r="BE15" i="1" s="1"/>
  <c r="AY47" i="1"/>
  <c r="AZ47" i="1" s="1"/>
  <c r="BA47" i="1" s="1"/>
  <c r="BB47" i="1" s="1"/>
  <c r="BC47" i="1" s="1"/>
  <c r="BD47" i="1" s="1"/>
  <c r="BE47" i="1" s="1"/>
  <c r="AY75" i="1"/>
  <c r="AZ75" i="1" s="1"/>
  <c r="BA75" i="1" s="1"/>
  <c r="BB75" i="1" s="1"/>
  <c r="BC75" i="1" s="1"/>
  <c r="BD75" i="1" s="1"/>
  <c r="BE75" i="1" s="1"/>
  <c r="AY103" i="1"/>
  <c r="AZ103" i="1" s="1"/>
  <c r="BA103" i="1" s="1"/>
  <c r="BB103" i="1" s="1"/>
  <c r="BC103" i="1" s="1"/>
  <c r="BD103" i="1" s="1"/>
  <c r="BE103" i="1" s="1"/>
  <c r="AY135" i="1"/>
  <c r="AZ135" i="1" s="1"/>
  <c r="BA135" i="1" s="1"/>
  <c r="BB135" i="1" s="1"/>
  <c r="BC135" i="1" s="1"/>
  <c r="BD135" i="1" s="1"/>
  <c r="BE135" i="1" s="1"/>
  <c r="AY167" i="1"/>
  <c r="AZ167" i="1" s="1"/>
  <c r="BA167" i="1" s="1"/>
  <c r="BB167" i="1" s="1"/>
  <c r="BC167" i="1" s="1"/>
  <c r="BD167" i="1" s="1"/>
  <c r="BE167" i="1" s="1"/>
  <c r="AY218" i="1"/>
  <c r="AZ218" i="1" s="1"/>
  <c r="BA218" i="1" s="1"/>
  <c r="BB218" i="1" s="1"/>
  <c r="BC218" i="1" s="1"/>
  <c r="BD218" i="1" s="1"/>
  <c r="BE218" i="1" s="1"/>
  <c r="AY304" i="1"/>
  <c r="AZ304" i="1" s="1"/>
  <c r="BA304" i="1" s="1"/>
  <c r="BB304" i="1" s="1"/>
  <c r="BC304" i="1" s="1"/>
  <c r="BD304" i="1" s="1"/>
  <c r="BE304" i="1" s="1"/>
  <c r="AY355" i="1"/>
  <c r="AZ355" i="1" s="1"/>
  <c r="BA355" i="1" s="1"/>
  <c r="BB355" i="1" s="1"/>
  <c r="BC355" i="1" s="1"/>
  <c r="BD355" i="1" s="1"/>
  <c r="BE355" i="1" s="1"/>
  <c r="AY398" i="1"/>
  <c r="AZ398" i="1" s="1"/>
  <c r="BA398" i="1" s="1"/>
  <c r="BB398" i="1" s="1"/>
  <c r="BC398" i="1" s="1"/>
  <c r="BD398" i="1" s="1"/>
  <c r="BE398" i="1" s="1"/>
  <c r="AY422" i="1"/>
  <c r="AZ422" i="1" s="1"/>
  <c r="BA422" i="1" s="1"/>
  <c r="BB422" i="1" s="1"/>
  <c r="BC422" i="1" s="1"/>
  <c r="BD422" i="1" s="1"/>
  <c r="BE422" i="1" s="1"/>
  <c r="AY195" i="1"/>
  <c r="AZ195" i="1" s="1"/>
  <c r="BA195" i="1" s="1"/>
  <c r="BB195" i="1" s="1"/>
  <c r="BC195" i="1" s="1"/>
  <c r="BD195" i="1" s="1"/>
  <c r="BE195" i="1" s="1"/>
  <c r="AY192" i="1"/>
  <c r="AZ192" i="1" s="1"/>
  <c r="BA192" i="1" s="1"/>
  <c r="BB192" i="1" s="1"/>
  <c r="BC192" i="1" s="1"/>
  <c r="BD192" i="1" s="1"/>
  <c r="BE192" i="1" s="1"/>
  <c r="AY196" i="1"/>
  <c r="AZ196" i="1" s="1"/>
  <c r="BA196" i="1" s="1"/>
  <c r="BB196" i="1" s="1"/>
  <c r="BC196" i="1" s="1"/>
  <c r="BD196" i="1" s="1"/>
  <c r="BE196" i="1" s="1"/>
  <c r="AY200" i="1"/>
  <c r="AZ200" i="1" s="1"/>
  <c r="BA200" i="1" s="1"/>
  <c r="BB200" i="1" s="1"/>
  <c r="BC200" i="1" s="1"/>
  <c r="BD200" i="1" s="1"/>
  <c r="BE200" i="1" s="1"/>
  <c r="AY231" i="1"/>
  <c r="AZ231" i="1" s="1"/>
  <c r="BA231" i="1" s="1"/>
  <c r="BB231" i="1" s="1"/>
  <c r="BC231" i="1" s="1"/>
  <c r="BD231" i="1" s="1"/>
  <c r="BE231" i="1" s="1"/>
  <c r="AY235" i="1"/>
  <c r="AZ235" i="1" s="1"/>
  <c r="BA235" i="1" s="1"/>
  <c r="BB235" i="1" s="1"/>
  <c r="BC235" i="1" s="1"/>
  <c r="BD235" i="1" s="1"/>
  <c r="BE235" i="1" s="1"/>
  <c r="AY239" i="1"/>
  <c r="AZ239" i="1" s="1"/>
  <c r="BA239" i="1" s="1"/>
  <c r="BB239" i="1" s="1"/>
  <c r="BC239" i="1" s="1"/>
  <c r="BD239" i="1" s="1"/>
  <c r="BE239" i="1" s="1"/>
  <c r="AY243" i="1"/>
  <c r="AZ243" i="1" s="1"/>
  <c r="BA243" i="1" s="1"/>
  <c r="BB243" i="1" s="1"/>
  <c r="BC243" i="1" s="1"/>
  <c r="BD243" i="1" s="1"/>
  <c r="BE243" i="1" s="1"/>
  <c r="AY247" i="1"/>
  <c r="AZ247" i="1" s="1"/>
  <c r="BA247" i="1" s="1"/>
  <c r="BB247" i="1" s="1"/>
  <c r="BC247" i="1" s="1"/>
  <c r="BD247" i="1" s="1"/>
  <c r="BE247" i="1" s="1"/>
  <c r="AY251" i="1"/>
  <c r="AZ251" i="1" s="1"/>
  <c r="BA251" i="1" s="1"/>
  <c r="BB251" i="1" s="1"/>
  <c r="BC251" i="1" s="1"/>
  <c r="BD251" i="1" s="1"/>
  <c r="BE251" i="1" s="1"/>
  <c r="AY255" i="1"/>
  <c r="AZ255" i="1" s="1"/>
  <c r="BA255" i="1" s="1"/>
  <c r="BB255" i="1" s="1"/>
  <c r="BC255" i="1" s="1"/>
  <c r="BD255" i="1" s="1"/>
  <c r="BE255" i="1" s="1"/>
  <c r="AY259" i="1"/>
  <c r="AZ259" i="1" s="1"/>
  <c r="BA259" i="1" s="1"/>
  <c r="BB259" i="1" s="1"/>
  <c r="BC259" i="1" s="1"/>
  <c r="BD259" i="1" s="1"/>
  <c r="BE259" i="1" s="1"/>
  <c r="AY263" i="1"/>
  <c r="AZ263" i="1" s="1"/>
  <c r="BA263" i="1" s="1"/>
  <c r="BB263" i="1" s="1"/>
  <c r="BC263" i="1" s="1"/>
  <c r="BD263" i="1" s="1"/>
  <c r="BE263" i="1" s="1"/>
  <c r="AY267" i="1"/>
  <c r="AZ267" i="1" s="1"/>
  <c r="BA267" i="1" s="1"/>
  <c r="BB267" i="1" s="1"/>
  <c r="BC267" i="1" s="1"/>
  <c r="BD267" i="1" s="1"/>
  <c r="BE267" i="1" s="1"/>
  <c r="AY271" i="1"/>
  <c r="AZ271" i="1" s="1"/>
  <c r="BA271" i="1" s="1"/>
  <c r="BB271" i="1" s="1"/>
  <c r="BC271" i="1" s="1"/>
  <c r="BD271" i="1" s="1"/>
  <c r="BE271" i="1" s="1"/>
  <c r="AY275" i="1"/>
  <c r="AZ275" i="1" s="1"/>
  <c r="BA275" i="1" s="1"/>
  <c r="BB275" i="1" s="1"/>
  <c r="BC275" i="1" s="1"/>
  <c r="BD275" i="1" s="1"/>
  <c r="BE275" i="1" s="1"/>
  <c r="AY286" i="1"/>
  <c r="AZ286" i="1" s="1"/>
  <c r="BA286" i="1" s="1"/>
  <c r="BB286" i="1" s="1"/>
  <c r="BC286" i="1" s="1"/>
  <c r="BD286" i="1" s="1"/>
  <c r="BE286" i="1" s="1"/>
  <c r="AY321" i="1"/>
  <c r="AZ321" i="1" s="1"/>
  <c r="BA321" i="1" s="1"/>
  <c r="BB321" i="1" s="1"/>
  <c r="BC321" i="1" s="1"/>
  <c r="BD321" i="1" s="1"/>
  <c r="BE321" i="1" s="1"/>
  <c r="AY325" i="1"/>
  <c r="AZ325" i="1" s="1"/>
  <c r="BA325" i="1" s="1"/>
  <c r="BB325" i="1" s="1"/>
  <c r="BC325" i="1" s="1"/>
  <c r="BD325" i="1" s="1"/>
  <c r="BE325" i="1" s="1"/>
  <c r="AY329" i="1"/>
  <c r="AZ329" i="1" s="1"/>
  <c r="BA329" i="1" s="1"/>
  <c r="BB329" i="1" s="1"/>
  <c r="BC329" i="1" s="1"/>
  <c r="BD329" i="1" s="1"/>
  <c r="BE329" i="1" s="1"/>
  <c r="AY333" i="1"/>
  <c r="AZ333" i="1" s="1"/>
  <c r="BA333" i="1" s="1"/>
  <c r="BB333" i="1" s="1"/>
  <c r="BC333" i="1" s="1"/>
  <c r="BD333" i="1" s="1"/>
  <c r="BE333" i="1" s="1"/>
  <c r="AY337" i="1"/>
  <c r="AZ337" i="1" s="1"/>
  <c r="BA337" i="1" s="1"/>
  <c r="BB337" i="1" s="1"/>
  <c r="BC337" i="1" s="1"/>
  <c r="BD337" i="1" s="1"/>
  <c r="BE337" i="1" s="1"/>
  <c r="AY341" i="1"/>
  <c r="AZ341" i="1" s="1"/>
  <c r="BA341" i="1" s="1"/>
  <c r="BB341" i="1" s="1"/>
  <c r="BC341" i="1" s="1"/>
  <c r="BD341" i="1" s="1"/>
  <c r="BE341" i="1" s="1"/>
  <c r="AY345" i="1"/>
  <c r="AZ345" i="1" s="1"/>
  <c r="BA345" i="1" s="1"/>
  <c r="BB345" i="1" s="1"/>
  <c r="BC345" i="1" s="1"/>
  <c r="BD345" i="1" s="1"/>
  <c r="BE345" i="1" s="1"/>
  <c r="AY368" i="1"/>
  <c r="AZ368" i="1" s="1"/>
  <c r="BA368" i="1" s="1"/>
  <c r="BB368" i="1" s="1"/>
  <c r="BC368" i="1" s="1"/>
  <c r="BD368" i="1" s="1"/>
  <c r="BE368" i="1" s="1"/>
  <c r="AY372" i="1"/>
  <c r="AZ372" i="1" s="1"/>
  <c r="BA372" i="1" s="1"/>
  <c r="BB372" i="1" s="1"/>
  <c r="BC372" i="1" s="1"/>
  <c r="BD372" i="1" s="1"/>
  <c r="BE372" i="1" s="1"/>
  <c r="AY427" i="1"/>
  <c r="AZ427" i="1" s="1"/>
  <c r="BA427" i="1" s="1"/>
  <c r="BB427" i="1" s="1"/>
  <c r="BC427" i="1" s="1"/>
  <c r="BD427" i="1" s="1"/>
  <c r="BE427" i="1" s="1"/>
  <c r="AY431" i="1"/>
  <c r="AZ431" i="1" s="1"/>
  <c r="BA431" i="1" s="1"/>
  <c r="BB431" i="1" s="1"/>
  <c r="BC431" i="1" s="1"/>
  <c r="BD431" i="1" s="1"/>
  <c r="BE431" i="1" s="1"/>
  <c r="AY435" i="1"/>
  <c r="AZ435" i="1" s="1"/>
  <c r="BA435" i="1" s="1"/>
  <c r="BB435" i="1" s="1"/>
  <c r="BC435" i="1" s="1"/>
  <c r="BD435" i="1" s="1"/>
  <c r="BE435" i="1" s="1"/>
  <c r="AY439" i="1"/>
  <c r="AZ439" i="1" s="1"/>
  <c r="BA439" i="1" s="1"/>
  <c r="BB439" i="1" s="1"/>
  <c r="BC439" i="1" s="1"/>
  <c r="BD439" i="1" s="1"/>
  <c r="BE439" i="1" s="1"/>
  <c r="AY443" i="1"/>
  <c r="AZ443" i="1" s="1"/>
  <c r="BA443" i="1" s="1"/>
  <c r="BB443" i="1" s="1"/>
  <c r="BC443" i="1" s="1"/>
  <c r="BD443" i="1" s="1"/>
  <c r="BE443" i="1" s="1"/>
  <c r="AY447" i="1"/>
  <c r="AZ447" i="1" s="1"/>
  <c r="BA447" i="1" s="1"/>
  <c r="BB447" i="1" s="1"/>
  <c r="BC447" i="1" s="1"/>
  <c r="BD447" i="1" s="1"/>
  <c r="BE447" i="1" s="1"/>
  <c r="AY451" i="1"/>
  <c r="AZ451" i="1" s="1"/>
  <c r="BA451" i="1" s="1"/>
  <c r="BB451" i="1" s="1"/>
  <c r="BC451" i="1" s="1"/>
  <c r="BD451" i="1" s="1"/>
  <c r="BE451" i="1" s="1"/>
  <c r="AY462" i="1"/>
  <c r="AZ462" i="1" s="1"/>
  <c r="BA462" i="1" s="1"/>
  <c r="BB462" i="1" s="1"/>
  <c r="BC462" i="1" s="1"/>
  <c r="BD462" i="1" s="1"/>
  <c r="BE462" i="1" s="1"/>
  <c r="AY466" i="1"/>
  <c r="AZ466" i="1" s="1"/>
  <c r="BA466" i="1" s="1"/>
  <c r="BB466" i="1" s="1"/>
  <c r="BC466" i="1" s="1"/>
  <c r="BD466" i="1" s="1"/>
  <c r="BE466" i="1" s="1"/>
  <c r="AY470" i="1"/>
  <c r="AZ470" i="1" s="1"/>
  <c r="BA470" i="1" s="1"/>
  <c r="BB470" i="1" s="1"/>
  <c r="BC470" i="1" s="1"/>
  <c r="BD470" i="1" s="1"/>
  <c r="BE470" i="1" s="1"/>
  <c r="AY474" i="1"/>
  <c r="AZ474" i="1" s="1"/>
  <c r="BA474" i="1" s="1"/>
  <c r="BB474" i="1" s="1"/>
  <c r="BC474" i="1" s="1"/>
  <c r="BD474" i="1" s="1"/>
  <c r="BE474" i="1" s="1"/>
  <c r="AY478" i="1"/>
  <c r="AZ478" i="1" s="1"/>
  <c r="BA478" i="1" s="1"/>
  <c r="BB478" i="1" s="1"/>
  <c r="BC478" i="1" s="1"/>
  <c r="BD478" i="1" s="1"/>
  <c r="BE478" i="1" s="1"/>
  <c r="AY482" i="1"/>
  <c r="AZ482" i="1" s="1"/>
  <c r="BA482" i="1" s="1"/>
  <c r="BB482" i="1" s="1"/>
  <c r="BC482" i="1" s="1"/>
  <c r="BD482" i="1" s="1"/>
  <c r="BE482" i="1" s="1"/>
  <c r="AY486" i="1"/>
  <c r="AZ486" i="1" s="1"/>
  <c r="BA486" i="1" s="1"/>
  <c r="BB486" i="1" s="1"/>
  <c r="BC486" i="1" s="1"/>
  <c r="BD486" i="1" s="1"/>
  <c r="BE486" i="1" s="1"/>
  <c r="AY490" i="1"/>
  <c r="AZ490" i="1" s="1"/>
  <c r="BA490" i="1" s="1"/>
  <c r="BB490" i="1" s="1"/>
  <c r="BC490" i="1" s="1"/>
  <c r="BD490" i="1" s="1"/>
  <c r="BE490" i="1" s="1"/>
  <c r="AY494" i="1"/>
  <c r="AZ494" i="1" s="1"/>
  <c r="BA494" i="1" s="1"/>
  <c r="BB494" i="1" s="1"/>
  <c r="BC494" i="1" s="1"/>
  <c r="BD494" i="1" s="1"/>
  <c r="BE494" i="1" s="1"/>
  <c r="AY498" i="1"/>
  <c r="AZ498" i="1" s="1"/>
  <c r="BA498" i="1" s="1"/>
  <c r="BB498" i="1" s="1"/>
  <c r="BC498" i="1" s="1"/>
  <c r="BD498" i="1" s="1"/>
  <c r="BE498" i="1" s="1"/>
  <c r="AY502" i="1"/>
  <c r="AZ502" i="1" s="1"/>
  <c r="BA502" i="1" s="1"/>
  <c r="BB502" i="1" s="1"/>
  <c r="BC502" i="1" s="1"/>
  <c r="BD502" i="1" s="1"/>
  <c r="BE502" i="1" s="1"/>
  <c r="AY506" i="1"/>
  <c r="AZ506" i="1" s="1"/>
  <c r="BA506" i="1" s="1"/>
  <c r="BB506" i="1" s="1"/>
  <c r="BC506" i="1" s="1"/>
  <c r="BD506" i="1" s="1"/>
  <c r="BE506" i="1" s="1"/>
  <c r="AY510" i="1"/>
  <c r="AZ510" i="1" s="1"/>
  <c r="BA510" i="1" s="1"/>
  <c r="BB510" i="1" s="1"/>
  <c r="BC510" i="1" s="1"/>
  <c r="BD510" i="1" s="1"/>
  <c r="BE510" i="1" s="1"/>
  <c r="AY27" i="1"/>
  <c r="AZ27" i="1" s="1"/>
  <c r="BA27" i="1" s="1"/>
  <c r="BB27" i="1" s="1"/>
  <c r="BC27" i="1" s="1"/>
  <c r="BD27" i="1" s="1"/>
  <c r="BE27" i="1" s="1"/>
  <c r="AY51" i="1"/>
  <c r="AZ51" i="1" s="1"/>
  <c r="BA51" i="1" s="1"/>
  <c r="BB51" i="1" s="1"/>
  <c r="BC51" i="1" s="1"/>
  <c r="BD51" i="1" s="1"/>
  <c r="BE51" i="1" s="1"/>
  <c r="AY63" i="1"/>
  <c r="AZ63" i="1" s="1"/>
  <c r="BA63" i="1" s="1"/>
  <c r="BB63" i="1" s="1"/>
  <c r="BC63" i="1" s="1"/>
  <c r="BD63" i="1" s="1"/>
  <c r="BE63" i="1" s="1"/>
  <c r="AY91" i="1"/>
  <c r="AZ91" i="1" s="1"/>
  <c r="BA91" i="1" s="1"/>
  <c r="BB91" i="1" s="1"/>
  <c r="BC91" i="1" s="1"/>
  <c r="BD91" i="1" s="1"/>
  <c r="BE91" i="1" s="1"/>
  <c r="AY115" i="1"/>
  <c r="AZ115" i="1" s="1"/>
  <c r="BA115" i="1" s="1"/>
  <c r="BB115" i="1" s="1"/>
  <c r="BC115" i="1" s="1"/>
  <c r="BD115" i="1" s="1"/>
  <c r="BE115" i="1" s="1"/>
  <c r="AY139" i="1"/>
  <c r="AZ139" i="1" s="1"/>
  <c r="BA139" i="1" s="1"/>
  <c r="BB139" i="1" s="1"/>
  <c r="BC139" i="1" s="1"/>
  <c r="BD139" i="1" s="1"/>
  <c r="BE139" i="1" s="1"/>
  <c r="AY163" i="1"/>
  <c r="AZ163" i="1" s="1"/>
  <c r="BA163" i="1" s="1"/>
  <c r="BB163" i="1" s="1"/>
  <c r="BC163" i="1" s="1"/>
  <c r="BD163" i="1" s="1"/>
  <c r="BE163" i="1" s="1"/>
  <c r="AY183" i="1"/>
  <c r="AZ183" i="1" s="1"/>
  <c r="BA183" i="1" s="1"/>
  <c r="BB183" i="1" s="1"/>
  <c r="BC183" i="1" s="1"/>
  <c r="BD183" i="1" s="1"/>
  <c r="BE183" i="1" s="1"/>
  <c r="AY210" i="1"/>
  <c r="AZ210" i="1" s="1"/>
  <c r="BA210" i="1" s="1"/>
  <c r="BB210" i="1" s="1"/>
  <c r="BC210" i="1" s="1"/>
  <c r="BD210" i="1" s="1"/>
  <c r="BE210" i="1" s="1"/>
  <c r="AY316" i="1"/>
  <c r="AZ316" i="1" s="1"/>
  <c r="BA316" i="1" s="1"/>
  <c r="BB316" i="1" s="1"/>
  <c r="BC316" i="1" s="1"/>
  <c r="BD316" i="1" s="1"/>
  <c r="BE316" i="1" s="1"/>
  <c r="AY378" i="1"/>
  <c r="AZ378" i="1" s="1"/>
  <c r="BA378" i="1" s="1"/>
  <c r="BB378" i="1" s="1"/>
  <c r="BC378" i="1" s="1"/>
  <c r="BD378" i="1" s="1"/>
  <c r="BE378" i="1" s="1"/>
  <c r="AY406" i="1"/>
  <c r="AZ406" i="1" s="1"/>
  <c r="BA406" i="1" s="1"/>
  <c r="BB406" i="1" s="1"/>
  <c r="BC406" i="1" s="1"/>
  <c r="BD406" i="1" s="1"/>
  <c r="BE406" i="1" s="1"/>
  <c r="AY461" i="1"/>
  <c r="AZ461" i="1" s="1"/>
  <c r="BA461" i="1" s="1"/>
  <c r="BB461" i="1" s="1"/>
  <c r="BC461" i="1" s="1"/>
  <c r="BD461" i="1" s="1"/>
  <c r="BE461" i="1" s="1"/>
  <c r="AY17" i="1"/>
  <c r="AZ17" i="1" s="1"/>
  <c r="BA17" i="1" s="1"/>
  <c r="BB17" i="1" s="1"/>
  <c r="BC17" i="1" s="1"/>
  <c r="BD17" i="1" s="1"/>
  <c r="BE17" i="1" s="1"/>
  <c r="AY21" i="1"/>
  <c r="AZ21" i="1" s="1"/>
  <c r="BA21" i="1" s="1"/>
  <c r="BB21" i="1" s="1"/>
  <c r="BC21" i="1" s="1"/>
  <c r="BD21" i="1" s="1"/>
  <c r="BE21" i="1" s="1"/>
  <c r="AY25" i="1"/>
  <c r="AZ25" i="1" s="1"/>
  <c r="BA25" i="1" s="1"/>
  <c r="BB25" i="1" s="1"/>
  <c r="BC25" i="1" s="1"/>
  <c r="BD25" i="1" s="1"/>
  <c r="BE25" i="1" s="1"/>
  <c r="AY29" i="1"/>
  <c r="AZ29" i="1" s="1"/>
  <c r="BA29" i="1" s="1"/>
  <c r="BB29" i="1" s="1"/>
  <c r="BC29" i="1" s="1"/>
  <c r="BD29" i="1" s="1"/>
  <c r="BE29" i="1" s="1"/>
  <c r="AY33" i="1"/>
  <c r="AZ33" i="1" s="1"/>
  <c r="BA33" i="1" s="1"/>
  <c r="BB33" i="1" s="1"/>
  <c r="BC33" i="1" s="1"/>
  <c r="BD33" i="1" s="1"/>
  <c r="BE33" i="1" s="1"/>
  <c r="AY37" i="1"/>
  <c r="AZ37" i="1" s="1"/>
  <c r="BA37" i="1" s="1"/>
  <c r="BB37" i="1" s="1"/>
  <c r="BC37" i="1" s="1"/>
  <c r="BD37" i="1" s="1"/>
  <c r="BE37" i="1" s="1"/>
  <c r="AY41" i="1"/>
  <c r="AZ41" i="1" s="1"/>
  <c r="BA41" i="1" s="1"/>
  <c r="BB41" i="1" s="1"/>
  <c r="BC41" i="1" s="1"/>
  <c r="BD41" i="1" s="1"/>
  <c r="BE41" i="1" s="1"/>
  <c r="AY45" i="1"/>
  <c r="AZ45" i="1" s="1"/>
  <c r="BA45" i="1" s="1"/>
  <c r="BB45" i="1" s="1"/>
  <c r="BC45" i="1" s="1"/>
  <c r="BD45" i="1" s="1"/>
  <c r="BE45" i="1" s="1"/>
  <c r="AY49" i="1"/>
  <c r="AZ49" i="1" s="1"/>
  <c r="BA49" i="1" s="1"/>
  <c r="BB49" i="1" s="1"/>
  <c r="BC49" i="1" s="1"/>
  <c r="BD49" i="1" s="1"/>
  <c r="BE49" i="1" s="1"/>
  <c r="AY53" i="1"/>
  <c r="AZ53" i="1" s="1"/>
  <c r="BA53" i="1" s="1"/>
  <c r="BB53" i="1" s="1"/>
  <c r="BC53" i="1" s="1"/>
  <c r="BD53" i="1" s="1"/>
  <c r="BE53" i="1" s="1"/>
  <c r="AY57" i="1"/>
  <c r="AZ57" i="1" s="1"/>
  <c r="BA57" i="1" s="1"/>
  <c r="BB57" i="1" s="1"/>
  <c r="BC57" i="1" s="1"/>
  <c r="BD57" i="1" s="1"/>
  <c r="BE57" i="1" s="1"/>
  <c r="AY61" i="1"/>
  <c r="AZ61" i="1" s="1"/>
  <c r="BA61" i="1" s="1"/>
  <c r="BB61" i="1" s="1"/>
  <c r="BC61" i="1" s="1"/>
  <c r="BD61" i="1" s="1"/>
  <c r="BE61" i="1" s="1"/>
  <c r="AY65" i="1"/>
  <c r="AZ65" i="1" s="1"/>
  <c r="BA65" i="1" s="1"/>
  <c r="BB65" i="1" s="1"/>
  <c r="BC65" i="1" s="1"/>
  <c r="BD65" i="1" s="1"/>
  <c r="BE65" i="1" s="1"/>
  <c r="AY69" i="1"/>
  <c r="AZ69" i="1" s="1"/>
  <c r="BA69" i="1" s="1"/>
  <c r="BB69" i="1" s="1"/>
  <c r="BC69" i="1" s="1"/>
  <c r="BD69" i="1" s="1"/>
  <c r="BE69" i="1" s="1"/>
  <c r="AY73" i="1"/>
  <c r="AZ73" i="1" s="1"/>
  <c r="BA73" i="1" s="1"/>
  <c r="BB73" i="1" s="1"/>
  <c r="BC73" i="1" s="1"/>
  <c r="BD73" i="1" s="1"/>
  <c r="BE73" i="1" s="1"/>
  <c r="AY77" i="1"/>
  <c r="AZ77" i="1" s="1"/>
  <c r="BA77" i="1" s="1"/>
  <c r="BB77" i="1" s="1"/>
  <c r="BC77" i="1" s="1"/>
  <c r="BD77" i="1" s="1"/>
  <c r="BE77" i="1" s="1"/>
  <c r="AY81" i="1"/>
  <c r="AZ81" i="1" s="1"/>
  <c r="BA81" i="1" s="1"/>
  <c r="BB81" i="1" s="1"/>
  <c r="BC81" i="1" s="1"/>
  <c r="BD81" i="1" s="1"/>
  <c r="BE81" i="1" s="1"/>
  <c r="AY85" i="1"/>
  <c r="AZ85" i="1" s="1"/>
  <c r="BA85" i="1" s="1"/>
  <c r="BB85" i="1" s="1"/>
  <c r="BC85" i="1" s="1"/>
  <c r="BD85" i="1" s="1"/>
  <c r="BE85" i="1" s="1"/>
  <c r="AY89" i="1"/>
  <c r="AZ89" i="1" s="1"/>
  <c r="BA89" i="1" s="1"/>
  <c r="BB89" i="1" s="1"/>
  <c r="BC89" i="1" s="1"/>
  <c r="BD89" i="1" s="1"/>
  <c r="BE89" i="1" s="1"/>
  <c r="AY93" i="1"/>
  <c r="AZ93" i="1" s="1"/>
  <c r="BA93" i="1" s="1"/>
  <c r="BB93" i="1" s="1"/>
  <c r="BC93" i="1" s="1"/>
  <c r="BD93" i="1" s="1"/>
  <c r="BE93" i="1" s="1"/>
  <c r="AY97" i="1"/>
  <c r="AZ97" i="1" s="1"/>
  <c r="BA97" i="1" s="1"/>
  <c r="BB97" i="1" s="1"/>
  <c r="BC97" i="1" s="1"/>
  <c r="BD97" i="1" s="1"/>
  <c r="BE97" i="1" s="1"/>
  <c r="AY101" i="1"/>
  <c r="AZ101" i="1" s="1"/>
  <c r="BA101" i="1" s="1"/>
  <c r="BB101" i="1" s="1"/>
  <c r="BC101" i="1" s="1"/>
  <c r="BD101" i="1" s="1"/>
  <c r="BE101" i="1" s="1"/>
  <c r="AY105" i="1"/>
  <c r="AZ105" i="1" s="1"/>
  <c r="BA105" i="1" s="1"/>
  <c r="BB105" i="1" s="1"/>
  <c r="BC105" i="1" s="1"/>
  <c r="BD105" i="1" s="1"/>
  <c r="BE105" i="1" s="1"/>
  <c r="AY109" i="1"/>
  <c r="AZ109" i="1" s="1"/>
  <c r="BA109" i="1" s="1"/>
  <c r="BB109" i="1" s="1"/>
  <c r="BC109" i="1" s="1"/>
  <c r="BD109" i="1" s="1"/>
  <c r="BE109" i="1" s="1"/>
  <c r="AY113" i="1"/>
  <c r="AZ113" i="1" s="1"/>
  <c r="BA113" i="1" s="1"/>
  <c r="BB113" i="1" s="1"/>
  <c r="BC113" i="1" s="1"/>
  <c r="BD113" i="1" s="1"/>
  <c r="BE113" i="1" s="1"/>
  <c r="AY117" i="1"/>
  <c r="AZ117" i="1" s="1"/>
  <c r="BA117" i="1" s="1"/>
  <c r="BB117" i="1" s="1"/>
  <c r="BC117" i="1" s="1"/>
  <c r="BD117" i="1" s="1"/>
  <c r="BE117" i="1" s="1"/>
  <c r="AY121" i="1"/>
  <c r="AZ121" i="1" s="1"/>
  <c r="BA121" i="1" s="1"/>
  <c r="BB121" i="1" s="1"/>
  <c r="BC121" i="1" s="1"/>
  <c r="BD121" i="1" s="1"/>
  <c r="BE121" i="1" s="1"/>
  <c r="AY125" i="1"/>
  <c r="AZ125" i="1" s="1"/>
  <c r="BA125" i="1" s="1"/>
  <c r="BB125" i="1" s="1"/>
  <c r="BC125" i="1" s="1"/>
  <c r="BD125" i="1" s="1"/>
  <c r="BE125" i="1" s="1"/>
  <c r="AY129" i="1"/>
  <c r="AZ129" i="1" s="1"/>
  <c r="BA129" i="1" s="1"/>
  <c r="BB129" i="1" s="1"/>
  <c r="BC129" i="1" s="1"/>
  <c r="BD129" i="1" s="1"/>
  <c r="BE129" i="1" s="1"/>
  <c r="AY133" i="1"/>
  <c r="AZ133" i="1" s="1"/>
  <c r="BA133" i="1" s="1"/>
  <c r="BB133" i="1" s="1"/>
  <c r="BC133" i="1" s="1"/>
  <c r="BD133" i="1" s="1"/>
  <c r="BE133" i="1" s="1"/>
  <c r="AY137" i="1"/>
  <c r="AZ137" i="1" s="1"/>
  <c r="BA137" i="1" s="1"/>
  <c r="BB137" i="1" s="1"/>
  <c r="BC137" i="1" s="1"/>
  <c r="BD137" i="1" s="1"/>
  <c r="BE137" i="1" s="1"/>
  <c r="AY141" i="1"/>
  <c r="AZ141" i="1" s="1"/>
  <c r="BA141" i="1" s="1"/>
  <c r="BB141" i="1" s="1"/>
  <c r="BC141" i="1" s="1"/>
  <c r="BD141" i="1" s="1"/>
  <c r="BE141" i="1" s="1"/>
  <c r="AY145" i="1"/>
  <c r="AZ145" i="1" s="1"/>
  <c r="BA145" i="1" s="1"/>
  <c r="BB145" i="1" s="1"/>
  <c r="BC145" i="1" s="1"/>
  <c r="BD145" i="1" s="1"/>
  <c r="BE145" i="1" s="1"/>
  <c r="AY149" i="1"/>
  <c r="AZ149" i="1" s="1"/>
  <c r="BA149" i="1" s="1"/>
  <c r="BB149" i="1" s="1"/>
  <c r="BC149" i="1" s="1"/>
  <c r="BD149" i="1" s="1"/>
  <c r="BE149" i="1" s="1"/>
  <c r="AY153" i="1"/>
  <c r="AZ153" i="1" s="1"/>
  <c r="BA153" i="1" s="1"/>
  <c r="BB153" i="1" s="1"/>
  <c r="BC153" i="1" s="1"/>
  <c r="BD153" i="1" s="1"/>
  <c r="BE153" i="1" s="1"/>
  <c r="AY157" i="1"/>
  <c r="AZ157" i="1" s="1"/>
  <c r="BA157" i="1" s="1"/>
  <c r="BB157" i="1" s="1"/>
  <c r="BC157" i="1" s="1"/>
  <c r="BD157" i="1" s="1"/>
  <c r="BE157" i="1" s="1"/>
  <c r="AY161" i="1"/>
  <c r="AZ161" i="1" s="1"/>
  <c r="BA161" i="1" s="1"/>
  <c r="BB161" i="1" s="1"/>
  <c r="BC161" i="1" s="1"/>
  <c r="BD161" i="1" s="1"/>
  <c r="BE161" i="1" s="1"/>
  <c r="AY165" i="1"/>
  <c r="AZ165" i="1" s="1"/>
  <c r="BA165" i="1" s="1"/>
  <c r="BB165" i="1" s="1"/>
  <c r="BC165" i="1" s="1"/>
  <c r="BD165" i="1" s="1"/>
  <c r="BE165" i="1" s="1"/>
  <c r="AY169" i="1"/>
  <c r="AZ169" i="1" s="1"/>
  <c r="BA169" i="1" s="1"/>
  <c r="BB169" i="1" s="1"/>
  <c r="BC169" i="1" s="1"/>
  <c r="BD169" i="1" s="1"/>
  <c r="BE169" i="1" s="1"/>
  <c r="AY173" i="1"/>
  <c r="AZ173" i="1" s="1"/>
  <c r="BA173" i="1" s="1"/>
  <c r="BB173" i="1" s="1"/>
  <c r="BC173" i="1" s="1"/>
  <c r="BD173" i="1" s="1"/>
  <c r="BE173" i="1" s="1"/>
  <c r="AY177" i="1"/>
  <c r="AZ177" i="1" s="1"/>
  <c r="BA177" i="1" s="1"/>
  <c r="BB177" i="1" s="1"/>
  <c r="BC177" i="1" s="1"/>
  <c r="BD177" i="1" s="1"/>
  <c r="BE177" i="1" s="1"/>
  <c r="AY181" i="1"/>
  <c r="AZ181" i="1" s="1"/>
  <c r="BA181" i="1" s="1"/>
  <c r="BB181" i="1" s="1"/>
  <c r="BC181" i="1" s="1"/>
  <c r="BD181" i="1" s="1"/>
  <c r="BE181" i="1" s="1"/>
  <c r="AY185" i="1"/>
  <c r="AZ185" i="1" s="1"/>
  <c r="BA185" i="1" s="1"/>
  <c r="BB185" i="1" s="1"/>
  <c r="BC185" i="1" s="1"/>
  <c r="BD185" i="1" s="1"/>
  <c r="BE185" i="1" s="1"/>
  <c r="AY189" i="1"/>
  <c r="AZ189" i="1" s="1"/>
  <c r="BA189" i="1" s="1"/>
  <c r="BB189" i="1" s="1"/>
  <c r="BC189" i="1" s="1"/>
  <c r="BD189" i="1" s="1"/>
  <c r="BE189" i="1" s="1"/>
  <c r="AY204" i="1"/>
  <c r="AZ204" i="1" s="1"/>
  <c r="BA204" i="1" s="1"/>
  <c r="BB204" i="1" s="1"/>
  <c r="BC204" i="1" s="1"/>
  <c r="BD204" i="1" s="1"/>
  <c r="BE204" i="1" s="1"/>
  <c r="AY208" i="1"/>
  <c r="AZ208" i="1" s="1"/>
  <c r="BA208" i="1" s="1"/>
  <c r="BB208" i="1" s="1"/>
  <c r="BC208" i="1" s="1"/>
  <c r="BD208" i="1" s="1"/>
  <c r="BE208" i="1" s="1"/>
  <c r="AY212" i="1"/>
  <c r="AZ212" i="1" s="1"/>
  <c r="BA212" i="1" s="1"/>
  <c r="BB212" i="1" s="1"/>
  <c r="BC212" i="1" s="1"/>
  <c r="BD212" i="1" s="1"/>
  <c r="BE212" i="1" s="1"/>
  <c r="AY216" i="1"/>
  <c r="AZ216" i="1" s="1"/>
  <c r="BA216" i="1" s="1"/>
  <c r="BB216" i="1" s="1"/>
  <c r="BC216" i="1" s="1"/>
  <c r="BD216" i="1" s="1"/>
  <c r="BE216" i="1" s="1"/>
  <c r="AY220" i="1"/>
  <c r="AZ220" i="1" s="1"/>
  <c r="BA220" i="1" s="1"/>
  <c r="BB220" i="1" s="1"/>
  <c r="BC220" i="1" s="1"/>
  <c r="BD220" i="1" s="1"/>
  <c r="BE220" i="1" s="1"/>
  <c r="AY224" i="1"/>
  <c r="AZ224" i="1" s="1"/>
  <c r="BA224" i="1" s="1"/>
  <c r="BB224" i="1" s="1"/>
  <c r="BC224" i="1" s="1"/>
  <c r="BD224" i="1" s="1"/>
  <c r="BE224" i="1" s="1"/>
  <c r="AY228" i="1"/>
  <c r="AZ228" i="1" s="1"/>
  <c r="BA228" i="1" s="1"/>
  <c r="BB228" i="1" s="1"/>
  <c r="BC228" i="1" s="1"/>
  <c r="BD228" i="1" s="1"/>
  <c r="BE228" i="1" s="1"/>
  <c r="AY279" i="1"/>
  <c r="AZ279" i="1" s="1"/>
  <c r="BA279" i="1" s="1"/>
  <c r="BB279" i="1" s="1"/>
  <c r="BC279" i="1" s="1"/>
  <c r="BD279" i="1" s="1"/>
  <c r="BE279" i="1" s="1"/>
  <c r="AY283" i="1"/>
  <c r="AZ283" i="1" s="1"/>
  <c r="BA283" i="1" s="1"/>
  <c r="BB283" i="1" s="1"/>
  <c r="BC283" i="1" s="1"/>
  <c r="BD283" i="1" s="1"/>
  <c r="BE283" i="1" s="1"/>
  <c r="AY290" i="1"/>
  <c r="AZ290" i="1" s="1"/>
  <c r="BA290" i="1" s="1"/>
  <c r="BB290" i="1" s="1"/>
  <c r="BC290" i="1" s="1"/>
  <c r="BD290" i="1" s="1"/>
  <c r="BE290" i="1" s="1"/>
  <c r="AY294" i="1"/>
  <c r="AZ294" i="1" s="1"/>
  <c r="BA294" i="1" s="1"/>
  <c r="BB294" i="1" s="1"/>
  <c r="BC294" i="1" s="1"/>
  <c r="BD294" i="1" s="1"/>
  <c r="BE294" i="1" s="1"/>
  <c r="AY298" i="1"/>
  <c r="AZ298" i="1" s="1"/>
  <c r="BA298" i="1" s="1"/>
  <c r="BB298" i="1" s="1"/>
  <c r="BC298" i="1" s="1"/>
  <c r="BD298" i="1" s="1"/>
  <c r="BE298" i="1" s="1"/>
  <c r="AY302" i="1"/>
  <c r="AZ302" i="1" s="1"/>
  <c r="BA302" i="1" s="1"/>
  <c r="BB302" i="1" s="1"/>
  <c r="BC302" i="1" s="1"/>
  <c r="BD302" i="1" s="1"/>
  <c r="BE302" i="1" s="1"/>
  <c r="AY306" i="1"/>
  <c r="AZ306" i="1" s="1"/>
  <c r="BA306" i="1" s="1"/>
  <c r="BB306" i="1" s="1"/>
  <c r="BC306" i="1" s="1"/>
  <c r="BD306" i="1" s="1"/>
  <c r="BE306" i="1" s="1"/>
  <c r="AY310" i="1"/>
  <c r="AZ310" i="1" s="1"/>
  <c r="BA310" i="1" s="1"/>
  <c r="BB310" i="1" s="1"/>
  <c r="BC310" i="1" s="1"/>
  <c r="BD310" i="1" s="1"/>
  <c r="BE310" i="1" s="1"/>
  <c r="AY314" i="1"/>
  <c r="AZ314" i="1" s="1"/>
  <c r="BA314" i="1" s="1"/>
  <c r="BB314" i="1" s="1"/>
  <c r="BC314" i="1" s="1"/>
  <c r="BD314" i="1" s="1"/>
  <c r="BE314" i="1" s="1"/>
  <c r="AY349" i="1"/>
  <c r="AZ349" i="1" s="1"/>
  <c r="BA349" i="1" s="1"/>
  <c r="BB349" i="1" s="1"/>
  <c r="BC349" i="1" s="1"/>
  <c r="BD349" i="1" s="1"/>
  <c r="BE349" i="1" s="1"/>
  <c r="AY353" i="1"/>
  <c r="AZ353" i="1" s="1"/>
  <c r="BA353" i="1" s="1"/>
  <c r="BB353" i="1" s="1"/>
  <c r="BC353" i="1" s="1"/>
  <c r="BD353" i="1" s="1"/>
  <c r="BE353" i="1" s="1"/>
  <c r="AY357" i="1"/>
  <c r="AZ357" i="1" s="1"/>
  <c r="BA357" i="1" s="1"/>
  <c r="BB357" i="1" s="1"/>
  <c r="BC357" i="1" s="1"/>
  <c r="BD357" i="1" s="1"/>
  <c r="BE357" i="1" s="1"/>
  <c r="AY361" i="1"/>
  <c r="AZ361" i="1" s="1"/>
  <c r="BA361" i="1" s="1"/>
  <c r="BB361" i="1" s="1"/>
  <c r="BC361" i="1" s="1"/>
  <c r="BD361" i="1" s="1"/>
  <c r="BE361" i="1" s="1"/>
  <c r="AY365" i="1"/>
  <c r="AZ365" i="1" s="1"/>
  <c r="BA365" i="1" s="1"/>
  <c r="BB365" i="1" s="1"/>
  <c r="BC365" i="1" s="1"/>
  <c r="BD365" i="1" s="1"/>
  <c r="BE365" i="1" s="1"/>
  <c r="AY376" i="1"/>
  <c r="AZ376" i="1" s="1"/>
  <c r="BA376" i="1" s="1"/>
  <c r="BB376" i="1" s="1"/>
  <c r="BC376" i="1" s="1"/>
  <c r="BD376" i="1" s="1"/>
  <c r="BE376" i="1" s="1"/>
  <c r="AY380" i="1"/>
  <c r="AZ380" i="1" s="1"/>
  <c r="BA380" i="1" s="1"/>
  <c r="BB380" i="1" s="1"/>
  <c r="BC380" i="1" s="1"/>
  <c r="BD380" i="1" s="1"/>
  <c r="BE380" i="1" s="1"/>
  <c r="AY384" i="1"/>
  <c r="AZ384" i="1" s="1"/>
  <c r="BA384" i="1" s="1"/>
  <c r="BB384" i="1" s="1"/>
  <c r="BC384" i="1" s="1"/>
  <c r="BD384" i="1" s="1"/>
  <c r="BE384" i="1" s="1"/>
  <c r="AY388" i="1"/>
  <c r="AZ388" i="1" s="1"/>
  <c r="BA388" i="1" s="1"/>
  <c r="BB388" i="1" s="1"/>
  <c r="BC388" i="1" s="1"/>
  <c r="BD388" i="1" s="1"/>
  <c r="BE388" i="1" s="1"/>
  <c r="AY392" i="1"/>
  <c r="AZ392" i="1" s="1"/>
  <c r="BA392" i="1" s="1"/>
  <c r="BB392" i="1" s="1"/>
  <c r="BC392" i="1" s="1"/>
  <c r="BD392" i="1" s="1"/>
  <c r="BE392" i="1" s="1"/>
  <c r="AY396" i="1"/>
  <c r="AZ396" i="1" s="1"/>
  <c r="BA396" i="1" s="1"/>
  <c r="BB396" i="1" s="1"/>
  <c r="BC396" i="1" s="1"/>
  <c r="BD396" i="1" s="1"/>
  <c r="BE396" i="1" s="1"/>
  <c r="AY400" i="1"/>
  <c r="AZ400" i="1" s="1"/>
  <c r="BA400" i="1" s="1"/>
  <c r="BB400" i="1" s="1"/>
  <c r="BC400" i="1" s="1"/>
  <c r="BD400" i="1" s="1"/>
  <c r="BE400" i="1" s="1"/>
  <c r="AY404" i="1"/>
  <c r="AZ404" i="1" s="1"/>
  <c r="BA404" i="1" s="1"/>
  <c r="BB404" i="1" s="1"/>
  <c r="BC404" i="1" s="1"/>
  <c r="BD404" i="1" s="1"/>
  <c r="BE404" i="1" s="1"/>
  <c r="AY408" i="1"/>
  <c r="AZ408" i="1" s="1"/>
  <c r="BA408" i="1" s="1"/>
  <c r="BB408" i="1" s="1"/>
  <c r="BC408" i="1" s="1"/>
  <c r="BD408" i="1" s="1"/>
  <c r="BE408" i="1" s="1"/>
  <c r="AY412" i="1"/>
  <c r="AZ412" i="1" s="1"/>
  <c r="BA412" i="1" s="1"/>
  <c r="BB412" i="1" s="1"/>
  <c r="BC412" i="1" s="1"/>
  <c r="BD412" i="1" s="1"/>
  <c r="BE412" i="1" s="1"/>
  <c r="AY416" i="1"/>
  <c r="AZ416" i="1" s="1"/>
  <c r="BA416" i="1" s="1"/>
  <c r="BB416" i="1" s="1"/>
  <c r="BC416" i="1" s="1"/>
  <c r="BD416" i="1" s="1"/>
  <c r="BE416" i="1" s="1"/>
  <c r="AY420" i="1"/>
  <c r="AZ420" i="1" s="1"/>
  <c r="BA420" i="1" s="1"/>
  <c r="BB420" i="1" s="1"/>
  <c r="BC420" i="1" s="1"/>
  <c r="BD420" i="1" s="1"/>
  <c r="BE420" i="1" s="1"/>
  <c r="AY424" i="1"/>
  <c r="AZ424" i="1" s="1"/>
  <c r="BA424" i="1" s="1"/>
  <c r="BB424" i="1" s="1"/>
  <c r="BC424" i="1" s="1"/>
  <c r="BD424" i="1" s="1"/>
  <c r="BE424" i="1" s="1"/>
  <c r="AY455" i="1"/>
  <c r="AZ455" i="1" s="1"/>
  <c r="BA455" i="1" s="1"/>
  <c r="BB455" i="1" s="1"/>
  <c r="BC455" i="1" s="1"/>
  <c r="BD455" i="1" s="1"/>
  <c r="BE455" i="1" s="1"/>
  <c r="AY459" i="1"/>
  <c r="AZ459" i="1" s="1"/>
  <c r="BA459" i="1" s="1"/>
  <c r="BB459" i="1" s="1"/>
  <c r="BC459" i="1" s="1"/>
  <c r="BD459" i="1" s="1"/>
  <c r="BE459" i="1" s="1"/>
  <c r="AY31" i="1"/>
  <c r="AZ31" i="1" s="1"/>
  <c r="BA31" i="1" s="1"/>
  <c r="BB31" i="1" s="1"/>
  <c r="BC31" i="1" s="1"/>
  <c r="BD31" i="1" s="1"/>
  <c r="BE31" i="1" s="1"/>
  <c r="AY87" i="1"/>
  <c r="AZ87" i="1" s="1"/>
  <c r="BA87" i="1" s="1"/>
  <c r="BB87" i="1" s="1"/>
  <c r="BC87" i="1" s="1"/>
  <c r="BD87" i="1" s="1"/>
  <c r="BE87" i="1" s="1"/>
  <c r="AY143" i="1"/>
  <c r="AZ143" i="1" s="1"/>
  <c r="BA143" i="1" s="1"/>
  <c r="BB143" i="1" s="1"/>
  <c r="BC143" i="1" s="1"/>
  <c r="BD143" i="1" s="1"/>
  <c r="BE143" i="1" s="1"/>
  <c r="AY292" i="1"/>
  <c r="AZ292" i="1" s="1"/>
  <c r="BA292" i="1" s="1"/>
  <c r="BB292" i="1" s="1"/>
  <c r="BC292" i="1" s="1"/>
  <c r="BD292" i="1" s="1"/>
  <c r="BE292" i="1" s="1"/>
  <c r="AY390" i="1"/>
  <c r="AZ390" i="1" s="1"/>
  <c r="BA390" i="1" s="1"/>
  <c r="BB390" i="1" s="1"/>
  <c r="BC390" i="1" s="1"/>
  <c r="BD390" i="1" s="1"/>
  <c r="BE390" i="1" s="1"/>
  <c r="AY201" i="1"/>
  <c r="AZ201" i="1" s="1"/>
  <c r="BA201" i="1" s="1"/>
  <c r="BB201" i="1" s="1"/>
  <c r="BC201" i="1" s="1"/>
  <c r="BD201" i="1" s="1"/>
  <c r="BE201" i="1" s="1"/>
  <c r="AY232" i="1"/>
  <c r="AZ232" i="1" s="1"/>
  <c r="BA232" i="1" s="1"/>
  <c r="BB232" i="1" s="1"/>
  <c r="BC232" i="1" s="1"/>
  <c r="BD232" i="1" s="1"/>
  <c r="BE232" i="1" s="1"/>
  <c r="AY244" i="1"/>
  <c r="AZ244" i="1" s="1"/>
  <c r="BA244" i="1" s="1"/>
  <c r="BB244" i="1" s="1"/>
  <c r="BC244" i="1" s="1"/>
  <c r="BD244" i="1" s="1"/>
  <c r="BE244" i="1" s="1"/>
  <c r="AY252" i="1"/>
  <c r="AZ252" i="1" s="1"/>
  <c r="BA252" i="1" s="1"/>
  <c r="BB252" i="1" s="1"/>
  <c r="BC252" i="1" s="1"/>
  <c r="BD252" i="1" s="1"/>
  <c r="BE252" i="1" s="1"/>
  <c r="AY264" i="1"/>
  <c r="AZ264" i="1" s="1"/>
  <c r="BA264" i="1" s="1"/>
  <c r="BB264" i="1" s="1"/>
  <c r="BC264" i="1" s="1"/>
  <c r="BD264" i="1" s="1"/>
  <c r="BE264" i="1" s="1"/>
  <c r="AY272" i="1"/>
  <c r="AZ272" i="1" s="1"/>
  <c r="BA272" i="1" s="1"/>
  <c r="BB272" i="1" s="1"/>
  <c r="BC272" i="1" s="1"/>
  <c r="BD272" i="1" s="1"/>
  <c r="BE272" i="1" s="1"/>
  <c r="AY326" i="1"/>
  <c r="AZ326" i="1" s="1"/>
  <c r="BA326" i="1" s="1"/>
  <c r="BB326" i="1" s="1"/>
  <c r="BC326" i="1" s="1"/>
  <c r="BD326" i="1" s="1"/>
  <c r="BE326" i="1" s="1"/>
  <c r="AY338" i="1"/>
  <c r="AZ338" i="1" s="1"/>
  <c r="BA338" i="1" s="1"/>
  <c r="BB338" i="1" s="1"/>
  <c r="BC338" i="1" s="1"/>
  <c r="BD338" i="1" s="1"/>
  <c r="BE338" i="1" s="1"/>
  <c r="AY436" i="1"/>
  <c r="AZ436" i="1" s="1"/>
  <c r="BA436" i="1" s="1"/>
  <c r="BB436" i="1" s="1"/>
  <c r="BC436" i="1" s="1"/>
  <c r="BD436" i="1" s="1"/>
  <c r="BE436" i="1" s="1"/>
  <c r="AY448" i="1"/>
  <c r="AZ448" i="1" s="1"/>
  <c r="BA448" i="1" s="1"/>
  <c r="BB448" i="1" s="1"/>
  <c r="BC448" i="1" s="1"/>
  <c r="BD448" i="1" s="1"/>
  <c r="BE448" i="1" s="1"/>
  <c r="AY463" i="1"/>
  <c r="AZ463" i="1" s="1"/>
  <c r="BA463" i="1" s="1"/>
  <c r="BB463" i="1" s="1"/>
  <c r="BC463" i="1" s="1"/>
  <c r="BD463" i="1" s="1"/>
  <c r="BE463" i="1" s="1"/>
  <c r="AY487" i="1"/>
  <c r="AZ487" i="1" s="1"/>
  <c r="BA487" i="1" s="1"/>
  <c r="BB487" i="1" s="1"/>
  <c r="BC487" i="1" s="1"/>
  <c r="BD487" i="1" s="1"/>
  <c r="BE487" i="1" s="1"/>
  <c r="AY499" i="1"/>
  <c r="AZ499" i="1" s="1"/>
  <c r="BA499" i="1" s="1"/>
  <c r="BB499" i="1" s="1"/>
  <c r="BC499" i="1" s="1"/>
  <c r="BD499" i="1" s="1"/>
  <c r="BE499" i="1" s="1"/>
  <c r="AY507" i="1"/>
  <c r="AZ507" i="1" s="1"/>
  <c r="BA507" i="1" s="1"/>
  <c r="BB507" i="1" s="1"/>
  <c r="BC507" i="1" s="1"/>
  <c r="BD507" i="1" s="1"/>
  <c r="BE507" i="1" s="1"/>
  <c r="AY35" i="1"/>
  <c r="AZ35" i="1" s="1"/>
  <c r="BA35" i="1" s="1"/>
  <c r="BB35" i="1" s="1"/>
  <c r="BC35" i="1" s="1"/>
  <c r="BD35" i="1" s="1"/>
  <c r="BE35" i="1" s="1"/>
  <c r="AY67" i="1"/>
  <c r="AZ67" i="1" s="1"/>
  <c r="BA67" i="1" s="1"/>
  <c r="BB67" i="1" s="1"/>
  <c r="BC67" i="1" s="1"/>
  <c r="BD67" i="1" s="1"/>
  <c r="BE67" i="1" s="1"/>
  <c r="AY95" i="1"/>
  <c r="AZ95" i="1" s="1"/>
  <c r="BA95" i="1" s="1"/>
  <c r="BB95" i="1" s="1"/>
  <c r="BC95" i="1" s="1"/>
  <c r="BD95" i="1" s="1"/>
  <c r="BE95" i="1" s="1"/>
  <c r="AY119" i="1"/>
  <c r="AZ119" i="1" s="1"/>
  <c r="BA119" i="1" s="1"/>
  <c r="BB119" i="1" s="1"/>
  <c r="BC119" i="1" s="1"/>
  <c r="BD119" i="1" s="1"/>
  <c r="BE119" i="1" s="1"/>
  <c r="AY151" i="1"/>
  <c r="AZ151" i="1" s="1"/>
  <c r="BA151" i="1" s="1"/>
  <c r="BB151" i="1" s="1"/>
  <c r="BC151" i="1" s="1"/>
  <c r="BD151" i="1" s="1"/>
  <c r="BE151" i="1" s="1"/>
  <c r="AY175" i="1"/>
  <c r="AZ175" i="1" s="1"/>
  <c r="BA175" i="1" s="1"/>
  <c r="BB175" i="1" s="1"/>
  <c r="BC175" i="1" s="1"/>
  <c r="BD175" i="1" s="1"/>
  <c r="BE175" i="1" s="1"/>
  <c r="AY202" i="1"/>
  <c r="AZ202" i="1" s="1"/>
  <c r="BA202" i="1" s="1"/>
  <c r="BB202" i="1" s="1"/>
  <c r="BC202" i="1" s="1"/>
  <c r="BD202" i="1" s="1"/>
  <c r="BE202" i="1" s="1"/>
  <c r="AY222" i="1"/>
  <c r="AZ222" i="1" s="1"/>
  <c r="BA222" i="1" s="1"/>
  <c r="BB222" i="1" s="1"/>
  <c r="BC222" i="1" s="1"/>
  <c r="BD222" i="1" s="1"/>
  <c r="BE222" i="1" s="1"/>
  <c r="AY300" i="1"/>
  <c r="AZ300" i="1" s="1"/>
  <c r="BA300" i="1" s="1"/>
  <c r="BB300" i="1" s="1"/>
  <c r="BC300" i="1" s="1"/>
  <c r="BD300" i="1" s="1"/>
  <c r="BE300" i="1" s="1"/>
  <c r="AY351" i="1"/>
  <c r="AZ351" i="1" s="1"/>
  <c r="BA351" i="1" s="1"/>
  <c r="BB351" i="1" s="1"/>
  <c r="BC351" i="1" s="1"/>
  <c r="BD351" i="1" s="1"/>
  <c r="BE351" i="1" s="1"/>
  <c r="AY394" i="1"/>
  <c r="AZ394" i="1" s="1"/>
  <c r="BA394" i="1" s="1"/>
  <c r="BB394" i="1" s="1"/>
  <c r="BC394" i="1" s="1"/>
  <c r="BD394" i="1" s="1"/>
  <c r="BE394" i="1" s="1"/>
  <c r="AY418" i="1"/>
  <c r="AZ418" i="1" s="1"/>
  <c r="BA418" i="1" s="1"/>
  <c r="BB418" i="1" s="1"/>
  <c r="BC418" i="1" s="1"/>
  <c r="BD418" i="1" s="1"/>
  <c r="BE418" i="1" s="1"/>
  <c r="AY193" i="1"/>
  <c r="AZ193" i="1" s="1"/>
  <c r="BA193" i="1" s="1"/>
  <c r="BB193" i="1" s="1"/>
  <c r="BC193" i="1" s="1"/>
  <c r="BD193" i="1" s="1"/>
  <c r="BE193" i="1" s="1"/>
  <c r="AY197" i="1"/>
  <c r="AZ197" i="1" s="1"/>
  <c r="BA197" i="1" s="1"/>
  <c r="BB197" i="1" s="1"/>
  <c r="BC197" i="1" s="1"/>
  <c r="BD197" i="1" s="1"/>
  <c r="BE197" i="1" s="1"/>
  <c r="AY236" i="1"/>
  <c r="AZ236" i="1" s="1"/>
  <c r="BA236" i="1" s="1"/>
  <c r="BB236" i="1" s="1"/>
  <c r="BC236" i="1" s="1"/>
  <c r="BD236" i="1" s="1"/>
  <c r="BE236" i="1" s="1"/>
  <c r="AY240" i="1"/>
  <c r="AZ240" i="1" s="1"/>
  <c r="BA240" i="1" s="1"/>
  <c r="BB240" i="1" s="1"/>
  <c r="BC240" i="1" s="1"/>
  <c r="BD240" i="1" s="1"/>
  <c r="BE240" i="1" s="1"/>
  <c r="AY248" i="1"/>
  <c r="AZ248" i="1" s="1"/>
  <c r="BA248" i="1" s="1"/>
  <c r="BB248" i="1" s="1"/>
  <c r="BC248" i="1" s="1"/>
  <c r="BD248" i="1" s="1"/>
  <c r="BE248" i="1" s="1"/>
  <c r="AY256" i="1"/>
  <c r="AZ256" i="1" s="1"/>
  <c r="BA256" i="1" s="1"/>
  <c r="BB256" i="1" s="1"/>
  <c r="BC256" i="1" s="1"/>
  <c r="BD256" i="1" s="1"/>
  <c r="BE256" i="1" s="1"/>
  <c r="AY260" i="1"/>
  <c r="AZ260" i="1" s="1"/>
  <c r="BA260" i="1" s="1"/>
  <c r="BB260" i="1" s="1"/>
  <c r="BC260" i="1" s="1"/>
  <c r="BD260" i="1" s="1"/>
  <c r="BE260" i="1" s="1"/>
  <c r="AY268" i="1"/>
  <c r="AZ268" i="1" s="1"/>
  <c r="BA268" i="1" s="1"/>
  <c r="BB268" i="1" s="1"/>
  <c r="BC268" i="1" s="1"/>
  <c r="BD268" i="1" s="1"/>
  <c r="BE268" i="1" s="1"/>
  <c r="AY276" i="1"/>
  <c r="AZ276" i="1" s="1"/>
  <c r="BA276" i="1" s="1"/>
  <c r="BB276" i="1" s="1"/>
  <c r="BC276" i="1" s="1"/>
  <c r="BD276" i="1" s="1"/>
  <c r="BE276" i="1" s="1"/>
  <c r="AY287" i="1"/>
  <c r="AZ287" i="1" s="1"/>
  <c r="BA287" i="1" s="1"/>
  <c r="BB287" i="1" s="1"/>
  <c r="BC287" i="1" s="1"/>
  <c r="BD287" i="1" s="1"/>
  <c r="BE287" i="1" s="1"/>
  <c r="AY318" i="1"/>
  <c r="AZ318" i="1" s="1"/>
  <c r="BA318" i="1" s="1"/>
  <c r="BB318" i="1" s="1"/>
  <c r="BC318" i="1" s="1"/>
  <c r="BD318" i="1" s="1"/>
  <c r="BE318" i="1" s="1"/>
  <c r="AY322" i="1"/>
  <c r="AZ322" i="1" s="1"/>
  <c r="BA322" i="1" s="1"/>
  <c r="BB322" i="1" s="1"/>
  <c r="BC322" i="1" s="1"/>
  <c r="BD322" i="1" s="1"/>
  <c r="BE322" i="1" s="1"/>
  <c r="AY330" i="1"/>
  <c r="AZ330" i="1" s="1"/>
  <c r="BA330" i="1" s="1"/>
  <c r="BB330" i="1" s="1"/>
  <c r="BC330" i="1" s="1"/>
  <c r="BD330" i="1" s="1"/>
  <c r="BE330" i="1" s="1"/>
  <c r="AY334" i="1"/>
  <c r="AZ334" i="1" s="1"/>
  <c r="BA334" i="1" s="1"/>
  <c r="BB334" i="1" s="1"/>
  <c r="BC334" i="1" s="1"/>
  <c r="BD334" i="1" s="1"/>
  <c r="BE334" i="1" s="1"/>
  <c r="AY342" i="1"/>
  <c r="AZ342" i="1" s="1"/>
  <c r="BA342" i="1" s="1"/>
  <c r="BB342" i="1" s="1"/>
  <c r="BC342" i="1" s="1"/>
  <c r="BD342" i="1" s="1"/>
  <c r="BE342" i="1" s="1"/>
  <c r="AY369" i="1"/>
  <c r="AZ369" i="1" s="1"/>
  <c r="BA369" i="1" s="1"/>
  <c r="BB369" i="1" s="1"/>
  <c r="BC369" i="1" s="1"/>
  <c r="BD369" i="1" s="1"/>
  <c r="BE369" i="1" s="1"/>
  <c r="AY428" i="1"/>
  <c r="AZ428" i="1" s="1"/>
  <c r="BA428" i="1" s="1"/>
  <c r="BB428" i="1" s="1"/>
  <c r="BC428" i="1" s="1"/>
  <c r="BD428" i="1" s="1"/>
  <c r="BE428" i="1" s="1"/>
  <c r="AY432" i="1"/>
  <c r="AZ432" i="1" s="1"/>
  <c r="BA432" i="1" s="1"/>
  <c r="BB432" i="1" s="1"/>
  <c r="BC432" i="1" s="1"/>
  <c r="BD432" i="1" s="1"/>
  <c r="BE432" i="1" s="1"/>
  <c r="AY440" i="1"/>
  <c r="AZ440" i="1" s="1"/>
  <c r="BA440" i="1" s="1"/>
  <c r="BB440" i="1" s="1"/>
  <c r="BC440" i="1" s="1"/>
  <c r="BD440" i="1" s="1"/>
  <c r="BE440" i="1" s="1"/>
  <c r="AY444" i="1"/>
  <c r="AZ444" i="1" s="1"/>
  <c r="BA444" i="1" s="1"/>
  <c r="BB444" i="1" s="1"/>
  <c r="BC444" i="1" s="1"/>
  <c r="BD444" i="1" s="1"/>
  <c r="BE444" i="1" s="1"/>
  <c r="AY452" i="1"/>
  <c r="AZ452" i="1" s="1"/>
  <c r="BA452" i="1" s="1"/>
  <c r="BB452" i="1" s="1"/>
  <c r="BC452" i="1" s="1"/>
  <c r="BD452" i="1" s="1"/>
  <c r="BE452" i="1" s="1"/>
  <c r="AY467" i="1"/>
  <c r="AZ467" i="1" s="1"/>
  <c r="BA467" i="1" s="1"/>
  <c r="BB467" i="1" s="1"/>
  <c r="BC467" i="1" s="1"/>
  <c r="BD467" i="1" s="1"/>
  <c r="BE467" i="1" s="1"/>
  <c r="AY471" i="1"/>
  <c r="AZ471" i="1" s="1"/>
  <c r="BA471" i="1" s="1"/>
  <c r="BB471" i="1" s="1"/>
  <c r="BC471" i="1" s="1"/>
  <c r="BD471" i="1" s="1"/>
  <c r="BE471" i="1" s="1"/>
  <c r="AY475" i="1"/>
  <c r="AZ475" i="1" s="1"/>
  <c r="BA475" i="1" s="1"/>
  <c r="BB475" i="1" s="1"/>
  <c r="BC475" i="1" s="1"/>
  <c r="BD475" i="1" s="1"/>
  <c r="BE475" i="1" s="1"/>
  <c r="AY479" i="1"/>
  <c r="AZ479" i="1" s="1"/>
  <c r="BA479" i="1" s="1"/>
  <c r="BB479" i="1" s="1"/>
  <c r="BC479" i="1" s="1"/>
  <c r="BD479" i="1" s="1"/>
  <c r="BE479" i="1" s="1"/>
  <c r="AY483" i="1"/>
  <c r="AZ483" i="1" s="1"/>
  <c r="BA483" i="1" s="1"/>
  <c r="BB483" i="1" s="1"/>
  <c r="BC483" i="1" s="1"/>
  <c r="BD483" i="1" s="1"/>
  <c r="BE483" i="1" s="1"/>
  <c r="AY491" i="1"/>
  <c r="AZ491" i="1" s="1"/>
  <c r="BA491" i="1" s="1"/>
  <c r="BB491" i="1" s="1"/>
  <c r="BC491" i="1" s="1"/>
  <c r="BD491" i="1" s="1"/>
  <c r="BE491" i="1" s="1"/>
  <c r="AY495" i="1"/>
  <c r="AZ495" i="1" s="1"/>
  <c r="BA495" i="1" s="1"/>
  <c r="BB495" i="1" s="1"/>
  <c r="BC495" i="1" s="1"/>
  <c r="BD495" i="1" s="1"/>
  <c r="BE495" i="1" s="1"/>
  <c r="AY503" i="1"/>
  <c r="AZ503" i="1" s="1"/>
  <c r="BA503" i="1" s="1"/>
  <c r="BB503" i="1" s="1"/>
  <c r="BC503" i="1" s="1"/>
  <c r="BD503" i="1" s="1"/>
  <c r="BE503" i="1" s="1"/>
  <c r="AY14" i="1"/>
  <c r="AZ14" i="1" s="1"/>
  <c r="BA14" i="1" s="1"/>
  <c r="BB14" i="1" s="1"/>
  <c r="BC14" i="1" s="1"/>
  <c r="BD14" i="1" s="1"/>
  <c r="BE14" i="1" s="1"/>
  <c r="AY22" i="1"/>
  <c r="AZ22" i="1" s="1"/>
  <c r="BA22" i="1" s="1"/>
  <c r="BB22" i="1" s="1"/>
  <c r="BC22" i="1" s="1"/>
  <c r="BD22" i="1" s="1"/>
  <c r="BE22" i="1" s="1"/>
  <c r="AY34" i="1"/>
  <c r="AZ34" i="1" s="1"/>
  <c r="BA34" i="1" s="1"/>
  <c r="BB34" i="1" s="1"/>
  <c r="BC34" i="1" s="1"/>
  <c r="BD34" i="1" s="1"/>
  <c r="BE34" i="1" s="1"/>
  <c r="AY42" i="1"/>
  <c r="AZ42" i="1" s="1"/>
  <c r="BA42" i="1" s="1"/>
  <c r="BB42" i="1" s="1"/>
  <c r="BC42" i="1" s="1"/>
  <c r="BD42" i="1" s="1"/>
  <c r="BE42" i="1" s="1"/>
  <c r="AY50" i="1"/>
  <c r="AZ50" i="1" s="1"/>
  <c r="BA50" i="1" s="1"/>
  <c r="BB50" i="1" s="1"/>
  <c r="BC50" i="1" s="1"/>
  <c r="BD50" i="1" s="1"/>
  <c r="BE50" i="1" s="1"/>
  <c r="AY62" i="1"/>
  <c r="AZ62" i="1" s="1"/>
  <c r="BA62" i="1" s="1"/>
  <c r="BB62" i="1" s="1"/>
  <c r="BC62" i="1" s="1"/>
  <c r="BD62" i="1" s="1"/>
  <c r="BE62" i="1" s="1"/>
  <c r="AY70" i="1"/>
  <c r="AZ70" i="1" s="1"/>
  <c r="BA70" i="1" s="1"/>
  <c r="BB70" i="1" s="1"/>
  <c r="BC70" i="1" s="1"/>
  <c r="BD70" i="1" s="1"/>
  <c r="BE70" i="1" s="1"/>
  <c r="AY82" i="1"/>
  <c r="AZ82" i="1" s="1"/>
  <c r="BA82" i="1" s="1"/>
  <c r="BB82" i="1" s="1"/>
  <c r="BC82" i="1" s="1"/>
  <c r="BD82" i="1" s="1"/>
  <c r="BE82" i="1" s="1"/>
  <c r="AY90" i="1"/>
  <c r="AZ90" i="1" s="1"/>
  <c r="BA90" i="1" s="1"/>
  <c r="BB90" i="1" s="1"/>
  <c r="BC90" i="1" s="1"/>
  <c r="BD90" i="1" s="1"/>
  <c r="BE90" i="1" s="1"/>
  <c r="AY102" i="1"/>
  <c r="AZ102" i="1" s="1"/>
  <c r="BA102" i="1" s="1"/>
  <c r="BB102" i="1" s="1"/>
  <c r="BC102" i="1" s="1"/>
  <c r="BD102" i="1" s="1"/>
  <c r="BE102" i="1" s="1"/>
  <c r="AY110" i="1"/>
  <c r="AZ110" i="1" s="1"/>
  <c r="BA110" i="1" s="1"/>
  <c r="BB110" i="1" s="1"/>
  <c r="BC110" i="1" s="1"/>
  <c r="BD110" i="1" s="1"/>
  <c r="BE110" i="1" s="1"/>
  <c r="AY118" i="1"/>
  <c r="AZ118" i="1" s="1"/>
  <c r="BA118" i="1" s="1"/>
  <c r="BB118" i="1" s="1"/>
  <c r="BC118" i="1" s="1"/>
  <c r="BD118" i="1" s="1"/>
  <c r="BE118" i="1" s="1"/>
  <c r="AY130" i="1"/>
  <c r="AZ130" i="1" s="1"/>
  <c r="BA130" i="1" s="1"/>
  <c r="BB130" i="1" s="1"/>
  <c r="BC130" i="1" s="1"/>
  <c r="BD130" i="1" s="1"/>
  <c r="BE130" i="1" s="1"/>
  <c r="AY138" i="1"/>
  <c r="AZ138" i="1" s="1"/>
  <c r="BA138" i="1" s="1"/>
  <c r="BB138" i="1" s="1"/>
  <c r="BC138" i="1" s="1"/>
  <c r="BD138" i="1" s="1"/>
  <c r="BE138" i="1" s="1"/>
  <c r="AY142" i="1"/>
  <c r="AZ142" i="1" s="1"/>
  <c r="BA142" i="1" s="1"/>
  <c r="BB142" i="1" s="1"/>
  <c r="BC142" i="1" s="1"/>
  <c r="BD142" i="1" s="1"/>
  <c r="BE142" i="1" s="1"/>
  <c r="AY146" i="1"/>
  <c r="AZ146" i="1" s="1"/>
  <c r="BA146" i="1" s="1"/>
  <c r="BB146" i="1" s="1"/>
  <c r="BC146" i="1" s="1"/>
  <c r="BD146" i="1" s="1"/>
  <c r="BE146" i="1" s="1"/>
  <c r="AY150" i="1"/>
  <c r="AZ150" i="1" s="1"/>
  <c r="BA150" i="1" s="1"/>
  <c r="BB150" i="1" s="1"/>
  <c r="BC150" i="1" s="1"/>
  <c r="BD150" i="1" s="1"/>
  <c r="BE150" i="1" s="1"/>
  <c r="AY158" i="1"/>
  <c r="AZ158" i="1" s="1"/>
  <c r="BA158" i="1" s="1"/>
  <c r="BB158" i="1" s="1"/>
  <c r="BC158" i="1" s="1"/>
  <c r="BD158" i="1" s="1"/>
  <c r="BE158" i="1" s="1"/>
  <c r="AY162" i="1"/>
  <c r="AZ162" i="1" s="1"/>
  <c r="BA162" i="1" s="1"/>
  <c r="BB162" i="1" s="1"/>
  <c r="BC162" i="1" s="1"/>
  <c r="BD162" i="1" s="1"/>
  <c r="BE162" i="1" s="1"/>
  <c r="AY166" i="1"/>
  <c r="AZ166" i="1" s="1"/>
  <c r="BA166" i="1" s="1"/>
  <c r="BB166" i="1" s="1"/>
  <c r="BC166" i="1" s="1"/>
  <c r="BD166" i="1" s="1"/>
  <c r="BE166" i="1" s="1"/>
  <c r="AY170" i="1"/>
  <c r="AZ170" i="1" s="1"/>
  <c r="BA170" i="1" s="1"/>
  <c r="BB170" i="1" s="1"/>
  <c r="BC170" i="1" s="1"/>
  <c r="BD170" i="1" s="1"/>
  <c r="BE170" i="1" s="1"/>
  <c r="AY174" i="1"/>
  <c r="AZ174" i="1" s="1"/>
  <c r="BA174" i="1" s="1"/>
  <c r="BB174" i="1" s="1"/>
  <c r="BC174" i="1" s="1"/>
  <c r="BD174" i="1" s="1"/>
  <c r="BE174" i="1" s="1"/>
  <c r="AY178" i="1"/>
  <c r="AZ178" i="1" s="1"/>
  <c r="BA178" i="1" s="1"/>
  <c r="BB178" i="1" s="1"/>
  <c r="BC178" i="1" s="1"/>
  <c r="BD178" i="1" s="1"/>
  <c r="BE178" i="1" s="1"/>
  <c r="AY182" i="1"/>
  <c r="AZ182" i="1" s="1"/>
  <c r="BA182" i="1" s="1"/>
  <c r="BB182" i="1" s="1"/>
  <c r="BC182" i="1" s="1"/>
  <c r="BD182" i="1" s="1"/>
  <c r="BE182" i="1" s="1"/>
  <c r="AY186" i="1"/>
  <c r="AZ186" i="1" s="1"/>
  <c r="BA186" i="1" s="1"/>
  <c r="BB186" i="1" s="1"/>
  <c r="BC186" i="1" s="1"/>
  <c r="BD186" i="1" s="1"/>
  <c r="BE186" i="1" s="1"/>
  <c r="AY205" i="1"/>
  <c r="AZ205" i="1" s="1"/>
  <c r="BA205" i="1" s="1"/>
  <c r="BB205" i="1" s="1"/>
  <c r="BC205" i="1" s="1"/>
  <c r="BD205" i="1" s="1"/>
  <c r="BE205" i="1" s="1"/>
  <c r="AY209" i="1"/>
  <c r="AZ209" i="1" s="1"/>
  <c r="BA209" i="1" s="1"/>
  <c r="BB209" i="1" s="1"/>
  <c r="BC209" i="1" s="1"/>
  <c r="BD209" i="1" s="1"/>
  <c r="BE209" i="1" s="1"/>
  <c r="AY213" i="1"/>
  <c r="AZ213" i="1" s="1"/>
  <c r="BA213" i="1" s="1"/>
  <c r="BB213" i="1" s="1"/>
  <c r="BC213" i="1" s="1"/>
  <c r="BD213" i="1" s="1"/>
  <c r="BE213" i="1" s="1"/>
  <c r="AY217" i="1"/>
  <c r="AZ217" i="1" s="1"/>
  <c r="BA217" i="1" s="1"/>
  <c r="BB217" i="1" s="1"/>
  <c r="BC217" i="1" s="1"/>
  <c r="BD217" i="1" s="1"/>
  <c r="BE217" i="1" s="1"/>
  <c r="AY221" i="1"/>
  <c r="AZ221" i="1" s="1"/>
  <c r="BA221" i="1" s="1"/>
  <c r="BB221" i="1" s="1"/>
  <c r="BC221" i="1" s="1"/>
  <c r="BD221" i="1" s="1"/>
  <c r="BE221" i="1" s="1"/>
  <c r="AY225" i="1"/>
  <c r="AZ225" i="1" s="1"/>
  <c r="BA225" i="1" s="1"/>
  <c r="BB225" i="1" s="1"/>
  <c r="BC225" i="1" s="1"/>
  <c r="BD225" i="1" s="1"/>
  <c r="BE225" i="1" s="1"/>
  <c r="AY229" i="1"/>
  <c r="AZ229" i="1" s="1"/>
  <c r="BA229" i="1" s="1"/>
  <c r="BB229" i="1" s="1"/>
  <c r="BC229" i="1" s="1"/>
  <c r="BD229" i="1" s="1"/>
  <c r="BE229" i="1" s="1"/>
  <c r="AY280" i="1"/>
  <c r="AZ280" i="1" s="1"/>
  <c r="BA280" i="1" s="1"/>
  <c r="BB280" i="1" s="1"/>
  <c r="BC280" i="1" s="1"/>
  <c r="BD280" i="1" s="1"/>
  <c r="BE280" i="1" s="1"/>
  <c r="AY284" i="1"/>
  <c r="AZ284" i="1" s="1"/>
  <c r="BA284" i="1" s="1"/>
  <c r="BB284" i="1" s="1"/>
  <c r="BC284" i="1" s="1"/>
  <c r="BD284" i="1" s="1"/>
  <c r="BE284" i="1" s="1"/>
  <c r="AY291" i="1"/>
  <c r="AZ291" i="1" s="1"/>
  <c r="BA291" i="1" s="1"/>
  <c r="BB291" i="1" s="1"/>
  <c r="BC291" i="1" s="1"/>
  <c r="BD291" i="1" s="1"/>
  <c r="BE291" i="1" s="1"/>
  <c r="AY295" i="1"/>
  <c r="AZ295" i="1" s="1"/>
  <c r="BA295" i="1" s="1"/>
  <c r="BB295" i="1" s="1"/>
  <c r="BC295" i="1" s="1"/>
  <c r="BD295" i="1" s="1"/>
  <c r="BE295" i="1" s="1"/>
  <c r="AY299" i="1"/>
  <c r="AZ299" i="1" s="1"/>
  <c r="BA299" i="1" s="1"/>
  <c r="BB299" i="1" s="1"/>
  <c r="BC299" i="1" s="1"/>
  <c r="BD299" i="1" s="1"/>
  <c r="BE299" i="1" s="1"/>
  <c r="AY303" i="1"/>
  <c r="AZ303" i="1" s="1"/>
  <c r="BA303" i="1" s="1"/>
  <c r="BB303" i="1" s="1"/>
  <c r="BC303" i="1" s="1"/>
  <c r="BD303" i="1" s="1"/>
  <c r="BE303" i="1" s="1"/>
  <c r="AY307" i="1"/>
  <c r="AZ307" i="1" s="1"/>
  <c r="BA307" i="1" s="1"/>
  <c r="BB307" i="1" s="1"/>
  <c r="BC307" i="1" s="1"/>
  <c r="BD307" i="1" s="1"/>
  <c r="BE307" i="1" s="1"/>
  <c r="AY311" i="1"/>
  <c r="AZ311" i="1" s="1"/>
  <c r="BA311" i="1" s="1"/>
  <c r="BB311" i="1" s="1"/>
  <c r="BC311" i="1" s="1"/>
  <c r="BD311" i="1" s="1"/>
  <c r="BE311" i="1" s="1"/>
  <c r="AY315" i="1"/>
  <c r="AZ315" i="1" s="1"/>
  <c r="BA315" i="1" s="1"/>
  <c r="BB315" i="1" s="1"/>
  <c r="BC315" i="1" s="1"/>
  <c r="BD315" i="1" s="1"/>
  <c r="BE315" i="1" s="1"/>
  <c r="AY346" i="1"/>
  <c r="AZ346" i="1" s="1"/>
  <c r="BA346" i="1" s="1"/>
  <c r="BB346" i="1" s="1"/>
  <c r="BC346" i="1" s="1"/>
  <c r="BD346" i="1" s="1"/>
  <c r="BE346" i="1" s="1"/>
  <c r="AY350" i="1"/>
  <c r="AZ350" i="1" s="1"/>
  <c r="BA350" i="1" s="1"/>
  <c r="BB350" i="1" s="1"/>
  <c r="BC350" i="1" s="1"/>
  <c r="BD350" i="1" s="1"/>
  <c r="BE350" i="1" s="1"/>
  <c r="AY354" i="1"/>
  <c r="AZ354" i="1" s="1"/>
  <c r="BA354" i="1" s="1"/>
  <c r="BB354" i="1" s="1"/>
  <c r="BC354" i="1" s="1"/>
  <c r="BD354" i="1" s="1"/>
  <c r="BE354" i="1" s="1"/>
  <c r="AY358" i="1"/>
  <c r="AZ358" i="1" s="1"/>
  <c r="BA358" i="1" s="1"/>
  <c r="BB358" i="1" s="1"/>
  <c r="BC358" i="1" s="1"/>
  <c r="BD358" i="1" s="1"/>
  <c r="BE358" i="1" s="1"/>
  <c r="AY362" i="1"/>
  <c r="AZ362" i="1" s="1"/>
  <c r="BA362" i="1" s="1"/>
  <c r="BB362" i="1" s="1"/>
  <c r="BC362" i="1" s="1"/>
  <c r="BD362" i="1" s="1"/>
  <c r="BE362" i="1" s="1"/>
  <c r="AY373" i="1"/>
  <c r="AZ373" i="1" s="1"/>
  <c r="BA373" i="1" s="1"/>
  <c r="BB373" i="1" s="1"/>
  <c r="BC373" i="1" s="1"/>
  <c r="BD373" i="1" s="1"/>
  <c r="BE373" i="1" s="1"/>
  <c r="AY377" i="1"/>
  <c r="AZ377" i="1" s="1"/>
  <c r="BA377" i="1" s="1"/>
  <c r="BB377" i="1" s="1"/>
  <c r="BC377" i="1" s="1"/>
  <c r="BD377" i="1" s="1"/>
  <c r="BE377" i="1" s="1"/>
  <c r="AY381" i="1"/>
  <c r="AZ381" i="1" s="1"/>
  <c r="BA381" i="1" s="1"/>
  <c r="BB381" i="1" s="1"/>
  <c r="BC381" i="1" s="1"/>
  <c r="BD381" i="1" s="1"/>
  <c r="BE381" i="1" s="1"/>
  <c r="AY385" i="1"/>
  <c r="AZ385" i="1" s="1"/>
  <c r="BA385" i="1" s="1"/>
  <c r="BB385" i="1" s="1"/>
  <c r="BC385" i="1" s="1"/>
  <c r="BD385" i="1" s="1"/>
  <c r="BE385" i="1" s="1"/>
  <c r="AY389" i="1"/>
  <c r="AZ389" i="1" s="1"/>
  <c r="BA389" i="1" s="1"/>
  <c r="BB389" i="1" s="1"/>
  <c r="BC389" i="1" s="1"/>
  <c r="BD389" i="1" s="1"/>
  <c r="BE389" i="1" s="1"/>
  <c r="AY393" i="1"/>
  <c r="AZ393" i="1" s="1"/>
  <c r="BA393" i="1" s="1"/>
  <c r="BB393" i="1" s="1"/>
  <c r="BC393" i="1" s="1"/>
  <c r="BD393" i="1" s="1"/>
  <c r="BE393" i="1" s="1"/>
  <c r="AY397" i="1"/>
  <c r="AZ397" i="1" s="1"/>
  <c r="BA397" i="1" s="1"/>
  <c r="BB397" i="1" s="1"/>
  <c r="BC397" i="1" s="1"/>
  <c r="BD397" i="1" s="1"/>
  <c r="BE397" i="1" s="1"/>
  <c r="AY401" i="1"/>
  <c r="AZ401" i="1" s="1"/>
  <c r="BA401" i="1" s="1"/>
  <c r="BB401" i="1" s="1"/>
  <c r="BC401" i="1" s="1"/>
  <c r="BD401" i="1" s="1"/>
  <c r="BE401" i="1" s="1"/>
  <c r="AY405" i="1"/>
  <c r="AZ405" i="1" s="1"/>
  <c r="BA405" i="1" s="1"/>
  <c r="BB405" i="1" s="1"/>
  <c r="BC405" i="1" s="1"/>
  <c r="BD405" i="1" s="1"/>
  <c r="BE405" i="1" s="1"/>
  <c r="AY409" i="1"/>
  <c r="AZ409" i="1" s="1"/>
  <c r="BA409" i="1" s="1"/>
  <c r="BB409" i="1" s="1"/>
  <c r="BC409" i="1" s="1"/>
  <c r="BD409" i="1" s="1"/>
  <c r="BE409" i="1" s="1"/>
  <c r="AY413" i="1"/>
  <c r="AZ413" i="1" s="1"/>
  <c r="BA413" i="1" s="1"/>
  <c r="BB413" i="1" s="1"/>
  <c r="BC413" i="1" s="1"/>
  <c r="BD413" i="1" s="1"/>
  <c r="BE413" i="1" s="1"/>
  <c r="AY417" i="1"/>
  <c r="AZ417" i="1" s="1"/>
  <c r="BA417" i="1" s="1"/>
  <c r="BB417" i="1" s="1"/>
  <c r="BC417" i="1" s="1"/>
  <c r="BD417" i="1" s="1"/>
  <c r="BE417" i="1" s="1"/>
  <c r="AY421" i="1"/>
  <c r="AZ421" i="1" s="1"/>
  <c r="BA421" i="1" s="1"/>
  <c r="BB421" i="1" s="1"/>
  <c r="BC421" i="1" s="1"/>
  <c r="BD421" i="1" s="1"/>
  <c r="BE421" i="1" s="1"/>
  <c r="AY425" i="1"/>
  <c r="AZ425" i="1" s="1"/>
  <c r="BA425" i="1" s="1"/>
  <c r="BB425" i="1" s="1"/>
  <c r="BC425" i="1" s="1"/>
  <c r="BD425" i="1" s="1"/>
  <c r="BE425" i="1" s="1"/>
  <c r="AY456" i="1"/>
  <c r="AZ456" i="1" s="1"/>
  <c r="BA456" i="1" s="1"/>
  <c r="BB456" i="1" s="1"/>
  <c r="BC456" i="1" s="1"/>
  <c r="BD456" i="1" s="1"/>
  <c r="BE456" i="1" s="1"/>
  <c r="AY460" i="1"/>
  <c r="AZ460" i="1" s="1"/>
  <c r="BA460" i="1" s="1"/>
  <c r="BB460" i="1" s="1"/>
  <c r="BC460" i="1" s="1"/>
  <c r="BD460" i="1" s="1"/>
  <c r="BE460" i="1" s="1"/>
  <c r="AY23" i="1"/>
  <c r="AZ23" i="1" s="1"/>
  <c r="BA23" i="1" s="1"/>
  <c r="BB23" i="1" s="1"/>
  <c r="BC23" i="1" s="1"/>
  <c r="BD23" i="1" s="1"/>
  <c r="BE23" i="1" s="1"/>
  <c r="AY55" i="1"/>
  <c r="AZ55" i="1" s="1"/>
  <c r="BA55" i="1" s="1"/>
  <c r="BB55" i="1" s="1"/>
  <c r="BC55" i="1" s="1"/>
  <c r="BD55" i="1" s="1"/>
  <c r="BE55" i="1" s="1"/>
  <c r="AY79" i="1"/>
  <c r="AZ79" i="1" s="1"/>
  <c r="BA79" i="1" s="1"/>
  <c r="BB79" i="1" s="1"/>
  <c r="BC79" i="1" s="1"/>
  <c r="BD79" i="1" s="1"/>
  <c r="BE79" i="1" s="1"/>
  <c r="AY107" i="1"/>
  <c r="AZ107" i="1" s="1"/>
  <c r="BA107" i="1" s="1"/>
  <c r="BB107" i="1" s="1"/>
  <c r="BC107" i="1" s="1"/>
  <c r="BD107" i="1" s="1"/>
  <c r="BE107" i="1" s="1"/>
  <c r="AY131" i="1"/>
  <c r="AZ131" i="1" s="1"/>
  <c r="BA131" i="1" s="1"/>
  <c r="BB131" i="1" s="1"/>
  <c r="BC131" i="1" s="1"/>
  <c r="BD131" i="1" s="1"/>
  <c r="BE131" i="1" s="1"/>
  <c r="AY159" i="1"/>
  <c r="AZ159" i="1" s="1"/>
  <c r="BA159" i="1" s="1"/>
  <c r="BB159" i="1" s="1"/>
  <c r="BC159" i="1" s="1"/>
  <c r="BD159" i="1" s="1"/>
  <c r="BE159" i="1" s="1"/>
  <c r="AY187" i="1"/>
  <c r="AZ187" i="1" s="1"/>
  <c r="BA187" i="1" s="1"/>
  <c r="BB187" i="1" s="1"/>
  <c r="BC187" i="1" s="1"/>
  <c r="BD187" i="1" s="1"/>
  <c r="BE187" i="1" s="1"/>
  <c r="AY214" i="1"/>
  <c r="AZ214" i="1" s="1"/>
  <c r="BA214" i="1" s="1"/>
  <c r="BB214" i="1" s="1"/>
  <c r="BC214" i="1" s="1"/>
  <c r="BD214" i="1" s="1"/>
  <c r="BE214" i="1" s="1"/>
  <c r="AY285" i="1"/>
  <c r="AZ285" i="1" s="1"/>
  <c r="BA285" i="1" s="1"/>
  <c r="BB285" i="1" s="1"/>
  <c r="BC285" i="1" s="1"/>
  <c r="BD285" i="1" s="1"/>
  <c r="BE285" i="1" s="1"/>
  <c r="AY308" i="1"/>
  <c r="AZ308" i="1" s="1"/>
  <c r="BA308" i="1" s="1"/>
  <c r="BB308" i="1" s="1"/>
  <c r="BC308" i="1" s="1"/>
  <c r="BD308" i="1" s="1"/>
  <c r="BE308" i="1" s="1"/>
  <c r="AY359" i="1"/>
  <c r="AZ359" i="1" s="1"/>
  <c r="BA359" i="1" s="1"/>
  <c r="BB359" i="1" s="1"/>
  <c r="BC359" i="1" s="1"/>
  <c r="BD359" i="1" s="1"/>
  <c r="BE359" i="1" s="1"/>
  <c r="AY374" i="1"/>
  <c r="AZ374" i="1" s="1"/>
  <c r="BA374" i="1" s="1"/>
  <c r="BB374" i="1" s="1"/>
  <c r="BC374" i="1" s="1"/>
  <c r="BD374" i="1" s="1"/>
  <c r="BE374" i="1" s="1"/>
  <c r="AY402" i="1"/>
  <c r="AZ402" i="1" s="1"/>
  <c r="BA402" i="1" s="1"/>
  <c r="BB402" i="1" s="1"/>
  <c r="BC402" i="1" s="1"/>
  <c r="BD402" i="1" s="1"/>
  <c r="BE402" i="1" s="1"/>
  <c r="AY426" i="1"/>
  <c r="AZ426" i="1" s="1"/>
  <c r="BA426" i="1" s="1"/>
  <c r="BB426" i="1" s="1"/>
  <c r="BC426" i="1" s="1"/>
  <c r="BD426" i="1" s="1"/>
  <c r="BE426" i="1" s="1"/>
  <c r="AY18" i="1"/>
  <c r="AZ18" i="1" s="1"/>
  <c r="BA18" i="1" s="1"/>
  <c r="BB18" i="1" s="1"/>
  <c r="BC18" i="1" s="1"/>
  <c r="BD18" i="1" s="1"/>
  <c r="BE18" i="1" s="1"/>
  <c r="AY26" i="1"/>
  <c r="AZ26" i="1" s="1"/>
  <c r="BA26" i="1" s="1"/>
  <c r="BB26" i="1" s="1"/>
  <c r="BC26" i="1" s="1"/>
  <c r="BD26" i="1" s="1"/>
  <c r="BE26" i="1" s="1"/>
  <c r="AY30" i="1"/>
  <c r="AZ30" i="1" s="1"/>
  <c r="BA30" i="1" s="1"/>
  <c r="BB30" i="1" s="1"/>
  <c r="BC30" i="1" s="1"/>
  <c r="BD30" i="1" s="1"/>
  <c r="BE30" i="1" s="1"/>
  <c r="AY38" i="1"/>
  <c r="AZ38" i="1" s="1"/>
  <c r="BA38" i="1" s="1"/>
  <c r="BB38" i="1" s="1"/>
  <c r="BC38" i="1" s="1"/>
  <c r="BD38" i="1" s="1"/>
  <c r="BE38" i="1" s="1"/>
  <c r="AY46" i="1"/>
  <c r="AZ46" i="1" s="1"/>
  <c r="BA46" i="1" s="1"/>
  <c r="BB46" i="1" s="1"/>
  <c r="BC46" i="1" s="1"/>
  <c r="BD46" i="1" s="1"/>
  <c r="BE46" i="1" s="1"/>
  <c r="AY54" i="1"/>
  <c r="AZ54" i="1" s="1"/>
  <c r="BA54" i="1" s="1"/>
  <c r="BB54" i="1" s="1"/>
  <c r="BC54" i="1" s="1"/>
  <c r="BD54" i="1" s="1"/>
  <c r="BE54" i="1" s="1"/>
  <c r="AY58" i="1"/>
  <c r="AZ58" i="1" s="1"/>
  <c r="BA58" i="1" s="1"/>
  <c r="BB58" i="1" s="1"/>
  <c r="BC58" i="1" s="1"/>
  <c r="BD58" i="1" s="1"/>
  <c r="BE58" i="1" s="1"/>
  <c r="AY66" i="1"/>
  <c r="AZ66" i="1" s="1"/>
  <c r="BA66" i="1" s="1"/>
  <c r="BB66" i="1" s="1"/>
  <c r="BC66" i="1" s="1"/>
  <c r="BD66" i="1" s="1"/>
  <c r="BE66" i="1" s="1"/>
  <c r="AY74" i="1"/>
  <c r="AZ74" i="1" s="1"/>
  <c r="BA74" i="1" s="1"/>
  <c r="BB74" i="1" s="1"/>
  <c r="BC74" i="1" s="1"/>
  <c r="BD74" i="1" s="1"/>
  <c r="BE74" i="1" s="1"/>
  <c r="AY78" i="1"/>
  <c r="AZ78" i="1" s="1"/>
  <c r="BA78" i="1" s="1"/>
  <c r="BB78" i="1" s="1"/>
  <c r="BC78" i="1" s="1"/>
  <c r="BD78" i="1" s="1"/>
  <c r="BE78" i="1" s="1"/>
  <c r="AY86" i="1"/>
  <c r="AZ86" i="1" s="1"/>
  <c r="BA86" i="1" s="1"/>
  <c r="BB86" i="1" s="1"/>
  <c r="BC86" i="1" s="1"/>
  <c r="BD86" i="1" s="1"/>
  <c r="BE86" i="1" s="1"/>
  <c r="AY94" i="1"/>
  <c r="AZ94" i="1" s="1"/>
  <c r="BA94" i="1" s="1"/>
  <c r="BB94" i="1" s="1"/>
  <c r="BC94" i="1" s="1"/>
  <c r="BD94" i="1" s="1"/>
  <c r="BE94" i="1" s="1"/>
  <c r="AY98" i="1"/>
  <c r="AZ98" i="1" s="1"/>
  <c r="BA98" i="1" s="1"/>
  <c r="BB98" i="1" s="1"/>
  <c r="BC98" i="1" s="1"/>
  <c r="BD98" i="1" s="1"/>
  <c r="BE98" i="1" s="1"/>
  <c r="AY106" i="1"/>
  <c r="AZ106" i="1" s="1"/>
  <c r="BA106" i="1" s="1"/>
  <c r="BB106" i="1" s="1"/>
  <c r="BC106" i="1" s="1"/>
  <c r="BD106" i="1" s="1"/>
  <c r="BE106" i="1" s="1"/>
  <c r="AY114" i="1"/>
  <c r="AZ114" i="1" s="1"/>
  <c r="BA114" i="1" s="1"/>
  <c r="BB114" i="1" s="1"/>
  <c r="BC114" i="1" s="1"/>
  <c r="BD114" i="1" s="1"/>
  <c r="BE114" i="1" s="1"/>
  <c r="AY122" i="1"/>
  <c r="AZ122" i="1" s="1"/>
  <c r="BA122" i="1" s="1"/>
  <c r="BB122" i="1" s="1"/>
  <c r="BC122" i="1" s="1"/>
  <c r="BD122" i="1" s="1"/>
  <c r="BE122" i="1" s="1"/>
  <c r="AY126" i="1"/>
  <c r="AZ126" i="1" s="1"/>
  <c r="BA126" i="1" s="1"/>
  <c r="BB126" i="1" s="1"/>
  <c r="BC126" i="1" s="1"/>
  <c r="BD126" i="1" s="1"/>
  <c r="BE126" i="1" s="1"/>
  <c r="AY134" i="1"/>
  <c r="AZ134" i="1" s="1"/>
  <c r="BA134" i="1" s="1"/>
  <c r="BB134" i="1" s="1"/>
  <c r="BC134" i="1" s="1"/>
  <c r="BD134" i="1" s="1"/>
  <c r="BE134" i="1" s="1"/>
  <c r="AY154" i="1"/>
  <c r="AZ154" i="1" s="1"/>
  <c r="BA154" i="1" s="1"/>
  <c r="BB154" i="1" s="1"/>
  <c r="BC154" i="1" s="1"/>
  <c r="BD154" i="1" s="1"/>
  <c r="BE154" i="1" s="1"/>
  <c r="AY190" i="1"/>
  <c r="AZ190" i="1" s="1"/>
  <c r="BA190" i="1" s="1"/>
  <c r="BB190" i="1" s="1"/>
  <c r="BC190" i="1" s="1"/>
  <c r="BD190" i="1" s="1"/>
  <c r="BE190" i="1" s="1"/>
  <c r="AY194" i="1"/>
  <c r="AZ194" i="1" s="1"/>
  <c r="BA194" i="1" s="1"/>
  <c r="BB194" i="1" s="1"/>
  <c r="BC194" i="1" s="1"/>
  <c r="BD194" i="1" s="1"/>
  <c r="BE194" i="1" s="1"/>
  <c r="AY198" i="1"/>
  <c r="AZ198" i="1" s="1"/>
  <c r="BA198" i="1" s="1"/>
  <c r="BB198" i="1" s="1"/>
  <c r="BC198" i="1" s="1"/>
  <c r="BD198" i="1" s="1"/>
  <c r="BE198" i="1" s="1"/>
  <c r="AY233" i="1"/>
  <c r="AZ233" i="1" s="1"/>
  <c r="BA233" i="1" s="1"/>
  <c r="BB233" i="1" s="1"/>
  <c r="BC233" i="1" s="1"/>
  <c r="BD233" i="1" s="1"/>
  <c r="BE233" i="1" s="1"/>
  <c r="AY237" i="1"/>
  <c r="AZ237" i="1" s="1"/>
  <c r="BA237" i="1" s="1"/>
  <c r="BB237" i="1" s="1"/>
  <c r="BC237" i="1" s="1"/>
  <c r="BD237" i="1" s="1"/>
  <c r="BE237" i="1" s="1"/>
  <c r="AY241" i="1"/>
  <c r="AZ241" i="1" s="1"/>
  <c r="BA241" i="1" s="1"/>
  <c r="BB241" i="1" s="1"/>
  <c r="BC241" i="1" s="1"/>
  <c r="BD241" i="1" s="1"/>
  <c r="BE241" i="1" s="1"/>
  <c r="AY245" i="1"/>
  <c r="AZ245" i="1" s="1"/>
  <c r="BA245" i="1" s="1"/>
  <c r="BB245" i="1" s="1"/>
  <c r="BC245" i="1" s="1"/>
  <c r="BD245" i="1" s="1"/>
  <c r="BE245" i="1" s="1"/>
  <c r="AY249" i="1"/>
  <c r="AZ249" i="1" s="1"/>
  <c r="BA249" i="1" s="1"/>
  <c r="BB249" i="1" s="1"/>
  <c r="BC249" i="1" s="1"/>
  <c r="BD249" i="1" s="1"/>
  <c r="BE249" i="1" s="1"/>
  <c r="AY253" i="1"/>
  <c r="AZ253" i="1" s="1"/>
  <c r="BA253" i="1" s="1"/>
  <c r="BB253" i="1" s="1"/>
  <c r="BC253" i="1" s="1"/>
  <c r="BD253" i="1" s="1"/>
  <c r="BE253" i="1" s="1"/>
  <c r="AY257" i="1"/>
  <c r="AZ257" i="1" s="1"/>
  <c r="BA257" i="1" s="1"/>
  <c r="BB257" i="1" s="1"/>
  <c r="BC257" i="1" s="1"/>
  <c r="BD257" i="1" s="1"/>
  <c r="BE257" i="1" s="1"/>
  <c r="AY261" i="1"/>
  <c r="AZ261" i="1" s="1"/>
  <c r="BA261" i="1" s="1"/>
  <c r="BB261" i="1" s="1"/>
  <c r="BC261" i="1" s="1"/>
  <c r="BD261" i="1" s="1"/>
  <c r="BE261" i="1" s="1"/>
  <c r="AY265" i="1"/>
  <c r="AZ265" i="1" s="1"/>
  <c r="BA265" i="1" s="1"/>
  <c r="BB265" i="1" s="1"/>
  <c r="BC265" i="1" s="1"/>
  <c r="BD265" i="1" s="1"/>
  <c r="BE265" i="1" s="1"/>
  <c r="AY269" i="1"/>
  <c r="AZ269" i="1" s="1"/>
  <c r="BA269" i="1" s="1"/>
  <c r="BB269" i="1" s="1"/>
  <c r="BC269" i="1" s="1"/>
  <c r="BD269" i="1" s="1"/>
  <c r="BE269" i="1" s="1"/>
  <c r="AY273" i="1"/>
  <c r="AZ273" i="1" s="1"/>
  <c r="BA273" i="1" s="1"/>
  <c r="BB273" i="1" s="1"/>
  <c r="BC273" i="1" s="1"/>
  <c r="BD273" i="1" s="1"/>
  <c r="BE273" i="1" s="1"/>
  <c r="AY277" i="1"/>
  <c r="AZ277" i="1" s="1"/>
  <c r="BA277" i="1" s="1"/>
  <c r="BB277" i="1" s="1"/>
  <c r="BC277" i="1" s="1"/>
  <c r="BD277" i="1" s="1"/>
  <c r="BE277" i="1" s="1"/>
  <c r="AY288" i="1"/>
  <c r="AZ288" i="1" s="1"/>
  <c r="BA288" i="1" s="1"/>
  <c r="BB288" i="1" s="1"/>
  <c r="BC288" i="1" s="1"/>
  <c r="BD288" i="1" s="1"/>
  <c r="BE288" i="1" s="1"/>
  <c r="AY319" i="1"/>
  <c r="AZ319" i="1" s="1"/>
  <c r="BA319" i="1" s="1"/>
  <c r="BB319" i="1" s="1"/>
  <c r="BC319" i="1" s="1"/>
  <c r="BD319" i="1" s="1"/>
  <c r="BE319" i="1" s="1"/>
  <c r="AY323" i="1"/>
  <c r="AZ323" i="1" s="1"/>
  <c r="BA323" i="1" s="1"/>
  <c r="BB323" i="1" s="1"/>
  <c r="BC323" i="1" s="1"/>
  <c r="BD323" i="1" s="1"/>
  <c r="BE323" i="1" s="1"/>
  <c r="AY327" i="1"/>
  <c r="AZ327" i="1" s="1"/>
  <c r="BA327" i="1" s="1"/>
  <c r="BB327" i="1" s="1"/>
  <c r="BC327" i="1" s="1"/>
  <c r="BD327" i="1" s="1"/>
  <c r="BE327" i="1" s="1"/>
  <c r="AY331" i="1"/>
  <c r="AZ331" i="1" s="1"/>
  <c r="BA331" i="1" s="1"/>
  <c r="BB331" i="1" s="1"/>
  <c r="BC331" i="1" s="1"/>
  <c r="BD331" i="1" s="1"/>
  <c r="BE331" i="1" s="1"/>
  <c r="AY335" i="1"/>
  <c r="AZ335" i="1" s="1"/>
  <c r="BA335" i="1" s="1"/>
  <c r="BB335" i="1" s="1"/>
  <c r="BC335" i="1" s="1"/>
  <c r="BD335" i="1" s="1"/>
  <c r="BE335" i="1" s="1"/>
  <c r="AY339" i="1"/>
  <c r="AZ339" i="1" s="1"/>
  <c r="BA339" i="1" s="1"/>
  <c r="BB339" i="1" s="1"/>
  <c r="BC339" i="1" s="1"/>
  <c r="BD339" i="1" s="1"/>
  <c r="BE339" i="1" s="1"/>
  <c r="AY343" i="1"/>
  <c r="AZ343" i="1" s="1"/>
  <c r="BA343" i="1" s="1"/>
  <c r="BB343" i="1" s="1"/>
  <c r="BC343" i="1" s="1"/>
  <c r="BD343" i="1" s="1"/>
  <c r="BE343" i="1" s="1"/>
  <c r="AY366" i="1"/>
  <c r="AZ366" i="1" s="1"/>
  <c r="BA366" i="1" s="1"/>
  <c r="BB366" i="1" s="1"/>
  <c r="BC366" i="1" s="1"/>
  <c r="BD366" i="1" s="1"/>
  <c r="BE366" i="1" s="1"/>
  <c r="AY370" i="1"/>
  <c r="AZ370" i="1" s="1"/>
  <c r="BA370" i="1" s="1"/>
  <c r="BB370" i="1" s="1"/>
  <c r="BC370" i="1" s="1"/>
  <c r="BD370" i="1" s="1"/>
  <c r="BE370" i="1" s="1"/>
  <c r="AY429" i="1"/>
  <c r="AZ429" i="1" s="1"/>
  <c r="BA429" i="1" s="1"/>
  <c r="BB429" i="1" s="1"/>
  <c r="BC429" i="1" s="1"/>
  <c r="BD429" i="1" s="1"/>
  <c r="BE429" i="1" s="1"/>
  <c r="AY433" i="1"/>
  <c r="AZ433" i="1" s="1"/>
  <c r="BA433" i="1" s="1"/>
  <c r="BB433" i="1" s="1"/>
  <c r="BC433" i="1" s="1"/>
  <c r="BD433" i="1" s="1"/>
  <c r="BE433" i="1" s="1"/>
  <c r="AY437" i="1"/>
  <c r="AZ437" i="1" s="1"/>
  <c r="BA437" i="1" s="1"/>
  <c r="BB437" i="1" s="1"/>
  <c r="BC437" i="1" s="1"/>
  <c r="BD437" i="1" s="1"/>
  <c r="BE437" i="1" s="1"/>
  <c r="AY441" i="1"/>
  <c r="AZ441" i="1" s="1"/>
  <c r="BA441" i="1" s="1"/>
  <c r="BB441" i="1" s="1"/>
  <c r="BC441" i="1" s="1"/>
  <c r="BD441" i="1" s="1"/>
  <c r="BE441" i="1" s="1"/>
  <c r="AY445" i="1"/>
  <c r="AZ445" i="1" s="1"/>
  <c r="BA445" i="1" s="1"/>
  <c r="BB445" i="1" s="1"/>
  <c r="BC445" i="1" s="1"/>
  <c r="BD445" i="1" s="1"/>
  <c r="BE445" i="1" s="1"/>
  <c r="AY449" i="1"/>
  <c r="AZ449" i="1" s="1"/>
  <c r="BA449" i="1" s="1"/>
  <c r="BB449" i="1" s="1"/>
  <c r="BC449" i="1" s="1"/>
  <c r="BD449" i="1" s="1"/>
  <c r="BE449" i="1" s="1"/>
  <c r="AY453" i="1"/>
  <c r="AZ453" i="1" s="1"/>
  <c r="BA453" i="1" s="1"/>
  <c r="BB453" i="1" s="1"/>
  <c r="BC453" i="1" s="1"/>
  <c r="BD453" i="1" s="1"/>
  <c r="BE453" i="1" s="1"/>
  <c r="AY464" i="1"/>
  <c r="AZ464" i="1" s="1"/>
  <c r="BA464" i="1" s="1"/>
  <c r="BB464" i="1" s="1"/>
  <c r="BC464" i="1" s="1"/>
  <c r="BD464" i="1" s="1"/>
  <c r="BE464" i="1" s="1"/>
  <c r="AY468" i="1"/>
  <c r="AZ468" i="1" s="1"/>
  <c r="BA468" i="1" s="1"/>
  <c r="BB468" i="1" s="1"/>
  <c r="BC468" i="1" s="1"/>
  <c r="BD468" i="1" s="1"/>
  <c r="BE468" i="1" s="1"/>
  <c r="AY472" i="1"/>
  <c r="AZ472" i="1" s="1"/>
  <c r="BA472" i="1" s="1"/>
  <c r="BB472" i="1" s="1"/>
  <c r="BC472" i="1" s="1"/>
  <c r="BD472" i="1" s="1"/>
  <c r="BE472" i="1" s="1"/>
  <c r="AY476" i="1"/>
  <c r="AZ476" i="1" s="1"/>
  <c r="BA476" i="1" s="1"/>
  <c r="BB476" i="1" s="1"/>
  <c r="BC476" i="1" s="1"/>
  <c r="BD476" i="1" s="1"/>
  <c r="BE476" i="1" s="1"/>
  <c r="AY480" i="1"/>
  <c r="AZ480" i="1" s="1"/>
  <c r="BA480" i="1" s="1"/>
  <c r="BB480" i="1" s="1"/>
  <c r="BC480" i="1" s="1"/>
  <c r="BD480" i="1" s="1"/>
  <c r="BE480" i="1" s="1"/>
  <c r="AY484" i="1"/>
  <c r="AZ484" i="1" s="1"/>
  <c r="BA484" i="1" s="1"/>
  <c r="BB484" i="1" s="1"/>
  <c r="BC484" i="1" s="1"/>
  <c r="BD484" i="1" s="1"/>
  <c r="BE484" i="1" s="1"/>
  <c r="AY488" i="1"/>
  <c r="AZ488" i="1" s="1"/>
  <c r="BA488" i="1" s="1"/>
  <c r="BB488" i="1" s="1"/>
  <c r="BC488" i="1" s="1"/>
  <c r="BD488" i="1" s="1"/>
  <c r="BE488" i="1" s="1"/>
  <c r="AY492" i="1"/>
  <c r="AZ492" i="1" s="1"/>
  <c r="BA492" i="1" s="1"/>
  <c r="BB492" i="1" s="1"/>
  <c r="BC492" i="1" s="1"/>
  <c r="BD492" i="1" s="1"/>
  <c r="BE492" i="1" s="1"/>
  <c r="AY496" i="1"/>
  <c r="AZ496" i="1" s="1"/>
  <c r="BA496" i="1" s="1"/>
  <c r="BB496" i="1" s="1"/>
  <c r="BC496" i="1" s="1"/>
  <c r="BD496" i="1" s="1"/>
  <c r="BE496" i="1" s="1"/>
  <c r="AY500" i="1"/>
  <c r="AZ500" i="1" s="1"/>
  <c r="BA500" i="1" s="1"/>
  <c r="BB500" i="1" s="1"/>
  <c r="BC500" i="1" s="1"/>
  <c r="BD500" i="1" s="1"/>
  <c r="BE500" i="1" s="1"/>
  <c r="AY504" i="1"/>
  <c r="AZ504" i="1" s="1"/>
  <c r="BA504" i="1" s="1"/>
  <c r="BB504" i="1" s="1"/>
  <c r="BC504" i="1" s="1"/>
  <c r="BD504" i="1" s="1"/>
  <c r="BE504" i="1" s="1"/>
  <c r="AY508" i="1"/>
  <c r="AZ508" i="1" s="1"/>
  <c r="BA508" i="1" s="1"/>
  <c r="BB508" i="1" s="1"/>
  <c r="BC508" i="1" s="1"/>
  <c r="BD508" i="1" s="1"/>
  <c r="BE508" i="1" s="1"/>
  <c r="I42" i="4"/>
  <c r="U42" i="4" s="1"/>
  <c r="K42" i="4"/>
  <c r="W42" i="4" s="1"/>
  <c r="AH39" i="1" l="1"/>
  <c r="AI39" i="1" s="1"/>
  <c r="AL39" i="1" s="1"/>
  <c r="AH48" i="1"/>
  <c r="AI48" i="1" s="1"/>
  <c r="AL48" i="1" s="1"/>
  <c r="AH65" i="1"/>
  <c r="AI65" i="1" s="1"/>
  <c r="AL65" i="1" s="1"/>
  <c r="AH46" i="1"/>
  <c r="AI46" i="1" s="1"/>
  <c r="AL46" i="1" s="1"/>
  <c r="AJ16" i="1"/>
  <c r="AH59" i="1"/>
  <c r="AI59" i="1" s="1"/>
  <c r="AL59" i="1" s="1"/>
  <c r="AH44" i="1"/>
  <c r="AI44" i="1" s="1"/>
  <c r="AL44" i="1" s="1"/>
  <c r="AK16" i="1"/>
  <c r="AJ27" i="1"/>
  <c r="AH66" i="1"/>
  <c r="AI66" i="1" s="1"/>
  <c r="AL66" i="1" s="1"/>
  <c r="AH34" i="1"/>
  <c r="AI34" i="1" s="1"/>
  <c r="AL34" i="1" s="1"/>
  <c r="AO34" i="1" s="1"/>
  <c r="AQ84" i="1"/>
  <c r="E115" i="4" s="1"/>
  <c r="Q115" i="4" s="1"/>
  <c r="AQ83" i="1"/>
  <c r="E114" i="4" s="1"/>
  <c r="Q114" i="4" s="1"/>
  <c r="AH80" i="1"/>
  <c r="AI80" i="1" s="1"/>
  <c r="AL80" i="1" s="1"/>
  <c r="AO80" i="1" s="1"/>
  <c r="AQ76" i="1"/>
  <c r="E107" i="4" s="1"/>
  <c r="Q107" i="4" s="1"/>
  <c r="AQ72" i="1"/>
  <c r="E103" i="4" s="1"/>
  <c r="Q103" i="4" s="1"/>
  <c r="AQ71" i="1"/>
  <c r="E102" i="4" s="1"/>
  <c r="Q102" i="4" s="1"/>
  <c r="AH69" i="1"/>
  <c r="AI69" i="1" s="1"/>
  <c r="AL69" i="1" s="1"/>
  <c r="AL67" i="1"/>
  <c r="AO67" i="1" s="1"/>
  <c r="AQ67" i="1"/>
  <c r="E98" i="4" s="1"/>
  <c r="Q98" i="4" s="1"/>
  <c r="AH63" i="1"/>
  <c r="AI63" i="1" s="1"/>
  <c r="AL63" i="1" s="1"/>
  <c r="AH50" i="1"/>
  <c r="AI50" i="1" s="1"/>
  <c r="AL50" i="1" s="1"/>
  <c r="AO50" i="1" s="1"/>
  <c r="AL60" i="1"/>
  <c r="AO60" i="1" s="1"/>
  <c r="AQ60" i="1"/>
  <c r="E91" i="4" s="1"/>
  <c r="Q91" i="4" s="1"/>
  <c r="AQ56" i="1"/>
  <c r="E87" i="4" s="1"/>
  <c r="Q87" i="4" s="1"/>
  <c r="AH55" i="1"/>
  <c r="AI55" i="1" s="1"/>
  <c r="AL55" i="1" s="1"/>
  <c r="AQ53" i="1"/>
  <c r="E84" i="4" s="1"/>
  <c r="Q84" i="4" s="1"/>
  <c r="AL51" i="1"/>
  <c r="AQ51" i="1"/>
  <c r="E82" i="4" s="1"/>
  <c r="Q82" i="4" s="1"/>
  <c r="AH47" i="1"/>
  <c r="AI47" i="1" s="1"/>
  <c r="AL47" i="1" s="1"/>
  <c r="AQ45" i="1"/>
  <c r="E76" i="4" s="1"/>
  <c r="Q76" i="4" s="1"/>
  <c r="AQ43" i="1"/>
  <c r="E74" i="4" s="1"/>
  <c r="Q74" i="4" s="1"/>
  <c r="AL35" i="1"/>
  <c r="AQ27" i="1"/>
  <c r="E58" i="4" s="1"/>
  <c r="AK27" i="1"/>
  <c r="AO27" i="1" s="1"/>
  <c r="D22" i="5" s="1"/>
  <c r="AJ17" i="1"/>
  <c r="AG17" i="1"/>
  <c r="AH17" i="1" s="1"/>
  <c r="AI17" i="1" s="1"/>
  <c r="AL17" i="1" s="1"/>
  <c r="AJ12" i="1"/>
  <c r="AG25" i="1"/>
  <c r="AH25" i="1" s="1"/>
  <c r="AI25" i="1" s="1"/>
  <c r="AL25" i="1" s="1"/>
  <c r="AG29" i="1"/>
  <c r="AH29" i="1" s="1"/>
  <c r="AI29" i="1" s="1"/>
  <c r="AL29" i="1" s="1"/>
  <c r="AG12" i="1"/>
  <c r="AH12" i="1" s="1"/>
  <c r="AI12" i="1" s="1"/>
  <c r="AL12" i="1" s="1"/>
  <c r="AK26" i="1"/>
  <c r="AJ26" i="1"/>
  <c r="AK25" i="1"/>
  <c r="AJ29" i="1"/>
  <c r="AG30" i="1"/>
  <c r="AK18" i="1"/>
  <c r="AJ18" i="1"/>
  <c r="AH30" i="1"/>
  <c r="AI30" i="1" s="1"/>
  <c r="AL30" i="1" s="1"/>
  <c r="AK30" i="1"/>
  <c r="AQ35" i="1"/>
  <c r="E66" i="4" s="1"/>
  <c r="Q66" i="4" s="1"/>
  <c r="AK32" i="1"/>
  <c r="AH33" i="1"/>
  <c r="AI33" i="1" s="1"/>
  <c r="AL33" i="1" s="1"/>
  <c r="AO33" i="1" s="1"/>
  <c r="AG32" i="1"/>
  <c r="AH32" i="1" s="1"/>
  <c r="AI32" i="1" s="1"/>
  <c r="AL32" i="1" s="1"/>
  <c r="ER59" i="1"/>
  <c r="AK29" i="1"/>
  <c r="AQ18" i="1"/>
  <c r="E49" i="4" s="1"/>
  <c r="Q49" i="4" s="1"/>
  <c r="AQ16" i="1"/>
  <c r="AQ17" i="1"/>
  <c r="E48" i="4" s="1"/>
  <c r="Q48" i="4" s="1"/>
  <c r="AQ26" i="1"/>
  <c r="AQ19" i="1"/>
  <c r="E50" i="4" s="1"/>
  <c r="Q50" i="4" s="1"/>
  <c r="AQ13" i="1"/>
  <c r="AQ14" i="1"/>
  <c r="E45" i="4" s="1"/>
  <c r="Q45" i="4" s="1"/>
  <c r="AQ28" i="1"/>
  <c r="E59" i="4" s="1"/>
  <c r="Q59" i="4" s="1"/>
  <c r="AQ29" i="1"/>
  <c r="E60" i="4" s="1"/>
  <c r="Q60" i="4" s="1"/>
  <c r="AQ30" i="1"/>
  <c r="E61" i="4" s="1"/>
  <c r="Q61" i="4" s="1"/>
  <c r="AQ11" i="1"/>
  <c r="AQ24" i="1"/>
  <c r="E55" i="4" s="1"/>
  <c r="AH31" i="1"/>
  <c r="AI31" i="1" s="1"/>
  <c r="AL31" i="1" s="1"/>
  <c r="EQ56" i="1"/>
  <c r="EQ40" i="1"/>
  <c r="EQ16" i="1"/>
  <c r="ER34" i="1"/>
  <c r="ER26" i="1"/>
  <c r="V275" i="1"/>
  <c r="AA275" i="1" s="1"/>
  <c r="Y275" i="1"/>
  <c r="AD275" i="1" s="1"/>
  <c r="X275" i="1"/>
  <c r="AC275" i="1" s="1"/>
  <c r="W275" i="1"/>
  <c r="AB275" i="1" s="1"/>
  <c r="X390" i="1"/>
  <c r="AC390" i="1" s="1"/>
  <c r="W390" i="1"/>
  <c r="AB390" i="1" s="1"/>
  <c r="V390" i="1"/>
  <c r="AA390" i="1" s="1"/>
  <c r="Y390" i="1"/>
  <c r="AD390" i="1" s="1"/>
  <c r="V143" i="1"/>
  <c r="AA143" i="1" s="1"/>
  <c r="Y143" i="1"/>
  <c r="AD143" i="1" s="1"/>
  <c r="X143" i="1"/>
  <c r="AC143" i="1" s="1"/>
  <c r="W143" i="1"/>
  <c r="AB143" i="1" s="1"/>
  <c r="V339" i="1"/>
  <c r="AA339" i="1" s="1"/>
  <c r="Y339" i="1"/>
  <c r="AD339" i="1" s="1"/>
  <c r="W339" i="1"/>
  <c r="AB339" i="1" s="1"/>
  <c r="X339" i="1"/>
  <c r="AC339" i="1" s="1"/>
  <c r="X165" i="1"/>
  <c r="AC165" i="1" s="1"/>
  <c r="V165" i="1"/>
  <c r="AA165" i="1" s="1"/>
  <c r="Y165" i="1"/>
  <c r="AD165" i="1" s="1"/>
  <c r="W165" i="1"/>
  <c r="AB165" i="1" s="1"/>
  <c r="W402" i="1"/>
  <c r="AB402" i="1" s="1"/>
  <c r="V402" i="1"/>
  <c r="AA402" i="1" s="1"/>
  <c r="X402" i="1"/>
  <c r="AC402" i="1" s="1"/>
  <c r="Y402" i="1"/>
  <c r="AD402" i="1" s="1"/>
  <c r="Y382" i="1"/>
  <c r="AD382" i="1" s="1"/>
  <c r="X382" i="1"/>
  <c r="AC382" i="1" s="1"/>
  <c r="W382" i="1"/>
  <c r="AB382" i="1" s="1"/>
  <c r="V382" i="1"/>
  <c r="AA382" i="1" s="1"/>
  <c r="V42" i="1"/>
  <c r="AA42" i="1" s="1"/>
  <c r="Y42" i="1"/>
  <c r="AD42" i="1" s="1"/>
  <c r="X42" i="1"/>
  <c r="AC42" i="1" s="1"/>
  <c r="W42" i="1"/>
  <c r="AB42" i="1" s="1"/>
  <c r="V52" i="1"/>
  <c r="AA52" i="1" s="1"/>
  <c r="W52" i="1"/>
  <c r="AB52" i="1" s="1"/>
  <c r="Y52" i="1"/>
  <c r="AD52" i="1" s="1"/>
  <c r="X52" i="1"/>
  <c r="AC52" i="1" s="1"/>
  <c r="V80" i="1"/>
  <c r="AA80" i="1" s="1"/>
  <c r="W80" i="1"/>
  <c r="AB80" i="1" s="1"/>
  <c r="Y80" i="1"/>
  <c r="AD80" i="1" s="1"/>
  <c r="X80" i="1"/>
  <c r="AC80" i="1" s="1"/>
  <c r="Y105" i="1"/>
  <c r="AD105" i="1" s="1"/>
  <c r="X105" i="1"/>
  <c r="AC105" i="1" s="1"/>
  <c r="W105" i="1"/>
  <c r="AB105" i="1" s="1"/>
  <c r="V105" i="1"/>
  <c r="AA105" i="1" s="1"/>
  <c r="X459" i="1"/>
  <c r="AC459" i="1" s="1"/>
  <c r="W459" i="1"/>
  <c r="AB459" i="1" s="1"/>
  <c r="V459" i="1"/>
  <c r="AA459" i="1" s="1"/>
  <c r="Y459" i="1"/>
  <c r="AD459" i="1" s="1"/>
  <c r="V64" i="1"/>
  <c r="AA64" i="1" s="1"/>
  <c r="Y64" i="1"/>
  <c r="AD64" i="1" s="1"/>
  <c r="W64" i="1"/>
  <c r="AB64" i="1" s="1"/>
  <c r="X64" i="1"/>
  <c r="AC64" i="1" s="1"/>
  <c r="Y121" i="1"/>
  <c r="AD121" i="1" s="1"/>
  <c r="X121" i="1"/>
  <c r="AC121" i="1" s="1"/>
  <c r="W121" i="1"/>
  <c r="AB121" i="1" s="1"/>
  <c r="V121" i="1"/>
  <c r="AA121" i="1" s="1"/>
  <c r="V397" i="1"/>
  <c r="AA397" i="1" s="1"/>
  <c r="Y397" i="1"/>
  <c r="AD397" i="1" s="1"/>
  <c r="X397" i="1"/>
  <c r="AC397" i="1" s="1"/>
  <c r="W397" i="1"/>
  <c r="AB397" i="1" s="1"/>
  <c r="V107" i="1"/>
  <c r="AA107" i="1" s="1"/>
  <c r="Y107" i="1"/>
  <c r="AD107" i="1" s="1"/>
  <c r="X107" i="1"/>
  <c r="AC107" i="1" s="1"/>
  <c r="W107" i="1"/>
  <c r="AB107" i="1" s="1"/>
  <c r="Y34" i="1"/>
  <c r="AD34" i="1" s="1"/>
  <c r="X34" i="1"/>
  <c r="AC34" i="1" s="1"/>
  <c r="W34" i="1"/>
  <c r="AB34" i="1" s="1"/>
  <c r="V34" i="1"/>
  <c r="AA34" i="1" s="1"/>
  <c r="V480" i="1"/>
  <c r="AA480" i="1" s="1"/>
  <c r="Y480" i="1"/>
  <c r="AD480" i="1" s="1"/>
  <c r="W480" i="1"/>
  <c r="AB480" i="1" s="1"/>
  <c r="X480" i="1"/>
  <c r="AC480" i="1" s="1"/>
  <c r="V276" i="1"/>
  <c r="AA276" i="1" s="1"/>
  <c r="Y276" i="1"/>
  <c r="AD276" i="1" s="1"/>
  <c r="X276" i="1"/>
  <c r="AC276" i="1" s="1"/>
  <c r="W276" i="1"/>
  <c r="AB276" i="1" s="1"/>
  <c r="Y340" i="1"/>
  <c r="AD340" i="1" s="1"/>
  <c r="X340" i="1"/>
  <c r="AC340" i="1" s="1"/>
  <c r="W340" i="1"/>
  <c r="AB340" i="1" s="1"/>
  <c r="V340" i="1"/>
  <c r="AA340" i="1" s="1"/>
  <c r="X54" i="1"/>
  <c r="AC54" i="1" s="1"/>
  <c r="W54" i="1"/>
  <c r="AB54" i="1" s="1"/>
  <c r="Y54" i="1"/>
  <c r="AD54" i="1" s="1"/>
  <c r="V54" i="1"/>
  <c r="AA54" i="1" s="1"/>
  <c r="V84" i="1"/>
  <c r="AA84" i="1" s="1"/>
  <c r="Y84" i="1"/>
  <c r="AD84" i="1" s="1"/>
  <c r="X84" i="1"/>
  <c r="AC84" i="1" s="1"/>
  <c r="W84" i="1"/>
  <c r="AB84" i="1" s="1"/>
  <c r="V72" i="1"/>
  <c r="AA72" i="1" s="1"/>
  <c r="Y72" i="1"/>
  <c r="AD72" i="1" s="1"/>
  <c r="W72" i="1"/>
  <c r="AB72" i="1" s="1"/>
  <c r="X72" i="1"/>
  <c r="AC72" i="1" s="1"/>
  <c r="Y263" i="1"/>
  <c r="AD263" i="1" s="1"/>
  <c r="X263" i="1"/>
  <c r="AC263" i="1" s="1"/>
  <c r="W263" i="1"/>
  <c r="AB263" i="1" s="1"/>
  <c r="V263" i="1"/>
  <c r="AA263" i="1" s="1"/>
  <c r="Y169" i="1"/>
  <c r="AD169" i="1" s="1"/>
  <c r="V169" i="1"/>
  <c r="AA169" i="1" s="1"/>
  <c r="X169" i="1"/>
  <c r="AC169" i="1" s="1"/>
  <c r="W169" i="1"/>
  <c r="AB169" i="1" s="1"/>
  <c r="Y292" i="1"/>
  <c r="AD292" i="1" s="1"/>
  <c r="X292" i="1"/>
  <c r="AC292" i="1" s="1"/>
  <c r="W292" i="1"/>
  <c r="AB292" i="1" s="1"/>
  <c r="V292" i="1"/>
  <c r="AA292" i="1" s="1"/>
  <c r="V450" i="1"/>
  <c r="AA450" i="1" s="1"/>
  <c r="Y450" i="1"/>
  <c r="AD450" i="1" s="1"/>
  <c r="W450" i="1"/>
  <c r="AB450" i="1" s="1"/>
  <c r="X450" i="1"/>
  <c r="AC450" i="1" s="1"/>
  <c r="X374" i="1"/>
  <c r="AC374" i="1" s="1"/>
  <c r="W374" i="1"/>
  <c r="AB374" i="1" s="1"/>
  <c r="Y374" i="1"/>
  <c r="AD374" i="1" s="1"/>
  <c r="V374" i="1"/>
  <c r="AA374" i="1" s="1"/>
  <c r="W154" i="1"/>
  <c r="AB154" i="1" s="1"/>
  <c r="V154" i="1"/>
  <c r="AA154" i="1" s="1"/>
  <c r="Y154" i="1"/>
  <c r="AD154" i="1" s="1"/>
  <c r="X154" i="1"/>
  <c r="AC154" i="1" s="1"/>
  <c r="X46" i="1"/>
  <c r="AC46" i="1" s="1"/>
  <c r="Y46" i="1"/>
  <c r="AD46" i="1" s="1"/>
  <c r="W46" i="1"/>
  <c r="AB46" i="1" s="1"/>
  <c r="V46" i="1"/>
  <c r="AA46" i="1" s="1"/>
  <c r="V233" i="1"/>
  <c r="AA233" i="1" s="1"/>
  <c r="Y233" i="1"/>
  <c r="AD233" i="1" s="1"/>
  <c r="X233" i="1"/>
  <c r="AC233" i="1" s="1"/>
  <c r="W233" i="1"/>
  <c r="AB233" i="1" s="1"/>
  <c r="V48" i="1"/>
  <c r="AA48" i="1" s="1"/>
  <c r="Y48" i="1"/>
  <c r="AD48" i="1" s="1"/>
  <c r="W48" i="1"/>
  <c r="AB48" i="1" s="1"/>
  <c r="X48" i="1"/>
  <c r="AC48" i="1" s="1"/>
  <c r="Y70" i="1"/>
  <c r="AD70" i="1" s="1"/>
  <c r="X70" i="1"/>
  <c r="AC70" i="1" s="1"/>
  <c r="W70" i="1"/>
  <c r="AB70" i="1" s="1"/>
  <c r="V70" i="1"/>
  <c r="AA70" i="1" s="1"/>
  <c r="V343" i="1"/>
  <c r="AA343" i="1" s="1"/>
  <c r="Y343" i="1"/>
  <c r="AD343" i="1" s="1"/>
  <c r="W343" i="1"/>
  <c r="AB343" i="1" s="1"/>
  <c r="X343" i="1"/>
  <c r="AC343" i="1" s="1"/>
  <c r="V36" i="1"/>
  <c r="AA36" i="1" s="1"/>
  <c r="W36" i="1"/>
  <c r="AB36" i="1" s="1"/>
  <c r="Y36" i="1"/>
  <c r="AD36" i="1" s="1"/>
  <c r="X36" i="1"/>
  <c r="AC36" i="1" s="1"/>
  <c r="W234" i="1"/>
  <c r="AB234" i="1" s="1"/>
  <c r="V234" i="1"/>
  <c r="AA234" i="1" s="1"/>
  <c r="Y234" i="1"/>
  <c r="AD234" i="1" s="1"/>
  <c r="X234" i="1"/>
  <c r="AC234" i="1" s="1"/>
  <c r="V139" i="1"/>
  <c r="AA139" i="1" s="1"/>
  <c r="Y139" i="1"/>
  <c r="AD139" i="1" s="1"/>
  <c r="X139" i="1"/>
  <c r="AC139" i="1" s="1"/>
  <c r="W139" i="1"/>
  <c r="AB139" i="1" s="1"/>
  <c r="V350" i="1"/>
  <c r="AA350" i="1" s="1"/>
  <c r="Y350" i="1"/>
  <c r="AD350" i="1" s="1"/>
  <c r="W350" i="1"/>
  <c r="AB350" i="1" s="1"/>
  <c r="X350" i="1"/>
  <c r="AC350" i="1" s="1"/>
  <c r="V111" i="1"/>
  <c r="AA111" i="1" s="1"/>
  <c r="Y111" i="1"/>
  <c r="AD111" i="1" s="1"/>
  <c r="X111" i="1"/>
  <c r="AC111" i="1" s="1"/>
  <c r="W111" i="1"/>
  <c r="AB111" i="1" s="1"/>
  <c r="V68" i="1"/>
  <c r="AA68" i="1" s="1"/>
  <c r="Y68" i="1"/>
  <c r="AD68" i="1" s="1"/>
  <c r="W68" i="1"/>
  <c r="AB68" i="1" s="1"/>
  <c r="X68" i="1"/>
  <c r="AC68" i="1" s="1"/>
  <c r="V40" i="1"/>
  <c r="AA40" i="1" s="1"/>
  <c r="Y40" i="1"/>
  <c r="AD40" i="1" s="1"/>
  <c r="X40" i="1"/>
  <c r="AC40" i="1" s="1"/>
  <c r="W40" i="1"/>
  <c r="AB40" i="1" s="1"/>
  <c r="V311" i="1"/>
  <c r="AA311" i="1" s="1"/>
  <c r="Y311" i="1"/>
  <c r="AD311" i="1" s="1"/>
  <c r="W311" i="1"/>
  <c r="AB311" i="1" s="1"/>
  <c r="X311" i="1"/>
  <c r="AC311" i="1" s="1"/>
  <c r="V32" i="1"/>
  <c r="AA32" i="1" s="1"/>
  <c r="W32" i="1"/>
  <c r="AB32" i="1" s="1"/>
  <c r="Y32" i="1"/>
  <c r="AD32" i="1" s="1"/>
  <c r="X32" i="1"/>
  <c r="AC32" i="1" s="1"/>
  <c r="V103" i="1"/>
  <c r="AA103" i="1" s="1"/>
  <c r="Y103" i="1"/>
  <c r="AD103" i="1" s="1"/>
  <c r="X103" i="1"/>
  <c r="AC103" i="1" s="1"/>
  <c r="W103" i="1"/>
  <c r="AB103" i="1" s="1"/>
  <c r="V127" i="1"/>
  <c r="AA127" i="1" s="1"/>
  <c r="Y127" i="1"/>
  <c r="AD127" i="1" s="1"/>
  <c r="X127" i="1"/>
  <c r="AC127" i="1" s="1"/>
  <c r="W127" i="1"/>
  <c r="AB127" i="1" s="1"/>
  <c r="Y30" i="1"/>
  <c r="AD30" i="1" s="1"/>
  <c r="V30" i="1"/>
  <c r="AA30" i="1" s="1"/>
  <c r="X30" i="1"/>
  <c r="AC30" i="1" s="1"/>
  <c r="W30" i="1"/>
  <c r="AB30" i="1" s="1"/>
  <c r="Y367" i="1"/>
  <c r="AD367" i="1" s="1"/>
  <c r="W367" i="1"/>
  <c r="AB367" i="1" s="1"/>
  <c r="X367" i="1"/>
  <c r="AC367" i="1" s="1"/>
  <c r="V367" i="1"/>
  <c r="AA367" i="1" s="1"/>
  <c r="V44" i="1"/>
  <c r="AA44" i="1" s="1"/>
  <c r="Y44" i="1"/>
  <c r="AD44" i="1" s="1"/>
  <c r="W44" i="1"/>
  <c r="AB44" i="1" s="1"/>
  <c r="X44" i="1"/>
  <c r="AC44" i="1" s="1"/>
  <c r="V497" i="1"/>
  <c r="AA497" i="1" s="1"/>
  <c r="Y497" i="1"/>
  <c r="AD497" i="1" s="1"/>
  <c r="X497" i="1"/>
  <c r="AC497" i="1" s="1"/>
  <c r="W497" i="1"/>
  <c r="AB497" i="1" s="1"/>
  <c r="V78" i="1"/>
  <c r="AA78" i="1" s="1"/>
  <c r="X78" i="1"/>
  <c r="AC78" i="1" s="1"/>
  <c r="Y78" i="1"/>
  <c r="AD78" i="1" s="1"/>
  <c r="W78" i="1"/>
  <c r="AB78" i="1" s="1"/>
  <c r="V135" i="1"/>
  <c r="AA135" i="1" s="1"/>
  <c r="Y135" i="1"/>
  <c r="AD135" i="1" s="1"/>
  <c r="X135" i="1"/>
  <c r="AC135" i="1" s="1"/>
  <c r="W135" i="1"/>
  <c r="AB135" i="1" s="1"/>
  <c r="X308" i="1"/>
  <c r="AC308" i="1" s="1"/>
  <c r="W308" i="1"/>
  <c r="AB308" i="1" s="1"/>
  <c r="V308" i="1"/>
  <c r="AA308" i="1" s="1"/>
  <c r="Y308" i="1"/>
  <c r="AD308" i="1" s="1"/>
  <c r="X86" i="1"/>
  <c r="AC86" i="1" s="1"/>
  <c r="W86" i="1"/>
  <c r="AB86" i="1" s="1"/>
  <c r="V86" i="1"/>
  <c r="AA86" i="1" s="1"/>
  <c r="Y86" i="1"/>
  <c r="AD86" i="1" s="1"/>
  <c r="V245" i="1"/>
  <c r="AA245" i="1" s="1"/>
  <c r="Y245" i="1"/>
  <c r="AD245" i="1" s="1"/>
  <c r="W245" i="1"/>
  <c r="AB245" i="1" s="1"/>
  <c r="X245" i="1"/>
  <c r="AC245" i="1" s="1"/>
  <c r="W158" i="1"/>
  <c r="AB158" i="1" s="1"/>
  <c r="V158" i="1"/>
  <c r="AA158" i="1" s="1"/>
  <c r="Y158" i="1"/>
  <c r="AD158" i="1" s="1"/>
  <c r="X158" i="1"/>
  <c r="AC158" i="1" s="1"/>
  <c r="W370" i="1"/>
  <c r="AB370" i="1" s="1"/>
  <c r="V370" i="1"/>
  <c r="AA370" i="1" s="1"/>
  <c r="Y370" i="1"/>
  <c r="AD370" i="1" s="1"/>
  <c r="X370" i="1"/>
  <c r="AC370" i="1" s="1"/>
  <c r="V487" i="1"/>
  <c r="AA487" i="1" s="1"/>
  <c r="Y487" i="1"/>
  <c r="AD487" i="1" s="1"/>
  <c r="X487" i="1"/>
  <c r="AC487" i="1" s="1"/>
  <c r="W487" i="1"/>
  <c r="AB487" i="1" s="1"/>
  <c r="Y101" i="1"/>
  <c r="AD101" i="1" s="1"/>
  <c r="X101" i="1"/>
  <c r="AC101" i="1" s="1"/>
  <c r="W101" i="1"/>
  <c r="AB101" i="1" s="1"/>
  <c r="V101" i="1"/>
  <c r="AA101" i="1" s="1"/>
  <c r="V501" i="1"/>
  <c r="AA501" i="1" s="1"/>
  <c r="Y501" i="1"/>
  <c r="AD501" i="1" s="1"/>
  <c r="W501" i="1"/>
  <c r="AB501" i="1" s="1"/>
  <c r="X501" i="1"/>
  <c r="AC501" i="1" s="1"/>
  <c r="V119" i="1"/>
  <c r="AA119" i="1" s="1"/>
  <c r="Y119" i="1"/>
  <c r="AD119" i="1" s="1"/>
  <c r="X119" i="1"/>
  <c r="AC119" i="1" s="1"/>
  <c r="W119" i="1"/>
  <c r="AB119" i="1" s="1"/>
  <c r="V76" i="1"/>
  <c r="AA76" i="1" s="1"/>
  <c r="Y76" i="1"/>
  <c r="AD76" i="1" s="1"/>
  <c r="W76" i="1"/>
  <c r="AB76" i="1" s="1"/>
  <c r="X76" i="1"/>
  <c r="AC76" i="1" s="1"/>
  <c r="V123" i="1"/>
  <c r="AA123" i="1" s="1"/>
  <c r="Y123" i="1"/>
  <c r="AD123" i="1" s="1"/>
  <c r="X123" i="1"/>
  <c r="AC123" i="1" s="1"/>
  <c r="W123" i="1"/>
  <c r="AB123" i="1" s="1"/>
  <c r="V479" i="1"/>
  <c r="AA479" i="1" s="1"/>
  <c r="Y479" i="1"/>
  <c r="AD479" i="1" s="1"/>
  <c r="X479" i="1"/>
  <c r="AC479" i="1" s="1"/>
  <c r="W479" i="1"/>
  <c r="AB479" i="1" s="1"/>
  <c r="V201" i="1"/>
  <c r="AA201" i="1" s="1"/>
  <c r="Y201" i="1"/>
  <c r="AD201" i="1" s="1"/>
  <c r="X201" i="1"/>
  <c r="AC201" i="1" s="1"/>
  <c r="W201" i="1"/>
  <c r="AB201" i="1" s="1"/>
  <c r="V125" i="1"/>
  <c r="AA125" i="1" s="1"/>
  <c r="Y125" i="1"/>
  <c r="AD125" i="1" s="1"/>
  <c r="X125" i="1"/>
  <c r="AC125" i="1" s="1"/>
  <c r="W125" i="1"/>
  <c r="AB125" i="1" s="1"/>
  <c r="V451" i="1"/>
  <c r="AA451" i="1" s="1"/>
  <c r="Y451" i="1"/>
  <c r="AD451" i="1" s="1"/>
  <c r="X451" i="1"/>
  <c r="AC451" i="1" s="1"/>
  <c r="W451" i="1"/>
  <c r="AB451" i="1" s="1"/>
  <c r="Y133" i="1"/>
  <c r="AD133" i="1" s="1"/>
  <c r="X133" i="1"/>
  <c r="AC133" i="1" s="1"/>
  <c r="W133" i="1"/>
  <c r="AB133" i="1" s="1"/>
  <c r="V133" i="1"/>
  <c r="AA133" i="1" s="1"/>
  <c r="V406" i="1"/>
  <c r="AA406" i="1" s="1"/>
  <c r="Y406" i="1"/>
  <c r="AD406" i="1" s="1"/>
  <c r="W406" i="1"/>
  <c r="AB406" i="1" s="1"/>
  <c r="X406" i="1"/>
  <c r="AC406" i="1" s="1"/>
  <c r="V279" i="1"/>
  <c r="AA279" i="1" s="1"/>
  <c r="Y279" i="1"/>
  <c r="AD279" i="1" s="1"/>
  <c r="W279" i="1"/>
  <c r="AB279" i="1" s="1"/>
  <c r="X279" i="1"/>
  <c r="AC279" i="1" s="1"/>
  <c r="V109" i="1"/>
  <c r="AA109" i="1" s="1"/>
  <c r="Y109" i="1"/>
  <c r="AD109" i="1" s="1"/>
  <c r="X109" i="1"/>
  <c r="AC109" i="1" s="1"/>
  <c r="W109" i="1"/>
  <c r="AB109" i="1" s="1"/>
  <c r="V217" i="1"/>
  <c r="AA217" i="1" s="1"/>
  <c r="Y217" i="1"/>
  <c r="AD217" i="1" s="1"/>
  <c r="X217" i="1"/>
  <c r="AC217" i="1" s="1"/>
  <c r="W217" i="1"/>
  <c r="AB217" i="1" s="1"/>
  <c r="X268" i="1"/>
  <c r="AC268" i="1" s="1"/>
  <c r="V268" i="1"/>
  <c r="AA268" i="1" s="1"/>
  <c r="W268" i="1"/>
  <c r="AB268" i="1" s="1"/>
  <c r="Y268" i="1"/>
  <c r="AD268" i="1" s="1"/>
  <c r="S57" i="1"/>
  <c r="S163" i="1"/>
  <c r="T163" i="1" s="1"/>
  <c r="V393" i="1"/>
  <c r="AA393" i="1" s="1"/>
  <c r="Y393" i="1"/>
  <c r="AD393" i="1" s="1"/>
  <c r="X393" i="1"/>
  <c r="AC393" i="1" s="1"/>
  <c r="W393" i="1"/>
  <c r="AB393" i="1" s="1"/>
  <c r="S108" i="1"/>
  <c r="T108" i="1" s="1"/>
  <c r="V366" i="1"/>
  <c r="AA366" i="1" s="1"/>
  <c r="Y366" i="1"/>
  <c r="AD366" i="1" s="1"/>
  <c r="X366" i="1"/>
  <c r="AC366" i="1" s="1"/>
  <c r="W366" i="1"/>
  <c r="AB366" i="1" s="1"/>
  <c r="S116" i="1"/>
  <c r="T116" i="1" s="1"/>
  <c r="S175" i="1"/>
  <c r="T175" i="1" s="1"/>
  <c r="S239" i="1"/>
  <c r="T239" i="1" s="1"/>
  <c r="S430" i="1"/>
  <c r="T430" i="1" s="1"/>
  <c r="S45" i="1"/>
  <c r="T45" i="1" s="1"/>
  <c r="V467" i="1"/>
  <c r="AA467" i="1" s="1"/>
  <c r="Y467" i="1"/>
  <c r="AD467" i="1" s="1"/>
  <c r="X467" i="1"/>
  <c r="AC467" i="1" s="1"/>
  <c r="W467" i="1"/>
  <c r="AB467" i="1" s="1"/>
  <c r="S510" i="1"/>
  <c r="T510" i="1" s="1"/>
  <c r="S171" i="1"/>
  <c r="T171" i="1" s="1"/>
  <c r="EQ20" i="1"/>
  <c r="W66" i="1"/>
  <c r="AB66" i="1" s="1"/>
  <c r="V66" i="1"/>
  <c r="AA66" i="1" s="1"/>
  <c r="X66" i="1"/>
  <c r="AC66" i="1" s="1"/>
  <c r="Y66" i="1"/>
  <c r="AD66" i="1" s="1"/>
  <c r="U130" i="1"/>
  <c r="U321" i="1"/>
  <c r="S53" i="1"/>
  <c r="T53" i="1" s="1"/>
  <c r="S212" i="1"/>
  <c r="T212" i="1" s="1"/>
  <c r="S132" i="1"/>
  <c r="S309" i="1"/>
  <c r="T309" i="1" s="1"/>
  <c r="U436" i="1"/>
  <c r="U294" i="1"/>
  <c r="U71" i="1"/>
  <c r="S167" i="1"/>
  <c r="T167" i="1" s="1"/>
  <c r="S231" i="1"/>
  <c r="T231" i="1" s="1"/>
  <c r="X422" i="1"/>
  <c r="AC422" i="1" s="1"/>
  <c r="W422" i="1"/>
  <c r="AB422" i="1" s="1"/>
  <c r="Y422" i="1"/>
  <c r="AD422" i="1" s="1"/>
  <c r="V422" i="1"/>
  <c r="AA422" i="1" s="1"/>
  <c r="U486" i="1"/>
  <c r="S179" i="1"/>
  <c r="T179" i="1" s="1"/>
  <c r="S166" i="1"/>
  <c r="T166" i="1" s="1"/>
  <c r="S65" i="1"/>
  <c r="T65" i="1" s="1"/>
  <c r="U200" i="1"/>
  <c r="X296" i="1"/>
  <c r="AC296" i="1" s="1"/>
  <c r="Y296" i="1"/>
  <c r="AD296" i="1" s="1"/>
  <c r="W296" i="1"/>
  <c r="AB296" i="1" s="1"/>
  <c r="V296" i="1"/>
  <c r="AA296" i="1" s="1"/>
  <c r="S360" i="1"/>
  <c r="T360" i="1" s="1"/>
  <c r="V50" i="1"/>
  <c r="AA50" i="1" s="1"/>
  <c r="Y50" i="1"/>
  <c r="AD50" i="1" s="1"/>
  <c r="X50" i="1"/>
  <c r="AC50" i="1" s="1"/>
  <c r="W50" i="1"/>
  <c r="AB50" i="1" s="1"/>
  <c r="U337" i="1"/>
  <c r="U449" i="1"/>
  <c r="U491" i="1"/>
  <c r="S484" i="1"/>
  <c r="T484" i="1" s="1"/>
  <c r="U437" i="1"/>
  <c r="S120" i="1"/>
  <c r="T120" i="1" s="1"/>
  <c r="U438" i="1"/>
  <c r="U267" i="1"/>
  <c r="U408" i="1"/>
  <c r="S313" i="1"/>
  <c r="T313" i="1" s="1"/>
  <c r="S409" i="1"/>
  <c r="T409" i="1" s="1"/>
  <c r="S435" i="1"/>
  <c r="T435" i="1" s="1"/>
  <c r="S333" i="1"/>
  <c r="T333" i="1" s="1"/>
  <c r="U477" i="1"/>
  <c r="U146" i="1"/>
  <c r="U481" i="1"/>
  <c r="Y74" i="1"/>
  <c r="AD74" i="1" s="1"/>
  <c r="V74" i="1"/>
  <c r="AA74" i="1" s="1"/>
  <c r="X74" i="1"/>
  <c r="AC74" i="1" s="1"/>
  <c r="W74" i="1"/>
  <c r="AB74" i="1" s="1"/>
  <c r="U106" i="1"/>
  <c r="S297" i="1"/>
  <c r="T297" i="1" s="1"/>
  <c r="U424" i="1"/>
  <c r="U67" i="1"/>
  <c r="S29" i="1"/>
  <c r="T29" i="1" s="1"/>
  <c r="U220" i="1"/>
  <c r="U157" i="1"/>
  <c r="S285" i="1"/>
  <c r="T285" i="1" s="1"/>
  <c r="S381" i="1"/>
  <c r="T381" i="1" s="1"/>
  <c r="U371" i="1"/>
  <c r="U270" i="1"/>
  <c r="U461" i="1"/>
  <c r="Y174" i="1"/>
  <c r="AD174" i="1" s="1"/>
  <c r="W174" i="1"/>
  <c r="AB174" i="1" s="1"/>
  <c r="V174" i="1"/>
  <c r="AA174" i="1" s="1"/>
  <c r="X174" i="1"/>
  <c r="AC174" i="1" s="1"/>
  <c r="S399" i="1"/>
  <c r="T399" i="1" s="1"/>
  <c r="U75" i="1"/>
  <c r="S73" i="1"/>
  <c r="T73" i="1" s="1"/>
  <c r="S137" i="1"/>
  <c r="T137" i="1" s="1"/>
  <c r="U176" i="1"/>
  <c r="S272" i="1"/>
  <c r="T272" i="1" s="1"/>
  <c r="U355" i="1"/>
  <c r="U305" i="1"/>
  <c r="S474" i="1"/>
  <c r="T474" i="1" s="1"/>
  <c r="W324" i="1"/>
  <c r="AB324" i="1" s="1"/>
  <c r="V324" i="1"/>
  <c r="AA324" i="1" s="1"/>
  <c r="Y324" i="1"/>
  <c r="AD324" i="1" s="1"/>
  <c r="X324" i="1"/>
  <c r="AC324" i="1" s="1"/>
  <c r="U388" i="1"/>
  <c r="S498" i="1"/>
  <c r="T498" i="1" s="1"/>
  <c r="U452" i="1"/>
  <c r="U43" i="1"/>
  <c r="U278" i="1"/>
  <c r="U473" i="1"/>
  <c r="U88" i="1"/>
  <c r="S215" i="1"/>
  <c r="T215" i="1" s="1"/>
  <c r="U248" i="1"/>
  <c r="S376" i="1"/>
  <c r="T376" i="1" s="1"/>
  <c r="S503" i="1"/>
  <c r="T503" i="1" s="1"/>
  <c r="U59" i="1"/>
  <c r="S301" i="1"/>
  <c r="T301" i="1" s="1"/>
  <c r="S460" i="1"/>
  <c r="T460" i="1" s="1"/>
  <c r="S417" i="1"/>
  <c r="T417" i="1" s="1"/>
  <c r="S222" i="1"/>
  <c r="T222" i="1" s="1"/>
  <c r="S281" i="1"/>
  <c r="T281" i="1" s="1"/>
  <c r="U219" i="1"/>
  <c r="U299" i="1"/>
  <c r="S173" i="1"/>
  <c r="T173" i="1" s="1"/>
  <c r="U211" i="1"/>
  <c r="U192" i="1"/>
  <c r="S320" i="1"/>
  <c r="T320" i="1" s="1"/>
  <c r="U98" i="1"/>
  <c r="S124" i="1"/>
  <c r="T124" i="1" s="1"/>
  <c r="U289" i="1"/>
  <c r="U448" i="1"/>
  <c r="U180" i="1"/>
  <c r="U404" i="1"/>
  <c r="T194" i="1"/>
  <c r="U194" i="1" s="1"/>
  <c r="U149" i="1"/>
  <c r="S181" i="1"/>
  <c r="T181" i="1" s="1"/>
  <c r="U213" i="1"/>
  <c r="S405" i="1"/>
  <c r="T405" i="1" s="1"/>
  <c r="U500" i="1"/>
  <c r="S489" i="1"/>
  <c r="T489" i="1" s="1"/>
  <c r="U291" i="1"/>
  <c r="S262" i="1"/>
  <c r="T262" i="1" s="1"/>
  <c r="U421" i="1"/>
  <c r="U453" i="1"/>
  <c r="U226" i="1"/>
  <c r="S104" i="1"/>
  <c r="T104" i="1" s="1"/>
  <c r="S295" i="1"/>
  <c r="T295" i="1" s="1"/>
  <c r="U327" i="1"/>
  <c r="S454" i="1"/>
  <c r="T454" i="1" s="1"/>
  <c r="S210" i="1"/>
  <c r="T210" i="1" s="1"/>
  <c r="U168" i="1"/>
  <c r="U423" i="1"/>
  <c r="S455" i="1"/>
  <c r="T455" i="1" s="1"/>
  <c r="U203" i="1"/>
  <c r="U145" i="1"/>
  <c r="U273" i="1"/>
  <c r="S432" i="1"/>
  <c r="T432" i="1" s="1"/>
  <c r="U99" i="1"/>
  <c r="U250" i="1"/>
  <c r="S228" i="1"/>
  <c r="T228" i="1" s="1"/>
  <c r="S427" i="1"/>
  <c r="T427" i="1" s="1"/>
  <c r="U229" i="1"/>
  <c r="U357" i="1"/>
  <c r="U420" i="1"/>
  <c r="S246" i="1"/>
  <c r="T246" i="1" s="1"/>
  <c r="U56" i="1"/>
  <c r="S247" i="1"/>
  <c r="T247" i="1" s="1"/>
  <c r="U375" i="1"/>
  <c r="U298" i="1"/>
  <c r="U152" i="1"/>
  <c r="U216" i="1"/>
  <c r="S344" i="1"/>
  <c r="T344" i="1" s="1"/>
  <c r="U92" i="1"/>
  <c r="U153" i="1"/>
  <c r="U290" i="1"/>
  <c r="S172" i="1"/>
  <c r="T172" i="1" s="1"/>
  <c r="U364" i="1"/>
  <c r="U87" i="1"/>
  <c r="S128" i="1"/>
  <c r="T128" i="1" s="1"/>
  <c r="S351" i="1"/>
  <c r="T351" i="1" s="1"/>
  <c r="S162" i="1"/>
  <c r="T162" i="1" s="1"/>
  <c r="S147" i="1"/>
  <c r="T147" i="1" s="1"/>
  <c r="S256" i="1"/>
  <c r="T256" i="1" s="1"/>
  <c r="U259" i="1"/>
  <c r="U361" i="1"/>
  <c r="S93" i="1"/>
  <c r="T93" i="1" s="1"/>
  <c r="U188" i="1"/>
  <c r="S252" i="1"/>
  <c r="T252" i="1" s="1"/>
  <c r="S284" i="1"/>
  <c r="T284" i="1" s="1"/>
  <c r="U380" i="1"/>
  <c r="U419" i="1"/>
  <c r="U258" i="1"/>
  <c r="U465" i="1"/>
  <c r="Y426" i="1"/>
  <c r="AD426" i="1" s="1"/>
  <c r="X426" i="1"/>
  <c r="AC426" i="1" s="1"/>
  <c r="V426" i="1"/>
  <c r="AA426" i="1" s="1"/>
  <c r="W426" i="1"/>
  <c r="AB426" i="1" s="1"/>
  <c r="U126" i="1"/>
  <c r="U221" i="1"/>
  <c r="U349" i="1"/>
  <c r="S444" i="1"/>
  <c r="T444" i="1" s="1"/>
  <c r="U282" i="1"/>
  <c r="U334" i="1"/>
  <c r="S398" i="1"/>
  <c r="T398" i="1" s="1"/>
  <c r="S429" i="1"/>
  <c r="T429" i="1" s="1"/>
  <c r="U266" i="1"/>
  <c r="U95" i="1"/>
  <c r="S207" i="1"/>
  <c r="T207" i="1" s="1"/>
  <c r="S494" i="1"/>
  <c r="T494" i="1" s="1"/>
  <c r="U227" i="1"/>
  <c r="U240" i="1"/>
  <c r="U368" i="1"/>
  <c r="U400" i="1"/>
  <c r="U495" i="1"/>
  <c r="U362" i="1"/>
  <c r="U177" i="1"/>
  <c r="U241" i="1"/>
  <c r="U505" i="1"/>
  <c r="S134" i="1"/>
  <c r="T134" i="1" s="1"/>
  <c r="U197" i="1"/>
  <c r="U261" i="1"/>
  <c r="U469" i="1"/>
  <c r="U131" i="1"/>
  <c r="S214" i="1"/>
  <c r="T214" i="1" s="1"/>
  <c r="S407" i="1"/>
  <c r="T407" i="1" s="1"/>
  <c r="S470" i="1"/>
  <c r="T470" i="1" s="1"/>
  <c r="S115" i="1"/>
  <c r="T115" i="1" s="1"/>
  <c r="U442" i="1"/>
  <c r="S49" i="1"/>
  <c r="T49" i="1" s="1"/>
  <c r="U184" i="1"/>
  <c r="S243" i="1"/>
  <c r="T243" i="1" s="1"/>
  <c r="U345" i="1"/>
  <c r="U490" i="1"/>
  <c r="S141" i="1"/>
  <c r="T141" i="1" s="1"/>
  <c r="U47" i="1"/>
  <c r="S414" i="1"/>
  <c r="T414" i="1" s="1"/>
  <c r="S288" i="1"/>
  <c r="T288" i="1" s="1"/>
  <c r="S415" i="1"/>
  <c r="T415" i="1" s="1"/>
  <c r="U79" i="1"/>
  <c r="S122" i="1"/>
  <c r="T122" i="1" s="1"/>
  <c r="S377" i="1"/>
  <c r="T377" i="1" s="1"/>
  <c r="S499" i="1"/>
  <c r="T499" i="1" s="1"/>
  <c r="W186" i="1"/>
  <c r="AB186" i="1" s="1"/>
  <c r="V186" i="1"/>
  <c r="AA186" i="1" s="1"/>
  <c r="Y186" i="1"/>
  <c r="AD186" i="1" s="1"/>
  <c r="X186" i="1"/>
  <c r="AC186" i="1" s="1"/>
  <c r="S159" i="1"/>
  <c r="T159" i="1" s="1"/>
  <c r="S77" i="1"/>
  <c r="T77" i="1" s="1"/>
  <c r="U274" i="1"/>
  <c r="V458" i="1"/>
  <c r="AA458" i="1" s="1"/>
  <c r="Y458" i="1"/>
  <c r="AD458" i="1" s="1"/>
  <c r="X458" i="1"/>
  <c r="AC458" i="1" s="1"/>
  <c r="W458" i="1"/>
  <c r="AB458" i="1" s="1"/>
  <c r="X117" i="1"/>
  <c r="AC117" i="1" s="1"/>
  <c r="W117" i="1"/>
  <c r="AB117" i="1" s="1"/>
  <c r="V117" i="1"/>
  <c r="AA117" i="1" s="1"/>
  <c r="Y117" i="1"/>
  <c r="AD117" i="1" s="1"/>
  <c r="S148" i="1"/>
  <c r="T148" i="1" s="1"/>
  <c r="W443" i="1"/>
  <c r="AB443" i="1" s="1"/>
  <c r="V443" i="1"/>
  <c r="AA443" i="1" s="1"/>
  <c r="Y443" i="1"/>
  <c r="AD443" i="1" s="1"/>
  <c r="X443" i="1"/>
  <c r="AC443" i="1" s="1"/>
  <c r="V475" i="1"/>
  <c r="AA475" i="1" s="1"/>
  <c r="Y475" i="1"/>
  <c r="AD475" i="1" s="1"/>
  <c r="X475" i="1"/>
  <c r="AC475" i="1" s="1"/>
  <c r="W475" i="1"/>
  <c r="AB475" i="1" s="1"/>
  <c r="S507" i="1"/>
  <c r="T507" i="1" s="1"/>
  <c r="X202" i="1"/>
  <c r="AC202" i="1" s="1"/>
  <c r="W202" i="1"/>
  <c r="AB202" i="1" s="1"/>
  <c r="V202" i="1"/>
  <c r="AA202" i="1" s="1"/>
  <c r="Y202" i="1"/>
  <c r="AD202" i="1" s="1"/>
  <c r="W150" i="1"/>
  <c r="AB150" i="1" s="1"/>
  <c r="V150" i="1"/>
  <c r="AA150" i="1" s="1"/>
  <c r="Y150" i="1"/>
  <c r="AD150" i="1" s="1"/>
  <c r="X150" i="1"/>
  <c r="AC150" i="1" s="1"/>
  <c r="W418" i="1"/>
  <c r="AB418" i="1" s="1"/>
  <c r="V418" i="1"/>
  <c r="AA418" i="1" s="1"/>
  <c r="X418" i="1"/>
  <c r="AC418" i="1" s="1"/>
  <c r="Y418" i="1"/>
  <c r="AD418" i="1" s="1"/>
  <c r="S136" i="1"/>
  <c r="T136" i="1" s="1"/>
  <c r="S199" i="1"/>
  <c r="T199" i="1" s="1"/>
  <c r="W506" i="1"/>
  <c r="AB506" i="1" s="1"/>
  <c r="V506" i="1"/>
  <c r="AA506" i="1" s="1"/>
  <c r="X506" i="1"/>
  <c r="AC506" i="1" s="1"/>
  <c r="Y506" i="1"/>
  <c r="AD506" i="1" s="1"/>
  <c r="S170" i="1"/>
  <c r="T170" i="1" s="1"/>
  <c r="V82" i="1"/>
  <c r="AA82" i="1" s="1"/>
  <c r="Y82" i="1"/>
  <c r="AD82" i="1" s="1"/>
  <c r="X82" i="1"/>
  <c r="AC82" i="1" s="1"/>
  <c r="W82" i="1"/>
  <c r="AB82" i="1" s="1"/>
  <c r="S464" i="1"/>
  <c r="T464" i="1" s="1"/>
  <c r="U356" i="1"/>
  <c r="U91" i="1"/>
  <c r="X38" i="1"/>
  <c r="AC38" i="1" s="1"/>
  <c r="W38" i="1"/>
  <c r="AB38" i="1" s="1"/>
  <c r="V38" i="1"/>
  <c r="AA38" i="1" s="1"/>
  <c r="Y38" i="1"/>
  <c r="AD38" i="1" s="1"/>
  <c r="U457" i="1"/>
  <c r="U55" i="1"/>
  <c r="V280" i="1"/>
  <c r="AA280" i="1" s="1"/>
  <c r="Y280" i="1"/>
  <c r="AD280" i="1" s="1"/>
  <c r="X280" i="1"/>
  <c r="AC280" i="1" s="1"/>
  <c r="W280" i="1"/>
  <c r="AB280" i="1" s="1"/>
  <c r="U471" i="1"/>
  <c r="U90" i="1"/>
  <c r="U387" i="1"/>
  <c r="S191" i="1"/>
  <c r="T191" i="1" s="1"/>
  <c r="U314" i="1"/>
  <c r="U39" i="1"/>
  <c r="W488" i="1"/>
  <c r="AB488" i="1" s="1"/>
  <c r="V488" i="1"/>
  <c r="AA488" i="1" s="1"/>
  <c r="Y488" i="1"/>
  <c r="AD488" i="1" s="1"/>
  <c r="X488" i="1"/>
  <c r="AC488" i="1" s="1"/>
  <c r="W386" i="1"/>
  <c r="AB386" i="1" s="1"/>
  <c r="V386" i="1"/>
  <c r="AA386" i="1" s="1"/>
  <c r="X386" i="1"/>
  <c r="AC386" i="1" s="1"/>
  <c r="Y386" i="1"/>
  <c r="AD386" i="1" s="1"/>
  <c r="S316" i="1"/>
  <c r="T316" i="1" s="1"/>
  <c r="W62" i="1"/>
  <c r="AB62" i="1" s="1"/>
  <c r="Y62" i="1"/>
  <c r="AD62" i="1" s="1"/>
  <c r="V62" i="1"/>
  <c r="AA62" i="1" s="1"/>
  <c r="X62" i="1"/>
  <c r="AC62" i="1" s="1"/>
  <c r="W238" i="1"/>
  <c r="AB238" i="1" s="1"/>
  <c r="V238" i="1"/>
  <c r="AA238" i="1" s="1"/>
  <c r="X238" i="1"/>
  <c r="AC238" i="1" s="1"/>
  <c r="Y238" i="1"/>
  <c r="AD238" i="1" s="1"/>
  <c r="U493" i="1"/>
  <c r="U433" i="1"/>
  <c r="W144" i="1"/>
  <c r="AB144" i="1" s="1"/>
  <c r="V144" i="1"/>
  <c r="AA144" i="1" s="1"/>
  <c r="Y144" i="1"/>
  <c r="AD144" i="1" s="1"/>
  <c r="X144" i="1"/>
  <c r="AC144" i="1" s="1"/>
  <c r="V60" i="1"/>
  <c r="AA60" i="1" s="1"/>
  <c r="Y60" i="1"/>
  <c r="AD60" i="1" s="1"/>
  <c r="X60" i="1"/>
  <c r="AC60" i="1" s="1"/>
  <c r="W60" i="1"/>
  <c r="AB60" i="1" s="1"/>
  <c r="S304" i="1"/>
  <c r="T304" i="1" s="1"/>
  <c r="S431" i="1"/>
  <c r="T431" i="1" s="1"/>
  <c r="U463" i="1"/>
  <c r="W178" i="1"/>
  <c r="AB178" i="1" s="1"/>
  <c r="V178" i="1"/>
  <c r="AA178" i="1" s="1"/>
  <c r="Y178" i="1"/>
  <c r="AD178" i="1" s="1"/>
  <c r="X178" i="1"/>
  <c r="AC178" i="1" s="1"/>
  <c r="S196" i="1"/>
  <c r="T196" i="1" s="1"/>
  <c r="S325" i="1"/>
  <c r="T325" i="1" s="1"/>
  <c r="W206" i="1"/>
  <c r="AB206" i="1" s="1"/>
  <c r="V206" i="1"/>
  <c r="AA206" i="1" s="1"/>
  <c r="X206" i="1"/>
  <c r="AC206" i="1" s="1"/>
  <c r="Y206" i="1"/>
  <c r="AD206" i="1" s="1"/>
  <c r="S100" i="1"/>
  <c r="T100" i="1" s="1"/>
  <c r="S81" i="1"/>
  <c r="T81" i="1" s="1"/>
  <c r="S440" i="1"/>
  <c r="T440" i="1" s="1"/>
  <c r="U236" i="1"/>
  <c r="U365" i="1"/>
  <c r="S223" i="1"/>
  <c r="T223" i="1" s="1"/>
  <c r="U224" i="1"/>
  <c r="Y58" i="1"/>
  <c r="AD58" i="1" s="1"/>
  <c r="V58" i="1"/>
  <c r="AA58" i="1" s="1"/>
  <c r="X58" i="1"/>
  <c r="AC58" i="1" s="1"/>
  <c r="W58" i="1"/>
  <c r="AB58" i="1" s="1"/>
  <c r="W300" i="1"/>
  <c r="AB300" i="1" s="1"/>
  <c r="V300" i="1"/>
  <c r="AA300" i="1" s="1"/>
  <c r="X300" i="1"/>
  <c r="AC300" i="1" s="1"/>
  <c r="Y300" i="1"/>
  <c r="AD300" i="1" s="1"/>
  <c r="U396" i="1"/>
  <c r="U96" i="1"/>
  <c r="U287" i="1"/>
  <c r="S198" i="1"/>
  <c r="T198" i="1" s="1"/>
  <c r="U161" i="1"/>
  <c r="U225" i="1"/>
  <c r="U257" i="1"/>
  <c r="U353" i="1"/>
  <c r="U385" i="1"/>
  <c r="U416" i="1"/>
  <c r="S330" i="1"/>
  <c r="T330" i="1" s="1"/>
  <c r="U395" i="1"/>
  <c r="S85" i="1"/>
  <c r="T85" i="1" s="1"/>
  <c r="S244" i="1"/>
  <c r="T244" i="1" s="1"/>
  <c r="U372" i="1"/>
  <c r="U425" i="1"/>
  <c r="S347" i="1"/>
  <c r="T347" i="1" s="1"/>
  <c r="S118" i="1"/>
  <c r="T118" i="1" s="1"/>
  <c r="S277" i="1"/>
  <c r="T277" i="1" s="1"/>
  <c r="S341" i="1"/>
  <c r="T341" i="1" s="1"/>
  <c r="U373" i="1"/>
  <c r="S468" i="1"/>
  <c r="T468" i="1" s="1"/>
  <c r="S230" i="1"/>
  <c r="T230" i="1" s="1"/>
  <c r="S326" i="1"/>
  <c r="T326" i="1" s="1"/>
  <c r="U358" i="1"/>
  <c r="S485" i="1"/>
  <c r="T485" i="1" s="1"/>
  <c r="U51" i="1"/>
  <c r="S394" i="1"/>
  <c r="T394" i="1" s="1"/>
  <c r="S235" i="1"/>
  <c r="T235" i="1" s="1"/>
  <c r="S359" i="1"/>
  <c r="T359" i="1" s="1"/>
  <c r="U391" i="1"/>
  <c r="Y363" i="1"/>
  <c r="AD363" i="1" s="1"/>
  <c r="X363" i="1"/>
  <c r="AC363" i="1" s="1"/>
  <c r="V363" i="1"/>
  <c r="AA363" i="1" s="1"/>
  <c r="W363" i="1"/>
  <c r="AB363" i="1" s="1"/>
  <c r="S33" i="1"/>
  <c r="T33" i="1" s="1"/>
  <c r="U97" i="1"/>
  <c r="X129" i="1"/>
  <c r="AC129" i="1" s="1"/>
  <c r="W129" i="1"/>
  <c r="AB129" i="1" s="1"/>
  <c r="V129" i="1"/>
  <c r="AA129" i="1" s="1"/>
  <c r="Y129" i="1"/>
  <c r="AD129" i="1" s="1"/>
  <c r="S232" i="1"/>
  <c r="T232" i="1" s="1"/>
  <c r="U264" i="1"/>
  <c r="X328" i="1"/>
  <c r="AC328" i="1" s="1"/>
  <c r="V328" i="1"/>
  <c r="AA328" i="1" s="1"/>
  <c r="Y328" i="1"/>
  <c r="AD328" i="1" s="1"/>
  <c r="W328" i="1"/>
  <c r="AB328" i="1" s="1"/>
  <c r="S392" i="1"/>
  <c r="T392" i="1" s="1"/>
  <c r="U209" i="1"/>
  <c r="S369" i="1"/>
  <c r="T369" i="1" s="1"/>
  <c r="U401" i="1"/>
  <c r="U496" i="1"/>
  <c r="S37" i="1"/>
  <c r="T37" i="1" s="1"/>
  <c r="S164" i="1"/>
  <c r="T164" i="1" s="1"/>
  <c r="S251" i="1"/>
  <c r="T251" i="1" s="1"/>
  <c r="U102" i="1"/>
  <c r="S293" i="1"/>
  <c r="T293" i="1" s="1"/>
  <c r="S354" i="1"/>
  <c r="T354" i="1" s="1"/>
  <c r="S306" i="1"/>
  <c r="T306" i="1" s="1"/>
  <c r="U155" i="1"/>
  <c r="U331" i="1"/>
  <c r="S183" i="1"/>
  <c r="T183" i="1" s="1"/>
  <c r="X502" i="1"/>
  <c r="AC502" i="1" s="1"/>
  <c r="W502" i="1"/>
  <c r="AB502" i="1" s="1"/>
  <c r="V502" i="1"/>
  <c r="AA502" i="1" s="1"/>
  <c r="Y502" i="1"/>
  <c r="AD502" i="1" s="1"/>
  <c r="U193" i="1"/>
  <c r="S441" i="1"/>
  <c r="T441" i="1" s="1"/>
  <c r="W182" i="1"/>
  <c r="AB182" i="1" s="1"/>
  <c r="V182" i="1"/>
  <c r="AA182" i="1" s="1"/>
  <c r="X182" i="1"/>
  <c r="AC182" i="1" s="1"/>
  <c r="Y182" i="1"/>
  <c r="AD182" i="1" s="1"/>
  <c r="S472" i="1"/>
  <c r="T472" i="1" s="1"/>
  <c r="S379" i="1"/>
  <c r="T379" i="1" s="1"/>
  <c r="U142" i="1"/>
  <c r="U237" i="1"/>
  <c r="S428" i="1"/>
  <c r="T428" i="1" s="1"/>
  <c r="U346" i="1"/>
  <c r="S255" i="1"/>
  <c r="T255" i="1" s="1"/>
  <c r="U446" i="1"/>
  <c r="U160" i="1"/>
  <c r="S352" i="1"/>
  <c r="T352" i="1" s="1"/>
  <c r="S384" i="1"/>
  <c r="T384" i="1" s="1"/>
  <c r="U315" i="1"/>
  <c r="S138" i="1"/>
  <c r="T138" i="1" s="1"/>
  <c r="S265" i="1"/>
  <c r="T265" i="1" s="1"/>
  <c r="S329" i="1"/>
  <c r="T329" i="1" s="1"/>
  <c r="S456" i="1"/>
  <c r="T456" i="1" s="1"/>
  <c r="X218" i="1"/>
  <c r="AC218" i="1" s="1"/>
  <c r="Y218" i="1"/>
  <c r="AD218" i="1" s="1"/>
  <c r="W218" i="1"/>
  <c r="AB218" i="1" s="1"/>
  <c r="V218" i="1"/>
  <c r="AA218" i="1" s="1"/>
  <c r="S307" i="1"/>
  <c r="T307" i="1" s="1"/>
  <c r="U434" i="1"/>
  <c r="S61" i="1"/>
  <c r="T61" i="1" s="1"/>
  <c r="U156" i="1"/>
  <c r="S348" i="1"/>
  <c r="T348" i="1" s="1"/>
  <c r="S483" i="1"/>
  <c r="T483" i="1" s="1"/>
  <c r="S35" i="1"/>
  <c r="T35" i="1" s="1"/>
  <c r="U187" i="1"/>
  <c r="U94" i="1"/>
  <c r="U189" i="1"/>
  <c r="U253" i="1"/>
  <c r="S317" i="1"/>
  <c r="T317" i="1" s="1"/>
  <c r="S412" i="1"/>
  <c r="T412" i="1" s="1"/>
  <c r="S476" i="1"/>
  <c r="T476" i="1" s="1"/>
  <c r="U508" i="1"/>
  <c r="S190" i="1"/>
  <c r="T190" i="1" s="1"/>
  <c r="U302" i="1"/>
  <c r="U83" i="1"/>
  <c r="U283" i="1"/>
  <c r="S466" i="1"/>
  <c r="T466" i="1" s="1"/>
  <c r="S112" i="1"/>
  <c r="T112" i="1" s="1"/>
  <c r="S271" i="1"/>
  <c r="T271" i="1" s="1"/>
  <c r="U303" i="1"/>
  <c r="U335" i="1"/>
  <c r="U462" i="1"/>
  <c r="S242" i="1"/>
  <c r="T242" i="1" s="1"/>
  <c r="S410" i="1"/>
  <c r="T410" i="1" s="1"/>
  <c r="S403" i="1"/>
  <c r="T403" i="1" s="1"/>
  <c r="S41" i="1"/>
  <c r="T41" i="1" s="1"/>
  <c r="S208" i="1"/>
  <c r="T208" i="1" s="1"/>
  <c r="S336" i="1"/>
  <c r="T336" i="1" s="1"/>
  <c r="S63" i="1"/>
  <c r="T63" i="1" s="1"/>
  <c r="U114" i="1"/>
  <c r="S69" i="1"/>
  <c r="T69" i="1" s="1"/>
  <c r="U260" i="1"/>
  <c r="U322" i="1"/>
  <c r="U389" i="1"/>
  <c r="S140" i="1"/>
  <c r="T140" i="1" s="1"/>
  <c r="S342" i="1"/>
  <c r="T342" i="1" s="1"/>
  <c r="S31" i="1"/>
  <c r="T31" i="1" s="1"/>
  <c r="S151" i="1"/>
  <c r="T151" i="1" s="1"/>
  <c r="X113" i="1"/>
  <c r="AC113" i="1" s="1"/>
  <c r="W113" i="1"/>
  <c r="AB113" i="1" s="1"/>
  <c r="V113" i="1"/>
  <c r="AA113" i="1" s="1"/>
  <c r="Y113" i="1"/>
  <c r="AD113" i="1" s="1"/>
  <c r="X312" i="1"/>
  <c r="AC312" i="1" s="1"/>
  <c r="W312" i="1"/>
  <c r="AB312" i="1" s="1"/>
  <c r="V312" i="1"/>
  <c r="AA312" i="1" s="1"/>
  <c r="Y312" i="1"/>
  <c r="AD312" i="1" s="1"/>
  <c r="W439" i="1"/>
  <c r="AB439" i="1" s="1"/>
  <c r="V439" i="1"/>
  <c r="AA439" i="1" s="1"/>
  <c r="Y439" i="1"/>
  <c r="AD439" i="1" s="1"/>
  <c r="X439" i="1"/>
  <c r="AC439" i="1" s="1"/>
  <c r="S249" i="1"/>
  <c r="T249" i="1" s="1"/>
  <c r="S504" i="1"/>
  <c r="T504" i="1" s="1"/>
  <c r="S332" i="1"/>
  <c r="T332" i="1" s="1"/>
  <c r="U378" i="1"/>
  <c r="U110" i="1"/>
  <c r="S205" i="1"/>
  <c r="T205" i="1" s="1"/>
  <c r="U318" i="1"/>
  <c r="S413" i="1"/>
  <c r="T413" i="1" s="1"/>
  <c r="U509" i="1"/>
  <c r="S319" i="1"/>
  <c r="T319" i="1" s="1"/>
  <c r="S482" i="1"/>
  <c r="T482" i="1" s="1"/>
  <c r="S89" i="1"/>
  <c r="T89" i="1" s="1"/>
  <c r="U411" i="1"/>
  <c r="S185" i="1"/>
  <c r="T185" i="1" s="1"/>
  <c r="U204" i="1"/>
  <c r="S269" i="1"/>
  <c r="T269" i="1" s="1"/>
  <c r="S492" i="1"/>
  <c r="T492" i="1" s="1"/>
  <c r="S254" i="1"/>
  <c r="T254" i="1" s="1"/>
  <c r="S445" i="1"/>
  <c r="T445" i="1" s="1"/>
  <c r="S195" i="1"/>
  <c r="T195" i="1" s="1"/>
  <c r="S383" i="1"/>
  <c r="T383" i="1" s="1"/>
  <c r="S478" i="1"/>
  <c r="T478" i="1" s="1"/>
  <c r="U338" i="1"/>
  <c r="S323" i="1"/>
  <c r="T323" i="1" s="1"/>
  <c r="S447" i="1"/>
  <c r="T447" i="1" s="1"/>
  <c r="U310" i="1"/>
  <c r="U286" i="1"/>
  <c r="W22" i="1"/>
  <c r="AB22" i="1" s="1"/>
  <c r="Y22" i="1"/>
  <c r="AD22" i="1" s="1"/>
  <c r="V22" i="1"/>
  <c r="AA22" i="1" s="1"/>
  <c r="X22" i="1"/>
  <c r="AC22" i="1" s="1"/>
  <c r="AH14" i="1"/>
  <c r="AI14" i="1" s="1"/>
  <c r="AL14" i="1" s="1"/>
  <c r="V24" i="1"/>
  <c r="AA24" i="1" s="1"/>
  <c r="X24" i="1"/>
  <c r="AC24" i="1" s="1"/>
  <c r="Y24" i="1"/>
  <c r="AD24" i="1" s="1"/>
  <c r="W24" i="1"/>
  <c r="AB24" i="1" s="1"/>
  <c r="V12" i="1"/>
  <c r="AA12" i="1" s="1"/>
  <c r="W12" i="1"/>
  <c r="AB12" i="1" s="1"/>
  <c r="Y12" i="1"/>
  <c r="AD12" i="1" s="1"/>
  <c r="X12" i="1"/>
  <c r="AC12" i="1" s="1"/>
  <c r="Y14" i="1"/>
  <c r="AD14" i="1" s="1"/>
  <c r="V14" i="1"/>
  <c r="AA14" i="1" s="1"/>
  <c r="X14" i="1"/>
  <c r="AC14" i="1" s="1"/>
  <c r="W14" i="1"/>
  <c r="AB14" i="1" s="1"/>
  <c r="V20" i="1"/>
  <c r="AA20" i="1" s="1"/>
  <c r="Y20" i="1"/>
  <c r="AD20" i="1" s="1"/>
  <c r="X20" i="1"/>
  <c r="AC20" i="1" s="1"/>
  <c r="W20" i="1"/>
  <c r="AB20" i="1" s="1"/>
  <c r="AJ22" i="1"/>
  <c r="AK22" i="1"/>
  <c r="AJ13" i="1"/>
  <c r="AK13" i="1"/>
  <c r="AK15" i="1"/>
  <c r="AJ15" i="1"/>
  <c r="AG22" i="1"/>
  <c r="AJ20" i="1"/>
  <c r="AK20" i="1"/>
  <c r="Y18" i="1"/>
  <c r="AD18" i="1" s="1"/>
  <c r="W18" i="1"/>
  <c r="AB18" i="1" s="1"/>
  <c r="V18" i="1"/>
  <c r="AA18" i="1" s="1"/>
  <c r="X18" i="1"/>
  <c r="AC18" i="1" s="1"/>
  <c r="AK23" i="1"/>
  <c r="AJ23" i="1"/>
  <c r="W26" i="1"/>
  <c r="AB26" i="1" s="1"/>
  <c r="V26" i="1"/>
  <c r="AA26" i="1" s="1"/>
  <c r="Y26" i="1"/>
  <c r="AD26" i="1" s="1"/>
  <c r="X26" i="1"/>
  <c r="AC26" i="1" s="1"/>
  <c r="AG20" i="1"/>
  <c r="U27" i="1"/>
  <c r="U19" i="1"/>
  <c r="AJ24" i="1"/>
  <c r="AK24" i="1"/>
  <c r="AH24" i="1"/>
  <c r="AI24" i="1" s="1"/>
  <c r="AL24" i="1" s="1"/>
  <c r="S13" i="1"/>
  <c r="T13" i="1" s="1"/>
  <c r="AJ21" i="1"/>
  <c r="AK21" i="1"/>
  <c r="S25" i="1"/>
  <c r="T25" i="1" s="1"/>
  <c r="S16" i="1"/>
  <c r="T16" i="1" s="1"/>
  <c r="AG21" i="1"/>
  <c r="AH21" i="1" s="1"/>
  <c r="AI21" i="1" s="1"/>
  <c r="AL21" i="1" s="1"/>
  <c r="AG15" i="1"/>
  <c r="AH15" i="1" s="1"/>
  <c r="AI15" i="1" s="1"/>
  <c r="AL15" i="1" s="1"/>
  <c r="AG23" i="1"/>
  <c r="AH23" i="1" s="1"/>
  <c r="AI23" i="1" s="1"/>
  <c r="AL23" i="1" s="1"/>
  <c r="AJ14" i="1"/>
  <c r="AK14" i="1"/>
  <c r="S17" i="1"/>
  <c r="T17" i="1" s="1"/>
  <c r="AK28" i="1"/>
  <c r="AJ28" i="1"/>
  <c r="AH28" i="1"/>
  <c r="AI28" i="1" s="1"/>
  <c r="AL28" i="1" s="1"/>
  <c r="S21" i="1"/>
  <c r="T21" i="1" s="1"/>
  <c r="U28" i="1"/>
  <c r="S15" i="1"/>
  <c r="T15" i="1" s="1"/>
  <c r="U23" i="1"/>
  <c r="T11" i="1"/>
  <c r="U11" i="1" s="1"/>
  <c r="EQ26" i="1"/>
  <c r="AO19" i="1"/>
  <c r="ER19" i="1"/>
  <c r="ER54" i="1"/>
  <c r="EQ48" i="1"/>
  <c r="ER35" i="1"/>
  <c r="EQ34" i="1"/>
  <c r="AO364" i="1"/>
  <c r="AO157" i="1"/>
  <c r="AO77" i="1"/>
  <c r="AO253" i="1"/>
  <c r="AO75" i="1"/>
  <c r="AO73" i="1"/>
  <c r="AO159" i="1"/>
  <c r="ER29" i="1"/>
  <c r="EQ29" i="1"/>
  <c r="ER28" i="1"/>
  <c r="AO47" i="1"/>
  <c r="ER53" i="1"/>
  <c r="EQ44" i="1"/>
  <c r="ER45" i="1"/>
  <c r="EQ28" i="1"/>
  <c r="ER16" i="1"/>
  <c r="ER22" i="1"/>
  <c r="ER57" i="1"/>
  <c r="ER14" i="1"/>
  <c r="EQ46" i="1"/>
  <c r="EQ57" i="1"/>
  <c r="ER41" i="1"/>
  <c r="EQ25" i="1"/>
  <c r="AO290" i="1"/>
  <c r="AO275" i="1"/>
  <c r="AO409" i="1"/>
  <c r="AO359" i="1"/>
  <c r="AO129" i="1"/>
  <c r="AO296" i="1"/>
  <c r="EQ22" i="1"/>
  <c r="ER50" i="1"/>
  <c r="EQ14" i="1"/>
  <c r="EQ36" i="1"/>
  <c r="EQ35" i="1"/>
  <c r="ER27" i="1"/>
  <c r="EQ54" i="1"/>
  <c r="EQ30" i="1"/>
  <c r="EQ58" i="1"/>
  <c r="ER48" i="1"/>
  <c r="EQ32" i="1"/>
  <c r="EQ52" i="1"/>
  <c r="ER12" i="1"/>
  <c r="EQ12" i="1"/>
  <c r="EQ18" i="1"/>
  <c r="ER51" i="1"/>
  <c r="EQ27" i="1"/>
  <c r="ER18" i="1"/>
  <c r="EQ45" i="1"/>
  <c r="ER30" i="1"/>
  <c r="ER32" i="1"/>
  <c r="ER58" i="1"/>
  <c r="ER52" i="1"/>
  <c r="EQ19" i="1"/>
  <c r="AO17" i="1"/>
  <c r="ER55" i="1"/>
  <c r="ER39" i="1"/>
  <c r="ER49" i="1"/>
  <c r="EQ33" i="1"/>
  <c r="ER38" i="1"/>
  <c r="EQ24" i="1"/>
  <c r="ER23" i="1"/>
  <c r="ER20" i="1"/>
  <c r="ER24" i="1"/>
  <c r="Q58" i="4"/>
  <c r="ER17" i="1"/>
  <c r="ER33" i="1"/>
  <c r="EQ38" i="1"/>
  <c r="EQ50" i="1"/>
  <c r="AO382" i="1"/>
  <c r="AO509" i="1"/>
  <c r="AO295" i="1"/>
  <c r="AO422" i="1"/>
  <c r="AO210" i="1"/>
  <c r="AO363" i="1"/>
  <c r="AO65" i="1"/>
  <c r="EQ17" i="1"/>
  <c r="EQ23" i="1"/>
  <c r="EQ59" i="1"/>
  <c r="EQ55" i="1"/>
  <c r="EQ60" i="1"/>
  <c r="ER43" i="1"/>
  <c r="ER37" i="1"/>
  <c r="ER21" i="1"/>
  <c r="ER47" i="1"/>
  <c r="ER31" i="1"/>
  <c r="ER15" i="1"/>
  <c r="EQ49" i="1"/>
  <c r="ER46" i="1"/>
  <c r="EQ51" i="1"/>
  <c r="EQ39" i="1"/>
  <c r="AO439" i="1"/>
  <c r="AO472" i="1"/>
  <c r="AO285" i="1"/>
  <c r="AO233" i="1"/>
  <c r="AO361" i="1"/>
  <c r="AO61" i="1"/>
  <c r="AO316" i="1"/>
  <c r="AO483" i="1"/>
  <c r="AO103" i="1"/>
  <c r="AO410" i="1"/>
  <c r="AO137" i="1"/>
  <c r="AO206" i="1"/>
  <c r="AO510" i="1"/>
  <c r="AO274" i="1"/>
  <c r="AO111" i="1"/>
  <c r="AO141" i="1"/>
  <c r="AO196" i="1"/>
  <c r="AO324" i="1"/>
  <c r="AO459" i="1"/>
  <c r="AO488" i="1"/>
  <c r="AO291" i="1"/>
  <c r="AO55" i="1"/>
  <c r="AO110" i="1"/>
  <c r="AO294" i="1"/>
  <c r="AO421" i="1"/>
  <c r="EQ53" i="1"/>
  <c r="EQ42" i="1"/>
  <c r="AO505" i="1"/>
  <c r="AO54" i="1"/>
  <c r="AO405" i="1"/>
  <c r="AO202" i="1"/>
  <c r="AO398" i="1"/>
  <c r="AO343" i="1"/>
  <c r="AO115" i="1"/>
  <c r="AO81" i="1"/>
  <c r="ER25" i="1"/>
  <c r="AO426" i="1"/>
  <c r="AO112" i="1"/>
  <c r="AO219" i="1"/>
  <c r="AO300" i="1"/>
  <c r="AO92" i="1"/>
  <c r="AO501" i="1"/>
  <c r="AO497" i="1"/>
  <c r="ER42" i="1"/>
  <c r="EQ43" i="1"/>
  <c r="ER56" i="1"/>
  <c r="EQ37" i="1"/>
  <c r="ER36" i="1"/>
  <c r="EQ31" i="1"/>
  <c r="AO489" i="1"/>
  <c r="AO302" i="1"/>
  <c r="AO283" i="1"/>
  <c r="AO183" i="1"/>
  <c r="AO279" i="1"/>
  <c r="AO375" i="1"/>
  <c r="AO298" i="1"/>
  <c r="AO442" i="1"/>
  <c r="AO113" i="1"/>
  <c r="EQ21" i="1"/>
  <c r="AO109" i="1"/>
  <c r="EQ41" i="1"/>
  <c r="ER60" i="1"/>
  <c r="AO256" i="1"/>
  <c r="EQ15" i="1"/>
  <c r="ER40" i="1"/>
  <c r="ER44" i="1"/>
  <c r="EQ47" i="1"/>
  <c r="AO414" i="1"/>
  <c r="AO384" i="1"/>
  <c r="AO386" i="1"/>
  <c r="AO149" i="1"/>
  <c r="AO373" i="1"/>
  <c r="AO500" i="1"/>
  <c r="AO366" i="1"/>
  <c r="AO83" i="1"/>
  <c r="AO95" i="1"/>
  <c r="AO502" i="1"/>
  <c r="AO49" i="1"/>
  <c r="AO243" i="1"/>
  <c r="AO360" i="1"/>
  <c r="AO455" i="1"/>
  <c r="AO367" i="1"/>
  <c r="AO41" i="1"/>
  <c r="AO39" i="1"/>
  <c r="AO217" i="1"/>
  <c r="AO139" i="1"/>
  <c r="AO124" i="1"/>
  <c r="AO345" i="1"/>
  <c r="AO38" i="1"/>
  <c r="AO452" i="1"/>
  <c r="AO450" i="1"/>
  <c r="AO186" i="1"/>
  <c r="AO195" i="1"/>
  <c r="AO48" i="1"/>
  <c r="AO454" i="1"/>
  <c r="AO370" i="1"/>
  <c r="AO506" i="1"/>
  <c r="AO97" i="1"/>
  <c r="AO264" i="1"/>
  <c r="AO79" i="1"/>
  <c r="AO82" i="1"/>
  <c r="AO209" i="1"/>
  <c r="AO292" i="1"/>
  <c r="AO427" i="1"/>
  <c r="AO322" i="1"/>
  <c r="AO429" i="1"/>
  <c r="AO120" i="1"/>
  <c r="AO152" i="1"/>
  <c r="AO69" i="1"/>
  <c r="AO383" i="1"/>
  <c r="AO362" i="1"/>
  <c r="AO201" i="1"/>
  <c r="AO329" i="1"/>
  <c r="AO456" i="1"/>
  <c r="AO218" i="1"/>
  <c r="AO156" i="1"/>
  <c r="AO284" i="1"/>
  <c r="AO465" i="1"/>
  <c r="AO428" i="1"/>
  <c r="AO144" i="1"/>
  <c r="AO314" i="1"/>
  <c r="AO68" i="1"/>
  <c r="AO78" i="1"/>
  <c r="AO365" i="1"/>
  <c r="AO123" i="1"/>
  <c r="AO235" i="1"/>
  <c r="AO207" i="1"/>
  <c r="AO242" i="1"/>
  <c r="AO403" i="1"/>
  <c r="AO272" i="1"/>
  <c r="AO400" i="1"/>
  <c r="AO377" i="1"/>
  <c r="AO236" i="1"/>
  <c r="AO107" i="1"/>
  <c r="AO261" i="1"/>
  <c r="AO389" i="1"/>
  <c r="AO43" i="1"/>
  <c r="AO40" i="1"/>
  <c r="AO263" i="1"/>
  <c r="AO391" i="1"/>
  <c r="AO168" i="1"/>
  <c r="AO328" i="1"/>
  <c r="AO423" i="1"/>
  <c r="AO58" i="1"/>
  <c r="AO249" i="1"/>
  <c r="AO172" i="1"/>
  <c r="AO499" i="1"/>
  <c r="AO342" i="1"/>
  <c r="AO88" i="1"/>
  <c r="AO344" i="1"/>
  <c r="AO89" i="1"/>
  <c r="AO289" i="1"/>
  <c r="AO180" i="1"/>
  <c r="AO234" i="1"/>
  <c r="AO101" i="1"/>
  <c r="AO306" i="1"/>
  <c r="AO45" i="1"/>
  <c r="AO299" i="1"/>
  <c r="AO387" i="1"/>
  <c r="AO44" i="1"/>
  <c r="AO503" i="1"/>
  <c r="AO317" i="1"/>
  <c r="AO449" i="1"/>
  <c r="AO37" i="1"/>
  <c r="AO228" i="1"/>
  <c r="AO491" i="1"/>
  <c r="AO184" i="1"/>
  <c r="AO482" i="1"/>
  <c r="AO411" i="1"/>
  <c r="AO265" i="1"/>
  <c r="AO393" i="1"/>
  <c r="AO307" i="1"/>
  <c r="AO220" i="1"/>
  <c r="AO273" i="1"/>
  <c r="AO260" i="1"/>
  <c r="AO91" i="1"/>
  <c r="AO277" i="1"/>
  <c r="AO163" i="1"/>
  <c r="AO305" i="1"/>
  <c r="AO432" i="1"/>
  <c r="AO498" i="1"/>
  <c r="AO147" i="1"/>
  <c r="AO216" i="1"/>
  <c r="AO508" i="1"/>
  <c r="AO155" i="1"/>
  <c r="AO355" i="1"/>
  <c r="AO59" i="1"/>
  <c r="AO444" i="1"/>
  <c r="AO42" i="1"/>
  <c r="AO169" i="1"/>
  <c r="AO297" i="1"/>
  <c r="AO125" i="1"/>
  <c r="AO252" i="1"/>
  <c r="AO173" i="1"/>
  <c r="AO176" i="1"/>
  <c r="AO146" i="1"/>
  <c r="AO315" i="1"/>
  <c r="AO205" i="1"/>
  <c r="AO492" i="1"/>
  <c r="AO118" i="1"/>
  <c r="AO468" i="1"/>
  <c r="AO334" i="1"/>
  <c r="AO493" i="1"/>
  <c r="AO457" i="1"/>
  <c r="AO248" i="1"/>
  <c r="AO415" i="1"/>
  <c r="AH11" i="1"/>
  <c r="AI11" i="1" s="1"/>
  <c r="AL11" i="1" s="1"/>
  <c r="AJ11" i="1"/>
  <c r="AO70" i="1"/>
  <c r="AO229" i="1"/>
  <c r="AO357" i="1"/>
  <c r="AO484" i="1"/>
  <c r="AO150" i="1"/>
  <c r="AO445" i="1"/>
  <c r="AO358" i="1"/>
  <c r="AO485" i="1"/>
  <c r="AO175" i="1"/>
  <c r="AO495" i="1"/>
  <c r="AO446" i="1"/>
  <c r="AO121" i="1"/>
  <c r="AO130" i="1"/>
  <c r="AO385" i="1"/>
  <c r="AO480" i="1"/>
  <c r="AO395" i="1"/>
  <c r="AO148" i="1"/>
  <c r="AO276" i="1"/>
  <c r="AO194" i="1"/>
  <c r="AO197" i="1"/>
  <c r="AO286" i="1"/>
  <c r="AO104" i="1"/>
  <c r="AO72" i="1"/>
  <c r="AO167" i="1"/>
  <c r="AO182" i="1"/>
  <c r="AO126" i="1"/>
  <c r="AO131" i="1"/>
  <c r="AO349" i="1"/>
  <c r="AO478" i="1"/>
  <c r="AO288" i="1"/>
  <c r="AO479" i="1"/>
  <c r="AO160" i="1"/>
  <c r="AO441" i="1"/>
  <c r="AO193" i="1"/>
  <c r="AO170" i="1"/>
  <c r="AO212" i="1"/>
  <c r="AO340" i="1"/>
  <c r="AO475" i="1"/>
  <c r="AO222" i="1"/>
  <c r="AO504" i="1"/>
  <c r="AO435" i="1"/>
  <c r="AO90" i="1"/>
  <c r="AO268" i="1"/>
  <c r="AO76" i="1"/>
  <c r="AO62" i="1"/>
  <c r="AO64" i="1"/>
  <c r="AO221" i="1"/>
  <c r="AO319" i="1"/>
  <c r="AO225" i="1"/>
  <c r="AO330" i="1"/>
  <c r="AO244" i="1"/>
  <c r="AO372" i="1"/>
  <c r="AO507" i="1"/>
  <c r="AO347" i="1"/>
  <c r="AO254" i="1"/>
  <c r="AK11" i="1"/>
  <c r="H2" i="1"/>
  <c r="AO171" i="1"/>
  <c r="AO133" i="1"/>
  <c r="AO388" i="1"/>
  <c r="AO467" i="1"/>
  <c r="AO246" i="1"/>
  <c r="AO351" i="1"/>
  <c r="AO238" i="1"/>
  <c r="AO100" i="1"/>
  <c r="AO96" i="1"/>
  <c r="AO399" i="1"/>
  <c r="AO227" i="1"/>
  <c r="AO240" i="1"/>
  <c r="AO368" i="1"/>
  <c r="AO257" i="1"/>
  <c r="AO404" i="1"/>
  <c r="AO346" i="1"/>
  <c r="AO135" i="1"/>
  <c r="AO486" i="1"/>
  <c r="AO166" i="1"/>
  <c r="AO392" i="1"/>
  <c r="AO122" i="1"/>
  <c r="AO224" i="1"/>
  <c r="AO177" i="1"/>
  <c r="AO99" i="1"/>
  <c r="AO339" i="1"/>
  <c r="AO164" i="1"/>
  <c r="AO309" i="1"/>
  <c r="AO57" i="1"/>
  <c r="AO203" i="1"/>
  <c r="AO181" i="1"/>
  <c r="AO270" i="1"/>
  <c r="AO433" i="1"/>
  <c r="AO151" i="1"/>
  <c r="AO247" i="1"/>
  <c r="AO267" i="1"/>
  <c r="AO280" i="1"/>
  <c r="AO376" i="1"/>
  <c r="AO323" i="1"/>
  <c r="AO127" i="1"/>
  <c r="AO106" i="1"/>
  <c r="AO108" i="1"/>
  <c r="AO188" i="1"/>
  <c r="AO187" i="1"/>
  <c r="AO278" i="1"/>
  <c r="AO255" i="1"/>
  <c r="AO46" i="1"/>
  <c r="AO333" i="1"/>
  <c r="AO230" i="1"/>
  <c r="AO84" i="1"/>
  <c r="AO303" i="1"/>
  <c r="AO430" i="1"/>
  <c r="AO105" i="1"/>
  <c r="AO313" i="1"/>
  <c r="AO490" i="1"/>
  <c r="AO119" i="1"/>
  <c r="AO287" i="1"/>
  <c r="AO161" i="1"/>
  <c r="AO416" i="1"/>
  <c r="AO308" i="1"/>
  <c r="AO443" i="1"/>
  <c r="AO425" i="1"/>
  <c r="AO140" i="1"/>
  <c r="AO318" i="1"/>
  <c r="AO320" i="1"/>
  <c r="AO458" i="1"/>
  <c r="AO259" i="1"/>
  <c r="AO102" i="1"/>
  <c r="AO350" i="1"/>
  <c r="AO477" i="1"/>
  <c r="AO394" i="1"/>
  <c r="AO179" i="1"/>
  <c r="AO185" i="1"/>
  <c r="AO332" i="1"/>
  <c r="AO87" i="1"/>
  <c r="AO412" i="1"/>
  <c r="AO337" i="1"/>
  <c r="AO464" i="1"/>
  <c r="AO374" i="1"/>
  <c r="AO174" i="1"/>
  <c r="AO408" i="1"/>
  <c r="AO138" i="1"/>
  <c r="AO93" i="1"/>
  <c r="AO348" i="1"/>
  <c r="AO35" i="1"/>
  <c r="AO237" i="1"/>
  <c r="AO262" i="1"/>
  <c r="AO390" i="1"/>
  <c r="AO51" i="1"/>
  <c r="AO440" i="1"/>
  <c r="AO281" i="1"/>
  <c r="AO143" i="1"/>
  <c r="AO114" i="1"/>
  <c r="AO241" i="1"/>
  <c r="AO369" i="1"/>
  <c r="AO250" i="1"/>
  <c r="AO474" i="1"/>
  <c r="AO245" i="1"/>
  <c r="AO116" i="1"/>
  <c r="AO438" i="1"/>
  <c r="AO406" i="1"/>
  <c r="AO191" i="1"/>
  <c r="AO178" i="1"/>
  <c r="AO86" i="1"/>
  <c r="AO213" i="1"/>
  <c r="AO436" i="1"/>
  <c r="AO461" i="1"/>
  <c r="AO56" i="1"/>
  <c r="AO312" i="1"/>
  <c r="AO204" i="1"/>
  <c r="AO128" i="1"/>
  <c r="AO476" i="1"/>
  <c r="AO424" i="1"/>
  <c r="AO434" i="1"/>
  <c r="AO380" i="1"/>
  <c r="AO381" i="1"/>
  <c r="AO338" i="1"/>
  <c r="AO481" i="1"/>
  <c r="AO117" i="1"/>
  <c r="AO269" i="1"/>
  <c r="AO397" i="1"/>
  <c r="AO417" i="1"/>
  <c r="AO226" i="1"/>
  <c r="AO418" i="1"/>
  <c r="AO239" i="1"/>
  <c r="AO335" i="1"/>
  <c r="AO462" i="1"/>
  <c r="AO304" i="1"/>
  <c r="AO431" i="1"/>
  <c r="AO469" i="1"/>
  <c r="AO162" i="1"/>
  <c r="AO66" i="1"/>
  <c r="AO321" i="1"/>
  <c r="AO448" i="1"/>
  <c r="AO53" i="1"/>
  <c r="AO132" i="1"/>
  <c r="AO71" i="1"/>
  <c r="AO200" i="1"/>
  <c r="AO52" i="1"/>
  <c r="AO134" i="1"/>
  <c r="AO293" i="1"/>
  <c r="AO420" i="1"/>
  <c r="AO354" i="1"/>
  <c r="AO199" i="1"/>
  <c r="AO232" i="1"/>
  <c r="AO378" i="1"/>
  <c r="AO214" i="1"/>
  <c r="AO402" i="1"/>
  <c r="AO282" i="1"/>
  <c r="AO145" i="1"/>
  <c r="AO401" i="1"/>
  <c r="AO496" i="1"/>
  <c r="AO356" i="1"/>
  <c r="AO251" i="1"/>
  <c r="AO31" i="1"/>
  <c r="AO470" i="1"/>
  <c r="AO192" i="1"/>
  <c r="AO189" i="1"/>
  <c r="AO473" i="1"/>
  <c r="AO341" i="1"/>
  <c r="AO190" i="1"/>
  <c r="AO466" i="1"/>
  <c r="AO215" i="1"/>
  <c r="AO311" i="1"/>
  <c r="AO407" i="1"/>
  <c r="AO471" i="1"/>
  <c r="AO154" i="1"/>
  <c r="AO371" i="1"/>
  <c r="AO63" i="1"/>
  <c r="AO74" i="1"/>
  <c r="AO451" i="1"/>
  <c r="AO258" i="1"/>
  <c r="AO396" i="1"/>
  <c r="AO437" i="1"/>
  <c r="AO447" i="1"/>
  <c r="AO419" i="1"/>
  <c r="AO142" i="1"/>
  <c r="AO301" i="1"/>
  <c r="AO460" i="1"/>
  <c r="AO211" i="1"/>
  <c r="AO326" i="1"/>
  <c r="AO453" i="1"/>
  <c r="AO266" i="1"/>
  <c r="AO158" i="1"/>
  <c r="AO271" i="1"/>
  <c r="AO494" i="1"/>
  <c r="AO208" i="1"/>
  <c r="AO336" i="1"/>
  <c r="AO463" i="1"/>
  <c r="AO379" i="1"/>
  <c r="AO310" i="1"/>
  <c r="AO223" i="1"/>
  <c r="AO198" i="1"/>
  <c r="AO98" i="1"/>
  <c r="AO353" i="1"/>
  <c r="AO85" i="1"/>
  <c r="AO153" i="1"/>
  <c r="AO331" i="1"/>
  <c r="AO165" i="1"/>
  <c r="AO325" i="1"/>
  <c r="AO413" i="1"/>
  <c r="AO136" i="1"/>
  <c r="AO231" i="1"/>
  <c r="AO327" i="1"/>
  <c r="AO487" i="1"/>
  <c r="AO36" i="1"/>
  <c r="AO94" i="1"/>
  <c r="AO352" i="1"/>
  <c r="EU11" i="1"/>
  <c r="L42" i="4" s="1"/>
  <c r="X42" i="4" s="1"/>
  <c r="BF245" i="1"/>
  <c r="BG245" i="1" s="1"/>
  <c r="DX245" i="1" s="1"/>
  <c r="BF377" i="1"/>
  <c r="BG377" i="1" s="1"/>
  <c r="DX377" i="1" s="1"/>
  <c r="BF452" i="1"/>
  <c r="BG452" i="1" s="1"/>
  <c r="DX452" i="1" s="1"/>
  <c r="BF424" i="1"/>
  <c r="BG424" i="1" s="1"/>
  <c r="DX424" i="1" s="1"/>
  <c r="BF133" i="1"/>
  <c r="BG133" i="1" s="1"/>
  <c r="DX133" i="1" s="1"/>
  <c r="BF462" i="1"/>
  <c r="BG462" i="1" s="1"/>
  <c r="DX462" i="1" s="1"/>
  <c r="BF411" i="1"/>
  <c r="BG411" i="1" s="1"/>
  <c r="DX411" i="1" s="1"/>
  <c r="BF152" i="1"/>
  <c r="BG152" i="1" s="1"/>
  <c r="DX152" i="1" s="1"/>
  <c r="BF312" i="1"/>
  <c r="BG312" i="1" s="1"/>
  <c r="DX312" i="1" s="1"/>
  <c r="BF270" i="1"/>
  <c r="BG270" i="1" s="1"/>
  <c r="DX270" i="1" s="1"/>
  <c r="BF484" i="1"/>
  <c r="BG484" i="1" s="1"/>
  <c r="DX484" i="1" s="1"/>
  <c r="BF445" i="1"/>
  <c r="BG445" i="1" s="1"/>
  <c r="DX445" i="1" s="1"/>
  <c r="BF339" i="1"/>
  <c r="BG339" i="1" s="1"/>
  <c r="DX339" i="1" s="1"/>
  <c r="BF273" i="1"/>
  <c r="BG273" i="1" s="1"/>
  <c r="DX273" i="1" s="1"/>
  <c r="BF241" i="1"/>
  <c r="BG241" i="1" s="1"/>
  <c r="DX241" i="1" s="1"/>
  <c r="BF126" i="1"/>
  <c r="BG126" i="1" s="1"/>
  <c r="DX126" i="1" s="1"/>
  <c r="BF74" i="1"/>
  <c r="BG74" i="1" s="1"/>
  <c r="BF18" i="1"/>
  <c r="BG18" i="1" s="1"/>
  <c r="DX18" i="1" s="1"/>
  <c r="BF187" i="1"/>
  <c r="BG187" i="1" s="1"/>
  <c r="DX187" i="1" s="1"/>
  <c r="BF405" i="1"/>
  <c r="BG405" i="1" s="1"/>
  <c r="DX405" i="1" s="1"/>
  <c r="BF373" i="1"/>
  <c r="BG373" i="1" s="1"/>
  <c r="DX373" i="1" s="1"/>
  <c r="BF307" i="1"/>
  <c r="BG307" i="1" s="1"/>
  <c r="DX307" i="1" s="1"/>
  <c r="BF225" i="1"/>
  <c r="BG225" i="1" s="1"/>
  <c r="DX225" i="1" s="1"/>
  <c r="BF178" i="1"/>
  <c r="BG178" i="1" s="1"/>
  <c r="DX178" i="1" s="1"/>
  <c r="BF142" i="1"/>
  <c r="BG142" i="1" s="1"/>
  <c r="DX142" i="1" s="1"/>
  <c r="BF70" i="1"/>
  <c r="BG70" i="1" s="1"/>
  <c r="BF495" i="1"/>
  <c r="BG495" i="1" s="1"/>
  <c r="DX495" i="1" s="1"/>
  <c r="BF444" i="1"/>
  <c r="BG444" i="1" s="1"/>
  <c r="DX444" i="1" s="1"/>
  <c r="BF322" i="1"/>
  <c r="BG322" i="1" s="1"/>
  <c r="DX322" i="1" s="1"/>
  <c r="BF240" i="1"/>
  <c r="BG240" i="1" s="1"/>
  <c r="DX240" i="1" s="1"/>
  <c r="BF222" i="1"/>
  <c r="BG222" i="1" s="1"/>
  <c r="DX222" i="1" s="1"/>
  <c r="BF338" i="1"/>
  <c r="BG338" i="1" s="1"/>
  <c r="DX338" i="1" s="1"/>
  <c r="BF390" i="1"/>
  <c r="BG390" i="1" s="1"/>
  <c r="DX390" i="1" s="1"/>
  <c r="BF420" i="1"/>
  <c r="BG420" i="1" s="1"/>
  <c r="DX420" i="1" s="1"/>
  <c r="BF388" i="1"/>
  <c r="BG388" i="1" s="1"/>
  <c r="DX388" i="1" s="1"/>
  <c r="BF349" i="1"/>
  <c r="BG349" i="1" s="1"/>
  <c r="DX349" i="1" s="1"/>
  <c r="BF283" i="1"/>
  <c r="BG283" i="1" s="1"/>
  <c r="DX283" i="1" s="1"/>
  <c r="BF204" i="1"/>
  <c r="BG204" i="1" s="1"/>
  <c r="DX204" i="1" s="1"/>
  <c r="BF161" i="1"/>
  <c r="BG161" i="1" s="1"/>
  <c r="DX161" i="1" s="1"/>
  <c r="BF129" i="1"/>
  <c r="BG129" i="1" s="1"/>
  <c r="DX129" i="1" s="1"/>
  <c r="BF97" i="1"/>
  <c r="BG97" i="1" s="1"/>
  <c r="DX97" i="1" s="1"/>
  <c r="BF65" i="1"/>
  <c r="BG65" i="1" s="1"/>
  <c r="BF33" i="1"/>
  <c r="BG33" i="1" s="1"/>
  <c r="BF316" i="1"/>
  <c r="BG316" i="1" s="1"/>
  <c r="DX316" i="1" s="1"/>
  <c r="BF51" i="1"/>
  <c r="BG51" i="1" s="1"/>
  <c r="BF490" i="1"/>
  <c r="BG490" i="1" s="1"/>
  <c r="DX490" i="1" s="1"/>
  <c r="BF451" i="1"/>
  <c r="BG451" i="1" s="1"/>
  <c r="DX451" i="1" s="1"/>
  <c r="BF368" i="1"/>
  <c r="BG368" i="1" s="1"/>
  <c r="DX368" i="1" s="1"/>
  <c r="BF286" i="1"/>
  <c r="BG286" i="1" s="1"/>
  <c r="DX286" i="1" s="1"/>
  <c r="BF247" i="1"/>
  <c r="BG247" i="1" s="1"/>
  <c r="DX247" i="1" s="1"/>
  <c r="BF195" i="1"/>
  <c r="BG195" i="1" s="1"/>
  <c r="DX195" i="1" s="1"/>
  <c r="BF103" i="1"/>
  <c r="BG103" i="1" s="1"/>
  <c r="DX103" i="1" s="1"/>
  <c r="BF407" i="1"/>
  <c r="BG407" i="1" s="1"/>
  <c r="DX407" i="1" s="1"/>
  <c r="BF375" i="1"/>
  <c r="BG375" i="1" s="1"/>
  <c r="DX375" i="1" s="1"/>
  <c r="BF309" i="1"/>
  <c r="BG309" i="1" s="1"/>
  <c r="DX309" i="1" s="1"/>
  <c r="BF223" i="1"/>
  <c r="BG223" i="1" s="1"/>
  <c r="DX223" i="1" s="1"/>
  <c r="BF180" i="1"/>
  <c r="BG180" i="1" s="1"/>
  <c r="DX180" i="1" s="1"/>
  <c r="BF148" i="1"/>
  <c r="BG148" i="1" s="1"/>
  <c r="DX148" i="1" s="1"/>
  <c r="BF116" i="1"/>
  <c r="BG116" i="1" s="1"/>
  <c r="DX116" i="1" s="1"/>
  <c r="BF84" i="1"/>
  <c r="BG84" i="1" s="1"/>
  <c r="BF52" i="1"/>
  <c r="BG52" i="1" s="1"/>
  <c r="BF20" i="1"/>
  <c r="BG20" i="1" s="1"/>
  <c r="DX20" i="1" s="1"/>
  <c r="BF258" i="1"/>
  <c r="BG258" i="1" s="1"/>
  <c r="DX258" i="1" s="1"/>
  <c r="BF281" i="1"/>
  <c r="BG281" i="1" s="1"/>
  <c r="DX281" i="1" s="1"/>
  <c r="BF19" i="1"/>
  <c r="BG19" i="1" s="1"/>
  <c r="DX19" i="1" s="1"/>
  <c r="BF505" i="1"/>
  <c r="BG505" i="1" s="1"/>
  <c r="DX505" i="1" s="1"/>
  <c r="BF473" i="1"/>
  <c r="BG473" i="1" s="1"/>
  <c r="DX473" i="1" s="1"/>
  <c r="BF371" i="1"/>
  <c r="BG371" i="1" s="1"/>
  <c r="DX371" i="1" s="1"/>
  <c r="BF262" i="1"/>
  <c r="BG262" i="1" s="1"/>
  <c r="DX262" i="1" s="1"/>
  <c r="BF386" i="1"/>
  <c r="BG386" i="1" s="1"/>
  <c r="DX386" i="1" s="1"/>
  <c r="BF123" i="1"/>
  <c r="BG123" i="1" s="1"/>
  <c r="DX123" i="1" s="1"/>
  <c r="BF134" i="1"/>
  <c r="BG134" i="1" s="1"/>
  <c r="DX134" i="1" s="1"/>
  <c r="BF229" i="1"/>
  <c r="BG229" i="1" s="1"/>
  <c r="DX229" i="1" s="1"/>
  <c r="BF330" i="1"/>
  <c r="BG330" i="1" s="1"/>
  <c r="DX330" i="1" s="1"/>
  <c r="BF392" i="1"/>
  <c r="BG392" i="1" s="1"/>
  <c r="DX392" i="1" s="1"/>
  <c r="BF69" i="1"/>
  <c r="BG69" i="1" s="1"/>
  <c r="BF135" i="1"/>
  <c r="BG135" i="1" s="1"/>
  <c r="DX135" i="1" s="1"/>
  <c r="BF227" i="1"/>
  <c r="BG227" i="1" s="1"/>
  <c r="DX227" i="1" s="1"/>
  <c r="BF266" i="1"/>
  <c r="BG266" i="1" s="1"/>
  <c r="DX266" i="1" s="1"/>
  <c r="BF155" i="1"/>
  <c r="BG155" i="1" s="1"/>
  <c r="DX155" i="1" s="1"/>
  <c r="BF480" i="1"/>
  <c r="BG480" i="1" s="1"/>
  <c r="DX480" i="1" s="1"/>
  <c r="BF441" i="1"/>
  <c r="BG441" i="1" s="1"/>
  <c r="DX441" i="1" s="1"/>
  <c r="BF335" i="1"/>
  <c r="BG335" i="1" s="1"/>
  <c r="DX335" i="1" s="1"/>
  <c r="BF269" i="1"/>
  <c r="BG269" i="1" s="1"/>
  <c r="DX269" i="1" s="1"/>
  <c r="BF237" i="1"/>
  <c r="BG237" i="1" s="1"/>
  <c r="DX237" i="1" s="1"/>
  <c r="BF122" i="1"/>
  <c r="BG122" i="1" s="1"/>
  <c r="DX122" i="1" s="1"/>
  <c r="BF66" i="1"/>
  <c r="BG66" i="1" s="1"/>
  <c r="BF426" i="1"/>
  <c r="BG426" i="1" s="1"/>
  <c r="DX426" i="1" s="1"/>
  <c r="BF159" i="1"/>
  <c r="BG159" i="1" s="1"/>
  <c r="DX159" i="1" s="1"/>
  <c r="BF460" i="1"/>
  <c r="BG460" i="1" s="1"/>
  <c r="DX460" i="1" s="1"/>
  <c r="BF401" i="1"/>
  <c r="BG401" i="1" s="1"/>
  <c r="DX401" i="1" s="1"/>
  <c r="BF362" i="1"/>
  <c r="BG362" i="1" s="1"/>
  <c r="DX362" i="1" s="1"/>
  <c r="BF303" i="1"/>
  <c r="BG303" i="1" s="1"/>
  <c r="DX303" i="1" s="1"/>
  <c r="BF221" i="1"/>
  <c r="BG221" i="1" s="1"/>
  <c r="DX221" i="1" s="1"/>
  <c r="BF174" i="1"/>
  <c r="BG174" i="1" s="1"/>
  <c r="DX174" i="1" s="1"/>
  <c r="BF138" i="1"/>
  <c r="BG138" i="1" s="1"/>
  <c r="DX138" i="1" s="1"/>
  <c r="BF62" i="1"/>
  <c r="BG62" i="1" s="1"/>
  <c r="BF491" i="1"/>
  <c r="BG491" i="1" s="1"/>
  <c r="DX491" i="1" s="1"/>
  <c r="BF440" i="1"/>
  <c r="BG440" i="1" s="1"/>
  <c r="DX440" i="1" s="1"/>
  <c r="BF318" i="1"/>
  <c r="BG318" i="1" s="1"/>
  <c r="DX318" i="1" s="1"/>
  <c r="BF236" i="1"/>
  <c r="BG236" i="1" s="1"/>
  <c r="DX236" i="1" s="1"/>
  <c r="BF202" i="1"/>
  <c r="BG202" i="1" s="1"/>
  <c r="DX202" i="1" s="1"/>
  <c r="BF326" i="1"/>
  <c r="BG326" i="1" s="1"/>
  <c r="DX326" i="1" s="1"/>
  <c r="BF292" i="1"/>
  <c r="BG292" i="1" s="1"/>
  <c r="DX292" i="1" s="1"/>
  <c r="BF416" i="1"/>
  <c r="BG416" i="1" s="1"/>
  <c r="DX416" i="1" s="1"/>
  <c r="BF384" i="1"/>
  <c r="BG384" i="1" s="1"/>
  <c r="DX384" i="1" s="1"/>
  <c r="BF314" i="1"/>
  <c r="BG314" i="1" s="1"/>
  <c r="DX314" i="1" s="1"/>
  <c r="BF279" i="1"/>
  <c r="BG279" i="1" s="1"/>
  <c r="DX279" i="1" s="1"/>
  <c r="BF189" i="1"/>
  <c r="BG189" i="1" s="1"/>
  <c r="DX189" i="1" s="1"/>
  <c r="BF157" i="1"/>
  <c r="BG157" i="1" s="1"/>
  <c r="DX157" i="1" s="1"/>
  <c r="BF125" i="1"/>
  <c r="BG125" i="1" s="1"/>
  <c r="DX125" i="1" s="1"/>
  <c r="BF93" i="1"/>
  <c r="BG93" i="1" s="1"/>
  <c r="DX93" i="1" s="1"/>
  <c r="BF61" i="1"/>
  <c r="BG61" i="1" s="1"/>
  <c r="DX61" i="1" s="1"/>
  <c r="BF29" i="1"/>
  <c r="BG29" i="1" s="1"/>
  <c r="DX29" i="1" s="1"/>
  <c r="BF210" i="1"/>
  <c r="BG210" i="1" s="1"/>
  <c r="DX210" i="1" s="1"/>
  <c r="BF27" i="1"/>
  <c r="BG27" i="1" s="1"/>
  <c r="DX27" i="1" s="1"/>
  <c r="BF486" i="1"/>
  <c r="BG486" i="1" s="1"/>
  <c r="DX486" i="1" s="1"/>
  <c r="BF447" i="1"/>
  <c r="BG447" i="1" s="1"/>
  <c r="DX447" i="1" s="1"/>
  <c r="BF345" i="1"/>
  <c r="BG345" i="1" s="1"/>
  <c r="DX345" i="1" s="1"/>
  <c r="BF275" i="1"/>
  <c r="BG275" i="1" s="1"/>
  <c r="DX275" i="1" s="1"/>
  <c r="BF243" i="1"/>
  <c r="BG243" i="1" s="1"/>
  <c r="DX243" i="1" s="1"/>
  <c r="BF422" i="1"/>
  <c r="BG422" i="1" s="1"/>
  <c r="DX422" i="1" s="1"/>
  <c r="BF75" i="1"/>
  <c r="BG75" i="1" s="1"/>
  <c r="BF403" i="1"/>
  <c r="BG403" i="1" s="1"/>
  <c r="DX403" i="1" s="1"/>
  <c r="BF364" i="1"/>
  <c r="BG364" i="1" s="1"/>
  <c r="DX364" i="1" s="1"/>
  <c r="BF305" i="1"/>
  <c r="BG305" i="1" s="1"/>
  <c r="DX305" i="1" s="1"/>
  <c r="BF219" i="1"/>
  <c r="BG219" i="1" s="1"/>
  <c r="DX219" i="1" s="1"/>
  <c r="BF176" i="1"/>
  <c r="BG176" i="1" s="1"/>
  <c r="DX176" i="1" s="1"/>
  <c r="BF144" i="1"/>
  <c r="BG144" i="1" s="1"/>
  <c r="DX144" i="1" s="1"/>
  <c r="BF112" i="1"/>
  <c r="BG112" i="1" s="1"/>
  <c r="DX112" i="1" s="1"/>
  <c r="BF80" i="1"/>
  <c r="BG80" i="1" s="1"/>
  <c r="BF48" i="1"/>
  <c r="BG48" i="1" s="1"/>
  <c r="BF16" i="1"/>
  <c r="BG16" i="1" s="1"/>
  <c r="DX16" i="1" s="1"/>
  <c r="BF250" i="1"/>
  <c r="BG250" i="1" s="1"/>
  <c r="DX250" i="1" s="1"/>
  <c r="BF171" i="1"/>
  <c r="BG171" i="1" s="1"/>
  <c r="DX171" i="1" s="1"/>
  <c r="BF501" i="1"/>
  <c r="BG501" i="1" s="1"/>
  <c r="DX501" i="1" s="1"/>
  <c r="BF469" i="1"/>
  <c r="BG469" i="1" s="1"/>
  <c r="DX469" i="1" s="1"/>
  <c r="BF367" i="1"/>
  <c r="BG367" i="1" s="1"/>
  <c r="DX367" i="1" s="1"/>
  <c r="BF254" i="1"/>
  <c r="BG254" i="1" s="1"/>
  <c r="DX254" i="1" s="1"/>
  <c r="BF363" i="1"/>
  <c r="BG363" i="1" s="1"/>
  <c r="DX363" i="1" s="1"/>
  <c r="BF99" i="1"/>
  <c r="BG99" i="1" s="1"/>
  <c r="DX99" i="1" s="1"/>
  <c r="BF343" i="1"/>
  <c r="BG343" i="1" s="1"/>
  <c r="DX343" i="1" s="1"/>
  <c r="BF409" i="1"/>
  <c r="BG409" i="1" s="1"/>
  <c r="DX409" i="1" s="1"/>
  <c r="BF503" i="1"/>
  <c r="BG503" i="1" s="1"/>
  <c r="DX503" i="1" s="1"/>
  <c r="BF201" i="1"/>
  <c r="BG201" i="1" s="1"/>
  <c r="DX201" i="1" s="1"/>
  <c r="BF290" i="1"/>
  <c r="BG290" i="1" s="1"/>
  <c r="DX290" i="1" s="1"/>
  <c r="BF378" i="1"/>
  <c r="BG378" i="1" s="1"/>
  <c r="DX378" i="1" s="1"/>
  <c r="BF372" i="1"/>
  <c r="BG372" i="1" s="1"/>
  <c r="DX372" i="1" s="1"/>
  <c r="BF313" i="1"/>
  <c r="BG313" i="1" s="1"/>
  <c r="DX313" i="1" s="1"/>
  <c r="BF56" i="1"/>
  <c r="BG56" i="1" s="1"/>
  <c r="BF39" i="1"/>
  <c r="BG39" i="1" s="1"/>
  <c r="BF410" i="1"/>
  <c r="BG410" i="1" s="1"/>
  <c r="DX410" i="1" s="1"/>
  <c r="BF508" i="1"/>
  <c r="BG508" i="1" s="1"/>
  <c r="DX508" i="1" s="1"/>
  <c r="BF476" i="1"/>
  <c r="BG476" i="1" s="1"/>
  <c r="DX476" i="1" s="1"/>
  <c r="BF437" i="1"/>
  <c r="BG437" i="1" s="1"/>
  <c r="DX437" i="1" s="1"/>
  <c r="BF331" i="1"/>
  <c r="BG331" i="1" s="1"/>
  <c r="DX331" i="1" s="1"/>
  <c r="BF265" i="1"/>
  <c r="BG265" i="1" s="1"/>
  <c r="DX265" i="1" s="1"/>
  <c r="BF233" i="1"/>
  <c r="BG233" i="1" s="1"/>
  <c r="DX233" i="1" s="1"/>
  <c r="BF114" i="1"/>
  <c r="BG114" i="1" s="1"/>
  <c r="DX114" i="1" s="1"/>
  <c r="BF58" i="1"/>
  <c r="BG58" i="1" s="1"/>
  <c r="BF402" i="1"/>
  <c r="BG402" i="1" s="1"/>
  <c r="DX402" i="1" s="1"/>
  <c r="BF131" i="1"/>
  <c r="BG131" i="1" s="1"/>
  <c r="DX131" i="1" s="1"/>
  <c r="BF456" i="1"/>
  <c r="BG456" i="1" s="1"/>
  <c r="DX456" i="1" s="1"/>
  <c r="BF397" i="1"/>
  <c r="BG397" i="1" s="1"/>
  <c r="DX397" i="1" s="1"/>
  <c r="BF358" i="1"/>
  <c r="BG358" i="1" s="1"/>
  <c r="DX358" i="1" s="1"/>
  <c r="BF299" i="1"/>
  <c r="BG299" i="1" s="1"/>
  <c r="DX299" i="1" s="1"/>
  <c r="BF217" i="1"/>
  <c r="BG217" i="1" s="1"/>
  <c r="DX217" i="1" s="1"/>
  <c r="BF170" i="1"/>
  <c r="BG170" i="1" s="1"/>
  <c r="DX170" i="1" s="1"/>
  <c r="BF130" i="1"/>
  <c r="BG130" i="1" s="1"/>
  <c r="DX130" i="1" s="1"/>
  <c r="BF50" i="1"/>
  <c r="BG50" i="1" s="1"/>
  <c r="BF483" i="1"/>
  <c r="BG483" i="1" s="1"/>
  <c r="DX483" i="1" s="1"/>
  <c r="BF432" i="1"/>
  <c r="BG432" i="1" s="1"/>
  <c r="DX432" i="1" s="1"/>
  <c r="BF287" i="1"/>
  <c r="BG287" i="1" s="1"/>
  <c r="DX287" i="1" s="1"/>
  <c r="BF197" i="1"/>
  <c r="BG197" i="1" s="1"/>
  <c r="DX197" i="1" s="1"/>
  <c r="BF175" i="1"/>
  <c r="BG175" i="1" s="1"/>
  <c r="DX175" i="1" s="1"/>
  <c r="BF507" i="1"/>
  <c r="BG507" i="1" s="1"/>
  <c r="DX507" i="1" s="1"/>
  <c r="BF272" i="1"/>
  <c r="BG272" i="1" s="1"/>
  <c r="DX272" i="1" s="1"/>
  <c r="BF143" i="1"/>
  <c r="BG143" i="1" s="1"/>
  <c r="DX143" i="1" s="1"/>
  <c r="BF412" i="1"/>
  <c r="BG412" i="1" s="1"/>
  <c r="DX412" i="1" s="1"/>
  <c r="BF380" i="1"/>
  <c r="BG380" i="1" s="1"/>
  <c r="DX380" i="1" s="1"/>
  <c r="BF310" i="1"/>
  <c r="BG310" i="1" s="1"/>
  <c r="DX310" i="1" s="1"/>
  <c r="BF228" i="1"/>
  <c r="BG228" i="1" s="1"/>
  <c r="DX228" i="1" s="1"/>
  <c r="BF185" i="1"/>
  <c r="BG185" i="1" s="1"/>
  <c r="DX185" i="1" s="1"/>
  <c r="BF153" i="1"/>
  <c r="BG153" i="1" s="1"/>
  <c r="DX153" i="1" s="1"/>
  <c r="BF121" i="1"/>
  <c r="BG121" i="1" s="1"/>
  <c r="DX121" i="1" s="1"/>
  <c r="BF89" i="1"/>
  <c r="BG89" i="1" s="1"/>
  <c r="DX89" i="1" s="1"/>
  <c r="BF57" i="1"/>
  <c r="BG57" i="1" s="1"/>
  <c r="BF25" i="1"/>
  <c r="BG25" i="1" s="1"/>
  <c r="DX25" i="1" s="1"/>
  <c r="BF183" i="1"/>
  <c r="BG183" i="1" s="1"/>
  <c r="DX183" i="1" s="1"/>
  <c r="BF482" i="1"/>
  <c r="BG482" i="1" s="1"/>
  <c r="DX482" i="1" s="1"/>
  <c r="BF443" i="1"/>
  <c r="BG443" i="1" s="1"/>
  <c r="DX443" i="1" s="1"/>
  <c r="BF341" i="1"/>
  <c r="BG341" i="1" s="1"/>
  <c r="DX341" i="1" s="1"/>
  <c r="BF271" i="1"/>
  <c r="BG271" i="1" s="1"/>
  <c r="DX271" i="1" s="1"/>
  <c r="BF239" i="1"/>
  <c r="BG239" i="1" s="1"/>
  <c r="DX239" i="1" s="1"/>
  <c r="BF398" i="1"/>
  <c r="BG398" i="1" s="1"/>
  <c r="DX398" i="1" s="1"/>
  <c r="BF47" i="1"/>
  <c r="BG47" i="1" s="1"/>
  <c r="BF458" i="1"/>
  <c r="BG458" i="1" s="1"/>
  <c r="DX458" i="1" s="1"/>
  <c r="BF399" i="1"/>
  <c r="BG399" i="1" s="1"/>
  <c r="DX399" i="1" s="1"/>
  <c r="BF360" i="1"/>
  <c r="BG360" i="1" s="1"/>
  <c r="DX360" i="1" s="1"/>
  <c r="BF301" i="1"/>
  <c r="BG301" i="1" s="1"/>
  <c r="DX301" i="1" s="1"/>
  <c r="BF215" i="1"/>
  <c r="BG215" i="1" s="1"/>
  <c r="DX215" i="1" s="1"/>
  <c r="BF172" i="1"/>
  <c r="BG172" i="1" s="1"/>
  <c r="DX172" i="1" s="1"/>
  <c r="BF140" i="1"/>
  <c r="BG140" i="1" s="1"/>
  <c r="DX140" i="1" s="1"/>
  <c r="BF108" i="1"/>
  <c r="BG108" i="1" s="1"/>
  <c r="DX108" i="1" s="1"/>
  <c r="BF76" i="1"/>
  <c r="BG76" i="1" s="1"/>
  <c r="BF44" i="1"/>
  <c r="BG44" i="1" s="1"/>
  <c r="BF430" i="1"/>
  <c r="BG430" i="1" s="1"/>
  <c r="DX430" i="1" s="1"/>
  <c r="BF242" i="1"/>
  <c r="BG242" i="1" s="1"/>
  <c r="DX242" i="1" s="1"/>
  <c r="BF147" i="1"/>
  <c r="BG147" i="1" s="1"/>
  <c r="DX147" i="1" s="1"/>
  <c r="BF497" i="1"/>
  <c r="BG497" i="1" s="1"/>
  <c r="DX497" i="1" s="1"/>
  <c r="BF465" i="1"/>
  <c r="BG465" i="1" s="1"/>
  <c r="DX465" i="1" s="1"/>
  <c r="BF344" i="1"/>
  <c r="BG344" i="1" s="1"/>
  <c r="DX344" i="1" s="1"/>
  <c r="BF246" i="1"/>
  <c r="BG246" i="1" s="1"/>
  <c r="DX246" i="1" s="1"/>
  <c r="BF347" i="1"/>
  <c r="BG347" i="1" s="1"/>
  <c r="DX347" i="1" s="1"/>
  <c r="BF71" i="1"/>
  <c r="BG71" i="1" s="1"/>
  <c r="BF277" i="1"/>
  <c r="BG277" i="1" s="1"/>
  <c r="DX277" i="1" s="1"/>
  <c r="BF311" i="1"/>
  <c r="BG311" i="1" s="1"/>
  <c r="DX311" i="1" s="1"/>
  <c r="BF436" i="1"/>
  <c r="BG436" i="1" s="1"/>
  <c r="DX436" i="1" s="1"/>
  <c r="BF101" i="1"/>
  <c r="BG101" i="1" s="1"/>
  <c r="DX101" i="1" s="1"/>
  <c r="BF321" i="1"/>
  <c r="BG321" i="1" s="1"/>
  <c r="DX321" i="1" s="1"/>
  <c r="BF24" i="1"/>
  <c r="BG24" i="1" s="1"/>
  <c r="DX24" i="1" s="1"/>
  <c r="BF504" i="1"/>
  <c r="BG504" i="1" s="1"/>
  <c r="DX504" i="1" s="1"/>
  <c r="BF261" i="1"/>
  <c r="BG261" i="1" s="1"/>
  <c r="BF54" i="1"/>
  <c r="BG54" i="1" s="1"/>
  <c r="BF374" i="1"/>
  <c r="BG374" i="1" s="1"/>
  <c r="DX374" i="1" s="1"/>
  <c r="BF107" i="1"/>
  <c r="BG107" i="1" s="1"/>
  <c r="DX107" i="1" s="1"/>
  <c r="BF425" i="1"/>
  <c r="BG425" i="1" s="1"/>
  <c r="DX425" i="1" s="1"/>
  <c r="BF393" i="1"/>
  <c r="BG393" i="1" s="1"/>
  <c r="DX393" i="1" s="1"/>
  <c r="BF354" i="1"/>
  <c r="BG354" i="1" s="1"/>
  <c r="DX354" i="1" s="1"/>
  <c r="BF295" i="1"/>
  <c r="BG295" i="1" s="1"/>
  <c r="DX295" i="1" s="1"/>
  <c r="BF213" i="1"/>
  <c r="BG213" i="1" s="1"/>
  <c r="DX213" i="1" s="1"/>
  <c r="BF166" i="1"/>
  <c r="BG166" i="1" s="1"/>
  <c r="DX166" i="1" s="1"/>
  <c r="BF118" i="1"/>
  <c r="BG118" i="1" s="1"/>
  <c r="DX118" i="1" s="1"/>
  <c r="BF42" i="1"/>
  <c r="BG42" i="1" s="1"/>
  <c r="BF479" i="1"/>
  <c r="BG479" i="1" s="1"/>
  <c r="DX479" i="1" s="1"/>
  <c r="BF428" i="1"/>
  <c r="BG428" i="1" s="1"/>
  <c r="DX428" i="1" s="1"/>
  <c r="BF276" i="1"/>
  <c r="BG276" i="1" s="1"/>
  <c r="DX276" i="1" s="1"/>
  <c r="BF193" i="1"/>
  <c r="BG193" i="1" s="1"/>
  <c r="DX193" i="1" s="1"/>
  <c r="BF151" i="1"/>
  <c r="BG151" i="1" s="1"/>
  <c r="DX151" i="1" s="1"/>
  <c r="BF499" i="1"/>
  <c r="BG499" i="1" s="1"/>
  <c r="DX499" i="1" s="1"/>
  <c r="BF264" i="1"/>
  <c r="BG264" i="1" s="1"/>
  <c r="DX264" i="1" s="1"/>
  <c r="BF87" i="1"/>
  <c r="BG87" i="1" s="1"/>
  <c r="DX87" i="1" s="1"/>
  <c r="BF408" i="1"/>
  <c r="BG408" i="1" s="1"/>
  <c r="DX408" i="1" s="1"/>
  <c r="BF376" i="1"/>
  <c r="BG376" i="1" s="1"/>
  <c r="DX376" i="1" s="1"/>
  <c r="BF306" i="1"/>
  <c r="BG306" i="1" s="1"/>
  <c r="DX306" i="1" s="1"/>
  <c r="BF224" i="1"/>
  <c r="BG224" i="1" s="1"/>
  <c r="DX224" i="1" s="1"/>
  <c r="BF181" i="1"/>
  <c r="BG181" i="1" s="1"/>
  <c r="DX181" i="1" s="1"/>
  <c r="BF149" i="1"/>
  <c r="BG149" i="1" s="1"/>
  <c r="DX149" i="1" s="1"/>
  <c r="BF117" i="1"/>
  <c r="BG117" i="1" s="1"/>
  <c r="DX117" i="1" s="1"/>
  <c r="BF85" i="1"/>
  <c r="BG85" i="1" s="1"/>
  <c r="DX85" i="1" s="1"/>
  <c r="BF53" i="1"/>
  <c r="BG53" i="1" s="1"/>
  <c r="BF21" i="1"/>
  <c r="BG21" i="1" s="1"/>
  <c r="DX21" i="1" s="1"/>
  <c r="BF163" i="1"/>
  <c r="BG163" i="1" s="1"/>
  <c r="DX163" i="1" s="1"/>
  <c r="BF510" i="1"/>
  <c r="BG510" i="1" s="1"/>
  <c r="DX510" i="1" s="1"/>
  <c r="BF478" i="1"/>
  <c r="BG478" i="1" s="1"/>
  <c r="DX478" i="1" s="1"/>
  <c r="BF439" i="1"/>
  <c r="BG439" i="1" s="1"/>
  <c r="DX439" i="1" s="1"/>
  <c r="BF337" i="1"/>
  <c r="BG337" i="1" s="1"/>
  <c r="DX337" i="1" s="1"/>
  <c r="BF267" i="1"/>
  <c r="BG267" i="1" s="1"/>
  <c r="DX267" i="1" s="1"/>
  <c r="BF235" i="1"/>
  <c r="BG235" i="1" s="1"/>
  <c r="DX235" i="1" s="1"/>
  <c r="BF355" i="1"/>
  <c r="BG355" i="1" s="1"/>
  <c r="DX355" i="1" s="1"/>
  <c r="BF15" i="1"/>
  <c r="BG15" i="1" s="1"/>
  <c r="DX15" i="1" s="1"/>
  <c r="BF454" i="1"/>
  <c r="BG454" i="1" s="1"/>
  <c r="DX454" i="1" s="1"/>
  <c r="BF395" i="1"/>
  <c r="BG395" i="1" s="1"/>
  <c r="DX395" i="1" s="1"/>
  <c r="BF356" i="1"/>
  <c r="BG356" i="1" s="1"/>
  <c r="DX356" i="1" s="1"/>
  <c r="BF297" i="1"/>
  <c r="BG297" i="1" s="1"/>
  <c r="DX297" i="1" s="1"/>
  <c r="BF211" i="1"/>
  <c r="BG211" i="1" s="1"/>
  <c r="BF168" i="1"/>
  <c r="BG168" i="1" s="1"/>
  <c r="DX168" i="1" s="1"/>
  <c r="BF136" i="1"/>
  <c r="BG136" i="1" s="1"/>
  <c r="DX136" i="1" s="1"/>
  <c r="BF104" i="1"/>
  <c r="BG104" i="1" s="1"/>
  <c r="DX104" i="1" s="1"/>
  <c r="BF72" i="1"/>
  <c r="BG72" i="1" s="1"/>
  <c r="BF40" i="1"/>
  <c r="BG40" i="1" s="1"/>
  <c r="BF336" i="1"/>
  <c r="BG336" i="1" s="1"/>
  <c r="DX336" i="1" s="1"/>
  <c r="BF234" i="1"/>
  <c r="BG234" i="1" s="1"/>
  <c r="DX234" i="1" s="1"/>
  <c r="BF127" i="1"/>
  <c r="BG127" i="1" s="1"/>
  <c r="DX127" i="1" s="1"/>
  <c r="BF493" i="1"/>
  <c r="BG493" i="1" s="1"/>
  <c r="DX493" i="1" s="1"/>
  <c r="BF450" i="1"/>
  <c r="BG450" i="1" s="1"/>
  <c r="DX450" i="1" s="1"/>
  <c r="BF340" i="1"/>
  <c r="BG340" i="1" s="1"/>
  <c r="DX340" i="1" s="1"/>
  <c r="BF238" i="1"/>
  <c r="BG238" i="1" s="1"/>
  <c r="DX238" i="1" s="1"/>
  <c r="BF296" i="1"/>
  <c r="BG296" i="1" s="1"/>
  <c r="DX296" i="1" s="1"/>
  <c r="BF43" i="1"/>
  <c r="BG43" i="1" s="1"/>
  <c r="BF488" i="1"/>
  <c r="BG488" i="1" s="1"/>
  <c r="DX488" i="1" s="1"/>
  <c r="BF214" i="1"/>
  <c r="BG214" i="1" s="1"/>
  <c r="DX214" i="1" s="1"/>
  <c r="BF82" i="1"/>
  <c r="BG82" i="1" s="1"/>
  <c r="BF35" i="1"/>
  <c r="BG35" i="1" s="1"/>
  <c r="BF208" i="1"/>
  <c r="BG208" i="1" s="1"/>
  <c r="DX208" i="1" s="1"/>
  <c r="BF37" i="1"/>
  <c r="BG37" i="1" s="1"/>
  <c r="DX37" i="1" s="1"/>
  <c r="BF192" i="1"/>
  <c r="BG192" i="1" s="1"/>
  <c r="DX192" i="1" s="1"/>
  <c r="BF184" i="1"/>
  <c r="BG184" i="1" s="1"/>
  <c r="DX184" i="1" s="1"/>
  <c r="BF509" i="1"/>
  <c r="BG509" i="1" s="1"/>
  <c r="DX509" i="1" s="1"/>
  <c r="BF433" i="1"/>
  <c r="BG433" i="1" s="1"/>
  <c r="DX433" i="1" s="1"/>
  <c r="BF327" i="1"/>
  <c r="BG327" i="1" s="1"/>
  <c r="DX327" i="1" s="1"/>
  <c r="BF106" i="1"/>
  <c r="BG106" i="1" s="1"/>
  <c r="DX106" i="1" s="1"/>
  <c r="BF500" i="1"/>
  <c r="BG500" i="1" s="1"/>
  <c r="DX500" i="1" s="1"/>
  <c r="BF468" i="1"/>
  <c r="BG468" i="1" s="1"/>
  <c r="DX468" i="1" s="1"/>
  <c r="BF429" i="1"/>
  <c r="BG429" i="1" s="1"/>
  <c r="DX429" i="1" s="1"/>
  <c r="BF323" i="1"/>
  <c r="BG323" i="1" s="1"/>
  <c r="DX323" i="1" s="1"/>
  <c r="BF257" i="1"/>
  <c r="BG257" i="1" s="1"/>
  <c r="DX257" i="1" s="1"/>
  <c r="BF194" i="1"/>
  <c r="BG194" i="1" s="1"/>
  <c r="DX194" i="1" s="1"/>
  <c r="BF98" i="1"/>
  <c r="BG98" i="1" s="1"/>
  <c r="DX98" i="1" s="1"/>
  <c r="BF46" i="1"/>
  <c r="BG46" i="1" s="1"/>
  <c r="BF359" i="1"/>
  <c r="BG359" i="1" s="1"/>
  <c r="DX359" i="1" s="1"/>
  <c r="BF79" i="1"/>
  <c r="BG79" i="1" s="1"/>
  <c r="BF421" i="1"/>
  <c r="BG421" i="1" s="1"/>
  <c r="DX421" i="1" s="1"/>
  <c r="BF389" i="1"/>
  <c r="BG389" i="1" s="1"/>
  <c r="DX389" i="1" s="1"/>
  <c r="BF350" i="1"/>
  <c r="BG350" i="1" s="1"/>
  <c r="DX350" i="1" s="1"/>
  <c r="BF291" i="1"/>
  <c r="BG291" i="1" s="1"/>
  <c r="DX291" i="1" s="1"/>
  <c r="BF209" i="1"/>
  <c r="BG209" i="1" s="1"/>
  <c r="DX209" i="1" s="1"/>
  <c r="BF162" i="1"/>
  <c r="BG162" i="1" s="1"/>
  <c r="DX162" i="1" s="1"/>
  <c r="BF110" i="1"/>
  <c r="BG110" i="1" s="1"/>
  <c r="DX110" i="1" s="1"/>
  <c r="BF34" i="1"/>
  <c r="BG34" i="1" s="1"/>
  <c r="BF475" i="1"/>
  <c r="BG475" i="1" s="1"/>
  <c r="DX475" i="1" s="1"/>
  <c r="BF369" i="1"/>
  <c r="BG369" i="1" s="1"/>
  <c r="DX369" i="1" s="1"/>
  <c r="BF268" i="1"/>
  <c r="BG268" i="1" s="1"/>
  <c r="DX268" i="1" s="1"/>
  <c r="BF418" i="1"/>
  <c r="BG418" i="1" s="1"/>
  <c r="DX418" i="1" s="1"/>
  <c r="BF119" i="1"/>
  <c r="BG119" i="1" s="1"/>
  <c r="DX119" i="1" s="1"/>
  <c r="BF487" i="1"/>
  <c r="BG487" i="1" s="1"/>
  <c r="DX487" i="1" s="1"/>
  <c r="BF252" i="1"/>
  <c r="BG252" i="1" s="1"/>
  <c r="DX252" i="1" s="1"/>
  <c r="BF31" i="1"/>
  <c r="BG31" i="1" s="1"/>
  <c r="BF404" i="1"/>
  <c r="BG404" i="1" s="1"/>
  <c r="DX404" i="1" s="1"/>
  <c r="BF365" i="1"/>
  <c r="BG365" i="1" s="1"/>
  <c r="DX365" i="1" s="1"/>
  <c r="BF302" i="1"/>
  <c r="BG302" i="1" s="1"/>
  <c r="DX302" i="1" s="1"/>
  <c r="BF220" i="1"/>
  <c r="BG220" i="1" s="1"/>
  <c r="DX220" i="1" s="1"/>
  <c r="BF177" i="1"/>
  <c r="BG177" i="1" s="1"/>
  <c r="DX177" i="1" s="1"/>
  <c r="BF145" i="1"/>
  <c r="BG145" i="1" s="1"/>
  <c r="DX145" i="1" s="1"/>
  <c r="BF113" i="1"/>
  <c r="BG113" i="1" s="1"/>
  <c r="DX113" i="1" s="1"/>
  <c r="BF81" i="1"/>
  <c r="BG81" i="1" s="1"/>
  <c r="BF49" i="1"/>
  <c r="BG49" i="1" s="1"/>
  <c r="DX49" i="1" s="1"/>
  <c r="BF17" i="1"/>
  <c r="BG17" i="1" s="1"/>
  <c r="DX17" i="1" s="1"/>
  <c r="BF139" i="1"/>
  <c r="BG139" i="1" s="1"/>
  <c r="DX139" i="1" s="1"/>
  <c r="BF506" i="1"/>
  <c r="BG506" i="1" s="1"/>
  <c r="DX506" i="1" s="1"/>
  <c r="BF474" i="1"/>
  <c r="BG474" i="1" s="1"/>
  <c r="DX474" i="1" s="1"/>
  <c r="BF435" i="1"/>
  <c r="BG435" i="1" s="1"/>
  <c r="DX435" i="1" s="1"/>
  <c r="BF333" i="1"/>
  <c r="BG333" i="1" s="1"/>
  <c r="DX333" i="1" s="1"/>
  <c r="BF263" i="1"/>
  <c r="BG263" i="1" s="1"/>
  <c r="DX263" i="1" s="1"/>
  <c r="BF231" i="1"/>
  <c r="BG231" i="1" s="1"/>
  <c r="DX231" i="1" s="1"/>
  <c r="BF304" i="1"/>
  <c r="BG304" i="1" s="1"/>
  <c r="DX304" i="1" s="1"/>
  <c r="BF423" i="1"/>
  <c r="BG423" i="1" s="1"/>
  <c r="DX423" i="1" s="1"/>
  <c r="BF391" i="1"/>
  <c r="BG391" i="1" s="1"/>
  <c r="DX391" i="1" s="1"/>
  <c r="BF352" i="1"/>
  <c r="BG352" i="1" s="1"/>
  <c r="DX352" i="1" s="1"/>
  <c r="BF293" i="1"/>
  <c r="BG293" i="1" s="1"/>
  <c r="DX293" i="1" s="1"/>
  <c r="BF207" i="1"/>
  <c r="BG207" i="1" s="1"/>
  <c r="DX207" i="1" s="1"/>
  <c r="BF164" i="1"/>
  <c r="BG164" i="1" s="1"/>
  <c r="DX164" i="1" s="1"/>
  <c r="BF132" i="1"/>
  <c r="BG132" i="1" s="1"/>
  <c r="DX132" i="1" s="1"/>
  <c r="BF100" i="1"/>
  <c r="BG100" i="1" s="1"/>
  <c r="DX100" i="1" s="1"/>
  <c r="BF68" i="1"/>
  <c r="BG68" i="1" s="1"/>
  <c r="BF36" i="1"/>
  <c r="BG36" i="1" s="1"/>
  <c r="BF328" i="1"/>
  <c r="BG328" i="1" s="1"/>
  <c r="DX328" i="1" s="1"/>
  <c r="BF191" i="1"/>
  <c r="BG191" i="1" s="1"/>
  <c r="DX191" i="1" s="1"/>
  <c r="BF111" i="1"/>
  <c r="BG111" i="1" s="1"/>
  <c r="DX111" i="1" s="1"/>
  <c r="BF489" i="1"/>
  <c r="BG489" i="1" s="1"/>
  <c r="DX489" i="1" s="1"/>
  <c r="BF446" i="1"/>
  <c r="BG446" i="1" s="1"/>
  <c r="DX446" i="1" s="1"/>
  <c r="BF332" i="1"/>
  <c r="BG332" i="1" s="1"/>
  <c r="DX332" i="1" s="1"/>
  <c r="BF230" i="1"/>
  <c r="BG230" i="1" s="1"/>
  <c r="DX230" i="1" s="1"/>
  <c r="BF226" i="1"/>
  <c r="BG226" i="1" s="1"/>
  <c r="DX226" i="1" s="1"/>
  <c r="BF449" i="1"/>
  <c r="BG449" i="1" s="1"/>
  <c r="DX449" i="1" s="1"/>
  <c r="BF26" i="1"/>
  <c r="BG26" i="1" s="1"/>
  <c r="DX26" i="1" s="1"/>
  <c r="BF182" i="1"/>
  <c r="BG182" i="1" s="1"/>
  <c r="DX182" i="1" s="1"/>
  <c r="BF300" i="1"/>
  <c r="BG300" i="1" s="1"/>
  <c r="DX300" i="1" s="1"/>
  <c r="BF165" i="1"/>
  <c r="BG165" i="1" s="1"/>
  <c r="DX165" i="1" s="1"/>
  <c r="BF494" i="1"/>
  <c r="BG494" i="1" s="1"/>
  <c r="DX494" i="1" s="1"/>
  <c r="BF379" i="1"/>
  <c r="BG379" i="1" s="1"/>
  <c r="DX379" i="1" s="1"/>
  <c r="BF88" i="1"/>
  <c r="BG88" i="1" s="1"/>
  <c r="DX88" i="1" s="1"/>
  <c r="BF434" i="1"/>
  <c r="BG434" i="1" s="1"/>
  <c r="DX434" i="1" s="1"/>
  <c r="BF198" i="1"/>
  <c r="BG198" i="1" s="1"/>
  <c r="DX198" i="1" s="1"/>
  <c r="BF496" i="1"/>
  <c r="BG496" i="1" s="1"/>
  <c r="DX496" i="1" s="1"/>
  <c r="BF464" i="1"/>
  <c r="BG464" i="1" s="1"/>
  <c r="DX464" i="1" s="1"/>
  <c r="BF370" i="1"/>
  <c r="BG370" i="1" s="1"/>
  <c r="DX370" i="1" s="1"/>
  <c r="BF319" i="1"/>
  <c r="BG319" i="1" s="1"/>
  <c r="DX319" i="1" s="1"/>
  <c r="BF253" i="1"/>
  <c r="BG253" i="1" s="1"/>
  <c r="DX253" i="1" s="1"/>
  <c r="BF190" i="1"/>
  <c r="BG190" i="1" s="1"/>
  <c r="DX190" i="1" s="1"/>
  <c r="BF94" i="1"/>
  <c r="BG94" i="1" s="1"/>
  <c r="DX94" i="1" s="1"/>
  <c r="BF38" i="1"/>
  <c r="BG38" i="1" s="1"/>
  <c r="BF308" i="1"/>
  <c r="BG308" i="1" s="1"/>
  <c r="DX308" i="1" s="1"/>
  <c r="BF55" i="1"/>
  <c r="BG55" i="1" s="1"/>
  <c r="BF417" i="1"/>
  <c r="BG417" i="1" s="1"/>
  <c r="DX417" i="1" s="1"/>
  <c r="BF385" i="1"/>
  <c r="BG385" i="1" s="1"/>
  <c r="DX385" i="1" s="1"/>
  <c r="BF346" i="1"/>
  <c r="BG346" i="1" s="1"/>
  <c r="DX346" i="1" s="1"/>
  <c r="BF284" i="1"/>
  <c r="BG284" i="1" s="1"/>
  <c r="DX284" i="1" s="1"/>
  <c r="BF205" i="1"/>
  <c r="BG205" i="1" s="1"/>
  <c r="DX205" i="1" s="1"/>
  <c r="BF158" i="1"/>
  <c r="BG158" i="1" s="1"/>
  <c r="DX158" i="1" s="1"/>
  <c r="BF102" i="1"/>
  <c r="BG102" i="1" s="1"/>
  <c r="DX102" i="1" s="1"/>
  <c r="BF22" i="1"/>
  <c r="BG22" i="1" s="1"/>
  <c r="DX22" i="1" s="1"/>
  <c r="BF471" i="1"/>
  <c r="BG471" i="1" s="1"/>
  <c r="DX471" i="1" s="1"/>
  <c r="BF342" i="1"/>
  <c r="BG342" i="1" s="1"/>
  <c r="DX342" i="1" s="1"/>
  <c r="BF260" i="1"/>
  <c r="BG260" i="1" s="1"/>
  <c r="DX260" i="1" s="1"/>
  <c r="BF394" i="1"/>
  <c r="BG394" i="1" s="1"/>
  <c r="DX394" i="1" s="1"/>
  <c r="BF95" i="1"/>
  <c r="BG95" i="1" s="1"/>
  <c r="DX95" i="1" s="1"/>
  <c r="BF463" i="1"/>
  <c r="BG463" i="1" s="1"/>
  <c r="DX463" i="1" s="1"/>
  <c r="BF244" i="1"/>
  <c r="BG244" i="1" s="1"/>
  <c r="DX244" i="1" s="1"/>
  <c r="BF459" i="1"/>
  <c r="BG459" i="1" s="1"/>
  <c r="DX459" i="1" s="1"/>
  <c r="BF400" i="1"/>
  <c r="BG400" i="1" s="1"/>
  <c r="DX400" i="1" s="1"/>
  <c r="BF361" i="1"/>
  <c r="BG361" i="1" s="1"/>
  <c r="DX361" i="1" s="1"/>
  <c r="BF298" i="1"/>
  <c r="BG298" i="1" s="1"/>
  <c r="DX298" i="1" s="1"/>
  <c r="BF216" i="1"/>
  <c r="BG216" i="1" s="1"/>
  <c r="DX216" i="1" s="1"/>
  <c r="BF173" i="1"/>
  <c r="BG173" i="1" s="1"/>
  <c r="DX173" i="1" s="1"/>
  <c r="BF141" i="1"/>
  <c r="BG141" i="1" s="1"/>
  <c r="DX141" i="1" s="1"/>
  <c r="BF109" i="1"/>
  <c r="BG109" i="1" s="1"/>
  <c r="DX109" i="1" s="1"/>
  <c r="BF77" i="1"/>
  <c r="BG77" i="1" s="1"/>
  <c r="BF45" i="1"/>
  <c r="BG45" i="1" s="1"/>
  <c r="BF461" i="1"/>
  <c r="BG461" i="1" s="1"/>
  <c r="DX461" i="1" s="1"/>
  <c r="BF115" i="1"/>
  <c r="BG115" i="1" s="1"/>
  <c r="DX115" i="1" s="1"/>
  <c r="BF502" i="1"/>
  <c r="BG502" i="1" s="1"/>
  <c r="DX502" i="1" s="1"/>
  <c r="BF470" i="1"/>
  <c r="BG470" i="1" s="1"/>
  <c r="DX470" i="1" s="1"/>
  <c r="BF431" i="1"/>
  <c r="BG431" i="1" s="1"/>
  <c r="DX431" i="1" s="1"/>
  <c r="BF329" i="1"/>
  <c r="BG329" i="1" s="1"/>
  <c r="DX329" i="1" s="1"/>
  <c r="BF259" i="1"/>
  <c r="BG259" i="1" s="1"/>
  <c r="DX259" i="1" s="1"/>
  <c r="BF200" i="1"/>
  <c r="BG200" i="1" s="1"/>
  <c r="DX200" i="1" s="1"/>
  <c r="BF218" i="1"/>
  <c r="BG218" i="1" s="1"/>
  <c r="DX218" i="1" s="1"/>
  <c r="BF419" i="1"/>
  <c r="BG419" i="1" s="1"/>
  <c r="DX419" i="1" s="1"/>
  <c r="BF387" i="1"/>
  <c r="BG387" i="1" s="1"/>
  <c r="DX387" i="1" s="1"/>
  <c r="BF348" i="1"/>
  <c r="BG348" i="1" s="1"/>
  <c r="DX348" i="1" s="1"/>
  <c r="BF282" i="1"/>
  <c r="BG282" i="1" s="1"/>
  <c r="DX282" i="1" s="1"/>
  <c r="BF203" i="1"/>
  <c r="BG203" i="1" s="1"/>
  <c r="DX203" i="1" s="1"/>
  <c r="BF160" i="1"/>
  <c r="BG160" i="1" s="1"/>
  <c r="DX160" i="1" s="1"/>
  <c r="BF128" i="1"/>
  <c r="BG128" i="1" s="1"/>
  <c r="DX128" i="1" s="1"/>
  <c r="BF96" i="1"/>
  <c r="BG96" i="1" s="1"/>
  <c r="DX96" i="1" s="1"/>
  <c r="BF64" i="1"/>
  <c r="BG64" i="1" s="1"/>
  <c r="BF32" i="1"/>
  <c r="BG32" i="1" s="1"/>
  <c r="BF320" i="1"/>
  <c r="BG320" i="1" s="1"/>
  <c r="DX320" i="1" s="1"/>
  <c r="BF414" i="1"/>
  <c r="BG414" i="1" s="1"/>
  <c r="DX414" i="1" s="1"/>
  <c r="BF83" i="1"/>
  <c r="BG83" i="1" s="1"/>
  <c r="BF485" i="1"/>
  <c r="BG485" i="1" s="1"/>
  <c r="DX485" i="1" s="1"/>
  <c r="BF442" i="1"/>
  <c r="BG442" i="1" s="1"/>
  <c r="DX442" i="1" s="1"/>
  <c r="BF324" i="1"/>
  <c r="BG324" i="1" s="1"/>
  <c r="DX324" i="1" s="1"/>
  <c r="BF199" i="1"/>
  <c r="BG199" i="1" s="1"/>
  <c r="DX199" i="1" s="1"/>
  <c r="BF206" i="1"/>
  <c r="BG206" i="1" s="1"/>
  <c r="DX206" i="1" s="1"/>
  <c r="BF78" i="1"/>
  <c r="BG78" i="1" s="1"/>
  <c r="BF146" i="1"/>
  <c r="BG146" i="1" s="1"/>
  <c r="DX146" i="1" s="1"/>
  <c r="BF248" i="1"/>
  <c r="BG248" i="1" s="1"/>
  <c r="DX248" i="1" s="1"/>
  <c r="BF353" i="1"/>
  <c r="BG353" i="1" s="1"/>
  <c r="DX353" i="1" s="1"/>
  <c r="BF63" i="1"/>
  <c r="BG63" i="1" s="1"/>
  <c r="BF251" i="1"/>
  <c r="BG251" i="1" s="1"/>
  <c r="DX251" i="1" s="1"/>
  <c r="BF120" i="1"/>
  <c r="BG120" i="1" s="1"/>
  <c r="DX120" i="1" s="1"/>
  <c r="BF477" i="1"/>
  <c r="BG477" i="1" s="1"/>
  <c r="DX477" i="1" s="1"/>
  <c r="BF472" i="1"/>
  <c r="BG472" i="1" s="1"/>
  <c r="DX472" i="1" s="1"/>
  <c r="BF492" i="1"/>
  <c r="BG492" i="1" s="1"/>
  <c r="DX492" i="1" s="1"/>
  <c r="BF453" i="1"/>
  <c r="BG453" i="1" s="1"/>
  <c r="DX453" i="1" s="1"/>
  <c r="BF366" i="1"/>
  <c r="BG366" i="1" s="1"/>
  <c r="DX366" i="1" s="1"/>
  <c r="BF288" i="1"/>
  <c r="BG288" i="1" s="1"/>
  <c r="DX288" i="1" s="1"/>
  <c r="BF249" i="1"/>
  <c r="BG249" i="1" s="1"/>
  <c r="DX249" i="1" s="1"/>
  <c r="BF154" i="1"/>
  <c r="BG154" i="1" s="1"/>
  <c r="DX154" i="1" s="1"/>
  <c r="BF86" i="1"/>
  <c r="BG86" i="1" s="1"/>
  <c r="DX86" i="1" s="1"/>
  <c r="BF30" i="1"/>
  <c r="BG30" i="1" s="1"/>
  <c r="DX30" i="1" s="1"/>
  <c r="BF285" i="1"/>
  <c r="BG285" i="1" s="1"/>
  <c r="DX285" i="1" s="1"/>
  <c r="BF23" i="1"/>
  <c r="BG23" i="1" s="1"/>
  <c r="DX23" i="1" s="1"/>
  <c r="BF413" i="1"/>
  <c r="BG413" i="1" s="1"/>
  <c r="DX413" i="1" s="1"/>
  <c r="BF381" i="1"/>
  <c r="BG381" i="1" s="1"/>
  <c r="DX381" i="1" s="1"/>
  <c r="BF315" i="1"/>
  <c r="BG315" i="1" s="1"/>
  <c r="DX315" i="1" s="1"/>
  <c r="BF280" i="1"/>
  <c r="BG280" i="1" s="1"/>
  <c r="DX280" i="1" s="1"/>
  <c r="BF186" i="1"/>
  <c r="BG186" i="1" s="1"/>
  <c r="DX186" i="1" s="1"/>
  <c r="BF150" i="1"/>
  <c r="BG150" i="1" s="1"/>
  <c r="DX150" i="1" s="1"/>
  <c r="BF90" i="1"/>
  <c r="BG90" i="1" s="1"/>
  <c r="DX90" i="1" s="1"/>
  <c r="BF14" i="1"/>
  <c r="BG14" i="1" s="1"/>
  <c r="DX14" i="1" s="1"/>
  <c r="BF467" i="1"/>
  <c r="BG467" i="1" s="1"/>
  <c r="DX467" i="1" s="1"/>
  <c r="BF334" i="1"/>
  <c r="BG334" i="1" s="1"/>
  <c r="DX334" i="1" s="1"/>
  <c r="BF256" i="1"/>
  <c r="BG256" i="1" s="1"/>
  <c r="DX256" i="1" s="1"/>
  <c r="BF351" i="1"/>
  <c r="BG351" i="1" s="1"/>
  <c r="DX351" i="1" s="1"/>
  <c r="BF67" i="1"/>
  <c r="BG67" i="1" s="1"/>
  <c r="BF448" i="1"/>
  <c r="BG448" i="1" s="1"/>
  <c r="DX448" i="1" s="1"/>
  <c r="BF232" i="1"/>
  <c r="BG232" i="1" s="1"/>
  <c r="DX232" i="1" s="1"/>
  <c r="BF455" i="1"/>
  <c r="BG455" i="1" s="1"/>
  <c r="DX455" i="1" s="1"/>
  <c r="BF396" i="1"/>
  <c r="BG396" i="1" s="1"/>
  <c r="DX396" i="1" s="1"/>
  <c r="BF357" i="1"/>
  <c r="BG357" i="1" s="1"/>
  <c r="DX357" i="1" s="1"/>
  <c r="BF294" i="1"/>
  <c r="BG294" i="1" s="1"/>
  <c r="DX294" i="1" s="1"/>
  <c r="BF212" i="1"/>
  <c r="BG212" i="1" s="1"/>
  <c r="DX212" i="1" s="1"/>
  <c r="BF169" i="1"/>
  <c r="BG169" i="1" s="1"/>
  <c r="DX169" i="1" s="1"/>
  <c r="BF137" i="1"/>
  <c r="BG137" i="1" s="1"/>
  <c r="DX137" i="1" s="1"/>
  <c r="BF105" i="1"/>
  <c r="BG105" i="1" s="1"/>
  <c r="DX105" i="1" s="1"/>
  <c r="BF73" i="1"/>
  <c r="BG73" i="1" s="1"/>
  <c r="DX73" i="1" s="1"/>
  <c r="BF41" i="1"/>
  <c r="BG41" i="1" s="1"/>
  <c r="BF406" i="1"/>
  <c r="BG406" i="1" s="1"/>
  <c r="DX406" i="1" s="1"/>
  <c r="BF91" i="1"/>
  <c r="BG91" i="1" s="1"/>
  <c r="DX91" i="1" s="1"/>
  <c r="BF498" i="1"/>
  <c r="BG498" i="1" s="1"/>
  <c r="DX498" i="1" s="1"/>
  <c r="BF466" i="1"/>
  <c r="BG466" i="1" s="1"/>
  <c r="DX466" i="1" s="1"/>
  <c r="BF427" i="1"/>
  <c r="BG427" i="1" s="1"/>
  <c r="DX427" i="1" s="1"/>
  <c r="BF325" i="1"/>
  <c r="BG325" i="1" s="1"/>
  <c r="DX325" i="1" s="1"/>
  <c r="BF255" i="1"/>
  <c r="BG255" i="1" s="1"/>
  <c r="DX255" i="1" s="1"/>
  <c r="BF196" i="1"/>
  <c r="BG196" i="1" s="1"/>
  <c r="DX196" i="1" s="1"/>
  <c r="BF167" i="1"/>
  <c r="BG167" i="1" s="1"/>
  <c r="DX167" i="1" s="1"/>
  <c r="BF415" i="1"/>
  <c r="BG415" i="1" s="1"/>
  <c r="DX415" i="1" s="1"/>
  <c r="BF383" i="1"/>
  <c r="BG383" i="1" s="1"/>
  <c r="DX383" i="1" s="1"/>
  <c r="BF317" i="1"/>
  <c r="BG317" i="1" s="1"/>
  <c r="DX317" i="1" s="1"/>
  <c r="BF278" i="1"/>
  <c r="BG278" i="1" s="1"/>
  <c r="DX278" i="1" s="1"/>
  <c r="BF188" i="1"/>
  <c r="BG188" i="1" s="1"/>
  <c r="DX188" i="1" s="1"/>
  <c r="BF156" i="1"/>
  <c r="BG156" i="1" s="1"/>
  <c r="DX156" i="1" s="1"/>
  <c r="BF124" i="1"/>
  <c r="BG124" i="1" s="1"/>
  <c r="DX124" i="1" s="1"/>
  <c r="BF92" i="1"/>
  <c r="BG92" i="1" s="1"/>
  <c r="DX92" i="1" s="1"/>
  <c r="BF60" i="1"/>
  <c r="BG60" i="1" s="1"/>
  <c r="BF28" i="1"/>
  <c r="BG28" i="1" s="1"/>
  <c r="DX28" i="1" s="1"/>
  <c r="BF274" i="1"/>
  <c r="BG274" i="1" s="1"/>
  <c r="DX274" i="1" s="1"/>
  <c r="BF382" i="1"/>
  <c r="BG382" i="1" s="1"/>
  <c r="DX382" i="1" s="1"/>
  <c r="BF59" i="1"/>
  <c r="BG59" i="1" s="1"/>
  <c r="BF481" i="1"/>
  <c r="BG481" i="1" s="1"/>
  <c r="DX481" i="1" s="1"/>
  <c r="BF438" i="1"/>
  <c r="BG438" i="1" s="1"/>
  <c r="DX438" i="1" s="1"/>
  <c r="BF289" i="1"/>
  <c r="BG289" i="1" s="1"/>
  <c r="DX289" i="1" s="1"/>
  <c r="BF457" i="1"/>
  <c r="BG457" i="1" s="1"/>
  <c r="DX457" i="1" s="1"/>
  <c r="BF179" i="1"/>
  <c r="BG179" i="1" s="1"/>
  <c r="DX179" i="1" s="1"/>
  <c r="ER13" i="1"/>
  <c r="EQ13" i="1"/>
  <c r="AO18" i="1" l="1"/>
  <c r="EU56" i="1"/>
  <c r="L87" i="4" s="1"/>
  <c r="X87" i="4" s="1"/>
  <c r="EU59" i="1"/>
  <c r="L90" i="4" s="1"/>
  <c r="X90" i="4" s="1"/>
  <c r="DX84" i="1"/>
  <c r="BJ84" i="1"/>
  <c r="DX83" i="1"/>
  <c r="BJ83" i="1"/>
  <c r="DX82" i="1"/>
  <c r="BJ82" i="1"/>
  <c r="CA82" i="1" s="1"/>
  <c r="DX81" i="1"/>
  <c r="BJ81" i="1"/>
  <c r="DX80" i="1"/>
  <c r="BJ80" i="1"/>
  <c r="DX79" i="1"/>
  <c r="BJ79" i="1"/>
  <c r="DX78" i="1"/>
  <c r="BJ78" i="1"/>
  <c r="CB78" i="1" s="1"/>
  <c r="CC78" i="1" s="1"/>
  <c r="DX77" i="1"/>
  <c r="BJ77" i="1"/>
  <c r="DX76" i="1"/>
  <c r="BJ76" i="1"/>
  <c r="DX75" i="1"/>
  <c r="BJ75" i="1"/>
  <c r="DX74" i="1"/>
  <c r="BJ74" i="1"/>
  <c r="CA74" i="1" s="1"/>
  <c r="CB74" i="1" s="1"/>
  <c r="CC74" i="1" s="1"/>
  <c r="DX72" i="1"/>
  <c r="BJ72" i="1"/>
  <c r="DX71" i="1"/>
  <c r="BJ71" i="1"/>
  <c r="DX70" i="1"/>
  <c r="BJ70" i="1"/>
  <c r="DX69" i="1"/>
  <c r="BJ69" i="1"/>
  <c r="CA69" i="1" s="1"/>
  <c r="DX68" i="1"/>
  <c r="BJ68" i="1"/>
  <c r="DX67" i="1"/>
  <c r="BJ67" i="1"/>
  <c r="DX66" i="1"/>
  <c r="BJ66" i="1"/>
  <c r="DX65" i="1"/>
  <c r="BJ65" i="1"/>
  <c r="CA65" i="1" s="1"/>
  <c r="DX64" i="1"/>
  <c r="BJ64" i="1"/>
  <c r="DX63" i="1"/>
  <c r="BJ63" i="1"/>
  <c r="DX62" i="1"/>
  <c r="BJ62" i="1"/>
  <c r="DX60" i="1"/>
  <c r="BJ60" i="1"/>
  <c r="DX59" i="1"/>
  <c r="BJ59" i="1"/>
  <c r="DX58" i="1"/>
  <c r="BJ58" i="1"/>
  <c r="DX57" i="1"/>
  <c r="BJ57" i="1"/>
  <c r="DX56" i="1"/>
  <c r="BJ56" i="1"/>
  <c r="DX55" i="1"/>
  <c r="BJ55" i="1"/>
  <c r="DX54" i="1"/>
  <c r="BJ54" i="1"/>
  <c r="DX53" i="1"/>
  <c r="BJ53" i="1"/>
  <c r="DX52" i="1"/>
  <c r="BJ52" i="1"/>
  <c r="CB52" i="1" s="1"/>
  <c r="CC52" i="1" s="1"/>
  <c r="DX51" i="1"/>
  <c r="BJ51" i="1"/>
  <c r="DX50" i="1"/>
  <c r="BJ50" i="1"/>
  <c r="DX48" i="1"/>
  <c r="BJ48" i="1"/>
  <c r="DX47" i="1"/>
  <c r="BJ47" i="1"/>
  <c r="CB47" i="1" s="1"/>
  <c r="CC47" i="1" s="1"/>
  <c r="DX46" i="1"/>
  <c r="BJ46" i="1"/>
  <c r="DX45" i="1"/>
  <c r="BJ45" i="1"/>
  <c r="DX44" i="1"/>
  <c r="BJ44" i="1"/>
  <c r="DX43" i="1"/>
  <c r="BJ43" i="1"/>
  <c r="CA43" i="1" s="1"/>
  <c r="DX42" i="1"/>
  <c r="BJ42" i="1"/>
  <c r="DX41" i="1"/>
  <c r="BJ41" i="1"/>
  <c r="DX40" i="1"/>
  <c r="BJ40" i="1"/>
  <c r="DX39" i="1"/>
  <c r="BJ39" i="1"/>
  <c r="CA39" i="1" s="1"/>
  <c r="DX38" i="1"/>
  <c r="BJ38" i="1"/>
  <c r="AO30" i="1"/>
  <c r="AO29" i="1"/>
  <c r="L24" i="5" s="1"/>
  <c r="DX36" i="1"/>
  <c r="BJ36" i="1"/>
  <c r="AQ25" i="1"/>
  <c r="E56" i="4" s="1"/>
  <c r="Q56" i="4" s="1"/>
  <c r="D25" i="5"/>
  <c r="AQ21" i="1"/>
  <c r="E52" i="4" s="1"/>
  <c r="Q52" i="4" s="1"/>
  <c r="AQ12" i="1"/>
  <c r="AO25" i="1"/>
  <c r="AQ15" i="1"/>
  <c r="EU34" i="1"/>
  <c r="L65" i="4" s="1"/>
  <c r="X65" i="4" s="1"/>
  <c r="DX211" i="1"/>
  <c r="BJ211" i="1"/>
  <c r="DX261" i="1"/>
  <c r="BJ261" i="1"/>
  <c r="CB261" i="1" s="1"/>
  <c r="CC261" i="1" s="1"/>
  <c r="AO32" i="1"/>
  <c r="DX35" i="1"/>
  <c r="BJ35" i="1"/>
  <c r="CA35" i="1" s="1"/>
  <c r="CB35" i="1" s="1"/>
  <c r="CC35" i="1" s="1"/>
  <c r="DX34" i="1"/>
  <c r="BJ34" i="1"/>
  <c r="AQ32" i="1"/>
  <c r="E63" i="4" s="1"/>
  <c r="Q63" i="4" s="1"/>
  <c r="EU40" i="1"/>
  <c r="L71" i="4" s="1"/>
  <c r="X71" i="4" s="1"/>
  <c r="D231" i="4"/>
  <c r="P231" i="4" s="1"/>
  <c r="D366" i="4"/>
  <c r="D512" i="4"/>
  <c r="D492" i="4"/>
  <c r="D400" i="4"/>
  <c r="D124" i="4"/>
  <c r="D210" i="4"/>
  <c r="D349" i="4"/>
  <c r="D461" i="4"/>
  <c r="D158" i="4"/>
  <c r="P158" i="4" s="1"/>
  <c r="D208" i="4"/>
  <c r="D435" i="4"/>
  <c r="D498" i="4"/>
  <c r="D256" i="4"/>
  <c r="D371" i="4"/>
  <c r="D213" i="4"/>
  <c r="D161" i="4"/>
  <c r="D101" i="4"/>
  <c r="D346" i="4"/>
  <c r="D73" i="4"/>
  <c r="D194" i="4"/>
  <c r="D522" i="4"/>
  <c r="D265" i="4"/>
  <c r="D454" i="4"/>
  <c r="D431" i="4"/>
  <c r="D238" i="4"/>
  <c r="D459" i="4"/>
  <c r="D100" i="4"/>
  <c r="D537" i="4"/>
  <c r="D248" i="4"/>
  <c r="D417" i="4"/>
  <c r="D520" i="4"/>
  <c r="D532" i="4"/>
  <c r="D233" i="4"/>
  <c r="D142" i="4"/>
  <c r="D316" i="4"/>
  <c r="D306" i="4"/>
  <c r="D383" i="4"/>
  <c r="D358" i="4"/>
  <c r="D356" i="4"/>
  <c r="D116" i="4"/>
  <c r="D254" i="4"/>
  <c r="D367" i="4"/>
  <c r="D189" i="4"/>
  <c r="D242" i="4"/>
  <c r="D450" i="4"/>
  <c r="D289" i="4"/>
  <c r="D402" i="4"/>
  <c r="D342" i="4"/>
  <c r="D372" i="4"/>
  <c r="P372" i="4" s="1"/>
  <c r="D501" i="4"/>
  <c r="P501" i="4" s="1"/>
  <c r="D527" i="4"/>
  <c r="D433" i="4"/>
  <c r="D230" i="4"/>
  <c r="D324" i="4"/>
  <c r="D102" i="4"/>
  <c r="D352" i="4"/>
  <c r="D462" i="4"/>
  <c r="D270" i="4"/>
  <c r="D428" i="4"/>
  <c r="D369" i="4"/>
  <c r="D98" i="4"/>
  <c r="D235" i="4"/>
  <c r="D467" i="4"/>
  <c r="D222" i="4"/>
  <c r="D276" i="4"/>
  <c r="P276" i="4" s="1"/>
  <c r="D272" i="4"/>
  <c r="D471" i="4"/>
  <c r="D268" i="4"/>
  <c r="D169" i="4"/>
  <c r="D495" i="4"/>
  <c r="D363" i="4"/>
  <c r="D425" i="4"/>
  <c r="D290" i="4"/>
  <c r="D171" i="4"/>
  <c r="D447" i="4"/>
  <c r="D521" i="4"/>
  <c r="D334" i="4"/>
  <c r="D77" i="4"/>
  <c r="D219" i="4"/>
  <c r="D354" i="4"/>
  <c r="P354" i="4" s="1"/>
  <c r="D278" i="4"/>
  <c r="D212" i="4"/>
  <c r="D195" i="4"/>
  <c r="D255" i="4"/>
  <c r="D517" i="4"/>
  <c r="D288" i="4"/>
  <c r="D430" i="4"/>
  <c r="D419" i="4"/>
  <c r="D403" i="4"/>
  <c r="D350" i="4"/>
  <c r="D107" i="4"/>
  <c r="D535" i="4"/>
  <c r="D243" i="4"/>
  <c r="D191" i="4"/>
  <c r="D380" i="4"/>
  <c r="D198" i="4"/>
  <c r="D228" i="4"/>
  <c r="D426" i="4"/>
  <c r="D152" i="4"/>
  <c r="D516" i="4"/>
  <c r="D515" i="4"/>
  <c r="D488" i="4"/>
  <c r="D149" i="4"/>
  <c r="D177" i="4"/>
  <c r="D156" i="4"/>
  <c r="P156" i="4" s="1"/>
  <c r="D475" i="4"/>
  <c r="P475" i="4" s="1"/>
  <c r="D539" i="4"/>
  <c r="D463" i="4"/>
  <c r="D308" i="4"/>
  <c r="D251" i="4"/>
  <c r="D442" i="4"/>
  <c r="D259" i="4"/>
  <c r="D534" i="4"/>
  <c r="D76" i="4"/>
  <c r="D211" i="4"/>
  <c r="D375" i="4"/>
  <c r="D203" i="4"/>
  <c r="D359" i="4"/>
  <c r="D71" i="4"/>
  <c r="D138" i="4"/>
  <c r="D303" i="4"/>
  <c r="P303" i="4" s="1"/>
  <c r="D266" i="4"/>
  <c r="D99" i="4"/>
  <c r="D496" i="4"/>
  <c r="D249" i="4"/>
  <c r="D393" i="4"/>
  <c r="D183" i="4"/>
  <c r="D458" i="4"/>
  <c r="D110" i="4"/>
  <c r="D401" i="4"/>
  <c r="D217" i="4"/>
  <c r="D376" i="4"/>
  <c r="D70" i="4"/>
  <c r="D486" i="4"/>
  <c r="D533" i="4"/>
  <c r="D531" i="4"/>
  <c r="D415" i="4"/>
  <c r="P415" i="4" s="1"/>
  <c r="D473" i="4"/>
  <c r="D214" i="4"/>
  <c r="D123" i="4"/>
  <c r="D457" i="4"/>
  <c r="D146" i="4"/>
  <c r="D436" i="4"/>
  <c r="D86" i="4"/>
  <c r="D355" i="4"/>
  <c r="D305" i="4"/>
  <c r="D441" i="4"/>
  <c r="D92" i="4"/>
  <c r="D503" i="4"/>
  <c r="D453" i="4"/>
  <c r="D160" i="4"/>
  <c r="D321" i="4"/>
  <c r="D284" i="4"/>
  <c r="D444" i="4"/>
  <c r="D229" i="4"/>
  <c r="D494" i="4"/>
  <c r="D357" i="4"/>
  <c r="D427" i="4"/>
  <c r="D94" i="4"/>
  <c r="D221" i="4"/>
  <c r="D387" i="4"/>
  <c r="P387" i="4" s="1"/>
  <c r="D263" i="4"/>
  <c r="D479" i="4"/>
  <c r="D465" i="4"/>
  <c r="D209" i="4"/>
  <c r="D293" i="4"/>
  <c r="D118" i="4"/>
  <c r="D339" i="4"/>
  <c r="D364" i="4"/>
  <c r="P364" i="4" s="1"/>
  <c r="D301" i="4"/>
  <c r="D197" i="4"/>
  <c r="D269" i="4"/>
  <c r="D93" i="4"/>
  <c r="D509" i="4"/>
  <c r="D179" i="4"/>
  <c r="D181" i="4"/>
  <c r="D499" i="4"/>
  <c r="D186" i="4"/>
  <c r="D304" i="4"/>
  <c r="D348" i="4"/>
  <c r="D120" i="4"/>
  <c r="D294" i="4"/>
  <c r="D109" i="4"/>
  <c r="D232" i="4"/>
  <c r="D113" i="4"/>
  <c r="D69" i="4"/>
  <c r="P69" i="4" s="1"/>
  <c r="D80" i="4"/>
  <c r="D144" i="4"/>
  <c r="D143" i="4"/>
  <c r="D490" i="4"/>
  <c r="D347" i="4"/>
  <c r="D241" i="4"/>
  <c r="D106" i="4"/>
  <c r="D125" i="4"/>
  <c r="D262" i="4"/>
  <c r="D196" i="4"/>
  <c r="D384" i="4"/>
  <c r="D341" i="4"/>
  <c r="D239" i="4"/>
  <c r="D297" i="4"/>
  <c r="D491" i="4"/>
  <c r="D478" i="4"/>
  <c r="D482" i="4"/>
  <c r="D185" i="4"/>
  <c r="D246" i="4"/>
  <c r="D504" i="4"/>
  <c r="D432" i="4"/>
  <c r="D245" i="4"/>
  <c r="D111" i="4"/>
  <c r="P111" i="4" s="1"/>
  <c r="D165" i="4"/>
  <c r="D163" i="4"/>
  <c r="D97" i="4"/>
  <c r="D335" i="4"/>
  <c r="D449" i="4"/>
  <c r="D300" i="4"/>
  <c r="D412" i="4"/>
  <c r="D455" i="4"/>
  <c r="P455" i="4" s="1"/>
  <c r="D343" i="4"/>
  <c r="D244" i="4"/>
  <c r="D437" i="4"/>
  <c r="D505" i="4"/>
  <c r="D145" i="4"/>
  <c r="D82" i="4"/>
  <c r="D66" i="4"/>
  <c r="D439" i="4"/>
  <c r="D368" i="4"/>
  <c r="D216" i="4"/>
  <c r="D508" i="4"/>
  <c r="D489" i="4"/>
  <c r="D456" i="4"/>
  <c r="D192" i="4"/>
  <c r="D344" i="4"/>
  <c r="D115" i="4"/>
  <c r="D286" i="4"/>
  <c r="D139" i="4"/>
  <c r="D407" i="4"/>
  <c r="D182" i="4"/>
  <c r="D234" i="4"/>
  <c r="D370" i="4"/>
  <c r="D153" i="4"/>
  <c r="D166" i="4"/>
  <c r="D399" i="4"/>
  <c r="D127" i="4"/>
  <c r="D382" i="4"/>
  <c r="D164" i="4"/>
  <c r="D285" i="4"/>
  <c r="D275" i="4"/>
  <c r="D252" i="4"/>
  <c r="D299" i="4"/>
  <c r="D253" i="4"/>
  <c r="D201" i="4"/>
  <c r="D510" i="4"/>
  <c r="D162" i="4"/>
  <c r="D103" i="4"/>
  <c r="P103" i="4" s="1"/>
  <c r="D225" i="4"/>
  <c r="D511" i="4"/>
  <c r="D477" i="4"/>
  <c r="D389" i="4"/>
  <c r="D388" i="4"/>
  <c r="D524" i="4"/>
  <c r="D523" i="4"/>
  <c r="D207" i="4"/>
  <c r="D328" i="4"/>
  <c r="D90" i="4"/>
  <c r="D247" i="4"/>
  <c r="P247" i="4" s="1"/>
  <c r="D336" i="4"/>
  <c r="D122" i="4"/>
  <c r="D338" i="4"/>
  <c r="D513" i="4"/>
  <c r="D68" i="4"/>
  <c r="D75" i="4"/>
  <c r="D337" i="4"/>
  <c r="P337" i="4" s="1"/>
  <c r="D320" i="4"/>
  <c r="D119" i="4"/>
  <c r="D280" i="4"/>
  <c r="D199" i="4"/>
  <c r="D74" i="4"/>
  <c r="D267" i="4"/>
  <c r="D434" i="4"/>
  <c r="D154" i="4"/>
  <c r="D345" i="4"/>
  <c r="P345" i="4" s="1"/>
  <c r="D315" i="4"/>
  <c r="D487" i="4"/>
  <c r="D414" i="4"/>
  <c r="D151" i="4"/>
  <c r="D323" i="4"/>
  <c r="D295" i="4"/>
  <c r="D485" i="4"/>
  <c r="D481" i="4"/>
  <c r="D155" i="4"/>
  <c r="D72" i="4"/>
  <c r="D391" i="4"/>
  <c r="D126" i="4"/>
  <c r="D404" i="4"/>
  <c r="D445" i="4"/>
  <c r="D140" i="4"/>
  <c r="P140" i="4" s="1"/>
  <c r="D329" i="4"/>
  <c r="D314" i="4"/>
  <c r="D331" i="4"/>
  <c r="D374" i="4"/>
  <c r="D85" i="4"/>
  <c r="D452" i="4"/>
  <c r="D322" i="4"/>
  <c r="D227" i="4"/>
  <c r="D541" i="4"/>
  <c r="D134" i="4"/>
  <c r="D392" i="4"/>
  <c r="D470" i="4"/>
  <c r="D96" i="4"/>
  <c r="D326" i="4"/>
  <c r="D390" i="4"/>
  <c r="D78" i="4"/>
  <c r="D190" i="4"/>
  <c r="D108" i="4"/>
  <c r="D518" i="4"/>
  <c r="D184" i="4"/>
  <c r="D302" i="4"/>
  <c r="D173" i="4"/>
  <c r="D438" i="4"/>
  <c r="D223" i="4"/>
  <c r="D313" i="4"/>
  <c r="D451" i="4"/>
  <c r="D500" i="4"/>
  <c r="D448" i="4"/>
  <c r="D159" i="4"/>
  <c r="D147" i="4"/>
  <c r="D312" i="4"/>
  <c r="D405" i="4"/>
  <c r="D133" i="4"/>
  <c r="P133" i="4" s="1"/>
  <c r="D150" i="4"/>
  <c r="D218" i="4"/>
  <c r="D298" i="4"/>
  <c r="D340" i="4"/>
  <c r="D258" i="4"/>
  <c r="D538" i="4"/>
  <c r="D466" i="4"/>
  <c r="D472" i="4"/>
  <c r="D317" i="4"/>
  <c r="D206" i="4"/>
  <c r="D279" i="4"/>
  <c r="D283" i="4"/>
  <c r="D529" i="4"/>
  <c r="D296" i="4"/>
  <c r="D330" i="4"/>
  <c r="P330" i="4" s="1"/>
  <c r="D530" i="4"/>
  <c r="P530" i="4" s="1"/>
  <c r="D292" i="4"/>
  <c r="C24" i="5"/>
  <c r="B24" i="5"/>
  <c r="D353" i="4"/>
  <c r="D226" i="4"/>
  <c r="D398" i="4"/>
  <c r="D397" i="4"/>
  <c r="D310" i="4"/>
  <c r="D112" i="4"/>
  <c r="D141" i="4"/>
  <c r="D168" i="4"/>
  <c r="D413" i="4"/>
  <c r="D327" i="4"/>
  <c r="D395" i="4"/>
  <c r="D67" i="4"/>
  <c r="D167" i="4"/>
  <c r="D362" i="4"/>
  <c r="D129" i="4"/>
  <c r="D410" i="4"/>
  <c r="D525" i="4"/>
  <c r="D484" i="4"/>
  <c r="D332" i="4"/>
  <c r="D468" i="4"/>
  <c r="D105" i="4"/>
  <c r="D502" i="4"/>
  <c r="D497" i="4"/>
  <c r="D220" i="4"/>
  <c r="D282" i="4"/>
  <c r="D176" i="4"/>
  <c r="D409" i="4"/>
  <c r="D385" i="4"/>
  <c r="D83" i="4"/>
  <c r="P83" i="4" s="1"/>
  <c r="D84" i="4"/>
  <c r="D193" i="4"/>
  <c r="D493" i="4"/>
  <c r="D257" i="4"/>
  <c r="D148" i="4"/>
  <c r="D411" i="4"/>
  <c r="D507" i="4"/>
  <c r="D87" i="4"/>
  <c r="D117" i="4"/>
  <c r="D469" i="4"/>
  <c r="D281" i="4"/>
  <c r="D174" i="4"/>
  <c r="D421" i="4"/>
  <c r="D379" i="4"/>
  <c r="D205" i="4"/>
  <c r="D443" i="4"/>
  <c r="D381" i="4"/>
  <c r="P381" i="4" s="1"/>
  <c r="D351" i="4"/>
  <c r="D474" i="4"/>
  <c r="D318" i="4"/>
  <c r="D136" i="4"/>
  <c r="D261" i="4"/>
  <c r="D309" i="4"/>
  <c r="D137" i="4"/>
  <c r="D311" i="4"/>
  <c r="P311" i="4" s="1"/>
  <c r="D464" i="4"/>
  <c r="D88" i="4"/>
  <c r="D130" i="4"/>
  <c r="D423" i="4"/>
  <c r="D377" i="4"/>
  <c r="D271" i="4"/>
  <c r="D131" i="4"/>
  <c r="P131" i="4" s="1"/>
  <c r="D277" i="4"/>
  <c r="D202" i="4"/>
  <c r="D378" i="4"/>
  <c r="D361" i="4"/>
  <c r="D95" i="4"/>
  <c r="D121" i="4"/>
  <c r="D506" i="4"/>
  <c r="D224" i="4"/>
  <c r="P224" i="4" s="1"/>
  <c r="D319" i="4"/>
  <c r="D157" i="4"/>
  <c r="D135" i="4"/>
  <c r="D307" i="4"/>
  <c r="D416" i="4"/>
  <c r="D526" i="4"/>
  <c r="D476" i="4"/>
  <c r="D260" i="4"/>
  <c r="D446" i="4"/>
  <c r="D365" i="4"/>
  <c r="D236" i="4"/>
  <c r="D204" i="4"/>
  <c r="D200" i="4"/>
  <c r="D386" i="4"/>
  <c r="D178" i="4"/>
  <c r="P178" i="4" s="1"/>
  <c r="D81" i="4"/>
  <c r="D291" i="4"/>
  <c r="D424" i="4"/>
  <c r="D215" i="4"/>
  <c r="D480" i="4"/>
  <c r="D418" i="4"/>
  <c r="D132" i="4"/>
  <c r="D65" i="4"/>
  <c r="D373" i="4"/>
  <c r="D89" i="4"/>
  <c r="D422" i="4"/>
  <c r="D420" i="4"/>
  <c r="D408" i="4"/>
  <c r="D273" i="4"/>
  <c r="D396" i="4"/>
  <c r="D175" i="4"/>
  <c r="D187" i="4"/>
  <c r="D360" i="4"/>
  <c r="D460" i="4"/>
  <c r="D240" i="4"/>
  <c r="D128" i="4"/>
  <c r="D79" i="4"/>
  <c r="P79" i="4" s="1"/>
  <c r="D483" i="4"/>
  <c r="D170" i="4"/>
  <c r="D91" i="4"/>
  <c r="P91" i="4" s="1"/>
  <c r="D274" i="4"/>
  <c r="D114" i="4"/>
  <c r="D180" i="4"/>
  <c r="D287" i="4"/>
  <c r="D406" i="4"/>
  <c r="D333" i="4"/>
  <c r="D528" i="4"/>
  <c r="D250" i="4"/>
  <c r="D429" i="4"/>
  <c r="D536" i="4"/>
  <c r="D325" i="4"/>
  <c r="D519" i="4"/>
  <c r="D172" i="4"/>
  <c r="D237" i="4"/>
  <c r="D514" i="4"/>
  <c r="D264" i="4"/>
  <c r="D394" i="4"/>
  <c r="D540" i="4"/>
  <c r="D440" i="4"/>
  <c r="D104" i="4"/>
  <c r="D188" i="4"/>
  <c r="DX33" i="1"/>
  <c r="BJ33" i="1"/>
  <c r="CA33" i="1" s="1"/>
  <c r="D64" i="4"/>
  <c r="P64" i="4" s="1"/>
  <c r="P429" i="4"/>
  <c r="AQ23" i="1"/>
  <c r="AQ20" i="1"/>
  <c r="E51" i="4" s="1"/>
  <c r="Q51" i="4" s="1"/>
  <c r="P96" i="4"/>
  <c r="AQ22" i="1"/>
  <c r="E53" i="4" s="1"/>
  <c r="Q53" i="4" s="1"/>
  <c r="DX32" i="1"/>
  <c r="BJ32" i="1"/>
  <c r="CA32" i="1" s="1"/>
  <c r="D63" i="4"/>
  <c r="D62" i="4"/>
  <c r="DX31" i="1"/>
  <c r="BJ31" i="1"/>
  <c r="CB31" i="1" s="1"/>
  <c r="CC31" i="1" s="1"/>
  <c r="EU20" i="1"/>
  <c r="L51" i="4" s="1"/>
  <c r="X51" i="4" s="1"/>
  <c r="DW457" i="1"/>
  <c r="DR457" i="1"/>
  <c r="DN457" i="1"/>
  <c r="DJ457" i="1"/>
  <c r="DF457" i="1"/>
  <c r="DB457" i="1"/>
  <c r="CX457" i="1"/>
  <c r="CT457" i="1"/>
  <c r="CP457" i="1"/>
  <c r="CL457" i="1"/>
  <c r="CH457" i="1"/>
  <c r="DU457" i="1"/>
  <c r="DQ457" i="1"/>
  <c r="DM457" i="1"/>
  <c r="DI457" i="1"/>
  <c r="DE457" i="1"/>
  <c r="DA457" i="1"/>
  <c r="CW457" i="1"/>
  <c r="CS457" i="1"/>
  <c r="CO457" i="1"/>
  <c r="CK457" i="1"/>
  <c r="CG457" i="1"/>
  <c r="DT457" i="1"/>
  <c r="DP457" i="1"/>
  <c r="DL457" i="1"/>
  <c r="DH457" i="1"/>
  <c r="DD457" i="1"/>
  <c r="CZ457" i="1"/>
  <c r="CV457" i="1"/>
  <c r="CR457" i="1"/>
  <c r="CN457" i="1"/>
  <c r="CJ457" i="1"/>
  <c r="CF457" i="1"/>
  <c r="DK457" i="1"/>
  <c r="CU457" i="1"/>
  <c r="DG457" i="1"/>
  <c r="CQ457" i="1"/>
  <c r="DS457" i="1"/>
  <c r="DC457" i="1"/>
  <c r="CM457" i="1"/>
  <c r="DO457" i="1"/>
  <c r="CY457" i="1"/>
  <c r="CI457" i="1"/>
  <c r="DW289" i="1"/>
  <c r="DR289" i="1"/>
  <c r="DN289" i="1"/>
  <c r="DJ289" i="1"/>
  <c r="DF289" i="1"/>
  <c r="DB289" i="1"/>
  <c r="CX289" i="1"/>
  <c r="CT289" i="1"/>
  <c r="CP289" i="1"/>
  <c r="CL289" i="1"/>
  <c r="CH289" i="1"/>
  <c r="DU289" i="1"/>
  <c r="DQ289" i="1"/>
  <c r="DM289" i="1"/>
  <c r="DI289" i="1"/>
  <c r="DE289" i="1"/>
  <c r="DA289" i="1"/>
  <c r="CW289" i="1"/>
  <c r="CS289" i="1"/>
  <c r="CO289" i="1"/>
  <c r="CK289" i="1"/>
  <c r="CG289" i="1"/>
  <c r="DT289" i="1"/>
  <c r="DP289" i="1"/>
  <c r="DL289" i="1"/>
  <c r="DH289" i="1"/>
  <c r="DD289" i="1"/>
  <c r="CZ289" i="1"/>
  <c r="CV289" i="1"/>
  <c r="CR289" i="1"/>
  <c r="CN289" i="1"/>
  <c r="CJ289" i="1"/>
  <c r="CF289" i="1"/>
  <c r="DG289" i="1"/>
  <c r="CQ289" i="1"/>
  <c r="DS289" i="1"/>
  <c r="DC289" i="1"/>
  <c r="CM289" i="1"/>
  <c r="DO289" i="1"/>
  <c r="CY289" i="1"/>
  <c r="CI289" i="1"/>
  <c r="DK289" i="1"/>
  <c r="CU289" i="1"/>
  <c r="DW167" i="1"/>
  <c r="DR167" i="1"/>
  <c r="DN167" i="1"/>
  <c r="DJ167" i="1"/>
  <c r="DF167" i="1"/>
  <c r="DB167" i="1"/>
  <c r="CX167" i="1"/>
  <c r="CT167" i="1"/>
  <c r="CP167" i="1"/>
  <c r="CL167" i="1"/>
  <c r="CH167" i="1"/>
  <c r="DU167" i="1"/>
  <c r="DQ167" i="1"/>
  <c r="DM167" i="1"/>
  <c r="DI167" i="1"/>
  <c r="DE167" i="1"/>
  <c r="DA167" i="1"/>
  <c r="CW167" i="1"/>
  <c r="CS167" i="1"/>
  <c r="CO167" i="1"/>
  <c r="CK167" i="1"/>
  <c r="CG167" i="1"/>
  <c r="DT167" i="1"/>
  <c r="DP167" i="1"/>
  <c r="DL167" i="1"/>
  <c r="DH167" i="1"/>
  <c r="DD167" i="1"/>
  <c r="CZ167" i="1"/>
  <c r="CV167" i="1"/>
  <c r="CR167" i="1"/>
  <c r="CN167" i="1"/>
  <c r="CJ167" i="1"/>
  <c r="CF167" i="1"/>
  <c r="DS167" i="1"/>
  <c r="DC167" i="1"/>
  <c r="CM167" i="1"/>
  <c r="DO167" i="1"/>
  <c r="CY167" i="1"/>
  <c r="CI167" i="1"/>
  <c r="DK167" i="1"/>
  <c r="CU167" i="1"/>
  <c r="DG167" i="1"/>
  <c r="CQ167" i="1"/>
  <c r="DU406" i="1"/>
  <c r="DQ406" i="1"/>
  <c r="DM406" i="1"/>
  <c r="DI406" i="1"/>
  <c r="DE406" i="1"/>
  <c r="DA406" i="1"/>
  <c r="CW406" i="1"/>
  <c r="CS406" i="1"/>
  <c r="CO406" i="1"/>
  <c r="CK406" i="1"/>
  <c r="CG406" i="1"/>
  <c r="DT406" i="1"/>
  <c r="DP406" i="1"/>
  <c r="DL406" i="1"/>
  <c r="DH406" i="1"/>
  <c r="DD406" i="1"/>
  <c r="CZ406" i="1"/>
  <c r="CV406" i="1"/>
  <c r="CR406" i="1"/>
  <c r="CN406" i="1"/>
  <c r="CJ406" i="1"/>
  <c r="CF406" i="1"/>
  <c r="DS406" i="1"/>
  <c r="DO406" i="1"/>
  <c r="DK406" i="1"/>
  <c r="DG406" i="1"/>
  <c r="DC406" i="1"/>
  <c r="CY406" i="1"/>
  <c r="CU406" i="1"/>
  <c r="CQ406" i="1"/>
  <c r="CM406" i="1"/>
  <c r="CI406" i="1"/>
  <c r="DR406" i="1"/>
  <c r="DB406" i="1"/>
  <c r="CL406" i="1"/>
  <c r="DN406" i="1"/>
  <c r="CX406" i="1"/>
  <c r="CH406" i="1"/>
  <c r="DJ406" i="1"/>
  <c r="CT406" i="1"/>
  <c r="DF406" i="1"/>
  <c r="CP406" i="1"/>
  <c r="DW406" i="1"/>
  <c r="BZ357" i="1"/>
  <c r="DU357" i="1"/>
  <c r="DQ357" i="1"/>
  <c r="DM357" i="1"/>
  <c r="DI357" i="1"/>
  <c r="DE357" i="1"/>
  <c r="DA357" i="1"/>
  <c r="CW357" i="1"/>
  <c r="CS357" i="1"/>
  <c r="CO357" i="1"/>
  <c r="CK357" i="1"/>
  <c r="CG357" i="1"/>
  <c r="DT357" i="1"/>
  <c r="DP357" i="1"/>
  <c r="DL357" i="1"/>
  <c r="DH357" i="1"/>
  <c r="DD357" i="1"/>
  <c r="CZ357" i="1"/>
  <c r="CV357" i="1"/>
  <c r="CR357" i="1"/>
  <c r="CN357" i="1"/>
  <c r="CJ357" i="1"/>
  <c r="CF357" i="1"/>
  <c r="DS357" i="1"/>
  <c r="DK357" i="1"/>
  <c r="DC357" i="1"/>
  <c r="CU357" i="1"/>
  <c r="CM357" i="1"/>
  <c r="DR357" i="1"/>
  <c r="DJ357" i="1"/>
  <c r="DB357" i="1"/>
  <c r="CT357" i="1"/>
  <c r="CL357" i="1"/>
  <c r="DO357" i="1"/>
  <c r="DG357" i="1"/>
  <c r="CY357" i="1"/>
  <c r="CQ357" i="1"/>
  <c r="CI357" i="1"/>
  <c r="CX357" i="1"/>
  <c r="DW357" i="1"/>
  <c r="CP357" i="1"/>
  <c r="DN357" i="1"/>
  <c r="CH357" i="1"/>
  <c r="DF357" i="1"/>
  <c r="BZ448" i="1"/>
  <c r="DU448" i="1"/>
  <c r="DQ448" i="1"/>
  <c r="DM448" i="1"/>
  <c r="DI448" i="1"/>
  <c r="DE448" i="1"/>
  <c r="DA448" i="1"/>
  <c r="CW448" i="1"/>
  <c r="CS448" i="1"/>
  <c r="CO448" i="1"/>
  <c r="CK448" i="1"/>
  <c r="CG448" i="1"/>
  <c r="DT448" i="1"/>
  <c r="DP448" i="1"/>
  <c r="DL448" i="1"/>
  <c r="DH448" i="1"/>
  <c r="DD448" i="1"/>
  <c r="CZ448" i="1"/>
  <c r="CV448" i="1"/>
  <c r="CR448" i="1"/>
  <c r="CN448" i="1"/>
  <c r="CJ448" i="1"/>
  <c r="CF448" i="1"/>
  <c r="DS448" i="1"/>
  <c r="DO448" i="1"/>
  <c r="DK448" i="1"/>
  <c r="DG448" i="1"/>
  <c r="DC448" i="1"/>
  <c r="CY448" i="1"/>
  <c r="CU448" i="1"/>
  <c r="CQ448" i="1"/>
  <c r="CM448" i="1"/>
  <c r="CI448" i="1"/>
  <c r="DN448" i="1"/>
  <c r="CX448" i="1"/>
  <c r="CH448" i="1"/>
  <c r="DJ448" i="1"/>
  <c r="CT448" i="1"/>
  <c r="DW448" i="1"/>
  <c r="DF448" i="1"/>
  <c r="CP448" i="1"/>
  <c r="DR448" i="1"/>
  <c r="DB448" i="1"/>
  <c r="CL448" i="1"/>
  <c r="DU334" i="1"/>
  <c r="DQ334" i="1"/>
  <c r="DM334" i="1"/>
  <c r="DI334" i="1"/>
  <c r="DE334" i="1"/>
  <c r="DA334" i="1"/>
  <c r="CW334" i="1"/>
  <c r="CS334" i="1"/>
  <c r="CO334" i="1"/>
  <c r="CK334" i="1"/>
  <c r="CG334" i="1"/>
  <c r="DT334" i="1"/>
  <c r="DP334" i="1"/>
  <c r="DL334" i="1"/>
  <c r="DH334" i="1"/>
  <c r="DD334" i="1"/>
  <c r="CZ334" i="1"/>
  <c r="CV334" i="1"/>
  <c r="CR334" i="1"/>
  <c r="CN334" i="1"/>
  <c r="CJ334" i="1"/>
  <c r="CF334" i="1"/>
  <c r="DS334" i="1"/>
  <c r="DO334" i="1"/>
  <c r="DK334" i="1"/>
  <c r="DG334" i="1"/>
  <c r="DC334" i="1"/>
  <c r="CY334" i="1"/>
  <c r="CU334" i="1"/>
  <c r="CQ334" i="1"/>
  <c r="CM334" i="1"/>
  <c r="CI334" i="1"/>
  <c r="DW334" i="1"/>
  <c r="DF334" i="1"/>
  <c r="CP334" i="1"/>
  <c r="DR334" i="1"/>
  <c r="DB334" i="1"/>
  <c r="CL334" i="1"/>
  <c r="DN334" i="1"/>
  <c r="CX334" i="1"/>
  <c r="CH334" i="1"/>
  <c r="DJ334" i="1"/>
  <c r="CT334" i="1"/>
  <c r="DU150" i="1"/>
  <c r="DQ150" i="1"/>
  <c r="DM150" i="1"/>
  <c r="DI150" i="1"/>
  <c r="DE150" i="1"/>
  <c r="DA150" i="1"/>
  <c r="CW150" i="1"/>
  <c r="CS150" i="1"/>
  <c r="CO150" i="1"/>
  <c r="CK150" i="1"/>
  <c r="CG150" i="1"/>
  <c r="DS150" i="1"/>
  <c r="DO150" i="1"/>
  <c r="DK150" i="1"/>
  <c r="DG150" i="1"/>
  <c r="DC150" i="1"/>
  <c r="CY150" i="1"/>
  <c r="CU150" i="1"/>
  <c r="CQ150" i="1"/>
  <c r="CM150" i="1"/>
  <c r="CI150" i="1"/>
  <c r="DR150" i="1"/>
  <c r="DJ150" i="1"/>
  <c r="DB150" i="1"/>
  <c r="CT150" i="1"/>
  <c r="CL150" i="1"/>
  <c r="DP150" i="1"/>
  <c r="DH150" i="1"/>
  <c r="CZ150" i="1"/>
  <c r="CR150" i="1"/>
  <c r="CJ150" i="1"/>
  <c r="DW150" i="1"/>
  <c r="DN150" i="1"/>
  <c r="DF150" i="1"/>
  <c r="CX150" i="1"/>
  <c r="CP150" i="1"/>
  <c r="CH150" i="1"/>
  <c r="DD150" i="1"/>
  <c r="CV150" i="1"/>
  <c r="DT150" i="1"/>
  <c r="CN150" i="1"/>
  <c r="DL150" i="1"/>
  <c r="CF150" i="1"/>
  <c r="DU381" i="1"/>
  <c r="DQ381" i="1"/>
  <c r="DM381" i="1"/>
  <c r="DI381" i="1"/>
  <c r="DE381" i="1"/>
  <c r="DA381" i="1"/>
  <c r="CW381" i="1"/>
  <c r="CS381" i="1"/>
  <c r="CO381" i="1"/>
  <c r="CK381" i="1"/>
  <c r="CG381" i="1"/>
  <c r="DT381" i="1"/>
  <c r="DP381" i="1"/>
  <c r="DL381" i="1"/>
  <c r="DH381" i="1"/>
  <c r="DD381" i="1"/>
  <c r="CZ381" i="1"/>
  <c r="CV381" i="1"/>
  <c r="CR381" i="1"/>
  <c r="CN381" i="1"/>
  <c r="CJ381" i="1"/>
  <c r="CF381" i="1"/>
  <c r="DS381" i="1"/>
  <c r="DO381" i="1"/>
  <c r="DK381" i="1"/>
  <c r="DG381" i="1"/>
  <c r="DC381" i="1"/>
  <c r="CY381" i="1"/>
  <c r="CU381" i="1"/>
  <c r="CQ381" i="1"/>
  <c r="CM381" i="1"/>
  <c r="CI381" i="1"/>
  <c r="DJ381" i="1"/>
  <c r="CT381" i="1"/>
  <c r="DW381" i="1"/>
  <c r="DF381" i="1"/>
  <c r="CP381" i="1"/>
  <c r="DR381" i="1"/>
  <c r="DB381" i="1"/>
  <c r="CL381" i="1"/>
  <c r="DN381" i="1"/>
  <c r="CX381" i="1"/>
  <c r="CH381" i="1"/>
  <c r="DU288" i="1"/>
  <c r="DQ288" i="1"/>
  <c r="DM288" i="1"/>
  <c r="DI288" i="1"/>
  <c r="DE288" i="1"/>
  <c r="DA288" i="1"/>
  <c r="CW288" i="1"/>
  <c r="CS288" i="1"/>
  <c r="CO288" i="1"/>
  <c r="CK288" i="1"/>
  <c r="CG288" i="1"/>
  <c r="DT288" i="1"/>
  <c r="DP288" i="1"/>
  <c r="DL288" i="1"/>
  <c r="DH288" i="1"/>
  <c r="DD288" i="1"/>
  <c r="CZ288" i="1"/>
  <c r="CV288" i="1"/>
  <c r="CR288" i="1"/>
  <c r="CN288" i="1"/>
  <c r="CJ288" i="1"/>
  <c r="CF288" i="1"/>
  <c r="DS288" i="1"/>
  <c r="DO288" i="1"/>
  <c r="DK288" i="1"/>
  <c r="DG288" i="1"/>
  <c r="DC288" i="1"/>
  <c r="CY288" i="1"/>
  <c r="CU288" i="1"/>
  <c r="CQ288" i="1"/>
  <c r="CM288" i="1"/>
  <c r="CI288" i="1"/>
  <c r="DR288" i="1"/>
  <c r="DB288" i="1"/>
  <c r="CL288" i="1"/>
  <c r="DN288" i="1"/>
  <c r="CX288" i="1"/>
  <c r="CH288" i="1"/>
  <c r="DJ288" i="1"/>
  <c r="CT288" i="1"/>
  <c r="CP288" i="1"/>
  <c r="DW288" i="1"/>
  <c r="DF288" i="1"/>
  <c r="DU472" i="1"/>
  <c r="DQ472" i="1"/>
  <c r="DM472" i="1"/>
  <c r="DI472" i="1"/>
  <c r="DE472" i="1"/>
  <c r="DA472" i="1"/>
  <c r="CW472" i="1"/>
  <c r="CS472" i="1"/>
  <c r="CO472" i="1"/>
  <c r="CK472" i="1"/>
  <c r="CG472" i="1"/>
  <c r="DT472" i="1"/>
  <c r="DP472" i="1"/>
  <c r="DL472" i="1"/>
  <c r="DH472" i="1"/>
  <c r="DD472" i="1"/>
  <c r="CZ472" i="1"/>
  <c r="CV472" i="1"/>
  <c r="CR472" i="1"/>
  <c r="CN472" i="1"/>
  <c r="CJ472" i="1"/>
  <c r="CF472" i="1"/>
  <c r="DS472" i="1"/>
  <c r="DO472" i="1"/>
  <c r="DK472" i="1"/>
  <c r="DG472" i="1"/>
  <c r="DC472" i="1"/>
  <c r="CY472" i="1"/>
  <c r="CU472" i="1"/>
  <c r="CQ472" i="1"/>
  <c r="CM472" i="1"/>
  <c r="CI472" i="1"/>
  <c r="DN472" i="1"/>
  <c r="CX472" i="1"/>
  <c r="CH472" i="1"/>
  <c r="DJ472" i="1"/>
  <c r="CT472" i="1"/>
  <c r="DW472" i="1"/>
  <c r="DF472" i="1"/>
  <c r="CP472" i="1"/>
  <c r="DR472" i="1"/>
  <c r="DB472" i="1"/>
  <c r="CL472" i="1"/>
  <c r="DT63" i="1"/>
  <c r="DP63" i="1"/>
  <c r="DL63" i="1"/>
  <c r="DH63" i="1"/>
  <c r="DD63" i="1"/>
  <c r="CZ63" i="1"/>
  <c r="CV63" i="1"/>
  <c r="CR63" i="1"/>
  <c r="CN63" i="1"/>
  <c r="CJ63" i="1"/>
  <c r="CF63" i="1"/>
  <c r="DS63" i="1"/>
  <c r="DO63" i="1"/>
  <c r="DK63" i="1"/>
  <c r="DG63" i="1"/>
  <c r="DC63" i="1"/>
  <c r="CY63" i="1"/>
  <c r="CU63" i="1"/>
  <c r="CQ63" i="1"/>
  <c r="CM63" i="1"/>
  <c r="CI63" i="1"/>
  <c r="DR63" i="1"/>
  <c r="DJ63" i="1"/>
  <c r="DB63" i="1"/>
  <c r="CT63" i="1"/>
  <c r="CL63" i="1"/>
  <c r="DM63" i="1"/>
  <c r="DQ63" i="1"/>
  <c r="DI63" i="1"/>
  <c r="DA63" i="1"/>
  <c r="CS63" i="1"/>
  <c r="CK63" i="1"/>
  <c r="DU63" i="1"/>
  <c r="CW63" i="1"/>
  <c r="CO63" i="1"/>
  <c r="DW63" i="1"/>
  <c r="DN63" i="1"/>
  <c r="DF63" i="1"/>
  <c r="CX63" i="1"/>
  <c r="CP63" i="1"/>
  <c r="CH63" i="1"/>
  <c r="DE63" i="1"/>
  <c r="CG63" i="1"/>
  <c r="DT78" i="1"/>
  <c r="DP78" i="1"/>
  <c r="DL78" i="1"/>
  <c r="DH78" i="1"/>
  <c r="DD78" i="1"/>
  <c r="CZ78" i="1"/>
  <c r="CV78" i="1"/>
  <c r="CR78" i="1"/>
  <c r="CN78" i="1"/>
  <c r="CJ78" i="1"/>
  <c r="CF78" i="1"/>
  <c r="DS78" i="1"/>
  <c r="DO78" i="1"/>
  <c r="DK78" i="1"/>
  <c r="DG78" i="1"/>
  <c r="DC78" i="1"/>
  <c r="CY78" i="1"/>
  <c r="CU78" i="1"/>
  <c r="CQ78" i="1"/>
  <c r="CM78" i="1"/>
  <c r="CI78" i="1"/>
  <c r="DW78" i="1"/>
  <c r="DR78" i="1"/>
  <c r="DN78" i="1"/>
  <c r="DJ78" i="1"/>
  <c r="DF78" i="1"/>
  <c r="DB78" i="1"/>
  <c r="CX78" i="1"/>
  <c r="CT78" i="1"/>
  <c r="CP78" i="1"/>
  <c r="CL78" i="1"/>
  <c r="CH78" i="1"/>
  <c r="DQ78" i="1"/>
  <c r="DA78" i="1"/>
  <c r="CK78" i="1"/>
  <c r="DE78" i="1"/>
  <c r="DM78" i="1"/>
  <c r="CW78" i="1"/>
  <c r="CG78" i="1"/>
  <c r="CO78" i="1"/>
  <c r="DI78" i="1"/>
  <c r="CS78" i="1"/>
  <c r="DU78" i="1"/>
  <c r="BZ442" i="1"/>
  <c r="DS442" i="1"/>
  <c r="DO442" i="1"/>
  <c r="DK442" i="1"/>
  <c r="DG442" i="1"/>
  <c r="DC442" i="1"/>
  <c r="CY442" i="1"/>
  <c r="CU442" i="1"/>
  <c r="CQ442" i="1"/>
  <c r="CM442" i="1"/>
  <c r="CI442" i="1"/>
  <c r="DW442" i="1"/>
  <c r="DR442" i="1"/>
  <c r="DN442" i="1"/>
  <c r="DJ442" i="1"/>
  <c r="DF442" i="1"/>
  <c r="DB442" i="1"/>
  <c r="CX442" i="1"/>
  <c r="CT442" i="1"/>
  <c r="CP442" i="1"/>
  <c r="CL442" i="1"/>
  <c r="CH442" i="1"/>
  <c r="DU442" i="1"/>
  <c r="DQ442" i="1"/>
  <c r="DM442" i="1"/>
  <c r="DI442" i="1"/>
  <c r="DE442" i="1"/>
  <c r="DA442" i="1"/>
  <c r="CW442" i="1"/>
  <c r="CS442" i="1"/>
  <c r="CO442" i="1"/>
  <c r="CK442" i="1"/>
  <c r="CG442" i="1"/>
  <c r="DP442" i="1"/>
  <c r="CZ442" i="1"/>
  <c r="CJ442" i="1"/>
  <c r="DL442" i="1"/>
  <c r="CV442" i="1"/>
  <c r="CF442" i="1"/>
  <c r="DH442" i="1"/>
  <c r="CR442" i="1"/>
  <c r="DT442" i="1"/>
  <c r="DD442" i="1"/>
  <c r="CN442" i="1"/>
  <c r="DS320" i="1"/>
  <c r="DO320" i="1"/>
  <c r="DK320" i="1"/>
  <c r="DG320" i="1"/>
  <c r="DC320" i="1"/>
  <c r="CY320" i="1"/>
  <c r="CU320" i="1"/>
  <c r="CQ320" i="1"/>
  <c r="CM320" i="1"/>
  <c r="CI320" i="1"/>
  <c r="DW320" i="1"/>
  <c r="DR320" i="1"/>
  <c r="DN320" i="1"/>
  <c r="DJ320" i="1"/>
  <c r="DF320" i="1"/>
  <c r="DB320" i="1"/>
  <c r="CX320" i="1"/>
  <c r="CT320" i="1"/>
  <c r="CP320" i="1"/>
  <c r="CL320" i="1"/>
  <c r="CH320" i="1"/>
  <c r="DU320" i="1"/>
  <c r="DQ320" i="1"/>
  <c r="DM320" i="1"/>
  <c r="DI320" i="1"/>
  <c r="DE320" i="1"/>
  <c r="DA320" i="1"/>
  <c r="CW320" i="1"/>
  <c r="CS320" i="1"/>
  <c r="CO320" i="1"/>
  <c r="CK320" i="1"/>
  <c r="CG320" i="1"/>
  <c r="DP320" i="1"/>
  <c r="CZ320" i="1"/>
  <c r="CJ320" i="1"/>
  <c r="DL320" i="1"/>
  <c r="CV320" i="1"/>
  <c r="CF320" i="1"/>
  <c r="DH320" i="1"/>
  <c r="CR320" i="1"/>
  <c r="DT320" i="1"/>
  <c r="DD320" i="1"/>
  <c r="CN320" i="1"/>
  <c r="DW128" i="1"/>
  <c r="DR128" i="1"/>
  <c r="DN128" i="1"/>
  <c r="DJ128" i="1"/>
  <c r="DF128" i="1"/>
  <c r="DB128" i="1"/>
  <c r="CX128" i="1"/>
  <c r="CT128" i="1"/>
  <c r="CP128" i="1"/>
  <c r="CL128" i="1"/>
  <c r="CH128" i="1"/>
  <c r="DU128" i="1"/>
  <c r="DQ128" i="1"/>
  <c r="DM128" i="1"/>
  <c r="DI128" i="1"/>
  <c r="DE128" i="1"/>
  <c r="DA128" i="1"/>
  <c r="CW128" i="1"/>
  <c r="CS128" i="1"/>
  <c r="CO128" i="1"/>
  <c r="CK128" i="1"/>
  <c r="CG128" i="1"/>
  <c r="DT128" i="1"/>
  <c r="DP128" i="1"/>
  <c r="DL128" i="1"/>
  <c r="DH128" i="1"/>
  <c r="DD128" i="1"/>
  <c r="CZ128" i="1"/>
  <c r="CV128" i="1"/>
  <c r="CR128" i="1"/>
  <c r="CN128" i="1"/>
  <c r="CJ128" i="1"/>
  <c r="CF128" i="1"/>
  <c r="DK128" i="1"/>
  <c r="CU128" i="1"/>
  <c r="DG128" i="1"/>
  <c r="CQ128" i="1"/>
  <c r="DO128" i="1"/>
  <c r="CI128" i="1"/>
  <c r="DS128" i="1"/>
  <c r="DC128" i="1"/>
  <c r="CM128" i="1"/>
  <c r="CY128" i="1"/>
  <c r="DS348" i="1"/>
  <c r="DO348" i="1"/>
  <c r="DK348" i="1"/>
  <c r="DG348" i="1"/>
  <c r="DC348" i="1"/>
  <c r="CY348" i="1"/>
  <c r="CU348" i="1"/>
  <c r="CQ348" i="1"/>
  <c r="CM348" i="1"/>
  <c r="CI348" i="1"/>
  <c r="DT348" i="1"/>
  <c r="DN348" i="1"/>
  <c r="DI348" i="1"/>
  <c r="DD348" i="1"/>
  <c r="CX348" i="1"/>
  <c r="CS348" i="1"/>
  <c r="CN348" i="1"/>
  <c r="CH348" i="1"/>
  <c r="DR348" i="1"/>
  <c r="DM348" i="1"/>
  <c r="DH348" i="1"/>
  <c r="DB348" i="1"/>
  <c r="CW348" i="1"/>
  <c r="CR348" i="1"/>
  <c r="CL348" i="1"/>
  <c r="CG348" i="1"/>
  <c r="DW348" i="1"/>
  <c r="DQ348" i="1"/>
  <c r="DL348" i="1"/>
  <c r="DF348" i="1"/>
  <c r="DA348" i="1"/>
  <c r="CV348" i="1"/>
  <c r="CP348" i="1"/>
  <c r="CK348" i="1"/>
  <c r="CF348" i="1"/>
  <c r="DP348" i="1"/>
  <c r="CT348" i="1"/>
  <c r="DJ348" i="1"/>
  <c r="CO348" i="1"/>
  <c r="DE348" i="1"/>
  <c r="CJ348" i="1"/>
  <c r="DU348" i="1"/>
  <c r="CZ348" i="1"/>
  <c r="DS200" i="1"/>
  <c r="DO200" i="1"/>
  <c r="DK200" i="1"/>
  <c r="DG200" i="1"/>
  <c r="DC200" i="1"/>
  <c r="CY200" i="1"/>
  <c r="CU200" i="1"/>
  <c r="CQ200" i="1"/>
  <c r="CM200" i="1"/>
  <c r="CI200" i="1"/>
  <c r="DW200" i="1"/>
  <c r="DR200" i="1"/>
  <c r="DN200" i="1"/>
  <c r="DJ200" i="1"/>
  <c r="DF200" i="1"/>
  <c r="DB200" i="1"/>
  <c r="CX200" i="1"/>
  <c r="CT200" i="1"/>
  <c r="CP200" i="1"/>
  <c r="CL200" i="1"/>
  <c r="CH200" i="1"/>
  <c r="DU200" i="1"/>
  <c r="DQ200" i="1"/>
  <c r="DM200" i="1"/>
  <c r="DI200" i="1"/>
  <c r="DE200" i="1"/>
  <c r="DA200" i="1"/>
  <c r="CW200" i="1"/>
  <c r="CS200" i="1"/>
  <c r="CO200" i="1"/>
  <c r="CK200" i="1"/>
  <c r="CG200" i="1"/>
  <c r="DH200" i="1"/>
  <c r="CR200" i="1"/>
  <c r="DT200" i="1"/>
  <c r="DD200" i="1"/>
  <c r="CN200" i="1"/>
  <c r="DP200" i="1"/>
  <c r="CZ200" i="1"/>
  <c r="CJ200" i="1"/>
  <c r="DL200" i="1"/>
  <c r="CV200" i="1"/>
  <c r="CF200" i="1"/>
  <c r="DS470" i="1"/>
  <c r="DO470" i="1"/>
  <c r="DK470" i="1"/>
  <c r="DG470" i="1"/>
  <c r="DC470" i="1"/>
  <c r="CY470" i="1"/>
  <c r="CU470" i="1"/>
  <c r="CQ470" i="1"/>
  <c r="CM470" i="1"/>
  <c r="CI470" i="1"/>
  <c r="DW470" i="1"/>
  <c r="DR470" i="1"/>
  <c r="DN470" i="1"/>
  <c r="DJ470" i="1"/>
  <c r="DF470" i="1"/>
  <c r="DB470" i="1"/>
  <c r="CX470" i="1"/>
  <c r="CT470" i="1"/>
  <c r="CP470" i="1"/>
  <c r="CL470" i="1"/>
  <c r="CH470" i="1"/>
  <c r="DU470" i="1"/>
  <c r="DQ470" i="1"/>
  <c r="DM470" i="1"/>
  <c r="DI470" i="1"/>
  <c r="DE470" i="1"/>
  <c r="DA470" i="1"/>
  <c r="CW470" i="1"/>
  <c r="CS470" i="1"/>
  <c r="CO470" i="1"/>
  <c r="CK470" i="1"/>
  <c r="CG470" i="1"/>
  <c r="DT470" i="1"/>
  <c r="DD470" i="1"/>
  <c r="CN470" i="1"/>
  <c r="DP470" i="1"/>
  <c r="CZ470" i="1"/>
  <c r="CJ470" i="1"/>
  <c r="DL470" i="1"/>
  <c r="CV470" i="1"/>
  <c r="CF470" i="1"/>
  <c r="DH470" i="1"/>
  <c r="CR470" i="1"/>
  <c r="DW45" i="1"/>
  <c r="DR45" i="1"/>
  <c r="DN45" i="1"/>
  <c r="DJ45" i="1"/>
  <c r="DF45" i="1"/>
  <c r="DB45" i="1"/>
  <c r="CX45" i="1"/>
  <c r="CT45" i="1"/>
  <c r="CP45" i="1"/>
  <c r="CL45" i="1"/>
  <c r="CH45" i="1"/>
  <c r="DK45" i="1"/>
  <c r="CU45" i="1"/>
  <c r="CI45" i="1"/>
  <c r="DU45" i="1"/>
  <c r="DQ45" i="1"/>
  <c r="DM45" i="1"/>
  <c r="DI45" i="1"/>
  <c r="DE45" i="1"/>
  <c r="DA45" i="1"/>
  <c r="CW45" i="1"/>
  <c r="CS45" i="1"/>
  <c r="CO45" i="1"/>
  <c r="CK45" i="1"/>
  <c r="CG45" i="1"/>
  <c r="DS45" i="1"/>
  <c r="DG45" i="1"/>
  <c r="CQ45" i="1"/>
  <c r="DT45" i="1"/>
  <c r="DP45" i="1"/>
  <c r="DL45" i="1"/>
  <c r="DH45" i="1"/>
  <c r="DD45" i="1"/>
  <c r="CZ45" i="1"/>
  <c r="CV45" i="1"/>
  <c r="CR45" i="1"/>
  <c r="CN45" i="1"/>
  <c r="CJ45" i="1"/>
  <c r="CF45" i="1"/>
  <c r="DO45" i="1"/>
  <c r="DC45" i="1"/>
  <c r="CY45" i="1"/>
  <c r="CM45" i="1"/>
  <c r="BZ173" i="1"/>
  <c r="DT173" i="1"/>
  <c r="DP173" i="1"/>
  <c r="DL173" i="1"/>
  <c r="DH173" i="1"/>
  <c r="DD173" i="1"/>
  <c r="CZ173" i="1"/>
  <c r="CV173" i="1"/>
  <c r="CR173" i="1"/>
  <c r="CN173" i="1"/>
  <c r="CJ173" i="1"/>
  <c r="CF173" i="1"/>
  <c r="DS173" i="1"/>
  <c r="DO173" i="1"/>
  <c r="DK173" i="1"/>
  <c r="DG173" i="1"/>
  <c r="DC173" i="1"/>
  <c r="CY173" i="1"/>
  <c r="CU173" i="1"/>
  <c r="CQ173" i="1"/>
  <c r="CM173" i="1"/>
  <c r="CI173" i="1"/>
  <c r="DW173" i="1"/>
  <c r="DR173" i="1"/>
  <c r="DN173" i="1"/>
  <c r="DJ173" i="1"/>
  <c r="DF173" i="1"/>
  <c r="DB173" i="1"/>
  <c r="CX173" i="1"/>
  <c r="CT173" i="1"/>
  <c r="CP173" i="1"/>
  <c r="CL173" i="1"/>
  <c r="CH173" i="1"/>
  <c r="DQ173" i="1"/>
  <c r="DA173" i="1"/>
  <c r="CK173" i="1"/>
  <c r="DM173" i="1"/>
  <c r="CW173" i="1"/>
  <c r="CG173" i="1"/>
  <c r="DI173" i="1"/>
  <c r="CS173" i="1"/>
  <c r="DU173" i="1"/>
  <c r="DE173" i="1"/>
  <c r="CO173" i="1"/>
  <c r="BZ400" i="1"/>
  <c r="DS400" i="1"/>
  <c r="DO400" i="1"/>
  <c r="DK400" i="1"/>
  <c r="DG400" i="1"/>
  <c r="DC400" i="1"/>
  <c r="CY400" i="1"/>
  <c r="CU400" i="1"/>
  <c r="CQ400" i="1"/>
  <c r="CM400" i="1"/>
  <c r="CI400" i="1"/>
  <c r="DU400" i="1"/>
  <c r="DQ400" i="1"/>
  <c r="DM400" i="1"/>
  <c r="DI400" i="1"/>
  <c r="DE400" i="1"/>
  <c r="DA400" i="1"/>
  <c r="CW400" i="1"/>
  <c r="CS400" i="1"/>
  <c r="CO400" i="1"/>
  <c r="CK400" i="1"/>
  <c r="CG400" i="1"/>
  <c r="DW400" i="1"/>
  <c r="DN400" i="1"/>
  <c r="DF400" i="1"/>
  <c r="CX400" i="1"/>
  <c r="CP400" i="1"/>
  <c r="CH400" i="1"/>
  <c r="DT400" i="1"/>
  <c r="DL400" i="1"/>
  <c r="DD400" i="1"/>
  <c r="CV400" i="1"/>
  <c r="CN400" i="1"/>
  <c r="CF400" i="1"/>
  <c r="DR400" i="1"/>
  <c r="DJ400" i="1"/>
  <c r="DB400" i="1"/>
  <c r="CT400" i="1"/>
  <c r="CL400" i="1"/>
  <c r="DP400" i="1"/>
  <c r="CJ400" i="1"/>
  <c r="DH400" i="1"/>
  <c r="CZ400" i="1"/>
  <c r="CR400" i="1"/>
  <c r="BZ95" i="1"/>
  <c r="DU95" i="1"/>
  <c r="DQ95" i="1"/>
  <c r="DM95" i="1"/>
  <c r="DI95" i="1"/>
  <c r="DE95" i="1"/>
  <c r="DA95" i="1"/>
  <c r="CW95" i="1"/>
  <c r="CS95" i="1"/>
  <c r="CO95" i="1"/>
  <c r="CK95" i="1"/>
  <c r="CG95" i="1"/>
  <c r="DT95" i="1"/>
  <c r="DP95" i="1"/>
  <c r="DL95" i="1"/>
  <c r="DH95" i="1"/>
  <c r="DD95" i="1"/>
  <c r="CZ95" i="1"/>
  <c r="CV95" i="1"/>
  <c r="CR95" i="1"/>
  <c r="CN95" i="1"/>
  <c r="CJ95" i="1"/>
  <c r="CF95" i="1"/>
  <c r="DS95" i="1"/>
  <c r="DO95" i="1"/>
  <c r="DK95" i="1"/>
  <c r="DG95" i="1"/>
  <c r="DC95" i="1"/>
  <c r="CY95" i="1"/>
  <c r="CU95" i="1"/>
  <c r="CQ95" i="1"/>
  <c r="CM95" i="1"/>
  <c r="CI95" i="1"/>
  <c r="DW95" i="1"/>
  <c r="DF95" i="1"/>
  <c r="CP95" i="1"/>
  <c r="DR95" i="1"/>
  <c r="DB95" i="1"/>
  <c r="CL95" i="1"/>
  <c r="DJ95" i="1"/>
  <c r="DN95" i="1"/>
  <c r="CX95" i="1"/>
  <c r="CH95" i="1"/>
  <c r="CT95" i="1"/>
  <c r="DT471" i="1"/>
  <c r="DP471" i="1"/>
  <c r="DL471" i="1"/>
  <c r="DH471" i="1"/>
  <c r="DD471" i="1"/>
  <c r="CZ471" i="1"/>
  <c r="CV471" i="1"/>
  <c r="CR471" i="1"/>
  <c r="CN471" i="1"/>
  <c r="CJ471" i="1"/>
  <c r="CF471" i="1"/>
  <c r="DS471" i="1"/>
  <c r="DO471" i="1"/>
  <c r="DK471" i="1"/>
  <c r="DG471" i="1"/>
  <c r="DC471" i="1"/>
  <c r="CY471" i="1"/>
  <c r="CU471" i="1"/>
  <c r="CQ471" i="1"/>
  <c r="CM471" i="1"/>
  <c r="CI471" i="1"/>
  <c r="DW471" i="1"/>
  <c r="DR471" i="1"/>
  <c r="DN471" i="1"/>
  <c r="DJ471" i="1"/>
  <c r="DF471" i="1"/>
  <c r="DB471" i="1"/>
  <c r="CX471" i="1"/>
  <c r="CT471" i="1"/>
  <c r="CP471" i="1"/>
  <c r="CL471" i="1"/>
  <c r="CH471" i="1"/>
  <c r="DI471" i="1"/>
  <c r="CS471" i="1"/>
  <c r="DU471" i="1"/>
  <c r="DE471" i="1"/>
  <c r="CO471" i="1"/>
  <c r="DQ471" i="1"/>
  <c r="DA471" i="1"/>
  <c r="CK471" i="1"/>
  <c r="CW471" i="1"/>
  <c r="CG471" i="1"/>
  <c r="DM471" i="1"/>
  <c r="BZ205" i="1"/>
  <c r="DT205" i="1"/>
  <c r="DP205" i="1"/>
  <c r="DL205" i="1"/>
  <c r="DH205" i="1"/>
  <c r="DD205" i="1"/>
  <c r="CZ205" i="1"/>
  <c r="CV205" i="1"/>
  <c r="CR205" i="1"/>
  <c r="CN205" i="1"/>
  <c r="CJ205" i="1"/>
  <c r="CF205" i="1"/>
  <c r="DS205" i="1"/>
  <c r="DO205" i="1"/>
  <c r="DK205" i="1"/>
  <c r="DG205" i="1"/>
  <c r="DC205" i="1"/>
  <c r="CY205" i="1"/>
  <c r="CU205" i="1"/>
  <c r="CQ205" i="1"/>
  <c r="CM205" i="1"/>
  <c r="CI205" i="1"/>
  <c r="DW205" i="1"/>
  <c r="DR205" i="1"/>
  <c r="DN205" i="1"/>
  <c r="DJ205" i="1"/>
  <c r="DF205" i="1"/>
  <c r="DB205" i="1"/>
  <c r="CX205" i="1"/>
  <c r="CT205" i="1"/>
  <c r="CP205" i="1"/>
  <c r="CL205" i="1"/>
  <c r="CH205" i="1"/>
  <c r="DQ205" i="1"/>
  <c r="DA205" i="1"/>
  <c r="CK205" i="1"/>
  <c r="DM205" i="1"/>
  <c r="CW205" i="1"/>
  <c r="CG205" i="1"/>
  <c r="DI205" i="1"/>
  <c r="CS205" i="1"/>
  <c r="CO205" i="1"/>
  <c r="DU205" i="1"/>
  <c r="DE205" i="1"/>
  <c r="DS417" i="1"/>
  <c r="DO417" i="1"/>
  <c r="DK417" i="1"/>
  <c r="DG417" i="1"/>
  <c r="DC417" i="1"/>
  <c r="CY417" i="1"/>
  <c r="CU417" i="1"/>
  <c r="CQ417" i="1"/>
  <c r="CM417" i="1"/>
  <c r="CI417" i="1"/>
  <c r="DW417" i="1"/>
  <c r="DR417" i="1"/>
  <c r="DN417" i="1"/>
  <c r="DJ417" i="1"/>
  <c r="DF417" i="1"/>
  <c r="DB417" i="1"/>
  <c r="CX417" i="1"/>
  <c r="CT417" i="1"/>
  <c r="CP417" i="1"/>
  <c r="CL417" i="1"/>
  <c r="CH417" i="1"/>
  <c r="DU417" i="1"/>
  <c r="DM417" i="1"/>
  <c r="DE417" i="1"/>
  <c r="CW417" i="1"/>
  <c r="CO417" i="1"/>
  <c r="CG417" i="1"/>
  <c r="DT417" i="1"/>
  <c r="DL417" i="1"/>
  <c r="DD417" i="1"/>
  <c r="CV417" i="1"/>
  <c r="CN417" i="1"/>
  <c r="CF417" i="1"/>
  <c r="DQ417" i="1"/>
  <c r="DI417" i="1"/>
  <c r="DA417" i="1"/>
  <c r="CS417" i="1"/>
  <c r="CK417" i="1"/>
  <c r="CZ417" i="1"/>
  <c r="CR417" i="1"/>
  <c r="DP417" i="1"/>
  <c r="CJ417" i="1"/>
  <c r="DH417" i="1"/>
  <c r="DT94" i="1"/>
  <c r="DP94" i="1"/>
  <c r="DL94" i="1"/>
  <c r="DH94" i="1"/>
  <c r="DD94" i="1"/>
  <c r="CZ94" i="1"/>
  <c r="CV94" i="1"/>
  <c r="CR94" i="1"/>
  <c r="CN94" i="1"/>
  <c r="CJ94" i="1"/>
  <c r="CF94" i="1"/>
  <c r="DS94" i="1"/>
  <c r="DO94" i="1"/>
  <c r="DK94" i="1"/>
  <c r="DG94" i="1"/>
  <c r="DC94" i="1"/>
  <c r="CY94" i="1"/>
  <c r="CU94" i="1"/>
  <c r="CQ94" i="1"/>
  <c r="CM94" i="1"/>
  <c r="CI94" i="1"/>
  <c r="DW94" i="1"/>
  <c r="DR94" i="1"/>
  <c r="DN94" i="1"/>
  <c r="DJ94" i="1"/>
  <c r="DF94" i="1"/>
  <c r="DB94" i="1"/>
  <c r="CX94" i="1"/>
  <c r="CT94" i="1"/>
  <c r="CP94" i="1"/>
  <c r="CL94" i="1"/>
  <c r="CH94" i="1"/>
  <c r="DQ94" i="1"/>
  <c r="DA94" i="1"/>
  <c r="CK94" i="1"/>
  <c r="DM94" i="1"/>
  <c r="CW94" i="1"/>
  <c r="CG94" i="1"/>
  <c r="DU94" i="1"/>
  <c r="CO94" i="1"/>
  <c r="DI94" i="1"/>
  <c r="CS94" i="1"/>
  <c r="DE94" i="1"/>
  <c r="DW370" i="1"/>
  <c r="DR370" i="1"/>
  <c r="DN370" i="1"/>
  <c r="DJ370" i="1"/>
  <c r="DF370" i="1"/>
  <c r="DB370" i="1"/>
  <c r="CX370" i="1"/>
  <c r="CT370" i="1"/>
  <c r="CP370" i="1"/>
  <c r="CL370" i="1"/>
  <c r="CH370" i="1"/>
  <c r="DU370" i="1"/>
  <c r="DQ370" i="1"/>
  <c r="DM370" i="1"/>
  <c r="DI370" i="1"/>
  <c r="DE370" i="1"/>
  <c r="DA370" i="1"/>
  <c r="CW370" i="1"/>
  <c r="CS370" i="1"/>
  <c r="CO370" i="1"/>
  <c r="CK370" i="1"/>
  <c r="CG370" i="1"/>
  <c r="DT370" i="1"/>
  <c r="DP370" i="1"/>
  <c r="DL370" i="1"/>
  <c r="DH370" i="1"/>
  <c r="DD370" i="1"/>
  <c r="CZ370" i="1"/>
  <c r="CV370" i="1"/>
  <c r="CR370" i="1"/>
  <c r="CN370" i="1"/>
  <c r="CJ370" i="1"/>
  <c r="CF370" i="1"/>
  <c r="DS370" i="1"/>
  <c r="DC370" i="1"/>
  <c r="CM370" i="1"/>
  <c r="DO370" i="1"/>
  <c r="CY370" i="1"/>
  <c r="CI370" i="1"/>
  <c r="DK370" i="1"/>
  <c r="CU370" i="1"/>
  <c r="DG370" i="1"/>
  <c r="CQ370" i="1"/>
  <c r="DU434" i="1"/>
  <c r="DQ434" i="1"/>
  <c r="DM434" i="1"/>
  <c r="DI434" i="1"/>
  <c r="DE434" i="1"/>
  <c r="DA434" i="1"/>
  <c r="CW434" i="1"/>
  <c r="CS434" i="1"/>
  <c r="CO434" i="1"/>
  <c r="CK434" i="1"/>
  <c r="CG434" i="1"/>
  <c r="DT434" i="1"/>
  <c r="DP434" i="1"/>
  <c r="DL434" i="1"/>
  <c r="DH434" i="1"/>
  <c r="DD434" i="1"/>
  <c r="CZ434" i="1"/>
  <c r="CV434" i="1"/>
  <c r="CR434" i="1"/>
  <c r="CN434" i="1"/>
  <c r="CJ434" i="1"/>
  <c r="CF434" i="1"/>
  <c r="DS434" i="1"/>
  <c r="DO434" i="1"/>
  <c r="DK434" i="1"/>
  <c r="DG434" i="1"/>
  <c r="DC434" i="1"/>
  <c r="CY434" i="1"/>
  <c r="CU434" i="1"/>
  <c r="CQ434" i="1"/>
  <c r="CM434" i="1"/>
  <c r="CI434" i="1"/>
  <c r="DJ434" i="1"/>
  <c r="CT434" i="1"/>
  <c r="DW434" i="1"/>
  <c r="DF434" i="1"/>
  <c r="CP434" i="1"/>
  <c r="DR434" i="1"/>
  <c r="DB434" i="1"/>
  <c r="CL434" i="1"/>
  <c r="CX434" i="1"/>
  <c r="CH434" i="1"/>
  <c r="DN434" i="1"/>
  <c r="DT165" i="1"/>
  <c r="DP165" i="1"/>
  <c r="DL165" i="1"/>
  <c r="DH165" i="1"/>
  <c r="DD165" i="1"/>
  <c r="CZ165" i="1"/>
  <c r="CV165" i="1"/>
  <c r="CR165" i="1"/>
  <c r="CN165" i="1"/>
  <c r="CJ165" i="1"/>
  <c r="CF165" i="1"/>
  <c r="DS165" i="1"/>
  <c r="DO165" i="1"/>
  <c r="DK165" i="1"/>
  <c r="DG165" i="1"/>
  <c r="DC165" i="1"/>
  <c r="CY165" i="1"/>
  <c r="CU165" i="1"/>
  <c r="CQ165" i="1"/>
  <c r="CM165" i="1"/>
  <c r="CI165" i="1"/>
  <c r="DW165" i="1"/>
  <c r="DR165" i="1"/>
  <c r="DN165" i="1"/>
  <c r="DJ165" i="1"/>
  <c r="DF165" i="1"/>
  <c r="DB165" i="1"/>
  <c r="CX165" i="1"/>
  <c r="CT165" i="1"/>
  <c r="CP165" i="1"/>
  <c r="CL165" i="1"/>
  <c r="CH165" i="1"/>
  <c r="DI165" i="1"/>
  <c r="CS165" i="1"/>
  <c r="DU165" i="1"/>
  <c r="DE165" i="1"/>
  <c r="CO165" i="1"/>
  <c r="DQ165" i="1"/>
  <c r="DA165" i="1"/>
  <c r="CK165" i="1"/>
  <c r="CG165" i="1"/>
  <c r="DM165" i="1"/>
  <c r="CW165" i="1"/>
  <c r="DW449" i="1"/>
  <c r="DR449" i="1"/>
  <c r="DN449" i="1"/>
  <c r="DJ449" i="1"/>
  <c r="DF449" i="1"/>
  <c r="DB449" i="1"/>
  <c r="CX449" i="1"/>
  <c r="CT449" i="1"/>
  <c r="CP449" i="1"/>
  <c r="CL449" i="1"/>
  <c r="CH449" i="1"/>
  <c r="DU449" i="1"/>
  <c r="DQ449" i="1"/>
  <c r="DM449" i="1"/>
  <c r="DI449" i="1"/>
  <c r="DE449" i="1"/>
  <c r="DA449" i="1"/>
  <c r="CW449" i="1"/>
  <c r="CS449" i="1"/>
  <c r="CO449" i="1"/>
  <c r="CK449" i="1"/>
  <c r="CG449" i="1"/>
  <c r="DT449" i="1"/>
  <c r="DP449" i="1"/>
  <c r="DL449" i="1"/>
  <c r="DH449" i="1"/>
  <c r="DD449" i="1"/>
  <c r="CZ449" i="1"/>
  <c r="CV449" i="1"/>
  <c r="CR449" i="1"/>
  <c r="CN449" i="1"/>
  <c r="CJ449" i="1"/>
  <c r="CF449" i="1"/>
  <c r="DS449" i="1"/>
  <c r="DC449" i="1"/>
  <c r="CM449" i="1"/>
  <c r="DO449" i="1"/>
  <c r="CY449" i="1"/>
  <c r="CI449" i="1"/>
  <c r="DK449" i="1"/>
  <c r="CU449" i="1"/>
  <c r="CQ449" i="1"/>
  <c r="DG449" i="1"/>
  <c r="DS446" i="1"/>
  <c r="DO446" i="1"/>
  <c r="DK446" i="1"/>
  <c r="DG446" i="1"/>
  <c r="DC446" i="1"/>
  <c r="CY446" i="1"/>
  <c r="CU446" i="1"/>
  <c r="CQ446" i="1"/>
  <c r="CM446" i="1"/>
  <c r="CI446" i="1"/>
  <c r="DW446" i="1"/>
  <c r="DR446" i="1"/>
  <c r="DN446" i="1"/>
  <c r="DJ446" i="1"/>
  <c r="DF446" i="1"/>
  <c r="DB446" i="1"/>
  <c r="CX446" i="1"/>
  <c r="CT446" i="1"/>
  <c r="CP446" i="1"/>
  <c r="CL446" i="1"/>
  <c r="CH446" i="1"/>
  <c r="DU446" i="1"/>
  <c r="DQ446" i="1"/>
  <c r="DM446" i="1"/>
  <c r="DI446" i="1"/>
  <c r="DE446" i="1"/>
  <c r="DA446" i="1"/>
  <c r="CW446" i="1"/>
  <c r="CS446" i="1"/>
  <c r="CO446" i="1"/>
  <c r="CK446" i="1"/>
  <c r="CG446" i="1"/>
  <c r="DT446" i="1"/>
  <c r="DD446" i="1"/>
  <c r="CN446" i="1"/>
  <c r="DP446" i="1"/>
  <c r="CZ446" i="1"/>
  <c r="CJ446" i="1"/>
  <c r="DL446" i="1"/>
  <c r="CV446" i="1"/>
  <c r="CF446" i="1"/>
  <c r="CR446" i="1"/>
  <c r="DH446" i="1"/>
  <c r="DS328" i="1"/>
  <c r="DO328" i="1"/>
  <c r="DK328" i="1"/>
  <c r="DG328" i="1"/>
  <c r="DC328" i="1"/>
  <c r="CY328" i="1"/>
  <c r="CU328" i="1"/>
  <c r="CQ328" i="1"/>
  <c r="CM328" i="1"/>
  <c r="CI328" i="1"/>
  <c r="DW328" i="1"/>
  <c r="DR328" i="1"/>
  <c r="DN328" i="1"/>
  <c r="DJ328" i="1"/>
  <c r="DF328" i="1"/>
  <c r="DB328" i="1"/>
  <c r="CX328" i="1"/>
  <c r="CT328" i="1"/>
  <c r="CP328" i="1"/>
  <c r="CL328" i="1"/>
  <c r="CH328" i="1"/>
  <c r="DU328" i="1"/>
  <c r="DQ328" i="1"/>
  <c r="DM328" i="1"/>
  <c r="DI328" i="1"/>
  <c r="DE328" i="1"/>
  <c r="DA328" i="1"/>
  <c r="CW328" i="1"/>
  <c r="CS328" i="1"/>
  <c r="CO328" i="1"/>
  <c r="CK328" i="1"/>
  <c r="CG328" i="1"/>
  <c r="DH328" i="1"/>
  <c r="CR328" i="1"/>
  <c r="DT328" i="1"/>
  <c r="DD328" i="1"/>
  <c r="CN328" i="1"/>
  <c r="DP328" i="1"/>
  <c r="CZ328" i="1"/>
  <c r="CJ328" i="1"/>
  <c r="DL328" i="1"/>
  <c r="CV328" i="1"/>
  <c r="CF328" i="1"/>
  <c r="DW132" i="1"/>
  <c r="DR132" i="1"/>
  <c r="DN132" i="1"/>
  <c r="DJ132" i="1"/>
  <c r="DF132" i="1"/>
  <c r="DB132" i="1"/>
  <c r="CX132" i="1"/>
  <c r="CT132" i="1"/>
  <c r="CP132" i="1"/>
  <c r="CL132" i="1"/>
  <c r="CH132" i="1"/>
  <c r="DU132" i="1"/>
  <c r="DQ132" i="1"/>
  <c r="DM132" i="1"/>
  <c r="DI132" i="1"/>
  <c r="DE132" i="1"/>
  <c r="DA132" i="1"/>
  <c r="CW132" i="1"/>
  <c r="CS132" i="1"/>
  <c r="CO132" i="1"/>
  <c r="CK132" i="1"/>
  <c r="CG132" i="1"/>
  <c r="DT132" i="1"/>
  <c r="DP132" i="1"/>
  <c r="DL132" i="1"/>
  <c r="DH132" i="1"/>
  <c r="DD132" i="1"/>
  <c r="CZ132" i="1"/>
  <c r="CV132" i="1"/>
  <c r="CR132" i="1"/>
  <c r="CN132" i="1"/>
  <c r="CJ132" i="1"/>
  <c r="CF132" i="1"/>
  <c r="DO132" i="1"/>
  <c r="CY132" i="1"/>
  <c r="CI132" i="1"/>
  <c r="DK132" i="1"/>
  <c r="CU132" i="1"/>
  <c r="DS132" i="1"/>
  <c r="DG132" i="1"/>
  <c r="CQ132" i="1"/>
  <c r="DC132" i="1"/>
  <c r="CM132" i="1"/>
  <c r="DT352" i="1"/>
  <c r="DP352" i="1"/>
  <c r="DL352" i="1"/>
  <c r="DH352" i="1"/>
  <c r="DD352" i="1"/>
  <c r="CZ352" i="1"/>
  <c r="CV352" i="1"/>
  <c r="CR352" i="1"/>
  <c r="CN352" i="1"/>
  <c r="CJ352" i="1"/>
  <c r="CF352" i="1"/>
  <c r="DS352" i="1"/>
  <c r="DO352" i="1"/>
  <c r="DK352" i="1"/>
  <c r="DG352" i="1"/>
  <c r="DC352" i="1"/>
  <c r="CY352" i="1"/>
  <c r="CU352" i="1"/>
  <c r="CQ352" i="1"/>
  <c r="CM352" i="1"/>
  <c r="CI352" i="1"/>
  <c r="DR352" i="1"/>
  <c r="DJ352" i="1"/>
  <c r="DB352" i="1"/>
  <c r="CT352" i="1"/>
  <c r="CL352" i="1"/>
  <c r="DQ352" i="1"/>
  <c r="DI352" i="1"/>
  <c r="DA352" i="1"/>
  <c r="CS352" i="1"/>
  <c r="CK352" i="1"/>
  <c r="DW352" i="1"/>
  <c r="DN352" i="1"/>
  <c r="DF352" i="1"/>
  <c r="CX352" i="1"/>
  <c r="CP352" i="1"/>
  <c r="CH352" i="1"/>
  <c r="DU352" i="1"/>
  <c r="CO352" i="1"/>
  <c r="DM352" i="1"/>
  <c r="CG352" i="1"/>
  <c r="DE352" i="1"/>
  <c r="CW352" i="1"/>
  <c r="DW231" i="1"/>
  <c r="DR231" i="1"/>
  <c r="DN231" i="1"/>
  <c r="DJ231" i="1"/>
  <c r="DF231" i="1"/>
  <c r="DB231" i="1"/>
  <c r="CX231" i="1"/>
  <c r="CT231" i="1"/>
  <c r="CP231" i="1"/>
  <c r="CL231" i="1"/>
  <c r="CH231" i="1"/>
  <c r="DU231" i="1"/>
  <c r="DQ231" i="1"/>
  <c r="DM231" i="1"/>
  <c r="DI231" i="1"/>
  <c r="DE231" i="1"/>
  <c r="DA231" i="1"/>
  <c r="CW231" i="1"/>
  <c r="CS231" i="1"/>
  <c r="CO231" i="1"/>
  <c r="CK231" i="1"/>
  <c r="CG231" i="1"/>
  <c r="DT231" i="1"/>
  <c r="DP231" i="1"/>
  <c r="DL231" i="1"/>
  <c r="DH231" i="1"/>
  <c r="DD231" i="1"/>
  <c r="CZ231" i="1"/>
  <c r="CV231" i="1"/>
  <c r="CR231" i="1"/>
  <c r="CN231" i="1"/>
  <c r="CJ231" i="1"/>
  <c r="CF231" i="1"/>
  <c r="DS231" i="1"/>
  <c r="DC231" i="1"/>
  <c r="CM231" i="1"/>
  <c r="DO231" i="1"/>
  <c r="CY231" i="1"/>
  <c r="CI231" i="1"/>
  <c r="DK231" i="1"/>
  <c r="CU231" i="1"/>
  <c r="DG231" i="1"/>
  <c r="CQ231" i="1"/>
  <c r="DS474" i="1"/>
  <c r="DO474" i="1"/>
  <c r="DK474" i="1"/>
  <c r="DG474" i="1"/>
  <c r="DC474" i="1"/>
  <c r="CY474" i="1"/>
  <c r="CU474" i="1"/>
  <c r="CQ474" i="1"/>
  <c r="CM474" i="1"/>
  <c r="CI474" i="1"/>
  <c r="DW474" i="1"/>
  <c r="DR474" i="1"/>
  <c r="DN474" i="1"/>
  <c r="DJ474" i="1"/>
  <c r="DF474" i="1"/>
  <c r="DB474" i="1"/>
  <c r="CX474" i="1"/>
  <c r="CT474" i="1"/>
  <c r="CP474" i="1"/>
  <c r="CL474" i="1"/>
  <c r="CH474" i="1"/>
  <c r="DU474" i="1"/>
  <c r="DQ474" i="1"/>
  <c r="DM474" i="1"/>
  <c r="DI474" i="1"/>
  <c r="DE474" i="1"/>
  <c r="DA474" i="1"/>
  <c r="CW474" i="1"/>
  <c r="CS474" i="1"/>
  <c r="CO474" i="1"/>
  <c r="CK474" i="1"/>
  <c r="CG474" i="1"/>
  <c r="DH474" i="1"/>
  <c r="CR474" i="1"/>
  <c r="DT474" i="1"/>
  <c r="DD474" i="1"/>
  <c r="CN474" i="1"/>
  <c r="DP474" i="1"/>
  <c r="CZ474" i="1"/>
  <c r="CJ474" i="1"/>
  <c r="CV474" i="1"/>
  <c r="CF474" i="1"/>
  <c r="DL474" i="1"/>
  <c r="DW49" i="1"/>
  <c r="DR49" i="1"/>
  <c r="DN49" i="1"/>
  <c r="DJ49" i="1"/>
  <c r="DF49" i="1"/>
  <c r="DB49" i="1"/>
  <c r="CX49" i="1"/>
  <c r="CT49" i="1"/>
  <c r="CP49" i="1"/>
  <c r="CL49" i="1"/>
  <c r="CH49" i="1"/>
  <c r="DK49" i="1"/>
  <c r="CU49" i="1"/>
  <c r="CI49" i="1"/>
  <c r="DU49" i="1"/>
  <c r="DQ49" i="1"/>
  <c r="DM49" i="1"/>
  <c r="DI49" i="1"/>
  <c r="DE49" i="1"/>
  <c r="DA49" i="1"/>
  <c r="CW49" i="1"/>
  <c r="CS49" i="1"/>
  <c r="CO49" i="1"/>
  <c r="CK49" i="1"/>
  <c r="CG49" i="1"/>
  <c r="DS49" i="1"/>
  <c r="DG49" i="1"/>
  <c r="CY49" i="1"/>
  <c r="CM49" i="1"/>
  <c r="DT49" i="1"/>
  <c r="DP49" i="1"/>
  <c r="DL49" i="1"/>
  <c r="DH49" i="1"/>
  <c r="DD49" i="1"/>
  <c r="CZ49" i="1"/>
  <c r="CV49" i="1"/>
  <c r="CR49" i="1"/>
  <c r="CN49" i="1"/>
  <c r="CJ49" i="1"/>
  <c r="CF49" i="1"/>
  <c r="DO49" i="1"/>
  <c r="DC49" i="1"/>
  <c r="CQ49" i="1"/>
  <c r="DT177" i="1"/>
  <c r="DP177" i="1"/>
  <c r="DL177" i="1"/>
  <c r="DH177" i="1"/>
  <c r="DD177" i="1"/>
  <c r="CZ177" i="1"/>
  <c r="CV177" i="1"/>
  <c r="CR177" i="1"/>
  <c r="CN177" i="1"/>
  <c r="CJ177" i="1"/>
  <c r="CF177" i="1"/>
  <c r="DS177" i="1"/>
  <c r="DO177" i="1"/>
  <c r="DK177" i="1"/>
  <c r="DG177" i="1"/>
  <c r="DC177" i="1"/>
  <c r="CY177" i="1"/>
  <c r="CU177" i="1"/>
  <c r="CQ177" i="1"/>
  <c r="CM177" i="1"/>
  <c r="CI177" i="1"/>
  <c r="DW177" i="1"/>
  <c r="DR177" i="1"/>
  <c r="DN177" i="1"/>
  <c r="DJ177" i="1"/>
  <c r="DF177" i="1"/>
  <c r="DB177" i="1"/>
  <c r="CX177" i="1"/>
  <c r="CT177" i="1"/>
  <c r="CP177" i="1"/>
  <c r="CL177" i="1"/>
  <c r="CH177" i="1"/>
  <c r="DU177" i="1"/>
  <c r="DE177" i="1"/>
  <c r="CO177" i="1"/>
  <c r="DQ177" i="1"/>
  <c r="DA177" i="1"/>
  <c r="CK177" i="1"/>
  <c r="DM177" i="1"/>
  <c r="CW177" i="1"/>
  <c r="CG177" i="1"/>
  <c r="DI177" i="1"/>
  <c r="CS177" i="1"/>
  <c r="BZ404" i="1"/>
  <c r="DS404" i="1"/>
  <c r="DO404" i="1"/>
  <c r="DK404" i="1"/>
  <c r="DG404" i="1"/>
  <c r="DC404" i="1"/>
  <c r="CY404" i="1"/>
  <c r="CU404" i="1"/>
  <c r="CQ404" i="1"/>
  <c r="CM404" i="1"/>
  <c r="CI404" i="1"/>
  <c r="DW404" i="1"/>
  <c r="DR404" i="1"/>
  <c r="DN404" i="1"/>
  <c r="DJ404" i="1"/>
  <c r="DF404" i="1"/>
  <c r="DB404" i="1"/>
  <c r="CX404" i="1"/>
  <c r="CT404" i="1"/>
  <c r="CP404" i="1"/>
  <c r="CL404" i="1"/>
  <c r="CH404" i="1"/>
  <c r="DU404" i="1"/>
  <c r="DQ404" i="1"/>
  <c r="DM404" i="1"/>
  <c r="DI404" i="1"/>
  <c r="DE404" i="1"/>
  <c r="DA404" i="1"/>
  <c r="CW404" i="1"/>
  <c r="CS404" i="1"/>
  <c r="CO404" i="1"/>
  <c r="CK404" i="1"/>
  <c r="CG404" i="1"/>
  <c r="DH404" i="1"/>
  <c r="CR404" i="1"/>
  <c r="DT404" i="1"/>
  <c r="DD404" i="1"/>
  <c r="CN404" i="1"/>
  <c r="DP404" i="1"/>
  <c r="CZ404" i="1"/>
  <c r="CJ404" i="1"/>
  <c r="DL404" i="1"/>
  <c r="CV404" i="1"/>
  <c r="CF404" i="1"/>
  <c r="DU119" i="1"/>
  <c r="DQ119" i="1"/>
  <c r="DM119" i="1"/>
  <c r="DI119" i="1"/>
  <c r="DE119" i="1"/>
  <c r="DA119" i="1"/>
  <c r="CW119" i="1"/>
  <c r="CS119" i="1"/>
  <c r="CO119" i="1"/>
  <c r="CK119" i="1"/>
  <c r="CG119" i="1"/>
  <c r="DT119" i="1"/>
  <c r="DP119" i="1"/>
  <c r="DL119" i="1"/>
  <c r="DH119" i="1"/>
  <c r="DD119" i="1"/>
  <c r="CZ119" i="1"/>
  <c r="CV119" i="1"/>
  <c r="CR119" i="1"/>
  <c r="CN119" i="1"/>
  <c r="CJ119" i="1"/>
  <c r="CF119" i="1"/>
  <c r="DS119" i="1"/>
  <c r="DO119" i="1"/>
  <c r="DK119" i="1"/>
  <c r="DG119" i="1"/>
  <c r="DC119" i="1"/>
  <c r="CY119" i="1"/>
  <c r="CU119" i="1"/>
  <c r="CQ119" i="1"/>
  <c r="CM119" i="1"/>
  <c r="CI119" i="1"/>
  <c r="DN119" i="1"/>
  <c r="CX119" i="1"/>
  <c r="CH119" i="1"/>
  <c r="DJ119" i="1"/>
  <c r="CT119" i="1"/>
  <c r="DB119" i="1"/>
  <c r="DW119" i="1"/>
  <c r="DF119" i="1"/>
  <c r="CP119" i="1"/>
  <c r="DR119" i="1"/>
  <c r="CL119" i="1"/>
  <c r="BZ475" i="1"/>
  <c r="DT475" i="1"/>
  <c r="DP475" i="1"/>
  <c r="DL475" i="1"/>
  <c r="DH475" i="1"/>
  <c r="DD475" i="1"/>
  <c r="CZ475" i="1"/>
  <c r="CV475" i="1"/>
  <c r="CR475" i="1"/>
  <c r="CN475" i="1"/>
  <c r="CJ475" i="1"/>
  <c r="CF475" i="1"/>
  <c r="DS475" i="1"/>
  <c r="DO475" i="1"/>
  <c r="DK475" i="1"/>
  <c r="DG475" i="1"/>
  <c r="DC475" i="1"/>
  <c r="CY475" i="1"/>
  <c r="CU475" i="1"/>
  <c r="CQ475" i="1"/>
  <c r="CM475" i="1"/>
  <c r="CI475" i="1"/>
  <c r="DW475" i="1"/>
  <c r="DR475" i="1"/>
  <c r="DN475" i="1"/>
  <c r="DJ475" i="1"/>
  <c r="DF475" i="1"/>
  <c r="DB475" i="1"/>
  <c r="CX475" i="1"/>
  <c r="CT475" i="1"/>
  <c r="CP475" i="1"/>
  <c r="CL475" i="1"/>
  <c r="CH475" i="1"/>
  <c r="DM475" i="1"/>
  <c r="CW475" i="1"/>
  <c r="CG475" i="1"/>
  <c r="DI475" i="1"/>
  <c r="CS475" i="1"/>
  <c r="DU475" i="1"/>
  <c r="DE475" i="1"/>
  <c r="CO475" i="1"/>
  <c r="DQ475" i="1"/>
  <c r="DA475" i="1"/>
  <c r="CK475" i="1"/>
  <c r="DT209" i="1"/>
  <c r="DP209" i="1"/>
  <c r="DL209" i="1"/>
  <c r="DH209" i="1"/>
  <c r="DD209" i="1"/>
  <c r="CZ209" i="1"/>
  <c r="CV209" i="1"/>
  <c r="CR209" i="1"/>
  <c r="CN209" i="1"/>
  <c r="CJ209" i="1"/>
  <c r="CF209" i="1"/>
  <c r="DS209" i="1"/>
  <c r="DO209" i="1"/>
  <c r="DK209" i="1"/>
  <c r="DG209" i="1"/>
  <c r="DC209" i="1"/>
  <c r="CY209" i="1"/>
  <c r="CU209" i="1"/>
  <c r="CQ209" i="1"/>
  <c r="CM209" i="1"/>
  <c r="CI209" i="1"/>
  <c r="DW209" i="1"/>
  <c r="DR209" i="1"/>
  <c r="DN209" i="1"/>
  <c r="DJ209" i="1"/>
  <c r="DF209" i="1"/>
  <c r="DB209" i="1"/>
  <c r="CX209" i="1"/>
  <c r="CT209" i="1"/>
  <c r="CP209" i="1"/>
  <c r="CL209" i="1"/>
  <c r="CH209" i="1"/>
  <c r="DU209" i="1"/>
  <c r="DE209" i="1"/>
  <c r="CO209" i="1"/>
  <c r="DQ209" i="1"/>
  <c r="DA209" i="1"/>
  <c r="CK209" i="1"/>
  <c r="DM209" i="1"/>
  <c r="CW209" i="1"/>
  <c r="CG209" i="1"/>
  <c r="DI209" i="1"/>
  <c r="CS209" i="1"/>
  <c r="DT421" i="1"/>
  <c r="DP421" i="1"/>
  <c r="DL421" i="1"/>
  <c r="DH421" i="1"/>
  <c r="DD421" i="1"/>
  <c r="CZ421" i="1"/>
  <c r="CV421" i="1"/>
  <c r="CR421" i="1"/>
  <c r="CN421" i="1"/>
  <c r="CJ421" i="1"/>
  <c r="CF421" i="1"/>
  <c r="DS421" i="1"/>
  <c r="DO421" i="1"/>
  <c r="DK421" i="1"/>
  <c r="DG421" i="1"/>
  <c r="DC421" i="1"/>
  <c r="CY421" i="1"/>
  <c r="CU421" i="1"/>
  <c r="CQ421" i="1"/>
  <c r="CM421" i="1"/>
  <c r="CI421" i="1"/>
  <c r="DW421" i="1"/>
  <c r="DR421" i="1"/>
  <c r="DN421" i="1"/>
  <c r="DJ421" i="1"/>
  <c r="DF421" i="1"/>
  <c r="DB421" i="1"/>
  <c r="CX421" i="1"/>
  <c r="CT421" i="1"/>
  <c r="CP421" i="1"/>
  <c r="CL421" i="1"/>
  <c r="CH421" i="1"/>
  <c r="DI421" i="1"/>
  <c r="CS421" i="1"/>
  <c r="DU421" i="1"/>
  <c r="DE421" i="1"/>
  <c r="CO421" i="1"/>
  <c r="DQ421" i="1"/>
  <c r="DA421" i="1"/>
  <c r="CK421" i="1"/>
  <c r="CG421" i="1"/>
  <c r="DM421" i="1"/>
  <c r="CW421" i="1"/>
  <c r="DT98" i="1"/>
  <c r="DP98" i="1"/>
  <c r="DL98" i="1"/>
  <c r="DH98" i="1"/>
  <c r="DD98" i="1"/>
  <c r="CZ98" i="1"/>
  <c r="CV98" i="1"/>
  <c r="CR98" i="1"/>
  <c r="CN98" i="1"/>
  <c r="CJ98" i="1"/>
  <c r="CF98" i="1"/>
  <c r="DS98" i="1"/>
  <c r="DO98" i="1"/>
  <c r="DK98" i="1"/>
  <c r="DG98" i="1"/>
  <c r="DC98" i="1"/>
  <c r="CY98" i="1"/>
  <c r="CU98" i="1"/>
  <c r="CQ98" i="1"/>
  <c r="CM98" i="1"/>
  <c r="CI98" i="1"/>
  <c r="DW98" i="1"/>
  <c r="DR98" i="1"/>
  <c r="DN98" i="1"/>
  <c r="DJ98" i="1"/>
  <c r="DF98" i="1"/>
  <c r="DB98" i="1"/>
  <c r="CX98" i="1"/>
  <c r="CT98" i="1"/>
  <c r="CP98" i="1"/>
  <c r="CL98" i="1"/>
  <c r="CH98" i="1"/>
  <c r="DU98" i="1"/>
  <c r="DE98" i="1"/>
  <c r="CO98" i="1"/>
  <c r="DQ98" i="1"/>
  <c r="DA98" i="1"/>
  <c r="CK98" i="1"/>
  <c r="DM98" i="1"/>
  <c r="CW98" i="1"/>
  <c r="CG98" i="1"/>
  <c r="DI98" i="1"/>
  <c r="CS98" i="1"/>
  <c r="DT429" i="1"/>
  <c r="DP429" i="1"/>
  <c r="DL429" i="1"/>
  <c r="DH429" i="1"/>
  <c r="DD429" i="1"/>
  <c r="CZ429" i="1"/>
  <c r="CV429" i="1"/>
  <c r="CR429" i="1"/>
  <c r="CN429" i="1"/>
  <c r="CJ429" i="1"/>
  <c r="CF429" i="1"/>
  <c r="DS429" i="1"/>
  <c r="DO429" i="1"/>
  <c r="DK429" i="1"/>
  <c r="DG429" i="1"/>
  <c r="DC429" i="1"/>
  <c r="CY429" i="1"/>
  <c r="CU429" i="1"/>
  <c r="CQ429" i="1"/>
  <c r="CM429" i="1"/>
  <c r="CI429" i="1"/>
  <c r="DW429" i="1"/>
  <c r="DR429" i="1"/>
  <c r="DN429" i="1"/>
  <c r="DJ429" i="1"/>
  <c r="DF429" i="1"/>
  <c r="DB429" i="1"/>
  <c r="CX429" i="1"/>
  <c r="CT429" i="1"/>
  <c r="CP429" i="1"/>
  <c r="CL429" i="1"/>
  <c r="CH429" i="1"/>
  <c r="DQ429" i="1"/>
  <c r="DA429" i="1"/>
  <c r="CK429" i="1"/>
  <c r="DM429" i="1"/>
  <c r="CW429" i="1"/>
  <c r="CG429" i="1"/>
  <c r="DI429" i="1"/>
  <c r="CS429" i="1"/>
  <c r="DU429" i="1"/>
  <c r="DE429" i="1"/>
  <c r="CO429" i="1"/>
  <c r="DW327" i="1"/>
  <c r="DR327" i="1"/>
  <c r="DN327" i="1"/>
  <c r="DJ327" i="1"/>
  <c r="DF327" i="1"/>
  <c r="DB327" i="1"/>
  <c r="CX327" i="1"/>
  <c r="CT327" i="1"/>
  <c r="CP327" i="1"/>
  <c r="CL327" i="1"/>
  <c r="CH327" i="1"/>
  <c r="DU327" i="1"/>
  <c r="DQ327" i="1"/>
  <c r="DM327" i="1"/>
  <c r="DI327" i="1"/>
  <c r="DE327" i="1"/>
  <c r="DA327" i="1"/>
  <c r="CW327" i="1"/>
  <c r="CS327" i="1"/>
  <c r="CO327" i="1"/>
  <c r="CK327" i="1"/>
  <c r="CG327" i="1"/>
  <c r="DT327" i="1"/>
  <c r="DP327" i="1"/>
  <c r="DL327" i="1"/>
  <c r="DH327" i="1"/>
  <c r="DD327" i="1"/>
  <c r="CZ327" i="1"/>
  <c r="CV327" i="1"/>
  <c r="CR327" i="1"/>
  <c r="CN327" i="1"/>
  <c r="CJ327" i="1"/>
  <c r="CF327" i="1"/>
  <c r="DS327" i="1"/>
  <c r="DC327" i="1"/>
  <c r="CM327" i="1"/>
  <c r="DO327" i="1"/>
  <c r="CY327" i="1"/>
  <c r="CI327" i="1"/>
  <c r="DK327" i="1"/>
  <c r="CU327" i="1"/>
  <c r="CQ327" i="1"/>
  <c r="DG327" i="1"/>
  <c r="DS192" i="1"/>
  <c r="DO192" i="1"/>
  <c r="DK192" i="1"/>
  <c r="DG192" i="1"/>
  <c r="DC192" i="1"/>
  <c r="CY192" i="1"/>
  <c r="CU192" i="1"/>
  <c r="CQ192" i="1"/>
  <c r="CM192" i="1"/>
  <c r="CI192" i="1"/>
  <c r="DW192" i="1"/>
  <c r="DR192" i="1"/>
  <c r="DN192" i="1"/>
  <c r="DJ192" i="1"/>
  <c r="DF192" i="1"/>
  <c r="DB192" i="1"/>
  <c r="CX192" i="1"/>
  <c r="CT192" i="1"/>
  <c r="CP192" i="1"/>
  <c r="CL192" i="1"/>
  <c r="CH192" i="1"/>
  <c r="DU192" i="1"/>
  <c r="DQ192" i="1"/>
  <c r="DM192" i="1"/>
  <c r="DI192" i="1"/>
  <c r="DE192" i="1"/>
  <c r="DA192" i="1"/>
  <c r="CW192" i="1"/>
  <c r="CS192" i="1"/>
  <c r="CO192" i="1"/>
  <c r="CK192" i="1"/>
  <c r="CG192" i="1"/>
  <c r="DP192" i="1"/>
  <c r="CZ192" i="1"/>
  <c r="CJ192" i="1"/>
  <c r="DL192" i="1"/>
  <c r="CV192" i="1"/>
  <c r="CF192" i="1"/>
  <c r="DH192" i="1"/>
  <c r="CR192" i="1"/>
  <c r="DT192" i="1"/>
  <c r="DD192" i="1"/>
  <c r="CN192" i="1"/>
  <c r="DT82" i="1"/>
  <c r="DP82" i="1"/>
  <c r="DL82" i="1"/>
  <c r="DH82" i="1"/>
  <c r="DD82" i="1"/>
  <c r="CZ82" i="1"/>
  <c r="CV82" i="1"/>
  <c r="CR82" i="1"/>
  <c r="CN82" i="1"/>
  <c r="CJ82" i="1"/>
  <c r="CF82" i="1"/>
  <c r="DS82" i="1"/>
  <c r="DO82" i="1"/>
  <c r="DK82" i="1"/>
  <c r="DG82" i="1"/>
  <c r="DC82" i="1"/>
  <c r="CY82" i="1"/>
  <c r="CU82" i="1"/>
  <c r="CQ82" i="1"/>
  <c r="CM82" i="1"/>
  <c r="CI82" i="1"/>
  <c r="DW82" i="1"/>
  <c r="DR82" i="1"/>
  <c r="DN82" i="1"/>
  <c r="DJ82" i="1"/>
  <c r="DF82" i="1"/>
  <c r="DB82" i="1"/>
  <c r="CX82" i="1"/>
  <c r="CT82" i="1"/>
  <c r="CP82" i="1"/>
  <c r="CL82" i="1"/>
  <c r="CH82" i="1"/>
  <c r="DU82" i="1"/>
  <c r="DE82" i="1"/>
  <c r="CO82" i="1"/>
  <c r="DQ82" i="1"/>
  <c r="DA82" i="1"/>
  <c r="CK82" i="1"/>
  <c r="DI82" i="1"/>
  <c r="DM82" i="1"/>
  <c r="CW82" i="1"/>
  <c r="CG82" i="1"/>
  <c r="CS82" i="1"/>
  <c r="BZ296" i="1"/>
  <c r="DT296" i="1"/>
  <c r="DP296" i="1"/>
  <c r="DL296" i="1"/>
  <c r="DH296" i="1"/>
  <c r="DD296" i="1"/>
  <c r="CZ296" i="1"/>
  <c r="CV296" i="1"/>
  <c r="CR296" i="1"/>
  <c r="CN296" i="1"/>
  <c r="CJ296" i="1"/>
  <c r="CF296" i="1"/>
  <c r="DS296" i="1"/>
  <c r="DO296" i="1"/>
  <c r="DK296" i="1"/>
  <c r="DG296" i="1"/>
  <c r="DC296" i="1"/>
  <c r="CY296" i="1"/>
  <c r="CU296" i="1"/>
  <c r="CQ296" i="1"/>
  <c r="CM296" i="1"/>
  <c r="CI296" i="1"/>
  <c r="DW296" i="1"/>
  <c r="DR296" i="1"/>
  <c r="DN296" i="1"/>
  <c r="DJ296" i="1"/>
  <c r="DF296" i="1"/>
  <c r="DB296" i="1"/>
  <c r="CX296" i="1"/>
  <c r="CT296" i="1"/>
  <c r="CP296" i="1"/>
  <c r="CL296" i="1"/>
  <c r="CH296" i="1"/>
  <c r="DI296" i="1"/>
  <c r="CS296" i="1"/>
  <c r="DU296" i="1"/>
  <c r="DE296" i="1"/>
  <c r="CO296" i="1"/>
  <c r="DQ296" i="1"/>
  <c r="DA296" i="1"/>
  <c r="CK296" i="1"/>
  <c r="DM296" i="1"/>
  <c r="CW296" i="1"/>
  <c r="CG296" i="1"/>
  <c r="DW493" i="1"/>
  <c r="DR493" i="1"/>
  <c r="DN493" i="1"/>
  <c r="DJ493" i="1"/>
  <c r="DF493" i="1"/>
  <c r="DB493" i="1"/>
  <c r="CX493" i="1"/>
  <c r="CT493" i="1"/>
  <c r="CP493" i="1"/>
  <c r="CL493" i="1"/>
  <c r="CH493" i="1"/>
  <c r="DU493" i="1"/>
  <c r="DQ493" i="1"/>
  <c r="DM493" i="1"/>
  <c r="DI493" i="1"/>
  <c r="DE493" i="1"/>
  <c r="DA493" i="1"/>
  <c r="CW493" i="1"/>
  <c r="CS493" i="1"/>
  <c r="CO493" i="1"/>
  <c r="CK493" i="1"/>
  <c r="CG493" i="1"/>
  <c r="DT493" i="1"/>
  <c r="DL493" i="1"/>
  <c r="DD493" i="1"/>
  <c r="CV493" i="1"/>
  <c r="CN493" i="1"/>
  <c r="CF493" i="1"/>
  <c r="DS493" i="1"/>
  <c r="DK493" i="1"/>
  <c r="DC493" i="1"/>
  <c r="CU493" i="1"/>
  <c r="CM493" i="1"/>
  <c r="DO493" i="1"/>
  <c r="CY493" i="1"/>
  <c r="CI493" i="1"/>
  <c r="DH493" i="1"/>
  <c r="CR493" i="1"/>
  <c r="DG493" i="1"/>
  <c r="CQ493" i="1"/>
  <c r="CJ493" i="1"/>
  <c r="DP493" i="1"/>
  <c r="CZ493" i="1"/>
  <c r="DU40" i="1"/>
  <c r="DQ40" i="1"/>
  <c r="DM40" i="1"/>
  <c r="DI40" i="1"/>
  <c r="DE40" i="1"/>
  <c r="DA40" i="1"/>
  <c r="CW40" i="1"/>
  <c r="CS40" i="1"/>
  <c r="CO40" i="1"/>
  <c r="CK40" i="1"/>
  <c r="CG40" i="1"/>
  <c r="DT40" i="1"/>
  <c r="DP40" i="1"/>
  <c r="DL40" i="1"/>
  <c r="DH40" i="1"/>
  <c r="DD40" i="1"/>
  <c r="CZ40" i="1"/>
  <c r="CV40" i="1"/>
  <c r="CR40" i="1"/>
  <c r="CN40" i="1"/>
  <c r="CJ40" i="1"/>
  <c r="CF40" i="1"/>
  <c r="DR40" i="1"/>
  <c r="DF40" i="1"/>
  <c r="CL40" i="1"/>
  <c r="DN40" i="1"/>
  <c r="CX40" i="1"/>
  <c r="CP40" i="1"/>
  <c r="DS40" i="1"/>
  <c r="DO40" i="1"/>
  <c r="DK40" i="1"/>
  <c r="DG40" i="1"/>
  <c r="DC40" i="1"/>
  <c r="CY40" i="1"/>
  <c r="CU40" i="1"/>
  <c r="CQ40" i="1"/>
  <c r="CM40" i="1"/>
  <c r="CI40" i="1"/>
  <c r="DW40" i="1"/>
  <c r="DJ40" i="1"/>
  <c r="DB40" i="1"/>
  <c r="CT40" i="1"/>
  <c r="CH40" i="1"/>
  <c r="BZ168" i="1"/>
  <c r="DS168" i="1"/>
  <c r="DO168" i="1"/>
  <c r="DK168" i="1"/>
  <c r="DG168" i="1"/>
  <c r="DC168" i="1"/>
  <c r="CY168" i="1"/>
  <c r="CU168" i="1"/>
  <c r="CQ168" i="1"/>
  <c r="CM168" i="1"/>
  <c r="CI168" i="1"/>
  <c r="DW168" i="1"/>
  <c r="DR168" i="1"/>
  <c r="DN168" i="1"/>
  <c r="DJ168" i="1"/>
  <c r="DF168" i="1"/>
  <c r="DB168" i="1"/>
  <c r="CX168" i="1"/>
  <c r="CT168" i="1"/>
  <c r="CP168" i="1"/>
  <c r="CL168" i="1"/>
  <c r="CH168" i="1"/>
  <c r="DU168" i="1"/>
  <c r="DQ168" i="1"/>
  <c r="DM168" i="1"/>
  <c r="DI168" i="1"/>
  <c r="DE168" i="1"/>
  <c r="DA168" i="1"/>
  <c r="CW168" i="1"/>
  <c r="CS168" i="1"/>
  <c r="CO168" i="1"/>
  <c r="CK168" i="1"/>
  <c r="CG168" i="1"/>
  <c r="DH168" i="1"/>
  <c r="CR168" i="1"/>
  <c r="DT168" i="1"/>
  <c r="DD168" i="1"/>
  <c r="CN168" i="1"/>
  <c r="DP168" i="1"/>
  <c r="CZ168" i="1"/>
  <c r="CJ168" i="1"/>
  <c r="CF168" i="1"/>
  <c r="DL168" i="1"/>
  <c r="CV168" i="1"/>
  <c r="DW395" i="1"/>
  <c r="DR395" i="1"/>
  <c r="DN395" i="1"/>
  <c r="DJ395" i="1"/>
  <c r="DF395" i="1"/>
  <c r="DB395" i="1"/>
  <c r="CX395" i="1"/>
  <c r="CT395" i="1"/>
  <c r="CP395" i="1"/>
  <c r="CL395" i="1"/>
  <c r="CH395" i="1"/>
  <c r="DT395" i="1"/>
  <c r="DP395" i="1"/>
  <c r="DL395" i="1"/>
  <c r="DH395" i="1"/>
  <c r="DD395" i="1"/>
  <c r="CZ395" i="1"/>
  <c r="CV395" i="1"/>
  <c r="CR395" i="1"/>
  <c r="CN395" i="1"/>
  <c r="CJ395" i="1"/>
  <c r="CF395" i="1"/>
  <c r="DU395" i="1"/>
  <c r="DM395" i="1"/>
  <c r="DE395" i="1"/>
  <c r="CW395" i="1"/>
  <c r="CO395" i="1"/>
  <c r="CG395" i="1"/>
  <c r="DS395" i="1"/>
  <c r="DK395" i="1"/>
  <c r="DC395" i="1"/>
  <c r="CU395" i="1"/>
  <c r="CM395" i="1"/>
  <c r="DQ395" i="1"/>
  <c r="DI395" i="1"/>
  <c r="DA395" i="1"/>
  <c r="CS395" i="1"/>
  <c r="CK395" i="1"/>
  <c r="DG395" i="1"/>
  <c r="CY395" i="1"/>
  <c r="CQ395" i="1"/>
  <c r="DO395" i="1"/>
  <c r="CI395" i="1"/>
  <c r="DW235" i="1"/>
  <c r="DR235" i="1"/>
  <c r="DN235" i="1"/>
  <c r="DJ235" i="1"/>
  <c r="DF235" i="1"/>
  <c r="DB235" i="1"/>
  <c r="CX235" i="1"/>
  <c r="CT235" i="1"/>
  <c r="CP235" i="1"/>
  <c r="CL235" i="1"/>
  <c r="CH235" i="1"/>
  <c r="DU235" i="1"/>
  <c r="DQ235" i="1"/>
  <c r="DM235" i="1"/>
  <c r="DI235" i="1"/>
  <c r="DE235" i="1"/>
  <c r="DA235" i="1"/>
  <c r="CW235" i="1"/>
  <c r="CS235" i="1"/>
  <c r="CO235" i="1"/>
  <c r="CK235" i="1"/>
  <c r="CG235" i="1"/>
  <c r="DT235" i="1"/>
  <c r="DP235" i="1"/>
  <c r="DL235" i="1"/>
  <c r="DH235" i="1"/>
  <c r="DD235" i="1"/>
  <c r="CZ235" i="1"/>
  <c r="CV235" i="1"/>
  <c r="CR235" i="1"/>
  <c r="CN235" i="1"/>
  <c r="CJ235" i="1"/>
  <c r="CF235" i="1"/>
  <c r="DG235" i="1"/>
  <c r="CQ235" i="1"/>
  <c r="DS235" i="1"/>
  <c r="DC235" i="1"/>
  <c r="CM235" i="1"/>
  <c r="DO235" i="1"/>
  <c r="CY235" i="1"/>
  <c r="CI235" i="1"/>
  <c r="DK235" i="1"/>
  <c r="CU235" i="1"/>
  <c r="DS478" i="1"/>
  <c r="DO478" i="1"/>
  <c r="DK478" i="1"/>
  <c r="DG478" i="1"/>
  <c r="DC478" i="1"/>
  <c r="CY478" i="1"/>
  <c r="CU478" i="1"/>
  <c r="CQ478" i="1"/>
  <c r="CM478" i="1"/>
  <c r="CI478" i="1"/>
  <c r="DW478" i="1"/>
  <c r="DR478" i="1"/>
  <c r="DN478" i="1"/>
  <c r="DJ478" i="1"/>
  <c r="DF478" i="1"/>
  <c r="DB478" i="1"/>
  <c r="CX478" i="1"/>
  <c r="CT478" i="1"/>
  <c r="CP478" i="1"/>
  <c r="CL478" i="1"/>
  <c r="CH478" i="1"/>
  <c r="DT478" i="1"/>
  <c r="DL478" i="1"/>
  <c r="DD478" i="1"/>
  <c r="CV478" i="1"/>
  <c r="CN478" i="1"/>
  <c r="CF478" i="1"/>
  <c r="DQ478" i="1"/>
  <c r="DI478" i="1"/>
  <c r="DA478" i="1"/>
  <c r="CS478" i="1"/>
  <c r="CK478" i="1"/>
  <c r="DP478" i="1"/>
  <c r="DH478" i="1"/>
  <c r="CZ478" i="1"/>
  <c r="CR478" i="1"/>
  <c r="CJ478" i="1"/>
  <c r="DU478" i="1"/>
  <c r="CO478" i="1"/>
  <c r="DM478" i="1"/>
  <c r="CG478" i="1"/>
  <c r="DE478" i="1"/>
  <c r="CW478" i="1"/>
  <c r="DW53" i="1"/>
  <c r="DR53" i="1"/>
  <c r="DN53" i="1"/>
  <c r="DJ53" i="1"/>
  <c r="DF53" i="1"/>
  <c r="DB53" i="1"/>
  <c r="CX53" i="1"/>
  <c r="CT53" i="1"/>
  <c r="CP53" i="1"/>
  <c r="CL53" i="1"/>
  <c r="CH53" i="1"/>
  <c r="DU53" i="1"/>
  <c r="DQ53" i="1"/>
  <c r="DM53" i="1"/>
  <c r="DI53" i="1"/>
  <c r="DE53" i="1"/>
  <c r="DA53" i="1"/>
  <c r="CW53" i="1"/>
  <c r="CS53" i="1"/>
  <c r="CO53" i="1"/>
  <c r="CK53" i="1"/>
  <c r="CG53" i="1"/>
  <c r="DP53" i="1"/>
  <c r="DH53" i="1"/>
  <c r="CZ53" i="1"/>
  <c r="CR53" i="1"/>
  <c r="CJ53" i="1"/>
  <c r="CU53" i="1"/>
  <c r="DO53" i="1"/>
  <c r="DG53" i="1"/>
  <c r="CY53" i="1"/>
  <c r="CQ53" i="1"/>
  <c r="CI53" i="1"/>
  <c r="DK53" i="1"/>
  <c r="CM53" i="1"/>
  <c r="DT53" i="1"/>
  <c r="DL53" i="1"/>
  <c r="DD53" i="1"/>
  <c r="CV53" i="1"/>
  <c r="CN53" i="1"/>
  <c r="CF53" i="1"/>
  <c r="DS53" i="1"/>
  <c r="DC53" i="1"/>
  <c r="DT181" i="1"/>
  <c r="DP181" i="1"/>
  <c r="DL181" i="1"/>
  <c r="DH181" i="1"/>
  <c r="DD181" i="1"/>
  <c r="CZ181" i="1"/>
  <c r="CV181" i="1"/>
  <c r="CR181" i="1"/>
  <c r="CN181" i="1"/>
  <c r="CJ181" i="1"/>
  <c r="CF181" i="1"/>
  <c r="DS181" i="1"/>
  <c r="DO181" i="1"/>
  <c r="DK181" i="1"/>
  <c r="DG181" i="1"/>
  <c r="DC181" i="1"/>
  <c r="CY181" i="1"/>
  <c r="CU181" i="1"/>
  <c r="CQ181" i="1"/>
  <c r="CM181" i="1"/>
  <c r="CI181" i="1"/>
  <c r="DW181" i="1"/>
  <c r="DR181" i="1"/>
  <c r="DN181" i="1"/>
  <c r="DJ181" i="1"/>
  <c r="DF181" i="1"/>
  <c r="DB181" i="1"/>
  <c r="CX181" i="1"/>
  <c r="CT181" i="1"/>
  <c r="CP181" i="1"/>
  <c r="CL181" i="1"/>
  <c r="CH181" i="1"/>
  <c r="DI181" i="1"/>
  <c r="CS181" i="1"/>
  <c r="DU181" i="1"/>
  <c r="DE181" i="1"/>
  <c r="CO181" i="1"/>
  <c r="DQ181" i="1"/>
  <c r="DA181" i="1"/>
  <c r="CK181" i="1"/>
  <c r="CW181" i="1"/>
  <c r="CG181" i="1"/>
  <c r="DM181" i="1"/>
  <c r="BZ408" i="1"/>
  <c r="DS408" i="1"/>
  <c r="DO408" i="1"/>
  <c r="DK408" i="1"/>
  <c r="DG408" i="1"/>
  <c r="DC408" i="1"/>
  <c r="CY408" i="1"/>
  <c r="CU408" i="1"/>
  <c r="CQ408" i="1"/>
  <c r="CM408" i="1"/>
  <c r="CI408" i="1"/>
  <c r="DW408" i="1"/>
  <c r="DR408" i="1"/>
  <c r="DN408" i="1"/>
  <c r="DJ408" i="1"/>
  <c r="DF408" i="1"/>
  <c r="DB408" i="1"/>
  <c r="CX408" i="1"/>
  <c r="CT408" i="1"/>
  <c r="CP408" i="1"/>
  <c r="CL408" i="1"/>
  <c r="CH408" i="1"/>
  <c r="DU408" i="1"/>
  <c r="DQ408" i="1"/>
  <c r="DM408" i="1"/>
  <c r="DI408" i="1"/>
  <c r="DE408" i="1"/>
  <c r="DA408" i="1"/>
  <c r="CW408" i="1"/>
  <c r="CS408" i="1"/>
  <c r="CO408" i="1"/>
  <c r="CK408" i="1"/>
  <c r="CG408" i="1"/>
  <c r="DL408" i="1"/>
  <c r="CV408" i="1"/>
  <c r="CF408" i="1"/>
  <c r="DH408" i="1"/>
  <c r="CR408" i="1"/>
  <c r="DT408" i="1"/>
  <c r="DD408" i="1"/>
  <c r="CN408" i="1"/>
  <c r="CJ408" i="1"/>
  <c r="DP408" i="1"/>
  <c r="CZ408" i="1"/>
  <c r="BZ151" i="1"/>
  <c r="DW151" i="1"/>
  <c r="DR151" i="1"/>
  <c r="DN151" i="1"/>
  <c r="DJ151" i="1"/>
  <c r="DF151" i="1"/>
  <c r="DB151" i="1"/>
  <c r="CX151" i="1"/>
  <c r="CT151" i="1"/>
  <c r="CP151" i="1"/>
  <c r="CL151" i="1"/>
  <c r="CH151" i="1"/>
  <c r="DU151" i="1"/>
  <c r="DQ151" i="1"/>
  <c r="DM151" i="1"/>
  <c r="DI151" i="1"/>
  <c r="DE151" i="1"/>
  <c r="DA151" i="1"/>
  <c r="CW151" i="1"/>
  <c r="CS151" i="1"/>
  <c r="CO151" i="1"/>
  <c r="CK151" i="1"/>
  <c r="CG151" i="1"/>
  <c r="DT151" i="1"/>
  <c r="DP151" i="1"/>
  <c r="DL151" i="1"/>
  <c r="DH151" i="1"/>
  <c r="DD151" i="1"/>
  <c r="CZ151" i="1"/>
  <c r="CV151" i="1"/>
  <c r="CR151" i="1"/>
  <c r="CN151" i="1"/>
  <c r="CJ151" i="1"/>
  <c r="CF151" i="1"/>
  <c r="DS151" i="1"/>
  <c r="DC151" i="1"/>
  <c r="CM151" i="1"/>
  <c r="DO151" i="1"/>
  <c r="CY151" i="1"/>
  <c r="CI151" i="1"/>
  <c r="DK151" i="1"/>
  <c r="CU151" i="1"/>
  <c r="DG151" i="1"/>
  <c r="CQ151" i="1"/>
  <c r="BZ479" i="1"/>
  <c r="DT479" i="1"/>
  <c r="DP479" i="1"/>
  <c r="DL479" i="1"/>
  <c r="DH479" i="1"/>
  <c r="DD479" i="1"/>
  <c r="CZ479" i="1"/>
  <c r="CV479" i="1"/>
  <c r="CR479" i="1"/>
  <c r="CN479" i="1"/>
  <c r="CJ479" i="1"/>
  <c r="CF479" i="1"/>
  <c r="DS479" i="1"/>
  <c r="DO479" i="1"/>
  <c r="DK479" i="1"/>
  <c r="DG479" i="1"/>
  <c r="DC479" i="1"/>
  <c r="CY479" i="1"/>
  <c r="CU479" i="1"/>
  <c r="CQ479" i="1"/>
  <c r="CM479" i="1"/>
  <c r="CI479" i="1"/>
  <c r="DQ479" i="1"/>
  <c r="DI479" i="1"/>
  <c r="DA479" i="1"/>
  <c r="CS479" i="1"/>
  <c r="CK479" i="1"/>
  <c r="DW479" i="1"/>
  <c r="DN479" i="1"/>
  <c r="DF479" i="1"/>
  <c r="CX479" i="1"/>
  <c r="CP479" i="1"/>
  <c r="CH479" i="1"/>
  <c r="DU479" i="1"/>
  <c r="DM479" i="1"/>
  <c r="DE479" i="1"/>
  <c r="CW479" i="1"/>
  <c r="CO479" i="1"/>
  <c r="CG479" i="1"/>
  <c r="DJ479" i="1"/>
  <c r="DB479" i="1"/>
  <c r="CT479" i="1"/>
  <c r="DR479" i="1"/>
  <c r="CL479" i="1"/>
  <c r="DT213" i="1"/>
  <c r="DP213" i="1"/>
  <c r="DL213" i="1"/>
  <c r="DH213" i="1"/>
  <c r="DD213" i="1"/>
  <c r="CZ213" i="1"/>
  <c r="CV213" i="1"/>
  <c r="CR213" i="1"/>
  <c r="CN213" i="1"/>
  <c r="CJ213" i="1"/>
  <c r="CF213" i="1"/>
  <c r="DS213" i="1"/>
  <c r="DO213" i="1"/>
  <c r="DK213" i="1"/>
  <c r="DG213" i="1"/>
  <c r="DC213" i="1"/>
  <c r="CY213" i="1"/>
  <c r="CU213" i="1"/>
  <c r="CQ213" i="1"/>
  <c r="CM213" i="1"/>
  <c r="CI213" i="1"/>
  <c r="DW213" i="1"/>
  <c r="DR213" i="1"/>
  <c r="DN213" i="1"/>
  <c r="DJ213" i="1"/>
  <c r="DF213" i="1"/>
  <c r="DB213" i="1"/>
  <c r="CX213" i="1"/>
  <c r="CT213" i="1"/>
  <c r="CP213" i="1"/>
  <c r="CL213" i="1"/>
  <c r="CH213" i="1"/>
  <c r="DI213" i="1"/>
  <c r="CS213" i="1"/>
  <c r="DU213" i="1"/>
  <c r="DE213" i="1"/>
  <c r="CO213" i="1"/>
  <c r="DQ213" i="1"/>
  <c r="DA213" i="1"/>
  <c r="CK213" i="1"/>
  <c r="DM213" i="1"/>
  <c r="CW213" i="1"/>
  <c r="CG213" i="1"/>
  <c r="BZ425" i="1"/>
  <c r="DT425" i="1"/>
  <c r="DP425" i="1"/>
  <c r="DL425" i="1"/>
  <c r="DH425" i="1"/>
  <c r="DD425" i="1"/>
  <c r="CZ425" i="1"/>
  <c r="CV425" i="1"/>
  <c r="CR425" i="1"/>
  <c r="CN425" i="1"/>
  <c r="CJ425" i="1"/>
  <c r="CF425" i="1"/>
  <c r="DS425" i="1"/>
  <c r="DO425" i="1"/>
  <c r="DK425" i="1"/>
  <c r="DG425" i="1"/>
  <c r="DC425" i="1"/>
  <c r="CY425" i="1"/>
  <c r="CU425" i="1"/>
  <c r="CQ425" i="1"/>
  <c r="CM425" i="1"/>
  <c r="CI425" i="1"/>
  <c r="DW425" i="1"/>
  <c r="DR425" i="1"/>
  <c r="DN425" i="1"/>
  <c r="DJ425" i="1"/>
  <c r="DF425" i="1"/>
  <c r="DB425" i="1"/>
  <c r="CX425" i="1"/>
  <c r="CT425" i="1"/>
  <c r="CP425" i="1"/>
  <c r="CL425" i="1"/>
  <c r="CH425" i="1"/>
  <c r="DM425" i="1"/>
  <c r="CW425" i="1"/>
  <c r="CG425" i="1"/>
  <c r="DI425" i="1"/>
  <c r="CS425" i="1"/>
  <c r="DU425" i="1"/>
  <c r="DE425" i="1"/>
  <c r="CO425" i="1"/>
  <c r="DA425" i="1"/>
  <c r="CK425" i="1"/>
  <c r="DQ425" i="1"/>
  <c r="BZ261" i="1"/>
  <c r="DW261" i="1"/>
  <c r="DR261" i="1"/>
  <c r="DN261" i="1"/>
  <c r="DJ261" i="1"/>
  <c r="DF261" i="1"/>
  <c r="DB261" i="1"/>
  <c r="CX261" i="1"/>
  <c r="CT261" i="1"/>
  <c r="CP261" i="1"/>
  <c r="CL261" i="1"/>
  <c r="CH261" i="1"/>
  <c r="DU261" i="1"/>
  <c r="DQ261" i="1"/>
  <c r="DM261" i="1"/>
  <c r="DI261" i="1"/>
  <c r="DE261" i="1"/>
  <c r="DA261" i="1"/>
  <c r="CW261" i="1"/>
  <c r="CS261" i="1"/>
  <c r="CO261" i="1"/>
  <c r="CK261" i="1"/>
  <c r="CG261" i="1"/>
  <c r="DT261" i="1"/>
  <c r="DP261" i="1"/>
  <c r="DL261" i="1"/>
  <c r="DH261" i="1"/>
  <c r="DD261" i="1"/>
  <c r="CZ261" i="1"/>
  <c r="CV261" i="1"/>
  <c r="CR261" i="1"/>
  <c r="CN261" i="1"/>
  <c r="CJ261" i="1"/>
  <c r="CF261" i="1"/>
  <c r="DK261" i="1"/>
  <c r="CU261" i="1"/>
  <c r="DG261" i="1"/>
  <c r="CQ261" i="1"/>
  <c r="DS261" i="1"/>
  <c r="DC261" i="1"/>
  <c r="CM261" i="1"/>
  <c r="CY261" i="1"/>
  <c r="CI261" i="1"/>
  <c r="DO261" i="1"/>
  <c r="DS101" i="1"/>
  <c r="DO101" i="1"/>
  <c r="DK101" i="1"/>
  <c r="DG101" i="1"/>
  <c r="DC101" i="1"/>
  <c r="CY101" i="1"/>
  <c r="CU101" i="1"/>
  <c r="CQ101" i="1"/>
  <c r="CM101" i="1"/>
  <c r="CI101" i="1"/>
  <c r="DW101" i="1"/>
  <c r="DR101" i="1"/>
  <c r="DN101" i="1"/>
  <c r="DJ101" i="1"/>
  <c r="DF101" i="1"/>
  <c r="DB101" i="1"/>
  <c r="CX101" i="1"/>
  <c r="CT101" i="1"/>
  <c r="CP101" i="1"/>
  <c r="CL101" i="1"/>
  <c r="CH101" i="1"/>
  <c r="DU101" i="1"/>
  <c r="DQ101" i="1"/>
  <c r="DM101" i="1"/>
  <c r="DI101" i="1"/>
  <c r="DE101" i="1"/>
  <c r="DA101" i="1"/>
  <c r="CW101" i="1"/>
  <c r="CS101" i="1"/>
  <c r="CO101" i="1"/>
  <c r="CK101" i="1"/>
  <c r="CG101" i="1"/>
  <c r="DT101" i="1"/>
  <c r="DD101" i="1"/>
  <c r="CN101" i="1"/>
  <c r="DP101" i="1"/>
  <c r="CZ101" i="1"/>
  <c r="CJ101" i="1"/>
  <c r="DH101" i="1"/>
  <c r="DL101" i="1"/>
  <c r="CV101" i="1"/>
  <c r="CF101" i="1"/>
  <c r="CR101" i="1"/>
  <c r="DT71" i="1"/>
  <c r="DP71" i="1"/>
  <c r="DL71" i="1"/>
  <c r="DH71" i="1"/>
  <c r="DD71" i="1"/>
  <c r="CZ71" i="1"/>
  <c r="CV71" i="1"/>
  <c r="CR71" i="1"/>
  <c r="CN71" i="1"/>
  <c r="CJ71" i="1"/>
  <c r="CF71" i="1"/>
  <c r="DS71" i="1"/>
  <c r="DO71" i="1"/>
  <c r="DK71" i="1"/>
  <c r="DG71" i="1"/>
  <c r="DC71" i="1"/>
  <c r="CY71" i="1"/>
  <c r="CU71" i="1"/>
  <c r="CQ71" i="1"/>
  <c r="CM71" i="1"/>
  <c r="CI71" i="1"/>
  <c r="DR71" i="1"/>
  <c r="DJ71" i="1"/>
  <c r="DB71" i="1"/>
  <c r="CT71" i="1"/>
  <c r="CL71" i="1"/>
  <c r="DQ71" i="1"/>
  <c r="DI71" i="1"/>
  <c r="DA71" i="1"/>
  <c r="CS71" i="1"/>
  <c r="CK71" i="1"/>
  <c r="DU71" i="1"/>
  <c r="DE71" i="1"/>
  <c r="CG71" i="1"/>
  <c r="DW71" i="1"/>
  <c r="DN71" i="1"/>
  <c r="DF71" i="1"/>
  <c r="CX71" i="1"/>
  <c r="CP71" i="1"/>
  <c r="CH71" i="1"/>
  <c r="DM71" i="1"/>
  <c r="CW71" i="1"/>
  <c r="CO71" i="1"/>
  <c r="DW465" i="1"/>
  <c r="DR465" i="1"/>
  <c r="DN465" i="1"/>
  <c r="DJ465" i="1"/>
  <c r="DF465" i="1"/>
  <c r="DB465" i="1"/>
  <c r="CX465" i="1"/>
  <c r="CT465" i="1"/>
  <c r="CP465" i="1"/>
  <c r="CL465" i="1"/>
  <c r="CH465" i="1"/>
  <c r="DU465" i="1"/>
  <c r="DQ465" i="1"/>
  <c r="DM465" i="1"/>
  <c r="DI465" i="1"/>
  <c r="DE465" i="1"/>
  <c r="DA465" i="1"/>
  <c r="CW465" i="1"/>
  <c r="CS465" i="1"/>
  <c r="CO465" i="1"/>
  <c r="CK465" i="1"/>
  <c r="CG465" i="1"/>
  <c r="DT465" i="1"/>
  <c r="DP465" i="1"/>
  <c r="DL465" i="1"/>
  <c r="DH465" i="1"/>
  <c r="DD465" i="1"/>
  <c r="CZ465" i="1"/>
  <c r="CV465" i="1"/>
  <c r="CR465" i="1"/>
  <c r="CN465" i="1"/>
  <c r="CJ465" i="1"/>
  <c r="CF465" i="1"/>
  <c r="DK465" i="1"/>
  <c r="CU465" i="1"/>
  <c r="DG465" i="1"/>
  <c r="CQ465" i="1"/>
  <c r="DS465" i="1"/>
  <c r="DC465" i="1"/>
  <c r="CM465" i="1"/>
  <c r="CY465" i="1"/>
  <c r="CI465" i="1"/>
  <c r="DO465" i="1"/>
  <c r="DU430" i="1"/>
  <c r="DQ430" i="1"/>
  <c r="DM430" i="1"/>
  <c r="DI430" i="1"/>
  <c r="DE430" i="1"/>
  <c r="DA430" i="1"/>
  <c r="CW430" i="1"/>
  <c r="CS430" i="1"/>
  <c r="CO430" i="1"/>
  <c r="CK430" i="1"/>
  <c r="CG430" i="1"/>
  <c r="DT430" i="1"/>
  <c r="DP430" i="1"/>
  <c r="DL430" i="1"/>
  <c r="DH430" i="1"/>
  <c r="DD430" i="1"/>
  <c r="CZ430" i="1"/>
  <c r="CV430" i="1"/>
  <c r="CR430" i="1"/>
  <c r="CN430" i="1"/>
  <c r="CJ430" i="1"/>
  <c r="CF430" i="1"/>
  <c r="DS430" i="1"/>
  <c r="DO430" i="1"/>
  <c r="DK430" i="1"/>
  <c r="DG430" i="1"/>
  <c r="DC430" i="1"/>
  <c r="CY430" i="1"/>
  <c r="CU430" i="1"/>
  <c r="CQ430" i="1"/>
  <c r="CM430" i="1"/>
  <c r="CI430" i="1"/>
  <c r="DW430" i="1"/>
  <c r="DF430" i="1"/>
  <c r="CP430" i="1"/>
  <c r="DR430" i="1"/>
  <c r="DB430" i="1"/>
  <c r="CL430" i="1"/>
  <c r="DN430" i="1"/>
  <c r="CX430" i="1"/>
  <c r="CH430" i="1"/>
  <c r="DJ430" i="1"/>
  <c r="CT430" i="1"/>
  <c r="DW140" i="1"/>
  <c r="DR140" i="1"/>
  <c r="DN140" i="1"/>
  <c r="DJ140" i="1"/>
  <c r="DF140" i="1"/>
  <c r="DB140" i="1"/>
  <c r="CX140" i="1"/>
  <c r="CT140" i="1"/>
  <c r="CP140" i="1"/>
  <c r="CL140" i="1"/>
  <c r="CH140" i="1"/>
  <c r="DU140" i="1"/>
  <c r="DQ140" i="1"/>
  <c r="DM140" i="1"/>
  <c r="DI140" i="1"/>
  <c r="DE140" i="1"/>
  <c r="DA140" i="1"/>
  <c r="CW140" i="1"/>
  <c r="CS140" i="1"/>
  <c r="CO140" i="1"/>
  <c r="CK140" i="1"/>
  <c r="CG140" i="1"/>
  <c r="DT140" i="1"/>
  <c r="DP140" i="1"/>
  <c r="DL140" i="1"/>
  <c r="DH140" i="1"/>
  <c r="DD140" i="1"/>
  <c r="CZ140" i="1"/>
  <c r="CV140" i="1"/>
  <c r="CR140" i="1"/>
  <c r="CN140" i="1"/>
  <c r="CJ140" i="1"/>
  <c r="CF140" i="1"/>
  <c r="DG140" i="1"/>
  <c r="CQ140" i="1"/>
  <c r="DS140" i="1"/>
  <c r="DC140" i="1"/>
  <c r="CM140" i="1"/>
  <c r="DO140" i="1"/>
  <c r="CY140" i="1"/>
  <c r="CI140" i="1"/>
  <c r="DK140" i="1"/>
  <c r="CU140" i="1"/>
  <c r="DT360" i="1"/>
  <c r="DP360" i="1"/>
  <c r="DL360" i="1"/>
  <c r="DH360" i="1"/>
  <c r="DD360" i="1"/>
  <c r="CZ360" i="1"/>
  <c r="CV360" i="1"/>
  <c r="CR360" i="1"/>
  <c r="CN360" i="1"/>
  <c r="CJ360" i="1"/>
  <c r="CF360" i="1"/>
  <c r="DS360" i="1"/>
  <c r="DO360" i="1"/>
  <c r="DK360" i="1"/>
  <c r="DG360" i="1"/>
  <c r="DC360" i="1"/>
  <c r="CY360" i="1"/>
  <c r="CU360" i="1"/>
  <c r="CQ360" i="1"/>
  <c r="CM360" i="1"/>
  <c r="CI360" i="1"/>
  <c r="DR360" i="1"/>
  <c r="DJ360" i="1"/>
  <c r="DB360" i="1"/>
  <c r="CT360" i="1"/>
  <c r="CL360" i="1"/>
  <c r="DQ360" i="1"/>
  <c r="DI360" i="1"/>
  <c r="DA360" i="1"/>
  <c r="CS360" i="1"/>
  <c r="CK360" i="1"/>
  <c r="DW360" i="1"/>
  <c r="DN360" i="1"/>
  <c r="DF360" i="1"/>
  <c r="CX360" i="1"/>
  <c r="CP360" i="1"/>
  <c r="CH360" i="1"/>
  <c r="CW360" i="1"/>
  <c r="DU360" i="1"/>
  <c r="CO360" i="1"/>
  <c r="DM360" i="1"/>
  <c r="CG360" i="1"/>
  <c r="DE360" i="1"/>
  <c r="BZ398" i="1"/>
  <c r="DU398" i="1"/>
  <c r="DQ398" i="1"/>
  <c r="DM398" i="1"/>
  <c r="DI398" i="1"/>
  <c r="DE398" i="1"/>
  <c r="DA398" i="1"/>
  <c r="CW398" i="1"/>
  <c r="CS398" i="1"/>
  <c r="CO398" i="1"/>
  <c r="CK398" i="1"/>
  <c r="CG398" i="1"/>
  <c r="DS398" i="1"/>
  <c r="DO398" i="1"/>
  <c r="DK398" i="1"/>
  <c r="DG398" i="1"/>
  <c r="DC398" i="1"/>
  <c r="CY398" i="1"/>
  <c r="CU398" i="1"/>
  <c r="CQ398" i="1"/>
  <c r="CM398" i="1"/>
  <c r="CI398" i="1"/>
  <c r="DT398" i="1"/>
  <c r="DL398" i="1"/>
  <c r="DD398" i="1"/>
  <c r="CV398" i="1"/>
  <c r="CN398" i="1"/>
  <c r="CF398" i="1"/>
  <c r="DR398" i="1"/>
  <c r="DJ398" i="1"/>
  <c r="DB398" i="1"/>
  <c r="CT398" i="1"/>
  <c r="CL398" i="1"/>
  <c r="DP398" i="1"/>
  <c r="DH398" i="1"/>
  <c r="CZ398" i="1"/>
  <c r="CR398" i="1"/>
  <c r="CJ398" i="1"/>
  <c r="DF398" i="1"/>
  <c r="CX398" i="1"/>
  <c r="DW398" i="1"/>
  <c r="CP398" i="1"/>
  <c r="DN398" i="1"/>
  <c r="CH398" i="1"/>
  <c r="DT443" i="1"/>
  <c r="DP443" i="1"/>
  <c r="DL443" i="1"/>
  <c r="DH443" i="1"/>
  <c r="DD443" i="1"/>
  <c r="CZ443" i="1"/>
  <c r="CV443" i="1"/>
  <c r="CR443" i="1"/>
  <c r="CN443" i="1"/>
  <c r="CJ443" i="1"/>
  <c r="CF443" i="1"/>
  <c r="DS443" i="1"/>
  <c r="DO443" i="1"/>
  <c r="DK443" i="1"/>
  <c r="DG443" i="1"/>
  <c r="DC443" i="1"/>
  <c r="CY443" i="1"/>
  <c r="CU443" i="1"/>
  <c r="CQ443" i="1"/>
  <c r="CM443" i="1"/>
  <c r="CI443" i="1"/>
  <c r="DW443" i="1"/>
  <c r="DR443" i="1"/>
  <c r="DN443" i="1"/>
  <c r="DJ443" i="1"/>
  <c r="DF443" i="1"/>
  <c r="DB443" i="1"/>
  <c r="CX443" i="1"/>
  <c r="CT443" i="1"/>
  <c r="CP443" i="1"/>
  <c r="CL443" i="1"/>
  <c r="CH443" i="1"/>
  <c r="DU443" i="1"/>
  <c r="DE443" i="1"/>
  <c r="CO443" i="1"/>
  <c r="DQ443" i="1"/>
  <c r="DA443" i="1"/>
  <c r="CK443" i="1"/>
  <c r="DM443" i="1"/>
  <c r="CW443" i="1"/>
  <c r="CG443" i="1"/>
  <c r="CS443" i="1"/>
  <c r="DI443" i="1"/>
  <c r="DW57" i="1"/>
  <c r="DR57" i="1"/>
  <c r="DN57" i="1"/>
  <c r="DJ57" i="1"/>
  <c r="DF57" i="1"/>
  <c r="DB57" i="1"/>
  <c r="CX57" i="1"/>
  <c r="CT57" i="1"/>
  <c r="CP57" i="1"/>
  <c r="CL57" i="1"/>
  <c r="CH57" i="1"/>
  <c r="DU57" i="1"/>
  <c r="DQ57" i="1"/>
  <c r="DM57" i="1"/>
  <c r="DI57" i="1"/>
  <c r="DE57" i="1"/>
  <c r="DA57" i="1"/>
  <c r="CW57" i="1"/>
  <c r="CS57" i="1"/>
  <c r="CO57" i="1"/>
  <c r="CK57" i="1"/>
  <c r="CG57" i="1"/>
  <c r="DT57" i="1"/>
  <c r="DL57" i="1"/>
  <c r="DD57" i="1"/>
  <c r="CV57" i="1"/>
  <c r="CN57" i="1"/>
  <c r="CF57" i="1"/>
  <c r="DO57" i="1"/>
  <c r="DS57" i="1"/>
  <c r="DK57" i="1"/>
  <c r="DC57" i="1"/>
  <c r="CU57" i="1"/>
  <c r="CM57" i="1"/>
  <c r="DG57" i="1"/>
  <c r="CI57" i="1"/>
  <c r="DP57" i="1"/>
  <c r="DH57" i="1"/>
  <c r="CZ57" i="1"/>
  <c r="CR57" i="1"/>
  <c r="CJ57" i="1"/>
  <c r="CY57" i="1"/>
  <c r="CQ57" i="1"/>
  <c r="DT185" i="1"/>
  <c r="DP185" i="1"/>
  <c r="DL185" i="1"/>
  <c r="DH185" i="1"/>
  <c r="DD185" i="1"/>
  <c r="CZ185" i="1"/>
  <c r="CV185" i="1"/>
  <c r="CR185" i="1"/>
  <c r="CN185" i="1"/>
  <c r="CJ185" i="1"/>
  <c r="CF185" i="1"/>
  <c r="DS185" i="1"/>
  <c r="DO185" i="1"/>
  <c r="DK185" i="1"/>
  <c r="DG185" i="1"/>
  <c r="DC185" i="1"/>
  <c r="CY185" i="1"/>
  <c r="CU185" i="1"/>
  <c r="CQ185" i="1"/>
  <c r="CM185" i="1"/>
  <c r="CI185" i="1"/>
  <c r="DW185" i="1"/>
  <c r="DR185" i="1"/>
  <c r="DN185" i="1"/>
  <c r="DJ185" i="1"/>
  <c r="DF185" i="1"/>
  <c r="DB185" i="1"/>
  <c r="CX185" i="1"/>
  <c r="CT185" i="1"/>
  <c r="CP185" i="1"/>
  <c r="CL185" i="1"/>
  <c r="CH185" i="1"/>
  <c r="DM185" i="1"/>
  <c r="CW185" i="1"/>
  <c r="CG185" i="1"/>
  <c r="DI185" i="1"/>
  <c r="CS185" i="1"/>
  <c r="DU185" i="1"/>
  <c r="DE185" i="1"/>
  <c r="CO185" i="1"/>
  <c r="DQ185" i="1"/>
  <c r="DA185" i="1"/>
  <c r="CK185" i="1"/>
  <c r="DW412" i="1"/>
  <c r="DR412" i="1"/>
  <c r="DN412" i="1"/>
  <c r="DJ412" i="1"/>
  <c r="DF412" i="1"/>
  <c r="DB412" i="1"/>
  <c r="CX412" i="1"/>
  <c r="CT412" i="1"/>
  <c r="CP412" i="1"/>
  <c r="CL412" i="1"/>
  <c r="CH412" i="1"/>
  <c r="DU412" i="1"/>
  <c r="DQ412" i="1"/>
  <c r="DM412" i="1"/>
  <c r="DI412" i="1"/>
  <c r="DE412" i="1"/>
  <c r="DA412" i="1"/>
  <c r="CW412" i="1"/>
  <c r="CS412" i="1"/>
  <c r="CO412" i="1"/>
  <c r="CK412" i="1"/>
  <c r="CG412" i="1"/>
  <c r="DT412" i="1"/>
  <c r="DL412" i="1"/>
  <c r="DD412" i="1"/>
  <c r="CV412" i="1"/>
  <c r="CN412" i="1"/>
  <c r="CF412" i="1"/>
  <c r="DS412" i="1"/>
  <c r="DK412" i="1"/>
  <c r="DC412" i="1"/>
  <c r="CU412" i="1"/>
  <c r="CM412" i="1"/>
  <c r="DP412" i="1"/>
  <c r="DH412" i="1"/>
  <c r="CZ412" i="1"/>
  <c r="CR412" i="1"/>
  <c r="CJ412" i="1"/>
  <c r="CQ412" i="1"/>
  <c r="DO412" i="1"/>
  <c r="CI412" i="1"/>
  <c r="DG412" i="1"/>
  <c r="CY412" i="1"/>
  <c r="DW175" i="1"/>
  <c r="DR175" i="1"/>
  <c r="DN175" i="1"/>
  <c r="DJ175" i="1"/>
  <c r="DF175" i="1"/>
  <c r="DB175" i="1"/>
  <c r="CX175" i="1"/>
  <c r="CT175" i="1"/>
  <c r="CP175" i="1"/>
  <c r="CL175" i="1"/>
  <c r="CH175" i="1"/>
  <c r="DU175" i="1"/>
  <c r="DQ175" i="1"/>
  <c r="DM175" i="1"/>
  <c r="DI175" i="1"/>
  <c r="DE175" i="1"/>
  <c r="DA175" i="1"/>
  <c r="CW175" i="1"/>
  <c r="CS175" i="1"/>
  <c r="CO175" i="1"/>
  <c r="CK175" i="1"/>
  <c r="CG175" i="1"/>
  <c r="DT175" i="1"/>
  <c r="DP175" i="1"/>
  <c r="DL175" i="1"/>
  <c r="DH175" i="1"/>
  <c r="DD175" i="1"/>
  <c r="CZ175" i="1"/>
  <c r="CV175" i="1"/>
  <c r="CR175" i="1"/>
  <c r="CN175" i="1"/>
  <c r="CJ175" i="1"/>
  <c r="CF175" i="1"/>
  <c r="DK175" i="1"/>
  <c r="CU175" i="1"/>
  <c r="DG175" i="1"/>
  <c r="CQ175" i="1"/>
  <c r="DS175" i="1"/>
  <c r="DC175" i="1"/>
  <c r="CM175" i="1"/>
  <c r="CY175" i="1"/>
  <c r="CI175" i="1"/>
  <c r="DO175" i="1"/>
  <c r="DT483" i="1"/>
  <c r="DP483" i="1"/>
  <c r="DL483" i="1"/>
  <c r="DH483" i="1"/>
  <c r="DD483" i="1"/>
  <c r="CZ483" i="1"/>
  <c r="CV483" i="1"/>
  <c r="CR483" i="1"/>
  <c r="CN483" i="1"/>
  <c r="CJ483" i="1"/>
  <c r="CF483" i="1"/>
  <c r="DS483" i="1"/>
  <c r="DO483" i="1"/>
  <c r="DK483" i="1"/>
  <c r="DG483" i="1"/>
  <c r="DC483" i="1"/>
  <c r="CY483" i="1"/>
  <c r="CU483" i="1"/>
  <c r="CQ483" i="1"/>
  <c r="CM483" i="1"/>
  <c r="CI483" i="1"/>
  <c r="DU483" i="1"/>
  <c r="DM483" i="1"/>
  <c r="DE483" i="1"/>
  <c r="CW483" i="1"/>
  <c r="CO483" i="1"/>
  <c r="CG483" i="1"/>
  <c r="DR483" i="1"/>
  <c r="DJ483" i="1"/>
  <c r="DB483" i="1"/>
  <c r="CT483" i="1"/>
  <c r="CL483" i="1"/>
  <c r="DQ483" i="1"/>
  <c r="DI483" i="1"/>
  <c r="DA483" i="1"/>
  <c r="CS483" i="1"/>
  <c r="CK483" i="1"/>
  <c r="CX483" i="1"/>
  <c r="DW483" i="1"/>
  <c r="CP483" i="1"/>
  <c r="DN483" i="1"/>
  <c r="CH483" i="1"/>
  <c r="DF483" i="1"/>
  <c r="BZ217" i="1"/>
  <c r="DT217" i="1"/>
  <c r="DP217" i="1"/>
  <c r="DL217" i="1"/>
  <c r="DH217" i="1"/>
  <c r="DD217" i="1"/>
  <c r="CZ217" i="1"/>
  <c r="CV217" i="1"/>
  <c r="CR217" i="1"/>
  <c r="CN217" i="1"/>
  <c r="CJ217" i="1"/>
  <c r="CF217" i="1"/>
  <c r="DS217" i="1"/>
  <c r="DO217" i="1"/>
  <c r="DK217" i="1"/>
  <c r="DG217" i="1"/>
  <c r="DC217" i="1"/>
  <c r="CY217" i="1"/>
  <c r="CU217" i="1"/>
  <c r="CQ217" i="1"/>
  <c r="CM217" i="1"/>
  <c r="CI217" i="1"/>
  <c r="DW217" i="1"/>
  <c r="DR217" i="1"/>
  <c r="DN217" i="1"/>
  <c r="DJ217" i="1"/>
  <c r="DF217" i="1"/>
  <c r="DB217" i="1"/>
  <c r="CX217" i="1"/>
  <c r="CT217" i="1"/>
  <c r="CP217" i="1"/>
  <c r="CL217" i="1"/>
  <c r="CH217" i="1"/>
  <c r="DM217" i="1"/>
  <c r="CW217" i="1"/>
  <c r="CG217" i="1"/>
  <c r="DI217" i="1"/>
  <c r="CS217" i="1"/>
  <c r="DU217" i="1"/>
  <c r="DE217" i="1"/>
  <c r="CO217" i="1"/>
  <c r="CK217" i="1"/>
  <c r="DQ217" i="1"/>
  <c r="DA217" i="1"/>
  <c r="DU456" i="1"/>
  <c r="DQ456" i="1"/>
  <c r="DM456" i="1"/>
  <c r="DI456" i="1"/>
  <c r="DE456" i="1"/>
  <c r="DA456" i="1"/>
  <c r="CW456" i="1"/>
  <c r="CS456" i="1"/>
  <c r="CO456" i="1"/>
  <c r="CK456" i="1"/>
  <c r="CG456" i="1"/>
  <c r="DT456" i="1"/>
  <c r="DP456" i="1"/>
  <c r="DL456" i="1"/>
  <c r="DH456" i="1"/>
  <c r="DD456" i="1"/>
  <c r="CZ456" i="1"/>
  <c r="CV456" i="1"/>
  <c r="CR456" i="1"/>
  <c r="CN456" i="1"/>
  <c r="CJ456" i="1"/>
  <c r="CF456" i="1"/>
  <c r="DS456" i="1"/>
  <c r="DO456" i="1"/>
  <c r="DK456" i="1"/>
  <c r="DG456" i="1"/>
  <c r="DC456" i="1"/>
  <c r="CY456" i="1"/>
  <c r="CU456" i="1"/>
  <c r="CQ456" i="1"/>
  <c r="CM456" i="1"/>
  <c r="CI456" i="1"/>
  <c r="DW456" i="1"/>
  <c r="DF456" i="1"/>
  <c r="CP456" i="1"/>
  <c r="DR456" i="1"/>
  <c r="DB456" i="1"/>
  <c r="CL456" i="1"/>
  <c r="DN456" i="1"/>
  <c r="CX456" i="1"/>
  <c r="CH456" i="1"/>
  <c r="DJ456" i="1"/>
  <c r="CT456" i="1"/>
  <c r="BZ114" i="1"/>
  <c r="DT114" i="1"/>
  <c r="DP114" i="1"/>
  <c r="DL114" i="1"/>
  <c r="DH114" i="1"/>
  <c r="DD114" i="1"/>
  <c r="CZ114" i="1"/>
  <c r="CV114" i="1"/>
  <c r="CR114" i="1"/>
  <c r="CN114" i="1"/>
  <c r="CJ114" i="1"/>
  <c r="CF114" i="1"/>
  <c r="DS114" i="1"/>
  <c r="DO114" i="1"/>
  <c r="DK114" i="1"/>
  <c r="DG114" i="1"/>
  <c r="DC114" i="1"/>
  <c r="CY114" i="1"/>
  <c r="CU114" i="1"/>
  <c r="CQ114" i="1"/>
  <c r="CM114" i="1"/>
  <c r="CI114" i="1"/>
  <c r="DW114" i="1"/>
  <c r="DR114" i="1"/>
  <c r="DN114" i="1"/>
  <c r="DJ114" i="1"/>
  <c r="DF114" i="1"/>
  <c r="DB114" i="1"/>
  <c r="CX114" i="1"/>
  <c r="CT114" i="1"/>
  <c r="CP114" i="1"/>
  <c r="CL114" i="1"/>
  <c r="CH114" i="1"/>
  <c r="DU114" i="1"/>
  <c r="DE114" i="1"/>
  <c r="CO114" i="1"/>
  <c r="DQ114" i="1"/>
  <c r="DA114" i="1"/>
  <c r="CK114" i="1"/>
  <c r="CS114" i="1"/>
  <c r="DM114" i="1"/>
  <c r="CW114" i="1"/>
  <c r="CG114" i="1"/>
  <c r="DI114" i="1"/>
  <c r="DW437" i="1"/>
  <c r="DR437" i="1"/>
  <c r="DN437" i="1"/>
  <c r="DJ437" i="1"/>
  <c r="DF437" i="1"/>
  <c r="DB437" i="1"/>
  <c r="CX437" i="1"/>
  <c r="CT437" i="1"/>
  <c r="CP437" i="1"/>
  <c r="CL437" i="1"/>
  <c r="CH437" i="1"/>
  <c r="DU437" i="1"/>
  <c r="DQ437" i="1"/>
  <c r="DM437" i="1"/>
  <c r="DI437" i="1"/>
  <c r="DE437" i="1"/>
  <c r="DA437" i="1"/>
  <c r="CW437" i="1"/>
  <c r="CS437" i="1"/>
  <c r="CO437" i="1"/>
  <c r="CK437" i="1"/>
  <c r="CG437" i="1"/>
  <c r="DT437" i="1"/>
  <c r="DP437" i="1"/>
  <c r="DL437" i="1"/>
  <c r="DH437" i="1"/>
  <c r="DD437" i="1"/>
  <c r="CZ437" i="1"/>
  <c r="CV437" i="1"/>
  <c r="CR437" i="1"/>
  <c r="CN437" i="1"/>
  <c r="CJ437" i="1"/>
  <c r="CF437" i="1"/>
  <c r="DG437" i="1"/>
  <c r="CQ437" i="1"/>
  <c r="DS437" i="1"/>
  <c r="DC437" i="1"/>
  <c r="CM437" i="1"/>
  <c r="DO437" i="1"/>
  <c r="CY437" i="1"/>
  <c r="CI437" i="1"/>
  <c r="CU437" i="1"/>
  <c r="DK437" i="1"/>
  <c r="DT39" i="1"/>
  <c r="DP39" i="1"/>
  <c r="DL39" i="1"/>
  <c r="DH39" i="1"/>
  <c r="DD39" i="1"/>
  <c r="CZ39" i="1"/>
  <c r="CV39" i="1"/>
  <c r="CR39" i="1"/>
  <c r="CN39" i="1"/>
  <c r="CJ39" i="1"/>
  <c r="CF39" i="1"/>
  <c r="DS39" i="1"/>
  <c r="DO39" i="1"/>
  <c r="DK39" i="1"/>
  <c r="DG39" i="1"/>
  <c r="DC39" i="1"/>
  <c r="CY39" i="1"/>
  <c r="CU39" i="1"/>
  <c r="CQ39" i="1"/>
  <c r="CM39" i="1"/>
  <c r="CI39" i="1"/>
  <c r="DI39" i="1"/>
  <c r="CW39" i="1"/>
  <c r="CK39" i="1"/>
  <c r="DU39" i="1"/>
  <c r="DM39" i="1"/>
  <c r="DA39" i="1"/>
  <c r="CS39" i="1"/>
  <c r="CG39" i="1"/>
  <c r="DW39" i="1"/>
  <c r="DR39" i="1"/>
  <c r="DN39" i="1"/>
  <c r="DJ39" i="1"/>
  <c r="DF39" i="1"/>
  <c r="DB39" i="1"/>
  <c r="CX39" i="1"/>
  <c r="CT39" i="1"/>
  <c r="CP39" i="1"/>
  <c r="CL39" i="1"/>
  <c r="CH39" i="1"/>
  <c r="DQ39" i="1"/>
  <c r="DE39" i="1"/>
  <c r="CO39" i="1"/>
  <c r="BZ378" i="1"/>
  <c r="DW378" i="1"/>
  <c r="DR378" i="1"/>
  <c r="DN378" i="1"/>
  <c r="DJ378" i="1"/>
  <c r="DF378" i="1"/>
  <c r="DB378" i="1"/>
  <c r="CX378" i="1"/>
  <c r="CT378" i="1"/>
  <c r="CP378" i="1"/>
  <c r="CL378" i="1"/>
  <c r="CH378" i="1"/>
  <c r="DU378" i="1"/>
  <c r="DQ378" i="1"/>
  <c r="DM378" i="1"/>
  <c r="DI378" i="1"/>
  <c r="DE378" i="1"/>
  <c r="DA378" i="1"/>
  <c r="CW378" i="1"/>
  <c r="CS378" i="1"/>
  <c r="CO378" i="1"/>
  <c r="CK378" i="1"/>
  <c r="CG378" i="1"/>
  <c r="DT378" i="1"/>
  <c r="DP378" i="1"/>
  <c r="DL378" i="1"/>
  <c r="DH378" i="1"/>
  <c r="DD378" i="1"/>
  <c r="CZ378" i="1"/>
  <c r="CV378" i="1"/>
  <c r="CR378" i="1"/>
  <c r="CN378" i="1"/>
  <c r="CJ378" i="1"/>
  <c r="CF378" i="1"/>
  <c r="DK378" i="1"/>
  <c r="CU378" i="1"/>
  <c r="DG378" i="1"/>
  <c r="CQ378" i="1"/>
  <c r="DS378" i="1"/>
  <c r="DC378" i="1"/>
  <c r="CM378" i="1"/>
  <c r="DO378" i="1"/>
  <c r="CY378" i="1"/>
  <c r="CI378" i="1"/>
  <c r="BZ409" i="1"/>
  <c r="DT409" i="1"/>
  <c r="DP409" i="1"/>
  <c r="DL409" i="1"/>
  <c r="DH409" i="1"/>
  <c r="DD409" i="1"/>
  <c r="CZ409" i="1"/>
  <c r="CV409" i="1"/>
  <c r="CR409" i="1"/>
  <c r="CN409" i="1"/>
  <c r="CJ409" i="1"/>
  <c r="CF409" i="1"/>
  <c r="DS409" i="1"/>
  <c r="DO409" i="1"/>
  <c r="DK409" i="1"/>
  <c r="DG409" i="1"/>
  <c r="DC409" i="1"/>
  <c r="CY409" i="1"/>
  <c r="CU409" i="1"/>
  <c r="CQ409" i="1"/>
  <c r="CM409" i="1"/>
  <c r="CI409" i="1"/>
  <c r="DW409" i="1"/>
  <c r="DR409" i="1"/>
  <c r="DN409" i="1"/>
  <c r="DJ409" i="1"/>
  <c r="DF409" i="1"/>
  <c r="DB409" i="1"/>
  <c r="CX409" i="1"/>
  <c r="CT409" i="1"/>
  <c r="CP409" i="1"/>
  <c r="CL409" i="1"/>
  <c r="CH409" i="1"/>
  <c r="DQ409" i="1"/>
  <c r="DA409" i="1"/>
  <c r="CK409" i="1"/>
  <c r="DM409" i="1"/>
  <c r="CW409" i="1"/>
  <c r="CG409" i="1"/>
  <c r="DI409" i="1"/>
  <c r="CS409" i="1"/>
  <c r="DE409" i="1"/>
  <c r="CO409" i="1"/>
  <c r="DU409" i="1"/>
  <c r="BZ254" i="1"/>
  <c r="DS254" i="1"/>
  <c r="DO254" i="1"/>
  <c r="DK254" i="1"/>
  <c r="DG254" i="1"/>
  <c r="DC254" i="1"/>
  <c r="CY254" i="1"/>
  <c r="CU254" i="1"/>
  <c r="CQ254" i="1"/>
  <c r="CM254" i="1"/>
  <c r="CI254" i="1"/>
  <c r="DU254" i="1"/>
  <c r="DQ254" i="1"/>
  <c r="DM254" i="1"/>
  <c r="DI254" i="1"/>
  <c r="DE254" i="1"/>
  <c r="DA254" i="1"/>
  <c r="CW254" i="1"/>
  <c r="CS254" i="1"/>
  <c r="CO254" i="1"/>
  <c r="CK254" i="1"/>
  <c r="CG254" i="1"/>
  <c r="DW254" i="1"/>
  <c r="DN254" i="1"/>
  <c r="DF254" i="1"/>
  <c r="CX254" i="1"/>
  <c r="CP254" i="1"/>
  <c r="CH254" i="1"/>
  <c r="DT254" i="1"/>
  <c r="DL254" i="1"/>
  <c r="DD254" i="1"/>
  <c r="CV254" i="1"/>
  <c r="CN254" i="1"/>
  <c r="CF254" i="1"/>
  <c r="DR254" i="1"/>
  <c r="DJ254" i="1"/>
  <c r="DB254" i="1"/>
  <c r="CT254" i="1"/>
  <c r="CL254" i="1"/>
  <c r="CR254" i="1"/>
  <c r="DP254" i="1"/>
  <c r="CJ254" i="1"/>
  <c r="DH254" i="1"/>
  <c r="CZ254" i="1"/>
  <c r="DW171" i="1"/>
  <c r="DR171" i="1"/>
  <c r="DN171" i="1"/>
  <c r="DJ171" i="1"/>
  <c r="DF171" i="1"/>
  <c r="DB171" i="1"/>
  <c r="CX171" i="1"/>
  <c r="CT171" i="1"/>
  <c r="CP171" i="1"/>
  <c r="CL171" i="1"/>
  <c r="CH171" i="1"/>
  <c r="DU171" i="1"/>
  <c r="DQ171" i="1"/>
  <c r="DM171" i="1"/>
  <c r="DI171" i="1"/>
  <c r="DE171" i="1"/>
  <c r="DA171" i="1"/>
  <c r="CW171" i="1"/>
  <c r="CS171" i="1"/>
  <c r="CO171" i="1"/>
  <c r="CK171" i="1"/>
  <c r="CG171" i="1"/>
  <c r="DT171" i="1"/>
  <c r="DP171" i="1"/>
  <c r="DL171" i="1"/>
  <c r="DH171" i="1"/>
  <c r="DD171" i="1"/>
  <c r="CZ171" i="1"/>
  <c r="CV171" i="1"/>
  <c r="CR171" i="1"/>
  <c r="CN171" i="1"/>
  <c r="CJ171" i="1"/>
  <c r="CF171" i="1"/>
  <c r="DG171" i="1"/>
  <c r="CQ171" i="1"/>
  <c r="DS171" i="1"/>
  <c r="DC171" i="1"/>
  <c r="CM171" i="1"/>
  <c r="DO171" i="1"/>
  <c r="CY171" i="1"/>
  <c r="CI171" i="1"/>
  <c r="DK171" i="1"/>
  <c r="CU171" i="1"/>
  <c r="DW80" i="1"/>
  <c r="DR80" i="1"/>
  <c r="DN80" i="1"/>
  <c r="DJ80" i="1"/>
  <c r="DF80" i="1"/>
  <c r="DB80" i="1"/>
  <c r="CX80" i="1"/>
  <c r="CT80" i="1"/>
  <c r="CP80" i="1"/>
  <c r="CL80" i="1"/>
  <c r="CH80" i="1"/>
  <c r="DU80" i="1"/>
  <c r="DQ80" i="1"/>
  <c r="DM80" i="1"/>
  <c r="DI80" i="1"/>
  <c r="DE80" i="1"/>
  <c r="DA80" i="1"/>
  <c r="CW80" i="1"/>
  <c r="CS80" i="1"/>
  <c r="CO80" i="1"/>
  <c r="CK80" i="1"/>
  <c r="CG80" i="1"/>
  <c r="DT80" i="1"/>
  <c r="DP80" i="1"/>
  <c r="DL80" i="1"/>
  <c r="DH80" i="1"/>
  <c r="DD80" i="1"/>
  <c r="CZ80" i="1"/>
  <c r="CV80" i="1"/>
  <c r="CR80" i="1"/>
  <c r="CN80" i="1"/>
  <c r="CJ80" i="1"/>
  <c r="CF80" i="1"/>
  <c r="DK80" i="1"/>
  <c r="CU80" i="1"/>
  <c r="DG80" i="1"/>
  <c r="CQ80" i="1"/>
  <c r="DO80" i="1"/>
  <c r="CI80" i="1"/>
  <c r="DS80" i="1"/>
  <c r="DC80" i="1"/>
  <c r="CM80" i="1"/>
  <c r="CY80" i="1"/>
  <c r="DW219" i="1"/>
  <c r="DR219" i="1"/>
  <c r="DN219" i="1"/>
  <c r="DJ219" i="1"/>
  <c r="DF219" i="1"/>
  <c r="DB219" i="1"/>
  <c r="CX219" i="1"/>
  <c r="CT219" i="1"/>
  <c r="CP219" i="1"/>
  <c r="CL219" i="1"/>
  <c r="CH219" i="1"/>
  <c r="DU219" i="1"/>
  <c r="DQ219" i="1"/>
  <c r="DM219" i="1"/>
  <c r="DI219" i="1"/>
  <c r="DE219" i="1"/>
  <c r="DA219" i="1"/>
  <c r="CW219" i="1"/>
  <c r="CS219" i="1"/>
  <c r="CO219" i="1"/>
  <c r="CK219" i="1"/>
  <c r="CG219" i="1"/>
  <c r="DT219" i="1"/>
  <c r="DP219" i="1"/>
  <c r="DL219" i="1"/>
  <c r="DH219" i="1"/>
  <c r="DD219" i="1"/>
  <c r="CZ219" i="1"/>
  <c r="CV219" i="1"/>
  <c r="CR219" i="1"/>
  <c r="CN219" i="1"/>
  <c r="CJ219" i="1"/>
  <c r="CF219" i="1"/>
  <c r="DG219" i="1"/>
  <c r="CQ219" i="1"/>
  <c r="DS219" i="1"/>
  <c r="DC219" i="1"/>
  <c r="CM219" i="1"/>
  <c r="DO219" i="1"/>
  <c r="CY219" i="1"/>
  <c r="CI219" i="1"/>
  <c r="DK219" i="1"/>
  <c r="CU219" i="1"/>
  <c r="DU75" i="1"/>
  <c r="DQ75" i="1"/>
  <c r="DM75" i="1"/>
  <c r="DI75" i="1"/>
  <c r="DE75" i="1"/>
  <c r="DA75" i="1"/>
  <c r="CW75" i="1"/>
  <c r="CS75" i="1"/>
  <c r="CO75" i="1"/>
  <c r="CK75" i="1"/>
  <c r="CG75" i="1"/>
  <c r="DT75" i="1"/>
  <c r="DP75" i="1"/>
  <c r="DL75" i="1"/>
  <c r="DH75" i="1"/>
  <c r="DD75" i="1"/>
  <c r="CZ75" i="1"/>
  <c r="CV75" i="1"/>
  <c r="CR75" i="1"/>
  <c r="CN75" i="1"/>
  <c r="CJ75" i="1"/>
  <c r="CF75" i="1"/>
  <c r="DS75" i="1"/>
  <c r="DO75" i="1"/>
  <c r="DK75" i="1"/>
  <c r="DG75" i="1"/>
  <c r="DC75" i="1"/>
  <c r="CY75" i="1"/>
  <c r="CU75" i="1"/>
  <c r="CQ75" i="1"/>
  <c r="CM75" i="1"/>
  <c r="CI75" i="1"/>
  <c r="DR75" i="1"/>
  <c r="DB75" i="1"/>
  <c r="CL75" i="1"/>
  <c r="DF75" i="1"/>
  <c r="DN75" i="1"/>
  <c r="CX75" i="1"/>
  <c r="CH75" i="1"/>
  <c r="DW75" i="1"/>
  <c r="DJ75" i="1"/>
  <c r="CT75" i="1"/>
  <c r="CP75" i="1"/>
  <c r="DT345" i="1"/>
  <c r="DP345" i="1"/>
  <c r="DL345" i="1"/>
  <c r="DH345" i="1"/>
  <c r="DD345" i="1"/>
  <c r="CZ345" i="1"/>
  <c r="CV345" i="1"/>
  <c r="CR345" i="1"/>
  <c r="CN345" i="1"/>
  <c r="CJ345" i="1"/>
  <c r="CF345" i="1"/>
  <c r="DU345" i="1"/>
  <c r="DO345" i="1"/>
  <c r="DJ345" i="1"/>
  <c r="DE345" i="1"/>
  <c r="CY345" i="1"/>
  <c r="CT345" i="1"/>
  <c r="CO345" i="1"/>
  <c r="CI345" i="1"/>
  <c r="DS345" i="1"/>
  <c r="DN345" i="1"/>
  <c r="DI345" i="1"/>
  <c r="DC345" i="1"/>
  <c r="CX345" i="1"/>
  <c r="CS345" i="1"/>
  <c r="CM345" i="1"/>
  <c r="CH345" i="1"/>
  <c r="DR345" i="1"/>
  <c r="DM345" i="1"/>
  <c r="DG345" i="1"/>
  <c r="DB345" i="1"/>
  <c r="CW345" i="1"/>
  <c r="CQ345" i="1"/>
  <c r="CL345" i="1"/>
  <c r="CG345" i="1"/>
  <c r="DQ345" i="1"/>
  <c r="CU345" i="1"/>
  <c r="DK345" i="1"/>
  <c r="CP345" i="1"/>
  <c r="DF345" i="1"/>
  <c r="CK345" i="1"/>
  <c r="DA345" i="1"/>
  <c r="DW345" i="1"/>
  <c r="DU210" i="1"/>
  <c r="DQ210" i="1"/>
  <c r="DM210" i="1"/>
  <c r="DI210" i="1"/>
  <c r="DE210" i="1"/>
  <c r="DA210" i="1"/>
  <c r="CW210" i="1"/>
  <c r="CS210" i="1"/>
  <c r="CO210" i="1"/>
  <c r="CK210" i="1"/>
  <c r="CG210" i="1"/>
  <c r="DT210" i="1"/>
  <c r="DP210" i="1"/>
  <c r="DL210" i="1"/>
  <c r="DH210" i="1"/>
  <c r="DD210" i="1"/>
  <c r="CZ210" i="1"/>
  <c r="CV210" i="1"/>
  <c r="CR210" i="1"/>
  <c r="CN210" i="1"/>
  <c r="CJ210" i="1"/>
  <c r="CF210" i="1"/>
  <c r="DS210" i="1"/>
  <c r="DO210" i="1"/>
  <c r="DK210" i="1"/>
  <c r="DG210" i="1"/>
  <c r="DC210" i="1"/>
  <c r="CY210" i="1"/>
  <c r="CU210" i="1"/>
  <c r="CQ210" i="1"/>
  <c r="CM210" i="1"/>
  <c r="CI210" i="1"/>
  <c r="DJ210" i="1"/>
  <c r="CT210" i="1"/>
  <c r="DW210" i="1"/>
  <c r="DF210" i="1"/>
  <c r="CP210" i="1"/>
  <c r="DR210" i="1"/>
  <c r="DB210" i="1"/>
  <c r="CL210" i="1"/>
  <c r="DN210" i="1"/>
  <c r="CX210" i="1"/>
  <c r="CH210" i="1"/>
  <c r="BZ125" i="1"/>
  <c r="DS125" i="1"/>
  <c r="DO125" i="1"/>
  <c r="DK125" i="1"/>
  <c r="DG125" i="1"/>
  <c r="DC125" i="1"/>
  <c r="CY125" i="1"/>
  <c r="CU125" i="1"/>
  <c r="CQ125" i="1"/>
  <c r="CM125" i="1"/>
  <c r="CI125" i="1"/>
  <c r="DW125" i="1"/>
  <c r="DR125" i="1"/>
  <c r="DN125" i="1"/>
  <c r="DJ125" i="1"/>
  <c r="DF125" i="1"/>
  <c r="DB125" i="1"/>
  <c r="CX125" i="1"/>
  <c r="CT125" i="1"/>
  <c r="CP125" i="1"/>
  <c r="CL125" i="1"/>
  <c r="CH125" i="1"/>
  <c r="DU125" i="1"/>
  <c r="DQ125" i="1"/>
  <c r="DM125" i="1"/>
  <c r="DI125" i="1"/>
  <c r="DE125" i="1"/>
  <c r="DA125" i="1"/>
  <c r="CW125" i="1"/>
  <c r="CS125" i="1"/>
  <c r="CO125" i="1"/>
  <c r="CK125" i="1"/>
  <c r="CG125" i="1"/>
  <c r="DL125" i="1"/>
  <c r="CV125" i="1"/>
  <c r="CF125" i="1"/>
  <c r="DH125" i="1"/>
  <c r="CR125" i="1"/>
  <c r="DP125" i="1"/>
  <c r="CJ125" i="1"/>
  <c r="DT125" i="1"/>
  <c r="DD125" i="1"/>
  <c r="CN125" i="1"/>
  <c r="CZ125" i="1"/>
  <c r="DU314" i="1"/>
  <c r="DQ314" i="1"/>
  <c r="DM314" i="1"/>
  <c r="DI314" i="1"/>
  <c r="DE314" i="1"/>
  <c r="DA314" i="1"/>
  <c r="CW314" i="1"/>
  <c r="CS314" i="1"/>
  <c r="CO314" i="1"/>
  <c r="CK314" i="1"/>
  <c r="CG314" i="1"/>
  <c r="DT314" i="1"/>
  <c r="DP314" i="1"/>
  <c r="DL314" i="1"/>
  <c r="DH314" i="1"/>
  <c r="DD314" i="1"/>
  <c r="CZ314" i="1"/>
  <c r="CV314" i="1"/>
  <c r="CR314" i="1"/>
  <c r="CN314" i="1"/>
  <c r="CJ314" i="1"/>
  <c r="CF314" i="1"/>
  <c r="DS314" i="1"/>
  <c r="DO314" i="1"/>
  <c r="DK314" i="1"/>
  <c r="DG314" i="1"/>
  <c r="DC314" i="1"/>
  <c r="CY314" i="1"/>
  <c r="CU314" i="1"/>
  <c r="CQ314" i="1"/>
  <c r="CM314" i="1"/>
  <c r="CI314" i="1"/>
  <c r="DR314" i="1"/>
  <c r="DB314" i="1"/>
  <c r="CL314" i="1"/>
  <c r="DN314" i="1"/>
  <c r="CX314" i="1"/>
  <c r="CH314" i="1"/>
  <c r="DJ314" i="1"/>
  <c r="CT314" i="1"/>
  <c r="DW314" i="1"/>
  <c r="DF314" i="1"/>
  <c r="CP314" i="1"/>
  <c r="DU326" i="1"/>
  <c r="DQ326" i="1"/>
  <c r="DM326" i="1"/>
  <c r="DI326" i="1"/>
  <c r="DE326" i="1"/>
  <c r="DA326" i="1"/>
  <c r="CW326" i="1"/>
  <c r="CS326" i="1"/>
  <c r="CO326" i="1"/>
  <c r="CK326" i="1"/>
  <c r="CG326" i="1"/>
  <c r="DT326" i="1"/>
  <c r="DP326" i="1"/>
  <c r="DL326" i="1"/>
  <c r="DH326" i="1"/>
  <c r="DD326" i="1"/>
  <c r="CZ326" i="1"/>
  <c r="CV326" i="1"/>
  <c r="CR326" i="1"/>
  <c r="CN326" i="1"/>
  <c r="CJ326" i="1"/>
  <c r="CF326" i="1"/>
  <c r="DS326" i="1"/>
  <c r="DO326" i="1"/>
  <c r="DK326" i="1"/>
  <c r="DG326" i="1"/>
  <c r="DC326" i="1"/>
  <c r="CY326" i="1"/>
  <c r="CU326" i="1"/>
  <c r="CQ326" i="1"/>
  <c r="CM326" i="1"/>
  <c r="CI326" i="1"/>
  <c r="DN326" i="1"/>
  <c r="CX326" i="1"/>
  <c r="CH326" i="1"/>
  <c r="DJ326" i="1"/>
  <c r="CT326" i="1"/>
  <c r="DW326" i="1"/>
  <c r="DF326" i="1"/>
  <c r="CP326" i="1"/>
  <c r="DR326" i="1"/>
  <c r="DB326" i="1"/>
  <c r="CL326" i="1"/>
  <c r="DU440" i="1"/>
  <c r="DQ440" i="1"/>
  <c r="DM440" i="1"/>
  <c r="DI440" i="1"/>
  <c r="DE440" i="1"/>
  <c r="DA440" i="1"/>
  <c r="CW440" i="1"/>
  <c r="CS440" i="1"/>
  <c r="CO440" i="1"/>
  <c r="CK440" i="1"/>
  <c r="CG440" i="1"/>
  <c r="DT440" i="1"/>
  <c r="DP440" i="1"/>
  <c r="DL440" i="1"/>
  <c r="DH440" i="1"/>
  <c r="DD440" i="1"/>
  <c r="CZ440" i="1"/>
  <c r="CV440" i="1"/>
  <c r="CR440" i="1"/>
  <c r="CN440" i="1"/>
  <c r="CJ440" i="1"/>
  <c r="CF440" i="1"/>
  <c r="DS440" i="1"/>
  <c r="DO440" i="1"/>
  <c r="DK440" i="1"/>
  <c r="DG440" i="1"/>
  <c r="DC440" i="1"/>
  <c r="CY440" i="1"/>
  <c r="CU440" i="1"/>
  <c r="CQ440" i="1"/>
  <c r="CM440" i="1"/>
  <c r="CI440" i="1"/>
  <c r="DW440" i="1"/>
  <c r="DF440" i="1"/>
  <c r="CP440" i="1"/>
  <c r="DR440" i="1"/>
  <c r="DB440" i="1"/>
  <c r="CL440" i="1"/>
  <c r="DN440" i="1"/>
  <c r="CX440" i="1"/>
  <c r="CH440" i="1"/>
  <c r="CT440" i="1"/>
  <c r="DJ440" i="1"/>
  <c r="BZ174" i="1"/>
  <c r="DU174" i="1"/>
  <c r="DQ174" i="1"/>
  <c r="DM174" i="1"/>
  <c r="DI174" i="1"/>
  <c r="DE174" i="1"/>
  <c r="DA174" i="1"/>
  <c r="CW174" i="1"/>
  <c r="CS174" i="1"/>
  <c r="CO174" i="1"/>
  <c r="CK174" i="1"/>
  <c r="CG174" i="1"/>
  <c r="DT174" i="1"/>
  <c r="DP174" i="1"/>
  <c r="DL174" i="1"/>
  <c r="DH174" i="1"/>
  <c r="DD174" i="1"/>
  <c r="CZ174" i="1"/>
  <c r="CV174" i="1"/>
  <c r="CR174" i="1"/>
  <c r="CN174" i="1"/>
  <c r="CJ174" i="1"/>
  <c r="CF174" i="1"/>
  <c r="DS174" i="1"/>
  <c r="DO174" i="1"/>
  <c r="DK174" i="1"/>
  <c r="DG174" i="1"/>
  <c r="DC174" i="1"/>
  <c r="CY174" i="1"/>
  <c r="CU174" i="1"/>
  <c r="CQ174" i="1"/>
  <c r="CM174" i="1"/>
  <c r="CI174" i="1"/>
  <c r="DW174" i="1"/>
  <c r="DF174" i="1"/>
  <c r="CP174" i="1"/>
  <c r="DR174" i="1"/>
  <c r="DB174" i="1"/>
  <c r="CL174" i="1"/>
  <c r="DN174" i="1"/>
  <c r="CX174" i="1"/>
  <c r="CH174" i="1"/>
  <c r="DJ174" i="1"/>
  <c r="CT174" i="1"/>
  <c r="BZ401" i="1"/>
  <c r="DT401" i="1"/>
  <c r="DP401" i="1"/>
  <c r="DL401" i="1"/>
  <c r="DH401" i="1"/>
  <c r="DD401" i="1"/>
  <c r="CZ401" i="1"/>
  <c r="CV401" i="1"/>
  <c r="CR401" i="1"/>
  <c r="CN401" i="1"/>
  <c r="CJ401" i="1"/>
  <c r="CF401" i="1"/>
  <c r="DW401" i="1"/>
  <c r="DR401" i="1"/>
  <c r="DN401" i="1"/>
  <c r="DJ401" i="1"/>
  <c r="DF401" i="1"/>
  <c r="DB401" i="1"/>
  <c r="CX401" i="1"/>
  <c r="CT401" i="1"/>
  <c r="CP401" i="1"/>
  <c r="CL401" i="1"/>
  <c r="CH401" i="1"/>
  <c r="DS401" i="1"/>
  <c r="DK401" i="1"/>
  <c r="DC401" i="1"/>
  <c r="CU401" i="1"/>
  <c r="CM401" i="1"/>
  <c r="DQ401" i="1"/>
  <c r="DI401" i="1"/>
  <c r="DA401" i="1"/>
  <c r="CS401" i="1"/>
  <c r="CK401" i="1"/>
  <c r="DO401" i="1"/>
  <c r="DG401" i="1"/>
  <c r="CY401" i="1"/>
  <c r="CQ401" i="1"/>
  <c r="CI401" i="1"/>
  <c r="DE401" i="1"/>
  <c r="CW401" i="1"/>
  <c r="DU401" i="1"/>
  <c r="CO401" i="1"/>
  <c r="DM401" i="1"/>
  <c r="CG401" i="1"/>
  <c r="DS66" i="1"/>
  <c r="DO66" i="1"/>
  <c r="DK66" i="1"/>
  <c r="DG66" i="1"/>
  <c r="DC66" i="1"/>
  <c r="CY66" i="1"/>
  <c r="CU66" i="1"/>
  <c r="CQ66" i="1"/>
  <c r="CM66" i="1"/>
  <c r="CI66" i="1"/>
  <c r="DW66" i="1"/>
  <c r="DR66" i="1"/>
  <c r="DN66" i="1"/>
  <c r="DJ66" i="1"/>
  <c r="DF66" i="1"/>
  <c r="DB66" i="1"/>
  <c r="CX66" i="1"/>
  <c r="CT66" i="1"/>
  <c r="CP66" i="1"/>
  <c r="CL66" i="1"/>
  <c r="CH66" i="1"/>
  <c r="DQ66" i="1"/>
  <c r="DI66" i="1"/>
  <c r="DA66" i="1"/>
  <c r="CS66" i="1"/>
  <c r="CK66" i="1"/>
  <c r="DL66" i="1"/>
  <c r="CN66" i="1"/>
  <c r="DP66" i="1"/>
  <c r="DH66" i="1"/>
  <c r="CZ66" i="1"/>
  <c r="CR66" i="1"/>
  <c r="CJ66" i="1"/>
  <c r="DT66" i="1"/>
  <c r="CV66" i="1"/>
  <c r="CF66" i="1"/>
  <c r="DU66" i="1"/>
  <c r="DM66" i="1"/>
  <c r="DE66" i="1"/>
  <c r="CW66" i="1"/>
  <c r="CO66" i="1"/>
  <c r="CG66" i="1"/>
  <c r="DD66" i="1"/>
  <c r="DW335" i="1"/>
  <c r="DR335" i="1"/>
  <c r="DN335" i="1"/>
  <c r="DJ335" i="1"/>
  <c r="DF335" i="1"/>
  <c r="DB335" i="1"/>
  <c r="CX335" i="1"/>
  <c r="CT335" i="1"/>
  <c r="CP335" i="1"/>
  <c r="CL335" i="1"/>
  <c r="CH335" i="1"/>
  <c r="DU335" i="1"/>
  <c r="DQ335" i="1"/>
  <c r="DM335" i="1"/>
  <c r="DI335" i="1"/>
  <c r="DE335" i="1"/>
  <c r="DA335" i="1"/>
  <c r="CW335" i="1"/>
  <c r="CS335" i="1"/>
  <c r="CO335" i="1"/>
  <c r="CK335" i="1"/>
  <c r="CG335" i="1"/>
  <c r="DT335" i="1"/>
  <c r="DP335" i="1"/>
  <c r="DL335" i="1"/>
  <c r="DH335" i="1"/>
  <c r="DD335" i="1"/>
  <c r="CZ335" i="1"/>
  <c r="CV335" i="1"/>
  <c r="CR335" i="1"/>
  <c r="CN335" i="1"/>
  <c r="CJ335" i="1"/>
  <c r="CF335" i="1"/>
  <c r="DK335" i="1"/>
  <c r="CU335" i="1"/>
  <c r="DG335" i="1"/>
  <c r="CQ335" i="1"/>
  <c r="DS335" i="1"/>
  <c r="DC335" i="1"/>
  <c r="CM335" i="1"/>
  <c r="DO335" i="1"/>
  <c r="CY335" i="1"/>
  <c r="CI335" i="1"/>
  <c r="DS266" i="1"/>
  <c r="DO266" i="1"/>
  <c r="DK266" i="1"/>
  <c r="DG266" i="1"/>
  <c r="DC266" i="1"/>
  <c r="CY266" i="1"/>
  <c r="CU266" i="1"/>
  <c r="CQ266" i="1"/>
  <c r="CM266" i="1"/>
  <c r="CI266" i="1"/>
  <c r="DW266" i="1"/>
  <c r="DR266" i="1"/>
  <c r="DN266" i="1"/>
  <c r="DJ266" i="1"/>
  <c r="DF266" i="1"/>
  <c r="DB266" i="1"/>
  <c r="CX266" i="1"/>
  <c r="CT266" i="1"/>
  <c r="CP266" i="1"/>
  <c r="CL266" i="1"/>
  <c r="CH266" i="1"/>
  <c r="DU266" i="1"/>
  <c r="DQ266" i="1"/>
  <c r="DM266" i="1"/>
  <c r="DI266" i="1"/>
  <c r="DE266" i="1"/>
  <c r="DA266" i="1"/>
  <c r="CW266" i="1"/>
  <c r="CS266" i="1"/>
  <c r="CO266" i="1"/>
  <c r="CK266" i="1"/>
  <c r="CG266" i="1"/>
  <c r="DT266" i="1"/>
  <c r="DD266" i="1"/>
  <c r="CN266" i="1"/>
  <c r="DP266" i="1"/>
  <c r="CZ266" i="1"/>
  <c r="CJ266" i="1"/>
  <c r="DL266" i="1"/>
  <c r="CV266" i="1"/>
  <c r="CF266" i="1"/>
  <c r="DH266" i="1"/>
  <c r="CR266" i="1"/>
  <c r="DS392" i="1"/>
  <c r="DO392" i="1"/>
  <c r="DK392" i="1"/>
  <c r="DG392" i="1"/>
  <c r="DC392" i="1"/>
  <c r="CY392" i="1"/>
  <c r="CU392" i="1"/>
  <c r="CQ392" i="1"/>
  <c r="CM392" i="1"/>
  <c r="CI392" i="1"/>
  <c r="DU392" i="1"/>
  <c r="DQ392" i="1"/>
  <c r="DM392" i="1"/>
  <c r="DI392" i="1"/>
  <c r="DE392" i="1"/>
  <c r="DA392" i="1"/>
  <c r="CW392" i="1"/>
  <c r="CS392" i="1"/>
  <c r="CO392" i="1"/>
  <c r="CK392" i="1"/>
  <c r="CG392" i="1"/>
  <c r="DW392" i="1"/>
  <c r="DN392" i="1"/>
  <c r="DF392" i="1"/>
  <c r="CX392" i="1"/>
  <c r="CP392" i="1"/>
  <c r="CH392" i="1"/>
  <c r="DT392" i="1"/>
  <c r="DL392" i="1"/>
  <c r="DD392" i="1"/>
  <c r="CV392" i="1"/>
  <c r="CN392" i="1"/>
  <c r="CF392" i="1"/>
  <c r="DR392" i="1"/>
  <c r="DJ392" i="1"/>
  <c r="DB392" i="1"/>
  <c r="CT392" i="1"/>
  <c r="CL392" i="1"/>
  <c r="DH392" i="1"/>
  <c r="CZ392" i="1"/>
  <c r="CR392" i="1"/>
  <c r="DP392" i="1"/>
  <c r="CJ392" i="1"/>
  <c r="DU123" i="1"/>
  <c r="DQ123" i="1"/>
  <c r="DM123" i="1"/>
  <c r="DI123" i="1"/>
  <c r="DE123" i="1"/>
  <c r="DA123" i="1"/>
  <c r="CW123" i="1"/>
  <c r="CS123" i="1"/>
  <c r="CO123" i="1"/>
  <c r="CK123" i="1"/>
  <c r="CG123" i="1"/>
  <c r="DT123" i="1"/>
  <c r="DP123" i="1"/>
  <c r="DL123" i="1"/>
  <c r="DH123" i="1"/>
  <c r="DD123" i="1"/>
  <c r="CZ123" i="1"/>
  <c r="CV123" i="1"/>
  <c r="CR123" i="1"/>
  <c r="CN123" i="1"/>
  <c r="CJ123" i="1"/>
  <c r="CF123" i="1"/>
  <c r="DS123" i="1"/>
  <c r="DO123" i="1"/>
  <c r="DK123" i="1"/>
  <c r="DG123" i="1"/>
  <c r="DC123" i="1"/>
  <c r="CY123" i="1"/>
  <c r="CU123" i="1"/>
  <c r="CQ123" i="1"/>
  <c r="CM123" i="1"/>
  <c r="CI123" i="1"/>
  <c r="DR123" i="1"/>
  <c r="DB123" i="1"/>
  <c r="CL123" i="1"/>
  <c r="DN123" i="1"/>
  <c r="CX123" i="1"/>
  <c r="CH123" i="1"/>
  <c r="DF123" i="1"/>
  <c r="DJ123" i="1"/>
  <c r="CT123" i="1"/>
  <c r="DW123" i="1"/>
  <c r="CP123" i="1"/>
  <c r="BZ473" i="1"/>
  <c r="DW473" i="1"/>
  <c r="DR473" i="1"/>
  <c r="DN473" i="1"/>
  <c r="DJ473" i="1"/>
  <c r="DF473" i="1"/>
  <c r="DB473" i="1"/>
  <c r="CX473" i="1"/>
  <c r="CT473" i="1"/>
  <c r="CP473" i="1"/>
  <c r="CL473" i="1"/>
  <c r="CH473" i="1"/>
  <c r="DU473" i="1"/>
  <c r="DQ473" i="1"/>
  <c r="DM473" i="1"/>
  <c r="DI473" i="1"/>
  <c r="DE473" i="1"/>
  <c r="DA473" i="1"/>
  <c r="CW473" i="1"/>
  <c r="CS473" i="1"/>
  <c r="CO473" i="1"/>
  <c r="CK473" i="1"/>
  <c r="CG473" i="1"/>
  <c r="DT473" i="1"/>
  <c r="DP473" i="1"/>
  <c r="DL473" i="1"/>
  <c r="DH473" i="1"/>
  <c r="DD473" i="1"/>
  <c r="CZ473" i="1"/>
  <c r="CV473" i="1"/>
  <c r="CR473" i="1"/>
  <c r="CN473" i="1"/>
  <c r="CJ473" i="1"/>
  <c r="CF473" i="1"/>
  <c r="DS473" i="1"/>
  <c r="DC473" i="1"/>
  <c r="CM473" i="1"/>
  <c r="DO473" i="1"/>
  <c r="CY473" i="1"/>
  <c r="CI473" i="1"/>
  <c r="DK473" i="1"/>
  <c r="CU473" i="1"/>
  <c r="DG473" i="1"/>
  <c r="CQ473" i="1"/>
  <c r="DS258" i="1"/>
  <c r="DO258" i="1"/>
  <c r="DK258" i="1"/>
  <c r="DG258" i="1"/>
  <c r="DC258" i="1"/>
  <c r="CY258" i="1"/>
  <c r="CU258" i="1"/>
  <c r="CQ258" i="1"/>
  <c r="CM258" i="1"/>
  <c r="CI258" i="1"/>
  <c r="DU258" i="1"/>
  <c r="DQ258" i="1"/>
  <c r="DM258" i="1"/>
  <c r="DI258" i="1"/>
  <c r="DE258" i="1"/>
  <c r="DA258" i="1"/>
  <c r="CW258" i="1"/>
  <c r="CS258" i="1"/>
  <c r="CO258" i="1"/>
  <c r="CK258" i="1"/>
  <c r="CG258" i="1"/>
  <c r="DR258" i="1"/>
  <c r="DJ258" i="1"/>
  <c r="DB258" i="1"/>
  <c r="CT258" i="1"/>
  <c r="CL258" i="1"/>
  <c r="DP258" i="1"/>
  <c r="DH258" i="1"/>
  <c r="CZ258" i="1"/>
  <c r="CR258" i="1"/>
  <c r="CJ258" i="1"/>
  <c r="DW258" i="1"/>
  <c r="DN258" i="1"/>
  <c r="DF258" i="1"/>
  <c r="CX258" i="1"/>
  <c r="CP258" i="1"/>
  <c r="CH258" i="1"/>
  <c r="DL258" i="1"/>
  <c r="CF258" i="1"/>
  <c r="DD258" i="1"/>
  <c r="CV258" i="1"/>
  <c r="CN258" i="1"/>
  <c r="DT258" i="1"/>
  <c r="DW116" i="1"/>
  <c r="DR116" i="1"/>
  <c r="DN116" i="1"/>
  <c r="DJ116" i="1"/>
  <c r="DF116" i="1"/>
  <c r="DB116" i="1"/>
  <c r="CX116" i="1"/>
  <c r="CT116" i="1"/>
  <c r="CP116" i="1"/>
  <c r="CL116" i="1"/>
  <c r="CH116" i="1"/>
  <c r="DU116" i="1"/>
  <c r="DQ116" i="1"/>
  <c r="DM116" i="1"/>
  <c r="DI116" i="1"/>
  <c r="DE116" i="1"/>
  <c r="DA116" i="1"/>
  <c r="CW116" i="1"/>
  <c r="CS116" i="1"/>
  <c r="CO116" i="1"/>
  <c r="CK116" i="1"/>
  <c r="CG116" i="1"/>
  <c r="DT116" i="1"/>
  <c r="DP116" i="1"/>
  <c r="DL116" i="1"/>
  <c r="DH116" i="1"/>
  <c r="DD116" i="1"/>
  <c r="CZ116" i="1"/>
  <c r="CV116" i="1"/>
  <c r="CR116" i="1"/>
  <c r="CN116" i="1"/>
  <c r="CJ116" i="1"/>
  <c r="CF116" i="1"/>
  <c r="DO116" i="1"/>
  <c r="CY116" i="1"/>
  <c r="CI116" i="1"/>
  <c r="DK116" i="1"/>
  <c r="CU116" i="1"/>
  <c r="DC116" i="1"/>
  <c r="DG116" i="1"/>
  <c r="CQ116" i="1"/>
  <c r="DS116" i="1"/>
  <c r="CM116" i="1"/>
  <c r="BZ309" i="1"/>
  <c r="DT309" i="1"/>
  <c r="DP309" i="1"/>
  <c r="DL309" i="1"/>
  <c r="DH309" i="1"/>
  <c r="DD309" i="1"/>
  <c r="CZ309" i="1"/>
  <c r="CV309" i="1"/>
  <c r="CR309" i="1"/>
  <c r="CN309" i="1"/>
  <c r="CJ309" i="1"/>
  <c r="CF309" i="1"/>
  <c r="DS309" i="1"/>
  <c r="DO309" i="1"/>
  <c r="DK309" i="1"/>
  <c r="DG309" i="1"/>
  <c r="DC309" i="1"/>
  <c r="CY309" i="1"/>
  <c r="CU309" i="1"/>
  <c r="CQ309" i="1"/>
  <c r="CM309" i="1"/>
  <c r="CI309" i="1"/>
  <c r="DW309" i="1"/>
  <c r="DR309" i="1"/>
  <c r="DN309" i="1"/>
  <c r="DJ309" i="1"/>
  <c r="DF309" i="1"/>
  <c r="DB309" i="1"/>
  <c r="CX309" i="1"/>
  <c r="CT309" i="1"/>
  <c r="CP309" i="1"/>
  <c r="CL309" i="1"/>
  <c r="CH309" i="1"/>
  <c r="DI309" i="1"/>
  <c r="CS309" i="1"/>
  <c r="DU309" i="1"/>
  <c r="DE309" i="1"/>
  <c r="CO309" i="1"/>
  <c r="DQ309" i="1"/>
  <c r="DA309" i="1"/>
  <c r="CK309" i="1"/>
  <c r="CW309" i="1"/>
  <c r="CG309" i="1"/>
  <c r="DM309" i="1"/>
  <c r="DW195" i="1"/>
  <c r="DR195" i="1"/>
  <c r="DN195" i="1"/>
  <c r="DJ195" i="1"/>
  <c r="DF195" i="1"/>
  <c r="DB195" i="1"/>
  <c r="CX195" i="1"/>
  <c r="CT195" i="1"/>
  <c r="CP195" i="1"/>
  <c r="CL195" i="1"/>
  <c r="CH195" i="1"/>
  <c r="DU195" i="1"/>
  <c r="DQ195" i="1"/>
  <c r="DM195" i="1"/>
  <c r="DI195" i="1"/>
  <c r="DE195" i="1"/>
  <c r="DA195" i="1"/>
  <c r="CW195" i="1"/>
  <c r="CS195" i="1"/>
  <c r="CO195" i="1"/>
  <c r="CK195" i="1"/>
  <c r="CG195" i="1"/>
  <c r="DT195" i="1"/>
  <c r="DP195" i="1"/>
  <c r="DL195" i="1"/>
  <c r="DH195" i="1"/>
  <c r="DD195" i="1"/>
  <c r="CZ195" i="1"/>
  <c r="CV195" i="1"/>
  <c r="CR195" i="1"/>
  <c r="CN195" i="1"/>
  <c r="CJ195" i="1"/>
  <c r="CF195" i="1"/>
  <c r="DO195" i="1"/>
  <c r="CY195" i="1"/>
  <c r="CI195" i="1"/>
  <c r="DK195" i="1"/>
  <c r="CU195" i="1"/>
  <c r="DG195" i="1"/>
  <c r="CQ195" i="1"/>
  <c r="DS195" i="1"/>
  <c r="DC195" i="1"/>
  <c r="CM195" i="1"/>
  <c r="DT451" i="1"/>
  <c r="DP451" i="1"/>
  <c r="DL451" i="1"/>
  <c r="DH451" i="1"/>
  <c r="DD451" i="1"/>
  <c r="CZ451" i="1"/>
  <c r="CV451" i="1"/>
  <c r="CR451" i="1"/>
  <c r="CN451" i="1"/>
  <c r="CJ451" i="1"/>
  <c r="CF451" i="1"/>
  <c r="DS451" i="1"/>
  <c r="DO451" i="1"/>
  <c r="DK451" i="1"/>
  <c r="DG451" i="1"/>
  <c r="DC451" i="1"/>
  <c r="CY451" i="1"/>
  <c r="CU451" i="1"/>
  <c r="CQ451" i="1"/>
  <c r="CM451" i="1"/>
  <c r="CI451" i="1"/>
  <c r="DW451" i="1"/>
  <c r="DR451" i="1"/>
  <c r="DN451" i="1"/>
  <c r="DJ451" i="1"/>
  <c r="DF451" i="1"/>
  <c r="DB451" i="1"/>
  <c r="CX451" i="1"/>
  <c r="CT451" i="1"/>
  <c r="CP451" i="1"/>
  <c r="CL451" i="1"/>
  <c r="CH451" i="1"/>
  <c r="DM451" i="1"/>
  <c r="CW451" i="1"/>
  <c r="CG451" i="1"/>
  <c r="DI451" i="1"/>
  <c r="CS451" i="1"/>
  <c r="DU451" i="1"/>
  <c r="DE451" i="1"/>
  <c r="CO451" i="1"/>
  <c r="DQ451" i="1"/>
  <c r="DA451" i="1"/>
  <c r="CK451" i="1"/>
  <c r="DW33" i="1"/>
  <c r="DR33" i="1"/>
  <c r="DN33" i="1"/>
  <c r="DJ33" i="1"/>
  <c r="DF33" i="1"/>
  <c r="DB33" i="1"/>
  <c r="CX33" i="1"/>
  <c r="CT33" i="1"/>
  <c r="CP33" i="1"/>
  <c r="CL33" i="1"/>
  <c r="CH33" i="1"/>
  <c r="DU33" i="1"/>
  <c r="DQ33" i="1"/>
  <c r="DM33" i="1"/>
  <c r="DI33" i="1"/>
  <c r="DE33" i="1"/>
  <c r="DA33" i="1"/>
  <c r="CW33" i="1"/>
  <c r="CS33" i="1"/>
  <c r="CO33" i="1"/>
  <c r="CK33" i="1"/>
  <c r="CG33" i="1"/>
  <c r="DK33" i="1"/>
  <c r="CY33" i="1"/>
  <c r="DS33" i="1"/>
  <c r="DG33" i="1"/>
  <c r="CU33" i="1"/>
  <c r="CM33" i="1"/>
  <c r="DT33" i="1"/>
  <c r="DP33" i="1"/>
  <c r="DL33" i="1"/>
  <c r="DH33" i="1"/>
  <c r="DD33" i="1"/>
  <c r="CZ33" i="1"/>
  <c r="CV33" i="1"/>
  <c r="CR33" i="1"/>
  <c r="CN33" i="1"/>
  <c r="CJ33" i="1"/>
  <c r="CF33" i="1"/>
  <c r="DO33" i="1"/>
  <c r="DC33" i="1"/>
  <c r="CQ33" i="1"/>
  <c r="CI33" i="1"/>
  <c r="BZ161" i="1"/>
  <c r="DT161" i="1"/>
  <c r="DP161" i="1"/>
  <c r="DL161" i="1"/>
  <c r="DH161" i="1"/>
  <c r="DD161" i="1"/>
  <c r="CZ161" i="1"/>
  <c r="CV161" i="1"/>
  <c r="CR161" i="1"/>
  <c r="CN161" i="1"/>
  <c r="CJ161" i="1"/>
  <c r="CF161" i="1"/>
  <c r="DS161" i="1"/>
  <c r="DO161" i="1"/>
  <c r="DK161" i="1"/>
  <c r="DG161" i="1"/>
  <c r="DC161" i="1"/>
  <c r="CY161" i="1"/>
  <c r="CU161" i="1"/>
  <c r="CQ161" i="1"/>
  <c r="CM161" i="1"/>
  <c r="CI161" i="1"/>
  <c r="DW161" i="1"/>
  <c r="DR161" i="1"/>
  <c r="DN161" i="1"/>
  <c r="DJ161" i="1"/>
  <c r="DF161" i="1"/>
  <c r="DB161" i="1"/>
  <c r="CX161" i="1"/>
  <c r="CT161" i="1"/>
  <c r="CP161" i="1"/>
  <c r="CL161" i="1"/>
  <c r="CH161" i="1"/>
  <c r="DU161" i="1"/>
  <c r="DE161" i="1"/>
  <c r="CO161" i="1"/>
  <c r="DQ161" i="1"/>
  <c r="DA161" i="1"/>
  <c r="CK161" i="1"/>
  <c r="DM161" i="1"/>
  <c r="CW161" i="1"/>
  <c r="CG161" i="1"/>
  <c r="DI161" i="1"/>
  <c r="CS161" i="1"/>
  <c r="DT388" i="1"/>
  <c r="DP388" i="1"/>
  <c r="DL388" i="1"/>
  <c r="DH388" i="1"/>
  <c r="DD388" i="1"/>
  <c r="CZ388" i="1"/>
  <c r="CV388" i="1"/>
  <c r="CR388" i="1"/>
  <c r="CN388" i="1"/>
  <c r="CJ388" i="1"/>
  <c r="CF388" i="1"/>
  <c r="DS388" i="1"/>
  <c r="DO388" i="1"/>
  <c r="DK388" i="1"/>
  <c r="DG388" i="1"/>
  <c r="DC388" i="1"/>
  <c r="CY388" i="1"/>
  <c r="CU388" i="1"/>
  <c r="CQ388" i="1"/>
  <c r="CM388" i="1"/>
  <c r="CI388" i="1"/>
  <c r="DW388" i="1"/>
  <c r="DR388" i="1"/>
  <c r="DN388" i="1"/>
  <c r="DJ388" i="1"/>
  <c r="DF388" i="1"/>
  <c r="DB388" i="1"/>
  <c r="CX388" i="1"/>
  <c r="CT388" i="1"/>
  <c r="CP388" i="1"/>
  <c r="CL388" i="1"/>
  <c r="CH388" i="1"/>
  <c r="DM388" i="1"/>
  <c r="CW388" i="1"/>
  <c r="CG388" i="1"/>
  <c r="DI388" i="1"/>
  <c r="CS388" i="1"/>
  <c r="DU388" i="1"/>
  <c r="DE388" i="1"/>
  <c r="CO388" i="1"/>
  <c r="DQ388" i="1"/>
  <c r="DA388" i="1"/>
  <c r="CK388" i="1"/>
  <c r="DU222" i="1"/>
  <c r="DQ222" i="1"/>
  <c r="DM222" i="1"/>
  <c r="DI222" i="1"/>
  <c r="DE222" i="1"/>
  <c r="DA222" i="1"/>
  <c r="CW222" i="1"/>
  <c r="CS222" i="1"/>
  <c r="CO222" i="1"/>
  <c r="CK222" i="1"/>
  <c r="CG222" i="1"/>
  <c r="DT222" i="1"/>
  <c r="DP222" i="1"/>
  <c r="DL222" i="1"/>
  <c r="DH222" i="1"/>
  <c r="DD222" i="1"/>
  <c r="CZ222" i="1"/>
  <c r="CV222" i="1"/>
  <c r="CR222" i="1"/>
  <c r="CN222" i="1"/>
  <c r="CJ222" i="1"/>
  <c r="CF222" i="1"/>
  <c r="DS222" i="1"/>
  <c r="DO222" i="1"/>
  <c r="DK222" i="1"/>
  <c r="DG222" i="1"/>
  <c r="DC222" i="1"/>
  <c r="CY222" i="1"/>
  <c r="CU222" i="1"/>
  <c r="CQ222" i="1"/>
  <c r="CM222" i="1"/>
  <c r="CI222" i="1"/>
  <c r="DW222" i="1"/>
  <c r="DF222" i="1"/>
  <c r="CP222" i="1"/>
  <c r="DR222" i="1"/>
  <c r="DB222" i="1"/>
  <c r="CL222" i="1"/>
  <c r="DN222" i="1"/>
  <c r="CX222" i="1"/>
  <c r="CH222" i="1"/>
  <c r="DJ222" i="1"/>
  <c r="CT222" i="1"/>
  <c r="BZ495" i="1"/>
  <c r="DT495" i="1"/>
  <c r="DP495" i="1"/>
  <c r="DL495" i="1"/>
  <c r="DH495" i="1"/>
  <c r="DD495" i="1"/>
  <c r="CZ495" i="1"/>
  <c r="CV495" i="1"/>
  <c r="CR495" i="1"/>
  <c r="CN495" i="1"/>
  <c r="CJ495" i="1"/>
  <c r="CF495" i="1"/>
  <c r="DS495" i="1"/>
  <c r="DO495" i="1"/>
  <c r="DK495" i="1"/>
  <c r="DG495" i="1"/>
  <c r="DC495" i="1"/>
  <c r="CY495" i="1"/>
  <c r="CU495" i="1"/>
  <c r="CQ495" i="1"/>
  <c r="CM495" i="1"/>
  <c r="CI495" i="1"/>
  <c r="DW495" i="1"/>
  <c r="DN495" i="1"/>
  <c r="DF495" i="1"/>
  <c r="CX495" i="1"/>
  <c r="CP495" i="1"/>
  <c r="CH495" i="1"/>
  <c r="DU495" i="1"/>
  <c r="DM495" i="1"/>
  <c r="DE495" i="1"/>
  <c r="CW495" i="1"/>
  <c r="CO495" i="1"/>
  <c r="CG495" i="1"/>
  <c r="DI495" i="1"/>
  <c r="CS495" i="1"/>
  <c r="DR495" i="1"/>
  <c r="DB495" i="1"/>
  <c r="CL495" i="1"/>
  <c r="DQ495" i="1"/>
  <c r="DA495" i="1"/>
  <c r="CK495" i="1"/>
  <c r="DJ495" i="1"/>
  <c r="CT495" i="1"/>
  <c r="DT225" i="1"/>
  <c r="DP225" i="1"/>
  <c r="DL225" i="1"/>
  <c r="DH225" i="1"/>
  <c r="DD225" i="1"/>
  <c r="CZ225" i="1"/>
  <c r="CV225" i="1"/>
  <c r="CR225" i="1"/>
  <c r="CN225" i="1"/>
  <c r="CJ225" i="1"/>
  <c r="CF225" i="1"/>
  <c r="DS225" i="1"/>
  <c r="DO225" i="1"/>
  <c r="DK225" i="1"/>
  <c r="DG225" i="1"/>
  <c r="DC225" i="1"/>
  <c r="CY225" i="1"/>
  <c r="CU225" i="1"/>
  <c r="CQ225" i="1"/>
  <c r="CM225" i="1"/>
  <c r="CI225" i="1"/>
  <c r="DW225" i="1"/>
  <c r="DR225" i="1"/>
  <c r="DN225" i="1"/>
  <c r="DJ225" i="1"/>
  <c r="DF225" i="1"/>
  <c r="DB225" i="1"/>
  <c r="CX225" i="1"/>
  <c r="CT225" i="1"/>
  <c r="CP225" i="1"/>
  <c r="CL225" i="1"/>
  <c r="CH225" i="1"/>
  <c r="DU225" i="1"/>
  <c r="DE225" i="1"/>
  <c r="CO225" i="1"/>
  <c r="DQ225" i="1"/>
  <c r="DA225" i="1"/>
  <c r="CK225" i="1"/>
  <c r="DM225" i="1"/>
  <c r="CW225" i="1"/>
  <c r="CG225" i="1"/>
  <c r="DI225" i="1"/>
  <c r="CS225" i="1"/>
  <c r="DW187" i="1"/>
  <c r="DR187" i="1"/>
  <c r="DN187" i="1"/>
  <c r="DJ187" i="1"/>
  <c r="DF187" i="1"/>
  <c r="DB187" i="1"/>
  <c r="CX187" i="1"/>
  <c r="CT187" i="1"/>
  <c r="CP187" i="1"/>
  <c r="CL187" i="1"/>
  <c r="CH187" i="1"/>
  <c r="DU187" i="1"/>
  <c r="DQ187" i="1"/>
  <c r="DM187" i="1"/>
  <c r="DI187" i="1"/>
  <c r="DE187" i="1"/>
  <c r="DA187" i="1"/>
  <c r="CW187" i="1"/>
  <c r="CS187" i="1"/>
  <c r="CO187" i="1"/>
  <c r="CK187" i="1"/>
  <c r="CG187" i="1"/>
  <c r="DT187" i="1"/>
  <c r="DP187" i="1"/>
  <c r="DL187" i="1"/>
  <c r="DH187" i="1"/>
  <c r="DD187" i="1"/>
  <c r="CZ187" i="1"/>
  <c r="CV187" i="1"/>
  <c r="CR187" i="1"/>
  <c r="CN187" i="1"/>
  <c r="CJ187" i="1"/>
  <c r="CF187" i="1"/>
  <c r="DG187" i="1"/>
  <c r="CQ187" i="1"/>
  <c r="DS187" i="1"/>
  <c r="DC187" i="1"/>
  <c r="CM187" i="1"/>
  <c r="DO187" i="1"/>
  <c r="CY187" i="1"/>
  <c r="CI187" i="1"/>
  <c r="CU187" i="1"/>
  <c r="DK187" i="1"/>
  <c r="BZ241" i="1"/>
  <c r="DT241" i="1"/>
  <c r="DP241" i="1"/>
  <c r="DL241" i="1"/>
  <c r="DH241" i="1"/>
  <c r="DD241" i="1"/>
  <c r="CZ241" i="1"/>
  <c r="CV241" i="1"/>
  <c r="CR241" i="1"/>
  <c r="CN241" i="1"/>
  <c r="CJ241" i="1"/>
  <c r="CF241" i="1"/>
  <c r="DS241" i="1"/>
  <c r="DO241" i="1"/>
  <c r="DK241" i="1"/>
  <c r="DG241" i="1"/>
  <c r="DC241" i="1"/>
  <c r="CY241" i="1"/>
  <c r="CU241" i="1"/>
  <c r="CQ241" i="1"/>
  <c r="CM241" i="1"/>
  <c r="CI241" i="1"/>
  <c r="DW241" i="1"/>
  <c r="DR241" i="1"/>
  <c r="DN241" i="1"/>
  <c r="DJ241" i="1"/>
  <c r="DF241" i="1"/>
  <c r="DB241" i="1"/>
  <c r="CX241" i="1"/>
  <c r="CT241" i="1"/>
  <c r="CP241" i="1"/>
  <c r="CL241" i="1"/>
  <c r="CH241" i="1"/>
  <c r="DU241" i="1"/>
  <c r="DE241" i="1"/>
  <c r="CO241" i="1"/>
  <c r="DQ241" i="1"/>
  <c r="DA241" i="1"/>
  <c r="CK241" i="1"/>
  <c r="DM241" i="1"/>
  <c r="CW241" i="1"/>
  <c r="CG241" i="1"/>
  <c r="DI241" i="1"/>
  <c r="CS241" i="1"/>
  <c r="BZ484" i="1"/>
  <c r="DU484" i="1"/>
  <c r="DQ484" i="1"/>
  <c r="DM484" i="1"/>
  <c r="DI484" i="1"/>
  <c r="DE484" i="1"/>
  <c r="DA484" i="1"/>
  <c r="CW484" i="1"/>
  <c r="CS484" i="1"/>
  <c r="CO484" i="1"/>
  <c r="CK484" i="1"/>
  <c r="CG484" i="1"/>
  <c r="DT484" i="1"/>
  <c r="DP484" i="1"/>
  <c r="DL484" i="1"/>
  <c r="DH484" i="1"/>
  <c r="DD484" i="1"/>
  <c r="CZ484" i="1"/>
  <c r="CV484" i="1"/>
  <c r="CR484" i="1"/>
  <c r="CN484" i="1"/>
  <c r="CJ484" i="1"/>
  <c r="CF484" i="1"/>
  <c r="DR484" i="1"/>
  <c r="DJ484" i="1"/>
  <c r="DB484" i="1"/>
  <c r="CT484" i="1"/>
  <c r="CL484" i="1"/>
  <c r="DO484" i="1"/>
  <c r="DG484" i="1"/>
  <c r="CY484" i="1"/>
  <c r="CQ484" i="1"/>
  <c r="CI484" i="1"/>
  <c r="DW484" i="1"/>
  <c r="DN484" i="1"/>
  <c r="DF484" i="1"/>
  <c r="CX484" i="1"/>
  <c r="CP484" i="1"/>
  <c r="CH484" i="1"/>
  <c r="DS484" i="1"/>
  <c r="CM484" i="1"/>
  <c r="DK484" i="1"/>
  <c r="DC484" i="1"/>
  <c r="CU484" i="1"/>
  <c r="DU411" i="1"/>
  <c r="DR411" i="1"/>
  <c r="DN411" i="1"/>
  <c r="DJ411" i="1"/>
  <c r="DF411" i="1"/>
  <c r="DB411" i="1"/>
  <c r="CX411" i="1"/>
  <c r="CT411" i="1"/>
  <c r="CP411" i="1"/>
  <c r="CL411" i="1"/>
  <c r="CH411" i="1"/>
  <c r="DW411" i="1"/>
  <c r="DQ411" i="1"/>
  <c r="DM411" i="1"/>
  <c r="DI411" i="1"/>
  <c r="DE411" i="1"/>
  <c r="DA411" i="1"/>
  <c r="CW411" i="1"/>
  <c r="CS411" i="1"/>
  <c r="CO411" i="1"/>
  <c r="CK411" i="1"/>
  <c r="CG411" i="1"/>
  <c r="DT411" i="1"/>
  <c r="DP411" i="1"/>
  <c r="DL411" i="1"/>
  <c r="DH411" i="1"/>
  <c r="DD411" i="1"/>
  <c r="CZ411" i="1"/>
  <c r="CV411" i="1"/>
  <c r="CR411" i="1"/>
  <c r="CN411" i="1"/>
  <c r="CJ411" i="1"/>
  <c r="CF411" i="1"/>
  <c r="DK411" i="1"/>
  <c r="CU411" i="1"/>
  <c r="DG411" i="1"/>
  <c r="CQ411" i="1"/>
  <c r="DS411" i="1"/>
  <c r="DC411" i="1"/>
  <c r="CM411" i="1"/>
  <c r="CI411" i="1"/>
  <c r="DO411" i="1"/>
  <c r="CY411" i="1"/>
  <c r="DU452" i="1"/>
  <c r="DQ452" i="1"/>
  <c r="DM452" i="1"/>
  <c r="DI452" i="1"/>
  <c r="DE452" i="1"/>
  <c r="DA452" i="1"/>
  <c r="CW452" i="1"/>
  <c r="CS452" i="1"/>
  <c r="CO452" i="1"/>
  <c r="CK452" i="1"/>
  <c r="CG452" i="1"/>
  <c r="DT452" i="1"/>
  <c r="DP452" i="1"/>
  <c r="DL452" i="1"/>
  <c r="DH452" i="1"/>
  <c r="DD452" i="1"/>
  <c r="CZ452" i="1"/>
  <c r="CV452" i="1"/>
  <c r="CR452" i="1"/>
  <c r="CN452" i="1"/>
  <c r="CJ452" i="1"/>
  <c r="CF452" i="1"/>
  <c r="DS452" i="1"/>
  <c r="DO452" i="1"/>
  <c r="DK452" i="1"/>
  <c r="DG452" i="1"/>
  <c r="DC452" i="1"/>
  <c r="CY452" i="1"/>
  <c r="CU452" i="1"/>
  <c r="CQ452" i="1"/>
  <c r="CM452" i="1"/>
  <c r="CI452" i="1"/>
  <c r="DR452" i="1"/>
  <c r="DB452" i="1"/>
  <c r="CL452" i="1"/>
  <c r="DN452" i="1"/>
  <c r="CX452" i="1"/>
  <c r="CH452" i="1"/>
  <c r="DJ452" i="1"/>
  <c r="CT452" i="1"/>
  <c r="CP452" i="1"/>
  <c r="DW452" i="1"/>
  <c r="DF452" i="1"/>
  <c r="DS188" i="1"/>
  <c r="DO188" i="1"/>
  <c r="DK188" i="1"/>
  <c r="DG188" i="1"/>
  <c r="DC188" i="1"/>
  <c r="CY188" i="1"/>
  <c r="CU188" i="1"/>
  <c r="CQ188" i="1"/>
  <c r="CM188" i="1"/>
  <c r="CI188" i="1"/>
  <c r="DW188" i="1"/>
  <c r="DR188" i="1"/>
  <c r="DN188" i="1"/>
  <c r="DJ188" i="1"/>
  <c r="DF188" i="1"/>
  <c r="DB188" i="1"/>
  <c r="CX188" i="1"/>
  <c r="CT188" i="1"/>
  <c r="CP188" i="1"/>
  <c r="CL188" i="1"/>
  <c r="CH188" i="1"/>
  <c r="DU188" i="1"/>
  <c r="DQ188" i="1"/>
  <c r="DM188" i="1"/>
  <c r="DI188" i="1"/>
  <c r="DE188" i="1"/>
  <c r="DA188" i="1"/>
  <c r="CW188" i="1"/>
  <c r="CS188" i="1"/>
  <c r="CO188" i="1"/>
  <c r="CK188" i="1"/>
  <c r="CG188" i="1"/>
  <c r="DL188" i="1"/>
  <c r="CV188" i="1"/>
  <c r="CF188" i="1"/>
  <c r="DH188" i="1"/>
  <c r="CR188" i="1"/>
  <c r="DT188" i="1"/>
  <c r="DD188" i="1"/>
  <c r="CN188" i="1"/>
  <c r="DP188" i="1"/>
  <c r="CZ188" i="1"/>
  <c r="CJ188" i="1"/>
  <c r="DW92" i="1"/>
  <c r="DR92" i="1"/>
  <c r="DN92" i="1"/>
  <c r="DJ92" i="1"/>
  <c r="DF92" i="1"/>
  <c r="DB92" i="1"/>
  <c r="CX92" i="1"/>
  <c r="CT92" i="1"/>
  <c r="CP92" i="1"/>
  <c r="CL92" i="1"/>
  <c r="CH92" i="1"/>
  <c r="DU92" i="1"/>
  <c r="DQ92" i="1"/>
  <c r="DM92" i="1"/>
  <c r="DI92" i="1"/>
  <c r="DE92" i="1"/>
  <c r="DA92" i="1"/>
  <c r="CW92" i="1"/>
  <c r="CS92" i="1"/>
  <c r="CO92" i="1"/>
  <c r="CK92" i="1"/>
  <c r="CG92" i="1"/>
  <c r="DT92" i="1"/>
  <c r="DP92" i="1"/>
  <c r="DL92" i="1"/>
  <c r="DH92" i="1"/>
  <c r="DD92" i="1"/>
  <c r="CZ92" i="1"/>
  <c r="CV92" i="1"/>
  <c r="CR92" i="1"/>
  <c r="CN92" i="1"/>
  <c r="CJ92" i="1"/>
  <c r="CF92" i="1"/>
  <c r="DG92" i="1"/>
  <c r="CQ92" i="1"/>
  <c r="DS92" i="1"/>
  <c r="DC92" i="1"/>
  <c r="CM92" i="1"/>
  <c r="DK92" i="1"/>
  <c r="DO92" i="1"/>
  <c r="CY92" i="1"/>
  <c r="CI92" i="1"/>
  <c r="CU92" i="1"/>
  <c r="DS137" i="1"/>
  <c r="DO137" i="1"/>
  <c r="DK137" i="1"/>
  <c r="DG137" i="1"/>
  <c r="DC137" i="1"/>
  <c r="CY137" i="1"/>
  <c r="CU137" i="1"/>
  <c r="CQ137" i="1"/>
  <c r="CM137" i="1"/>
  <c r="CI137" i="1"/>
  <c r="DW137" i="1"/>
  <c r="DR137" i="1"/>
  <c r="DN137" i="1"/>
  <c r="DJ137" i="1"/>
  <c r="DF137" i="1"/>
  <c r="DB137" i="1"/>
  <c r="CX137" i="1"/>
  <c r="CT137" i="1"/>
  <c r="CP137" i="1"/>
  <c r="CL137" i="1"/>
  <c r="CH137" i="1"/>
  <c r="DU137" i="1"/>
  <c r="DQ137" i="1"/>
  <c r="DM137" i="1"/>
  <c r="DI137" i="1"/>
  <c r="DE137" i="1"/>
  <c r="DA137" i="1"/>
  <c r="CW137" i="1"/>
  <c r="CS137" i="1"/>
  <c r="CO137" i="1"/>
  <c r="CK137" i="1"/>
  <c r="CG137" i="1"/>
  <c r="DH137" i="1"/>
  <c r="CR137" i="1"/>
  <c r="DT137" i="1"/>
  <c r="DD137" i="1"/>
  <c r="CN137" i="1"/>
  <c r="CF137" i="1"/>
  <c r="DP137" i="1"/>
  <c r="CZ137" i="1"/>
  <c r="CJ137" i="1"/>
  <c r="DL137" i="1"/>
  <c r="CV137" i="1"/>
  <c r="DS438" i="1"/>
  <c r="DO438" i="1"/>
  <c r="DK438" i="1"/>
  <c r="DG438" i="1"/>
  <c r="DC438" i="1"/>
  <c r="CY438" i="1"/>
  <c r="CU438" i="1"/>
  <c r="CQ438" i="1"/>
  <c r="CM438" i="1"/>
  <c r="CI438" i="1"/>
  <c r="DW438" i="1"/>
  <c r="DR438" i="1"/>
  <c r="DN438" i="1"/>
  <c r="DJ438" i="1"/>
  <c r="DF438" i="1"/>
  <c r="DB438" i="1"/>
  <c r="CX438" i="1"/>
  <c r="CT438" i="1"/>
  <c r="CP438" i="1"/>
  <c r="CL438" i="1"/>
  <c r="CH438" i="1"/>
  <c r="DU438" i="1"/>
  <c r="DQ438" i="1"/>
  <c r="DM438" i="1"/>
  <c r="DI438" i="1"/>
  <c r="DE438" i="1"/>
  <c r="DA438" i="1"/>
  <c r="CW438" i="1"/>
  <c r="CS438" i="1"/>
  <c r="CO438" i="1"/>
  <c r="CK438" i="1"/>
  <c r="CG438" i="1"/>
  <c r="DL438" i="1"/>
  <c r="CV438" i="1"/>
  <c r="CF438" i="1"/>
  <c r="DH438" i="1"/>
  <c r="CR438" i="1"/>
  <c r="DT438" i="1"/>
  <c r="DD438" i="1"/>
  <c r="CN438" i="1"/>
  <c r="DP438" i="1"/>
  <c r="CZ438" i="1"/>
  <c r="CJ438" i="1"/>
  <c r="BZ274" i="1"/>
  <c r="DS274" i="1"/>
  <c r="DO274" i="1"/>
  <c r="DK274" i="1"/>
  <c r="DG274" i="1"/>
  <c r="DC274" i="1"/>
  <c r="CY274" i="1"/>
  <c r="CU274" i="1"/>
  <c r="CQ274" i="1"/>
  <c r="CM274" i="1"/>
  <c r="CI274" i="1"/>
  <c r="DW274" i="1"/>
  <c r="DR274" i="1"/>
  <c r="DN274" i="1"/>
  <c r="DJ274" i="1"/>
  <c r="DF274" i="1"/>
  <c r="DB274" i="1"/>
  <c r="CX274" i="1"/>
  <c r="CT274" i="1"/>
  <c r="CP274" i="1"/>
  <c r="CL274" i="1"/>
  <c r="CH274" i="1"/>
  <c r="DU274" i="1"/>
  <c r="DQ274" i="1"/>
  <c r="DM274" i="1"/>
  <c r="DI274" i="1"/>
  <c r="DE274" i="1"/>
  <c r="DA274" i="1"/>
  <c r="CW274" i="1"/>
  <c r="CS274" i="1"/>
  <c r="CO274" i="1"/>
  <c r="CK274" i="1"/>
  <c r="CG274" i="1"/>
  <c r="DL274" i="1"/>
  <c r="CV274" i="1"/>
  <c r="CF274" i="1"/>
  <c r="DH274" i="1"/>
  <c r="CR274" i="1"/>
  <c r="DT274" i="1"/>
  <c r="DD274" i="1"/>
  <c r="CN274" i="1"/>
  <c r="DP274" i="1"/>
  <c r="CZ274" i="1"/>
  <c r="CJ274" i="1"/>
  <c r="DW124" i="1"/>
  <c r="DR124" i="1"/>
  <c r="DN124" i="1"/>
  <c r="DJ124" i="1"/>
  <c r="DF124" i="1"/>
  <c r="DB124" i="1"/>
  <c r="CX124" i="1"/>
  <c r="CT124" i="1"/>
  <c r="CP124" i="1"/>
  <c r="CL124" i="1"/>
  <c r="CH124" i="1"/>
  <c r="DU124" i="1"/>
  <c r="DQ124" i="1"/>
  <c r="DM124" i="1"/>
  <c r="DI124" i="1"/>
  <c r="DE124" i="1"/>
  <c r="DA124" i="1"/>
  <c r="CW124" i="1"/>
  <c r="CS124" i="1"/>
  <c r="CO124" i="1"/>
  <c r="CK124" i="1"/>
  <c r="CG124" i="1"/>
  <c r="DT124" i="1"/>
  <c r="DP124" i="1"/>
  <c r="DL124" i="1"/>
  <c r="DH124" i="1"/>
  <c r="DD124" i="1"/>
  <c r="CZ124" i="1"/>
  <c r="CV124" i="1"/>
  <c r="CR124" i="1"/>
  <c r="CN124" i="1"/>
  <c r="CJ124" i="1"/>
  <c r="CF124" i="1"/>
  <c r="DG124" i="1"/>
  <c r="CQ124" i="1"/>
  <c r="DS124" i="1"/>
  <c r="DC124" i="1"/>
  <c r="CM124" i="1"/>
  <c r="CU124" i="1"/>
  <c r="DO124" i="1"/>
  <c r="CY124" i="1"/>
  <c r="CI124" i="1"/>
  <c r="DK124" i="1"/>
  <c r="BZ317" i="1"/>
  <c r="DT317" i="1"/>
  <c r="DP317" i="1"/>
  <c r="DL317" i="1"/>
  <c r="DH317" i="1"/>
  <c r="DD317" i="1"/>
  <c r="CZ317" i="1"/>
  <c r="CV317" i="1"/>
  <c r="CR317" i="1"/>
  <c r="CN317" i="1"/>
  <c r="CJ317" i="1"/>
  <c r="CF317" i="1"/>
  <c r="DS317" i="1"/>
  <c r="DO317" i="1"/>
  <c r="DK317" i="1"/>
  <c r="DG317" i="1"/>
  <c r="DC317" i="1"/>
  <c r="CY317" i="1"/>
  <c r="CU317" i="1"/>
  <c r="CQ317" i="1"/>
  <c r="CM317" i="1"/>
  <c r="CI317" i="1"/>
  <c r="DW317" i="1"/>
  <c r="DR317" i="1"/>
  <c r="DN317" i="1"/>
  <c r="DJ317" i="1"/>
  <c r="DF317" i="1"/>
  <c r="DB317" i="1"/>
  <c r="CX317" i="1"/>
  <c r="CT317" i="1"/>
  <c r="CP317" i="1"/>
  <c r="CL317" i="1"/>
  <c r="CH317" i="1"/>
  <c r="DQ317" i="1"/>
  <c r="DA317" i="1"/>
  <c r="CK317" i="1"/>
  <c r="DM317" i="1"/>
  <c r="CW317" i="1"/>
  <c r="CG317" i="1"/>
  <c r="DI317" i="1"/>
  <c r="CS317" i="1"/>
  <c r="DU317" i="1"/>
  <c r="DE317" i="1"/>
  <c r="CO317" i="1"/>
  <c r="BZ196" i="1"/>
  <c r="DS196" i="1"/>
  <c r="DO196" i="1"/>
  <c r="DK196" i="1"/>
  <c r="DG196" i="1"/>
  <c r="DC196" i="1"/>
  <c r="CY196" i="1"/>
  <c r="CU196" i="1"/>
  <c r="CQ196" i="1"/>
  <c r="CM196" i="1"/>
  <c r="CI196" i="1"/>
  <c r="DW196" i="1"/>
  <c r="DR196" i="1"/>
  <c r="DN196" i="1"/>
  <c r="DJ196" i="1"/>
  <c r="DF196" i="1"/>
  <c r="DB196" i="1"/>
  <c r="CX196" i="1"/>
  <c r="CT196" i="1"/>
  <c r="CP196" i="1"/>
  <c r="CL196" i="1"/>
  <c r="CH196" i="1"/>
  <c r="DU196" i="1"/>
  <c r="DQ196" i="1"/>
  <c r="DM196" i="1"/>
  <c r="DI196" i="1"/>
  <c r="DE196" i="1"/>
  <c r="DA196" i="1"/>
  <c r="CW196" i="1"/>
  <c r="CS196" i="1"/>
  <c r="CO196" i="1"/>
  <c r="CK196" i="1"/>
  <c r="CG196" i="1"/>
  <c r="DT196" i="1"/>
  <c r="DD196" i="1"/>
  <c r="CN196" i="1"/>
  <c r="DP196" i="1"/>
  <c r="CZ196" i="1"/>
  <c r="CJ196" i="1"/>
  <c r="DL196" i="1"/>
  <c r="CV196" i="1"/>
  <c r="CF196" i="1"/>
  <c r="CR196" i="1"/>
  <c r="DH196" i="1"/>
  <c r="BZ466" i="1"/>
  <c r="DS466" i="1"/>
  <c r="DO466" i="1"/>
  <c r="DK466" i="1"/>
  <c r="DG466" i="1"/>
  <c r="DC466" i="1"/>
  <c r="CY466" i="1"/>
  <c r="CU466" i="1"/>
  <c r="CQ466" i="1"/>
  <c r="CM466" i="1"/>
  <c r="CI466" i="1"/>
  <c r="DW466" i="1"/>
  <c r="DR466" i="1"/>
  <c r="DN466" i="1"/>
  <c r="DJ466" i="1"/>
  <c r="DF466" i="1"/>
  <c r="DB466" i="1"/>
  <c r="CX466" i="1"/>
  <c r="CT466" i="1"/>
  <c r="CP466" i="1"/>
  <c r="CL466" i="1"/>
  <c r="CH466" i="1"/>
  <c r="DU466" i="1"/>
  <c r="DQ466" i="1"/>
  <c r="DM466" i="1"/>
  <c r="DI466" i="1"/>
  <c r="DE466" i="1"/>
  <c r="DA466" i="1"/>
  <c r="CW466" i="1"/>
  <c r="CS466" i="1"/>
  <c r="CO466" i="1"/>
  <c r="CK466" i="1"/>
  <c r="CG466" i="1"/>
  <c r="DP466" i="1"/>
  <c r="CZ466" i="1"/>
  <c r="CJ466" i="1"/>
  <c r="DL466" i="1"/>
  <c r="CV466" i="1"/>
  <c r="CF466" i="1"/>
  <c r="DH466" i="1"/>
  <c r="CR466" i="1"/>
  <c r="DT466" i="1"/>
  <c r="DD466" i="1"/>
  <c r="CN466" i="1"/>
  <c r="BZ41" i="1"/>
  <c r="DW41" i="1"/>
  <c r="DR41" i="1"/>
  <c r="DN41" i="1"/>
  <c r="DJ41" i="1"/>
  <c r="DF41" i="1"/>
  <c r="DB41" i="1"/>
  <c r="CX41" i="1"/>
  <c r="CT41" i="1"/>
  <c r="CP41" i="1"/>
  <c r="CL41" i="1"/>
  <c r="CH41" i="1"/>
  <c r="DU41" i="1"/>
  <c r="DQ41" i="1"/>
  <c r="DM41" i="1"/>
  <c r="DI41" i="1"/>
  <c r="DE41" i="1"/>
  <c r="DA41" i="1"/>
  <c r="CW41" i="1"/>
  <c r="CS41" i="1"/>
  <c r="CO41" i="1"/>
  <c r="CK41" i="1"/>
  <c r="CG41" i="1"/>
  <c r="DC41" i="1"/>
  <c r="CQ41" i="1"/>
  <c r="DS41" i="1"/>
  <c r="DK41" i="1"/>
  <c r="CY41" i="1"/>
  <c r="CI41" i="1"/>
  <c r="DT41" i="1"/>
  <c r="DP41" i="1"/>
  <c r="DL41" i="1"/>
  <c r="DH41" i="1"/>
  <c r="DD41" i="1"/>
  <c r="CZ41" i="1"/>
  <c r="CV41" i="1"/>
  <c r="CR41" i="1"/>
  <c r="CN41" i="1"/>
  <c r="CJ41" i="1"/>
  <c r="CF41" i="1"/>
  <c r="DO41" i="1"/>
  <c r="DG41" i="1"/>
  <c r="CU41" i="1"/>
  <c r="CM41" i="1"/>
  <c r="BZ169" i="1"/>
  <c r="DT169" i="1"/>
  <c r="DP169" i="1"/>
  <c r="DL169" i="1"/>
  <c r="DH169" i="1"/>
  <c r="DD169" i="1"/>
  <c r="CZ169" i="1"/>
  <c r="CV169" i="1"/>
  <c r="CR169" i="1"/>
  <c r="CN169" i="1"/>
  <c r="CJ169" i="1"/>
  <c r="CF169" i="1"/>
  <c r="DS169" i="1"/>
  <c r="DO169" i="1"/>
  <c r="DK169" i="1"/>
  <c r="DG169" i="1"/>
  <c r="DC169" i="1"/>
  <c r="CY169" i="1"/>
  <c r="CU169" i="1"/>
  <c r="CQ169" i="1"/>
  <c r="CM169" i="1"/>
  <c r="CI169" i="1"/>
  <c r="DW169" i="1"/>
  <c r="DR169" i="1"/>
  <c r="DN169" i="1"/>
  <c r="DJ169" i="1"/>
  <c r="DF169" i="1"/>
  <c r="DB169" i="1"/>
  <c r="CX169" i="1"/>
  <c r="CT169" i="1"/>
  <c r="CP169" i="1"/>
  <c r="CL169" i="1"/>
  <c r="CH169" i="1"/>
  <c r="DM169" i="1"/>
  <c r="CW169" i="1"/>
  <c r="CG169" i="1"/>
  <c r="DI169" i="1"/>
  <c r="CS169" i="1"/>
  <c r="DU169" i="1"/>
  <c r="DE169" i="1"/>
  <c r="CO169" i="1"/>
  <c r="DA169" i="1"/>
  <c r="CK169" i="1"/>
  <c r="DQ169" i="1"/>
  <c r="DS396" i="1"/>
  <c r="DO396" i="1"/>
  <c r="DK396" i="1"/>
  <c r="DG396" i="1"/>
  <c r="DC396" i="1"/>
  <c r="CY396" i="1"/>
  <c r="CU396" i="1"/>
  <c r="CQ396" i="1"/>
  <c r="CM396" i="1"/>
  <c r="CI396" i="1"/>
  <c r="DU396" i="1"/>
  <c r="DQ396" i="1"/>
  <c r="DM396" i="1"/>
  <c r="DI396" i="1"/>
  <c r="DE396" i="1"/>
  <c r="DA396" i="1"/>
  <c r="CW396" i="1"/>
  <c r="CS396" i="1"/>
  <c r="CO396" i="1"/>
  <c r="CK396" i="1"/>
  <c r="CG396" i="1"/>
  <c r="DR396" i="1"/>
  <c r="DJ396" i="1"/>
  <c r="DB396" i="1"/>
  <c r="CT396" i="1"/>
  <c r="CL396" i="1"/>
  <c r="DP396" i="1"/>
  <c r="DH396" i="1"/>
  <c r="CZ396" i="1"/>
  <c r="CR396" i="1"/>
  <c r="CJ396" i="1"/>
  <c r="DW396" i="1"/>
  <c r="DN396" i="1"/>
  <c r="DF396" i="1"/>
  <c r="CX396" i="1"/>
  <c r="CP396" i="1"/>
  <c r="CH396" i="1"/>
  <c r="CV396" i="1"/>
  <c r="DT396" i="1"/>
  <c r="CN396" i="1"/>
  <c r="DL396" i="1"/>
  <c r="CF396" i="1"/>
  <c r="DD396" i="1"/>
  <c r="BZ67" i="1"/>
  <c r="DT67" i="1"/>
  <c r="DP67" i="1"/>
  <c r="DL67" i="1"/>
  <c r="DH67" i="1"/>
  <c r="DD67" i="1"/>
  <c r="CZ67" i="1"/>
  <c r="CV67" i="1"/>
  <c r="CR67" i="1"/>
  <c r="CN67" i="1"/>
  <c r="CJ67" i="1"/>
  <c r="CF67" i="1"/>
  <c r="DS67" i="1"/>
  <c r="DO67" i="1"/>
  <c r="DK67" i="1"/>
  <c r="DG67" i="1"/>
  <c r="DC67" i="1"/>
  <c r="CY67" i="1"/>
  <c r="CU67" i="1"/>
  <c r="CQ67" i="1"/>
  <c r="CM67" i="1"/>
  <c r="CI67" i="1"/>
  <c r="DW67" i="1"/>
  <c r="DN67" i="1"/>
  <c r="DF67" i="1"/>
  <c r="CX67" i="1"/>
  <c r="CP67" i="1"/>
  <c r="CH67" i="1"/>
  <c r="DI67" i="1"/>
  <c r="DU67" i="1"/>
  <c r="DM67" i="1"/>
  <c r="DE67" i="1"/>
  <c r="CW67" i="1"/>
  <c r="CO67" i="1"/>
  <c r="CG67" i="1"/>
  <c r="DQ67" i="1"/>
  <c r="CS67" i="1"/>
  <c r="DR67" i="1"/>
  <c r="DJ67" i="1"/>
  <c r="DB67" i="1"/>
  <c r="CT67" i="1"/>
  <c r="CL67" i="1"/>
  <c r="DA67" i="1"/>
  <c r="CK67" i="1"/>
  <c r="BZ467" i="1"/>
  <c r="DT467" i="1"/>
  <c r="DP467" i="1"/>
  <c r="DL467" i="1"/>
  <c r="DH467" i="1"/>
  <c r="DD467" i="1"/>
  <c r="CZ467" i="1"/>
  <c r="CV467" i="1"/>
  <c r="CR467" i="1"/>
  <c r="CN467" i="1"/>
  <c r="CJ467" i="1"/>
  <c r="CF467" i="1"/>
  <c r="DS467" i="1"/>
  <c r="DO467" i="1"/>
  <c r="DK467" i="1"/>
  <c r="DG467" i="1"/>
  <c r="DC467" i="1"/>
  <c r="CY467" i="1"/>
  <c r="CU467" i="1"/>
  <c r="CQ467" i="1"/>
  <c r="CM467" i="1"/>
  <c r="CI467" i="1"/>
  <c r="DW467" i="1"/>
  <c r="DR467" i="1"/>
  <c r="DN467" i="1"/>
  <c r="DJ467" i="1"/>
  <c r="DF467" i="1"/>
  <c r="DB467" i="1"/>
  <c r="CX467" i="1"/>
  <c r="CT467" i="1"/>
  <c r="CP467" i="1"/>
  <c r="CL467" i="1"/>
  <c r="CH467" i="1"/>
  <c r="DU467" i="1"/>
  <c r="DE467" i="1"/>
  <c r="CO467" i="1"/>
  <c r="DQ467" i="1"/>
  <c r="DA467" i="1"/>
  <c r="CK467" i="1"/>
  <c r="DM467" i="1"/>
  <c r="CW467" i="1"/>
  <c r="CG467" i="1"/>
  <c r="DI467" i="1"/>
  <c r="CS467" i="1"/>
  <c r="DU186" i="1"/>
  <c r="DQ186" i="1"/>
  <c r="DM186" i="1"/>
  <c r="DI186" i="1"/>
  <c r="DE186" i="1"/>
  <c r="DA186" i="1"/>
  <c r="CW186" i="1"/>
  <c r="CS186" i="1"/>
  <c r="CO186" i="1"/>
  <c r="CK186" i="1"/>
  <c r="CG186" i="1"/>
  <c r="DT186" i="1"/>
  <c r="DP186" i="1"/>
  <c r="DL186" i="1"/>
  <c r="DH186" i="1"/>
  <c r="DD186" i="1"/>
  <c r="CZ186" i="1"/>
  <c r="CV186" i="1"/>
  <c r="CR186" i="1"/>
  <c r="CN186" i="1"/>
  <c r="CJ186" i="1"/>
  <c r="CF186" i="1"/>
  <c r="DS186" i="1"/>
  <c r="DO186" i="1"/>
  <c r="DK186" i="1"/>
  <c r="DG186" i="1"/>
  <c r="DC186" i="1"/>
  <c r="CY186" i="1"/>
  <c r="CU186" i="1"/>
  <c r="CQ186" i="1"/>
  <c r="CM186" i="1"/>
  <c r="CI186" i="1"/>
  <c r="DR186" i="1"/>
  <c r="DB186" i="1"/>
  <c r="CL186" i="1"/>
  <c r="DN186" i="1"/>
  <c r="CX186" i="1"/>
  <c r="CH186" i="1"/>
  <c r="DJ186" i="1"/>
  <c r="CT186" i="1"/>
  <c r="DW186" i="1"/>
  <c r="DF186" i="1"/>
  <c r="CP186" i="1"/>
  <c r="BZ413" i="1"/>
  <c r="DS413" i="1"/>
  <c r="DO413" i="1"/>
  <c r="DK413" i="1"/>
  <c r="DG413" i="1"/>
  <c r="DC413" i="1"/>
  <c r="CY413" i="1"/>
  <c r="CU413" i="1"/>
  <c r="CQ413" i="1"/>
  <c r="CM413" i="1"/>
  <c r="CI413" i="1"/>
  <c r="DW413" i="1"/>
  <c r="DR413" i="1"/>
  <c r="DN413" i="1"/>
  <c r="DJ413" i="1"/>
  <c r="DF413" i="1"/>
  <c r="DB413" i="1"/>
  <c r="CX413" i="1"/>
  <c r="CT413" i="1"/>
  <c r="CP413" i="1"/>
  <c r="CL413" i="1"/>
  <c r="CH413" i="1"/>
  <c r="DQ413" i="1"/>
  <c r="DI413" i="1"/>
  <c r="DA413" i="1"/>
  <c r="CS413" i="1"/>
  <c r="CK413" i="1"/>
  <c r="DP413" i="1"/>
  <c r="DH413" i="1"/>
  <c r="CZ413" i="1"/>
  <c r="CR413" i="1"/>
  <c r="CJ413" i="1"/>
  <c r="DU413" i="1"/>
  <c r="DM413" i="1"/>
  <c r="DE413" i="1"/>
  <c r="CW413" i="1"/>
  <c r="CO413" i="1"/>
  <c r="CG413" i="1"/>
  <c r="DL413" i="1"/>
  <c r="CF413" i="1"/>
  <c r="DD413" i="1"/>
  <c r="CV413" i="1"/>
  <c r="CN413" i="1"/>
  <c r="DT413" i="1"/>
  <c r="BZ86" i="1"/>
  <c r="DT86" i="1"/>
  <c r="DP86" i="1"/>
  <c r="DL86" i="1"/>
  <c r="DH86" i="1"/>
  <c r="DD86" i="1"/>
  <c r="CZ86" i="1"/>
  <c r="CV86" i="1"/>
  <c r="CR86" i="1"/>
  <c r="CN86" i="1"/>
  <c r="CJ86" i="1"/>
  <c r="CF86" i="1"/>
  <c r="DS86" i="1"/>
  <c r="DO86" i="1"/>
  <c r="DK86" i="1"/>
  <c r="DG86" i="1"/>
  <c r="DC86" i="1"/>
  <c r="CY86" i="1"/>
  <c r="CU86" i="1"/>
  <c r="CQ86" i="1"/>
  <c r="CM86" i="1"/>
  <c r="CI86" i="1"/>
  <c r="DW86" i="1"/>
  <c r="DR86" i="1"/>
  <c r="DN86" i="1"/>
  <c r="DJ86" i="1"/>
  <c r="DF86" i="1"/>
  <c r="DB86" i="1"/>
  <c r="CX86" i="1"/>
  <c r="CT86" i="1"/>
  <c r="CP86" i="1"/>
  <c r="CL86" i="1"/>
  <c r="CH86" i="1"/>
  <c r="DI86" i="1"/>
  <c r="CS86" i="1"/>
  <c r="DU86" i="1"/>
  <c r="DE86" i="1"/>
  <c r="CO86" i="1"/>
  <c r="CW86" i="1"/>
  <c r="DQ86" i="1"/>
  <c r="DA86" i="1"/>
  <c r="CK86" i="1"/>
  <c r="DM86" i="1"/>
  <c r="CG86" i="1"/>
  <c r="DW366" i="1"/>
  <c r="DR366" i="1"/>
  <c r="DN366" i="1"/>
  <c r="DJ366" i="1"/>
  <c r="DF366" i="1"/>
  <c r="DB366" i="1"/>
  <c r="CX366" i="1"/>
  <c r="CT366" i="1"/>
  <c r="CP366" i="1"/>
  <c r="CL366" i="1"/>
  <c r="CH366" i="1"/>
  <c r="DU366" i="1"/>
  <c r="DQ366" i="1"/>
  <c r="DM366" i="1"/>
  <c r="DI366" i="1"/>
  <c r="DE366" i="1"/>
  <c r="DA366" i="1"/>
  <c r="CW366" i="1"/>
  <c r="CS366" i="1"/>
  <c r="CO366" i="1"/>
  <c r="CK366" i="1"/>
  <c r="CG366" i="1"/>
  <c r="DT366" i="1"/>
  <c r="DP366" i="1"/>
  <c r="DL366" i="1"/>
  <c r="DH366" i="1"/>
  <c r="DD366" i="1"/>
  <c r="CZ366" i="1"/>
  <c r="CV366" i="1"/>
  <c r="CR366" i="1"/>
  <c r="CN366" i="1"/>
  <c r="CJ366" i="1"/>
  <c r="CF366" i="1"/>
  <c r="DO366" i="1"/>
  <c r="CY366" i="1"/>
  <c r="CI366" i="1"/>
  <c r="DK366" i="1"/>
  <c r="CU366" i="1"/>
  <c r="DG366" i="1"/>
  <c r="CQ366" i="1"/>
  <c r="DS366" i="1"/>
  <c r="DC366" i="1"/>
  <c r="CM366" i="1"/>
  <c r="BZ477" i="1"/>
  <c r="DW477" i="1"/>
  <c r="DR477" i="1"/>
  <c r="DN477" i="1"/>
  <c r="DU477" i="1"/>
  <c r="DQ477" i="1"/>
  <c r="DM477" i="1"/>
  <c r="DO477" i="1"/>
  <c r="DI477" i="1"/>
  <c r="DE477" i="1"/>
  <c r="DA477" i="1"/>
  <c r="CW477" i="1"/>
  <c r="CS477" i="1"/>
  <c r="CO477" i="1"/>
  <c r="CK477" i="1"/>
  <c r="CG477" i="1"/>
  <c r="DT477" i="1"/>
  <c r="DL477" i="1"/>
  <c r="DH477" i="1"/>
  <c r="DD477" i="1"/>
  <c r="CZ477" i="1"/>
  <c r="CV477" i="1"/>
  <c r="CR477" i="1"/>
  <c r="CN477" i="1"/>
  <c r="CJ477" i="1"/>
  <c r="CF477" i="1"/>
  <c r="DS477" i="1"/>
  <c r="DK477" i="1"/>
  <c r="DG477" i="1"/>
  <c r="DF477" i="1"/>
  <c r="CX477" i="1"/>
  <c r="CP477" i="1"/>
  <c r="CH477" i="1"/>
  <c r="DC477" i="1"/>
  <c r="CU477" i="1"/>
  <c r="CM477" i="1"/>
  <c r="DP477" i="1"/>
  <c r="DB477" i="1"/>
  <c r="CT477" i="1"/>
  <c r="CL477" i="1"/>
  <c r="DJ477" i="1"/>
  <c r="CY477" i="1"/>
  <c r="CQ477" i="1"/>
  <c r="CI477" i="1"/>
  <c r="DU353" i="1"/>
  <c r="DQ353" i="1"/>
  <c r="DM353" i="1"/>
  <c r="DI353" i="1"/>
  <c r="DE353" i="1"/>
  <c r="DA353" i="1"/>
  <c r="CW353" i="1"/>
  <c r="CS353" i="1"/>
  <c r="CO353" i="1"/>
  <c r="CK353" i="1"/>
  <c r="CG353" i="1"/>
  <c r="DT353" i="1"/>
  <c r="DP353" i="1"/>
  <c r="DL353" i="1"/>
  <c r="DH353" i="1"/>
  <c r="DD353" i="1"/>
  <c r="CZ353" i="1"/>
  <c r="CV353" i="1"/>
  <c r="CR353" i="1"/>
  <c r="CN353" i="1"/>
  <c r="CJ353" i="1"/>
  <c r="CF353" i="1"/>
  <c r="DO353" i="1"/>
  <c r="DG353" i="1"/>
  <c r="CY353" i="1"/>
  <c r="CQ353" i="1"/>
  <c r="CI353" i="1"/>
  <c r="DW353" i="1"/>
  <c r="DN353" i="1"/>
  <c r="DF353" i="1"/>
  <c r="CX353" i="1"/>
  <c r="CP353" i="1"/>
  <c r="CH353" i="1"/>
  <c r="DS353" i="1"/>
  <c r="DK353" i="1"/>
  <c r="DC353" i="1"/>
  <c r="CU353" i="1"/>
  <c r="CM353" i="1"/>
  <c r="DJ353" i="1"/>
  <c r="DB353" i="1"/>
  <c r="CT353" i="1"/>
  <c r="DR353" i="1"/>
  <c r="CL353" i="1"/>
  <c r="BZ206" i="1"/>
  <c r="DU206" i="1"/>
  <c r="DQ206" i="1"/>
  <c r="DM206" i="1"/>
  <c r="DI206" i="1"/>
  <c r="DE206" i="1"/>
  <c r="DA206" i="1"/>
  <c r="CW206" i="1"/>
  <c r="CS206" i="1"/>
  <c r="CO206" i="1"/>
  <c r="CK206" i="1"/>
  <c r="CG206" i="1"/>
  <c r="DT206" i="1"/>
  <c r="DP206" i="1"/>
  <c r="DL206" i="1"/>
  <c r="DH206" i="1"/>
  <c r="DD206" i="1"/>
  <c r="CZ206" i="1"/>
  <c r="CV206" i="1"/>
  <c r="CR206" i="1"/>
  <c r="CN206" i="1"/>
  <c r="CJ206" i="1"/>
  <c r="CF206" i="1"/>
  <c r="DS206" i="1"/>
  <c r="DO206" i="1"/>
  <c r="DK206" i="1"/>
  <c r="DG206" i="1"/>
  <c r="DC206" i="1"/>
  <c r="CY206" i="1"/>
  <c r="CU206" i="1"/>
  <c r="CQ206" i="1"/>
  <c r="CM206" i="1"/>
  <c r="CI206" i="1"/>
  <c r="DW206" i="1"/>
  <c r="DF206" i="1"/>
  <c r="CP206" i="1"/>
  <c r="DR206" i="1"/>
  <c r="DB206" i="1"/>
  <c r="CL206" i="1"/>
  <c r="DN206" i="1"/>
  <c r="CX206" i="1"/>
  <c r="CH206" i="1"/>
  <c r="DJ206" i="1"/>
  <c r="CT206" i="1"/>
  <c r="BZ485" i="1"/>
  <c r="DW485" i="1"/>
  <c r="DR485" i="1"/>
  <c r="DN485" i="1"/>
  <c r="DJ485" i="1"/>
  <c r="DU485" i="1"/>
  <c r="DQ485" i="1"/>
  <c r="DM485" i="1"/>
  <c r="DI485" i="1"/>
  <c r="DT485" i="1"/>
  <c r="DL485" i="1"/>
  <c r="DF485" i="1"/>
  <c r="DB485" i="1"/>
  <c r="CX485" i="1"/>
  <c r="CT485" i="1"/>
  <c r="CP485" i="1"/>
  <c r="CL485" i="1"/>
  <c r="CH485" i="1"/>
  <c r="DS485" i="1"/>
  <c r="DK485" i="1"/>
  <c r="DE485" i="1"/>
  <c r="DA485" i="1"/>
  <c r="CW485" i="1"/>
  <c r="CS485" i="1"/>
  <c r="CO485" i="1"/>
  <c r="CK485" i="1"/>
  <c r="CG485" i="1"/>
  <c r="DG485" i="1"/>
  <c r="CY485" i="1"/>
  <c r="CQ485" i="1"/>
  <c r="CI485" i="1"/>
  <c r="DP485" i="1"/>
  <c r="DD485" i="1"/>
  <c r="CV485" i="1"/>
  <c r="CN485" i="1"/>
  <c r="CF485" i="1"/>
  <c r="DO485" i="1"/>
  <c r="DC485" i="1"/>
  <c r="CU485" i="1"/>
  <c r="CM485" i="1"/>
  <c r="DH485" i="1"/>
  <c r="CZ485" i="1"/>
  <c r="CR485" i="1"/>
  <c r="CJ485" i="1"/>
  <c r="DU32" i="1"/>
  <c r="DQ32" i="1"/>
  <c r="DM32" i="1"/>
  <c r="DI32" i="1"/>
  <c r="DE32" i="1"/>
  <c r="DA32" i="1"/>
  <c r="CW32" i="1"/>
  <c r="CS32" i="1"/>
  <c r="CO32" i="1"/>
  <c r="CK32" i="1"/>
  <c r="CG32" i="1"/>
  <c r="DT32" i="1"/>
  <c r="DP32" i="1"/>
  <c r="DL32" i="1"/>
  <c r="DH32" i="1"/>
  <c r="DD32" i="1"/>
  <c r="CZ32" i="1"/>
  <c r="CV32" i="1"/>
  <c r="CR32" i="1"/>
  <c r="CJ32" i="1"/>
  <c r="CF32" i="1"/>
  <c r="DW32" i="1"/>
  <c r="DF32" i="1"/>
  <c r="CP32" i="1"/>
  <c r="CN32" i="1"/>
  <c r="DR32" i="1"/>
  <c r="DJ32" i="1"/>
  <c r="CX32" i="1"/>
  <c r="CL32" i="1"/>
  <c r="DS32" i="1"/>
  <c r="DO32" i="1"/>
  <c r="DK32" i="1"/>
  <c r="DG32" i="1"/>
  <c r="DC32" i="1"/>
  <c r="CY32" i="1"/>
  <c r="CU32" i="1"/>
  <c r="CQ32" i="1"/>
  <c r="CM32" i="1"/>
  <c r="CI32" i="1"/>
  <c r="DN32" i="1"/>
  <c r="DB32" i="1"/>
  <c r="CT32" i="1"/>
  <c r="CH32" i="1"/>
  <c r="BZ160" i="1"/>
  <c r="DS160" i="1"/>
  <c r="DO160" i="1"/>
  <c r="DK160" i="1"/>
  <c r="DG160" i="1"/>
  <c r="DC160" i="1"/>
  <c r="CY160" i="1"/>
  <c r="CU160" i="1"/>
  <c r="CQ160" i="1"/>
  <c r="CM160" i="1"/>
  <c r="CI160" i="1"/>
  <c r="DW160" i="1"/>
  <c r="DR160" i="1"/>
  <c r="DN160" i="1"/>
  <c r="DJ160" i="1"/>
  <c r="DF160" i="1"/>
  <c r="DB160" i="1"/>
  <c r="CX160" i="1"/>
  <c r="CT160" i="1"/>
  <c r="CP160" i="1"/>
  <c r="CL160" i="1"/>
  <c r="CH160" i="1"/>
  <c r="DU160" i="1"/>
  <c r="DQ160" i="1"/>
  <c r="DM160" i="1"/>
  <c r="DI160" i="1"/>
  <c r="DE160" i="1"/>
  <c r="DA160" i="1"/>
  <c r="CW160" i="1"/>
  <c r="CS160" i="1"/>
  <c r="CO160" i="1"/>
  <c r="CK160" i="1"/>
  <c r="CG160" i="1"/>
  <c r="DP160" i="1"/>
  <c r="CZ160" i="1"/>
  <c r="CJ160" i="1"/>
  <c r="DL160" i="1"/>
  <c r="CV160" i="1"/>
  <c r="CF160" i="1"/>
  <c r="DH160" i="1"/>
  <c r="CR160" i="1"/>
  <c r="DD160" i="1"/>
  <c r="CN160" i="1"/>
  <c r="DT160" i="1"/>
  <c r="DS387" i="1"/>
  <c r="DO387" i="1"/>
  <c r="DK387" i="1"/>
  <c r="DG387" i="1"/>
  <c r="DC387" i="1"/>
  <c r="CY387" i="1"/>
  <c r="CU387" i="1"/>
  <c r="CQ387" i="1"/>
  <c r="CM387" i="1"/>
  <c r="CI387" i="1"/>
  <c r="DW387" i="1"/>
  <c r="DR387" i="1"/>
  <c r="DN387" i="1"/>
  <c r="DJ387" i="1"/>
  <c r="DF387" i="1"/>
  <c r="DB387" i="1"/>
  <c r="CX387" i="1"/>
  <c r="CT387" i="1"/>
  <c r="CP387" i="1"/>
  <c r="CL387" i="1"/>
  <c r="CH387" i="1"/>
  <c r="DU387" i="1"/>
  <c r="DQ387" i="1"/>
  <c r="DM387" i="1"/>
  <c r="DI387" i="1"/>
  <c r="DE387" i="1"/>
  <c r="DA387" i="1"/>
  <c r="CW387" i="1"/>
  <c r="CS387" i="1"/>
  <c r="CO387" i="1"/>
  <c r="CK387" i="1"/>
  <c r="CG387" i="1"/>
  <c r="DH387" i="1"/>
  <c r="CR387" i="1"/>
  <c r="DT387" i="1"/>
  <c r="DD387" i="1"/>
  <c r="CN387" i="1"/>
  <c r="DP387" i="1"/>
  <c r="CZ387" i="1"/>
  <c r="CJ387" i="1"/>
  <c r="DL387" i="1"/>
  <c r="CV387" i="1"/>
  <c r="CF387" i="1"/>
  <c r="BZ259" i="1"/>
  <c r="DT259" i="1"/>
  <c r="DP259" i="1"/>
  <c r="DL259" i="1"/>
  <c r="DH259" i="1"/>
  <c r="DD259" i="1"/>
  <c r="CZ259" i="1"/>
  <c r="CV259" i="1"/>
  <c r="CR259" i="1"/>
  <c r="CN259" i="1"/>
  <c r="CJ259" i="1"/>
  <c r="CF259" i="1"/>
  <c r="DW259" i="1"/>
  <c r="DR259" i="1"/>
  <c r="DN259" i="1"/>
  <c r="DJ259" i="1"/>
  <c r="DF259" i="1"/>
  <c r="DB259" i="1"/>
  <c r="CX259" i="1"/>
  <c r="CT259" i="1"/>
  <c r="CP259" i="1"/>
  <c r="CL259" i="1"/>
  <c r="CH259" i="1"/>
  <c r="DO259" i="1"/>
  <c r="DG259" i="1"/>
  <c r="CY259" i="1"/>
  <c r="CQ259" i="1"/>
  <c r="CI259" i="1"/>
  <c r="DU259" i="1"/>
  <c r="DM259" i="1"/>
  <c r="DE259" i="1"/>
  <c r="CW259" i="1"/>
  <c r="CO259" i="1"/>
  <c r="CG259" i="1"/>
  <c r="DS259" i="1"/>
  <c r="DK259" i="1"/>
  <c r="DC259" i="1"/>
  <c r="CU259" i="1"/>
  <c r="CM259" i="1"/>
  <c r="DA259" i="1"/>
  <c r="CS259" i="1"/>
  <c r="DQ259" i="1"/>
  <c r="CK259" i="1"/>
  <c r="DI259" i="1"/>
  <c r="BZ502" i="1"/>
  <c r="DW502" i="1"/>
  <c r="DR502" i="1"/>
  <c r="DN502" i="1"/>
  <c r="DJ502" i="1"/>
  <c r="DF502" i="1"/>
  <c r="DB502" i="1"/>
  <c r="CX502" i="1"/>
  <c r="CT502" i="1"/>
  <c r="CP502" i="1"/>
  <c r="CL502" i="1"/>
  <c r="CH502" i="1"/>
  <c r="DU502" i="1"/>
  <c r="DQ502" i="1"/>
  <c r="DM502" i="1"/>
  <c r="DI502" i="1"/>
  <c r="DE502" i="1"/>
  <c r="DA502" i="1"/>
  <c r="CW502" i="1"/>
  <c r="CS502" i="1"/>
  <c r="CO502" i="1"/>
  <c r="CK502" i="1"/>
  <c r="CG502" i="1"/>
  <c r="DT502" i="1"/>
  <c r="DL502" i="1"/>
  <c r="DD502" i="1"/>
  <c r="CV502" i="1"/>
  <c r="CN502" i="1"/>
  <c r="CF502" i="1"/>
  <c r="DS502" i="1"/>
  <c r="DK502" i="1"/>
  <c r="DC502" i="1"/>
  <c r="CU502" i="1"/>
  <c r="CM502" i="1"/>
  <c r="DH502" i="1"/>
  <c r="CR502" i="1"/>
  <c r="DG502" i="1"/>
  <c r="CQ502" i="1"/>
  <c r="DO502" i="1"/>
  <c r="CI502" i="1"/>
  <c r="CZ502" i="1"/>
  <c r="CY502" i="1"/>
  <c r="DP502" i="1"/>
  <c r="CJ502" i="1"/>
  <c r="DS77" i="1"/>
  <c r="DO77" i="1"/>
  <c r="DK77" i="1"/>
  <c r="DG77" i="1"/>
  <c r="DC77" i="1"/>
  <c r="CY77" i="1"/>
  <c r="CU77" i="1"/>
  <c r="CQ77" i="1"/>
  <c r="CM77" i="1"/>
  <c r="CI77" i="1"/>
  <c r="DW77" i="1"/>
  <c r="DR77" i="1"/>
  <c r="DN77" i="1"/>
  <c r="DJ77" i="1"/>
  <c r="DF77" i="1"/>
  <c r="DB77" i="1"/>
  <c r="CX77" i="1"/>
  <c r="CT77" i="1"/>
  <c r="CP77" i="1"/>
  <c r="CL77" i="1"/>
  <c r="CH77" i="1"/>
  <c r="DU77" i="1"/>
  <c r="DQ77" i="1"/>
  <c r="DM77" i="1"/>
  <c r="DI77" i="1"/>
  <c r="DE77" i="1"/>
  <c r="DA77" i="1"/>
  <c r="CW77" i="1"/>
  <c r="CS77" i="1"/>
  <c r="CO77" i="1"/>
  <c r="CK77" i="1"/>
  <c r="CG77" i="1"/>
  <c r="DL77" i="1"/>
  <c r="CV77" i="1"/>
  <c r="CF77" i="1"/>
  <c r="DH77" i="1"/>
  <c r="CR77" i="1"/>
  <c r="CZ77" i="1"/>
  <c r="DT77" i="1"/>
  <c r="DD77" i="1"/>
  <c r="CN77" i="1"/>
  <c r="DP77" i="1"/>
  <c r="CJ77" i="1"/>
  <c r="BZ216" i="1"/>
  <c r="DS216" i="1"/>
  <c r="DO216" i="1"/>
  <c r="DK216" i="1"/>
  <c r="DG216" i="1"/>
  <c r="DC216" i="1"/>
  <c r="CY216" i="1"/>
  <c r="CU216" i="1"/>
  <c r="CQ216" i="1"/>
  <c r="CM216" i="1"/>
  <c r="CI216" i="1"/>
  <c r="DW216" i="1"/>
  <c r="DR216" i="1"/>
  <c r="DN216" i="1"/>
  <c r="DJ216" i="1"/>
  <c r="DF216" i="1"/>
  <c r="DB216" i="1"/>
  <c r="CX216" i="1"/>
  <c r="CT216" i="1"/>
  <c r="CP216" i="1"/>
  <c r="CL216" i="1"/>
  <c r="CH216" i="1"/>
  <c r="DU216" i="1"/>
  <c r="DQ216" i="1"/>
  <c r="DM216" i="1"/>
  <c r="DI216" i="1"/>
  <c r="DE216" i="1"/>
  <c r="DA216" i="1"/>
  <c r="CW216" i="1"/>
  <c r="CS216" i="1"/>
  <c r="CO216" i="1"/>
  <c r="CK216" i="1"/>
  <c r="CG216" i="1"/>
  <c r="DH216" i="1"/>
  <c r="CR216" i="1"/>
  <c r="DT216" i="1"/>
  <c r="DD216" i="1"/>
  <c r="CN216" i="1"/>
  <c r="DP216" i="1"/>
  <c r="CZ216" i="1"/>
  <c r="CJ216" i="1"/>
  <c r="DL216" i="1"/>
  <c r="CV216" i="1"/>
  <c r="CF216" i="1"/>
  <c r="BZ459" i="1"/>
  <c r="DT459" i="1"/>
  <c r="DP459" i="1"/>
  <c r="DL459" i="1"/>
  <c r="DH459" i="1"/>
  <c r="DD459" i="1"/>
  <c r="CZ459" i="1"/>
  <c r="CV459" i="1"/>
  <c r="CR459" i="1"/>
  <c r="CN459" i="1"/>
  <c r="CJ459" i="1"/>
  <c r="CF459" i="1"/>
  <c r="DS459" i="1"/>
  <c r="DO459" i="1"/>
  <c r="DK459" i="1"/>
  <c r="DG459" i="1"/>
  <c r="DC459" i="1"/>
  <c r="CY459" i="1"/>
  <c r="CU459" i="1"/>
  <c r="CQ459" i="1"/>
  <c r="CM459" i="1"/>
  <c r="CI459" i="1"/>
  <c r="DW459" i="1"/>
  <c r="DR459" i="1"/>
  <c r="DN459" i="1"/>
  <c r="DJ459" i="1"/>
  <c r="DF459" i="1"/>
  <c r="DB459" i="1"/>
  <c r="CX459" i="1"/>
  <c r="CT459" i="1"/>
  <c r="CP459" i="1"/>
  <c r="CL459" i="1"/>
  <c r="CH459" i="1"/>
  <c r="DU459" i="1"/>
  <c r="DE459" i="1"/>
  <c r="CO459" i="1"/>
  <c r="DQ459" i="1"/>
  <c r="DA459" i="1"/>
  <c r="CK459" i="1"/>
  <c r="DM459" i="1"/>
  <c r="CW459" i="1"/>
  <c r="CG459" i="1"/>
  <c r="DI459" i="1"/>
  <c r="CS459" i="1"/>
  <c r="BZ394" i="1"/>
  <c r="DU394" i="1"/>
  <c r="DQ394" i="1"/>
  <c r="DM394" i="1"/>
  <c r="DI394" i="1"/>
  <c r="DE394" i="1"/>
  <c r="DA394" i="1"/>
  <c r="CW394" i="1"/>
  <c r="CS394" i="1"/>
  <c r="CO394" i="1"/>
  <c r="CK394" i="1"/>
  <c r="CG394" i="1"/>
  <c r="DS394" i="1"/>
  <c r="DO394" i="1"/>
  <c r="DK394" i="1"/>
  <c r="DG394" i="1"/>
  <c r="DC394" i="1"/>
  <c r="CY394" i="1"/>
  <c r="CU394" i="1"/>
  <c r="CQ394" i="1"/>
  <c r="CM394" i="1"/>
  <c r="CI394" i="1"/>
  <c r="DP394" i="1"/>
  <c r="DH394" i="1"/>
  <c r="CZ394" i="1"/>
  <c r="CR394" i="1"/>
  <c r="CJ394" i="1"/>
  <c r="DW394" i="1"/>
  <c r="DN394" i="1"/>
  <c r="DF394" i="1"/>
  <c r="CX394" i="1"/>
  <c r="CP394" i="1"/>
  <c r="CH394" i="1"/>
  <c r="DT394" i="1"/>
  <c r="DL394" i="1"/>
  <c r="DD394" i="1"/>
  <c r="CV394" i="1"/>
  <c r="CN394" i="1"/>
  <c r="CF394" i="1"/>
  <c r="DR394" i="1"/>
  <c r="CL394" i="1"/>
  <c r="DJ394" i="1"/>
  <c r="DB394" i="1"/>
  <c r="CT394" i="1"/>
  <c r="DU284" i="1"/>
  <c r="DQ284" i="1"/>
  <c r="DM284" i="1"/>
  <c r="DI284" i="1"/>
  <c r="DE284" i="1"/>
  <c r="DA284" i="1"/>
  <c r="CW284" i="1"/>
  <c r="CS284" i="1"/>
  <c r="CO284" i="1"/>
  <c r="CK284" i="1"/>
  <c r="CG284" i="1"/>
  <c r="DT284" i="1"/>
  <c r="DP284" i="1"/>
  <c r="DL284" i="1"/>
  <c r="DH284" i="1"/>
  <c r="DD284" i="1"/>
  <c r="CZ284" i="1"/>
  <c r="CV284" i="1"/>
  <c r="CR284" i="1"/>
  <c r="CN284" i="1"/>
  <c r="CJ284" i="1"/>
  <c r="CF284" i="1"/>
  <c r="DS284" i="1"/>
  <c r="DO284" i="1"/>
  <c r="DK284" i="1"/>
  <c r="DG284" i="1"/>
  <c r="DC284" i="1"/>
  <c r="CY284" i="1"/>
  <c r="CU284" i="1"/>
  <c r="CQ284" i="1"/>
  <c r="CM284" i="1"/>
  <c r="CI284" i="1"/>
  <c r="DN284" i="1"/>
  <c r="CX284" i="1"/>
  <c r="CH284" i="1"/>
  <c r="DJ284" i="1"/>
  <c r="CT284" i="1"/>
  <c r="DW284" i="1"/>
  <c r="DF284" i="1"/>
  <c r="CP284" i="1"/>
  <c r="DR284" i="1"/>
  <c r="DB284" i="1"/>
  <c r="CL284" i="1"/>
  <c r="BZ55" i="1"/>
  <c r="DT55" i="1"/>
  <c r="DP55" i="1"/>
  <c r="DL55" i="1"/>
  <c r="DH55" i="1"/>
  <c r="DD55" i="1"/>
  <c r="CZ55" i="1"/>
  <c r="CV55" i="1"/>
  <c r="CR55" i="1"/>
  <c r="CN55" i="1"/>
  <c r="CJ55" i="1"/>
  <c r="CF55" i="1"/>
  <c r="DS55" i="1"/>
  <c r="DO55" i="1"/>
  <c r="DK55" i="1"/>
  <c r="DG55" i="1"/>
  <c r="DC55" i="1"/>
  <c r="CY55" i="1"/>
  <c r="CU55" i="1"/>
  <c r="CQ55" i="1"/>
  <c r="CM55" i="1"/>
  <c r="CI55" i="1"/>
  <c r="DR55" i="1"/>
  <c r="DJ55" i="1"/>
  <c r="DB55" i="1"/>
  <c r="CT55" i="1"/>
  <c r="CL55" i="1"/>
  <c r="DM55" i="1"/>
  <c r="CO55" i="1"/>
  <c r="DQ55" i="1"/>
  <c r="DI55" i="1"/>
  <c r="DA55" i="1"/>
  <c r="CS55" i="1"/>
  <c r="CK55" i="1"/>
  <c r="CW55" i="1"/>
  <c r="CG55" i="1"/>
  <c r="DW55" i="1"/>
  <c r="DN55" i="1"/>
  <c r="DF55" i="1"/>
  <c r="CX55" i="1"/>
  <c r="CP55" i="1"/>
  <c r="CH55" i="1"/>
  <c r="DU55" i="1"/>
  <c r="DE55" i="1"/>
  <c r="DU190" i="1"/>
  <c r="DQ190" i="1"/>
  <c r="DM190" i="1"/>
  <c r="DI190" i="1"/>
  <c r="DE190" i="1"/>
  <c r="DA190" i="1"/>
  <c r="CW190" i="1"/>
  <c r="CS190" i="1"/>
  <c r="CO190" i="1"/>
  <c r="CK190" i="1"/>
  <c r="CG190" i="1"/>
  <c r="DT190" i="1"/>
  <c r="DP190" i="1"/>
  <c r="DL190" i="1"/>
  <c r="DH190" i="1"/>
  <c r="DD190" i="1"/>
  <c r="CZ190" i="1"/>
  <c r="CV190" i="1"/>
  <c r="CR190" i="1"/>
  <c r="CN190" i="1"/>
  <c r="CJ190" i="1"/>
  <c r="CF190" i="1"/>
  <c r="DS190" i="1"/>
  <c r="DO190" i="1"/>
  <c r="DK190" i="1"/>
  <c r="DG190" i="1"/>
  <c r="DC190" i="1"/>
  <c r="CY190" i="1"/>
  <c r="CU190" i="1"/>
  <c r="CQ190" i="1"/>
  <c r="CM190" i="1"/>
  <c r="CI190" i="1"/>
  <c r="DW190" i="1"/>
  <c r="DF190" i="1"/>
  <c r="CP190" i="1"/>
  <c r="DR190" i="1"/>
  <c r="DB190" i="1"/>
  <c r="CL190" i="1"/>
  <c r="DN190" i="1"/>
  <c r="CX190" i="1"/>
  <c r="CH190" i="1"/>
  <c r="CT190" i="1"/>
  <c r="DJ190" i="1"/>
  <c r="BZ464" i="1"/>
  <c r="DU464" i="1"/>
  <c r="DQ464" i="1"/>
  <c r="DM464" i="1"/>
  <c r="DI464" i="1"/>
  <c r="DE464" i="1"/>
  <c r="DA464" i="1"/>
  <c r="CW464" i="1"/>
  <c r="CS464" i="1"/>
  <c r="CO464" i="1"/>
  <c r="DT464" i="1"/>
  <c r="DP464" i="1"/>
  <c r="DL464" i="1"/>
  <c r="DH464" i="1"/>
  <c r="DD464" i="1"/>
  <c r="CZ464" i="1"/>
  <c r="CV464" i="1"/>
  <c r="CR464" i="1"/>
  <c r="CN464" i="1"/>
  <c r="CJ464" i="1"/>
  <c r="CF464" i="1"/>
  <c r="DS464" i="1"/>
  <c r="DO464" i="1"/>
  <c r="DK464" i="1"/>
  <c r="DG464" i="1"/>
  <c r="DC464" i="1"/>
  <c r="CY464" i="1"/>
  <c r="CU464" i="1"/>
  <c r="CQ464" i="1"/>
  <c r="CM464" i="1"/>
  <c r="CI464" i="1"/>
  <c r="DW464" i="1"/>
  <c r="DF464" i="1"/>
  <c r="CP464" i="1"/>
  <c r="CG464" i="1"/>
  <c r="DR464" i="1"/>
  <c r="DB464" i="1"/>
  <c r="CL464" i="1"/>
  <c r="DN464" i="1"/>
  <c r="CX464" i="1"/>
  <c r="CK464" i="1"/>
  <c r="CH464" i="1"/>
  <c r="DJ464" i="1"/>
  <c r="CT464" i="1"/>
  <c r="BZ88" i="1"/>
  <c r="DW88" i="1"/>
  <c r="DR88" i="1"/>
  <c r="DN88" i="1"/>
  <c r="DJ88" i="1"/>
  <c r="DF88" i="1"/>
  <c r="DB88" i="1"/>
  <c r="CX88" i="1"/>
  <c r="CT88" i="1"/>
  <c r="CP88" i="1"/>
  <c r="CL88" i="1"/>
  <c r="CH88" i="1"/>
  <c r="DU88" i="1"/>
  <c r="DQ88" i="1"/>
  <c r="DM88" i="1"/>
  <c r="DI88" i="1"/>
  <c r="DE88" i="1"/>
  <c r="DA88" i="1"/>
  <c r="CW88" i="1"/>
  <c r="CS88" i="1"/>
  <c r="CO88" i="1"/>
  <c r="CK88" i="1"/>
  <c r="CG88" i="1"/>
  <c r="DT88" i="1"/>
  <c r="DP88" i="1"/>
  <c r="DL88" i="1"/>
  <c r="DH88" i="1"/>
  <c r="DD88" i="1"/>
  <c r="CZ88" i="1"/>
  <c r="CV88" i="1"/>
  <c r="CR88" i="1"/>
  <c r="CN88" i="1"/>
  <c r="CJ88" i="1"/>
  <c r="CF88" i="1"/>
  <c r="DS88" i="1"/>
  <c r="DC88" i="1"/>
  <c r="CM88" i="1"/>
  <c r="DO88" i="1"/>
  <c r="CY88" i="1"/>
  <c r="CI88" i="1"/>
  <c r="DG88" i="1"/>
  <c r="DK88" i="1"/>
  <c r="CU88" i="1"/>
  <c r="CQ88" i="1"/>
  <c r="BZ300" i="1"/>
  <c r="DS300" i="1"/>
  <c r="DO300" i="1"/>
  <c r="DK300" i="1"/>
  <c r="DG300" i="1"/>
  <c r="DC300" i="1"/>
  <c r="CY300" i="1"/>
  <c r="CU300" i="1"/>
  <c r="CQ300" i="1"/>
  <c r="CM300" i="1"/>
  <c r="CI300" i="1"/>
  <c r="DU300" i="1"/>
  <c r="DQ300" i="1"/>
  <c r="DM300" i="1"/>
  <c r="DI300" i="1"/>
  <c r="DE300" i="1"/>
  <c r="DA300" i="1"/>
  <c r="CW300" i="1"/>
  <c r="CS300" i="1"/>
  <c r="CO300" i="1"/>
  <c r="CK300" i="1"/>
  <c r="CG300" i="1"/>
  <c r="DP300" i="1"/>
  <c r="DH300" i="1"/>
  <c r="CZ300" i="1"/>
  <c r="CR300" i="1"/>
  <c r="CJ300" i="1"/>
  <c r="DW300" i="1"/>
  <c r="DN300" i="1"/>
  <c r="DF300" i="1"/>
  <c r="CX300" i="1"/>
  <c r="CP300" i="1"/>
  <c r="CH300" i="1"/>
  <c r="DT300" i="1"/>
  <c r="DL300" i="1"/>
  <c r="DD300" i="1"/>
  <c r="CV300" i="1"/>
  <c r="CN300" i="1"/>
  <c r="CF300" i="1"/>
  <c r="DR300" i="1"/>
  <c r="CL300" i="1"/>
  <c r="DJ300" i="1"/>
  <c r="DB300" i="1"/>
  <c r="CT300" i="1"/>
  <c r="DU226" i="1"/>
  <c r="DQ226" i="1"/>
  <c r="DM226" i="1"/>
  <c r="DI226" i="1"/>
  <c r="DE226" i="1"/>
  <c r="DA226" i="1"/>
  <c r="CW226" i="1"/>
  <c r="CS226" i="1"/>
  <c r="CO226" i="1"/>
  <c r="CK226" i="1"/>
  <c r="CG226" i="1"/>
  <c r="DT226" i="1"/>
  <c r="DP226" i="1"/>
  <c r="DL226" i="1"/>
  <c r="DH226" i="1"/>
  <c r="DD226" i="1"/>
  <c r="CZ226" i="1"/>
  <c r="CV226" i="1"/>
  <c r="CR226" i="1"/>
  <c r="CN226" i="1"/>
  <c r="CJ226" i="1"/>
  <c r="CF226" i="1"/>
  <c r="DS226" i="1"/>
  <c r="DO226" i="1"/>
  <c r="DK226" i="1"/>
  <c r="DG226" i="1"/>
  <c r="DC226" i="1"/>
  <c r="CY226" i="1"/>
  <c r="CU226" i="1"/>
  <c r="CQ226" i="1"/>
  <c r="CM226" i="1"/>
  <c r="CI226" i="1"/>
  <c r="DJ226" i="1"/>
  <c r="CT226" i="1"/>
  <c r="DW226" i="1"/>
  <c r="DF226" i="1"/>
  <c r="CP226" i="1"/>
  <c r="DR226" i="1"/>
  <c r="DB226" i="1"/>
  <c r="CL226" i="1"/>
  <c r="CH226" i="1"/>
  <c r="CX226" i="1"/>
  <c r="DN226" i="1"/>
  <c r="BZ489" i="1"/>
  <c r="DW489" i="1"/>
  <c r="DR489" i="1"/>
  <c r="DN489" i="1"/>
  <c r="DJ489" i="1"/>
  <c r="DF489" i="1"/>
  <c r="DB489" i="1"/>
  <c r="CX489" i="1"/>
  <c r="CT489" i="1"/>
  <c r="CP489" i="1"/>
  <c r="CL489" i="1"/>
  <c r="CH489" i="1"/>
  <c r="DU489" i="1"/>
  <c r="DQ489" i="1"/>
  <c r="DM489" i="1"/>
  <c r="DI489" i="1"/>
  <c r="DE489" i="1"/>
  <c r="DA489" i="1"/>
  <c r="CW489" i="1"/>
  <c r="CS489" i="1"/>
  <c r="CO489" i="1"/>
  <c r="CK489" i="1"/>
  <c r="CG489" i="1"/>
  <c r="DP489" i="1"/>
  <c r="DH489" i="1"/>
  <c r="CZ489" i="1"/>
  <c r="CR489" i="1"/>
  <c r="CJ489" i="1"/>
  <c r="DO489" i="1"/>
  <c r="DG489" i="1"/>
  <c r="CY489" i="1"/>
  <c r="CQ489" i="1"/>
  <c r="CI489" i="1"/>
  <c r="DK489" i="1"/>
  <c r="CU489" i="1"/>
  <c r="DT489" i="1"/>
  <c r="DD489" i="1"/>
  <c r="CN489" i="1"/>
  <c r="DS489" i="1"/>
  <c r="DC489" i="1"/>
  <c r="CM489" i="1"/>
  <c r="DL489" i="1"/>
  <c r="CV489" i="1"/>
  <c r="CF489" i="1"/>
  <c r="BZ36" i="1"/>
  <c r="DU36" i="1"/>
  <c r="DQ36" i="1"/>
  <c r="DM36" i="1"/>
  <c r="DI36" i="1"/>
  <c r="DE36" i="1"/>
  <c r="DA36" i="1"/>
  <c r="CW36" i="1"/>
  <c r="CS36" i="1"/>
  <c r="CO36" i="1"/>
  <c r="CK36" i="1"/>
  <c r="CG36" i="1"/>
  <c r="DT36" i="1"/>
  <c r="DP36" i="1"/>
  <c r="DL36" i="1"/>
  <c r="DH36" i="1"/>
  <c r="DD36" i="1"/>
  <c r="CZ36" i="1"/>
  <c r="CV36" i="1"/>
  <c r="CR36" i="1"/>
  <c r="CN36" i="1"/>
  <c r="CJ36" i="1"/>
  <c r="CF36" i="1"/>
  <c r="DR36" i="1"/>
  <c r="DB36" i="1"/>
  <c r="CH36" i="1"/>
  <c r="DW36" i="1"/>
  <c r="DJ36" i="1"/>
  <c r="CX36" i="1"/>
  <c r="CP36" i="1"/>
  <c r="DS36" i="1"/>
  <c r="DO36" i="1"/>
  <c r="DK36" i="1"/>
  <c r="DG36" i="1"/>
  <c r="DC36" i="1"/>
  <c r="CY36" i="1"/>
  <c r="CU36" i="1"/>
  <c r="CQ36" i="1"/>
  <c r="CM36" i="1"/>
  <c r="CI36" i="1"/>
  <c r="DN36" i="1"/>
  <c r="DF36" i="1"/>
  <c r="CT36" i="1"/>
  <c r="CL36" i="1"/>
  <c r="DS164" i="1"/>
  <c r="DO164" i="1"/>
  <c r="DK164" i="1"/>
  <c r="DG164" i="1"/>
  <c r="DC164" i="1"/>
  <c r="CY164" i="1"/>
  <c r="CU164" i="1"/>
  <c r="CQ164" i="1"/>
  <c r="CM164" i="1"/>
  <c r="CI164" i="1"/>
  <c r="DW164" i="1"/>
  <c r="DR164" i="1"/>
  <c r="DN164" i="1"/>
  <c r="DJ164" i="1"/>
  <c r="DF164" i="1"/>
  <c r="DB164" i="1"/>
  <c r="CX164" i="1"/>
  <c r="CT164" i="1"/>
  <c r="CP164" i="1"/>
  <c r="CL164" i="1"/>
  <c r="CH164" i="1"/>
  <c r="DU164" i="1"/>
  <c r="DQ164" i="1"/>
  <c r="DM164" i="1"/>
  <c r="DI164" i="1"/>
  <c r="DE164" i="1"/>
  <c r="DA164" i="1"/>
  <c r="CW164" i="1"/>
  <c r="CS164" i="1"/>
  <c r="CO164" i="1"/>
  <c r="CK164" i="1"/>
  <c r="CG164" i="1"/>
  <c r="DT164" i="1"/>
  <c r="DD164" i="1"/>
  <c r="CN164" i="1"/>
  <c r="DP164" i="1"/>
  <c r="CZ164" i="1"/>
  <c r="CJ164" i="1"/>
  <c r="DL164" i="1"/>
  <c r="CV164" i="1"/>
  <c r="CF164" i="1"/>
  <c r="DH164" i="1"/>
  <c r="CR164" i="1"/>
  <c r="BZ391" i="1"/>
  <c r="DW391" i="1"/>
  <c r="DR391" i="1"/>
  <c r="DN391" i="1"/>
  <c r="DJ391" i="1"/>
  <c r="DF391" i="1"/>
  <c r="DB391" i="1"/>
  <c r="CX391" i="1"/>
  <c r="CT391" i="1"/>
  <c r="CP391" i="1"/>
  <c r="CL391" i="1"/>
  <c r="CH391" i="1"/>
  <c r="DT391" i="1"/>
  <c r="DP391" i="1"/>
  <c r="DL391" i="1"/>
  <c r="DH391" i="1"/>
  <c r="DD391" i="1"/>
  <c r="CZ391" i="1"/>
  <c r="CV391" i="1"/>
  <c r="CR391" i="1"/>
  <c r="CN391" i="1"/>
  <c r="CJ391" i="1"/>
  <c r="CF391" i="1"/>
  <c r="DQ391" i="1"/>
  <c r="DI391" i="1"/>
  <c r="DA391" i="1"/>
  <c r="CS391" i="1"/>
  <c r="CK391" i="1"/>
  <c r="DO391" i="1"/>
  <c r="DG391" i="1"/>
  <c r="CY391" i="1"/>
  <c r="CQ391" i="1"/>
  <c r="CI391" i="1"/>
  <c r="DU391" i="1"/>
  <c r="DM391" i="1"/>
  <c r="DE391" i="1"/>
  <c r="CW391" i="1"/>
  <c r="CO391" i="1"/>
  <c r="CG391" i="1"/>
  <c r="DS391" i="1"/>
  <c r="CM391" i="1"/>
  <c r="DK391" i="1"/>
  <c r="DC391" i="1"/>
  <c r="CU391" i="1"/>
  <c r="BZ263" i="1"/>
  <c r="DT263" i="1"/>
  <c r="DP263" i="1"/>
  <c r="DL263" i="1"/>
  <c r="DH263" i="1"/>
  <c r="DD263" i="1"/>
  <c r="CZ263" i="1"/>
  <c r="CV263" i="1"/>
  <c r="CR263" i="1"/>
  <c r="CN263" i="1"/>
  <c r="CJ263" i="1"/>
  <c r="CF263" i="1"/>
  <c r="DS263" i="1"/>
  <c r="DO263" i="1"/>
  <c r="DK263" i="1"/>
  <c r="DG263" i="1"/>
  <c r="DC263" i="1"/>
  <c r="CY263" i="1"/>
  <c r="CU263" i="1"/>
  <c r="CQ263" i="1"/>
  <c r="CM263" i="1"/>
  <c r="CI263" i="1"/>
  <c r="DW263" i="1"/>
  <c r="DR263" i="1"/>
  <c r="DN263" i="1"/>
  <c r="DJ263" i="1"/>
  <c r="DF263" i="1"/>
  <c r="DB263" i="1"/>
  <c r="CX263" i="1"/>
  <c r="CT263" i="1"/>
  <c r="CP263" i="1"/>
  <c r="CL263" i="1"/>
  <c r="CH263" i="1"/>
  <c r="DU263" i="1"/>
  <c r="DE263" i="1"/>
  <c r="CO263" i="1"/>
  <c r="DQ263" i="1"/>
  <c r="DA263" i="1"/>
  <c r="CK263" i="1"/>
  <c r="DM263" i="1"/>
  <c r="CW263" i="1"/>
  <c r="CG263" i="1"/>
  <c r="DI263" i="1"/>
  <c r="CS263" i="1"/>
  <c r="BZ506" i="1"/>
  <c r="DW506" i="1"/>
  <c r="DR506" i="1"/>
  <c r="DN506" i="1"/>
  <c r="DJ506" i="1"/>
  <c r="DF506" i="1"/>
  <c r="DB506" i="1"/>
  <c r="CX506" i="1"/>
  <c r="CT506" i="1"/>
  <c r="CP506" i="1"/>
  <c r="CL506" i="1"/>
  <c r="CH506" i="1"/>
  <c r="DU506" i="1"/>
  <c r="DQ506" i="1"/>
  <c r="DM506" i="1"/>
  <c r="DI506" i="1"/>
  <c r="DE506" i="1"/>
  <c r="DA506" i="1"/>
  <c r="CW506" i="1"/>
  <c r="CS506" i="1"/>
  <c r="CO506" i="1"/>
  <c r="CK506" i="1"/>
  <c r="CG506" i="1"/>
  <c r="DT506" i="1"/>
  <c r="DP506" i="1"/>
  <c r="DL506" i="1"/>
  <c r="DH506" i="1"/>
  <c r="DD506" i="1"/>
  <c r="CZ506" i="1"/>
  <c r="CV506" i="1"/>
  <c r="CR506" i="1"/>
  <c r="CN506" i="1"/>
  <c r="CJ506" i="1"/>
  <c r="CF506" i="1"/>
  <c r="DO506" i="1"/>
  <c r="CY506" i="1"/>
  <c r="CI506" i="1"/>
  <c r="DK506" i="1"/>
  <c r="CU506" i="1"/>
  <c r="CQ506" i="1"/>
  <c r="DS506" i="1"/>
  <c r="CM506" i="1"/>
  <c r="DG506" i="1"/>
  <c r="DC506" i="1"/>
  <c r="BZ81" i="1"/>
  <c r="DS81" i="1"/>
  <c r="DO81" i="1"/>
  <c r="DK81" i="1"/>
  <c r="DG81" i="1"/>
  <c r="DC81" i="1"/>
  <c r="CY81" i="1"/>
  <c r="CU81" i="1"/>
  <c r="CQ81" i="1"/>
  <c r="CM81" i="1"/>
  <c r="CI81" i="1"/>
  <c r="DW81" i="1"/>
  <c r="DR81" i="1"/>
  <c r="DN81" i="1"/>
  <c r="DJ81" i="1"/>
  <c r="DF81" i="1"/>
  <c r="DB81" i="1"/>
  <c r="CX81" i="1"/>
  <c r="CT81" i="1"/>
  <c r="CP81" i="1"/>
  <c r="CL81" i="1"/>
  <c r="CH81" i="1"/>
  <c r="DU81" i="1"/>
  <c r="DQ81" i="1"/>
  <c r="DM81" i="1"/>
  <c r="DI81" i="1"/>
  <c r="DE81" i="1"/>
  <c r="DA81" i="1"/>
  <c r="CW81" i="1"/>
  <c r="CS81" i="1"/>
  <c r="CO81" i="1"/>
  <c r="CK81" i="1"/>
  <c r="CG81" i="1"/>
  <c r="DP81" i="1"/>
  <c r="CZ81" i="1"/>
  <c r="CJ81" i="1"/>
  <c r="DL81" i="1"/>
  <c r="CV81" i="1"/>
  <c r="CF81" i="1"/>
  <c r="DT81" i="1"/>
  <c r="DH81" i="1"/>
  <c r="CR81" i="1"/>
  <c r="DD81" i="1"/>
  <c r="CN81" i="1"/>
  <c r="DS220" i="1"/>
  <c r="DO220" i="1"/>
  <c r="DK220" i="1"/>
  <c r="DG220" i="1"/>
  <c r="DC220" i="1"/>
  <c r="CY220" i="1"/>
  <c r="CU220" i="1"/>
  <c r="CQ220" i="1"/>
  <c r="CM220" i="1"/>
  <c r="CI220" i="1"/>
  <c r="DW220" i="1"/>
  <c r="DR220" i="1"/>
  <c r="DN220" i="1"/>
  <c r="DJ220" i="1"/>
  <c r="DF220" i="1"/>
  <c r="DB220" i="1"/>
  <c r="CX220" i="1"/>
  <c r="CT220" i="1"/>
  <c r="CP220" i="1"/>
  <c r="CL220" i="1"/>
  <c r="CH220" i="1"/>
  <c r="DU220" i="1"/>
  <c r="DQ220" i="1"/>
  <c r="DM220" i="1"/>
  <c r="DI220" i="1"/>
  <c r="DE220" i="1"/>
  <c r="DA220" i="1"/>
  <c r="CW220" i="1"/>
  <c r="CS220" i="1"/>
  <c r="CO220" i="1"/>
  <c r="CK220" i="1"/>
  <c r="CG220" i="1"/>
  <c r="DL220" i="1"/>
  <c r="CV220" i="1"/>
  <c r="CF220" i="1"/>
  <c r="DH220" i="1"/>
  <c r="CR220" i="1"/>
  <c r="DT220" i="1"/>
  <c r="DD220" i="1"/>
  <c r="CN220" i="1"/>
  <c r="CJ220" i="1"/>
  <c r="DP220" i="1"/>
  <c r="CZ220" i="1"/>
  <c r="BZ31" i="1"/>
  <c r="DT31" i="1"/>
  <c r="DP31" i="1"/>
  <c r="DL31" i="1"/>
  <c r="DH31" i="1"/>
  <c r="DD31" i="1"/>
  <c r="CZ31" i="1"/>
  <c r="CV31" i="1"/>
  <c r="CR31" i="1"/>
  <c r="CN31" i="1"/>
  <c r="CJ31" i="1"/>
  <c r="CF31" i="1"/>
  <c r="DS31" i="1"/>
  <c r="DO31" i="1"/>
  <c r="DK31" i="1"/>
  <c r="DG31" i="1"/>
  <c r="DC31" i="1"/>
  <c r="CY31" i="1"/>
  <c r="CU31" i="1"/>
  <c r="CQ31" i="1"/>
  <c r="CM31" i="1"/>
  <c r="CI31" i="1"/>
  <c r="DU31" i="1"/>
  <c r="DI31" i="1"/>
  <c r="CS31" i="1"/>
  <c r="CG31" i="1"/>
  <c r="DQ31" i="1"/>
  <c r="DA31" i="1"/>
  <c r="CO31" i="1"/>
  <c r="DW31" i="1"/>
  <c r="DR31" i="1"/>
  <c r="DN31" i="1"/>
  <c r="DJ31" i="1"/>
  <c r="DF31" i="1"/>
  <c r="DB31" i="1"/>
  <c r="CX31" i="1"/>
  <c r="CT31" i="1"/>
  <c r="CP31" i="1"/>
  <c r="CL31" i="1"/>
  <c r="CH31" i="1"/>
  <c r="DM31" i="1"/>
  <c r="DE31" i="1"/>
  <c r="CW31" i="1"/>
  <c r="CK31" i="1"/>
  <c r="DT418" i="1"/>
  <c r="DP418" i="1"/>
  <c r="DL418" i="1"/>
  <c r="DH418" i="1"/>
  <c r="DD418" i="1"/>
  <c r="CZ418" i="1"/>
  <c r="CV418" i="1"/>
  <c r="CR418" i="1"/>
  <c r="CN418" i="1"/>
  <c r="CJ418" i="1"/>
  <c r="CF418" i="1"/>
  <c r="DS418" i="1"/>
  <c r="DO418" i="1"/>
  <c r="DK418" i="1"/>
  <c r="DG418" i="1"/>
  <c r="DC418" i="1"/>
  <c r="CY418" i="1"/>
  <c r="CU418" i="1"/>
  <c r="CQ418" i="1"/>
  <c r="CM418" i="1"/>
  <c r="CI418" i="1"/>
  <c r="DR418" i="1"/>
  <c r="DJ418" i="1"/>
  <c r="DB418" i="1"/>
  <c r="CT418" i="1"/>
  <c r="CL418" i="1"/>
  <c r="DQ418" i="1"/>
  <c r="DI418" i="1"/>
  <c r="DA418" i="1"/>
  <c r="CS418" i="1"/>
  <c r="CK418" i="1"/>
  <c r="DW418" i="1"/>
  <c r="DN418" i="1"/>
  <c r="DF418" i="1"/>
  <c r="CX418" i="1"/>
  <c r="CP418" i="1"/>
  <c r="CH418" i="1"/>
  <c r="DU418" i="1"/>
  <c r="CO418" i="1"/>
  <c r="DM418" i="1"/>
  <c r="CG418" i="1"/>
  <c r="DE418" i="1"/>
  <c r="CW418" i="1"/>
  <c r="BZ34" i="1"/>
  <c r="DS34" i="1"/>
  <c r="DO34" i="1"/>
  <c r="DK34" i="1"/>
  <c r="DG34" i="1"/>
  <c r="DC34" i="1"/>
  <c r="CY34" i="1"/>
  <c r="CU34" i="1"/>
  <c r="CQ34" i="1"/>
  <c r="CM34" i="1"/>
  <c r="CI34" i="1"/>
  <c r="DW34" i="1"/>
  <c r="DR34" i="1"/>
  <c r="DN34" i="1"/>
  <c r="DJ34" i="1"/>
  <c r="DF34" i="1"/>
  <c r="DB34" i="1"/>
  <c r="CX34" i="1"/>
  <c r="CT34" i="1"/>
  <c r="CP34" i="1"/>
  <c r="CL34" i="1"/>
  <c r="CH34" i="1"/>
  <c r="DP34" i="1"/>
  <c r="CV34" i="1"/>
  <c r="CF34" i="1"/>
  <c r="DT34" i="1"/>
  <c r="DH34" i="1"/>
  <c r="CZ34" i="1"/>
  <c r="CN34" i="1"/>
  <c r="DU34" i="1"/>
  <c r="DQ34" i="1"/>
  <c r="DM34" i="1"/>
  <c r="DI34" i="1"/>
  <c r="DE34" i="1"/>
  <c r="DA34" i="1"/>
  <c r="CW34" i="1"/>
  <c r="CS34" i="1"/>
  <c r="CO34" i="1"/>
  <c r="CK34" i="1"/>
  <c r="CG34" i="1"/>
  <c r="DL34" i="1"/>
  <c r="DD34" i="1"/>
  <c r="CR34" i="1"/>
  <c r="CJ34" i="1"/>
  <c r="BZ291" i="1"/>
  <c r="DT291" i="1"/>
  <c r="DP291" i="1"/>
  <c r="DL291" i="1"/>
  <c r="DH291" i="1"/>
  <c r="DD291" i="1"/>
  <c r="CZ291" i="1"/>
  <c r="CV291" i="1"/>
  <c r="CR291" i="1"/>
  <c r="CN291" i="1"/>
  <c r="CJ291" i="1"/>
  <c r="CF291" i="1"/>
  <c r="DS291" i="1"/>
  <c r="DO291" i="1"/>
  <c r="DK291" i="1"/>
  <c r="DG291" i="1"/>
  <c r="DC291" i="1"/>
  <c r="CY291" i="1"/>
  <c r="CU291" i="1"/>
  <c r="CQ291" i="1"/>
  <c r="CM291" i="1"/>
  <c r="CI291" i="1"/>
  <c r="DW291" i="1"/>
  <c r="DR291" i="1"/>
  <c r="DN291" i="1"/>
  <c r="DJ291" i="1"/>
  <c r="DF291" i="1"/>
  <c r="DB291" i="1"/>
  <c r="CX291" i="1"/>
  <c r="CT291" i="1"/>
  <c r="CP291" i="1"/>
  <c r="CL291" i="1"/>
  <c r="CH291" i="1"/>
  <c r="DQ291" i="1"/>
  <c r="DA291" i="1"/>
  <c r="CK291" i="1"/>
  <c r="DM291" i="1"/>
  <c r="CW291" i="1"/>
  <c r="CG291" i="1"/>
  <c r="DI291" i="1"/>
  <c r="CS291" i="1"/>
  <c r="CO291" i="1"/>
  <c r="DU291" i="1"/>
  <c r="DE291" i="1"/>
  <c r="DU79" i="1"/>
  <c r="DQ79" i="1"/>
  <c r="DM79" i="1"/>
  <c r="DI79" i="1"/>
  <c r="DE79" i="1"/>
  <c r="DA79" i="1"/>
  <c r="CW79" i="1"/>
  <c r="CS79" i="1"/>
  <c r="CO79" i="1"/>
  <c r="CK79" i="1"/>
  <c r="CG79" i="1"/>
  <c r="DT79" i="1"/>
  <c r="DP79" i="1"/>
  <c r="DL79" i="1"/>
  <c r="DH79" i="1"/>
  <c r="DD79" i="1"/>
  <c r="CZ79" i="1"/>
  <c r="CV79" i="1"/>
  <c r="CR79" i="1"/>
  <c r="CN79" i="1"/>
  <c r="CJ79" i="1"/>
  <c r="CF79" i="1"/>
  <c r="DS79" i="1"/>
  <c r="DO79" i="1"/>
  <c r="DK79" i="1"/>
  <c r="DG79" i="1"/>
  <c r="DC79" i="1"/>
  <c r="CY79" i="1"/>
  <c r="CU79" i="1"/>
  <c r="CQ79" i="1"/>
  <c r="CM79" i="1"/>
  <c r="CI79" i="1"/>
  <c r="DW79" i="1"/>
  <c r="DF79" i="1"/>
  <c r="CP79" i="1"/>
  <c r="DR79" i="1"/>
  <c r="DB79" i="1"/>
  <c r="CL79" i="1"/>
  <c r="CT79" i="1"/>
  <c r="DN79" i="1"/>
  <c r="CX79" i="1"/>
  <c r="CH79" i="1"/>
  <c r="DJ79" i="1"/>
  <c r="BZ194" i="1"/>
  <c r="DU194" i="1"/>
  <c r="DQ194" i="1"/>
  <c r="DM194" i="1"/>
  <c r="DI194" i="1"/>
  <c r="DE194" i="1"/>
  <c r="DA194" i="1"/>
  <c r="CW194" i="1"/>
  <c r="CS194" i="1"/>
  <c r="CO194" i="1"/>
  <c r="CK194" i="1"/>
  <c r="CG194" i="1"/>
  <c r="DT194" i="1"/>
  <c r="DP194" i="1"/>
  <c r="DL194" i="1"/>
  <c r="DH194" i="1"/>
  <c r="DD194" i="1"/>
  <c r="CZ194" i="1"/>
  <c r="CV194" i="1"/>
  <c r="CR194" i="1"/>
  <c r="CN194" i="1"/>
  <c r="CJ194" i="1"/>
  <c r="CF194" i="1"/>
  <c r="DS194" i="1"/>
  <c r="DO194" i="1"/>
  <c r="DK194" i="1"/>
  <c r="DG194" i="1"/>
  <c r="DC194" i="1"/>
  <c r="CY194" i="1"/>
  <c r="CU194" i="1"/>
  <c r="CQ194" i="1"/>
  <c r="CM194" i="1"/>
  <c r="CI194" i="1"/>
  <c r="DJ194" i="1"/>
  <c r="CT194" i="1"/>
  <c r="DW194" i="1"/>
  <c r="DF194" i="1"/>
  <c r="CP194" i="1"/>
  <c r="DR194" i="1"/>
  <c r="DB194" i="1"/>
  <c r="CL194" i="1"/>
  <c r="DN194" i="1"/>
  <c r="CX194" i="1"/>
  <c r="CH194" i="1"/>
  <c r="BZ468" i="1"/>
  <c r="DU468" i="1"/>
  <c r="DQ468" i="1"/>
  <c r="DM468" i="1"/>
  <c r="DI468" i="1"/>
  <c r="DE468" i="1"/>
  <c r="DA468" i="1"/>
  <c r="CW468" i="1"/>
  <c r="CS468" i="1"/>
  <c r="CO468" i="1"/>
  <c r="CK468" i="1"/>
  <c r="CG468" i="1"/>
  <c r="DT468" i="1"/>
  <c r="DP468" i="1"/>
  <c r="DL468" i="1"/>
  <c r="DH468" i="1"/>
  <c r="DD468" i="1"/>
  <c r="CZ468" i="1"/>
  <c r="CV468" i="1"/>
  <c r="CR468" i="1"/>
  <c r="CN468" i="1"/>
  <c r="CJ468" i="1"/>
  <c r="CF468" i="1"/>
  <c r="DS468" i="1"/>
  <c r="DO468" i="1"/>
  <c r="DK468" i="1"/>
  <c r="DG468" i="1"/>
  <c r="DC468" i="1"/>
  <c r="CY468" i="1"/>
  <c r="CU468" i="1"/>
  <c r="CQ468" i="1"/>
  <c r="CM468" i="1"/>
  <c r="CI468" i="1"/>
  <c r="DJ468" i="1"/>
  <c r="CT468" i="1"/>
  <c r="DW468" i="1"/>
  <c r="DF468" i="1"/>
  <c r="CP468" i="1"/>
  <c r="DR468" i="1"/>
  <c r="DB468" i="1"/>
  <c r="CL468" i="1"/>
  <c r="CX468" i="1"/>
  <c r="CH468" i="1"/>
  <c r="DN468" i="1"/>
  <c r="DT433" i="1"/>
  <c r="DP433" i="1"/>
  <c r="DL433" i="1"/>
  <c r="DH433" i="1"/>
  <c r="DD433" i="1"/>
  <c r="CZ433" i="1"/>
  <c r="CV433" i="1"/>
  <c r="CR433" i="1"/>
  <c r="CN433" i="1"/>
  <c r="CJ433" i="1"/>
  <c r="CF433" i="1"/>
  <c r="DS433" i="1"/>
  <c r="DO433" i="1"/>
  <c r="DK433" i="1"/>
  <c r="DG433" i="1"/>
  <c r="DC433" i="1"/>
  <c r="CY433" i="1"/>
  <c r="CU433" i="1"/>
  <c r="CQ433" i="1"/>
  <c r="CM433" i="1"/>
  <c r="CI433" i="1"/>
  <c r="DW433" i="1"/>
  <c r="DR433" i="1"/>
  <c r="DN433" i="1"/>
  <c r="DJ433" i="1"/>
  <c r="DF433" i="1"/>
  <c r="DB433" i="1"/>
  <c r="CX433" i="1"/>
  <c r="CT433" i="1"/>
  <c r="CP433" i="1"/>
  <c r="CL433" i="1"/>
  <c r="CH433" i="1"/>
  <c r="DU433" i="1"/>
  <c r="DE433" i="1"/>
  <c r="CO433" i="1"/>
  <c r="DQ433" i="1"/>
  <c r="DA433" i="1"/>
  <c r="CK433" i="1"/>
  <c r="DM433" i="1"/>
  <c r="CW433" i="1"/>
  <c r="CG433" i="1"/>
  <c r="DI433" i="1"/>
  <c r="CS433" i="1"/>
  <c r="BZ37" i="1"/>
  <c r="DW37" i="1"/>
  <c r="DR37" i="1"/>
  <c r="DN37" i="1"/>
  <c r="DJ37" i="1"/>
  <c r="DF37" i="1"/>
  <c r="DB37" i="1"/>
  <c r="CX37" i="1"/>
  <c r="CT37" i="1"/>
  <c r="CP37" i="1"/>
  <c r="CL37" i="1"/>
  <c r="CH37" i="1"/>
  <c r="DU37" i="1"/>
  <c r="DQ37" i="1"/>
  <c r="DM37" i="1"/>
  <c r="DI37" i="1"/>
  <c r="DE37" i="1"/>
  <c r="DA37" i="1"/>
  <c r="CW37" i="1"/>
  <c r="CS37" i="1"/>
  <c r="CO37" i="1"/>
  <c r="CK37" i="1"/>
  <c r="CG37" i="1"/>
  <c r="DK37" i="1"/>
  <c r="CQ37" i="1"/>
  <c r="DS37" i="1"/>
  <c r="DG37" i="1"/>
  <c r="CY37" i="1"/>
  <c r="CM37" i="1"/>
  <c r="DT37" i="1"/>
  <c r="DP37" i="1"/>
  <c r="DL37" i="1"/>
  <c r="DH37" i="1"/>
  <c r="DD37" i="1"/>
  <c r="CZ37" i="1"/>
  <c r="CV37" i="1"/>
  <c r="CR37" i="1"/>
  <c r="CN37" i="1"/>
  <c r="CJ37" i="1"/>
  <c r="CF37" i="1"/>
  <c r="DO37" i="1"/>
  <c r="DC37" i="1"/>
  <c r="CU37" i="1"/>
  <c r="CI37" i="1"/>
  <c r="DU214" i="1"/>
  <c r="DQ214" i="1"/>
  <c r="DM214" i="1"/>
  <c r="DI214" i="1"/>
  <c r="DE214" i="1"/>
  <c r="DA214" i="1"/>
  <c r="CW214" i="1"/>
  <c r="CS214" i="1"/>
  <c r="CO214" i="1"/>
  <c r="CK214" i="1"/>
  <c r="CG214" i="1"/>
  <c r="DT214" i="1"/>
  <c r="DP214" i="1"/>
  <c r="DL214" i="1"/>
  <c r="DH214" i="1"/>
  <c r="DD214" i="1"/>
  <c r="CZ214" i="1"/>
  <c r="CV214" i="1"/>
  <c r="CR214" i="1"/>
  <c r="CN214" i="1"/>
  <c r="CJ214" i="1"/>
  <c r="CF214" i="1"/>
  <c r="DS214" i="1"/>
  <c r="DO214" i="1"/>
  <c r="DK214" i="1"/>
  <c r="DG214" i="1"/>
  <c r="DC214" i="1"/>
  <c r="CY214" i="1"/>
  <c r="CU214" i="1"/>
  <c r="CQ214" i="1"/>
  <c r="CM214" i="1"/>
  <c r="CI214" i="1"/>
  <c r="DN214" i="1"/>
  <c r="CX214" i="1"/>
  <c r="CH214" i="1"/>
  <c r="DJ214" i="1"/>
  <c r="CT214" i="1"/>
  <c r="DW214" i="1"/>
  <c r="DF214" i="1"/>
  <c r="CP214" i="1"/>
  <c r="CL214" i="1"/>
  <c r="DR214" i="1"/>
  <c r="DB214" i="1"/>
  <c r="BZ238" i="1"/>
  <c r="DU238" i="1"/>
  <c r="DQ238" i="1"/>
  <c r="DM238" i="1"/>
  <c r="DI238" i="1"/>
  <c r="DE238" i="1"/>
  <c r="DA238" i="1"/>
  <c r="CW238" i="1"/>
  <c r="CS238" i="1"/>
  <c r="CO238" i="1"/>
  <c r="CK238" i="1"/>
  <c r="CG238" i="1"/>
  <c r="DT238" i="1"/>
  <c r="DP238" i="1"/>
  <c r="DL238" i="1"/>
  <c r="DH238" i="1"/>
  <c r="DD238" i="1"/>
  <c r="CZ238" i="1"/>
  <c r="CV238" i="1"/>
  <c r="CR238" i="1"/>
  <c r="CN238" i="1"/>
  <c r="CJ238" i="1"/>
  <c r="CF238" i="1"/>
  <c r="DS238" i="1"/>
  <c r="DO238" i="1"/>
  <c r="DK238" i="1"/>
  <c r="DG238" i="1"/>
  <c r="DC238" i="1"/>
  <c r="CY238" i="1"/>
  <c r="CU238" i="1"/>
  <c r="CQ238" i="1"/>
  <c r="CM238" i="1"/>
  <c r="CI238" i="1"/>
  <c r="DW238" i="1"/>
  <c r="DF238" i="1"/>
  <c r="CP238" i="1"/>
  <c r="DR238" i="1"/>
  <c r="DB238" i="1"/>
  <c r="CL238" i="1"/>
  <c r="DN238" i="1"/>
  <c r="CX238" i="1"/>
  <c r="CH238" i="1"/>
  <c r="DJ238" i="1"/>
  <c r="CT238" i="1"/>
  <c r="BZ127" i="1"/>
  <c r="DU127" i="1"/>
  <c r="DQ127" i="1"/>
  <c r="DM127" i="1"/>
  <c r="DI127" i="1"/>
  <c r="DE127" i="1"/>
  <c r="DA127" i="1"/>
  <c r="CW127" i="1"/>
  <c r="CS127" i="1"/>
  <c r="CO127" i="1"/>
  <c r="CK127" i="1"/>
  <c r="CG127" i="1"/>
  <c r="DT127" i="1"/>
  <c r="DP127" i="1"/>
  <c r="DL127" i="1"/>
  <c r="DH127" i="1"/>
  <c r="DD127" i="1"/>
  <c r="CZ127" i="1"/>
  <c r="CV127" i="1"/>
  <c r="CR127" i="1"/>
  <c r="CN127" i="1"/>
  <c r="CJ127" i="1"/>
  <c r="CF127" i="1"/>
  <c r="DS127" i="1"/>
  <c r="DO127" i="1"/>
  <c r="DK127" i="1"/>
  <c r="DG127" i="1"/>
  <c r="DC127" i="1"/>
  <c r="CY127" i="1"/>
  <c r="CU127" i="1"/>
  <c r="CQ127" i="1"/>
  <c r="CM127" i="1"/>
  <c r="CI127" i="1"/>
  <c r="DW127" i="1"/>
  <c r="DF127" i="1"/>
  <c r="CP127" i="1"/>
  <c r="DR127" i="1"/>
  <c r="DB127" i="1"/>
  <c r="CL127" i="1"/>
  <c r="CT127" i="1"/>
  <c r="DN127" i="1"/>
  <c r="CX127" i="1"/>
  <c r="CH127" i="1"/>
  <c r="DJ127" i="1"/>
  <c r="DW72" i="1"/>
  <c r="DR72" i="1"/>
  <c r="DN72" i="1"/>
  <c r="DJ72" i="1"/>
  <c r="DF72" i="1"/>
  <c r="DB72" i="1"/>
  <c r="CX72" i="1"/>
  <c r="DU72" i="1"/>
  <c r="DQ72" i="1"/>
  <c r="DM72" i="1"/>
  <c r="DI72" i="1"/>
  <c r="DE72" i="1"/>
  <c r="DA72" i="1"/>
  <c r="CW72" i="1"/>
  <c r="CS72" i="1"/>
  <c r="CO72" i="1"/>
  <c r="CK72" i="1"/>
  <c r="CG72" i="1"/>
  <c r="DT72" i="1"/>
  <c r="DP72" i="1"/>
  <c r="DL72" i="1"/>
  <c r="DH72" i="1"/>
  <c r="DD72" i="1"/>
  <c r="CZ72" i="1"/>
  <c r="CV72" i="1"/>
  <c r="CR72" i="1"/>
  <c r="CN72" i="1"/>
  <c r="CJ72" i="1"/>
  <c r="CF72" i="1"/>
  <c r="DS72" i="1"/>
  <c r="DC72" i="1"/>
  <c r="CQ72" i="1"/>
  <c r="CI72" i="1"/>
  <c r="DO72" i="1"/>
  <c r="CY72" i="1"/>
  <c r="CP72" i="1"/>
  <c r="CH72" i="1"/>
  <c r="CT72" i="1"/>
  <c r="DK72" i="1"/>
  <c r="CU72" i="1"/>
  <c r="CM72" i="1"/>
  <c r="DG72" i="1"/>
  <c r="CL72" i="1"/>
  <c r="BZ211" i="1"/>
  <c r="DW211" i="1"/>
  <c r="DR211" i="1"/>
  <c r="DN211" i="1"/>
  <c r="DJ211" i="1"/>
  <c r="DF211" i="1"/>
  <c r="DB211" i="1"/>
  <c r="CX211" i="1"/>
  <c r="CT211" i="1"/>
  <c r="CP211" i="1"/>
  <c r="CL211" i="1"/>
  <c r="CH211" i="1"/>
  <c r="DU211" i="1"/>
  <c r="DQ211" i="1"/>
  <c r="DM211" i="1"/>
  <c r="DI211" i="1"/>
  <c r="DE211" i="1"/>
  <c r="DA211" i="1"/>
  <c r="CW211" i="1"/>
  <c r="CS211" i="1"/>
  <c r="CO211" i="1"/>
  <c r="CK211" i="1"/>
  <c r="CG211" i="1"/>
  <c r="DT211" i="1"/>
  <c r="DP211" i="1"/>
  <c r="DL211" i="1"/>
  <c r="DH211" i="1"/>
  <c r="DD211" i="1"/>
  <c r="CZ211" i="1"/>
  <c r="CV211" i="1"/>
  <c r="CR211" i="1"/>
  <c r="CN211" i="1"/>
  <c r="CJ211" i="1"/>
  <c r="CF211" i="1"/>
  <c r="DO211" i="1"/>
  <c r="CY211" i="1"/>
  <c r="CI211" i="1"/>
  <c r="DK211" i="1"/>
  <c r="CU211" i="1"/>
  <c r="DG211" i="1"/>
  <c r="CQ211" i="1"/>
  <c r="CM211" i="1"/>
  <c r="DS211" i="1"/>
  <c r="DC211" i="1"/>
  <c r="BZ454" i="1"/>
  <c r="DS454" i="1"/>
  <c r="DO454" i="1"/>
  <c r="DK454" i="1"/>
  <c r="DG454" i="1"/>
  <c r="DC454" i="1"/>
  <c r="CY454" i="1"/>
  <c r="CU454" i="1"/>
  <c r="CQ454" i="1"/>
  <c r="CM454" i="1"/>
  <c r="CI454" i="1"/>
  <c r="DW454" i="1"/>
  <c r="DR454" i="1"/>
  <c r="DN454" i="1"/>
  <c r="DJ454" i="1"/>
  <c r="DF454" i="1"/>
  <c r="DB454" i="1"/>
  <c r="CX454" i="1"/>
  <c r="CT454" i="1"/>
  <c r="CP454" i="1"/>
  <c r="CL454" i="1"/>
  <c r="CH454" i="1"/>
  <c r="DU454" i="1"/>
  <c r="DQ454" i="1"/>
  <c r="DM454" i="1"/>
  <c r="DI454" i="1"/>
  <c r="DE454" i="1"/>
  <c r="DA454" i="1"/>
  <c r="CW454" i="1"/>
  <c r="CS454" i="1"/>
  <c r="CO454" i="1"/>
  <c r="CK454" i="1"/>
  <c r="CG454" i="1"/>
  <c r="DL454" i="1"/>
  <c r="CV454" i="1"/>
  <c r="CF454" i="1"/>
  <c r="DH454" i="1"/>
  <c r="CR454" i="1"/>
  <c r="DT454" i="1"/>
  <c r="DD454" i="1"/>
  <c r="CN454" i="1"/>
  <c r="DP454" i="1"/>
  <c r="CZ454" i="1"/>
  <c r="CJ454" i="1"/>
  <c r="BZ267" i="1"/>
  <c r="DT267" i="1"/>
  <c r="DP267" i="1"/>
  <c r="DL267" i="1"/>
  <c r="DH267" i="1"/>
  <c r="DD267" i="1"/>
  <c r="CZ267" i="1"/>
  <c r="CV267" i="1"/>
  <c r="CR267" i="1"/>
  <c r="CN267" i="1"/>
  <c r="CJ267" i="1"/>
  <c r="CF267" i="1"/>
  <c r="DS267" i="1"/>
  <c r="DO267" i="1"/>
  <c r="DK267" i="1"/>
  <c r="DG267" i="1"/>
  <c r="DC267" i="1"/>
  <c r="CY267" i="1"/>
  <c r="CU267" i="1"/>
  <c r="CQ267" i="1"/>
  <c r="CM267" i="1"/>
  <c r="CI267" i="1"/>
  <c r="DW267" i="1"/>
  <c r="DR267" i="1"/>
  <c r="DN267" i="1"/>
  <c r="DJ267" i="1"/>
  <c r="DF267" i="1"/>
  <c r="DB267" i="1"/>
  <c r="CX267" i="1"/>
  <c r="CT267" i="1"/>
  <c r="CP267" i="1"/>
  <c r="CL267" i="1"/>
  <c r="CH267" i="1"/>
  <c r="DI267" i="1"/>
  <c r="CS267" i="1"/>
  <c r="DU267" i="1"/>
  <c r="DE267" i="1"/>
  <c r="CO267" i="1"/>
  <c r="DQ267" i="1"/>
  <c r="DA267" i="1"/>
  <c r="CK267" i="1"/>
  <c r="CW267" i="1"/>
  <c r="CG267" i="1"/>
  <c r="DM267" i="1"/>
  <c r="BZ510" i="1"/>
  <c r="DW510" i="1"/>
  <c r="DR510" i="1"/>
  <c r="DN510" i="1"/>
  <c r="DJ510" i="1"/>
  <c r="DF510" i="1"/>
  <c r="DB510" i="1"/>
  <c r="CX510" i="1"/>
  <c r="CT510" i="1"/>
  <c r="CP510" i="1"/>
  <c r="CL510" i="1"/>
  <c r="CH510" i="1"/>
  <c r="DU510" i="1"/>
  <c r="DQ510" i="1"/>
  <c r="DM510" i="1"/>
  <c r="DI510" i="1"/>
  <c r="DE510" i="1"/>
  <c r="DA510" i="1"/>
  <c r="CW510" i="1"/>
  <c r="CS510" i="1"/>
  <c r="CO510" i="1"/>
  <c r="CK510" i="1"/>
  <c r="CG510" i="1"/>
  <c r="DT510" i="1"/>
  <c r="DP510" i="1"/>
  <c r="DL510" i="1"/>
  <c r="DH510" i="1"/>
  <c r="DD510" i="1"/>
  <c r="CZ510" i="1"/>
  <c r="CV510" i="1"/>
  <c r="CR510" i="1"/>
  <c r="CN510" i="1"/>
  <c r="CJ510" i="1"/>
  <c r="CF510" i="1"/>
  <c r="DS510" i="1"/>
  <c r="DC510" i="1"/>
  <c r="CM510" i="1"/>
  <c r="DO510" i="1"/>
  <c r="CY510" i="1"/>
  <c r="CI510" i="1"/>
  <c r="DK510" i="1"/>
  <c r="DG510" i="1"/>
  <c r="CU510" i="1"/>
  <c r="CQ510" i="1"/>
  <c r="BZ85" i="1"/>
  <c r="DS85" i="1"/>
  <c r="DO85" i="1"/>
  <c r="DK85" i="1"/>
  <c r="DG85" i="1"/>
  <c r="DC85" i="1"/>
  <c r="CY85" i="1"/>
  <c r="CU85" i="1"/>
  <c r="CQ85" i="1"/>
  <c r="CM85" i="1"/>
  <c r="CI85" i="1"/>
  <c r="DW85" i="1"/>
  <c r="DR85" i="1"/>
  <c r="DN85" i="1"/>
  <c r="DJ85" i="1"/>
  <c r="DF85" i="1"/>
  <c r="DB85" i="1"/>
  <c r="CX85" i="1"/>
  <c r="CT85" i="1"/>
  <c r="CP85" i="1"/>
  <c r="CL85" i="1"/>
  <c r="CH85" i="1"/>
  <c r="DU85" i="1"/>
  <c r="DQ85" i="1"/>
  <c r="DM85" i="1"/>
  <c r="DI85" i="1"/>
  <c r="DE85" i="1"/>
  <c r="DA85" i="1"/>
  <c r="CW85" i="1"/>
  <c r="CS85" i="1"/>
  <c r="CO85" i="1"/>
  <c r="CK85" i="1"/>
  <c r="CG85" i="1"/>
  <c r="DT85" i="1"/>
  <c r="DD85" i="1"/>
  <c r="CN85" i="1"/>
  <c r="DP85" i="1"/>
  <c r="CZ85" i="1"/>
  <c r="CJ85" i="1"/>
  <c r="DH85" i="1"/>
  <c r="DL85" i="1"/>
  <c r="CV85" i="1"/>
  <c r="CF85" i="1"/>
  <c r="CR85" i="1"/>
  <c r="BZ224" i="1"/>
  <c r="DS224" i="1"/>
  <c r="DO224" i="1"/>
  <c r="DK224" i="1"/>
  <c r="DG224" i="1"/>
  <c r="DC224" i="1"/>
  <c r="CY224" i="1"/>
  <c r="CU224" i="1"/>
  <c r="CQ224" i="1"/>
  <c r="CM224" i="1"/>
  <c r="CI224" i="1"/>
  <c r="DW224" i="1"/>
  <c r="DR224" i="1"/>
  <c r="DN224" i="1"/>
  <c r="DJ224" i="1"/>
  <c r="DF224" i="1"/>
  <c r="DB224" i="1"/>
  <c r="CX224" i="1"/>
  <c r="CT224" i="1"/>
  <c r="CP224" i="1"/>
  <c r="CL224" i="1"/>
  <c r="CH224" i="1"/>
  <c r="DU224" i="1"/>
  <c r="DQ224" i="1"/>
  <c r="DM224" i="1"/>
  <c r="DI224" i="1"/>
  <c r="DE224" i="1"/>
  <c r="DA224" i="1"/>
  <c r="CW224" i="1"/>
  <c r="CS224" i="1"/>
  <c r="CO224" i="1"/>
  <c r="CK224" i="1"/>
  <c r="CG224" i="1"/>
  <c r="DP224" i="1"/>
  <c r="CZ224" i="1"/>
  <c r="CJ224" i="1"/>
  <c r="DL224" i="1"/>
  <c r="CV224" i="1"/>
  <c r="CF224" i="1"/>
  <c r="DH224" i="1"/>
  <c r="CR224" i="1"/>
  <c r="DD224" i="1"/>
  <c r="CN224" i="1"/>
  <c r="DT224" i="1"/>
  <c r="BZ87" i="1"/>
  <c r="DU87" i="1"/>
  <c r="DQ87" i="1"/>
  <c r="DM87" i="1"/>
  <c r="DI87" i="1"/>
  <c r="DE87" i="1"/>
  <c r="DA87" i="1"/>
  <c r="CW87" i="1"/>
  <c r="CS87" i="1"/>
  <c r="CO87" i="1"/>
  <c r="CK87" i="1"/>
  <c r="CG87" i="1"/>
  <c r="DT87" i="1"/>
  <c r="DP87" i="1"/>
  <c r="DL87" i="1"/>
  <c r="DH87" i="1"/>
  <c r="DD87" i="1"/>
  <c r="CZ87" i="1"/>
  <c r="CV87" i="1"/>
  <c r="CR87" i="1"/>
  <c r="CN87" i="1"/>
  <c r="CJ87" i="1"/>
  <c r="CF87" i="1"/>
  <c r="DS87" i="1"/>
  <c r="DO87" i="1"/>
  <c r="DK87" i="1"/>
  <c r="DG87" i="1"/>
  <c r="DC87" i="1"/>
  <c r="CY87" i="1"/>
  <c r="CU87" i="1"/>
  <c r="CQ87" i="1"/>
  <c r="CM87" i="1"/>
  <c r="CI87" i="1"/>
  <c r="DN87" i="1"/>
  <c r="CX87" i="1"/>
  <c r="CH87" i="1"/>
  <c r="DJ87" i="1"/>
  <c r="CT87" i="1"/>
  <c r="DR87" i="1"/>
  <c r="CL87" i="1"/>
  <c r="DW87" i="1"/>
  <c r="DF87" i="1"/>
  <c r="CP87" i="1"/>
  <c r="DB87" i="1"/>
  <c r="DT193" i="1"/>
  <c r="DP193" i="1"/>
  <c r="DL193" i="1"/>
  <c r="DH193" i="1"/>
  <c r="DD193" i="1"/>
  <c r="CZ193" i="1"/>
  <c r="CV193" i="1"/>
  <c r="CR193" i="1"/>
  <c r="CN193" i="1"/>
  <c r="CJ193" i="1"/>
  <c r="CF193" i="1"/>
  <c r="DS193" i="1"/>
  <c r="DO193" i="1"/>
  <c r="DK193" i="1"/>
  <c r="DG193" i="1"/>
  <c r="DC193" i="1"/>
  <c r="CY193" i="1"/>
  <c r="CU193" i="1"/>
  <c r="CQ193" i="1"/>
  <c r="CM193" i="1"/>
  <c r="CI193" i="1"/>
  <c r="DW193" i="1"/>
  <c r="DR193" i="1"/>
  <c r="DN193" i="1"/>
  <c r="DJ193" i="1"/>
  <c r="DF193" i="1"/>
  <c r="DB193" i="1"/>
  <c r="CX193" i="1"/>
  <c r="CT193" i="1"/>
  <c r="CP193" i="1"/>
  <c r="CL193" i="1"/>
  <c r="CH193" i="1"/>
  <c r="DU193" i="1"/>
  <c r="DE193" i="1"/>
  <c r="CO193" i="1"/>
  <c r="DQ193" i="1"/>
  <c r="DA193" i="1"/>
  <c r="CK193" i="1"/>
  <c r="DM193" i="1"/>
  <c r="CW193" i="1"/>
  <c r="CG193" i="1"/>
  <c r="CS193" i="1"/>
  <c r="DI193" i="1"/>
  <c r="DS42" i="1"/>
  <c r="DO42" i="1"/>
  <c r="DK42" i="1"/>
  <c r="DG42" i="1"/>
  <c r="DC42" i="1"/>
  <c r="CY42" i="1"/>
  <c r="CU42" i="1"/>
  <c r="CQ42" i="1"/>
  <c r="CM42" i="1"/>
  <c r="CI42" i="1"/>
  <c r="DL42" i="1"/>
  <c r="CV42" i="1"/>
  <c r="CF42" i="1"/>
  <c r="DW42" i="1"/>
  <c r="DR42" i="1"/>
  <c r="DN42" i="1"/>
  <c r="DJ42" i="1"/>
  <c r="DF42" i="1"/>
  <c r="DB42" i="1"/>
  <c r="CX42" i="1"/>
  <c r="CT42" i="1"/>
  <c r="CP42" i="1"/>
  <c r="CL42" i="1"/>
  <c r="CH42" i="1"/>
  <c r="DP42" i="1"/>
  <c r="DH42" i="1"/>
  <c r="CZ42" i="1"/>
  <c r="CN42" i="1"/>
  <c r="DU42" i="1"/>
  <c r="DQ42" i="1"/>
  <c r="DM42" i="1"/>
  <c r="DI42" i="1"/>
  <c r="DE42" i="1"/>
  <c r="DA42" i="1"/>
  <c r="CW42" i="1"/>
  <c r="CS42" i="1"/>
  <c r="CO42" i="1"/>
  <c r="CK42" i="1"/>
  <c r="CG42" i="1"/>
  <c r="DT42" i="1"/>
  <c r="DD42" i="1"/>
  <c r="CR42" i="1"/>
  <c r="CJ42" i="1"/>
  <c r="BZ295" i="1"/>
  <c r="DS295" i="1"/>
  <c r="DO295" i="1"/>
  <c r="DK295" i="1"/>
  <c r="DG295" i="1"/>
  <c r="DC295" i="1"/>
  <c r="CY295" i="1"/>
  <c r="CU295" i="1"/>
  <c r="CQ295" i="1"/>
  <c r="CM295" i="1"/>
  <c r="CI295" i="1"/>
  <c r="DW295" i="1"/>
  <c r="DR295" i="1"/>
  <c r="DN295" i="1"/>
  <c r="DJ295" i="1"/>
  <c r="DF295" i="1"/>
  <c r="DB295" i="1"/>
  <c r="CX295" i="1"/>
  <c r="CT295" i="1"/>
  <c r="CP295" i="1"/>
  <c r="CL295" i="1"/>
  <c r="CH295" i="1"/>
  <c r="DU295" i="1"/>
  <c r="DQ295" i="1"/>
  <c r="DM295" i="1"/>
  <c r="DI295" i="1"/>
  <c r="DE295" i="1"/>
  <c r="DA295" i="1"/>
  <c r="CW295" i="1"/>
  <c r="CS295" i="1"/>
  <c r="CO295" i="1"/>
  <c r="CK295" i="1"/>
  <c r="CG295" i="1"/>
  <c r="DT295" i="1"/>
  <c r="DD295" i="1"/>
  <c r="CN295" i="1"/>
  <c r="DP295" i="1"/>
  <c r="CZ295" i="1"/>
  <c r="CJ295" i="1"/>
  <c r="DL295" i="1"/>
  <c r="CV295" i="1"/>
  <c r="CF295" i="1"/>
  <c r="DH295" i="1"/>
  <c r="CR295" i="1"/>
  <c r="BZ107" i="1"/>
  <c r="DU107" i="1"/>
  <c r="DQ107" i="1"/>
  <c r="DM107" i="1"/>
  <c r="DI107" i="1"/>
  <c r="DE107" i="1"/>
  <c r="DA107" i="1"/>
  <c r="CW107" i="1"/>
  <c r="CS107" i="1"/>
  <c r="CO107" i="1"/>
  <c r="CK107" i="1"/>
  <c r="CG107" i="1"/>
  <c r="DT107" i="1"/>
  <c r="DP107" i="1"/>
  <c r="DL107" i="1"/>
  <c r="DH107" i="1"/>
  <c r="DD107" i="1"/>
  <c r="CZ107" i="1"/>
  <c r="CV107" i="1"/>
  <c r="CR107" i="1"/>
  <c r="CN107" i="1"/>
  <c r="CJ107" i="1"/>
  <c r="CF107" i="1"/>
  <c r="DS107" i="1"/>
  <c r="DO107" i="1"/>
  <c r="DK107" i="1"/>
  <c r="DG107" i="1"/>
  <c r="DC107" i="1"/>
  <c r="CY107" i="1"/>
  <c r="CU107" i="1"/>
  <c r="CQ107" i="1"/>
  <c r="CM107" i="1"/>
  <c r="CI107" i="1"/>
  <c r="DR107" i="1"/>
  <c r="DB107" i="1"/>
  <c r="CL107" i="1"/>
  <c r="DN107" i="1"/>
  <c r="CX107" i="1"/>
  <c r="CH107" i="1"/>
  <c r="DF107" i="1"/>
  <c r="DJ107" i="1"/>
  <c r="CT107" i="1"/>
  <c r="DW107" i="1"/>
  <c r="CP107" i="1"/>
  <c r="DT504" i="1"/>
  <c r="DP504" i="1"/>
  <c r="DL504" i="1"/>
  <c r="DH504" i="1"/>
  <c r="DD504" i="1"/>
  <c r="CZ504" i="1"/>
  <c r="CV504" i="1"/>
  <c r="CR504" i="1"/>
  <c r="CN504" i="1"/>
  <c r="CJ504" i="1"/>
  <c r="CF504" i="1"/>
  <c r="DS504" i="1"/>
  <c r="DO504" i="1"/>
  <c r="DK504" i="1"/>
  <c r="DG504" i="1"/>
  <c r="DC504" i="1"/>
  <c r="CY504" i="1"/>
  <c r="DW504" i="1"/>
  <c r="DR504" i="1"/>
  <c r="DN504" i="1"/>
  <c r="DJ504" i="1"/>
  <c r="DF504" i="1"/>
  <c r="DB504" i="1"/>
  <c r="CX504" i="1"/>
  <c r="CT504" i="1"/>
  <c r="CP504" i="1"/>
  <c r="CL504" i="1"/>
  <c r="CH504" i="1"/>
  <c r="DU504" i="1"/>
  <c r="DE504" i="1"/>
  <c r="CS504" i="1"/>
  <c r="CK504" i="1"/>
  <c r="DQ504" i="1"/>
  <c r="DA504" i="1"/>
  <c r="CQ504" i="1"/>
  <c r="CI504" i="1"/>
  <c r="DM504" i="1"/>
  <c r="CO504" i="1"/>
  <c r="DI504" i="1"/>
  <c r="CM504" i="1"/>
  <c r="CW504" i="1"/>
  <c r="CU504" i="1"/>
  <c r="CG504" i="1"/>
  <c r="BZ436" i="1"/>
  <c r="DU436" i="1"/>
  <c r="DQ436" i="1"/>
  <c r="DM436" i="1"/>
  <c r="DI436" i="1"/>
  <c r="DE436" i="1"/>
  <c r="DA436" i="1"/>
  <c r="CW436" i="1"/>
  <c r="CS436" i="1"/>
  <c r="CO436" i="1"/>
  <c r="CK436" i="1"/>
  <c r="CG436" i="1"/>
  <c r="DT436" i="1"/>
  <c r="DP436" i="1"/>
  <c r="DL436" i="1"/>
  <c r="DH436" i="1"/>
  <c r="DD436" i="1"/>
  <c r="CZ436" i="1"/>
  <c r="CV436" i="1"/>
  <c r="CR436" i="1"/>
  <c r="CN436" i="1"/>
  <c r="CJ436" i="1"/>
  <c r="CF436" i="1"/>
  <c r="DS436" i="1"/>
  <c r="DO436" i="1"/>
  <c r="DK436" i="1"/>
  <c r="DG436" i="1"/>
  <c r="DC436" i="1"/>
  <c r="CY436" i="1"/>
  <c r="CU436" i="1"/>
  <c r="CQ436" i="1"/>
  <c r="CM436" i="1"/>
  <c r="CI436" i="1"/>
  <c r="DR436" i="1"/>
  <c r="DB436" i="1"/>
  <c r="CL436" i="1"/>
  <c r="DN436" i="1"/>
  <c r="CX436" i="1"/>
  <c r="CH436" i="1"/>
  <c r="DJ436" i="1"/>
  <c r="CT436" i="1"/>
  <c r="DW436" i="1"/>
  <c r="DF436" i="1"/>
  <c r="CP436" i="1"/>
  <c r="DW347" i="1"/>
  <c r="DR347" i="1"/>
  <c r="DN347" i="1"/>
  <c r="DJ347" i="1"/>
  <c r="DF347" i="1"/>
  <c r="DB347" i="1"/>
  <c r="CX347" i="1"/>
  <c r="CT347" i="1"/>
  <c r="CP347" i="1"/>
  <c r="CL347" i="1"/>
  <c r="CH347" i="1"/>
  <c r="DT347" i="1"/>
  <c r="DO347" i="1"/>
  <c r="DI347" i="1"/>
  <c r="DD347" i="1"/>
  <c r="CY347" i="1"/>
  <c r="CS347" i="1"/>
  <c r="CN347" i="1"/>
  <c r="CI347" i="1"/>
  <c r="DS347" i="1"/>
  <c r="DM347" i="1"/>
  <c r="DH347" i="1"/>
  <c r="DC347" i="1"/>
  <c r="CW347" i="1"/>
  <c r="CR347" i="1"/>
  <c r="CM347" i="1"/>
  <c r="CG347" i="1"/>
  <c r="DQ347" i="1"/>
  <c r="DL347" i="1"/>
  <c r="DG347" i="1"/>
  <c r="DA347" i="1"/>
  <c r="CV347" i="1"/>
  <c r="CQ347" i="1"/>
  <c r="CK347" i="1"/>
  <c r="CF347" i="1"/>
  <c r="DP347" i="1"/>
  <c r="CU347" i="1"/>
  <c r="DK347" i="1"/>
  <c r="CO347" i="1"/>
  <c r="DE347" i="1"/>
  <c r="CJ347" i="1"/>
  <c r="CZ347" i="1"/>
  <c r="DU347" i="1"/>
  <c r="DU497" i="1"/>
  <c r="DQ497" i="1"/>
  <c r="DM497" i="1"/>
  <c r="DI497" i="1"/>
  <c r="DE497" i="1"/>
  <c r="DA497" i="1"/>
  <c r="CW497" i="1"/>
  <c r="DT497" i="1"/>
  <c r="DP497" i="1"/>
  <c r="DL497" i="1"/>
  <c r="DH497" i="1"/>
  <c r="DD497" i="1"/>
  <c r="DS497" i="1"/>
  <c r="DK497" i="1"/>
  <c r="DC497" i="1"/>
  <c r="CX497" i="1"/>
  <c r="CS497" i="1"/>
  <c r="CO497" i="1"/>
  <c r="CK497" i="1"/>
  <c r="CG497" i="1"/>
  <c r="DR497" i="1"/>
  <c r="DJ497" i="1"/>
  <c r="DB497" i="1"/>
  <c r="CV497" i="1"/>
  <c r="CR497" i="1"/>
  <c r="CN497" i="1"/>
  <c r="CJ497" i="1"/>
  <c r="CF497" i="1"/>
  <c r="DO497" i="1"/>
  <c r="CZ497" i="1"/>
  <c r="CQ497" i="1"/>
  <c r="CI497" i="1"/>
  <c r="DN497" i="1"/>
  <c r="CY497" i="1"/>
  <c r="CP497" i="1"/>
  <c r="CH497" i="1"/>
  <c r="DF497" i="1"/>
  <c r="CL497" i="1"/>
  <c r="CU497" i="1"/>
  <c r="DW497" i="1"/>
  <c r="CT497" i="1"/>
  <c r="DG497" i="1"/>
  <c r="CM497" i="1"/>
  <c r="BZ44" i="1"/>
  <c r="DU44" i="1"/>
  <c r="DQ44" i="1"/>
  <c r="DM44" i="1"/>
  <c r="DI44" i="1"/>
  <c r="DE44" i="1"/>
  <c r="DA44" i="1"/>
  <c r="CW44" i="1"/>
  <c r="CS44" i="1"/>
  <c r="CO44" i="1"/>
  <c r="CK44" i="1"/>
  <c r="CG44" i="1"/>
  <c r="DF44" i="1"/>
  <c r="CT44" i="1"/>
  <c r="CH44" i="1"/>
  <c r="DT44" i="1"/>
  <c r="DP44" i="1"/>
  <c r="DL44" i="1"/>
  <c r="DH44" i="1"/>
  <c r="DD44" i="1"/>
  <c r="CZ44" i="1"/>
  <c r="CV44" i="1"/>
  <c r="CR44" i="1"/>
  <c r="CN44" i="1"/>
  <c r="CJ44" i="1"/>
  <c r="CF44" i="1"/>
  <c r="DR44" i="1"/>
  <c r="DJ44" i="1"/>
  <c r="DB44" i="1"/>
  <c r="CP44" i="1"/>
  <c r="DS44" i="1"/>
  <c r="DO44" i="1"/>
  <c r="DK44" i="1"/>
  <c r="DG44" i="1"/>
  <c r="DC44" i="1"/>
  <c r="CY44" i="1"/>
  <c r="CU44" i="1"/>
  <c r="CQ44" i="1"/>
  <c r="CM44" i="1"/>
  <c r="CI44" i="1"/>
  <c r="DW44" i="1"/>
  <c r="DN44" i="1"/>
  <c r="CX44" i="1"/>
  <c r="CL44" i="1"/>
  <c r="BZ172" i="1"/>
  <c r="DS172" i="1"/>
  <c r="DO172" i="1"/>
  <c r="DK172" i="1"/>
  <c r="DG172" i="1"/>
  <c r="DC172" i="1"/>
  <c r="CY172" i="1"/>
  <c r="CU172" i="1"/>
  <c r="CQ172" i="1"/>
  <c r="CM172" i="1"/>
  <c r="CI172" i="1"/>
  <c r="DW172" i="1"/>
  <c r="DR172" i="1"/>
  <c r="DN172" i="1"/>
  <c r="DJ172" i="1"/>
  <c r="DF172" i="1"/>
  <c r="DB172" i="1"/>
  <c r="CX172" i="1"/>
  <c r="CT172" i="1"/>
  <c r="CP172" i="1"/>
  <c r="CL172" i="1"/>
  <c r="CH172" i="1"/>
  <c r="DU172" i="1"/>
  <c r="DQ172" i="1"/>
  <c r="DM172" i="1"/>
  <c r="DI172" i="1"/>
  <c r="DE172" i="1"/>
  <c r="DA172" i="1"/>
  <c r="CW172" i="1"/>
  <c r="CS172" i="1"/>
  <c r="CO172" i="1"/>
  <c r="CK172" i="1"/>
  <c r="CG172" i="1"/>
  <c r="DL172" i="1"/>
  <c r="CV172" i="1"/>
  <c r="CF172" i="1"/>
  <c r="DH172" i="1"/>
  <c r="CR172" i="1"/>
  <c r="DT172" i="1"/>
  <c r="DD172" i="1"/>
  <c r="CN172" i="1"/>
  <c r="CZ172" i="1"/>
  <c r="CJ172" i="1"/>
  <c r="DP172" i="1"/>
  <c r="BZ399" i="1"/>
  <c r="DW399" i="1"/>
  <c r="DR399" i="1"/>
  <c r="DN399" i="1"/>
  <c r="DJ399" i="1"/>
  <c r="DF399" i="1"/>
  <c r="DB399" i="1"/>
  <c r="CX399" i="1"/>
  <c r="CT399" i="1"/>
  <c r="CP399" i="1"/>
  <c r="CL399" i="1"/>
  <c r="CH399" i="1"/>
  <c r="DT399" i="1"/>
  <c r="DP399" i="1"/>
  <c r="DL399" i="1"/>
  <c r="DH399" i="1"/>
  <c r="DD399" i="1"/>
  <c r="CZ399" i="1"/>
  <c r="CV399" i="1"/>
  <c r="CR399" i="1"/>
  <c r="CN399" i="1"/>
  <c r="CJ399" i="1"/>
  <c r="CF399" i="1"/>
  <c r="DQ399" i="1"/>
  <c r="DI399" i="1"/>
  <c r="DA399" i="1"/>
  <c r="CS399" i="1"/>
  <c r="CK399" i="1"/>
  <c r="DO399" i="1"/>
  <c r="DG399" i="1"/>
  <c r="CY399" i="1"/>
  <c r="CQ399" i="1"/>
  <c r="CI399" i="1"/>
  <c r="DU399" i="1"/>
  <c r="DM399" i="1"/>
  <c r="DE399" i="1"/>
  <c r="CW399" i="1"/>
  <c r="CO399" i="1"/>
  <c r="CG399" i="1"/>
  <c r="CU399" i="1"/>
  <c r="DS399" i="1"/>
  <c r="CM399" i="1"/>
  <c r="DK399" i="1"/>
  <c r="DC399" i="1"/>
  <c r="BZ239" i="1"/>
  <c r="DW239" i="1"/>
  <c r="DR239" i="1"/>
  <c r="DN239" i="1"/>
  <c r="DJ239" i="1"/>
  <c r="DF239" i="1"/>
  <c r="DB239" i="1"/>
  <c r="CX239" i="1"/>
  <c r="CT239" i="1"/>
  <c r="CP239" i="1"/>
  <c r="CL239" i="1"/>
  <c r="CH239" i="1"/>
  <c r="DU239" i="1"/>
  <c r="DQ239" i="1"/>
  <c r="DM239" i="1"/>
  <c r="DI239" i="1"/>
  <c r="DE239" i="1"/>
  <c r="DA239" i="1"/>
  <c r="CW239" i="1"/>
  <c r="CS239" i="1"/>
  <c r="CO239" i="1"/>
  <c r="CK239" i="1"/>
  <c r="CG239" i="1"/>
  <c r="DT239" i="1"/>
  <c r="DP239" i="1"/>
  <c r="DL239" i="1"/>
  <c r="DH239" i="1"/>
  <c r="DD239" i="1"/>
  <c r="CZ239" i="1"/>
  <c r="CV239" i="1"/>
  <c r="CR239" i="1"/>
  <c r="CN239" i="1"/>
  <c r="CJ239" i="1"/>
  <c r="CF239" i="1"/>
  <c r="DK239" i="1"/>
  <c r="CU239" i="1"/>
  <c r="DG239" i="1"/>
  <c r="CQ239" i="1"/>
  <c r="DS239" i="1"/>
  <c r="DC239" i="1"/>
  <c r="CM239" i="1"/>
  <c r="CY239" i="1"/>
  <c r="CI239" i="1"/>
  <c r="DO239" i="1"/>
  <c r="BZ482" i="1"/>
  <c r="DS482" i="1"/>
  <c r="DO482" i="1"/>
  <c r="DK482" i="1"/>
  <c r="DG482" i="1"/>
  <c r="DC482" i="1"/>
  <c r="CY482" i="1"/>
  <c r="CU482" i="1"/>
  <c r="CQ482" i="1"/>
  <c r="CM482" i="1"/>
  <c r="CI482" i="1"/>
  <c r="DW482" i="1"/>
  <c r="DR482" i="1"/>
  <c r="DN482" i="1"/>
  <c r="DJ482" i="1"/>
  <c r="DF482" i="1"/>
  <c r="DB482" i="1"/>
  <c r="CX482" i="1"/>
  <c r="CT482" i="1"/>
  <c r="CP482" i="1"/>
  <c r="CL482" i="1"/>
  <c r="CH482" i="1"/>
  <c r="DP482" i="1"/>
  <c r="DH482" i="1"/>
  <c r="CZ482" i="1"/>
  <c r="CR482" i="1"/>
  <c r="CJ482" i="1"/>
  <c r="DU482" i="1"/>
  <c r="DM482" i="1"/>
  <c r="DE482" i="1"/>
  <c r="CW482" i="1"/>
  <c r="CO482" i="1"/>
  <c r="CG482" i="1"/>
  <c r="DT482" i="1"/>
  <c r="DL482" i="1"/>
  <c r="DD482" i="1"/>
  <c r="CV482" i="1"/>
  <c r="CN482" i="1"/>
  <c r="CF482" i="1"/>
  <c r="DI482" i="1"/>
  <c r="DA482" i="1"/>
  <c r="CS482" i="1"/>
  <c r="DQ482" i="1"/>
  <c r="CK482" i="1"/>
  <c r="DS89" i="1"/>
  <c r="DO89" i="1"/>
  <c r="DK89" i="1"/>
  <c r="DG89" i="1"/>
  <c r="DC89" i="1"/>
  <c r="CY89" i="1"/>
  <c r="CU89" i="1"/>
  <c r="CQ89" i="1"/>
  <c r="CM89" i="1"/>
  <c r="CI89" i="1"/>
  <c r="DW89" i="1"/>
  <c r="DR89" i="1"/>
  <c r="DN89" i="1"/>
  <c r="DJ89" i="1"/>
  <c r="DF89" i="1"/>
  <c r="DB89" i="1"/>
  <c r="CX89" i="1"/>
  <c r="CT89" i="1"/>
  <c r="CP89" i="1"/>
  <c r="CL89" i="1"/>
  <c r="CH89" i="1"/>
  <c r="DU89" i="1"/>
  <c r="DQ89" i="1"/>
  <c r="DM89" i="1"/>
  <c r="DI89" i="1"/>
  <c r="DE89" i="1"/>
  <c r="DA89" i="1"/>
  <c r="CW89" i="1"/>
  <c r="CS89" i="1"/>
  <c r="CO89" i="1"/>
  <c r="CK89" i="1"/>
  <c r="CG89" i="1"/>
  <c r="DH89" i="1"/>
  <c r="CR89" i="1"/>
  <c r="DT89" i="1"/>
  <c r="DD89" i="1"/>
  <c r="CN89" i="1"/>
  <c r="DL89" i="1"/>
  <c r="DP89" i="1"/>
  <c r="CZ89" i="1"/>
  <c r="CJ89" i="1"/>
  <c r="CV89" i="1"/>
  <c r="CF89" i="1"/>
  <c r="BZ228" i="1"/>
  <c r="DS228" i="1"/>
  <c r="DO228" i="1"/>
  <c r="DK228" i="1"/>
  <c r="DG228" i="1"/>
  <c r="DC228" i="1"/>
  <c r="CY228" i="1"/>
  <c r="CU228" i="1"/>
  <c r="CQ228" i="1"/>
  <c r="CM228" i="1"/>
  <c r="CI228" i="1"/>
  <c r="DW228" i="1"/>
  <c r="DR228" i="1"/>
  <c r="DN228" i="1"/>
  <c r="DJ228" i="1"/>
  <c r="DF228" i="1"/>
  <c r="DB228" i="1"/>
  <c r="CX228" i="1"/>
  <c r="CT228" i="1"/>
  <c r="CP228" i="1"/>
  <c r="CL228" i="1"/>
  <c r="CH228" i="1"/>
  <c r="DU228" i="1"/>
  <c r="DQ228" i="1"/>
  <c r="DM228" i="1"/>
  <c r="DI228" i="1"/>
  <c r="DE228" i="1"/>
  <c r="DA228" i="1"/>
  <c r="CW228" i="1"/>
  <c r="CS228" i="1"/>
  <c r="CO228" i="1"/>
  <c r="CK228" i="1"/>
  <c r="CG228" i="1"/>
  <c r="DT228" i="1"/>
  <c r="DD228" i="1"/>
  <c r="CN228" i="1"/>
  <c r="DP228" i="1"/>
  <c r="CZ228" i="1"/>
  <c r="CJ228" i="1"/>
  <c r="DL228" i="1"/>
  <c r="CV228" i="1"/>
  <c r="CF228" i="1"/>
  <c r="DH228" i="1"/>
  <c r="CR228" i="1"/>
  <c r="DU143" i="1"/>
  <c r="DQ143" i="1"/>
  <c r="DM143" i="1"/>
  <c r="DI143" i="1"/>
  <c r="DE143" i="1"/>
  <c r="DA143" i="1"/>
  <c r="CW143" i="1"/>
  <c r="CS143" i="1"/>
  <c r="CO143" i="1"/>
  <c r="CK143" i="1"/>
  <c r="CG143" i="1"/>
  <c r="DT143" i="1"/>
  <c r="DP143" i="1"/>
  <c r="DL143" i="1"/>
  <c r="DH143" i="1"/>
  <c r="DD143" i="1"/>
  <c r="CZ143" i="1"/>
  <c r="CV143" i="1"/>
  <c r="CR143" i="1"/>
  <c r="CN143" i="1"/>
  <c r="CJ143" i="1"/>
  <c r="CF143" i="1"/>
  <c r="DS143" i="1"/>
  <c r="DO143" i="1"/>
  <c r="DK143" i="1"/>
  <c r="DG143" i="1"/>
  <c r="DC143" i="1"/>
  <c r="CY143" i="1"/>
  <c r="CU143" i="1"/>
  <c r="CQ143" i="1"/>
  <c r="CM143" i="1"/>
  <c r="CI143" i="1"/>
  <c r="DW143" i="1"/>
  <c r="DF143" i="1"/>
  <c r="CP143" i="1"/>
  <c r="DR143" i="1"/>
  <c r="DB143" i="1"/>
  <c r="CL143" i="1"/>
  <c r="DN143" i="1"/>
  <c r="CX143" i="1"/>
  <c r="CH143" i="1"/>
  <c r="DJ143" i="1"/>
  <c r="CT143" i="1"/>
  <c r="BZ197" i="1"/>
  <c r="DT197" i="1"/>
  <c r="DP197" i="1"/>
  <c r="DL197" i="1"/>
  <c r="DH197" i="1"/>
  <c r="DD197" i="1"/>
  <c r="CZ197" i="1"/>
  <c r="CV197" i="1"/>
  <c r="CR197" i="1"/>
  <c r="CN197" i="1"/>
  <c r="CJ197" i="1"/>
  <c r="CF197" i="1"/>
  <c r="DS197" i="1"/>
  <c r="DO197" i="1"/>
  <c r="DK197" i="1"/>
  <c r="DG197" i="1"/>
  <c r="DC197" i="1"/>
  <c r="CY197" i="1"/>
  <c r="CU197" i="1"/>
  <c r="CQ197" i="1"/>
  <c r="CM197" i="1"/>
  <c r="CI197" i="1"/>
  <c r="DW197" i="1"/>
  <c r="DR197" i="1"/>
  <c r="DN197" i="1"/>
  <c r="DJ197" i="1"/>
  <c r="DF197" i="1"/>
  <c r="DB197" i="1"/>
  <c r="CX197" i="1"/>
  <c r="CT197" i="1"/>
  <c r="CP197" i="1"/>
  <c r="CL197" i="1"/>
  <c r="CH197" i="1"/>
  <c r="DI197" i="1"/>
  <c r="CS197" i="1"/>
  <c r="DU197" i="1"/>
  <c r="DE197" i="1"/>
  <c r="CO197" i="1"/>
  <c r="DQ197" i="1"/>
  <c r="DA197" i="1"/>
  <c r="CK197" i="1"/>
  <c r="DM197" i="1"/>
  <c r="CW197" i="1"/>
  <c r="CG197" i="1"/>
  <c r="BZ50" i="1"/>
  <c r="DS50" i="1"/>
  <c r="DO50" i="1"/>
  <c r="DK50" i="1"/>
  <c r="DG50" i="1"/>
  <c r="DW50" i="1"/>
  <c r="DR50" i="1"/>
  <c r="DN50" i="1"/>
  <c r="DJ50" i="1"/>
  <c r="DF50" i="1"/>
  <c r="DQ50" i="1"/>
  <c r="DI50" i="1"/>
  <c r="DC50" i="1"/>
  <c r="CY50" i="1"/>
  <c r="CU50" i="1"/>
  <c r="CQ50" i="1"/>
  <c r="CM50" i="1"/>
  <c r="CI50" i="1"/>
  <c r="DD50" i="1"/>
  <c r="CJ50" i="1"/>
  <c r="DP50" i="1"/>
  <c r="DH50" i="1"/>
  <c r="DB50" i="1"/>
  <c r="CX50" i="1"/>
  <c r="CT50" i="1"/>
  <c r="CP50" i="1"/>
  <c r="CL50" i="1"/>
  <c r="CH50" i="1"/>
  <c r="DL50" i="1"/>
  <c r="CV50" i="1"/>
  <c r="CN50" i="1"/>
  <c r="DU50" i="1"/>
  <c r="DM50" i="1"/>
  <c r="DE50" i="1"/>
  <c r="DA50" i="1"/>
  <c r="CW50" i="1"/>
  <c r="CS50" i="1"/>
  <c r="CO50" i="1"/>
  <c r="CK50" i="1"/>
  <c r="CG50" i="1"/>
  <c r="DT50" i="1"/>
  <c r="CZ50" i="1"/>
  <c r="CR50" i="1"/>
  <c r="CF50" i="1"/>
  <c r="DW299" i="1"/>
  <c r="DT299" i="1"/>
  <c r="DS299" i="1"/>
  <c r="DO299" i="1"/>
  <c r="DK299" i="1"/>
  <c r="DG299" i="1"/>
  <c r="DC299" i="1"/>
  <c r="CY299" i="1"/>
  <c r="CU299" i="1"/>
  <c r="CQ299" i="1"/>
  <c r="CM299" i="1"/>
  <c r="CI299" i="1"/>
  <c r="DR299" i="1"/>
  <c r="DN299" i="1"/>
  <c r="DJ299" i="1"/>
  <c r="DF299" i="1"/>
  <c r="DB299" i="1"/>
  <c r="CX299" i="1"/>
  <c r="CT299" i="1"/>
  <c r="CP299" i="1"/>
  <c r="CL299" i="1"/>
  <c r="CH299" i="1"/>
  <c r="DQ299" i="1"/>
  <c r="DM299" i="1"/>
  <c r="DI299" i="1"/>
  <c r="DE299" i="1"/>
  <c r="DA299" i="1"/>
  <c r="CW299" i="1"/>
  <c r="CS299" i="1"/>
  <c r="CO299" i="1"/>
  <c r="CK299" i="1"/>
  <c r="CG299" i="1"/>
  <c r="DH299" i="1"/>
  <c r="CR299" i="1"/>
  <c r="DU299" i="1"/>
  <c r="DD299" i="1"/>
  <c r="CN299" i="1"/>
  <c r="DP299" i="1"/>
  <c r="CZ299" i="1"/>
  <c r="CJ299" i="1"/>
  <c r="DL299" i="1"/>
  <c r="CV299" i="1"/>
  <c r="CF299" i="1"/>
  <c r="DU131" i="1"/>
  <c r="DQ131" i="1"/>
  <c r="DM131" i="1"/>
  <c r="DI131" i="1"/>
  <c r="DE131" i="1"/>
  <c r="DA131" i="1"/>
  <c r="CW131" i="1"/>
  <c r="CS131" i="1"/>
  <c r="CO131" i="1"/>
  <c r="CK131" i="1"/>
  <c r="CG131" i="1"/>
  <c r="DT131" i="1"/>
  <c r="DP131" i="1"/>
  <c r="DL131" i="1"/>
  <c r="DH131" i="1"/>
  <c r="DD131" i="1"/>
  <c r="CZ131" i="1"/>
  <c r="CV131" i="1"/>
  <c r="CR131" i="1"/>
  <c r="CN131" i="1"/>
  <c r="CJ131" i="1"/>
  <c r="CF131" i="1"/>
  <c r="DS131" i="1"/>
  <c r="DO131" i="1"/>
  <c r="DK131" i="1"/>
  <c r="DG131" i="1"/>
  <c r="DC131" i="1"/>
  <c r="CY131" i="1"/>
  <c r="CU131" i="1"/>
  <c r="CQ131" i="1"/>
  <c r="CM131" i="1"/>
  <c r="CI131" i="1"/>
  <c r="DJ131" i="1"/>
  <c r="CT131" i="1"/>
  <c r="DW131" i="1"/>
  <c r="DF131" i="1"/>
  <c r="CP131" i="1"/>
  <c r="DN131" i="1"/>
  <c r="CH131" i="1"/>
  <c r="DR131" i="1"/>
  <c r="DB131" i="1"/>
  <c r="CL131" i="1"/>
  <c r="CX131" i="1"/>
  <c r="BZ233" i="1"/>
  <c r="DT233" i="1"/>
  <c r="DP233" i="1"/>
  <c r="DL233" i="1"/>
  <c r="DH233" i="1"/>
  <c r="DD233" i="1"/>
  <c r="CZ233" i="1"/>
  <c r="CV233" i="1"/>
  <c r="CR233" i="1"/>
  <c r="CN233" i="1"/>
  <c r="CJ233" i="1"/>
  <c r="CF233" i="1"/>
  <c r="DS233" i="1"/>
  <c r="DO233" i="1"/>
  <c r="DK233" i="1"/>
  <c r="DG233" i="1"/>
  <c r="DC233" i="1"/>
  <c r="CY233" i="1"/>
  <c r="CU233" i="1"/>
  <c r="CQ233" i="1"/>
  <c r="CM233" i="1"/>
  <c r="CI233" i="1"/>
  <c r="DW233" i="1"/>
  <c r="DR233" i="1"/>
  <c r="DN233" i="1"/>
  <c r="DJ233" i="1"/>
  <c r="DF233" i="1"/>
  <c r="DB233" i="1"/>
  <c r="CX233" i="1"/>
  <c r="CT233" i="1"/>
  <c r="CP233" i="1"/>
  <c r="CL233" i="1"/>
  <c r="CH233" i="1"/>
  <c r="DM233" i="1"/>
  <c r="CW233" i="1"/>
  <c r="CG233" i="1"/>
  <c r="DI233" i="1"/>
  <c r="CS233" i="1"/>
  <c r="DU233" i="1"/>
  <c r="DE233" i="1"/>
  <c r="CO233" i="1"/>
  <c r="DA233" i="1"/>
  <c r="CK233" i="1"/>
  <c r="DQ233" i="1"/>
  <c r="BZ476" i="1"/>
  <c r="DT476" i="1"/>
  <c r="DS476" i="1"/>
  <c r="DQ476" i="1"/>
  <c r="DM476" i="1"/>
  <c r="DI476" i="1"/>
  <c r="DE476" i="1"/>
  <c r="DA476" i="1"/>
  <c r="CW476" i="1"/>
  <c r="CS476" i="1"/>
  <c r="CO476" i="1"/>
  <c r="CK476" i="1"/>
  <c r="CG476" i="1"/>
  <c r="DW476" i="1"/>
  <c r="DP476" i="1"/>
  <c r="DL476" i="1"/>
  <c r="DH476" i="1"/>
  <c r="DD476" i="1"/>
  <c r="CZ476" i="1"/>
  <c r="CV476" i="1"/>
  <c r="CR476" i="1"/>
  <c r="CN476" i="1"/>
  <c r="CJ476" i="1"/>
  <c r="CF476" i="1"/>
  <c r="DU476" i="1"/>
  <c r="DO476" i="1"/>
  <c r="DK476" i="1"/>
  <c r="DG476" i="1"/>
  <c r="DC476" i="1"/>
  <c r="CY476" i="1"/>
  <c r="CU476" i="1"/>
  <c r="CQ476" i="1"/>
  <c r="CM476" i="1"/>
  <c r="CI476" i="1"/>
  <c r="DR476" i="1"/>
  <c r="DB476" i="1"/>
  <c r="CL476" i="1"/>
  <c r="DN476" i="1"/>
  <c r="CX476" i="1"/>
  <c r="CH476" i="1"/>
  <c r="DJ476" i="1"/>
  <c r="CT476" i="1"/>
  <c r="DF476" i="1"/>
  <c r="CP476" i="1"/>
  <c r="DU56" i="1"/>
  <c r="DQ56" i="1"/>
  <c r="DM56" i="1"/>
  <c r="DI56" i="1"/>
  <c r="DE56" i="1"/>
  <c r="DA56" i="1"/>
  <c r="CW56" i="1"/>
  <c r="CS56" i="1"/>
  <c r="CO56" i="1"/>
  <c r="CK56" i="1"/>
  <c r="CG56" i="1"/>
  <c r="DT56" i="1"/>
  <c r="DP56" i="1"/>
  <c r="DL56" i="1"/>
  <c r="DH56" i="1"/>
  <c r="DD56" i="1"/>
  <c r="CZ56" i="1"/>
  <c r="CV56" i="1"/>
  <c r="CR56" i="1"/>
  <c r="CN56" i="1"/>
  <c r="CJ56" i="1"/>
  <c r="CF56" i="1"/>
  <c r="DO56" i="1"/>
  <c r="DG56" i="1"/>
  <c r="CY56" i="1"/>
  <c r="CQ56" i="1"/>
  <c r="CI56" i="1"/>
  <c r="DR56" i="1"/>
  <c r="CT56" i="1"/>
  <c r="DW56" i="1"/>
  <c r="DN56" i="1"/>
  <c r="DF56" i="1"/>
  <c r="CX56" i="1"/>
  <c r="CP56" i="1"/>
  <c r="CH56" i="1"/>
  <c r="DJ56" i="1"/>
  <c r="CL56" i="1"/>
  <c r="DS56" i="1"/>
  <c r="DK56" i="1"/>
  <c r="DC56" i="1"/>
  <c r="CU56" i="1"/>
  <c r="CM56" i="1"/>
  <c r="DB56" i="1"/>
  <c r="BZ290" i="1"/>
  <c r="DS290" i="1"/>
  <c r="DO290" i="1"/>
  <c r="DK290" i="1"/>
  <c r="DG290" i="1"/>
  <c r="DC290" i="1"/>
  <c r="CY290" i="1"/>
  <c r="CU290" i="1"/>
  <c r="CQ290" i="1"/>
  <c r="CM290" i="1"/>
  <c r="CI290" i="1"/>
  <c r="DW290" i="1"/>
  <c r="DR290" i="1"/>
  <c r="DN290" i="1"/>
  <c r="DJ290" i="1"/>
  <c r="DF290" i="1"/>
  <c r="DB290" i="1"/>
  <c r="CX290" i="1"/>
  <c r="CT290" i="1"/>
  <c r="CP290" i="1"/>
  <c r="CL290" i="1"/>
  <c r="CH290" i="1"/>
  <c r="DU290" i="1"/>
  <c r="DQ290" i="1"/>
  <c r="DM290" i="1"/>
  <c r="DI290" i="1"/>
  <c r="DE290" i="1"/>
  <c r="DA290" i="1"/>
  <c r="CW290" i="1"/>
  <c r="CS290" i="1"/>
  <c r="CO290" i="1"/>
  <c r="CK290" i="1"/>
  <c r="CG290" i="1"/>
  <c r="DL290" i="1"/>
  <c r="CV290" i="1"/>
  <c r="CF290" i="1"/>
  <c r="DH290" i="1"/>
  <c r="CR290" i="1"/>
  <c r="DT290" i="1"/>
  <c r="DD290" i="1"/>
  <c r="CN290" i="1"/>
  <c r="DP290" i="1"/>
  <c r="CZ290" i="1"/>
  <c r="CJ290" i="1"/>
  <c r="DW343" i="1"/>
  <c r="DR343" i="1"/>
  <c r="DN343" i="1"/>
  <c r="DJ343" i="1"/>
  <c r="DF343" i="1"/>
  <c r="DB343" i="1"/>
  <c r="CX343" i="1"/>
  <c r="CT343" i="1"/>
  <c r="CP343" i="1"/>
  <c r="CL343" i="1"/>
  <c r="CH343" i="1"/>
  <c r="DU343" i="1"/>
  <c r="DP343" i="1"/>
  <c r="DK343" i="1"/>
  <c r="DE343" i="1"/>
  <c r="CZ343" i="1"/>
  <c r="CU343" i="1"/>
  <c r="CO343" i="1"/>
  <c r="CJ343" i="1"/>
  <c r="DT343" i="1"/>
  <c r="DO343" i="1"/>
  <c r="DI343" i="1"/>
  <c r="DD343" i="1"/>
  <c r="CY343" i="1"/>
  <c r="CS343" i="1"/>
  <c r="CN343" i="1"/>
  <c r="CI343" i="1"/>
  <c r="DS343" i="1"/>
  <c r="DM343" i="1"/>
  <c r="DH343" i="1"/>
  <c r="DC343" i="1"/>
  <c r="CW343" i="1"/>
  <c r="CR343" i="1"/>
  <c r="CM343" i="1"/>
  <c r="CG343" i="1"/>
  <c r="DQ343" i="1"/>
  <c r="CV343" i="1"/>
  <c r="DL343" i="1"/>
  <c r="CQ343" i="1"/>
  <c r="DG343" i="1"/>
  <c r="CK343" i="1"/>
  <c r="DA343" i="1"/>
  <c r="CF343" i="1"/>
  <c r="BZ367" i="1"/>
  <c r="DS367" i="1"/>
  <c r="DO367" i="1"/>
  <c r="DK367" i="1"/>
  <c r="DG367" i="1"/>
  <c r="DC367" i="1"/>
  <c r="CY367" i="1"/>
  <c r="CU367" i="1"/>
  <c r="CQ367" i="1"/>
  <c r="CM367" i="1"/>
  <c r="CI367" i="1"/>
  <c r="DW367" i="1"/>
  <c r="DR367" i="1"/>
  <c r="DN367" i="1"/>
  <c r="DJ367" i="1"/>
  <c r="DF367" i="1"/>
  <c r="DB367" i="1"/>
  <c r="CX367" i="1"/>
  <c r="CT367" i="1"/>
  <c r="CP367" i="1"/>
  <c r="CL367" i="1"/>
  <c r="CH367" i="1"/>
  <c r="DU367" i="1"/>
  <c r="DQ367" i="1"/>
  <c r="DM367" i="1"/>
  <c r="DI367" i="1"/>
  <c r="DE367" i="1"/>
  <c r="DA367" i="1"/>
  <c r="CW367" i="1"/>
  <c r="CS367" i="1"/>
  <c r="CO367" i="1"/>
  <c r="CK367" i="1"/>
  <c r="CG367" i="1"/>
  <c r="DT367" i="1"/>
  <c r="DD367" i="1"/>
  <c r="CN367" i="1"/>
  <c r="DP367" i="1"/>
  <c r="CZ367" i="1"/>
  <c r="CJ367" i="1"/>
  <c r="DL367" i="1"/>
  <c r="CV367" i="1"/>
  <c r="CF367" i="1"/>
  <c r="DH367" i="1"/>
  <c r="CR367" i="1"/>
  <c r="DU250" i="1"/>
  <c r="DQ250" i="1"/>
  <c r="DM250" i="1"/>
  <c r="DI250" i="1"/>
  <c r="DE250" i="1"/>
  <c r="DA250" i="1"/>
  <c r="CW250" i="1"/>
  <c r="CS250" i="1"/>
  <c r="CO250" i="1"/>
  <c r="CK250" i="1"/>
  <c r="CG250" i="1"/>
  <c r="DT250" i="1"/>
  <c r="DP250" i="1"/>
  <c r="DL250" i="1"/>
  <c r="DH250" i="1"/>
  <c r="DD250" i="1"/>
  <c r="CZ250" i="1"/>
  <c r="CV250" i="1"/>
  <c r="CR250" i="1"/>
  <c r="CN250" i="1"/>
  <c r="CJ250" i="1"/>
  <c r="CF250" i="1"/>
  <c r="DS250" i="1"/>
  <c r="DO250" i="1"/>
  <c r="DK250" i="1"/>
  <c r="DG250" i="1"/>
  <c r="DC250" i="1"/>
  <c r="CY250" i="1"/>
  <c r="CU250" i="1"/>
  <c r="CQ250" i="1"/>
  <c r="CM250" i="1"/>
  <c r="CI250" i="1"/>
  <c r="DR250" i="1"/>
  <c r="DB250" i="1"/>
  <c r="CL250" i="1"/>
  <c r="DN250" i="1"/>
  <c r="CX250" i="1"/>
  <c r="CH250" i="1"/>
  <c r="DJ250" i="1"/>
  <c r="CT250" i="1"/>
  <c r="DW250" i="1"/>
  <c r="DF250" i="1"/>
  <c r="CP250" i="1"/>
  <c r="BZ112" i="1"/>
  <c r="DW112" i="1"/>
  <c r="DR112" i="1"/>
  <c r="DN112" i="1"/>
  <c r="DJ112" i="1"/>
  <c r="DF112" i="1"/>
  <c r="DB112" i="1"/>
  <c r="CX112" i="1"/>
  <c r="CT112" i="1"/>
  <c r="CP112" i="1"/>
  <c r="CL112" i="1"/>
  <c r="CH112" i="1"/>
  <c r="DU112" i="1"/>
  <c r="DQ112" i="1"/>
  <c r="DM112" i="1"/>
  <c r="DI112" i="1"/>
  <c r="DE112" i="1"/>
  <c r="DA112" i="1"/>
  <c r="CW112" i="1"/>
  <c r="CS112" i="1"/>
  <c r="CO112" i="1"/>
  <c r="CK112" i="1"/>
  <c r="CG112" i="1"/>
  <c r="DT112" i="1"/>
  <c r="DP112" i="1"/>
  <c r="DL112" i="1"/>
  <c r="DH112" i="1"/>
  <c r="DD112" i="1"/>
  <c r="CZ112" i="1"/>
  <c r="CV112" i="1"/>
  <c r="CR112" i="1"/>
  <c r="CN112" i="1"/>
  <c r="CJ112" i="1"/>
  <c r="CF112" i="1"/>
  <c r="DK112" i="1"/>
  <c r="CU112" i="1"/>
  <c r="DG112" i="1"/>
  <c r="CQ112" i="1"/>
  <c r="DO112" i="1"/>
  <c r="CI112" i="1"/>
  <c r="DS112" i="1"/>
  <c r="DC112" i="1"/>
  <c r="CM112" i="1"/>
  <c r="CY112" i="1"/>
  <c r="BZ305" i="1"/>
  <c r="DT305" i="1"/>
  <c r="DP305" i="1"/>
  <c r="DL305" i="1"/>
  <c r="DH305" i="1"/>
  <c r="DD305" i="1"/>
  <c r="CZ305" i="1"/>
  <c r="CV305" i="1"/>
  <c r="CR305" i="1"/>
  <c r="CN305" i="1"/>
  <c r="CJ305" i="1"/>
  <c r="CF305" i="1"/>
  <c r="DS305" i="1"/>
  <c r="DO305" i="1"/>
  <c r="DK305" i="1"/>
  <c r="DG305" i="1"/>
  <c r="DC305" i="1"/>
  <c r="CY305" i="1"/>
  <c r="CU305" i="1"/>
  <c r="CQ305" i="1"/>
  <c r="CM305" i="1"/>
  <c r="CI305" i="1"/>
  <c r="DW305" i="1"/>
  <c r="DR305" i="1"/>
  <c r="DN305" i="1"/>
  <c r="DJ305" i="1"/>
  <c r="DF305" i="1"/>
  <c r="DB305" i="1"/>
  <c r="CX305" i="1"/>
  <c r="CT305" i="1"/>
  <c r="CP305" i="1"/>
  <c r="CL305" i="1"/>
  <c r="CH305" i="1"/>
  <c r="DU305" i="1"/>
  <c r="DE305" i="1"/>
  <c r="CO305" i="1"/>
  <c r="DQ305" i="1"/>
  <c r="DA305" i="1"/>
  <c r="CK305" i="1"/>
  <c r="DM305" i="1"/>
  <c r="CW305" i="1"/>
  <c r="CG305" i="1"/>
  <c r="DI305" i="1"/>
  <c r="CS305" i="1"/>
  <c r="DU422" i="1"/>
  <c r="DQ422" i="1"/>
  <c r="DM422" i="1"/>
  <c r="DI422" i="1"/>
  <c r="DE422" i="1"/>
  <c r="DA422" i="1"/>
  <c r="CW422" i="1"/>
  <c r="CS422" i="1"/>
  <c r="CO422" i="1"/>
  <c r="CK422" i="1"/>
  <c r="CG422" i="1"/>
  <c r="DT422" i="1"/>
  <c r="DP422" i="1"/>
  <c r="DL422" i="1"/>
  <c r="DH422" i="1"/>
  <c r="DD422" i="1"/>
  <c r="CZ422" i="1"/>
  <c r="CV422" i="1"/>
  <c r="CR422" i="1"/>
  <c r="CN422" i="1"/>
  <c r="CJ422" i="1"/>
  <c r="CF422" i="1"/>
  <c r="DS422" i="1"/>
  <c r="DO422" i="1"/>
  <c r="DK422" i="1"/>
  <c r="DG422" i="1"/>
  <c r="DC422" i="1"/>
  <c r="CY422" i="1"/>
  <c r="CU422" i="1"/>
  <c r="CQ422" i="1"/>
  <c r="CM422" i="1"/>
  <c r="CI422" i="1"/>
  <c r="DN422" i="1"/>
  <c r="CX422" i="1"/>
  <c r="CH422" i="1"/>
  <c r="DJ422" i="1"/>
  <c r="CT422" i="1"/>
  <c r="DW422" i="1"/>
  <c r="DF422" i="1"/>
  <c r="CP422" i="1"/>
  <c r="DB422" i="1"/>
  <c r="CL422" i="1"/>
  <c r="DR422" i="1"/>
  <c r="BZ447" i="1"/>
  <c r="DT447" i="1"/>
  <c r="DP447" i="1"/>
  <c r="DL447" i="1"/>
  <c r="DH447" i="1"/>
  <c r="DD447" i="1"/>
  <c r="CZ447" i="1"/>
  <c r="CV447" i="1"/>
  <c r="CR447" i="1"/>
  <c r="CN447" i="1"/>
  <c r="CJ447" i="1"/>
  <c r="CF447" i="1"/>
  <c r="DS447" i="1"/>
  <c r="DO447" i="1"/>
  <c r="DK447" i="1"/>
  <c r="DG447" i="1"/>
  <c r="DC447" i="1"/>
  <c r="CY447" i="1"/>
  <c r="CU447" i="1"/>
  <c r="CQ447" i="1"/>
  <c r="CM447" i="1"/>
  <c r="CI447" i="1"/>
  <c r="DW447" i="1"/>
  <c r="DR447" i="1"/>
  <c r="DN447" i="1"/>
  <c r="DJ447" i="1"/>
  <c r="DF447" i="1"/>
  <c r="DB447" i="1"/>
  <c r="CX447" i="1"/>
  <c r="CT447" i="1"/>
  <c r="CP447" i="1"/>
  <c r="CL447" i="1"/>
  <c r="CH447" i="1"/>
  <c r="DI447" i="1"/>
  <c r="CS447" i="1"/>
  <c r="DU447" i="1"/>
  <c r="DE447" i="1"/>
  <c r="CO447" i="1"/>
  <c r="DQ447" i="1"/>
  <c r="DA447" i="1"/>
  <c r="CK447" i="1"/>
  <c r="DM447" i="1"/>
  <c r="CW447" i="1"/>
  <c r="CG447" i="1"/>
  <c r="DS29" i="1"/>
  <c r="DO29" i="1"/>
  <c r="DK29" i="1"/>
  <c r="DG29" i="1"/>
  <c r="DC29" i="1"/>
  <c r="CY29" i="1"/>
  <c r="CU29" i="1"/>
  <c r="CQ29" i="1"/>
  <c r="CM29" i="1"/>
  <c r="CI29" i="1"/>
  <c r="DW29" i="1"/>
  <c r="DN29" i="1"/>
  <c r="DJ29" i="1"/>
  <c r="DB29" i="1"/>
  <c r="CT29" i="1"/>
  <c r="CL29" i="1"/>
  <c r="DD29" i="1"/>
  <c r="CN29" i="1"/>
  <c r="DR29" i="1"/>
  <c r="DF29" i="1"/>
  <c r="CX29" i="1"/>
  <c r="CP29" i="1"/>
  <c r="CH29" i="1"/>
  <c r="DT29" i="1"/>
  <c r="DL29" i="1"/>
  <c r="CV29" i="1"/>
  <c r="CJ29" i="1"/>
  <c r="DU29" i="1"/>
  <c r="DQ29" i="1"/>
  <c r="DM29" i="1"/>
  <c r="DI29" i="1"/>
  <c r="DE29" i="1"/>
  <c r="DA29" i="1"/>
  <c r="CW29" i="1"/>
  <c r="CS29" i="1"/>
  <c r="CO29" i="1"/>
  <c r="CK29" i="1"/>
  <c r="CG29" i="1"/>
  <c r="DP29" i="1"/>
  <c r="DH29" i="1"/>
  <c r="CZ29" i="1"/>
  <c r="CR29" i="1"/>
  <c r="CF29" i="1"/>
  <c r="BZ157" i="1"/>
  <c r="DT157" i="1"/>
  <c r="DP157" i="1"/>
  <c r="DL157" i="1"/>
  <c r="DH157" i="1"/>
  <c r="DD157" i="1"/>
  <c r="CZ157" i="1"/>
  <c r="CV157" i="1"/>
  <c r="CR157" i="1"/>
  <c r="CN157" i="1"/>
  <c r="CJ157" i="1"/>
  <c r="CF157" i="1"/>
  <c r="DS157" i="1"/>
  <c r="DO157" i="1"/>
  <c r="DK157" i="1"/>
  <c r="DG157" i="1"/>
  <c r="DC157" i="1"/>
  <c r="CY157" i="1"/>
  <c r="CU157" i="1"/>
  <c r="CQ157" i="1"/>
  <c r="CM157" i="1"/>
  <c r="CI157" i="1"/>
  <c r="DW157" i="1"/>
  <c r="DR157" i="1"/>
  <c r="DN157" i="1"/>
  <c r="DJ157" i="1"/>
  <c r="DF157" i="1"/>
  <c r="DB157" i="1"/>
  <c r="CX157" i="1"/>
  <c r="CT157" i="1"/>
  <c r="CP157" i="1"/>
  <c r="CL157" i="1"/>
  <c r="CH157" i="1"/>
  <c r="DQ157" i="1"/>
  <c r="DA157" i="1"/>
  <c r="CK157" i="1"/>
  <c r="DM157" i="1"/>
  <c r="CW157" i="1"/>
  <c r="CG157" i="1"/>
  <c r="DI157" i="1"/>
  <c r="CS157" i="1"/>
  <c r="DE157" i="1"/>
  <c r="CO157" i="1"/>
  <c r="DU157" i="1"/>
  <c r="DT384" i="1"/>
  <c r="DP384" i="1"/>
  <c r="DL384" i="1"/>
  <c r="DH384" i="1"/>
  <c r="DD384" i="1"/>
  <c r="CZ384" i="1"/>
  <c r="CV384" i="1"/>
  <c r="CR384" i="1"/>
  <c r="CN384" i="1"/>
  <c r="CJ384" i="1"/>
  <c r="CF384" i="1"/>
  <c r="DS384" i="1"/>
  <c r="DO384" i="1"/>
  <c r="DK384" i="1"/>
  <c r="DG384" i="1"/>
  <c r="DC384" i="1"/>
  <c r="CY384" i="1"/>
  <c r="CU384" i="1"/>
  <c r="CQ384" i="1"/>
  <c r="CM384" i="1"/>
  <c r="CI384" i="1"/>
  <c r="DW384" i="1"/>
  <c r="DR384" i="1"/>
  <c r="DN384" i="1"/>
  <c r="DJ384" i="1"/>
  <c r="DF384" i="1"/>
  <c r="DB384" i="1"/>
  <c r="CX384" i="1"/>
  <c r="CT384" i="1"/>
  <c r="CP384" i="1"/>
  <c r="CL384" i="1"/>
  <c r="CH384" i="1"/>
  <c r="DI384" i="1"/>
  <c r="CS384" i="1"/>
  <c r="DU384" i="1"/>
  <c r="DE384" i="1"/>
  <c r="CO384" i="1"/>
  <c r="DQ384" i="1"/>
  <c r="DA384" i="1"/>
  <c r="CK384" i="1"/>
  <c r="DM384" i="1"/>
  <c r="CW384" i="1"/>
  <c r="CG384" i="1"/>
  <c r="BZ202" i="1"/>
  <c r="DU202" i="1"/>
  <c r="DQ202" i="1"/>
  <c r="DM202" i="1"/>
  <c r="DI202" i="1"/>
  <c r="DE202" i="1"/>
  <c r="DA202" i="1"/>
  <c r="CW202" i="1"/>
  <c r="CS202" i="1"/>
  <c r="CO202" i="1"/>
  <c r="CK202" i="1"/>
  <c r="CG202" i="1"/>
  <c r="DT202" i="1"/>
  <c r="DP202" i="1"/>
  <c r="DL202" i="1"/>
  <c r="DH202" i="1"/>
  <c r="DD202" i="1"/>
  <c r="CZ202" i="1"/>
  <c r="CV202" i="1"/>
  <c r="CR202" i="1"/>
  <c r="CN202" i="1"/>
  <c r="CJ202" i="1"/>
  <c r="CF202" i="1"/>
  <c r="DS202" i="1"/>
  <c r="DO202" i="1"/>
  <c r="DK202" i="1"/>
  <c r="DG202" i="1"/>
  <c r="DC202" i="1"/>
  <c r="CY202" i="1"/>
  <c r="CU202" i="1"/>
  <c r="CQ202" i="1"/>
  <c r="CM202" i="1"/>
  <c r="CI202" i="1"/>
  <c r="DR202" i="1"/>
  <c r="DB202" i="1"/>
  <c r="CL202" i="1"/>
  <c r="DN202" i="1"/>
  <c r="CX202" i="1"/>
  <c r="CH202" i="1"/>
  <c r="DJ202" i="1"/>
  <c r="CT202" i="1"/>
  <c r="CP202" i="1"/>
  <c r="DW202" i="1"/>
  <c r="DF202" i="1"/>
  <c r="BZ491" i="1"/>
  <c r="DT491" i="1"/>
  <c r="DP491" i="1"/>
  <c r="DL491" i="1"/>
  <c r="DH491" i="1"/>
  <c r="DD491" i="1"/>
  <c r="CZ491" i="1"/>
  <c r="CV491" i="1"/>
  <c r="CR491" i="1"/>
  <c r="CN491" i="1"/>
  <c r="CJ491" i="1"/>
  <c r="CF491" i="1"/>
  <c r="DS491" i="1"/>
  <c r="DO491" i="1"/>
  <c r="DK491" i="1"/>
  <c r="DG491" i="1"/>
  <c r="DC491" i="1"/>
  <c r="CY491" i="1"/>
  <c r="CU491" i="1"/>
  <c r="CQ491" i="1"/>
  <c r="CM491" i="1"/>
  <c r="CI491" i="1"/>
  <c r="DR491" i="1"/>
  <c r="DJ491" i="1"/>
  <c r="DB491" i="1"/>
  <c r="CT491" i="1"/>
  <c r="CL491" i="1"/>
  <c r="DQ491" i="1"/>
  <c r="DI491" i="1"/>
  <c r="DA491" i="1"/>
  <c r="CS491" i="1"/>
  <c r="CK491" i="1"/>
  <c r="DU491" i="1"/>
  <c r="DE491" i="1"/>
  <c r="CO491" i="1"/>
  <c r="DN491" i="1"/>
  <c r="CX491" i="1"/>
  <c r="CH491" i="1"/>
  <c r="DM491" i="1"/>
  <c r="CW491" i="1"/>
  <c r="CG491" i="1"/>
  <c r="DF491" i="1"/>
  <c r="CP491" i="1"/>
  <c r="DW491" i="1"/>
  <c r="DT221" i="1"/>
  <c r="DP221" i="1"/>
  <c r="DL221" i="1"/>
  <c r="DH221" i="1"/>
  <c r="DD221" i="1"/>
  <c r="CZ221" i="1"/>
  <c r="CV221" i="1"/>
  <c r="CR221" i="1"/>
  <c r="CN221" i="1"/>
  <c r="CJ221" i="1"/>
  <c r="CF221" i="1"/>
  <c r="DS221" i="1"/>
  <c r="DO221" i="1"/>
  <c r="DK221" i="1"/>
  <c r="DG221" i="1"/>
  <c r="DC221" i="1"/>
  <c r="CY221" i="1"/>
  <c r="CU221" i="1"/>
  <c r="CQ221" i="1"/>
  <c r="CM221" i="1"/>
  <c r="CI221" i="1"/>
  <c r="DW221" i="1"/>
  <c r="DR221" i="1"/>
  <c r="DN221" i="1"/>
  <c r="DJ221" i="1"/>
  <c r="DF221" i="1"/>
  <c r="DB221" i="1"/>
  <c r="CX221" i="1"/>
  <c r="CT221" i="1"/>
  <c r="CP221" i="1"/>
  <c r="CL221" i="1"/>
  <c r="CH221" i="1"/>
  <c r="DQ221" i="1"/>
  <c r="DA221" i="1"/>
  <c r="CK221" i="1"/>
  <c r="DM221" i="1"/>
  <c r="CW221" i="1"/>
  <c r="CG221" i="1"/>
  <c r="DI221" i="1"/>
  <c r="CS221" i="1"/>
  <c r="DE221" i="1"/>
  <c r="CO221" i="1"/>
  <c r="DU221" i="1"/>
  <c r="DU460" i="1"/>
  <c r="DQ460" i="1"/>
  <c r="DM460" i="1"/>
  <c r="DI460" i="1"/>
  <c r="DE460" i="1"/>
  <c r="DA460" i="1"/>
  <c r="CW460" i="1"/>
  <c r="CS460" i="1"/>
  <c r="CO460" i="1"/>
  <c r="CK460" i="1"/>
  <c r="CG460" i="1"/>
  <c r="DT460" i="1"/>
  <c r="DP460" i="1"/>
  <c r="DL460" i="1"/>
  <c r="DH460" i="1"/>
  <c r="DD460" i="1"/>
  <c r="CZ460" i="1"/>
  <c r="CV460" i="1"/>
  <c r="CR460" i="1"/>
  <c r="CN460" i="1"/>
  <c r="CJ460" i="1"/>
  <c r="CF460" i="1"/>
  <c r="DS460" i="1"/>
  <c r="DO460" i="1"/>
  <c r="DK460" i="1"/>
  <c r="DG460" i="1"/>
  <c r="DC460" i="1"/>
  <c r="CY460" i="1"/>
  <c r="CU460" i="1"/>
  <c r="CQ460" i="1"/>
  <c r="CM460" i="1"/>
  <c r="CI460" i="1"/>
  <c r="DJ460" i="1"/>
  <c r="CT460" i="1"/>
  <c r="DW460" i="1"/>
  <c r="DF460" i="1"/>
  <c r="CP460" i="1"/>
  <c r="DR460" i="1"/>
  <c r="DB460" i="1"/>
  <c r="CL460" i="1"/>
  <c r="DN460" i="1"/>
  <c r="CX460" i="1"/>
  <c r="CH460" i="1"/>
  <c r="BZ122" i="1"/>
  <c r="DT122" i="1"/>
  <c r="DP122" i="1"/>
  <c r="DL122" i="1"/>
  <c r="DH122" i="1"/>
  <c r="DD122" i="1"/>
  <c r="CZ122" i="1"/>
  <c r="CV122" i="1"/>
  <c r="CR122" i="1"/>
  <c r="CN122" i="1"/>
  <c r="CJ122" i="1"/>
  <c r="CF122" i="1"/>
  <c r="DS122" i="1"/>
  <c r="DO122" i="1"/>
  <c r="DK122" i="1"/>
  <c r="DG122" i="1"/>
  <c r="DC122" i="1"/>
  <c r="CY122" i="1"/>
  <c r="CU122" i="1"/>
  <c r="CQ122" i="1"/>
  <c r="CM122" i="1"/>
  <c r="CI122" i="1"/>
  <c r="DW122" i="1"/>
  <c r="DR122" i="1"/>
  <c r="DN122" i="1"/>
  <c r="DJ122" i="1"/>
  <c r="DF122" i="1"/>
  <c r="DB122" i="1"/>
  <c r="CX122" i="1"/>
  <c r="CT122" i="1"/>
  <c r="CP122" i="1"/>
  <c r="CL122" i="1"/>
  <c r="CH122" i="1"/>
  <c r="DM122" i="1"/>
  <c r="CW122" i="1"/>
  <c r="CG122" i="1"/>
  <c r="DI122" i="1"/>
  <c r="CS122" i="1"/>
  <c r="DQ122" i="1"/>
  <c r="CK122" i="1"/>
  <c r="DU122" i="1"/>
  <c r="DE122" i="1"/>
  <c r="CO122" i="1"/>
  <c r="DA122" i="1"/>
  <c r="DW441" i="1"/>
  <c r="DR441" i="1"/>
  <c r="DN441" i="1"/>
  <c r="DJ441" i="1"/>
  <c r="DF441" i="1"/>
  <c r="DB441" i="1"/>
  <c r="CX441" i="1"/>
  <c r="CT441" i="1"/>
  <c r="CP441" i="1"/>
  <c r="CL441" i="1"/>
  <c r="CH441" i="1"/>
  <c r="DU441" i="1"/>
  <c r="DQ441" i="1"/>
  <c r="DM441" i="1"/>
  <c r="DI441" i="1"/>
  <c r="DE441" i="1"/>
  <c r="DA441" i="1"/>
  <c r="CW441" i="1"/>
  <c r="CS441" i="1"/>
  <c r="CO441" i="1"/>
  <c r="CK441" i="1"/>
  <c r="CG441" i="1"/>
  <c r="DT441" i="1"/>
  <c r="DP441" i="1"/>
  <c r="DL441" i="1"/>
  <c r="DH441" i="1"/>
  <c r="DD441" i="1"/>
  <c r="CZ441" i="1"/>
  <c r="CV441" i="1"/>
  <c r="CR441" i="1"/>
  <c r="CN441" i="1"/>
  <c r="CJ441" i="1"/>
  <c r="CF441" i="1"/>
  <c r="DK441" i="1"/>
  <c r="CU441" i="1"/>
  <c r="DG441" i="1"/>
  <c r="CQ441" i="1"/>
  <c r="DS441" i="1"/>
  <c r="DC441" i="1"/>
  <c r="CM441" i="1"/>
  <c r="DO441" i="1"/>
  <c r="CY441" i="1"/>
  <c r="CI441" i="1"/>
  <c r="BZ227" i="1"/>
  <c r="DW227" i="1"/>
  <c r="DR227" i="1"/>
  <c r="DN227" i="1"/>
  <c r="DJ227" i="1"/>
  <c r="DF227" i="1"/>
  <c r="DB227" i="1"/>
  <c r="CX227" i="1"/>
  <c r="CT227" i="1"/>
  <c r="CP227" i="1"/>
  <c r="CL227" i="1"/>
  <c r="CH227" i="1"/>
  <c r="DU227" i="1"/>
  <c r="DQ227" i="1"/>
  <c r="DM227" i="1"/>
  <c r="DI227" i="1"/>
  <c r="DE227" i="1"/>
  <c r="DA227" i="1"/>
  <c r="CW227" i="1"/>
  <c r="CS227" i="1"/>
  <c r="CO227" i="1"/>
  <c r="CK227" i="1"/>
  <c r="CG227" i="1"/>
  <c r="DT227" i="1"/>
  <c r="DP227" i="1"/>
  <c r="DL227" i="1"/>
  <c r="DH227" i="1"/>
  <c r="DD227" i="1"/>
  <c r="CZ227" i="1"/>
  <c r="CV227" i="1"/>
  <c r="CR227" i="1"/>
  <c r="CN227" i="1"/>
  <c r="CJ227" i="1"/>
  <c r="CF227" i="1"/>
  <c r="DO227" i="1"/>
  <c r="CY227" i="1"/>
  <c r="CI227" i="1"/>
  <c r="DK227" i="1"/>
  <c r="CU227" i="1"/>
  <c r="DG227" i="1"/>
  <c r="CQ227" i="1"/>
  <c r="DC227" i="1"/>
  <c r="CM227" i="1"/>
  <c r="DS227" i="1"/>
  <c r="BZ330" i="1"/>
  <c r="DU330" i="1"/>
  <c r="DQ330" i="1"/>
  <c r="DM330" i="1"/>
  <c r="DI330" i="1"/>
  <c r="DE330" i="1"/>
  <c r="DA330" i="1"/>
  <c r="CW330" i="1"/>
  <c r="CS330" i="1"/>
  <c r="CO330" i="1"/>
  <c r="CK330" i="1"/>
  <c r="CG330" i="1"/>
  <c r="DT330" i="1"/>
  <c r="DP330" i="1"/>
  <c r="DL330" i="1"/>
  <c r="DH330" i="1"/>
  <c r="DD330" i="1"/>
  <c r="CZ330" i="1"/>
  <c r="CV330" i="1"/>
  <c r="CR330" i="1"/>
  <c r="CN330" i="1"/>
  <c r="CJ330" i="1"/>
  <c r="CF330" i="1"/>
  <c r="DS330" i="1"/>
  <c r="DO330" i="1"/>
  <c r="DK330" i="1"/>
  <c r="DG330" i="1"/>
  <c r="DC330" i="1"/>
  <c r="CY330" i="1"/>
  <c r="CU330" i="1"/>
  <c r="CQ330" i="1"/>
  <c r="CM330" i="1"/>
  <c r="CI330" i="1"/>
  <c r="DR330" i="1"/>
  <c r="DB330" i="1"/>
  <c r="CL330" i="1"/>
  <c r="DN330" i="1"/>
  <c r="CX330" i="1"/>
  <c r="CH330" i="1"/>
  <c r="DJ330" i="1"/>
  <c r="CT330" i="1"/>
  <c r="CP330" i="1"/>
  <c r="DW330" i="1"/>
  <c r="DF330" i="1"/>
  <c r="BZ386" i="1"/>
  <c r="DW386" i="1"/>
  <c r="DR386" i="1"/>
  <c r="DN386" i="1"/>
  <c r="DJ386" i="1"/>
  <c r="DF386" i="1"/>
  <c r="DB386" i="1"/>
  <c r="CX386" i="1"/>
  <c r="CT386" i="1"/>
  <c r="CP386" i="1"/>
  <c r="CL386" i="1"/>
  <c r="CH386" i="1"/>
  <c r="DU386" i="1"/>
  <c r="DQ386" i="1"/>
  <c r="DM386" i="1"/>
  <c r="DI386" i="1"/>
  <c r="DE386" i="1"/>
  <c r="DA386" i="1"/>
  <c r="CW386" i="1"/>
  <c r="CS386" i="1"/>
  <c r="CO386" i="1"/>
  <c r="CK386" i="1"/>
  <c r="CG386" i="1"/>
  <c r="DT386" i="1"/>
  <c r="DP386" i="1"/>
  <c r="DL386" i="1"/>
  <c r="DH386" i="1"/>
  <c r="DD386" i="1"/>
  <c r="CZ386" i="1"/>
  <c r="CV386" i="1"/>
  <c r="CR386" i="1"/>
  <c r="CN386" i="1"/>
  <c r="CJ386" i="1"/>
  <c r="CF386" i="1"/>
  <c r="DS386" i="1"/>
  <c r="DC386" i="1"/>
  <c r="CM386" i="1"/>
  <c r="DO386" i="1"/>
  <c r="CY386" i="1"/>
  <c r="CI386" i="1"/>
  <c r="DK386" i="1"/>
  <c r="CU386" i="1"/>
  <c r="CQ386" i="1"/>
  <c r="DG386" i="1"/>
  <c r="DU505" i="1"/>
  <c r="DQ505" i="1"/>
  <c r="DM505" i="1"/>
  <c r="DI505" i="1"/>
  <c r="DE505" i="1"/>
  <c r="DA505" i="1"/>
  <c r="CW505" i="1"/>
  <c r="CS505" i="1"/>
  <c r="CO505" i="1"/>
  <c r="CK505" i="1"/>
  <c r="CG505" i="1"/>
  <c r="DT505" i="1"/>
  <c r="DP505" i="1"/>
  <c r="DL505" i="1"/>
  <c r="DH505" i="1"/>
  <c r="DD505" i="1"/>
  <c r="CZ505" i="1"/>
  <c r="CV505" i="1"/>
  <c r="CR505" i="1"/>
  <c r="CN505" i="1"/>
  <c r="CJ505" i="1"/>
  <c r="CF505" i="1"/>
  <c r="DS505" i="1"/>
  <c r="DO505" i="1"/>
  <c r="DK505" i="1"/>
  <c r="DG505" i="1"/>
  <c r="DC505" i="1"/>
  <c r="CY505" i="1"/>
  <c r="CU505" i="1"/>
  <c r="CQ505" i="1"/>
  <c r="CM505" i="1"/>
  <c r="CI505" i="1"/>
  <c r="DJ505" i="1"/>
  <c r="CT505" i="1"/>
  <c r="DW505" i="1"/>
  <c r="DF505" i="1"/>
  <c r="CP505" i="1"/>
  <c r="DB505" i="1"/>
  <c r="CX505" i="1"/>
  <c r="DR505" i="1"/>
  <c r="DN505" i="1"/>
  <c r="CL505" i="1"/>
  <c r="CH505" i="1"/>
  <c r="BZ148" i="1"/>
  <c r="DS148" i="1"/>
  <c r="DO148" i="1"/>
  <c r="DK148" i="1"/>
  <c r="DG148" i="1"/>
  <c r="DC148" i="1"/>
  <c r="CY148" i="1"/>
  <c r="CU148" i="1"/>
  <c r="CQ148" i="1"/>
  <c r="CM148" i="1"/>
  <c r="CI148" i="1"/>
  <c r="DU148" i="1"/>
  <c r="DQ148" i="1"/>
  <c r="DM148" i="1"/>
  <c r="DI148" i="1"/>
  <c r="DE148" i="1"/>
  <c r="DA148" i="1"/>
  <c r="CW148" i="1"/>
  <c r="CS148" i="1"/>
  <c r="CO148" i="1"/>
  <c r="CK148" i="1"/>
  <c r="CG148" i="1"/>
  <c r="DP148" i="1"/>
  <c r="DH148" i="1"/>
  <c r="CZ148" i="1"/>
  <c r="CR148" i="1"/>
  <c r="CJ148" i="1"/>
  <c r="DW148" i="1"/>
  <c r="DN148" i="1"/>
  <c r="DF148" i="1"/>
  <c r="CX148" i="1"/>
  <c r="CP148" i="1"/>
  <c r="CH148" i="1"/>
  <c r="DT148" i="1"/>
  <c r="DL148" i="1"/>
  <c r="DD148" i="1"/>
  <c r="CV148" i="1"/>
  <c r="CN148" i="1"/>
  <c r="CF148" i="1"/>
  <c r="CT148" i="1"/>
  <c r="DR148" i="1"/>
  <c r="CL148" i="1"/>
  <c r="DJ148" i="1"/>
  <c r="DB148" i="1"/>
  <c r="BZ375" i="1"/>
  <c r="DS375" i="1"/>
  <c r="DO375" i="1"/>
  <c r="DK375" i="1"/>
  <c r="DG375" i="1"/>
  <c r="DC375" i="1"/>
  <c r="CY375" i="1"/>
  <c r="CU375" i="1"/>
  <c r="CQ375" i="1"/>
  <c r="CM375" i="1"/>
  <c r="CI375" i="1"/>
  <c r="DW375" i="1"/>
  <c r="DR375" i="1"/>
  <c r="DN375" i="1"/>
  <c r="DJ375" i="1"/>
  <c r="DF375" i="1"/>
  <c r="DB375" i="1"/>
  <c r="CX375" i="1"/>
  <c r="CT375" i="1"/>
  <c r="CP375" i="1"/>
  <c r="CL375" i="1"/>
  <c r="CH375" i="1"/>
  <c r="DU375" i="1"/>
  <c r="DQ375" i="1"/>
  <c r="DM375" i="1"/>
  <c r="DI375" i="1"/>
  <c r="DE375" i="1"/>
  <c r="DA375" i="1"/>
  <c r="CW375" i="1"/>
  <c r="CS375" i="1"/>
  <c r="CO375" i="1"/>
  <c r="CK375" i="1"/>
  <c r="CG375" i="1"/>
  <c r="DL375" i="1"/>
  <c r="CV375" i="1"/>
  <c r="CF375" i="1"/>
  <c r="DH375" i="1"/>
  <c r="CR375" i="1"/>
  <c r="DT375" i="1"/>
  <c r="DD375" i="1"/>
  <c r="CN375" i="1"/>
  <c r="DP375" i="1"/>
  <c r="CZ375" i="1"/>
  <c r="CJ375" i="1"/>
  <c r="DW247" i="1"/>
  <c r="DR247" i="1"/>
  <c r="DN247" i="1"/>
  <c r="DJ247" i="1"/>
  <c r="DF247" i="1"/>
  <c r="DB247" i="1"/>
  <c r="CX247" i="1"/>
  <c r="CT247" i="1"/>
  <c r="CP247" i="1"/>
  <c r="CL247" i="1"/>
  <c r="CH247" i="1"/>
  <c r="DU247" i="1"/>
  <c r="DQ247" i="1"/>
  <c r="DM247" i="1"/>
  <c r="DI247" i="1"/>
  <c r="DE247" i="1"/>
  <c r="DA247" i="1"/>
  <c r="CW247" i="1"/>
  <c r="CS247" i="1"/>
  <c r="CO247" i="1"/>
  <c r="CK247" i="1"/>
  <c r="CG247" i="1"/>
  <c r="DT247" i="1"/>
  <c r="DP247" i="1"/>
  <c r="DL247" i="1"/>
  <c r="DH247" i="1"/>
  <c r="DD247" i="1"/>
  <c r="CZ247" i="1"/>
  <c r="CV247" i="1"/>
  <c r="CR247" i="1"/>
  <c r="CN247" i="1"/>
  <c r="CJ247" i="1"/>
  <c r="CF247" i="1"/>
  <c r="DS247" i="1"/>
  <c r="DC247" i="1"/>
  <c r="CM247" i="1"/>
  <c r="DO247" i="1"/>
  <c r="CY247" i="1"/>
  <c r="CI247" i="1"/>
  <c r="DK247" i="1"/>
  <c r="CU247" i="1"/>
  <c r="DG247" i="1"/>
  <c r="CQ247" i="1"/>
  <c r="BZ490" i="1"/>
  <c r="DS490" i="1"/>
  <c r="DO490" i="1"/>
  <c r="DK490" i="1"/>
  <c r="DG490" i="1"/>
  <c r="DC490" i="1"/>
  <c r="CY490" i="1"/>
  <c r="CU490" i="1"/>
  <c r="CQ490" i="1"/>
  <c r="CM490" i="1"/>
  <c r="CI490" i="1"/>
  <c r="DW490" i="1"/>
  <c r="DR490" i="1"/>
  <c r="DN490" i="1"/>
  <c r="DJ490" i="1"/>
  <c r="DF490" i="1"/>
  <c r="DB490" i="1"/>
  <c r="CX490" i="1"/>
  <c r="CT490" i="1"/>
  <c r="CP490" i="1"/>
  <c r="CL490" i="1"/>
  <c r="CH490" i="1"/>
  <c r="DU490" i="1"/>
  <c r="DM490" i="1"/>
  <c r="DE490" i="1"/>
  <c r="CW490" i="1"/>
  <c r="CO490" i="1"/>
  <c r="CG490" i="1"/>
  <c r="DT490" i="1"/>
  <c r="DL490" i="1"/>
  <c r="DD490" i="1"/>
  <c r="CV490" i="1"/>
  <c r="CN490" i="1"/>
  <c r="CF490" i="1"/>
  <c r="DP490" i="1"/>
  <c r="CZ490" i="1"/>
  <c r="CJ490" i="1"/>
  <c r="DI490" i="1"/>
  <c r="CS490" i="1"/>
  <c r="DH490" i="1"/>
  <c r="CR490" i="1"/>
  <c r="CK490" i="1"/>
  <c r="DQ490" i="1"/>
  <c r="DA490" i="1"/>
  <c r="DW65" i="1"/>
  <c r="DR65" i="1"/>
  <c r="DN65" i="1"/>
  <c r="DJ65" i="1"/>
  <c r="DF65" i="1"/>
  <c r="DB65" i="1"/>
  <c r="CX65" i="1"/>
  <c r="CT65" i="1"/>
  <c r="CP65" i="1"/>
  <c r="CL65" i="1"/>
  <c r="CH65" i="1"/>
  <c r="DU65" i="1"/>
  <c r="DQ65" i="1"/>
  <c r="DM65" i="1"/>
  <c r="DI65" i="1"/>
  <c r="DE65" i="1"/>
  <c r="DA65" i="1"/>
  <c r="CW65" i="1"/>
  <c r="CS65" i="1"/>
  <c r="CO65" i="1"/>
  <c r="CK65" i="1"/>
  <c r="CG65" i="1"/>
  <c r="DT65" i="1"/>
  <c r="DL65" i="1"/>
  <c r="DD65" i="1"/>
  <c r="CV65" i="1"/>
  <c r="CN65" i="1"/>
  <c r="CF65" i="1"/>
  <c r="CY65" i="1"/>
  <c r="DS65" i="1"/>
  <c r="DK65" i="1"/>
  <c r="DC65" i="1"/>
  <c r="CU65" i="1"/>
  <c r="CM65" i="1"/>
  <c r="DG65" i="1"/>
  <c r="CI65" i="1"/>
  <c r="DP65" i="1"/>
  <c r="DH65" i="1"/>
  <c r="CZ65" i="1"/>
  <c r="CR65" i="1"/>
  <c r="CJ65" i="1"/>
  <c r="DO65" i="1"/>
  <c r="CQ65" i="1"/>
  <c r="BZ204" i="1"/>
  <c r="DS204" i="1"/>
  <c r="DO204" i="1"/>
  <c r="DK204" i="1"/>
  <c r="DG204" i="1"/>
  <c r="DC204" i="1"/>
  <c r="CY204" i="1"/>
  <c r="CU204" i="1"/>
  <c r="CQ204" i="1"/>
  <c r="CM204" i="1"/>
  <c r="CI204" i="1"/>
  <c r="DW204" i="1"/>
  <c r="DR204" i="1"/>
  <c r="DN204" i="1"/>
  <c r="DJ204" i="1"/>
  <c r="DF204" i="1"/>
  <c r="DB204" i="1"/>
  <c r="CX204" i="1"/>
  <c r="CT204" i="1"/>
  <c r="CP204" i="1"/>
  <c r="CL204" i="1"/>
  <c r="CH204" i="1"/>
  <c r="DU204" i="1"/>
  <c r="DQ204" i="1"/>
  <c r="DM204" i="1"/>
  <c r="DI204" i="1"/>
  <c r="DE204" i="1"/>
  <c r="DA204" i="1"/>
  <c r="CW204" i="1"/>
  <c r="CS204" i="1"/>
  <c r="CO204" i="1"/>
  <c r="CK204" i="1"/>
  <c r="CG204" i="1"/>
  <c r="DL204" i="1"/>
  <c r="CV204" i="1"/>
  <c r="CF204" i="1"/>
  <c r="DH204" i="1"/>
  <c r="CR204" i="1"/>
  <c r="DT204" i="1"/>
  <c r="DD204" i="1"/>
  <c r="CN204" i="1"/>
  <c r="DP204" i="1"/>
  <c r="CZ204" i="1"/>
  <c r="CJ204" i="1"/>
  <c r="BZ420" i="1"/>
  <c r="DS420" i="1"/>
  <c r="DO420" i="1"/>
  <c r="DK420" i="1"/>
  <c r="DG420" i="1"/>
  <c r="DC420" i="1"/>
  <c r="CY420" i="1"/>
  <c r="CU420" i="1"/>
  <c r="CQ420" i="1"/>
  <c r="CM420" i="1"/>
  <c r="CI420" i="1"/>
  <c r="DW420" i="1"/>
  <c r="DR420" i="1"/>
  <c r="DN420" i="1"/>
  <c r="DJ420" i="1"/>
  <c r="DF420" i="1"/>
  <c r="DB420" i="1"/>
  <c r="CX420" i="1"/>
  <c r="CT420" i="1"/>
  <c r="CP420" i="1"/>
  <c r="CL420" i="1"/>
  <c r="CH420" i="1"/>
  <c r="DU420" i="1"/>
  <c r="DQ420" i="1"/>
  <c r="DM420" i="1"/>
  <c r="DI420" i="1"/>
  <c r="DE420" i="1"/>
  <c r="DA420" i="1"/>
  <c r="CW420" i="1"/>
  <c r="CS420" i="1"/>
  <c r="CO420" i="1"/>
  <c r="CK420" i="1"/>
  <c r="CG420" i="1"/>
  <c r="DT420" i="1"/>
  <c r="DD420" i="1"/>
  <c r="CN420" i="1"/>
  <c r="DP420" i="1"/>
  <c r="CZ420" i="1"/>
  <c r="CJ420" i="1"/>
  <c r="DL420" i="1"/>
  <c r="CV420" i="1"/>
  <c r="CF420" i="1"/>
  <c r="DH420" i="1"/>
  <c r="CR420" i="1"/>
  <c r="BZ240" i="1"/>
  <c r="DS240" i="1"/>
  <c r="DO240" i="1"/>
  <c r="DK240" i="1"/>
  <c r="DG240" i="1"/>
  <c r="DC240" i="1"/>
  <c r="CY240" i="1"/>
  <c r="CU240" i="1"/>
  <c r="CQ240" i="1"/>
  <c r="CM240" i="1"/>
  <c r="CI240" i="1"/>
  <c r="DW240" i="1"/>
  <c r="DR240" i="1"/>
  <c r="DN240" i="1"/>
  <c r="DJ240" i="1"/>
  <c r="DF240" i="1"/>
  <c r="DB240" i="1"/>
  <c r="CX240" i="1"/>
  <c r="CT240" i="1"/>
  <c r="CP240" i="1"/>
  <c r="CL240" i="1"/>
  <c r="CH240" i="1"/>
  <c r="DU240" i="1"/>
  <c r="DQ240" i="1"/>
  <c r="DM240" i="1"/>
  <c r="DI240" i="1"/>
  <c r="DE240" i="1"/>
  <c r="DA240" i="1"/>
  <c r="CW240" i="1"/>
  <c r="CS240" i="1"/>
  <c r="CO240" i="1"/>
  <c r="CK240" i="1"/>
  <c r="CG240" i="1"/>
  <c r="DP240" i="1"/>
  <c r="CZ240" i="1"/>
  <c r="CJ240" i="1"/>
  <c r="DL240" i="1"/>
  <c r="CV240" i="1"/>
  <c r="CF240" i="1"/>
  <c r="DH240" i="1"/>
  <c r="CR240" i="1"/>
  <c r="DT240" i="1"/>
  <c r="DD240" i="1"/>
  <c r="CN240" i="1"/>
  <c r="BZ70" i="1"/>
  <c r="DS70" i="1"/>
  <c r="DO70" i="1"/>
  <c r="DK70" i="1"/>
  <c r="DG70" i="1"/>
  <c r="DC70" i="1"/>
  <c r="CY70" i="1"/>
  <c r="CU70" i="1"/>
  <c r="CQ70" i="1"/>
  <c r="CM70" i="1"/>
  <c r="CI70" i="1"/>
  <c r="DW70" i="1"/>
  <c r="DR70" i="1"/>
  <c r="DN70" i="1"/>
  <c r="DJ70" i="1"/>
  <c r="DF70" i="1"/>
  <c r="DB70" i="1"/>
  <c r="CX70" i="1"/>
  <c r="CT70" i="1"/>
  <c r="CP70" i="1"/>
  <c r="CL70" i="1"/>
  <c r="CH70" i="1"/>
  <c r="DU70" i="1"/>
  <c r="DM70" i="1"/>
  <c r="DE70" i="1"/>
  <c r="CW70" i="1"/>
  <c r="CO70" i="1"/>
  <c r="CG70" i="1"/>
  <c r="DP70" i="1"/>
  <c r="DT70" i="1"/>
  <c r="DL70" i="1"/>
  <c r="DD70" i="1"/>
  <c r="CV70" i="1"/>
  <c r="CN70" i="1"/>
  <c r="CF70" i="1"/>
  <c r="CZ70" i="1"/>
  <c r="CJ70" i="1"/>
  <c r="DQ70" i="1"/>
  <c r="DI70" i="1"/>
  <c r="DA70" i="1"/>
  <c r="CS70" i="1"/>
  <c r="CK70" i="1"/>
  <c r="DH70" i="1"/>
  <c r="CR70" i="1"/>
  <c r="BZ307" i="1"/>
  <c r="DW307" i="1"/>
  <c r="DR307" i="1"/>
  <c r="DN307" i="1"/>
  <c r="DJ307" i="1"/>
  <c r="DF307" i="1"/>
  <c r="DB307" i="1"/>
  <c r="CX307" i="1"/>
  <c r="CT307" i="1"/>
  <c r="CP307" i="1"/>
  <c r="CL307" i="1"/>
  <c r="CH307" i="1"/>
  <c r="DU307" i="1"/>
  <c r="DQ307" i="1"/>
  <c r="DM307" i="1"/>
  <c r="DI307" i="1"/>
  <c r="DE307" i="1"/>
  <c r="DA307" i="1"/>
  <c r="CW307" i="1"/>
  <c r="CS307" i="1"/>
  <c r="CO307" i="1"/>
  <c r="CK307" i="1"/>
  <c r="CG307" i="1"/>
  <c r="DT307" i="1"/>
  <c r="DP307" i="1"/>
  <c r="DL307" i="1"/>
  <c r="DH307" i="1"/>
  <c r="DD307" i="1"/>
  <c r="CZ307" i="1"/>
  <c r="CV307" i="1"/>
  <c r="CR307" i="1"/>
  <c r="CN307" i="1"/>
  <c r="CJ307" i="1"/>
  <c r="CF307" i="1"/>
  <c r="DO307" i="1"/>
  <c r="CY307" i="1"/>
  <c r="CI307" i="1"/>
  <c r="DK307" i="1"/>
  <c r="CU307" i="1"/>
  <c r="DG307" i="1"/>
  <c r="CQ307" i="1"/>
  <c r="DS307" i="1"/>
  <c r="DC307" i="1"/>
  <c r="CM307" i="1"/>
  <c r="BZ273" i="1"/>
  <c r="DW273" i="1"/>
  <c r="DR273" i="1"/>
  <c r="DN273" i="1"/>
  <c r="DJ273" i="1"/>
  <c r="DF273" i="1"/>
  <c r="DB273" i="1"/>
  <c r="CX273" i="1"/>
  <c r="CT273" i="1"/>
  <c r="CP273" i="1"/>
  <c r="CL273" i="1"/>
  <c r="CH273" i="1"/>
  <c r="DU273" i="1"/>
  <c r="DQ273" i="1"/>
  <c r="DM273" i="1"/>
  <c r="DI273" i="1"/>
  <c r="DE273" i="1"/>
  <c r="DA273" i="1"/>
  <c r="CW273" i="1"/>
  <c r="CS273" i="1"/>
  <c r="CO273" i="1"/>
  <c r="CK273" i="1"/>
  <c r="CG273" i="1"/>
  <c r="DT273" i="1"/>
  <c r="DP273" i="1"/>
  <c r="DL273" i="1"/>
  <c r="DH273" i="1"/>
  <c r="DD273" i="1"/>
  <c r="CZ273" i="1"/>
  <c r="CV273" i="1"/>
  <c r="CR273" i="1"/>
  <c r="CN273" i="1"/>
  <c r="CJ273" i="1"/>
  <c r="CF273" i="1"/>
  <c r="DG273" i="1"/>
  <c r="CQ273" i="1"/>
  <c r="DS273" i="1"/>
  <c r="DC273" i="1"/>
  <c r="CM273" i="1"/>
  <c r="DO273" i="1"/>
  <c r="CY273" i="1"/>
  <c r="CI273" i="1"/>
  <c r="CU273" i="1"/>
  <c r="DK273" i="1"/>
  <c r="BZ270" i="1"/>
  <c r="DS270" i="1"/>
  <c r="DO270" i="1"/>
  <c r="DK270" i="1"/>
  <c r="DG270" i="1"/>
  <c r="DC270" i="1"/>
  <c r="CY270" i="1"/>
  <c r="CU270" i="1"/>
  <c r="CQ270" i="1"/>
  <c r="CM270" i="1"/>
  <c r="CI270" i="1"/>
  <c r="DW270" i="1"/>
  <c r="DR270" i="1"/>
  <c r="DN270" i="1"/>
  <c r="DJ270" i="1"/>
  <c r="DF270" i="1"/>
  <c r="DB270" i="1"/>
  <c r="CX270" i="1"/>
  <c r="CT270" i="1"/>
  <c r="CP270" i="1"/>
  <c r="CL270" i="1"/>
  <c r="CH270" i="1"/>
  <c r="DU270" i="1"/>
  <c r="DQ270" i="1"/>
  <c r="DM270" i="1"/>
  <c r="DI270" i="1"/>
  <c r="DE270" i="1"/>
  <c r="DA270" i="1"/>
  <c r="CW270" i="1"/>
  <c r="CS270" i="1"/>
  <c r="CO270" i="1"/>
  <c r="CK270" i="1"/>
  <c r="CG270" i="1"/>
  <c r="DH270" i="1"/>
  <c r="CR270" i="1"/>
  <c r="DT270" i="1"/>
  <c r="DD270" i="1"/>
  <c r="CN270" i="1"/>
  <c r="DP270" i="1"/>
  <c r="CZ270" i="1"/>
  <c r="CJ270" i="1"/>
  <c r="CV270" i="1"/>
  <c r="CF270" i="1"/>
  <c r="DL270" i="1"/>
  <c r="BZ462" i="1"/>
  <c r="DS462" i="1"/>
  <c r="DO462" i="1"/>
  <c r="DK462" i="1"/>
  <c r="DG462" i="1"/>
  <c r="DC462" i="1"/>
  <c r="CY462" i="1"/>
  <c r="CU462" i="1"/>
  <c r="CQ462" i="1"/>
  <c r="CM462" i="1"/>
  <c r="CI462" i="1"/>
  <c r="DW462" i="1"/>
  <c r="DR462" i="1"/>
  <c r="DN462" i="1"/>
  <c r="DJ462" i="1"/>
  <c r="DF462" i="1"/>
  <c r="DB462" i="1"/>
  <c r="CX462" i="1"/>
  <c r="CT462" i="1"/>
  <c r="CP462" i="1"/>
  <c r="CL462" i="1"/>
  <c r="CH462" i="1"/>
  <c r="DU462" i="1"/>
  <c r="DQ462" i="1"/>
  <c r="DM462" i="1"/>
  <c r="DI462" i="1"/>
  <c r="DE462" i="1"/>
  <c r="DA462" i="1"/>
  <c r="CW462" i="1"/>
  <c r="CS462" i="1"/>
  <c r="CO462" i="1"/>
  <c r="CK462" i="1"/>
  <c r="CG462" i="1"/>
  <c r="DT462" i="1"/>
  <c r="DD462" i="1"/>
  <c r="CN462" i="1"/>
  <c r="DP462" i="1"/>
  <c r="CZ462" i="1"/>
  <c r="CJ462" i="1"/>
  <c r="DL462" i="1"/>
  <c r="CV462" i="1"/>
  <c r="CF462" i="1"/>
  <c r="DH462" i="1"/>
  <c r="CR462" i="1"/>
  <c r="BZ377" i="1"/>
  <c r="DU377" i="1"/>
  <c r="DQ377" i="1"/>
  <c r="DM377" i="1"/>
  <c r="DI377" i="1"/>
  <c r="DE377" i="1"/>
  <c r="DA377" i="1"/>
  <c r="CW377" i="1"/>
  <c r="CS377" i="1"/>
  <c r="CO377" i="1"/>
  <c r="CK377" i="1"/>
  <c r="CG377" i="1"/>
  <c r="DT377" i="1"/>
  <c r="DP377" i="1"/>
  <c r="DL377" i="1"/>
  <c r="DH377" i="1"/>
  <c r="DD377" i="1"/>
  <c r="CZ377" i="1"/>
  <c r="CV377" i="1"/>
  <c r="CR377" i="1"/>
  <c r="CN377" i="1"/>
  <c r="CJ377" i="1"/>
  <c r="CF377" i="1"/>
  <c r="DS377" i="1"/>
  <c r="DO377" i="1"/>
  <c r="DK377" i="1"/>
  <c r="DG377" i="1"/>
  <c r="DC377" i="1"/>
  <c r="CY377" i="1"/>
  <c r="CU377" i="1"/>
  <c r="CQ377" i="1"/>
  <c r="CM377" i="1"/>
  <c r="CI377" i="1"/>
  <c r="DW377" i="1"/>
  <c r="DF377" i="1"/>
  <c r="CP377" i="1"/>
  <c r="DR377" i="1"/>
  <c r="DB377" i="1"/>
  <c r="CL377" i="1"/>
  <c r="DN377" i="1"/>
  <c r="CX377" i="1"/>
  <c r="CH377" i="1"/>
  <c r="CT377" i="1"/>
  <c r="DJ377" i="1"/>
  <c r="DU60" i="1"/>
  <c r="DQ60" i="1"/>
  <c r="DM60" i="1"/>
  <c r="DI60" i="1"/>
  <c r="DE60" i="1"/>
  <c r="DA60" i="1"/>
  <c r="CW60" i="1"/>
  <c r="CS60" i="1"/>
  <c r="CO60" i="1"/>
  <c r="CK60" i="1"/>
  <c r="CG60" i="1"/>
  <c r="DT60" i="1"/>
  <c r="DP60" i="1"/>
  <c r="DL60" i="1"/>
  <c r="DH60" i="1"/>
  <c r="DD60" i="1"/>
  <c r="CZ60" i="1"/>
  <c r="CV60" i="1"/>
  <c r="CR60" i="1"/>
  <c r="CN60" i="1"/>
  <c r="CJ60" i="1"/>
  <c r="CF60" i="1"/>
  <c r="DS60" i="1"/>
  <c r="DK60" i="1"/>
  <c r="DC60" i="1"/>
  <c r="CU60" i="1"/>
  <c r="CM60" i="1"/>
  <c r="CP60" i="1"/>
  <c r="DR60" i="1"/>
  <c r="DJ60" i="1"/>
  <c r="DB60" i="1"/>
  <c r="CT60" i="1"/>
  <c r="CL60" i="1"/>
  <c r="DW60" i="1"/>
  <c r="DF60" i="1"/>
  <c r="CH60" i="1"/>
  <c r="DO60" i="1"/>
  <c r="DG60" i="1"/>
  <c r="CY60" i="1"/>
  <c r="CQ60" i="1"/>
  <c r="CI60" i="1"/>
  <c r="DN60" i="1"/>
  <c r="CX60" i="1"/>
  <c r="BZ382" i="1"/>
  <c r="DW382" i="1"/>
  <c r="DR382" i="1"/>
  <c r="DN382" i="1"/>
  <c r="DJ382" i="1"/>
  <c r="DF382" i="1"/>
  <c r="DB382" i="1"/>
  <c r="CX382" i="1"/>
  <c r="CT382" i="1"/>
  <c r="CP382" i="1"/>
  <c r="CL382" i="1"/>
  <c r="CH382" i="1"/>
  <c r="DU382" i="1"/>
  <c r="DQ382" i="1"/>
  <c r="DM382" i="1"/>
  <c r="DI382" i="1"/>
  <c r="DE382" i="1"/>
  <c r="DA382" i="1"/>
  <c r="CW382" i="1"/>
  <c r="CS382" i="1"/>
  <c r="CO382" i="1"/>
  <c r="CK382" i="1"/>
  <c r="CG382" i="1"/>
  <c r="DT382" i="1"/>
  <c r="DP382" i="1"/>
  <c r="DL382" i="1"/>
  <c r="DH382" i="1"/>
  <c r="DD382" i="1"/>
  <c r="CZ382" i="1"/>
  <c r="CV382" i="1"/>
  <c r="CR382" i="1"/>
  <c r="CN382" i="1"/>
  <c r="CJ382" i="1"/>
  <c r="CF382" i="1"/>
  <c r="DO382" i="1"/>
  <c r="CY382" i="1"/>
  <c r="CI382" i="1"/>
  <c r="DK382" i="1"/>
  <c r="CU382" i="1"/>
  <c r="DG382" i="1"/>
  <c r="CQ382" i="1"/>
  <c r="DS382" i="1"/>
  <c r="DC382" i="1"/>
  <c r="CM382" i="1"/>
  <c r="BZ278" i="1"/>
  <c r="DS278" i="1"/>
  <c r="DO278" i="1"/>
  <c r="DK278" i="1"/>
  <c r="DG278" i="1"/>
  <c r="DC278" i="1"/>
  <c r="CY278" i="1"/>
  <c r="CU278" i="1"/>
  <c r="CQ278" i="1"/>
  <c r="CM278" i="1"/>
  <c r="CI278" i="1"/>
  <c r="DW278" i="1"/>
  <c r="DR278" i="1"/>
  <c r="DN278" i="1"/>
  <c r="DJ278" i="1"/>
  <c r="DF278" i="1"/>
  <c r="DB278" i="1"/>
  <c r="CX278" i="1"/>
  <c r="CT278" i="1"/>
  <c r="CP278" i="1"/>
  <c r="CL278" i="1"/>
  <c r="CH278" i="1"/>
  <c r="DU278" i="1"/>
  <c r="DQ278" i="1"/>
  <c r="DM278" i="1"/>
  <c r="DI278" i="1"/>
  <c r="DE278" i="1"/>
  <c r="DA278" i="1"/>
  <c r="CW278" i="1"/>
  <c r="CS278" i="1"/>
  <c r="CO278" i="1"/>
  <c r="CK278" i="1"/>
  <c r="CG278" i="1"/>
  <c r="DP278" i="1"/>
  <c r="CZ278" i="1"/>
  <c r="CJ278" i="1"/>
  <c r="DL278" i="1"/>
  <c r="CV278" i="1"/>
  <c r="CF278" i="1"/>
  <c r="DH278" i="1"/>
  <c r="CR278" i="1"/>
  <c r="DT278" i="1"/>
  <c r="DD278" i="1"/>
  <c r="CN278" i="1"/>
  <c r="DW427" i="1"/>
  <c r="DR427" i="1"/>
  <c r="DN427" i="1"/>
  <c r="DJ427" i="1"/>
  <c r="DF427" i="1"/>
  <c r="DB427" i="1"/>
  <c r="CX427" i="1"/>
  <c r="CT427" i="1"/>
  <c r="CP427" i="1"/>
  <c r="CL427" i="1"/>
  <c r="CH427" i="1"/>
  <c r="DU427" i="1"/>
  <c r="DQ427" i="1"/>
  <c r="DM427" i="1"/>
  <c r="DI427" i="1"/>
  <c r="DE427" i="1"/>
  <c r="DA427" i="1"/>
  <c r="CW427" i="1"/>
  <c r="CS427" i="1"/>
  <c r="CO427" i="1"/>
  <c r="CK427" i="1"/>
  <c r="CG427" i="1"/>
  <c r="DT427" i="1"/>
  <c r="DP427" i="1"/>
  <c r="DL427" i="1"/>
  <c r="DH427" i="1"/>
  <c r="DD427" i="1"/>
  <c r="CZ427" i="1"/>
  <c r="CV427" i="1"/>
  <c r="CR427" i="1"/>
  <c r="CN427" i="1"/>
  <c r="CJ427" i="1"/>
  <c r="CF427" i="1"/>
  <c r="DG427" i="1"/>
  <c r="CQ427" i="1"/>
  <c r="DS427" i="1"/>
  <c r="DC427" i="1"/>
  <c r="CM427" i="1"/>
  <c r="DO427" i="1"/>
  <c r="CY427" i="1"/>
  <c r="CI427" i="1"/>
  <c r="DK427" i="1"/>
  <c r="CU427" i="1"/>
  <c r="BZ179" i="1"/>
  <c r="DW179" i="1"/>
  <c r="DR179" i="1"/>
  <c r="DN179" i="1"/>
  <c r="DJ179" i="1"/>
  <c r="DF179" i="1"/>
  <c r="DB179" i="1"/>
  <c r="CX179" i="1"/>
  <c r="CT179" i="1"/>
  <c r="CP179" i="1"/>
  <c r="CL179" i="1"/>
  <c r="CH179" i="1"/>
  <c r="DU179" i="1"/>
  <c r="DQ179" i="1"/>
  <c r="DM179" i="1"/>
  <c r="DI179" i="1"/>
  <c r="DE179" i="1"/>
  <c r="DA179" i="1"/>
  <c r="CW179" i="1"/>
  <c r="CS179" i="1"/>
  <c r="CO179" i="1"/>
  <c r="CK179" i="1"/>
  <c r="CG179" i="1"/>
  <c r="DT179" i="1"/>
  <c r="DP179" i="1"/>
  <c r="DL179" i="1"/>
  <c r="DH179" i="1"/>
  <c r="DD179" i="1"/>
  <c r="CZ179" i="1"/>
  <c r="CV179" i="1"/>
  <c r="CR179" i="1"/>
  <c r="CN179" i="1"/>
  <c r="CJ179" i="1"/>
  <c r="CF179" i="1"/>
  <c r="DO179" i="1"/>
  <c r="CY179" i="1"/>
  <c r="CI179" i="1"/>
  <c r="DK179" i="1"/>
  <c r="CU179" i="1"/>
  <c r="DG179" i="1"/>
  <c r="CQ179" i="1"/>
  <c r="DS179" i="1"/>
  <c r="DC179" i="1"/>
  <c r="CM179" i="1"/>
  <c r="BZ481" i="1"/>
  <c r="DW481" i="1"/>
  <c r="DR481" i="1"/>
  <c r="DN481" i="1"/>
  <c r="DJ481" i="1"/>
  <c r="DF481" i="1"/>
  <c r="DB481" i="1"/>
  <c r="CX481" i="1"/>
  <c r="CT481" i="1"/>
  <c r="CP481" i="1"/>
  <c r="CL481" i="1"/>
  <c r="CH481" i="1"/>
  <c r="DU481" i="1"/>
  <c r="DQ481" i="1"/>
  <c r="DM481" i="1"/>
  <c r="DI481" i="1"/>
  <c r="DE481" i="1"/>
  <c r="DA481" i="1"/>
  <c r="CW481" i="1"/>
  <c r="CS481" i="1"/>
  <c r="CO481" i="1"/>
  <c r="CK481" i="1"/>
  <c r="CG481" i="1"/>
  <c r="DS481" i="1"/>
  <c r="DK481" i="1"/>
  <c r="DC481" i="1"/>
  <c r="CU481" i="1"/>
  <c r="CM481" i="1"/>
  <c r="DP481" i="1"/>
  <c r="DH481" i="1"/>
  <c r="CZ481" i="1"/>
  <c r="CR481" i="1"/>
  <c r="CJ481" i="1"/>
  <c r="DO481" i="1"/>
  <c r="DG481" i="1"/>
  <c r="CY481" i="1"/>
  <c r="CQ481" i="1"/>
  <c r="CI481" i="1"/>
  <c r="DT481" i="1"/>
  <c r="CN481" i="1"/>
  <c r="DL481" i="1"/>
  <c r="CF481" i="1"/>
  <c r="DD481" i="1"/>
  <c r="CV481" i="1"/>
  <c r="BZ156" i="1"/>
  <c r="DS156" i="1"/>
  <c r="DO156" i="1"/>
  <c r="DK156" i="1"/>
  <c r="DG156" i="1"/>
  <c r="DC156" i="1"/>
  <c r="CY156" i="1"/>
  <c r="CU156" i="1"/>
  <c r="CQ156" i="1"/>
  <c r="CM156" i="1"/>
  <c r="CI156" i="1"/>
  <c r="DW156" i="1"/>
  <c r="DR156" i="1"/>
  <c r="DN156" i="1"/>
  <c r="DJ156" i="1"/>
  <c r="DF156" i="1"/>
  <c r="DB156" i="1"/>
  <c r="CX156" i="1"/>
  <c r="CT156" i="1"/>
  <c r="CP156" i="1"/>
  <c r="CL156" i="1"/>
  <c r="CH156" i="1"/>
  <c r="DU156" i="1"/>
  <c r="DQ156" i="1"/>
  <c r="DM156" i="1"/>
  <c r="DI156" i="1"/>
  <c r="DE156" i="1"/>
  <c r="DA156" i="1"/>
  <c r="CW156" i="1"/>
  <c r="CS156" i="1"/>
  <c r="CO156" i="1"/>
  <c r="CK156" i="1"/>
  <c r="CG156" i="1"/>
  <c r="DL156" i="1"/>
  <c r="CV156" i="1"/>
  <c r="CF156" i="1"/>
  <c r="DH156" i="1"/>
  <c r="CR156" i="1"/>
  <c r="DT156" i="1"/>
  <c r="DD156" i="1"/>
  <c r="CN156" i="1"/>
  <c r="CJ156" i="1"/>
  <c r="DP156" i="1"/>
  <c r="CZ156" i="1"/>
  <c r="BZ383" i="1"/>
  <c r="DS383" i="1"/>
  <c r="DO383" i="1"/>
  <c r="DK383" i="1"/>
  <c r="DG383" i="1"/>
  <c r="DC383" i="1"/>
  <c r="CY383" i="1"/>
  <c r="CU383" i="1"/>
  <c r="CQ383" i="1"/>
  <c r="CM383" i="1"/>
  <c r="CI383" i="1"/>
  <c r="DW383" i="1"/>
  <c r="DR383" i="1"/>
  <c r="DN383" i="1"/>
  <c r="DJ383" i="1"/>
  <c r="DF383" i="1"/>
  <c r="DB383" i="1"/>
  <c r="CX383" i="1"/>
  <c r="CT383" i="1"/>
  <c r="CP383" i="1"/>
  <c r="CL383" i="1"/>
  <c r="CH383" i="1"/>
  <c r="DU383" i="1"/>
  <c r="DQ383" i="1"/>
  <c r="DM383" i="1"/>
  <c r="DI383" i="1"/>
  <c r="DE383" i="1"/>
  <c r="DA383" i="1"/>
  <c r="CW383" i="1"/>
  <c r="CS383" i="1"/>
  <c r="CO383" i="1"/>
  <c r="CK383" i="1"/>
  <c r="CG383" i="1"/>
  <c r="DT383" i="1"/>
  <c r="DD383" i="1"/>
  <c r="CN383" i="1"/>
  <c r="DP383" i="1"/>
  <c r="CZ383" i="1"/>
  <c r="CJ383" i="1"/>
  <c r="DL383" i="1"/>
  <c r="CV383" i="1"/>
  <c r="CF383" i="1"/>
  <c r="CR383" i="1"/>
  <c r="DH383" i="1"/>
  <c r="BZ255" i="1"/>
  <c r="DT255" i="1"/>
  <c r="DP255" i="1"/>
  <c r="DL255" i="1"/>
  <c r="DH255" i="1"/>
  <c r="DD255" i="1"/>
  <c r="CZ255" i="1"/>
  <c r="CV255" i="1"/>
  <c r="CR255" i="1"/>
  <c r="CN255" i="1"/>
  <c r="CJ255" i="1"/>
  <c r="CF255" i="1"/>
  <c r="DW255" i="1"/>
  <c r="DR255" i="1"/>
  <c r="DN255" i="1"/>
  <c r="DJ255" i="1"/>
  <c r="DF255" i="1"/>
  <c r="DB255" i="1"/>
  <c r="CX255" i="1"/>
  <c r="CT255" i="1"/>
  <c r="CP255" i="1"/>
  <c r="CL255" i="1"/>
  <c r="CH255" i="1"/>
  <c r="DS255" i="1"/>
  <c r="DK255" i="1"/>
  <c r="DC255" i="1"/>
  <c r="CU255" i="1"/>
  <c r="CM255" i="1"/>
  <c r="DQ255" i="1"/>
  <c r="DI255" i="1"/>
  <c r="DA255" i="1"/>
  <c r="CS255" i="1"/>
  <c r="CK255" i="1"/>
  <c r="DO255" i="1"/>
  <c r="DG255" i="1"/>
  <c r="CY255" i="1"/>
  <c r="CQ255" i="1"/>
  <c r="CI255" i="1"/>
  <c r="DM255" i="1"/>
  <c r="CG255" i="1"/>
  <c r="DE255" i="1"/>
  <c r="CW255" i="1"/>
  <c r="CO255" i="1"/>
  <c r="DU255" i="1"/>
  <c r="DW498" i="1"/>
  <c r="DR498" i="1"/>
  <c r="DN498" i="1"/>
  <c r="DJ498" i="1"/>
  <c r="DF498" i="1"/>
  <c r="DB498" i="1"/>
  <c r="CX498" i="1"/>
  <c r="CT498" i="1"/>
  <c r="CP498" i="1"/>
  <c r="CL498" i="1"/>
  <c r="CH498" i="1"/>
  <c r="DU498" i="1"/>
  <c r="DQ498" i="1"/>
  <c r="DM498" i="1"/>
  <c r="DI498" i="1"/>
  <c r="DE498" i="1"/>
  <c r="DA498" i="1"/>
  <c r="CW498" i="1"/>
  <c r="CS498" i="1"/>
  <c r="CO498" i="1"/>
  <c r="CK498" i="1"/>
  <c r="CG498" i="1"/>
  <c r="DP498" i="1"/>
  <c r="DH498" i="1"/>
  <c r="CZ498" i="1"/>
  <c r="CR498" i="1"/>
  <c r="CJ498" i="1"/>
  <c r="DO498" i="1"/>
  <c r="DG498" i="1"/>
  <c r="CY498" i="1"/>
  <c r="CQ498" i="1"/>
  <c r="CI498" i="1"/>
  <c r="DT498" i="1"/>
  <c r="DD498" i="1"/>
  <c r="CN498" i="1"/>
  <c r="DS498" i="1"/>
  <c r="DC498" i="1"/>
  <c r="CM498" i="1"/>
  <c r="CU498" i="1"/>
  <c r="DL498" i="1"/>
  <c r="CF498" i="1"/>
  <c r="DK498" i="1"/>
  <c r="CV498" i="1"/>
  <c r="BZ73" i="1"/>
  <c r="DS73" i="1"/>
  <c r="DO73" i="1"/>
  <c r="DK73" i="1"/>
  <c r="DG73" i="1"/>
  <c r="DC73" i="1"/>
  <c r="CY73" i="1"/>
  <c r="CU73" i="1"/>
  <c r="CQ73" i="1"/>
  <c r="CM73" i="1"/>
  <c r="CI73" i="1"/>
  <c r="DW73" i="1"/>
  <c r="DR73" i="1"/>
  <c r="DN73" i="1"/>
  <c r="DJ73" i="1"/>
  <c r="DF73" i="1"/>
  <c r="DB73" i="1"/>
  <c r="CX73" i="1"/>
  <c r="CT73" i="1"/>
  <c r="CP73" i="1"/>
  <c r="CL73" i="1"/>
  <c r="CH73" i="1"/>
  <c r="DU73" i="1"/>
  <c r="DQ73" i="1"/>
  <c r="DM73" i="1"/>
  <c r="DI73" i="1"/>
  <c r="DE73" i="1"/>
  <c r="DA73" i="1"/>
  <c r="CW73" i="1"/>
  <c r="CS73" i="1"/>
  <c r="CO73" i="1"/>
  <c r="CK73" i="1"/>
  <c r="CG73" i="1"/>
  <c r="DH73" i="1"/>
  <c r="CR73" i="1"/>
  <c r="CF73" i="1"/>
  <c r="DT73" i="1"/>
  <c r="DD73" i="1"/>
  <c r="CN73" i="1"/>
  <c r="CV73" i="1"/>
  <c r="DP73" i="1"/>
  <c r="CZ73" i="1"/>
  <c r="CJ73" i="1"/>
  <c r="DL73" i="1"/>
  <c r="BZ212" i="1"/>
  <c r="DS212" i="1"/>
  <c r="DO212" i="1"/>
  <c r="DK212" i="1"/>
  <c r="DG212" i="1"/>
  <c r="DC212" i="1"/>
  <c r="CY212" i="1"/>
  <c r="CU212" i="1"/>
  <c r="CQ212" i="1"/>
  <c r="CM212" i="1"/>
  <c r="CI212" i="1"/>
  <c r="DW212" i="1"/>
  <c r="DR212" i="1"/>
  <c r="DN212" i="1"/>
  <c r="DJ212" i="1"/>
  <c r="DF212" i="1"/>
  <c r="DB212" i="1"/>
  <c r="CX212" i="1"/>
  <c r="CT212" i="1"/>
  <c r="CP212" i="1"/>
  <c r="CL212" i="1"/>
  <c r="CH212" i="1"/>
  <c r="DU212" i="1"/>
  <c r="DQ212" i="1"/>
  <c r="DM212" i="1"/>
  <c r="DI212" i="1"/>
  <c r="DE212" i="1"/>
  <c r="DA212" i="1"/>
  <c r="CW212" i="1"/>
  <c r="CS212" i="1"/>
  <c r="CO212" i="1"/>
  <c r="CK212" i="1"/>
  <c r="CG212" i="1"/>
  <c r="DT212" i="1"/>
  <c r="DD212" i="1"/>
  <c r="CN212" i="1"/>
  <c r="DP212" i="1"/>
  <c r="CZ212" i="1"/>
  <c r="CJ212" i="1"/>
  <c r="DL212" i="1"/>
  <c r="CV212" i="1"/>
  <c r="CF212" i="1"/>
  <c r="DH212" i="1"/>
  <c r="CR212" i="1"/>
  <c r="BZ455" i="1"/>
  <c r="DT455" i="1"/>
  <c r="DP455" i="1"/>
  <c r="DL455" i="1"/>
  <c r="DH455" i="1"/>
  <c r="DD455" i="1"/>
  <c r="CZ455" i="1"/>
  <c r="CV455" i="1"/>
  <c r="CR455" i="1"/>
  <c r="CN455" i="1"/>
  <c r="CJ455" i="1"/>
  <c r="CF455" i="1"/>
  <c r="DS455" i="1"/>
  <c r="DO455" i="1"/>
  <c r="DK455" i="1"/>
  <c r="DG455" i="1"/>
  <c r="DC455" i="1"/>
  <c r="CY455" i="1"/>
  <c r="CU455" i="1"/>
  <c r="CQ455" i="1"/>
  <c r="CM455" i="1"/>
  <c r="CI455" i="1"/>
  <c r="DW455" i="1"/>
  <c r="DR455" i="1"/>
  <c r="DN455" i="1"/>
  <c r="DJ455" i="1"/>
  <c r="DF455" i="1"/>
  <c r="DB455" i="1"/>
  <c r="CX455" i="1"/>
  <c r="CT455" i="1"/>
  <c r="CP455" i="1"/>
  <c r="CL455" i="1"/>
  <c r="CH455" i="1"/>
  <c r="DQ455" i="1"/>
  <c r="DA455" i="1"/>
  <c r="CK455" i="1"/>
  <c r="DM455" i="1"/>
  <c r="CW455" i="1"/>
  <c r="CG455" i="1"/>
  <c r="DI455" i="1"/>
  <c r="CS455" i="1"/>
  <c r="CO455" i="1"/>
  <c r="DU455" i="1"/>
  <c r="DE455" i="1"/>
  <c r="BZ351" i="1"/>
  <c r="DS351" i="1"/>
  <c r="DO351" i="1"/>
  <c r="DK351" i="1"/>
  <c r="DG351" i="1"/>
  <c r="DC351" i="1"/>
  <c r="CY351" i="1"/>
  <c r="CU351" i="1"/>
  <c r="CQ351" i="1"/>
  <c r="CM351" i="1"/>
  <c r="CI351" i="1"/>
  <c r="DW351" i="1"/>
  <c r="DR351" i="1"/>
  <c r="DN351" i="1"/>
  <c r="DJ351" i="1"/>
  <c r="DF351" i="1"/>
  <c r="DB351" i="1"/>
  <c r="CX351" i="1"/>
  <c r="CT351" i="1"/>
  <c r="CP351" i="1"/>
  <c r="CL351" i="1"/>
  <c r="CH351" i="1"/>
  <c r="DU351" i="1"/>
  <c r="DM351" i="1"/>
  <c r="DE351" i="1"/>
  <c r="CW351" i="1"/>
  <c r="CO351" i="1"/>
  <c r="CG351" i="1"/>
  <c r="DT351" i="1"/>
  <c r="DL351" i="1"/>
  <c r="DD351" i="1"/>
  <c r="CV351" i="1"/>
  <c r="CN351" i="1"/>
  <c r="CF351" i="1"/>
  <c r="DQ351" i="1"/>
  <c r="DI351" i="1"/>
  <c r="DA351" i="1"/>
  <c r="CS351" i="1"/>
  <c r="CK351" i="1"/>
  <c r="CZ351" i="1"/>
  <c r="CR351" i="1"/>
  <c r="DP351" i="1"/>
  <c r="CJ351" i="1"/>
  <c r="DH351" i="1"/>
  <c r="DU280" i="1"/>
  <c r="DQ280" i="1"/>
  <c r="DM280" i="1"/>
  <c r="DI280" i="1"/>
  <c r="DE280" i="1"/>
  <c r="DA280" i="1"/>
  <c r="CW280" i="1"/>
  <c r="CS280" i="1"/>
  <c r="CO280" i="1"/>
  <c r="CK280" i="1"/>
  <c r="CG280" i="1"/>
  <c r="DT280" i="1"/>
  <c r="DP280" i="1"/>
  <c r="DL280" i="1"/>
  <c r="DH280" i="1"/>
  <c r="DD280" i="1"/>
  <c r="CZ280" i="1"/>
  <c r="CV280" i="1"/>
  <c r="CR280" i="1"/>
  <c r="CN280" i="1"/>
  <c r="CJ280" i="1"/>
  <c r="CF280" i="1"/>
  <c r="DS280" i="1"/>
  <c r="DO280" i="1"/>
  <c r="DK280" i="1"/>
  <c r="DG280" i="1"/>
  <c r="DC280" i="1"/>
  <c r="CY280" i="1"/>
  <c r="CU280" i="1"/>
  <c r="CQ280" i="1"/>
  <c r="CM280" i="1"/>
  <c r="CI280" i="1"/>
  <c r="DJ280" i="1"/>
  <c r="CT280" i="1"/>
  <c r="DW280" i="1"/>
  <c r="DF280" i="1"/>
  <c r="CP280" i="1"/>
  <c r="DR280" i="1"/>
  <c r="DB280" i="1"/>
  <c r="CL280" i="1"/>
  <c r="DN280" i="1"/>
  <c r="CX280" i="1"/>
  <c r="CH280" i="1"/>
  <c r="DU154" i="1"/>
  <c r="DQ154" i="1"/>
  <c r="DM154" i="1"/>
  <c r="DI154" i="1"/>
  <c r="DE154" i="1"/>
  <c r="DA154" i="1"/>
  <c r="CW154" i="1"/>
  <c r="CS154" i="1"/>
  <c r="CO154" i="1"/>
  <c r="CK154" i="1"/>
  <c r="CG154" i="1"/>
  <c r="DT154" i="1"/>
  <c r="DP154" i="1"/>
  <c r="DL154" i="1"/>
  <c r="DH154" i="1"/>
  <c r="DD154" i="1"/>
  <c r="CZ154" i="1"/>
  <c r="CV154" i="1"/>
  <c r="CR154" i="1"/>
  <c r="CN154" i="1"/>
  <c r="CJ154" i="1"/>
  <c r="CF154" i="1"/>
  <c r="DS154" i="1"/>
  <c r="DO154" i="1"/>
  <c r="DK154" i="1"/>
  <c r="DG154" i="1"/>
  <c r="DC154" i="1"/>
  <c r="CY154" i="1"/>
  <c r="CU154" i="1"/>
  <c r="CQ154" i="1"/>
  <c r="CM154" i="1"/>
  <c r="CI154" i="1"/>
  <c r="DR154" i="1"/>
  <c r="DB154" i="1"/>
  <c r="CL154" i="1"/>
  <c r="DN154" i="1"/>
  <c r="CX154" i="1"/>
  <c r="CH154" i="1"/>
  <c r="DJ154" i="1"/>
  <c r="CT154" i="1"/>
  <c r="DF154" i="1"/>
  <c r="CP154" i="1"/>
  <c r="DW154" i="1"/>
  <c r="DW453" i="1"/>
  <c r="DR453" i="1"/>
  <c r="DN453" i="1"/>
  <c r="DJ453" i="1"/>
  <c r="DF453" i="1"/>
  <c r="DB453" i="1"/>
  <c r="CX453" i="1"/>
  <c r="CT453" i="1"/>
  <c r="CP453" i="1"/>
  <c r="CL453" i="1"/>
  <c r="CH453" i="1"/>
  <c r="DU453" i="1"/>
  <c r="DQ453" i="1"/>
  <c r="DM453" i="1"/>
  <c r="DI453" i="1"/>
  <c r="DE453" i="1"/>
  <c r="DA453" i="1"/>
  <c r="CW453" i="1"/>
  <c r="CS453" i="1"/>
  <c r="CO453" i="1"/>
  <c r="CK453" i="1"/>
  <c r="CG453" i="1"/>
  <c r="DT453" i="1"/>
  <c r="DP453" i="1"/>
  <c r="DL453" i="1"/>
  <c r="DH453" i="1"/>
  <c r="DD453" i="1"/>
  <c r="CZ453" i="1"/>
  <c r="CV453" i="1"/>
  <c r="CR453" i="1"/>
  <c r="CN453" i="1"/>
  <c r="CJ453" i="1"/>
  <c r="CF453" i="1"/>
  <c r="DG453" i="1"/>
  <c r="CQ453" i="1"/>
  <c r="DS453" i="1"/>
  <c r="DC453" i="1"/>
  <c r="CM453" i="1"/>
  <c r="DO453" i="1"/>
  <c r="CY453" i="1"/>
  <c r="CI453" i="1"/>
  <c r="DK453" i="1"/>
  <c r="CU453" i="1"/>
  <c r="BZ120" i="1"/>
  <c r="DW120" i="1"/>
  <c r="DR120" i="1"/>
  <c r="DN120" i="1"/>
  <c r="DJ120" i="1"/>
  <c r="DF120" i="1"/>
  <c r="DB120" i="1"/>
  <c r="CX120" i="1"/>
  <c r="CT120" i="1"/>
  <c r="CP120" i="1"/>
  <c r="CL120" i="1"/>
  <c r="CH120" i="1"/>
  <c r="DU120" i="1"/>
  <c r="DQ120" i="1"/>
  <c r="DM120" i="1"/>
  <c r="DI120" i="1"/>
  <c r="DE120" i="1"/>
  <c r="DA120" i="1"/>
  <c r="CW120" i="1"/>
  <c r="CS120" i="1"/>
  <c r="CO120" i="1"/>
  <c r="CK120" i="1"/>
  <c r="CG120" i="1"/>
  <c r="DT120" i="1"/>
  <c r="DP120" i="1"/>
  <c r="DL120" i="1"/>
  <c r="DH120" i="1"/>
  <c r="DD120" i="1"/>
  <c r="CZ120" i="1"/>
  <c r="CV120" i="1"/>
  <c r="CR120" i="1"/>
  <c r="CN120" i="1"/>
  <c r="CJ120" i="1"/>
  <c r="CF120" i="1"/>
  <c r="DS120" i="1"/>
  <c r="DC120" i="1"/>
  <c r="CM120" i="1"/>
  <c r="DO120" i="1"/>
  <c r="CY120" i="1"/>
  <c r="CI120" i="1"/>
  <c r="CQ120" i="1"/>
  <c r="DK120" i="1"/>
  <c r="CU120" i="1"/>
  <c r="DG120" i="1"/>
  <c r="BZ248" i="1"/>
  <c r="DS248" i="1"/>
  <c r="DO248" i="1"/>
  <c r="DK248" i="1"/>
  <c r="DG248" i="1"/>
  <c r="DC248" i="1"/>
  <c r="CY248" i="1"/>
  <c r="CU248" i="1"/>
  <c r="CQ248" i="1"/>
  <c r="CM248" i="1"/>
  <c r="CI248" i="1"/>
  <c r="DW248" i="1"/>
  <c r="DR248" i="1"/>
  <c r="DN248" i="1"/>
  <c r="DJ248" i="1"/>
  <c r="DF248" i="1"/>
  <c r="DB248" i="1"/>
  <c r="CX248" i="1"/>
  <c r="CT248" i="1"/>
  <c r="CP248" i="1"/>
  <c r="CL248" i="1"/>
  <c r="CH248" i="1"/>
  <c r="DU248" i="1"/>
  <c r="DQ248" i="1"/>
  <c r="DM248" i="1"/>
  <c r="DI248" i="1"/>
  <c r="DE248" i="1"/>
  <c r="DA248" i="1"/>
  <c r="CW248" i="1"/>
  <c r="CS248" i="1"/>
  <c r="CO248" i="1"/>
  <c r="CK248" i="1"/>
  <c r="CG248" i="1"/>
  <c r="DH248" i="1"/>
  <c r="CR248" i="1"/>
  <c r="DT248" i="1"/>
  <c r="DD248" i="1"/>
  <c r="CN248" i="1"/>
  <c r="DP248" i="1"/>
  <c r="CZ248" i="1"/>
  <c r="CJ248" i="1"/>
  <c r="CV248" i="1"/>
  <c r="CF248" i="1"/>
  <c r="DL248" i="1"/>
  <c r="DW199" i="1"/>
  <c r="DR199" i="1"/>
  <c r="DN199" i="1"/>
  <c r="DJ199" i="1"/>
  <c r="DF199" i="1"/>
  <c r="DB199" i="1"/>
  <c r="CX199" i="1"/>
  <c r="CT199" i="1"/>
  <c r="CP199" i="1"/>
  <c r="CL199" i="1"/>
  <c r="CH199" i="1"/>
  <c r="DU199" i="1"/>
  <c r="DQ199" i="1"/>
  <c r="DM199" i="1"/>
  <c r="DI199" i="1"/>
  <c r="DE199" i="1"/>
  <c r="DA199" i="1"/>
  <c r="CW199" i="1"/>
  <c r="CS199" i="1"/>
  <c r="CO199" i="1"/>
  <c r="CK199" i="1"/>
  <c r="CG199" i="1"/>
  <c r="DT199" i="1"/>
  <c r="DP199" i="1"/>
  <c r="DL199" i="1"/>
  <c r="DH199" i="1"/>
  <c r="DD199" i="1"/>
  <c r="CZ199" i="1"/>
  <c r="CV199" i="1"/>
  <c r="CR199" i="1"/>
  <c r="CN199" i="1"/>
  <c r="CJ199" i="1"/>
  <c r="CF199" i="1"/>
  <c r="DS199" i="1"/>
  <c r="DC199" i="1"/>
  <c r="CM199" i="1"/>
  <c r="DO199" i="1"/>
  <c r="CY199" i="1"/>
  <c r="CI199" i="1"/>
  <c r="DK199" i="1"/>
  <c r="CU199" i="1"/>
  <c r="CQ199" i="1"/>
  <c r="DG199" i="1"/>
  <c r="DU83" i="1"/>
  <c r="DQ83" i="1"/>
  <c r="DM83" i="1"/>
  <c r="DI83" i="1"/>
  <c r="DE83" i="1"/>
  <c r="DA83" i="1"/>
  <c r="CW83" i="1"/>
  <c r="CS83" i="1"/>
  <c r="CO83" i="1"/>
  <c r="CK83" i="1"/>
  <c r="CG83" i="1"/>
  <c r="DT83" i="1"/>
  <c r="DP83" i="1"/>
  <c r="DL83" i="1"/>
  <c r="DH83" i="1"/>
  <c r="DD83" i="1"/>
  <c r="CZ83" i="1"/>
  <c r="CV83" i="1"/>
  <c r="CR83" i="1"/>
  <c r="CN83" i="1"/>
  <c r="CJ83" i="1"/>
  <c r="CF83" i="1"/>
  <c r="DS83" i="1"/>
  <c r="DO83" i="1"/>
  <c r="DK83" i="1"/>
  <c r="DG83" i="1"/>
  <c r="DC83" i="1"/>
  <c r="CY83" i="1"/>
  <c r="CU83" i="1"/>
  <c r="CQ83" i="1"/>
  <c r="CM83" i="1"/>
  <c r="CI83" i="1"/>
  <c r="DJ83" i="1"/>
  <c r="CT83" i="1"/>
  <c r="CH83" i="1"/>
  <c r="DW83" i="1"/>
  <c r="DF83" i="1"/>
  <c r="CP83" i="1"/>
  <c r="CX83" i="1"/>
  <c r="DR83" i="1"/>
  <c r="DB83" i="1"/>
  <c r="CL83" i="1"/>
  <c r="DN83" i="1"/>
  <c r="DU64" i="1"/>
  <c r="DQ64" i="1"/>
  <c r="DM64" i="1"/>
  <c r="DI64" i="1"/>
  <c r="DE64" i="1"/>
  <c r="DA64" i="1"/>
  <c r="CW64" i="1"/>
  <c r="CS64" i="1"/>
  <c r="CO64" i="1"/>
  <c r="CK64" i="1"/>
  <c r="CG64" i="1"/>
  <c r="DT64" i="1"/>
  <c r="DP64" i="1"/>
  <c r="DL64" i="1"/>
  <c r="DH64" i="1"/>
  <c r="DD64" i="1"/>
  <c r="CZ64" i="1"/>
  <c r="CV64" i="1"/>
  <c r="CR64" i="1"/>
  <c r="CN64" i="1"/>
  <c r="CJ64" i="1"/>
  <c r="CF64" i="1"/>
  <c r="DO64" i="1"/>
  <c r="DG64" i="1"/>
  <c r="CY64" i="1"/>
  <c r="CQ64" i="1"/>
  <c r="CI64" i="1"/>
  <c r="DR64" i="1"/>
  <c r="CT64" i="1"/>
  <c r="DW64" i="1"/>
  <c r="DN64" i="1"/>
  <c r="DF64" i="1"/>
  <c r="CX64" i="1"/>
  <c r="CP64" i="1"/>
  <c r="CH64" i="1"/>
  <c r="DB64" i="1"/>
  <c r="DS64" i="1"/>
  <c r="DK64" i="1"/>
  <c r="DC64" i="1"/>
  <c r="CU64" i="1"/>
  <c r="CM64" i="1"/>
  <c r="DJ64" i="1"/>
  <c r="CL64" i="1"/>
  <c r="DW203" i="1"/>
  <c r="DR203" i="1"/>
  <c r="DN203" i="1"/>
  <c r="DJ203" i="1"/>
  <c r="DF203" i="1"/>
  <c r="DB203" i="1"/>
  <c r="CX203" i="1"/>
  <c r="CT203" i="1"/>
  <c r="CP203" i="1"/>
  <c r="CL203" i="1"/>
  <c r="CH203" i="1"/>
  <c r="DU203" i="1"/>
  <c r="DQ203" i="1"/>
  <c r="DM203" i="1"/>
  <c r="DI203" i="1"/>
  <c r="DE203" i="1"/>
  <c r="DA203" i="1"/>
  <c r="CW203" i="1"/>
  <c r="CS203" i="1"/>
  <c r="CO203" i="1"/>
  <c r="CK203" i="1"/>
  <c r="CG203" i="1"/>
  <c r="DT203" i="1"/>
  <c r="DP203" i="1"/>
  <c r="DL203" i="1"/>
  <c r="DH203" i="1"/>
  <c r="DD203" i="1"/>
  <c r="CZ203" i="1"/>
  <c r="CV203" i="1"/>
  <c r="CR203" i="1"/>
  <c r="CN203" i="1"/>
  <c r="CJ203" i="1"/>
  <c r="CF203" i="1"/>
  <c r="DG203" i="1"/>
  <c r="CQ203" i="1"/>
  <c r="DS203" i="1"/>
  <c r="DC203" i="1"/>
  <c r="CM203" i="1"/>
  <c r="DO203" i="1"/>
  <c r="CY203" i="1"/>
  <c r="CI203" i="1"/>
  <c r="DK203" i="1"/>
  <c r="CU203" i="1"/>
  <c r="BZ419" i="1"/>
  <c r="DW419" i="1"/>
  <c r="DR419" i="1"/>
  <c r="DU419" i="1"/>
  <c r="DQ419" i="1"/>
  <c r="DM419" i="1"/>
  <c r="DI419" i="1"/>
  <c r="DE419" i="1"/>
  <c r="DA419" i="1"/>
  <c r="CW419" i="1"/>
  <c r="CS419" i="1"/>
  <c r="CO419" i="1"/>
  <c r="CK419" i="1"/>
  <c r="CG419" i="1"/>
  <c r="DT419" i="1"/>
  <c r="DP419" i="1"/>
  <c r="DL419" i="1"/>
  <c r="DH419" i="1"/>
  <c r="DD419" i="1"/>
  <c r="CZ419" i="1"/>
  <c r="CV419" i="1"/>
  <c r="CR419" i="1"/>
  <c r="CN419" i="1"/>
  <c r="CJ419" i="1"/>
  <c r="CF419" i="1"/>
  <c r="DO419" i="1"/>
  <c r="DG419" i="1"/>
  <c r="CY419" i="1"/>
  <c r="CQ419" i="1"/>
  <c r="CI419" i="1"/>
  <c r="DN419" i="1"/>
  <c r="DF419" i="1"/>
  <c r="CX419" i="1"/>
  <c r="CP419" i="1"/>
  <c r="CH419" i="1"/>
  <c r="DK419" i="1"/>
  <c r="DC419" i="1"/>
  <c r="CU419" i="1"/>
  <c r="CM419" i="1"/>
  <c r="DJ419" i="1"/>
  <c r="DB419" i="1"/>
  <c r="CT419" i="1"/>
  <c r="CL419" i="1"/>
  <c r="DS419" i="1"/>
  <c r="DT329" i="1"/>
  <c r="DP329" i="1"/>
  <c r="DL329" i="1"/>
  <c r="DH329" i="1"/>
  <c r="DD329" i="1"/>
  <c r="CZ329" i="1"/>
  <c r="CV329" i="1"/>
  <c r="CR329" i="1"/>
  <c r="CN329" i="1"/>
  <c r="CJ329" i="1"/>
  <c r="CF329" i="1"/>
  <c r="DS329" i="1"/>
  <c r="DO329" i="1"/>
  <c r="DK329" i="1"/>
  <c r="DG329" i="1"/>
  <c r="DC329" i="1"/>
  <c r="CY329" i="1"/>
  <c r="CU329" i="1"/>
  <c r="CQ329" i="1"/>
  <c r="CM329" i="1"/>
  <c r="CI329" i="1"/>
  <c r="DW329" i="1"/>
  <c r="DR329" i="1"/>
  <c r="DN329" i="1"/>
  <c r="DJ329" i="1"/>
  <c r="DF329" i="1"/>
  <c r="DB329" i="1"/>
  <c r="CX329" i="1"/>
  <c r="CT329" i="1"/>
  <c r="CP329" i="1"/>
  <c r="CL329" i="1"/>
  <c r="CH329" i="1"/>
  <c r="DM329" i="1"/>
  <c r="CW329" i="1"/>
  <c r="CG329" i="1"/>
  <c r="DI329" i="1"/>
  <c r="CS329" i="1"/>
  <c r="DU329" i="1"/>
  <c r="DE329" i="1"/>
  <c r="CO329" i="1"/>
  <c r="DQ329" i="1"/>
  <c r="DA329" i="1"/>
  <c r="CK329" i="1"/>
  <c r="BZ115" i="1"/>
  <c r="DU115" i="1"/>
  <c r="DQ115" i="1"/>
  <c r="DM115" i="1"/>
  <c r="DI115" i="1"/>
  <c r="DE115" i="1"/>
  <c r="DA115" i="1"/>
  <c r="CW115" i="1"/>
  <c r="CS115" i="1"/>
  <c r="CO115" i="1"/>
  <c r="CK115" i="1"/>
  <c r="CG115" i="1"/>
  <c r="DT115" i="1"/>
  <c r="DP115" i="1"/>
  <c r="DL115" i="1"/>
  <c r="DH115" i="1"/>
  <c r="DD115" i="1"/>
  <c r="CZ115" i="1"/>
  <c r="CV115" i="1"/>
  <c r="CR115" i="1"/>
  <c r="CN115" i="1"/>
  <c r="CJ115" i="1"/>
  <c r="CF115" i="1"/>
  <c r="DS115" i="1"/>
  <c r="DO115" i="1"/>
  <c r="DK115" i="1"/>
  <c r="DG115" i="1"/>
  <c r="DC115" i="1"/>
  <c r="CY115" i="1"/>
  <c r="CU115" i="1"/>
  <c r="CQ115" i="1"/>
  <c r="CM115" i="1"/>
  <c r="CI115" i="1"/>
  <c r="DJ115" i="1"/>
  <c r="CT115" i="1"/>
  <c r="CH115" i="1"/>
  <c r="DW115" i="1"/>
  <c r="DF115" i="1"/>
  <c r="CP115" i="1"/>
  <c r="DN115" i="1"/>
  <c r="DR115" i="1"/>
  <c r="DB115" i="1"/>
  <c r="CL115" i="1"/>
  <c r="CX115" i="1"/>
  <c r="BZ109" i="1"/>
  <c r="DS109" i="1"/>
  <c r="DO109" i="1"/>
  <c r="DK109" i="1"/>
  <c r="DG109" i="1"/>
  <c r="DC109" i="1"/>
  <c r="CY109" i="1"/>
  <c r="CU109" i="1"/>
  <c r="CQ109" i="1"/>
  <c r="CM109" i="1"/>
  <c r="CI109" i="1"/>
  <c r="DW109" i="1"/>
  <c r="DR109" i="1"/>
  <c r="DN109" i="1"/>
  <c r="DJ109" i="1"/>
  <c r="DF109" i="1"/>
  <c r="DB109" i="1"/>
  <c r="CX109" i="1"/>
  <c r="CT109" i="1"/>
  <c r="CP109" i="1"/>
  <c r="CL109" i="1"/>
  <c r="CH109" i="1"/>
  <c r="DU109" i="1"/>
  <c r="DQ109" i="1"/>
  <c r="DM109" i="1"/>
  <c r="DI109" i="1"/>
  <c r="DE109" i="1"/>
  <c r="DA109" i="1"/>
  <c r="CW109" i="1"/>
  <c r="CS109" i="1"/>
  <c r="CO109" i="1"/>
  <c r="CK109" i="1"/>
  <c r="CG109" i="1"/>
  <c r="DL109" i="1"/>
  <c r="CV109" i="1"/>
  <c r="CF109" i="1"/>
  <c r="DH109" i="1"/>
  <c r="CR109" i="1"/>
  <c r="DP109" i="1"/>
  <c r="CJ109" i="1"/>
  <c r="DT109" i="1"/>
  <c r="DD109" i="1"/>
  <c r="CN109" i="1"/>
  <c r="CZ109" i="1"/>
  <c r="BZ298" i="1"/>
  <c r="DW298" i="1"/>
  <c r="DR298" i="1"/>
  <c r="DN298" i="1"/>
  <c r="DJ298" i="1"/>
  <c r="DF298" i="1"/>
  <c r="DB298" i="1"/>
  <c r="CX298" i="1"/>
  <c r="CT298" i="1"/>
  <c r="CP298" i="1"/>
  <c r="CL298" i="1"/>
  <c r="CH298" i="1"/>
  <c r="DU298" i="1"/>
  <c r="DQ298" i="1"/>
  <c r="DM298" i="1"/>
  <c r="DI298" i="1"/>
  <c r="DE298" i="1"/>
  <c r="DA298" i="1"/>
  <c r="CW298" i="1"/>
  <c r="CS298" i="1"/>
  <c r="CO298" i="1"/>
  <c r="CK298" i="1"/>
  <c r="CG298" i="1"/>
  <c r="DT298" i="1"/>
  <c r="DP298" i="1"/>
  <c r="DL298" i="1"/>
  <c r="DH298" i="1"/>
  <c r="DD298" i="1"/>
  <c r="CZ298" i="1"/>
  <c r="CV298" i="1"/>
  <c r="CR298" i="1"/>
  <c r="CN298" i="1"/>
  <c r="CJ298" i="1"/>
  <c r="CF298" i="1"/>
  <c r="DS298" i="1"/>
  <c r="DC298" i="1"/>
  <c r="CM298" i="1"/>
  <c r="DO298" i="1"/>
  <c r="CY298" i="1"/>
  <c r="CI298" i="1"/>
  <c r="DK298" i="1"/>
  <c r="CU298" i="1"/>
  <c r="DG298" i="1"/>
  <c r="CQ298" i="1"/>
  <c r="DS244" i="1"/>
  <c r="DO244" i="1"/>
  <c r="DK244" i="1"/>
  <c r="DG244" i="1"/>
  <c r="DC244" i="1"/>
  <c r="CY244" i="1"/>
  <c r="CU244" i="1"/>
  <c r="CQ244" i="1"/>
  <c r="CM244" i="1"/>
  <c r="CI244" i="1"/>
  <c r="DW244" i="1"/>
  <c r="DR244" i="1"/>
  <c r="DN244" i="1"/>
  <c r="DJ244" i="1"/>
  <c r="DF244" i="1"/>
  <c r="DB244" i="1"/>
  <c r="CX244" i="1"/>
  <c r="CT244" i="1"/>
  <c r="CP244" i="1"/>
  <c r="CL244" i="1"/>
  <c r="CH244" i="1"/>
  <c r="DU244" i="1"/>
  <c r="DQ244" i="1"/>
  <c r="DM244" i="1"/>
  <c r="DI244" i="1"/>
  <c r="DE244" i="1"/>
  <c r="DA244" i="1"/>
  <c r="CW244" i="1"/>
  <c r="CS244" i="1"/>
  <c r="CO244" i="1"/>
  <c r="CK244" i="1"/>
  <c r="CG244" i="1"/>
  <c r="DT244" i="1"/>
  <c r="DD244" i="1"/>
  <c r="CN244" i="1"/>
  <c r="DP244" i="1"/>
  <c r="CZ244" i="1"/>
  <c r="CJ244" i="1"/>
  <c r="DL244" i="1"/>
  <c r="CV244" i="1"/>
  <c r="CF244" i="1"/>
  <c r="DH244" i="1"/>
  <c r="CR244" i="1"/>
  <c r="BZ260" i="1"/>
  <c r="DU260" i="1"/>
  <c r="DQ260" i="1"/>
  <c r="DM260" i="1"/>
  <c r="DI260" i="1"/>
  <c r="DE260" i="1"/>
  <c r="DA260" i="1"/>
  <c r="CW260" i="1"/>
  <c r="CS260" i="1"/>
  <c r="CO260" i="1"/>
  <c r="CK260" i="1"/>
  <c r="CG260" i="1"/>
  <c r="DT260" i="1"/>
  <c r="DP260" i="1"/>
  <c r="DL260" i="1"/>
  <c r="DH260" i="1"/>
  <c r="DD260" i="1"/>
  <c r="DS260" i="1"/>
  <c r="DO260" i="1"/>
  <c r="DK260" i="1"/>
  <c r="DG260" i="1"/>
  <c r="DC260" i="1"/>
  <c r="CY260" i="1"/>
  <c r="CU260" i="1"/>
  <c r="CQ260" i="1"/>
  <c r="CM260" i="1"/>
  <c r="CI260" i="1"/>
  <c r="DW260" i="1"/>
  <c r="DF260" i="1"/>
  <c r="CV260" i="1"/>
  <c r="CN260" i="1"/>
  <c r="CF260" i="1"/>
  <c r="DR260" i="1"/>
  <c r="DB260" i="1"/>
  <c r="CT260" i="1"/>
  <c r="CL260" i="1"/>
  <c r="DN260" i="1"/>
  <c r="CZ260" i="1"/>
  <c r="CR260" i="1"/>
  <c r="CJ260" i="1"/>
  <c r="CP260" i="1"/>
  <c r="CH260" i="1"/>
  <c r="DJ260" i="1"/>
  <c r="CX260" i="1"/>
  <c r="BZ102" i="1"/>
  <c r="DT102" i="1"/>
  <c r="DP102" i="1"/>
  <c r="DL102" i="1"/>
  <c r="DH102" i="1"/>
  <c r="DD102" i="1"/>
  <c r="CZ102" i="1"/>
  <c r="CV102" i="1"/>
  <c r="CR102" i="1"/>
  <c r="CN102" i="1"/>
  <c r="CJ102" i="1"/>
  <c r="CF102" i="1"/>
  <c r="DS102" i="1"/>
  <c r="DO102" i="1"/>
  <c r="DK102" i="1"/>
  <c r="DG102" i="1"/>
  <c r="DC102" i="1"/>
  <c r="CY102" i="1"/>
  <c r="CU102" i="1"/>
  <c r="CQ102" i="1"/>
  <c r="CM102" i="1"/>
  <c r="CI102" i="1"/>
  <c r="DW102" i="1"/>
  <c r="DR102" i="1"/>
  <c r="DN102" i="1"/>
  <c r="DJ102" i="1"/>
  <c r="DF102" i="1"/>
  <c r="DB102" i="1"/>
  <c r="CX102" i="1"/>
  <c r="CT102" i="1"/>
  <c r="CP102" i="1"/>
  <c r="CL102" i="1"/>
  <c r="CH102" i="1"/>
  <c r="DI102" i="1"/>
  <c r="CS102" i="1"/>
  <c r="DU102" i="1"/>
  <c r="DE102" i="1"/>
  <c r="CO102" i="1"/>
  <c r="CW102" i="1"/>
  <c r="DQ102" i="1"/>
  <c r="DA102" i="1"/>
  <c r="CK102" i="1"/>
  <c r="DM102" i="1"/>
  <c r="CG102" i="1"/>
  <c r="DU346" i="1"/>
  <c r="DQ346" i="1"/>
  <c r="DM346" i="1"/>
  <c r="DI346" i="1"/>
  <c r="DE346" i="1"/>
  <c r="DA346" i="1"/>
  <c r="CW346" i="1"/>
  <c r="CS346" i="1"/>
  <c r="CO346" i="1"/>
  <c r="CK346" i="1"/>
  <c r="CG346" i="1"/>
  <c r="DT346" i="1"/>
  <c r="DO346" i="1"/>
  <c r="DJ346" i="1"/>
  <c r="DD346" i="1"/>
  <c r="CY346" i="1"/>
  <c r="CT346" i="1"/>
  <c r="CN346" i="1"/>
  <c r="CI346" i="1"/>
  <c r="DS346" i="1"/>
  <c r="DN346" i="1"/>
  <c r="DH346" i="1"/>
  <c r="DC346" i="1"/>
  <c r="CX346" i="1"/>
  <c r="CR346" i="1"/>
  <c r="CM346" i="1"/>
  <c r="CH346" i="1"/>
  <c r="DR346" i="1"/>
  <c r="DL346" i="1"/>
  <c r="DG346" i="1"/>
  <c r="DB346" i="1"/>
  <c r="CV346" i="1"/>
  <c r="CQ346" i="1"/>
  <c r="CL346" i="1"/>
  <c r="CF346" i="1"/>
  <c r="DP346" i="1"/>
  <c r="CU346" i="1"/>
  <c r="DK346" i="1"/>
  <c r="CP346" i="1"/>
  <c r="DF346" i="1"/>
  <c r="CJ346" i="1"/>
  <c r="DW346" i="1"/>
  <c r="CZ346" i="1"/>
  <c r="BZ308" i="1"/>
  <c r="DS308" i="1"/>
  <c r="DO308" i="1"/>
  <c r="DK308" i="1"/>
  <c r="DG308" i="1"/>
  <c r="DC308" i="1"/>
  <c r="CY308" i="1"/>
  <c r="CU308" i="1"/>
  <c r="CQ308" i="1"/>
  <c r="CM308" i="1"/>
  <c r="CI308" i="1"/>
  <c r="DW308" i="1"/>
  <c r="DR308" i="1"/>
  <c r="DN308" i="1"/>
  <c r="DJ308" i="1"/>
  <c r="DF308" i="1"/>
  <c r="DB308" i="1"/>
  <c r="CX308" i="1"/>
  <c r="CT308" i="1"/>
  <c r="CP308" i="1"/>
  <c r="CL308" i="1"/>
  <c r="CH308" i="1"/>
  <c r="DU308" i="1"/>
  <c r="DQ308" i="1"/>
  <c r="DM308" i="1"/>
  <c r="DI308" i="1"/>
  <c r="DE308" i="1"/>
  <c r="DA308" i="1"/>
  <c r="CW308" i="1"/>
  <c r="CS308" i="1"/>
  <c r="CO308" i="1"/>
  <c r="CK308" i="1"/>
  <c r="CG308" i="1"/>
  <c r="DT308" i="1"/>
  <c r="DD308" i="1"/>
  <c r="CN308" i="1"/>
  <c r="DP308" i="1"/>
  <c r="CZ308" i="1"/>
  <c r="CJ308" i="1"/>
  <c r="DL308" i="1"/>
  <c r="CV308" i="1"/>
  <c r="CF308" i="1"/>
  <c r="DH308" i="1"/>
  <c r="CR308" i="1"/>
  <c r="BZ253" i="1"/>
  <c r="DW253" i="1"/>
  <c r="DR253" i="1"/>
  <c r="DN253" i="1"/>
  <c r="DJ253" i="1"/>
  <c r="DF253" i="1"/>
  <c r="DB253" i="1"/>
  <c r="DT253" i="1"/>
  <c r="DP253" i="1"/>
  <c r="DL253" i="1"/>
  <c r="DH253" i="1"/>
  <c r="DD253" i="1"/>
  <c r="CZ253" i="1"/>
  <c r="DQ253" i="1"/>
  <c r="DI253" i="1"/>
  <c r="DA253" i="1"/>
  <c r="CV253" i="1"/>
  <c r="CR253" i="1"/>
  <c r="CN253" i="1"/>
  <c r="CJ253" i="1"/>
  <c r="CF253" i="1"/>
  <c r="DO253" i="1"/>
  <c r="DG253" i="1"/>
  <c r="CY253" i="1"/>
  <c r="CU253" i="1"/>
  <c r="CQ253" i="1"/>
  <c r="CM253" i="1"/>
  <c r="CI253" i="1"/>
  <c r="DU253" i="1"/>
  <c r="DM253" i="1"/>
  <c r="DE253" i="1"/>
  <c r="CX253" i="1"/>
  <c r="CT253" i="1"/>
  <c r="CP253" i="1"/>
  <c r="CL253" i="1"/>
  <c r="CH253" i="1"/>
  <c r="DC253" i="1"/>
  <c r="CK253" i="1"/>
  <c r="CW253" i="1"/>
  <c r="CG253" i="1"/>
  <c r="DS253" i="1"/>
  <c r="CS253" i="1"/>
  <c r="DK253" i="1"/>
  <c r="CO253" i="1"/>
  <c r="BZ496" i="1"/>
  <c r="DT496" i="1"/>
  <c r="DP496" i="1"/>
  <c r="DL496" i="1"/>
  <c r="DH496" i="1"/>
  <c r="DD496" i="1"/>
  <c r="CZ496" i="1"/>
  <c r="CV496" i="1"/>
  <c r="CR496" i="1"/>
  <c r="CN496" i="1"/>
  <c r="CJ496" i="1"/>
  <c r="CF496" i="1"/>
  <c r="DS496" i="1"/>
  <c r="DO496" i="1"/>
  <c r="DK496" i="1"/>
  <c r="DG496" i="1"/>
  <c r="DC496" i="1"/>
  <c r="CY496" i="1"/>
  <c r="CU496" i="1"/>
  <c r="CQ496" i="1"/>
  <c r="CM496" i="1"/>
  <c r="CI496" i="1"/>
  <c r="DR496" i="1"/>
  <c r="DJ496" i="1"/>
  <c r="DB496" i="1"/>
  <c r="CT496" i="1"/>
  <c r="CL496" i="1"/>
  <c r="DQ496" i="1"/>
  <c r="DI496" i="1"/>
  <c r="DA496" i="1"/>
  <c r="CS496" i="1"/>
  <c r="CK496" i="1"/>
  <c r="DM496" i="1"/>
  <c r="CW496" i="1"/>
  <c r="CG496" i="1"/>
  <c r="DW496" i="1"/>
  <c r="DF496" i="1"/>
  <c r="CP496" i="1"/>
  <c r="DU496" i="1"/>
  <c r="DE496" i="1"/>
  <c r="CO496" i="1"/>
  <c r="CH496" i="1"/>
  <c r="DN496" i="1"/>
  <c r="CX496" i="1"/>
  <c r="BZ379" i="1"/>
  <c r="DS379" i="1"/>
  <c r="DO379" i="1"/>
  <c r="DK379" i="1"/>
  <c r="DG379" i="1"/>
  <c r="DC379" i="1"/>
  <c r="CY379" i="1"/>
  <c r="CU379" i="1"/>
  <c r="CQ379" i="1"/>
  <c r="CM379" i="1"/>
  <c r="CI379" i="1"/>
  <c r="DW379" i="1"/>
  <c r="DR379" i="1"/>
  <c r="DN379" i="1"/>
  <c r="DJ379" i="1"/>
  <c r="DF379" i="1"/>
  <c r="DB379" i="1"/>
  <c r="CX379" i="1"/>
  <c r="CT379" i="1"/>
  <c r="CP379" i="1"/>
  <c r="CL379" i="1"/>
  <c r="CH379" i="1"/>
  <c r="DU379" i="1"/>
  <c r="DQ379" i="1"/>
  <c r="DM379" i="1"/>
  <c r="DI379" i="1"/>
  <c r="DE379" i="1"/>
  <c r="DA379" i="1"/>
  <c r="CW379" i="1"/>
  <c r="CS379" i="1"/>
  <c r="CO379" i="1"/>
  <c r="CK379" i="1"/>
  <c r="CG379" i="1"/>
  <c r="DP379" i="1"/>
  <c r="CZ379" i="1"/>
  <c r="CJ379" i="1"/>
  <c r="DL379" i="1"/>
  <c r="CV379" i="1"/>
  <c r="CF379" i="1"/>
  <c r="DH379" i="1"/>
  <c r="CR379" i="1"/>
  <c r="DT379" i="1"/>
  <c r="DD379" i="1"/>
  <c r="CN379" i="1"/>
  <c r="DU182" i="1"/>
  <c r="DQ182" i="1"/>
  <c r="DM182" i="1"/>
  <c r="DI182" i="1"/>
  <c r="DE182" i="1"/>
  <c r="DA182" i="1"/>
  <c r="CW182" i="1"/>
  <c r="CS182" i="1"/>
  <c r="CO182" i="1"/>
  <c r="CK182" i="1"/>
  <c r="CG182" i="1"/>
  <c r="DT182" i="1"/>
  <c r="DP182" i="1"/>
  <c r="DL182" i="1"/>
  <c r="DH182" i="1"/>
  <c r="DD182" i="1"/>
  <c r="CZ182" i="1"/>
  <c r="CV182" i="1"/>
  <c r="CR182" i="1"/>
  <c r="CN182" i="1"/>
  <c r="CJ182" i="1"/>
  <c r="CF182" i="1"/>
  <c r="DS182" i="1"/>
  <c r="DO182" i="1"/>
  <c r="DK182" i="1"/>
  <c r="DG182" i="1"/>
  <c r="DC182" i="1"/>
  <c r="CY182" i="1"/>
  <c r="CU182" i="1"/>
  <c r="CQ182" i="1"/>
  <c r="CM182" i="1"/>
  <c r="CI182" i="1"/>
  <c r="DN182" i="1"/>
  <c r="CX182" i="1"/>
  <c r="CH182" i="1"/>
  <c r="DJ182" i="1"/>
  <c r="CT182" i="1"/>
  <c r="DW182" i="1"/>
  <c r="DF182" i="1"/>
  <c r="CP182" i="1"/>
  <c r="DR182" i="1"/>
  <c r="DB182" i="1"/>
  <c r="CL182" i="1"/>
  <c r="BZ230" i="1"/>
  <c r="DU230" i="1"/>
  <c r="DQ230" i="1"/>
  <c r="DM230" i="1"/>
  <c r="DI230" i="1"/>
  <c r="DE230" i="1"/>
  <c r="DA230" i="1"/>
  <c r="CW230" i="1"/>
  <c r="CS230" i="1"/>
  <c r="CO230" i="1"/>
  <c r="CK230" i="1"/>
  <c r="CG230" i="1"/>
  <c r="DT230" i="1"/>
  <c r="DP230" i="1"/>
  <c r="DL230" i="1"/>
  <c r="DH230" i="1"/>
  <c r="DD230" i="1"/>
  <c r="CZ230" i="1"/>
  <c r="CV230" i="1"/>
  <c r="CR230" i="1"/>
  <c r="CN230" i="1"/>
  <c r="CJ230" i="1"/>
  <c r="CF230" i="1"/>
  <c r="DS230" i="1"/>
  <c r="DO230" i="1"/>
  <c r="DK230" i="1"/>
  <c r="DG230" i="1"/>
  <c r="DC230" i="1"/>
  <c r="CY230" i="1"/>
  <c r="CU230" i="1"/>
  <c r="CQ230" i="1"/>
  <c r="CM230" i="1"/>
  <c r="CI230" i="1"/>
  <c r="DN230" i="1"/>
  <c r="CX230" i="1"/>
  <c r="CH230" i="1"/>
  <c r="DJ230" i="1"/>
  <c r="CT230" i="1"/>
  <c r="DW230" i="1"/>
  <c r="DF230" i="1"/>
  <c r="CP230" i="1"/>
  <c r="DB230" i="1"/>
  <c r="CL230" i="1"/>
  <c r="DR230" i="1"/>
  <c r="DU111" i="1"/>
  <c r="DQ111" i="1"/>
  <c r="DM111" i="1"/>
  <c r="DI111" i="1"/>
  <c r="DE111" i="1"/>
  <c r="DA111" i="1"/>
  <c r="CW111" i="1"/>
  <c r="CS111" i="1"/>
  <c r="CO111" i="1"/>
  <c r="CK111" i="1"/>
  <c r="CG111" i="1"/>
  <c r="DT111" i="1"/>
  <c r="DP111" i="1"/>
  <c r="DL111" i="1"/>
  <c r="DH111" i="1"/>
  <c r="DD111" i="1"/>
  <c r="CZ111" i="1"/>
  <c r="CV111" i="1"/>
  <c r="CR111" i="1"/>
  <c r="CN111" i="1"/>
  <c r="CJ111" i="1"/>
  <c r="CF111" i="1"/>
  <c r="DS111" i="1"/>
  <c r="DO111" i="1"/>
  <c r="DK111" i="1"/>
  <c r="DG111" i="1"/>
  <c r="DC111" i="1"/>
  <c r="CY111" i="1"/>
  <c r="CU111" i="1"/>
  <c r="CQ111" i="1"/>
  <c r="CM111" i="1"/>
  <c r="CI111" i="1"/>
  <c r="DW111" i="1"/>
  <c r="DF111" i="1"/>
  <c r="CP111" i="1"/>
  <c r="DR111" i="1"/>
  <c r="DB111" i="1"/>
  <c r="CL111" i="1"/>
  <c r="CT111" i="1"/>
  <c r="DN111" i="1"/>
  <c r="CX111" i="1"/>
  <c r="CH111" i="1"/>
  <c r="DJ111" i="1"/>
  <c r="BZ68" i="1"/>
  <c r="DU68" i="1"/>
  <c r="DQ68" i="1"/>
  <c r="DM68" i="1"/>
  <c r="DI68" i="1"/>
  <c r="DE68" i="1"/>
  <c r="DA68" i="1"/>
  <c r="CW68" i="1"/>
  <c r="CS68" i="1"/>
  <c r="CO68" i="1"/>
  <c r="CK68" i="1"/>
  <c r="CG68" i="1"/>
  <c r="DT68" i="1"/>
  <c r="DP68" i="1"/>
  <c r="DL68" i="1"/>
  <c r="DH68" i="1"/>
  <c r="DD68" i="1"/>
  <c r="CZ68" i="1"/>
  <c r="CV68" i="1"/>
  <c r="CR68" i="1"/>
  <c r="CN68" i="1"/>
  <c r="CJ68" i="1"/>
  <c r="CF68" i="1"/>
  <c r="DS68" i="1"/>
  <c r="DK68" i="1"/>
  <c r="DC68" i="1"/>
  <c r="CU68" i="1"/>
  <c r="CM68" i="1"/>
  <c r="DW68" i="1"/>
  <c r="CX68" i="1"/>
  <c r="DR68" i="1"/>
  <c r="DJ68" i="1"/>
  <c r="DB68" i="1"/>
  <c r="CT68" i="1"/>
  <c r="CL68" i="1"/>
  <c r="DN68" i="1"/>
  <c r="CP68" i="1"/>
  <c r="DO68" i="1"/>
  <c r="DG68" i="1"/>
  <c r="CY68" i="1"/>
  <c r="CQ68" i="1"/>
  <c r="CI68" i="1"/>
  <c r="DF68" i="1"/>
  <c r="CH68" i="1"/>
  <c r="BZ207" i="1"/>
  <c r="DW207" i="1"/>
  <c r="DR207" i="1"/>
  <c r="DN207" i="1"/>
  <c r="DJ207" i="1"/>
  <c r="DF207" i="1"/>
  <c r="DB207" i="1"/>
  <c r="CX207" i="1"/>
  <c r="CT207" i="1"/>
  <c r="CP207" i="1"/>
  <c r="CL207" i="1"/>
  <c r="CH207" i="1"/>
  <c r="DU207" i="1"/>
  <c r="DQ207" i="1"/>
  <c r="DM207" i="1"/>
  <c r="DI207" i="1"/>
  <c r="DE207" i="1"/>
  <c r="DA207" i="1"/>
  <c r="CW207" i="1"/>
  <c r="CS207" i="1"/>
  <c r="CO207" i="1"/>
  <c r="CK207" i="1"/>
  <c r="CG207" i="1"/>
  <c r="DT207" i="1"/>
  <c r="DP207" i="1"/>
  <c r="DL207" i="1"/>
  <c r="DH207" i="1"/>
  <c r="DD207" i="1"/>
  <c r="CZ207" i="1"/>
  <c r="CV207" i="1"/>
  <c r="CR207" i="1"/>
  <c r="CN207" i="1"/>
  <c r="CJ207" i="1"/>
  <c r="CF207" i="1"/>
  <c r="DK207" i="1"/>
  <c r="CU207" i="1"/>
  <c r="DG207" i="1"/>
  <c r="CQ207" i="1"/>
  <c r="DS207" i="1"/>
  <c r="DC207" i="1"/>
  <c r="CM207" i="1"/>
  <c r="DO207" i="1"/>
  <c r="CY207" i="1"/>
  <c r="CI207" i="1"/>
  <c r="BZ423" i="1"/>
  <c r="DW423" i="1"/>
  <c r="DR423" i="1"/>
  <c r="DN423" i="1"/>
  <c r="DJ423" i="1"/>
  <c r="DF423" i="1"/>
  <c r="DB423" i="1"/>
  <c r="CX423" i="1"/>
  <c r="CT423" i="1"/>
  <c r="CP423" i="1"/>
  <c r="CL423" i="1"/>
  <c r="CH423" i="1"/>
  <c r="DU423" i="1"/>
  <c r="DQ423" i="1"/>
  <c r="DM423" i="1"/>
  <c r="DI423" i="1"/>
  <c r="DE423" i="1"/>
  <c r="DA423" i="1"/>
  <c r="CW423" i="1"/>
  <c r="CS423" i="1"/>
  <c r="CO423" i="1"/>
  <c r="CK423" i="1"/>
  <c r="CG423" i="1"/>
  <c r="DT423" i="1"/>
  <c r="DP423" i="1"/>
  <c r="DL423" i="1"/>
  <c r="DH423" i="1"/>
  <c r="DD423" i="1"/>
  <c r="CZ423" i="1"/>
  <c r="CV423" i="1"/>
  <c r="CR423" i="1"/>
  <c r="CN423" i="1"/>
  <c r="CJ423" i="1"/>
  <c r="CF423" i="1"/>
  <c r="DS423" i="1"/>
  <c r="DC423" i="1"/>
  <c r="CM423" i="1"/>
  <c r="DO423" i="1"/>
  <c r="CY423" i="1"/>
  <c r="CI423" i="1"/>
  <c r="DK423" i="1"/>
  <c r="CU423" i="1"/>
  <c r="DG423" i="1"/>
  <c r="CQ423" i="1"/>
  <c r="DT333" i="1"/>
  <c r="DP333" i="1"/>
  <c r="DL333" i="1"/>
  <c r="DH333" i="1"/>
  <c r="DD333" i="1"/>
  <c r="CZ333" i="1"/>
  <c r="CV333" i="1"/>
  <c r="CR333" i="1"/>
  <c r="CN333" i="1"/>
  <c r="CJ333" i="1"/>
  <c r="CF333" i="1"/>
  <c r="DS333" i="1"/>
  <c r="DO333" i="1"/>
  <c r="DK333" i="1"/>
  <c r="DG333" i="1"/>
  <c r="DC333" i="1"/>
  <c r="CY333" i="1"/>
  <c r="CU333" i="1"/>
  <c r="CQ333" i="1"/>
  <c r="CM333" i="1"/>
  <c r="CI333" i="1"/>
  <c r="DW333" i="1"/>
  <c r="DR333" i="1"/>
  <c r="DN333" i="1"/>
  <c r="DJ333" i="1"/>
  <c r="DF333" i="1"/>
  <c r="DB333" i="1"/>
  <c r="CX333" i="1"/>
  <c r="CT333" i="1"/>
  <c r="CP333" i="1"/>
  <c r="CL333" i="1"/>
  <c r="CH333" i="1"/>
  <c r="DQ333" i="1"/>
  <c r="DA333" i="1"/>
  <c r="CK333" i="1"/>
  <c r="DM333" i="1"/>
  <c r="CW333" i="1"/>
  <c r="CG333" i="1"/>
  <c r="DI333" i="1"/>
  <c r="CS333" i="1"/>
  <c r="CO333" i="1"/>
  <c r="DU333" i="1"/>
  <c r="DE333" i="1"/>
  <c r="BZ139" i="1"/>
  <c r="DU139" i="1"/>
  <c r="DQ139" i="1"/>
  <c r="DM139" i="1"/>
  <c r="DI139" i="1"/>
  <c r="DE139" i="1"/>
  <c r="DA139" i="1"/>
  <c r="CW139" i="1"/>
  <c r="CS139" i="1"/>
  <c r="CO139" i="1"/>
  <c r="CK139" i="1"/>
  <c r="CG139" i="1"/>
  <c r="DT139" i="1"/>
  <c r="DP139" i="1"/>
  <c r="DL139" i="1"/>
  <c r="DH139" i="1"/>
  <c r="DD139" i="1"/>
  <c r="CZ139" i="1"/>
  <c r="CV139" i="1"/>
  <c r="CR139" i="1"/>
  <c r="CN139" i="1"/>
  <c r="CJ139" i="1"/>
  <c r="CF139" i="1"/>
  <c r="DS139" i="1"/>
  <c r="DO139" i="1"/>
  <c r="DK139" i="1"/>
  <c r="DG139" i="1"/>
  <c r="DC139" i="1"/>
  <c r="CY139" i="1"/>
  <c r="CU139" i="1"/>
  <c r="CQ139" i="1"/>
  <c r="CM139" i="1"/>
  <c r="CI139" i="1"/>
  <c r="DR139" i="1"/>
  <c r="DB139" i="1"/>
  <c r="CL139" i="1"/>
  <c r="DN139" i="1"/>
  <c r="CX139" i="1"/>
  <c r="CH139" i="1"/>
  <c r="DJ139" i="1"/>
  <c r="CT139" i="1"/>
  <c r="DW139" i="1"/>
  <c r="DF139" i="1"/>
  <c r="CP139" i="1"/>
  <c r="DS113" i="1"/>
  <c r="DO113" i="1"/>
  <c r="DK113" i="1"/>
  <c r="DG113" i="1"/>
  <c r="DC113" i="1"/>
  <c r="CY113" i="1"/>
  <c r="CU113" i="1"/>
  <c r="CQ113" i="1"/>
  <c r="CM113" i="1"/>
  <c r="CI113" i="1"/>
  <c r="DW113" i="1"/>
  <c r="DR113" i="1"/>
  <c r="DN113" i="1"/>
  <c r="DJ113" i="1"/>
  <c r="DF113" i="1"/>
  <c r="DB113" i="1"/>
  <c r="CX113" i="1"/>
  <c r="CT113" i="1"/>
  <c r="CP113" i="1"/>
  <c r="CL113" i="1"/>
  <c r="CH113" i="1"/>
  <c r="DU113" i="1"/>
  <c r="DQ113" i="1"/>
  <c r="DM113" i="1"/>
  <c r="DI113" i="1"/>
  <c r="DE113" i="1"/>
  <c r="DA113" i="1"/>
  <c r="CW113" i="1"/>
  <c r="CS113" i="1"/>
  <c r="CO113" i="1"/>
  <c r="CK113" i="1"/>
  <c r="CG113" i="1"/>
  <c r="DP113" i="1"/>
  <c r="CZ113" i="1"/>
  <c r="CJ113" i="1"/>
  <c r="DL113" i="1"/>
  <c r="CV113" i="1"/>
  <c r="CF113" i="1"/>
  <c r="DD113" i="1"/>
  <c r="DH113" i="1"/>
  <c r="CR113" i="1"/>
  <c r="DT113" i="1"/>
  <c r="CN113" i="1"/>
  <c r="BZ302" i="1"/>
  <c r="DU302" i="1"/>
  <c r="DQ302" i="1"/>
  <c r="DM302" i="1"/>
  <c r="DI302" i="1"/>
  <c r="DE302" i="1"/>
  <c r="DA302" i="1"/>
  <c r="CW302" i="1"/>
  <c r="CS302" i="1"/>
  <c r="CO302" i="1"/>
  <c r="CK302" i="1"/>
  <c r="CG302" i="1"/>
  <c r="DS302" i="1"/>
  <c r="DO302" i="1"/>
  <c r="DK302" i="1"/>
  <c r="DG302" i="1"/>
  <c r="DC302" i="1"/>
  <c r="CY302" i="1"/>
  <c r="CU302" i="1"/>
  <c r="CQ302" i="1"/>
  <c r="CM302" i="1"/>
  <c r="CI302" i="1"/>
  <c r="DR302" i="1"/>
  <c r="DJ302" i="1"/>
  <c r="DB302" i="1"/>
  <c r="CT302" i="1"/>
  <c r="CL302" i="1"/>
  <c r="DP302" i="1"/>
  <c r="DH302" i="1"/>
  <c r="CZ302" i="1"/>
  <c r="CR302" i="1"/>
  <c r="CJ302" i="1"/>
  <c r="DW302" i="1"/>
  <c r="DN302" i="1"/>
  <c r="DF302" i="1"/>
  <c r="CX302" i="1"/>
  <c r="CP302" i="1"/>
  <c r="CH302" i="1"/>
  <c r="CV302" i="1"/>
  <c r="DT302" i="1"/>
  <c r="CN302" i="1"/>
  <c r="DL302" i="1"/>
  <c r="CF302" i="1"/>
  <c r="DD302" i="1"/>
  <c r="BZ252" i="1"/>
  <c r="DS252" i="1"/>
  <c r="DO252" i="1"/>
  <c r="DK252" i="1"/>
  <c r="DG252" i="1"/>
  <c r="DC252" i="1"/>
  <c r="CY252" i="1"/>
  <c r="CU252" i="1"/>
  <c r="CQ252" i="1"/>
  <c r="CM252" i="1"/>
  <c r="CI252" i="1"/>
  <c r="DW252" i="1"/>
  <c r="DR252" i="1"/>
  <c r="DN252" i="1"/>
  <c r="DJ252" i="1"/>
  <c r="DF252" i="1"/>
  <c r="DB252" i="1"/>
  <c r="CX252" i="1"/>
  <c r="CT252" i="1"/>
  <c r="CP252" i="1"/>
  <c r="CL252" i="1"/>
  <c r="CH252" i="1"/>
  <c r="DU252" i="1"/>
  <c r="DQ252" i="1"/>
  <c r="DM252" i="1"/>
  <c r="DI252" i="1"/>
  <c r="DE252" i="1"/>
  <c r="DA252" i="1"/>
  <c r="CW252" i="1"/>
  <c r="CS252" i="1"/>
  <c r="CO252" i="1"/>
  <c r="CK252" i="1"/>
  <c r="CG252" i="1"/>
  <c r="DL252" i="1"/>
  <c r="CV252" i="1"/>
  <c r="CF252" i="1"/>
  <c r="DH252" i="1"/>
  <c r="CR252" i="1"/>
  <c r="DT252" i="1"/>
  <c r="DD252" i="1"/>
  <c r="CN252" i="1"/>
  <c r="DP252" i="1"/>
  <c r="CZ252" i="1"/>
  <c r="CJ252" i="1"/>
  <c r="BZ268" i="1"/>
  <c r="DU268" i="1"/>
  <c r="DQ268" i="1"/>
  <c r="DM268" i="1"/>
  <c r="DI268" i="1"/>
  <c r="DE268" i="1"/>
  <c r="DA268" i="1"/>
  <c r="CW268" i="1"/>
  <c r="CS268" i="1"/>
  <c r="CO268" i="1"/>
  <c r="CK268" i="1"/>
  <c r="CG268" i="1"/>
  <c r="DT268" i="1"/>
  <c r="DP268" i="1"/>
  <c r="DL268" i="1"/>
  <c r="DH268" i="1"/>
  <c r="DD268" i="1"/>
  <c r="CZ268" i="1"/>
  <c r="CV268" i="1"/>
  <c r="CR268" i="1"/>
  <c r="CN268" i="1"/>
  <c r="CJ268" i="1"/>
  <c r="CF268" i="1"/>
  <c r="DS268" i="1"/>
  <c r="DO268" i="1"/>
  <c r="DK268" i="1"/>
  <c r="DG268" i="1"/>
  <c r="DC268" i="1"/>
  <c r="CY268" i="1"/>
  <c r="CU268" i="1"/>
  <c r="CQ268" i="1"/>
  <c r="CM268" i="1"/>
  <c r="CI268" i="1"/>
  <c r="DN268" i="1"/>
  <c r="CX268" i="1"/>
  <c r="CH268" i="1"/>
  <c r="DJ268" i="1"/>
  <c r="CT268" i="1"/>
  <c r="DW268" i="1"/>
  <c r="DF268" i="1"/>
  <c r="CP268" i="1"/>
  <c r="DR268" i="1"/>
  <c r="DB268" i="1"/>
  <c r="CL268" i="1"/>
  <c r="BZ110" i="1"/>
  <c r="DT110" i="1"/>
  <c r="DP110" i="1"/>
  <c r="DL110" i="1"/>
  <c r="DH110" i="1"/>
  <c r="DD110" i="1"/>
  <c r="CZ110" i="1"/>
  <c r="CV110" i="1"/>
  <c r="CR110" i="1"/>
  <c r="CN110" i="1"/>
  <c r="CJ110" i="1"/>
  <c r="CF110" i="1"/>
  <c r="DS110" i="1"/>
  <c r="DO110" i="1"/>
  <c r="DK110" i="1"/>
  <c r="DG110" i="1"/>
  <c r="DC110" i="1"/>
  <c r="CY110" i="1"/>
  <c r="CU110" i="1"/>
  <c r="CQ110" i="1"/>
  <c r="CM110" i="1"/>
  <c r="CI110" i="1"/>
  <c r="DW110" i="1"/>
  <c r="DR110" i="1"/>
  <c r="DN110" i="1"/>
  <c r="DJ110" i="1"/>
  <c r="DF110" i="1"/>
  <c r="DB110" i="1"/>
  <c r="CX110" i="1"/>
  <c r="CT110" i="1"/>
  <c r="CP110" i="1"/>
  <c r="CL110" i="1"/>
  <c r="CH110" i="1"/>
  <c r="DQ110" i="1"/>
  <c r="DA110" i="1"/>
  <c r="CK110" i="1"/>
  <c r="DM110" i="1"/>
  <c r="CW110" i="1"/>
  <c r="CG110" i="1"/>
  <c r="DE110" i="1"/>
  <c r="DI110" i="1"/>
  <c r="CS110" i="1"/>
  <c r="DU110" i="1"/>
  <c r="CO110" i="1"/>
  <c r="BZ350" i="1"/>
  <c r="DU350" i="1"/>
  <c r="DQ350" i="1"/>
  <c r="DM350" i="1"/>
  <c r="DI350" i="1"/>
  <c r="DE350" i="1"/>
  <c r="DA350" i="1"/>
  <c r="CW350" i="1"/>
  <c r="CS350" i="1"/>
  <c r="CO350" i="1"/>
  <c r="CK350" i="1"/>
  <c r="CG350" i="1"/>
  <c r="DS350" i="1"/>
  <c r="DN350" i="1"/>
  <c r="DH350" i="1"/>
  <c r="DC350" i="1"/>
  <c r="CX350" i="1"/>
  <c r="CR350" i="1"/>
  <c r="CM350" i="1"/>
  <c r="CH350" i="1"/>
  <c r="DR350" i="1"/>
  <c r="DL350" i="1"/>
  <c r="DG350" i="1"/>
  <c r="DB350" i="1"/>
  <c r="CV350" i="1"/>
  <c r="CQ350" i="1"/>
  <c r="CL350" i="1"/>
  <c r="CF350" i="1"/>
  <c r="DW350" i="1"/>
  <c r="DP350" i="1"/>
  <c r="DK350" i="1"/>
  <c r="DF350" i="1"/>
  <c r="CZ350" i="1"/>
  <c r="CU350" i="1"/>
  <c r="CP350" i="1"/>
  <c r="CJ350" i="1"/>
  <c r="DO350" i="1"/>
  <c r="CT350" i="1"/>
  <c r="DJ350" i="1"/>
  <c r="CN350" i="1"/>
  <c r="DD350" i="1"/>
  <c r="CI350" i="1"/>
  <c r="DT350" i="1"/>
  <c r="CY350" i="1"/>
  <c r="DS359" i="1"/>
  <c r="DO359" i="1"/>
  <c r="DK359" i="1"/>
  <c r="DG359" i="1"/>
  <c r="DC359" i="1"/>
  <c r="CY359" i="1"/>
  <c r="CU359" i="1"/>
  <c r="CQ359" i="1"/>
  <c r="CM359" i="1"/>
  <c r="CI359" i="1"/>
  <c r="DW359" i="1"/>
  <c r="DR359" i="1"/>
  <c r="DN359" i="1"/>
  <c r="DJ359" i="1"/>
  <c r="DF359" i="1"/>
  <c r="DB359" i="1"/>
  <c r="CX359" i="1"/>
  <c r="CT359" i="1"/>
  <c r="CP359" i="1"/>
  <c r="CL359" i="1"/>
  <c r="CH359" i="1"/>
  <c r="DU359" i="1"/>
  <c r="DM359" i="1"/>
  <c r="DE359" i="1"/>
  <c r="CW359" i="1"/>
  <c r="CO359" i="1"/>
  <c r="CG359" i="1"/>
  <c r="DT359" i="1"/>
  <c r="DL359" i="1"/>
  <c r="DD359" i="1"/>
  <c r="CV359" i="1"/>
  <c r="CN359" i="1"/>
  <c r="CF359" i="1"/>
  <c r="DQ359" i="1"/>
  <c r="DI359" i="1"/>
  <c r="DA359" i="1"/>
  <c r="CS359" i="1"/>
  <c r="CK359" i="1"/>
  <c r="DH359" i="1"/>
  <c r="CZ359" i="1"/>
  <c r="CR359" i="1"/>
  <c r="DP359" i="1"/>
  <c r="CJ359" i="1"/>
  <c r="BZ257" i="1"/>
  <c r="DW257" i="1"/>
  <c r="DR257" i="1"/>
  <c r="DN257" i="1"/>
  <c r="DJ257" i="1"/>
  <c r="DF257" i="1"/>
  <c r="DB257" i="1"/>
  <c r="CX257" i="1"/>
  <c r="CT257" i="1"/>
  <c r="CP257" i="1"/>
  <c r="CL257" i="1"/>
  <c r="CH257" i="1"/>
  <c r="DT257" i="1"/>
  <c r="DP257" i="1"/>
  <c r="DL257" i="1"/>
  <c r="DH257" i="1"/>
  <c r="DD257" i="1"/>
  <c r="CZ257" i="1"/>
  <c r="CV257" i="1"/>
  <c r="CR257" i="1"/>
  <c r="CN257" i="1"/>
  <c r="CJ257" i="1"/>
  <c r="CF257" i="1"/>
  <c r="DU257" i="1"/>
  <c r="DM257" i="1"/>
  <c r="DE257" i="1"/>
  <c r="CW257" i="1"/>
  <c r="CO257" i="1"/>
  <c r="CG257" i="1"/>
  <c r="DS257" i="1"/>
  <c r="DK257" i="1"/>
  <c r="DC257" i="1"/>
  <c r="CU257" i="1"/>
  <c r="CM257" i="1"/>
  <c r="DQ257" i="1"/>
  <c r="DI257" i="1"/>
  <c r="DA257" i="1"/>
  <c r="CS257" i="1"/>
  <c r="CK257" i="1"/>
  <c r="CQ257" i="1"/>
  <c r="DO257" i="1"/>
  <c r="CI257" i="1"/>
  <c r="DG257" i="1"/>
  <c r="CY257" i="1"/>
  <c r="BZ500" i="1"/>
  <c r="DT500" i="1"/>
  <c r="DP500" i="1"/>
  <c r="DL500" i="1"/>
  <c r="DH500" i="1"/>
  <c r="DD500" i="1"/>
  <c r="CZ500" i="1"/>
  <c r="CV500" i="1"/>
  <c r="CR500" i="1"/>
  <c r="CN500" i="1"/>
  <c r="CJ500" i="1"/>
  <c r="CF500" i="1"/>
  <c r="DS500" i="1"/>
  <c r="DO500" i="1"/>
  <c r="DK500" i="1"/>
  <c r="DG500" i="1"/>
  <c r="DC500" i="1"/>
  <c r="CY500" i="1"/>
  <c r="CU500" i="1"/>
  <c r="CQ500" i="1"/>
  <c r="CM500" i="1"/>
  <c r="CI500" i="1"/>
  <c r="DR500" i="1"/>
  <c r="DJ500" i="1"/>
  <c r="DB500" i="1"/>
  <c r="CT500" i="1"/>
  <c r="CL500" i="1"/>
  <c r="DQ500" i="1"/>
  <c r="DI500" i="1"/>
  <c r="DA500" i="1"/>
  <c r="CS500" i="1"/>
  <c r="CK500" i="1"/>
  <c r="DN500" i="1"/>
  <c r="CX500" i="1"/>
  <c r="CH500" i="1"/>
  <c r="DM500" i="1"/>
  <c r="CW500" i="1"/>
  <c r="CG500" i="1"/>
  <c r="DE500" i="1"/>
  <c r="DW500" i="1"/>
  <c r="CP500" i="1"/>
  <c r="DU500" i="1"/>
  <c r="CO500" i="1"/>
  <c r="DF500" i="1"/>
  <c r="BZ509" i="1"/>
  <c r="DU509" i="1"/>
  <c r="DQ509" i="1"/>
  <c r="DM509" i="1"/>
  <c r="DI509" i="1"/>
  <c r="DE509" i="1"/>
  <c r="DA509" i="1"/>
  <c r="CW509" i="1"/>
  <c r="CS509" i="1"/>
  <c r="CO509" i="1"/>
  <c r="CK509" i="1"/>
  <c r="CG509" i="1"/>
  <c r="DT509" i="1"/>
  <c r="DP509" i="1"/>
  <c r="DL509" i="1"/>
  <c r="DH509" i="1"/>
  <c r="DD509" i="1"/>
  <c r="CZ509" i="1"/>
  <c r="CV509" i="1"/>
  <c r="CR509" i="1"/>
  <c r="CN509" i="1"/>
  <c r="CJ509" i="1"/>
  <c r="CF509" i="1"/>
  <c r="DS509" i="1"/>
  <c r="DO509" i="1"/>
  <c r="DK509" i="1"/>
  <c r="DG509" i="1"/>
  <c r="DC509" i="1"/>
  <c r="CY509" i="1"/>
  <c r="CU509" i="1"/>
  <c r="CQ509" i="1"/>
  <c r="CM509" i="1"/>
  <c r="CI509" i="1"/>
  <c r="DN509" i="1"/>
  <c r="CX509" i="1"/>
  <c r="CH509" i="1"/>
  <c r="DJ509" i="1"/>
  <c r="CT509" i="1"/>
  <c r="DW509" i="1"/>
  <c r="CP509" i="1"/>
  <c r="DR509" i="1"/>
  <c r="CL509" i="1"/>
  <c r="DF509" i="1"/>
  <c r="DB509" i="1"/>
  <c r="BZ208" i="1"/>
  <c r="DS208" i="1"/>
  <c r="DO208" i="1"/>
  <c r="DK208" i="1"/>
  <c r="DG208" i="1"/>
  <c r="DC208" i="1"/>
  <c r="CY208" i="1"/>
  <c r="CU208" i="1"/>
  <c r="CQ208" i="1"/>
  <c r="CM208" i="1"/>
  <c r="CI208" i="1"/>
  <c r="DW208" i="1"/>
  <c r="DR208" i="1"/>
  <c r="DN208" i="1"/>
  <c r="DJ208" i="1"/>
  <c r="DF208" i="1"/>
  <c r="DB208" i="1"/>
  <c r="CX208" i="1"/>
  <c r="CT208" i="1"/>
  <c r="CP208" i="1"/>
  <c r="CL208" i="1"/>
  <c r="CH208" i="1"/>
  <c r="DU208" i="1"/>
  <c r="DQ208" i="1"/>
  <c r="DM208" i="1"/>
  <c r="DI208" i="1"/>
  <c r="DE208" i="1"/>
  <c r="DA208" i="1"/>
  <c r="CW208" i="1"/>
  <c r="CS208" i="1"/>
  <c r="CO208" i="1"/>
  <c r="CK208" i="1"/>
  <c r="CG208" i="1"/>
  <c r="DP208" i="1"/>
  <c r="CZ208" i="1"/>
  <c r="CJ208" i="1"/>
  <c r="DL208" i="1"/>
  <c r="CV208" i="1"/>
  <c r="CF208" i="1"/>
  <c r="DH208" i="1"/>
  <c r="CR208" i="1"/>
  <c r="CN208" i="1"/>
  <c r="DT208" i="1"/>
  <c r="DD208" i="1"/>
  <c r="DU488" i="1"/>
  <c r="DQ488" i="1"/>
  <c r="DM488" i="1"/>
  <c r="DI488" i="1"/>
  <c r="DE488" i="1"/>
  <c r="DA488" i="1"/>
  <c r="CW488" i="1"/>
  <c r="CS488" i="1"/>
  <c r="CO488" i="1"/>
  <c r="CK488" i="1"/>
  <c r="CG488" i="1"/>
  <c r="DT488" i="1"/>
  <c r="DP488" i="1"/>
  <c r="DL488" i="1"/>
  <c r="DH488" i="1"/>
  <c r="DD488" i="1"/>
  <c r="CZ488" i="1"/>
  <c r="CV488" i="1"/>
  <c r="CR488" i="1"/>
  <c r="CN488" i="1"/>
  <c r="CJ488" i="1"/>
  <c r="CF488" i="1"/>
  <c r="DS488" i="1"/>
  <c r="DK488" i="1"/>
  <c r="DC488" i="1"/>
  <c r="CU488" i="1"/>
  <c r="CM488" i="1"/>
  <c r="DR488" i="1"/>
  <c r="DJ488" i="1"/>
  <c r="DB488" i="1"/>
  <c r="CT488" i="1"/>
  <c r="CL488" i="1"/>
  <c r="DW488" i="1"/>
  <c r="DF488" i="1"/>
  <c r="CP488" i="1"/>
  <c r="DO488" i="1"/>
  <c r="CY488" i="1"/>
  <c r="CI488" i="1"/>
  <c r="DN488" i="1"/>
  <c r="CX488" i="1"/>
  <c r="CH488" i="1"/>
  <c r="DG488" i="1"/>
  <c r="CQ488" i="1"/>
  <c r="BZ340" i="1"/>
  <c r="DS340" i="1"/>
  <c r="DO340" i="1"/>
  <c r="DK340" i="1"/>
  <c r="DG340" i="1"/>
  <c r="DC340" i="1"/>
  <c r="CY340" i="1"/>
  <c r="CU340" i="1"/>
  <c r="CQ340" i="1"/>
  <c r="CM340" i="1"/>
  <c r="CI340" i="1"/>
  <c r="DW340" i="1"/>
  <c r="DQ340" i="1"/>
  <c r="DL340" i="1"/>
  <c r="DF340" i="1"/>
  <c r="DA340" i="1"/>
  <c r="CV340" i="1"/>
  <c r="CP340" i="1"/>
  <c r="CK340" i="1"/>
  <c r="CF340" i="1"/>
  <c r="DU340" i="1"/>
  <c r="DP340" i="1"/>
  <c r="DJ340" i="1"/>
  <c r="DE340" i="1"/>
  <c r="CZ340" i="1"/>
  <c r="CT340" i="1"/>
  <c r="CO340" i="1"/>
  <c r="CJ340" i="1"/>
  <c r="DT340" i="1"/>
  <c r="DN340" i="1"/>
  <c r="DI340" i="1"/>
  <c r="DD340" i="1"/>
  <c r="CX340" i="1"/>
  <c r="CS340" i="1"/>
  <c r="CN340" i="1"/>
  <c r="CH340" i="1"/>
  <c r="DR340" i="1"/>
  <c r="CW340" i="1"/>
  <c r="DM340" i="1"/>
  <c r="CR340" i="1"/>
  <c r="DH340" i="1"/>
  <c r="CL340" i="1"/>
  <c r="DB340" i="1"/>
  <c r="CG340" i="1"/>
  <c r="BZ234" i="1"/>
  <c r="DU234" i="1"/>
  <c r="DQ234" i="1"/>
  <c r="DM234" i="1"/>
  <c r="DI234" i="1"/>
  <c r="DE234" i="1"/>
  <c r="DA234" i="1"/>
  <c r="CW234" i="1"/>
  <c r="CS234" i="1"/>
  <c r="CO234" i="1"/>
  <c r="CK234" i="1"/>
  <c r="CG234" i="1"/>
  <c r="DT234" i="1"/>
  <c r="DP234" i="1"/>
  <c r="DL234" i="1"/>
  <c r="DH234" i="1"/>
  <c r="DD234" i="1"/>
  <c r="CZ234" i="1"/>
  <c r="CV234" i="1"/>
  <c r="CR234" i="1"/>
  <c r="CN234" i="1"/>
  <c r="CJ234" i="1"/>
  <c r="CF234" i="1"/>
  <c r="DS234" i="1"/>
  <c r="DO234" i="1"/>
  <c r="DK234" i="1"/>
  <c r="DG234" i="1"/>
  <c r="DC234" i="1"/>
  <c r="CY234" i="1"/>
  <c r="CU234" i="1"/>
  <c r="CQ234" i="1"/>
  <c r="CM234" i="1"/>
  <c r="CI234" i="1"/>
  <c r="DR234" i="1"/>
  <c r="DB234" i="1"/>
  <c r="CL234" i="1"/>
  <c r="DN234" i="1"/>
  <c r="CX234" i="1"/>
  <c r="CH234" i="1"/>
  <c r="DJ234" i="1"/>
  <c r="CT234" i="1"/>
  <c r="DW234" i="1"/>
  <c r="DF234" i="1"/>
  <c r="CP234" i="1"/>
  <c r="BZ104" i="1"/>
  <c r="DW104" i="1"/>
  <c r="DR104" i="1"/>
  <c r="DN104" i="1"/>
  <c r="DJ104" i="1"/>
  <c r="DF104" i="1"/>
  <c r="DB104" i="1"/>
  <c r="CX104" i="1"/>
  <c r="CT104" i="1"/>
  <c r="CP104" i="1"/>
  <c r="CL104" i="1"/>
  <c r="CH104" i="1"/>
  <c r="DU104" i="1"/>
  <c r="DQ104" i="1"/>
  <c r="DM104" i="1"/>
  <c r="DI104" i="1"/>
  <c r="DE104" i="1"/>
  <c r="DA104" i="1"/>
  <c r="CW104" i="1"/>
  <c r="CS104" i="1"/>
  <c r="CO104" i="1"/>
  <c r="CK104" i="1"/>
  <c r="CG104" i="1"/>
  <c r="DT104" i="1"/>
  <c r="DP104" i="1"/>
  <c r="DL104" i="1"/>
  <c r="DH104" i="1"/>
  <c r="DD104" i="1"/>
  <c r="CZ104" i="1"/>
  <c r="CV104" i="1"/>
  <c r="CR104" i="1"/>
  <c r="CN104" i="1"/>
  <c r="CJ104" i="1"/>
  <c r="CF104" i="1"/>
  <c r="DS104" i="1"/>
  <c r="DC104" i="1"/>
  <c r="CM104" i="1"/>
  <c r="DO104" i="1"/>
  <c r="CY104" i="1"/>
  <c r="CI104" i="1"/>
  <c r="DG104" i="1"/>
  <c r="DK104" i="1"/>
  <c r="CU104" i="1"/>
  <c r="CQ104" i="1"/>
  <c r="BZ297" i="1"/>
  <c r="DU297" i="1"/>
  <c r="DQ297" i="1"/>
  <c r="DM297" i="1"/>
  <c r="DI297" i="1"/>
  <c r="DE297" i="1"/>
  <c r="DA297" i="1"/>
  <c r="CW297" i="1"/>
  <c r="CS297" i="1"/>
  <c r="CO297" i="1"/>
  <c r="CK297" i="1"/>
  <c r="CG297" i="1"/>
  <c r="DT297" i="1"/>
  <c r="DP297" i="1"/>
  <c r="DL297" i="1"/>
  <c r="DH297" i="1"/>
  <c r="DD297" i="1"/>
  <c r="CZ297" i="1"/>
  <c r="CV297" i="1"/>
  <c r="CR297" i="1"/>
  <c r="CN297" i="1"/>
  <c r="CJ297" i="1"/>
  <c r="CF297" i="1"/>
  <c r="DS297" i="1"/>
  <c r="DO297" i="1"/>
  <c r="DK297" i="1"/>
  <c r="DG297" i="1"/>
  <c r="DC297" i="1"/>
  <c r="CY297" i="1"/>
  <c r="CU297" i="1"/>
  <c r="CQ297" i="1"/>
  <c r="CM297" i="1"/>
  <c r="CI297" i="1"/>
  <c r="DN297" i="1"/>
  <c r="CX297" i="1"/>
  <c r="CH297" i="1"/>
  <c r="DJ297" i="1"/>
  <c r="CT297" i="1"/>
  <c r="DW297" i="1"/>
  <c r="DF297" i="1"/>
  <c r="CP297" i="1"/>
  <c r="CL297" i="1"/>
  <c r="DR297" i="1"/>
  <c r="DB297" i="1"/>
  <c r="BZ337" i="1"/>
  <c r="DT337" i="1"/>
  <c r="DP337" i="1"/>
  <c r="DL337" i="1"/>
  <c r="DH337" i="1"/>
  <c r="DD337" i="1"/>
  <c r="CZ337" i="1"/>
  <c r="CV337" i="1"/>
  <c r="CR337" i="1"/>
  <c r="CN337" i="1"/>
  <c r="CJ337" i="1"/>
  <c r="CF337" i="1"/>
  <c r="DS337" i="1"/>
  <c r="DO337" i="1"/>
  <c r="DK337" i="1"/>
  <c r="DG337" i="1"/>
  <c r="DC337" i="1"/>
  <c r="CY337" i="1"/>
  <c r="CU337" i="1"/>
  <c r="CQ337" i="1"/>
  <c r="CM337" i="1"/>
  <c r="CI337" i="1"/>
  <c r="DW337" i="1"/>
  <c r="DR337" i="1"/>
  <c r="DN337" i="1"/>
  <c r="DJ337" i="1"/>
  <c r="DF337" i="1"/>
  <c r="DB337" i="1"/>
  <c r="CX337" i="1"/>
  <c r="CT337" i="1"/>
  <c r="CP337" i="1"/>
  <c r="CL337" i="1"/>
  <c r="CH337" i="1"/>
  <c r="DU337" i="1"/>
  <c r="DE337" i="1"/>
  <c r="CO337" i="1"/>
  <c r="DQ337" i="1"/>
  <c r="DA337" i="1"/>
  <c r="CK337" i="1"/>
  <c r="DM337" i="1"/>
  <c r="CW337" i="1"/>
  <c r="CG337" i="1"/>
  <c r="DI337" i="1"/>
  <c r="CS337" i="1"/>
  <c r="DW163" i="1"/>
  <c r="DR163" i="1"/>
  <c r="DN163" i="1"/>
  <c r="DJ163" i="1"/>
  <c r="DF163" i="1"/>
  <c r="DB163" i="1"/>
  <c r="CX163" i="1"/>
  <c r="CT163" i="1"/>
  <c r="CP163" i="1"/>
  <c r="CL163" i="1"/>
  <c r="CH163" i="1"/>
  <c r="DU163" i="1"/>
  <c r="DQ163" i="1"/>
  <c r="DM163" i="1"/>
  <c r="DI163" i="1"/>
  <c r="DE163" i="1"/>
  <c r="DA163" i="1"/>
  <c r="CW163" i="1"/>
  <c r="CS163" i="1"/>
  <c r="CO163" i="1"/>
  <c r="CK163" i="1"/>
  <c r="CG163" i="1"/>
  <c r="DT163" i="1"/>
  <c r="DP163" i="1"/>
  <c r="DL163" i="1"/>
  <c r="DH163" i="1"/>
  <c r="DD163" i="1"/>
  <c r="CZ163" i="1"/>
  <c r="CV163" i="1"/>
  <c r="CR163" i="1"/>
  <c r="CN163" i="1"/>
  <c r="CJ163" i="1"/>
  <c r="CF163" i="1"/>
  <c r="DO163" i="1"/>
  <c r="CY163" i="1"/>
  <c r="CI163" i="1"/>
  <c r="DK163" i="1"/>
  <c r="CU163" i="1"/>
  <c r="DG163" i="1"/>
  <c r="CQ163" i="1"/>
  <c r="DC163" i="1"/>
  <c r="CM163" i="1"/>
  <c r="DS163" i="1"/>
  <c r="DS117" i="1"/>
  <c r="DO117" i="1"/>
  <c r="DK117" i="1"/>
  <c r="DG117" i="1"/>
  <c r="DC117" i="1"/>
  <c r="CY117" i="1"/>
  <c r="CU117" i="1"/>
  <c r="CQ117" i="1"/>
  <c r="CM117" i="1"/>
  <c r="CI117" i="1"/>
  <c r="DW117" i="1"/>
  <c r="DR117" i="1"/>
  <c r="DN117" i="1"/>
  <c r="DJ117" i="1"/>
  <c r="DF117" i="1"/>
  <c r="DB117" i="1"/>
  <c r="CX117" i="1"/>
  <c r="CT117" i="1"/>
  <c r="CP117" i="1"/>
  <c r="CL117" i="1"/>
  <c r="CH117" i="1"/>
  <c r="DU117" i="1"/>
  <c r="DQ117" i="1"/>
  <c r="DM117" i="1"/>
  <c r="DI117" i="1"/>
  <c r="DE117" i="1"/>
  <c r="DA117" i="1"/>
  <c r="CW117" i="1"/>
  <c r="CS117" i="1"/>
  <c r="CO117" i="1"/>
  <c r="CK117" i="1"/>
  <c r="CG117" i="1"/>
  <c r="DT117" i="1"/>
  <c r="DD117" i="1"/>
  <c r="CN117" i="1"/>
  <c r="DP117" i="1"/>
  <c r="CZ117" i="1"/>
  <c r="CJ117" i="1"/>
  <c r="CR117" i="1"/>
  <c r="DL117" i="1"/>
  <c r="CV117" i="1"/>
  <c r="CF117" i="1"/>
  <c r="DH117" i="1"/>
  <c r="DU306" i="1"/>
  <c r="DQ306" i="1"/>
  <c r="DM306" i="1"/>
  <c r="DI306" i="1"/>
  <c r="DE306" i="1"/>
  <c r="DA306" i="1"/>
  <c r="CW306" i="1"/>
  <c r="CS306" i="1"/>
  <c r="CO306" i="1"/>
  <c r="CK306" i="1"/>
  <c r="CG306" i="1"/>
  <c r="DT306" i="1"/>
  <c r="DP306" i="1"/>
  <c r="DL306" i="1"/>
  <c r="DH306" i="1"/>
  <c r="DD306" i="1"/>
  <c r="CZ306" i="1"/>
  <c r="CV306" i="1"/>
  <c r="CR306" i="1"/>
  <c r="CN306" i="1"/>
  <c r="CJ306" i="1"/>
  <c r="CF306" i="1"/>
  <c r="DS306" i="1"/>
  <c r="DO306" i="1"/>
  <c r="DK306" i="1"/>
  <c r="DG306" i="1"/>
  <c r="DC306" i="1"/>
  <c r="CY306" i="1"/>
  <c r="CU306" i="1"/>
  <c r="CQ306" i="1"/>
  <c r="CM306" i="1"/>
  <c r="CI306" i="1"/>
  <c r="DJ306" i="1"/>
  <c r="CT306" i="1"/>
  <c r="DW306" i="1"/>
  <c r="DF306" i="1"/>
  <c r="CP306" i="1"/>
  <c r="DR306" i="1"/>
  <c r="DB306" i="1"/>
  <c r="CL306" i="1"/>
  <c r="CX306" i="1"/>
  <c r="CH306" i="1"/>
  <c r="DN306" i="1"/>
  <c r="BZ264" i="1"/>
  <c r="DU264" i="1"/>
  <c r="DQ264" i="1"/>
  <c r="DM264" i="1"/>
  <c r="DI264" i="1"/>
  <c r="DE264" i="1"/>
  <c r="DA264" i="1"/>
  <c r="CW264" i="1"/>
  <c r="CS264" i="1"/>
  <c r="CO264" i="1"/>
  <c r="CK264" i="1"/>
  <c r="CG264" i="1"/>
  <c r="DT264" i="1"/>
  <c r="DP264" i="1"/>
  <c r="DL264" i="1"/>
  <c r="DH264" i="1"/>
  <c r="DD264" i="1"/>
  <c r="CZ264" i="1"/>
  <c r="CV264" i="1"/>
  <c r="CR264" i="1"/>
  <c r="CN264" i="1"/>
  <c r="CJ264" i="1"/>
  <c r="CF264" i="1"/>
  <c r="DS264" i="1"/>
  <c r="DO264" i="1"/>
  <c r="DK264" i="1"/>
  <c r="DG264" i="1"/>
  <c r="DC264" i="1"/>
  <c r="CY264" i="1"/>
  <c r="CU264" i="1"/>
  <c r="CQ264" i="1"/>
  <c r="CM264" i="1"/>
  <c r="CI264" i="1"/>
  <c r="DJ264" i="1"/>
  <c r="CT264" i="1"/>
  <c r="DW264" i="1"/>
  <c r="DF264" i="1"/>
  <c r="CP264" i="1"/>
  <c r="DR264" i="1"/>
  <c r="DB264" i="1"/>
  <c r="CL264" i="1"/>
  <c r="CX264" i="1"/>
  <c r="CH264" i="1"/>
  <c r="DN264" i="1"/>
  <c r="BZ276" i="1"/>
  <c r="DU276" i="1"/>
  <c r="DQ276" i="1"/>
  <c r="DM276" i="1"/>
  <c r="DI276" i="1"/>
  <c r="DE276" i="1"/>
  <c r="DA276" i="1"/>
  <c r="CW276" i="1"/>
  <c r="CS276" i="1"/>
  <c r="CO276" i="1"/>
  <c r="CK276" i="1"/>
  <c r="CG276" i="1"/>
  <c r="DT276" i="1"/>
  <c r="DP276" i="1"/>
  <c r="DL276" i="1"/>
  <c r="DH276" i="1"/>
  <c r="DD276" i="1"/>
  <c r="CZ276" i="1"/>
  <c r="CV276" i="1"/>
  <c r="CR276" i="1"/>
  <c r="CN276" i="1"/>
  <c r="CJ276" i="1"/>
  <c r="CF276" i="1"/>
  <c r="DS276" i="1"/>
  <c r="DO276" i="1"/>
  <c r="DK276" i="1"/>
  <c r="DG276" i="1"/>
  <c r="DC276" i="1"/>
  <c r="CY276" i="1"/>
  <c r="CU276" i="1"/>
  <c r="CQ276" i="1"/>
  <c r="CM276" i="1"/>
  <c r="CI276" i="1"/>
  <c r="DW276" i="1"/>
  <c r="DF276" i="1"/>
  <c r="CP276" i="1"/>
  <c r="DR276" i="1"/>
  <c r="DB276" i="1"/>
  <c r="CL276" i="1"/>
  <c r="DN276" i="1"/>
  <c r="CX276" i="1"/>
  <c r="CH276" i="1"/>
  <c r="CT276" i="1"/>
  <c r="DJ276" i="1"/>
  <c r="DT118" i="1"/>
  <c r="DP118" i="1"/>
  <c r="DL118" i="1"/>
  <c r="DH118" i="1"/>
  <c r="DD118" i="1"/>
  <c r="CZ118" i="1"/>
  <c r="CV118" i="1"/>
  <c r="CR118" i="1"/>
  <c r="CN118" i="1"/>
  <c r="CJ118" i="1"/>
  <c r="CF118" i="1"/>
  <c r="DS118" i="1"/>
  <c r="DO118" i="1"/>
  <c r="DK118" i="1"/>
  <c r="DG118" i="1"/>
  <c r="DC118" i="1"/>
  <c r="CY118" i="1"/>
  <c r="CU118" i="1"/>
  <c r="CQ118" i="1"/>
  <c r="CM118" i="1"/>
  <c r="CI118" i="1"/>
  <c r="DW118" i="1"/>
  <c r="DR118" i="1"/>
  <c r="DN118" i="1"/>
  <c r="DJ118" i="1"/>
  <c r="DF118" i="1"/>
  <c r="DB118" i="1"/>
  <c r="CX118" i="1"/>
  <c r="CT118" i="1"/>
  <c r="CP118" i="1"/>
  <c r="CL118" i="1"/>
  <c r="CH118" i="1"/>
  <c r="DI118" i="1"/>
  <c r="CS118" i="1"/>
  <c r="DU118" i="1"/>
  <c r="DE118" i="1"/>
  <c r="CO118" i="1"/>
  <c r="DM118" i="1"/>
  <c r="CG118" i="1"/>
  <c r="DQ118" i="1"/>
  <c r="DA118" i="1"/>
  <c r="CK118" i="1"/>
  <c r="CW118" i="1"/>
  <c r="DW354" i="1"/>
  <c r="DR354" i="1"/>
  <c r="DN354" i="1"/>
  <c r="DJ354" i="1"/>
  <c r="DF354" i="1"/>
  <c r="DB354" i="1"/>
  <c r="CX354" i="1"/>
  <c r="CT354" i="1"/>
  <c r="CP354" i="1"/>
  <c r="CL354" i="1"/>
  <c r="CH354" i="1"/>
  <c r="DU354" i="1"/>
  <c r="DQ354" i="1"/>
  <c r="DM354" i="1"/>
  <c r="DI354" i="1"/>
  <c r="DE354" i="1"/>
  <c r="DA354" i="1"/>
  <c r="CW354" i="1"/>
  <c r="CS354" i="1"/>
  <c r="CO354" i="1"/>
  <c r="CK354" i="1"/>
  <c r="CG354" i="1"/>
  <c r="DT354" i="1"/>
  <c r="DL354" i="1"/>
  <c r="DD354" i="1"/>
  <c r="CV354" i="1"/>
  <c r="CN354" i="1"/>
  <c r="CF354" i="1"/>
  <c r="DS354" i="1"/>
  <c r="DK354" i="1"/>
  <c r="DC354" i="1"/>
  <c r="CU354" i="1"/>
  <c r="CM354" i="1"/>
  <c r="DP354" i="1"/>
  <c r="DH354" i="1"/>
  <c r="CZ354" i="1"/>
  <c r="CR354" i="1"/>
  <c r="CJ354" i="1"/>
  <c r="CY354" i="1"/>
  <c r="CQ354" i="1"/>
  <c r="DO354" i="1"/>
  <c r="CI354" i="1"/>
  <c r="DG354" i="1"/>
  <c r="BZ374" i="1"/>
  <c r="DW374" i="1"/>
  <c r="DR374" i="1"/>
  <c r="DN374" i="1"/>
  <c r="DJ374" i="1"/>
  <c r="DF374" i="1"/>
  <c r="DB374" i="1"/>
  <c r="CX374" i="1"/>
  <c r="CT374" i="1"/>
  <c r="CP374" i="1"/>
  <c r="CL374" i="1"/>
  <c r="CH374" i="1"/>
  <c r="DU374" i="1"/>
  <c r="DQ374" i="1"/>
  <c r="DM374" i="1"/>
  <c r="DI374" i="1"/>
  <c r="DE374" i="1"/>
  <c r="DA374" i="1"/>
  <c r="CW374" i="1"/>
  <c r="CS374" i="1"/>
  <c r="CO374" i="1"/>
  <c r="CK374" i="1"/>
  <c r="CG374" i="1"/>
  <c r="DT374" i="1"/>
  <c r="DP374" i="1"/>
  <c r="DL374" i="1"/>
  <c r="DH374" i="1"/>
  <c r="DD374" i="1"/>
  <c r="CZ374" i="1"/>
  <c r="CV374" i="1"/>
  <c r="CR374" i="1"/>
  <c r="CN374" i="1"/>
  <c r="CJ374" i="1"/>
  <c r="CF374" i="1"/>
  <c r="DG374" i="1"/>
  <c r="CQ374" i="1"/>
  <c r="DS374" i="1"/>
  <c r="DC374" i="1"/>
  <c r="CM374" i="1"/>
  <c r="DO374" i="1"/>
  <c r="CY374" i="1"/>
  <c r="CI374" i="1"/>
  <c r="CU374" i="1"/>
  <c r="DK374" i="1"/>
  <c r="BZ311" i="1"/>
  <c r="DW311" i="1"/>
  <c r="DR311" i="1"/>
  <c r="DN311" i="1"/>
  <c r="DJ311" i="1"/>
  <c r="DF311" i="1"/>
  <c r="DB311" i="1"/>
  <c r="CX311" i="1"/>
  <c r="CT311" i="1"/>
  <c r="CP311" i="1"/>
  <c r="CL311" i="1"/>
  <c r="CH311" i="1"/>
  <c r="DU311" i="1"/>
  <c r="DQ311" i="1"/>
  <c r="DM311" i="1"/>
  <c r="DI311" i="1"/>
  <c r="DE311" i="1"/>
  <c r="DA311" i="1"/>
  <c r="CW311" i="1"/>
  <c r="CS311" i="1"/>
  <c r="CO311" i="1"/>
  <c r="CK311" i="1"/>
  <c r="CG311" i="1"/>
  <c r="DT311" i="1"/>
  <c r="DP311" i="1"/>
  <c r="DL311" i="1"/>
  <c r="DH311" i="1"/>
  <c r="DD311" i="1"/>
  <c r="CZ311" i="1"/>
  <c r="CV311" i="1"/>
  <c r="CR311" i="1"/>
  <c r="CN311" i="1"/>
  <c r="CJ311" i="1"/>
  <c r="CF311" i="1"/>
  <c r="DS311" i="1"/>
  <c r="DC311" i="1"/>
  <c r="CM311" i="1"/>
  <c r="DO311" i="1"/>
  <c r="CY311" i="1"/>
  <c r="CI311" i="1"/>
  <c r="DK311" i="1"/>
  <c r="CU311" i="1"/>
  <c r="DG311" i="1"/>
  <c r="CQ311" i="1"/>
  <c r="BZ246" i="1"/>
  <c r="DU246" i="1"/>
  <c r="DQ246" i="1"/>
  <c r="DM246" i="1"/>
  <c r="DI246" i="1"/>
  <c r="DE246" i="1"/>
  <c r="DA246" i="1"/>
  <c r="CW246" i="1"/>
  <c r="CS246" i="1"/>
  <c r="CO246" i="1"/>
  <c r="CK246" i="1"/>
  <c r="CG246" i="1"/>
  <c r="DT246" i="1"/>
  <c r="DP246" i="1"/>
  <c r="DL246" i="1"/>
  <c r="DH246" i="1"/>
  <c r="DD246" i="1"/>
  <c r="CZ246" i="1"/>
  <c r="CV246" i="1"/>
  <c r="CR246" i="1"/>
  <c r="CN246" i="1"/>
  <c r="CJ246" i="1"/>
  <c r="CF246" i="1"/>
  <c r="DS246" i="1"/>
  <c r="DO246" i="1"/>
  <c r="DK246" i="1"/>
  <c r="DG246" i="1"/>
  <c r="DC246" i="1"/>
  <c r="CY246" i="1"/>
  <c r="CU246" i="1"/>
  <c r="CQ246" i="1"/>
  <c r="CM246" i="1"/>
  <c r="CI246" i="1"/>
  <c r="DN246" i="1"/>
  <c r="CX246" i="1"/>
  <c r="CH246" i="1"/>
  <c r="DJ246" i="1"/>
  <c r="CT246" i="1"/>
  <c r="DW246" i="1"/>
  <c r="DF246" i="1"/>
  <c r="CP246" i="1"/>
  <c r="DR246" i="1"/>
  <c r="DB246" i="1"/>
  <c r="CL246" i="1"/>
  <c r="BZ147" i="1"/>
  <c r="DW147" i="1"/>
  <c r="DR147" i="1"/>
  <c r="DN147" i="1"/>
  <c r="DJ147" i="1"/>
  <c r="DF147" i="1"/>
  <c r="DB147" i="1"/>
  <c r="CX147" i="1"/>
  <c r="CT147" i="1"/>
  <c r="CP147" i="1"/>
  <c r="CL147" i="1"/>
  <c r="CH147" i="1"/>
  <c r="DT147" i="1"/>
  <c r="DP147" i="1"/>
  <c r="DL147" i="1"/>
  <c r="DH147" i="1"/>
  <c r="DD147" i="1"/>
  <c r="CZ147" i="1"/>
  <c r="CV147" i="1"/>
  <c r="CR147" i="1"/>
  <c r="CN147" i="1"/>
  <c r="CJ147" i="1"/>
  <c r="CF147" i="1"/>
  <c r="DS147" i="1"/>
  <c r="DK147" i="1"/>
  <c r="DC147" i="1"/>
  <c r="CU147" i="1"/>
  <c r="CM147" i="1"/>
  <c r="DQ147" i="1"/>
  <c r="DI147" i="1"/>
  <c r="DA147" i="1"/>
  <c r="CS147" i="1"/>
  <c r="CK147" i="1"/>
  <c r="DO147" i="1"/>
  <c r="DG147" i="1"/>
  <c r="CY147" i="1"/>
  <c r="CQ147" i="1"/>
  <c r="CI147" i="1"/>
  <c r="DE147" i="1"/>
  <c r="CW147" i="1"/>
  <c r="DU147" i="1"/>
  <c r="CO147" i="1"/>
  <c r="DM147" i="1"/>
  <c r="CG147" i="1"/>
  <c r="DW76" i="1"/>
  <c r="DR76" i="1"/>
  <c r="DN76" i="1"/>
  <c r="DJ76" i="1"/>
  <c r="DF76" i="1"/>
  <c r="DB76" i="1"/>
  <c r="CX76" i="1"/>
  <c r="CT76" i="1"/>
  <c r="CP76" i="1"/>
  <c r="CL76" i="1"/>
  <c r="CH76" i="1"/>
  <c r="DU76" i="1"/>
  <c r="DQ76" i="1"/>
  <c r="DM76" i="1"/>
  <c r="DI76" i="1"/>
  <c r="DE76" i="1"/>
  <c r="DA76" i="1"/>
  <c r="CW76" i="1"/>
  <c r="CS76" i="1"/>
  <c r="CO76" i="1"/>
  <c r="CK76" i="1"/>
  <c r="CG76" i="1"/>
  <c r="DT76" i="1"/>
  <c r="DP76" i="1"/>
  <c r="DL76" i="1"/>
  <c r="DH76" i="1"/>
  <c r="DD76" i="1"/>
  <c r="CZ76" i="1"/>
  <c r="CV76" i="1"/>
  <c r="CR76" i="1"/>
  <c r="CN76" i="1"/>
  <c r="CJ76" i="1"/>
  <c r="CF76" i="1"/>
  <c r="DG76" i="1"/>
  <c r="CQ76" i="1"/>
  <c r="DS76" i="1"/>
  <c r="DC76" i="1"/>
  <c r="CM76" i="1"/>
  <c r="DK76" i="1"/>
  <c r="DO76" i="1"/>
  <c r="CY76" i="1"/>
  <c r="CI76" i="1"/>
  <c r="CU76" i="1"/>
  <c r="BZ215" i="1"/>
  <c r="DW215" i="1"/>
  <c r="DR215" i="1"/>
  <c r="DN215" i="1"/>
  <c r="DJ215" i="1"/>
  <c r="DF215" i="1"/>
  <c r="DB215" i="1"/>
  <c r="CX215" i="1"/>
  <c r="CT215" i="1"/>
  <c r="CP215" i="1"/>
  <c r="CL215" i="1"/>
  <c r="CH215" i="1"/>
  <c r="DU215" i="1"/>
  <c r="DQ215" i="1"/>
  <c r="DM215" i="1"/>
  <c r="DI215" i="1"/>
  <c r="DE215" i="1"/>
  <c r="DA215" i="1"/>
  <c r="CW215" i="1"/>
  <c r="CS215" i="1"/>
  <c r="CO215" i="1"/>
  <c r="CK215" i="1"/>
  <c r="CG215" i="1"/>
  <c r="DT215" i="1"/>
  <c r="DP215" i="1"/>
  <c r="DL215" i="1"/>
  <c r="DH215" i="1"/>
  <c r="DD215" i="1"/>
  <c r="CZ215" i="1"/>
  <c r="CV215" i="1"/>
  <c r="CR215" i="1"/>
  <c r="CN215" i="1"/>
  <c r="CJ215" i="1"/>
  <c r="CF215" i="1"/>
  <c r="DS215" i="1"/>
  <c r="DC215" i="1"/>
  <c r="CM215" i="1"/>
  <c r="DO215" i="1"/>
  <c r="CY215" i="1"/>
  <c r="CI215" i="1"/>
  <c r="DK215" i="1"/>
  <c r="CU215" i="1"/>
  <c r="DG215" i="1"/>
  <c r="CQ215" i="1"/>
  <c r="BZ458" i="1"/>
  <c r="DS458" i="1"/>
  <c r="DO458" i="1"/>
  <c r="DK458" i="1"/>
  <c r="DG458" i="1"/>
  <c r="DC458" i="1"/>
  <c r="CY458" i="1"/>
  <c r="CU458" i="1"/>
  <c r="CQ458" i="1"/>
  <c r="CM458" i="1"/>
  <c r="CI458" i="1"/>
  <c r="DW458" i="1"/>
  <c r="DR458" i="1"/>
  <c r="DN458" i="1"/>
  <c r="DJ458" i="1"/>
  <c r="DF458" i="1"/>
  <c r="DB458" i="1"/>
  <c r="CX458" i="1"/>
  <c r="CT458" i="1"/>
  <c r="CP458" i="1"/>
  <c r="CL458" i="1"/>
  <c r="CH458" i="1"/>
  <c r="DU458" i="1"/>
  <c r="DQ458" i="1"/>
  <c r="DM458" i="1"/>
  <c r="DI458" i="1"/>
  <c r="DE458" i="1"/>
  <c r="DA458" i="1"/>
  <c r="CW458" i="1"/>
  <c r="CS458" i="1"/>
  <c r="CO458" i="1"/>
  <c r="CK458" i="1"/>
  <c r="CG458" i="1"/>
  <c r="DP458" i="1"/>
  <c r="CZ458" i="1"/>
  <c r="CJ458" i="1"/>
  <c r="DL458" i="1"/>
  <c r="CV458" i="1"/>
  <c r="CF458" i="1"/>
  <c r="DH458" i="1"/>
  <c r="CR458" i="1"/>
  <c r="CN458" i="1"/>
  <c r="DT458" i="1"/>
  <c r="DD458" i="1"/>
  <c r="DT271" i="1"/>
  <c r="DP271" i="1"/>
  <c r="DL271" i="1"/>
  <c r="DH271" i="1"/>
  <c r="DD271" i="1"/>
  <c r="CZ271" i="1"/>
  <c r="CV271" i="1"/>
  <c r="CR271" i="1"/>
  <c r="CN271" i="1"/>
  <c r="CJ271" i="1"/>
  <c r="CF271" i="1"/>
  <c r="DS271" i="1"/>
  <c r="DO271" i="1"/>
  <c r="DK271" i="1"/>
  <c r="DG271" i="1"/>
  <c r="DC271" i="1"/>
  <c r="CY271" i="1"/>
  <c r="CU271" i="1"/>
  <c r="CQ271" i="1"/>
  <c r="CM271" i="1"/>
  <c r="CI271" i="1"/>
  <c r="DW271" i="1"/>
  <c r="DR271" i="1"/>
  <c r="DN271" i="1"/>
  <c r="DJ271" i="1"/>
  <c r="DF271" i="1"/>
  <c r="DB271" i="1"/>
  <c r="CX271" i="1"/>
  <c r="CT271" i="1"/>
  <c r="CP271" i="1"/>
  <c r="CL271" i="1"/>
  <c r="CH271" i="1"/>
  <c r="DM271" i="1"/>
  <c r="CW271" i="1"/>
  <c r="CG271" i="1"/>
  <c r="DI271" i="1"/>
  <c r="CS271" i="1"/>
  <c r="DU271" i="1"/>
  <c r="DE271" i="1"/>
  <c r="CO271" i="1"/>
  <c r="DQ271" i="1"/>
  <c r="DA271" i="1"/>
  <c r="CK271" i="1"/>
  <c r="BZ183" i="1"/>
  <c r="DW183" i="1"/>
  <c r="DR183" i="1"/>
  <c r="DN183" i="1"/>
  <c r="DJ183" i="1"/>
  <c r="DF183" i="1"/>
  <c r="DB183" i="1"/>
  <c r="CX183" i="1"/>
  <c r="CT183" i="1"/>
  <c r="CP183" i="1"/>
  <c r="CL183" i="1"/>
  <c r="CH183" i="1"/>
  <c r="DU183" i="1"/>
  <c r="DQ183" i="1"/>
  <c r="DM183" i="1"/>
  <c r="DI183" i="1"/>
  <c r="DE183" i="1"/>
  <c r="DA183" i="1"/>
  <c r="CW183" i="1"/>
  <c r="CS183" i="1"/>
  <c r="CO183" i="1"/>
  <c r="CK183" i="1"/>
  <c r="CG183" i="1"/>
  <c r="DT183" i="1"/>
  <c r="DP183" i="1"/>
  <c r="DL183" i="1"/>
  <c r="DH183" i="1"/>
  <c r="DD183" i="1"/>
  <c r="CZ183" i="1"/>
  <c r="CV183" i="1"/>
  <c r="CR183" i="1"/>
  <c r="CN183" i="1"/>
  <c r="CJ183" i="1"/>
  <c r="CF183" i="1"/>
  <c r="DS183" i="1"/>
  <c r="DC183" i="1"/>
  <c r="CM183" i="1"/>
  <c r="DO183" i="1"/>
  <c r="CY183" i="1"/>
  <c r="CI183" i="1"/>
  <c r="DK183" i="1"/>
  <c r="CU183" i="1"/>
  <c r="DG183" i="1"/>
  <c r="CQ183" i="1"/>
  <c r="DS121" i="1"/>
  <c r="DO121" i="1"/>
  <c r="DK121" i="1"/>
  <c r="DG121" i="1"/>
  <c r="DC121" i="1"/>
  <c r="CY121" i="1"/>
  <c r="CU121" i="1"/>
  <c r="CQ121" i="1"/>
  <c r="CM121" i="1"/>
  <c r="CI121" i="1"/>
  <c r="DW121" i="1"/>
  <c r="DR121" i="1"/>
  <c r="DN121" i="1"/>
  <c r="DJ121" i="1"/>
  <c r="DF121" i="1"/>
  <c r="DB121" i="1"/>
  <c r="CX121" i="1"/>
  <c r="CT121" i="1"/>
  <c r="CP121" i="1"/>
  <c r="CL121" i="1"/>
  <c r="CH121" i="1"/>
  <c r="DU121" i="1"/>
  <c r="DQ121" i="1"/>
  <c r="DM121" i="1"/>
  <c r="DI121" i="1"/>
  <c r="DE121" i="1"/>
  <c r="DA121" i="1"/>
  <c r="CW121" i="1"/>
  <c r="CS121" i="1"/>
  <c r="CO121" i="1"/>
  <c r="CK121" i="1"/>
  <c r="CG121" i="1"/>
  <c r="DH121" i="1"/>
  <c r="CR121" i="1"/>
  <c r="DT121" i="1"/>
  <c r="DD121" i="1"/>
  <c r="CN121" i="1"/>
  <c r="CV121" i="1"/>
  <c r="CF121" i="1"/>
  <c r="DP121" i="1"/>
  <c r="CZ121" i="1"/>
  <c r="CJ121" i="1"/>
  <c r="DL121" i="1"/>
  <c r="BZ310" i="1"/>
  <c r="DU310" i="1"/>
  <c r="DQ310" i="1"/>
  <c r="DM310" i="1"/>
  <c r="DI310" i="1"/>
  <c r="DE310" i="1"/>
  <c r="DA310" i="1"/>
  <c r="CW310" i="1"/>
  <c r="CS310" i="1"/>
  <c r="CO310" i="1"/>
  <c r="CK310" i="1"/>
  <c r="CG310" i="1"/>
  <c r="DT310" i="1"/>
  <c r="DP310" i="1"/>
  <c r="DL310" i="1"/>
  <c r="DH310" i="1"/>
  <c r="DD310" i="1"/>
  <c r="CZ310" i="1"/>
  <c r="CV310" i="1"/>
  <c r="CR310" i="1"/>
  <c r="CN310" i="1"/>
  <c r="CJ310" i="1"/>
  <c r="CF310" i="1"/>
  <c r="DS310" i="1"/>
  <c r="DO310" i="1"/>
  <c r="DK310" i="1"/>
  <c r="DG310" i="1"/>
  <c r="DC310" i="1"/>
  <c r="CY310" i="1"/>
  <c r="CU310" i="1"/>
  <c r="CQ310" i="1"/>
  <c r="CM310" i="1"/>
  <c r="CI310" i="1"/>
  <c r="DN310" i="1"/>
  <c r="CX310" i="1"/>
  <c r="CH310" i="1"/>
  <c r="DJ310" i="1"/>
  <c r="CT310" i="1"/>
  <c r="DW310" i="1"/>
  <c r="DF310" i="1"/>
  <c r="CP310" i="1"/>
  <c r="DR310" i="1"/>
  <c r="DB310" i="1"/>
  <c r="CL310" i="1"/>
  <c r="BZ272" i="1"/>
  <c r="DU272" i="1"/>
  <c r="DQ272" i="1"/>
  <c r="DM272" i="1"/>
  <c r="DI272" i="1"/>
  <c r="DE272" i="1"/>
  <c r="DA272" i="1"/>
  <c r="CW272" i="1"/>
  <c r="CS272" i="1"/>
  <c r="CO272" i="1"/>
  <c r="CK272" i="1"/>
  <c r="CG272" i="1"/>
  <c r="DT272" i="1"/>
  <c r="DP272" i="1"/>
  <c r="DL272" i="1"/>
  <c r="DH272" i="1"/>
  <c r="DD272" i="1"/>
  <c r="CZ272" i="1"/>
  <c r="CV272" i="1"/>
  <c r="CR272" i="1"/>
  <c r="CN272" i="1"/>
  <c r="CJ272" i="1"/>
  <c r="CF272" i="1"/>
  <c r="DS272" i="1"/>
  <c r="DO272" i="1"/>
  <c r="DK272" i="1"/>
  <c r="DG272" i="1"/>
  <c r="DC272" i="1"/>
  <c r="CY272" i="1"/>
  <c r="CU272" i="1"/>
  <c r="CQ272" i="1"/>
  <c r="CM272" i="1"/>
  <c r="CI272" i="1"/>
  <c r="DR272" i="1"/>
  <c r="DB272" i="1"/>
  <c r="CL272" i="1"/>
  <c r="DN272" i="1"/>
  <c r="CX272" i="1"/>
  <c r="CH272" i="1"/>
  <c r="DJ272" i="1"/>
  <c r="CT272" i="1"/>
  <c r="DW272" i="1"/>
  <c r="DF272" i="1"/>
  <c r="CP272" i="1"/>
  <c r="BZ287" i="1"/>
  <c r="DT287" i="1"/>
  <c r="DP287" i="1"/>
  <c r="DL287" i="1"/>
  <c r="DH287" i="1"/>
  <c r="DD287" i="1"/>
  <c r="CZ287" i="1"/>
  <c r="CV287" i="1"/>
  <c r="CR287" i="1"/>
  <c r="CN287" i="1"/>
  <c r="CJ287" i="1"/>
  <c r="CF287" i="1"/>
  <c r="DS287" i="1"/>
  <c r="DO287" i="1"/>
  <c r="DK287" i="1"/>
  <c r="DG287" i="1"/>
  <c r="DC287" i="1"/>
  <c r="CY287" i="1"/>
  <c r="CU287" i="1"/>
  <c r="CQ287" i="1"/>
  <c r="CM287" i="1"/>
  <c r="CI287" i="1"/>
  <c r="DW287" i="1"/>
  <c r="DR287" i="1"/>
  <c r="DN287" i="1"/>
  <c r="DJ287" i="1"/>
  <c r="DF287" i="1"/>
  <c r="DB287" i="1"/>
  <c r="CX287" i="1"/>
  <c r="CT287" i="1"/>
  <c r="CP287" i="1"/>
  <c r="CL287" i="1"/>
  <c r="CH287" i="1"/>
  <c r="DM287" i="1"/>
  <c r="CW287" i="1"/>
  <c r="CG287" i="1"/>
  <c r="DI287" i="1"/>
  <c r="CS287" i="1"/>
  <c r="DU287" i="1"/>
  <c r="DE287" i="1"/>
  <c r="CO287" i="1"/>
  <c r="DQ287" i="1"/>
  <c r="DA287" i="1"/>
  <c r="CK287" i="1"/>
  <c r="BZ130" i="1"/>
  <c r="DT130" i="1"/>
  <c r="DP130" i="1"/>
  <c r="DL130" i="1"/>
  <c r="DH130" i="1"/>
  <c r="DD130" i="1"/>
  <c r="CZ130" i="1"/>
  <c r="CV130" i="1"/>
  <c r="CR130" i="1"/>
  <c r="CN130" i="1"/>
  <c r="CJ130" i="1"/>
  <c r="CF130" i="1"/>
  <c r="DS130" i="1"/>
  <c r="DO130" i="1"/>
  <c r="DK130" i="1"/>
  <c r="DG130" i="1"/>
  <c r="DC130" i="1"/>
  <c r="CY130" i="1"/>
  <c r="CU130" i="1"/>
  <c r="CQ130" i="1"/>
  <c r="CM130" i="1"/>
  <c r="CI130" i="1"/>
  <c r="DW130" i="1"/>
  <c r="DR130" i="1"/>
  <c r="DN130" i="1"/>
  <c r="DJ130" i="1"/>
  <c r="DF130" i="1"/>
  <c r="DB130" i="1"/>
  <c r="CX130" i="1"/>
  <c r="CT130" i="1"/>
  <c r="CP130" i="1"/>
  <c r="CL130" i="1"/>
  <c r="CH130" i="1"/>
  <c r="DU130" i="1"/>
  <c r="DE130" i="1"/>
  <c r="CO130" i="1"/>
  <c r="DQ130" i="1"/>
  <c r="DA130" i="1"/>
  <c r="CK130" i="1"/>
  <c r="CS130" i="1"/>
  <c r="DM130" i="1"/>
  <c r="CW130" i="1"/>
  <c r="CG130" i="1"/>
  <c r="DI130" i="1"/>
  <c r="DW358" i="1"/>
  <c r="DR358" i="1"/>
  <c r="DN358" i="1"/>
  <c r="DJ358" i="1"/>
  <c r="DF358" i="1"/>
  <c r="DB358" i="1"/>
  <c r="CX358" i="1"/>
  <c r="CT358" i="1"/>
  <c r="CP358" i="1"/>
  <c r="CL358" i="1"/>
  <c r="CH358" i="1"/>
  <c r="DU358" i="1"/>
  <c r="DQ358" i="1"/>
  <c r="DM358" i="1"/>
  <c r="DI358" i="1"/>
  <c r="DE358" i="1"/>
  <c r="DA358" i="1"/>
  <c r="CW358" i="1"/>
  <c r="CS358" i="1"/>
  <c r="CO358" i="1"/>
  <c r="CK358" i="1"/>
  <c r="CG358" i="1"/>
  <c r="DP358" i="1"/>
  <c r="DH358" i="1"/>
  <c r="CZ358" i="1"/>
  <c r="CR358" i="1"/>
  <c r="CJ358" i="1"/>
  <c r="DO358" i="1"/>
  <c r="DG358" i="1"/>
  <c r="CY358" i="1"/>
  <c r="CQ358" i="1"/>
  <c r="CI358" i="1"/>
  <c r="DT358" i="1"/>
  <c r="DL358" i="1"/>
  <c r="DD358" i="1"/>
  <c r="CV358" i="1"/>
  <c r="CN358" i="1"/>
  <c r="CF358" i="1"/>
  <c r="DS358" i="1"/>
  <c r="CM358" i="1"/>
  <c r="DK358" i="1"/>
  <c r="DC358" i="1"/>
  <c r="CU358" i="1"/>
  <c r="DU402" i="1"/>
  <c r="DQ402" i="1"/>
  <c r="DM402" i="1"/>
  <c r="DI402" i="1"/>
  <c r="DE402" i="1"/>
  <c r="DA402" i="1"/>
  <c r="CW402" i="1"/>
  <c r="CS402" i="1"/>
  <c r="CO402" i="1"/>
  <c r="CK402" i="1"/>
  <c r="CG402" i="1"/>
  <c r="DS402" i="1"/>
  <c r="DO402" i="1"/>
  <c r="DK402" i="1"/>
  <c r="DG402" i="1"/>
  <c r="DC402" i="1"/>
  <c r="CY402" i="1"/>
  <c r="CU402" i="1"/>
  <c r="CQ402" i="1"/>
  <c r="CM402" i="1"/>
  <c r="CI402" i="1"/>
  <c r="DP402" i="1"/>
  <c r="DH402" i="1"/>
  <c r="CZ402" i="1"/>
  <c r="CR402" i="1"/>
  <c r="CJ402" i="1"/>
  <c r="DW402" i="1"/>
  <c r="DN402" i="1"/>
  <c r="DF402" i="1"/>
  <c r="CX402" i="1"/>
  <c r="CP402" i="1"/>
  <c r="CH402" i="1"/>
  <c r="DT402" i="1"/>
  <c r="DL402" i="1"/>
  <c r="DD402" i="1"/>
  <c r="CV402" i="1"/>
  <c r="CN402" i="1"/>
  <c r="CF402" i="1"/>
  <c r="CT402" i="1"/>
  <c r="DR402" i="1"/>
  <c r="CL402" i="1"/>
  <c r="DJ402" i="1"/>
  <c r="DB402" i="1"/>
  <c r="BZ265" i="1"/>
  <c r="DW265" i="1"/>
  <c r="DR265" i="1"/>
  <c r="DN265" i="1"/>
  <c r="DJ265" i="1"/>
  <c r="DF265" i="1"/>
  <c r="DB265" i="1"/>
  <c r="CX265" i="1"/>
  <c r="CT265" i="1"/>
  <c r="CP265" i="1"/>
  <c r="CL265" i="1"/>
  <c r="CH265" i="1"/>
  <c r="DU265" i="1"/>
  <c r="DQ265" i="1"/>
  <c r="DM265" i="1"/>
  <c r="DI265" i="1"/>
  <c r="DE265" i="1"/>
  <c r="DA265" i="1"/>
  <c r="CW265" i="1"/>
  <c r="CS265" i="1"/>
  <c r="CO265" i="1"/>
  <c r="CK265" i="1"/>
  <c r="CG265" i="1"/>
  <c r="DT265" i="1"/>
  <c r="DP265" i="1"/>
  <c r="DL265" i="1"/>
  <c r="DH265" i="1"/>
  <c r="DD265" i="1"/>
  <c r="CZ265" i="1"/>
  <c r="CV265" i="1"/>
  <c r="CR265" i="1"/>
  <c r="CN265" i="1"/>
  <c r="CJ265" i="1"/>
  <c r="CF265" i="1"/>
  <c r="DO265" i="1"/>
  <c r="CY265" i="1"/>
  <c r="CI265" i="1"/>
  <c r="DK265" i="1"/>
  <c r="CU265" i="1"/>
  <c r="DG265" i="1"/>
  <c r="CQ265" i="1"/>
  <c r="DS265" i="1"/>
  <c r="DC265" i="1"/>
  <c r="CM265" i="1"/>
  <c r="BZ508" i="1"/>
  <c r="DT508" i="1"/>
  <c r="DP508" i="1"/>
  <c r="DL508" i="1"/>
  <c r="DH508" i="1"/>
  <c r="DD508" i="1"/>
  <c r="CZ508" i="1"/>
  <c r="CV508" i="1"/>
  <c r="CR508" i="1"/>
  <c r="CN508" i="1"/>
  <c r="CJ508" i="1"/>
  <c r="CF508" i="1"/>
  <c r="DS508" i="1"/>
  <c r="DO508" i="1"/>
  <c r="DK508" i="1"/>
  <c r="DG508" i="1"/>
  <c r="DC508" i="1"/>
  <c r="CY508" i="1"/>
  <c r="CU508" i="1"/>
  <c r="CQ508" i="1"/>
  <c r="CM508" i="1"/>
  <c r="CI508" i="1"/>
  <c r="DW508" i="1"/>
  <c r="DR508" i="1"/>
  <c r="DN508" i="1"/>
  <c r="DJ508" i="1"/>
  <c r="DF508" i="1"/>
  <c r="DB508" i="1"/>
  <c r="CX508" i="1"/>
  <c r="CT508" i="1"/>
  <c r="CP508" i="1"/>
  <c r="CL508" i="1"/>
  <c r="CH508" i="1"/>
  <c r="DI508" i="1"/>
  <c r="CS508" i="1"/>
  <c r="DU508" i="1"/>
  <c r="DE508" i="1"/>
  <c r="CO508" i="1"/>
  <c r="DA508" i="1"/>
  <c r="CW508" i="1"/>
  <c r="DQ508" i="1"/>
  <c r="DM508" i="1"/>
  <c r="CK508" i="1"/>
  <c r="CG508" i="1"/>
  <c r="BZ313" i="1"/>
  <c r="DT313" i="1"/>
  <c r="DP313" i="1"/>
  <c r="DL313" i="1"/>
  <c r="DH313" i="1"/>
  <c r="DD313" i="1"/>
  <c r="CZ313" i="1"/>
  <c r="CV313" i="1"/>
  <c r="CR313" i="1"/>
  <c r="CN313" i="1"/>
  <c r="CJ313" i="1"/>
  <c r="CF313" i="1"/>
  <c r="DS313" i="1"/>
  <c r="DO313" i="1"/>
  <c r="DK313" i="1"/>
  <c r="DG313" i="1"/>
  <c r="DC313" i="1"/>
  <c r="CY313" i="1"/>
  <c r="CU313" i="1"/>
  <c r="CQ313" i="1"/>
  <c r="CM313" i="1"/>
  <c r="CI313" i="1"/>
  <c r="DW313" i="1"/>
  <c r="DR313" i="1"/>
  <c r="DN313" i="1"/>
  <c r="DJ313" i="1"/>
  <c r="DF313" i="1"/>
  <c r="DB313" i="1"/>
  <c r="CX313" i="1"/>
  <c r="CT313" i="1"/>
  <c r="CP313" i="1"/>
  <c r="CL313" i="1"/>
  <c r="CH313" i="1"/>
  <c r="DM313" i="1"/>
  <c r="CW313" i="1"/>
  <c r="CG313" i="1"/>
  <c r="DI313" i="1"/>
  <c r="CS313" i="1"/>
  <c r="DU313" i="1"/>
  <c r="DE313" i="1"/>
  <c r="CO313" i="1"/>
  <c r="DQ313" i="1"/>
  <c r="DA313" i="1"/>
  <c r="CK313" i="1"/>
  <c r="BZ201" i="1"/>
  <c r="DT201" i="1"/>
  <c r="DP201" i="1"/>
  <c r="DL201" i="1"/>
  <c r="DH201" i="1"/>
  <c r="DD201" i="1"/>
  <c r="CZ201" i="1"/>
  <c r="CV201" i="1"/>
  <c r="CR201" i="1"/>
  <c r="CN201" i="1"/>
  <c r="CJ201" i="1"/>
  <c r="CF201" i="1"/>
  <c r="DS201" i="1"/>
  <c r="DO201" i="1"/>
  <c r="DK201" i="1"/>
  <c r="DG201" i="1"/>
  <c r="DC201" i="1"/>
  <c r="CY201" i="1"/>
  <c r="CU201" i="1"/>
  <c r="CQ201" i="1"/>
  <c r="CM201" i="1"/>
  <c r="CI201" i="1"/>
  <c r="DW201" i="1"/>
  <c r="DR201" i="1"/>
  <c r="DN201" i="1"/>
  <c r="DJ201" i="1"/>
  <c r="DF201" i="1"/>
  <c r="DB201" i="1"/>
  <c r="CX201" i="1"/>
  <c r="CT201" i="1"/>
  <c r="CP201" i="1"/>
  <c r="CL201" i="1"/>
  <c r="CH201" i="1"/>
  <c r="DM201" i="1"/>
  <c r="CW201" i="1"/>
  <c r="CG201" i="1"/>
  <c r="DI201" i="1"/>
  <c r="CS201" i="1"/>
  <c r="DU201" i="1"/>
  <c r="DE201" i="1"/>
  <c r="CO201" i="1"/>
  <c r="DQ201" i="1"/>
  <c r="DA201" i="1"/>
  <c r="CK201" i="1"/>
  <c r="DU99" i="1"/>
  <c r="DQ99" i="1"/>
  <c r="DM99" i="1"/>
  <c r="DI99" i="1"/>
  <c r="DE99" i="1"/>
  <c r="DA99" i="1"/>
  <c r="CW99" i="1"/>
  <c r="CS99" i="1"/>
  <c r="CO99" i="1"/>
  <c r="CK99" i="1"/>
  <c r="CG99" i="1"/>
  <c r="DT99" i="1"/>
  <c r="DP99" i="1"/>
  <c r="DL99" i="1"/>
  <c r="DH99" i="1"/>
  <c r="DD99" i="1"/>
  <c r="CZ99" i="1"/>
  <c r="CV99" i="1"/>
  <c r="CR99" i="1"/>
  <c r="CN99" i="1"/>
  <c r="CJ99" i="1"/>
  <c r="CF99" i="1"/>
  <c r="DS99" i="1"/>
  <c r="DO99" i="1"/>
  <c r="DK99" i="1"/>
  <c r="DG99" i="1"/>
  <c r="DC99" i="1"/>
  <c r="CY99" i="1"/>
  <c r="CU99" i="1"/>
  <c r="CQ99" i="1"/>
  <c r="CM99" i="1"/>
  <c r="CI99" i="1"/>
  <c r="DJ99" i="1"/>
  <c r="CT99" i="1"/>
  <c r="CX99" i="1"/>
  <c r="DW99" i="1"/>
  <c r="DF99" i="1"/>
  <c r="CP99" i="1"/>
  <c r="CH99" i="1"/>
  <c r="DR99" i="1"/>
  <c r="DB99" i="1"/>
  <c r="CL99" i="1"/>
  <c r="DN99" i="1"/>
  <c r="BZ469" i="1"/>
  <c r="DW469" i="1"/>
  <c r="DR469" i="1"/>
  <c r="DN469" i="1"/>
  <c r="DJ469" i="1"/>
  <c r="DF469" i="1"/>
  <c r="DB469" i="1"/>
  <c r="CX469" i="1"/>
  <c r="CT469" i="1"/>
  <c r="CP469" i="1"/>
  <c r="CL469" i="1"/>
  <c r="CH469" i="1"/>
  <c r="DU469" i="1"/>
  <c r="DQ469" i="1"/>
  <c r="DM469" i="1"/>
  <c r="DI469" i="1"/>
  <c r="DE469" i="1"/>
  <c r="DA469" i="1"/>
  <c r="CW469" i="1"/>
  <c r="CS469" i="1"/>
  <c r="CO469" i="1"/>
  <c r="CK469" i="1"/>
  <c r="CG469" i="1"/>
  <c r="DT469" i="1"/>
  <c r="DP469" i="1"/>
  <c r="DL469" i="1"/>
  <c r="DH469" i="1"/>
  <c r="DD469" i="1"/>
  <c r="CZ469" i="1"/>
  <c r="CV469" i="1"/>
  <c r="CR469" i="1"/>
  <c r="CN469" i="1"/>
  <c r="CJ469" i="1"/>
  <c r="CF469" i="1"/>
  <c r="DO469" i="1"/>
  <c r="CY469" i="1"/>
  <c r="CI469" i="1"/>
  <c r="DK469" i="1"/>
  <c r="CU469" i="1"/>
  <c r="DG469" i="1"/>
  <c r="CQ469" i="1"/>
  <c r="DS469" i="1"/>
  <c r="DC469" i="1"/>
  <c r="CM469" i="1"/>
  <c r="BZ144" i="1"/>
  <c r="DS144" i="1"/>
  <c r="DO144" i="1"/>
  <c r="DK144" i="1"/>
  <c r="DG144" i="1"/>
  <c r="DC144" i="1"/>
  <c r="CY144" i="1"/>
  <c r="CU144" i="1"/>
  <c r="CQ144" i="1"/>
  <c r="CM144" i="1"/>
  <c r="DU144" i="1"/>
  <c r="DQ144" i="1"/>
  <c r="DM144" i="1"/>
  <c r="DI144" i="1"/>
  <c r="DE144" i="1"/>
  <c r="DA144" i="1"/>
  <c r="CW144" i="1"/>
  <c r="CS144" i="1"/>
  <c r="CO144" i="1"/>
  <c r="CK144" i="1"/>
  <c r="DT144" i="1"/>
  <c r="DL144" i="1"/>
  <c r="DD144" i="1"/>
  <c r="CV144" i="1"/>
  <c r="CN144" i="1"/>
  <c r="CH144" i="1"/>
  <c r="DR144" i="1"/>
  <c r="DJ144" i="1"/>
  <c r="DB144" i="1"/>
  <c r="CT144" i="1"/>
  <c r="CL144" i="1"/>
  <c r="CG144" i="1"/>
  <c r="DP144" i="1"/>
  <c r="DH144" i="1"/>
  <c r="CZ144" i="1"/>
  <c r="CR144" i="1"/>
  <c r="CJ144" i="1"/>
  <c r="CF144" i="1"/>
  <c r="DF144" i="1"/>
  <c r="CX144" i="1"/>
  <c r="DW144" i="1"/>
  <c r="CP144" i="1"/>
  <c r="DN144" i="1"/>
  <c r="CI144" i="1"/>
  <c r="BZ364" i="1"/>
  <c r="DT364" i="1"/>
  <c r="DP364" i="1"/>
  <c r="DL364" i="1"/>
  <c r="DH364" i="1"/>
  <c r="DD364" i="1"/>
  <c r="CZ364" i="1"/>
  <c r="CV364" i="1"/>
  <c r="CR364" i="1"/>
  <c r="CN364" i="1"/>
  <c r="CJ364" i="1"/>
  <c r="CF364" i="1"/>
  <c r="DS364" i="1"/>
  <c r="DO364" i="1"/>
  <c r="DK364" i="1"/>
  <c r="DG364" i="1"/>
  <c r="DC364" i="1"/>
  <c r="CY364" i="1"/>
  <c r="CU364" i="1"/>
  <c r="CQ364" i="1"/>
  <c r="CM364" i="1"/>
  <c r="CI364" i="1"/>
  <c r="DW364" i="1"/>
  <c r="DR364" i="1"/>
  <c r="DN364" i="1"/>
  <c r="DJ364" i="1"/>
  <c r="DF364" i="1"/>
  <c r="DB364" i="1"/>
  <c r="CX364" i="1"/>
  <c r="CT364" i="1"/>
  <c r="CP364" i="1"/>
  <c r="CL364" i="1"/>
  <c r="CH364" i="1"/>
  <c r="DU364" i="1"/>
  <c r="DE364" i="1"/>
  <c r="CO364" i="1"/>
  <c r="DQ364" i="1"/>
  <c r="DA364" i="1"/>
  <c r="CK364" i="1"/>
  <c r="DM364" i="1"/>
  <c r="CW364" i="1"/>
  <c r="CG364" i="1"/>
  <c r="DI364" i="1"/>
  <c r="CS364" i="1"/>
  <c r="BZ243" i="1"/>
  <c r="DW243" i="1"/>
  <c r="DR243" i="1"/>
  <c r="DN243" i="1"/>
  <c r="DJ243" i="1"/>
  <c r="DF243" i="1"/>
  <c r="DB243" i="1"/>
  <c r="CX243" i="1"/>
  <c r="CT243" i="1"/>
  <c r="CP243" i="1"/>
  <c r="CL243" i="1"/>
  <c r="CH243" i="1"/>
  <c r="DU243" i="1"/>
  <c r="DQ243" i="1"/>
  <c r="DM243" i="1"/>
  <c r="DI243" i="1"/>
  <c r="DE243" i="1"/>
  <c r="DA243" i="1"/>
  <c r="CW243" i="1"/>
  <c r="CS243" i="1"/>
  <c r="CO243" i="1"/>
  <c r="CK243" i="1"/>
  <c r="CG243" i="1"/>
  <c r="DT243" i="1"/>
  <c r="DP243" i="1"/>
  <c r="DL243" i="1"/>
  <c r="DH243" i="1"/>
  <c r="DD243" i="1"/>
  <c r="CZ243" i="1"/>
  <c r="CV243" i="1"/>
  <c r="CR243" i="1"/>
  <c r="CN243" i="1"/>
  <c r="CJ243" i="1"/>
  <c r="CF243" i="1"/>
  <c r="DO243" i="1"/>
  <c r="CY243" i="1"/>
  <c r="CI243" i="1"/>
  <c r="DK243" i="1"/>
  <c r="CU243" i="1"/>
  <c r="DG243" i="1"/>
  <c r="CQ243" i="1"/>
  <c r="DS243" i="1"/>
  <c r="DC243" i="1"/>
  <c r="CM243" i="1"/>
  <c r="BZ486" i="1"/>
  <c r="DS486" i="1"/>
  <c r="DO486" i="1"/>
  <c r="DK486" i="1"/>
  <c r="DG486" i="1"/>
  <c r="DC486" i="1"/>
  <c r="CY486" i="1"/>
  <c r="CU486" i="1"/>
  <c r="CQ486" i="1"/>
  <c r="CM486" i="1"/>
  <c r="CI486" i="1"/>
  <c r="DW486" i="1"/>
  <c r="DR486" i="1"/>
  <c r="DN486" i="1"/>
  <c r="DJ486" i="1"/>
  <c r="DF486" i="1"/>
  <c r="DB486" i="1"/>
  <c r="CX486" i="1"/>
  <c r="CT486" i="1"/>
  <c r="CP486" i="1"/>
  <c r="CL486" i="1"/>
  <c r="CH486" i="1"/>
  <c r="DQ486" i="1"/>
  <c r="DI486" i="1"/>
  <c r="DA486" i="1"/>
  <c r="CS486" i="1"/>
  <c r="CK486" i="1"/>
  <c r="DP486" i="1"/>
  <c r="DH486" i="1"/>
  <c r="CZ486" i="1"/>
  <c r="CR486" i="1"/>
  <c r="CJ486" i="1"/>
  <c r="DL486" i="1"/>
  <c r="CV486" i="1"/>
  <c r="CF486" i="1"/>
  <c r="DU486" i="1"/>
  <c r="DE486" i="1"/>
  <c r="CO486" i="1"/>
  <c r="DT486" i="1"/>
  <c r="DD486" i="1"/>
  <c r="CN486" i="1"/>
  <c r="DM486" i="1"/>
  <c r="CW486" i="1"/>
  <c r="CG486" i="1"/>
  <c r="DW61" i="1"/>
  <c r="DR61" i="1"/>
  <c r="DN61" i="1"/>
  <c r="DJ61" i="1"/>
  <c r="DF61" i="1"/>
  <c r="DB61" i="1"/>
  <c r="CX61" i="1"/>
  <c r="CT61" i="1"/>
  <c r="CP61" i="1"/>
  <c r="CL61" i="1"/>
  <c r="CH61" i="1"/>
  <c r="DU61" i="1"/>
  <c r="DQ61" i="1"/>
  <c r="DM61" i="1"/>
  <c r="DI61" i="1"/>
  <c r="DE61" i="1"/>
  <c r="DA61" i="1"/>
  <c r="CW61" i="1"/>
  <c r="CS61" i="1"/>
  <c r="CO61" i="1"/>
  <c r="CK61" i="1"/>
  <c r="CG61" i="1"/>
  <c r="DP61" i="1"/>
  <c r="DH61" i="1"/>
  <c r="CZ61" i="1"/>
  <c r="CR61" i="1"/>
  <c r="CJ61" i="1"/>
  <c r="CU61" i="1"/>
  <c r="DO61" i="1"/>
  <c r="DG61" i="1"/>
  <c r="CY61" i="1"/>
  <c r="CQ61" i="1"/>
  <c r="CI61" i="1"/>
  <c r="DS61" i="1"/>
  <c r="DC61" i="1"/>
  <c r="DT61" i="1"/>
  <c r="DL61" i="1"/>
  <c r="DD61" i="1"/>
  <c r="CV61" i="1"/>
  <c r="CN61" i="1"/>
  <c r="CF61" i="1"/>
  <c r="DK61" i="1"/>
  <c r="CM61" i="1"/>
  <c r="BZ189" i="1"/>
  <c r="DT189" i="1"/>
  <c r="DP189" i="1"/>
  <c r="DL189" i="1"/>
  <c r="DH189" i="1"/>
  <c r="DD189" i="1"/>
  <c r="CZ189" i="1"/>
  <c r="CV189" i="1"/>
  <c r="CR189" i="1"/>
  <c r="CN189" i="1"/>
  <c r="CJ189" i="1"/>
  <c r="CF189" i="1"/>
  <c r="DS189" i="1"/>
  <c r="DO189" i="1"/>
  <c r="DK189" i="1"/>
  <c r="DG189" i="1"/>
  <c r="DC189" i="1"/>
  <c r="CY189" i="1"/>
  <c r="CU189" i="1"/>
  <c r="CQ189" i="1"/>
  <c r="CM189" i="1"/>
  <c r="CI189" i="1"/>
  <c r="DW189" i="1"/>
  <c r="DR189" i="1"/>
  <c r="DN189" i="1"/>
  <c r="DJ189" i="1"/>
  <c r="DF189" i="1"/>
  <c r="DB189" i="1"/>
  <c r="CX189" i="1"/>
  <c r="CT189" i="1"/>
  <c r="CP189" i="1"/>
  <c r="CL189" i="1"/>
  <c r="CH189" i="1"/>
  <c r="DQ189" i="1"/>
  <c r="DA189" i="1"/>
  <c r="CK189" i="1"/>
  <c r="DM189" i="1"/>
  <c r="CW189" i="1"/>
  <c r="CG189" i="1"/>
  <c r="DI189" i="1"/>
  <c r="CS189" i="1"/>
  <c r="DU189" i="1"/>
  <c r="DE189" i="1"/>
  <c r="CO189" i="1"/>
  <c r="BZ416" i="1"/>
  <c r="DW416" i="1"/>
  <c r="DR416" i="1"/>
  <c r="DN416" i="1"/>
  <c r="DJ416" i="1"/>
  <c r="DF416" i="1"/>
  <c r="DB416" i="1"/>
  <c r="CX416" i="1"/>
  <c r="CT416" i="1"/>
  <c r="CP416" i="1"/>
  <c r="CL416" i="1"/>
  <c r="CH416" i="1"/>
  <c r="DU416" i="1"/>
  <c r="DQ416" i="1"/>
  <c r="DM416" i="1"/>
  <c r="DI416" i="1"/>
  <c r="DE416" i="1"/>
  <c r="DA416" i="1"/>
  <c r="CW416" i="1"/>
  <c r="CS416" i="1"/>
  <c r="CO416" i="1"/>
  <c r="CK416" i="1"/>
  <c r="CG416" i="1"/>
  <c r="DP416" i="1"/>
  <c r="DH416" i="1"/>
  <c r="CZ416" i="1"/>
  <c r="CR416" i="1"/>
  <c r="CJ416" i="1"/>
  <c r="DO416" i="1"/>
  <c r="DG416" i="1"/>
  <c r="CY416" i="1"/>
  <c r="CQ416" i="1"/>
  <c r="CI416" i="1"/>
  <c r="DT416" i="1"/>
  <c r="DL416" i="1"/>
  <c r="DD416" i="1"/>
  <c r="CV416" i="1"/>
  <c r="CN416" i="1"/>
  <c r="CF416" i="1"/>
  <c r="DK416" i="1"/>
  <c r="DC416" i="1"/>
  <c r="CU416" i="1"/>
  <c r="CM416" i="1"/>
  <c r="DS416" i="1"/>
  <c r="DS236" i="1"/>
  <c r="DO236" i="1"/>
  <c r="DK236" i="1"/>
  <c r="DG236" i="1"/>
  <c r="DC236" i="1"/>
  <c r="CY236" i="1"/>
  <c r="CU236" i="1"/>
  <c r="CQ236" i="1"/>
  <c r="CM236" i="1"/>
  <c r="CI236" i="1"/>
  <c r="DW236" i="1"/>
  <c r="DR236" i="1"/>
  <c r="DN236" i="1"/>
  <c r="DJ236" i="1"/>
  <c r="DF236" i="1"/>
  <c r="DB236" i="1"/>
  <c r="CX236" i="1"/>
  <c r="CT236" i="1"/>
  <c r="CP236" i="1"/>
  <c r="CL236" i="1"/>
  <c r="CH236" i="1"/>
  <c r="DU236" i="1"/>
  <c r="DQ236" i="1"/>
  <c r="DM236" i="1"/>
  <c r="DI236" i="1"/>
  <c r="DE236" i="1"/>
  <c r="DA236" i="1"/>
  <c r="CW236" i="1"/>
  <c r="CS236" i="1"/>
  <c r="CO236" i="1"/>
  <c r="CK236" i="1"/>
  <c r="CG236" i="1"/>
  <c r="DL236" i="1"/>
  <c r="CV236" i="1"/>
  <c r="CF236" i="1"/>
  <c r="DH236" i="1"/>
  <c r="CR236" i="1"/>
  <c r="DT236" i="1"/>
  <c r="DD236" i="1"/>
  <c r="CN236" i="1"/>
  <c r="CZ236" i="1"/>
  <c r="CJ236" i="1"/>
  <c r="DP236" i="1"/>
  <c r="DS62" i="1"/>
  <c r="DO62" i="1"/>
  <c r="DK62" i="1"/>
  <c r="DG62" i="1"/>
  <c r="DC62" i="1"/>
  <c r="CY62" i="1"/>
  <c r="CU62" i="1"/>
  <c r="CQ62" i="1"/>
  <c r="CM62" i="1"/>
  <c r="CI62" i="1"/>
  <c r="DW62" i="1"/>
  <c r="DR62" i="1"/>
  <c r="DN62" i="1"/>
  <c r="DJ62" i="1"/>
  <c r="DF62" i="1"/>
  <c r="DB62" i="1"/>
  <c r="CX62" i="1"/>
  <c r="CT62" i="1"/>
  <c r="CP62" i="1"/>
  <c r="CL62" i="1"/>
  <c r="CH62" i="1"/>
  <c r="DU62" i="1"/>
  <c r="DM62" i="1"/>
  <c r="DE62" i="1"/>
  <c r="CW62" i="1"/>
  <c r="CO62" i="1"/>
  <c r="CG62" i="1"/>
  <c r="DP62" i="1"/>
  <c r="CR62" i="1"/>
  <c r="DT62" i="1"/>
  <c r="DL62" i="1"/>
  <c r="DD62" i="1"/>
  <c r="CV62" i="1"/>
  <c r="CN62" i="1"/>
  <c r="CF62" i="1"/>
  <c r="DH62" i="1"/>
  <c r="DQ62" i="1"/>
  <c r="DI62" i="1"/>
  <c r="DA62" i="1"/>
  <c r="CS62" i="1"/>
  <c r="CK62" i="1"/>
  <c r="CZ62" i="1"/>
  <c r="CJ62" i="1"/>
  <c r="BZ303" i="1"/>
  <c r="DW303" i="1"/>
  <c r="DR303" i="1"/>
  <c r="DN303" i="1"/>
  <c r="DJ303" i="1"/>
  <c r="DF303" i="1"/>
  <c r="DB303" i="1"/>
  <c r="CX303" i="1"/>
  <c r="CT303" i="1"/>
  <c r="CP303" i="1"/>
  <c r="CL303" i="1"/>
  <c r="CH303" i="1"/>
  <c r="DT303" i="1"/>
  <c r="DP303" i="1"/>
  <c r="DL303" i="1"/>
  <c r="DH303" i="1"/>
  <c r="DD303" i="1"/>
  <c r="CZ303" i="1"/>
  <c r="CV303" i="1"/>
  <c r="CR303" i="1"/>
  <c r="CN303" i="1"/>
  <c r="CJ303" i="1"/>
  <c r="CF303" i="1"/>
  <c r="DO303" i="1"/>
  <c r="DG303" i="1"/>
  <c r="CY303" i="1"/>
  <c r="CQ303" i="1"/>
  <c r="CI303" i="1"/>
  <c r="DU303" i="1"/>
  <c r="DM303" i="1"/>
  <c r="DE303" i="1"/>
  <c r="CW303" i="1"/>
  <c r="CO303" i="1"/>
  <c r="CG303" i="1"/>
  <c r="DS303" i="1"/>
  <c r="DK303" i="1"/>
  <c r="DC303" i="1"/>
  <c r="CU303" i="1"/>
  <c r="CM303" i="1"/>
  <c r="DQ303" i="1"/>
  <c r="CK303" i="1"/>
  <c r="DI303" i="1"/>
  <c r="DA303" i="1"/>
  <c r="CS303" i="1"/>
  <c r="BZ159" i="1"/>
  <c r="DW159" i="1"/>
  <c r="DR159" i="1"/>
  <c r="DN159" i="1"/>
  <c r="DJ159" i="1"/>
  <c r="DF159" i="1"/>
  <c r="DB159" i="1"/>
  <c r="CX159" i="1"/>
  <c r="CT159" i="1"/>
  <c r="CP159" i="1"/>
  <c r="CL159" i="1"/>
  <c r="CH159" i="1"/>
  <c r="DU159" i="1"/>
  <c r="DQ159" i="1"/>
  <c r="DM159" i="1"/>
  <c r="DI159" i="1"/>
  <c r="DE159" i="1"/>
  <c r="DA159" i="1"/>
  <c r="CW159" i="1"/>
  <c r="CS159" i="1"/>
  <c r="CO159" i="1"/>
  <c r="CK159" i="1"/>
  <c r="CG159" i="1"/>
  <c r="DT159" i="1"/>
  <c r="DP159" i="1"/>
  <c r="DL159" i="1"/>
  <c r="DH159" i="1"/>
  <c r="DD159" i="1"/>
  <c r="CZ159" i="1"/>
  <c r="CV159" i="1"/>
  <c r="CR159" i="1"/>
  <c r="CN159" i="1"/>
  <c r="CJ159" i="1"/>
  <c r="CF159" i="1"/>
  <c r="DK159" i="1"/>
  <c r="CU159" i="1"/>
  <c r="DG159" i="1"/>
  <c r="CQ159" i="1"/>
  <c r="DS159" i="1"/>
  <c r="DC159" i="1"/>
  <c r="CM159" i="1"/>
  <c r="CI159" i="1"/>
  <c r="DO159" i="1"/>
  <c r="CY159" i="1"/>
  <c r="BZ237" i="1"/>
  <c r="DT237" i="1"/>
  <c r="DP237" i="1"/>
  <c r="DL237" i="1"/>
  <c r="DH237" i="1"/>
  <c r="DD237" i="1"/>
  <c r="CZ237" i="1"/>
  <c r="CV237" i="1"/>
  <c r="CR237" i="1"/>
  <c r="CN237" i="1"/>
  <c r="CJ237" i="1"/>
  <c r="CF237" i="1"/>
  <c r="DS237" i="1"/>
  <c r="DO237" i="1"/>
  <c r="DK237" i="1"/>
  <c r="DG237" i="1"/>
  <c r="DC237" i="1"/>
  <c r="CY237" i="1"/>
  <c r="CU237" i="1"/>
  <c r="CQ237" i="1"/>
  <c r="CM237" i="1"/>
  <c r="CI237" i="1"/>
  <c r="DW237" i="1"/>
  <c r="DR237" i="1"/>
  <c r="DN237" i="1"/>
  <c r="DJ237" i="1"/>
  <c r="DF237" i="1"/>
  <c r="DB237" i="1"/>
  <c r="CX237" i="1"/>
  <c r="CT237" i="1"/>
  <c r="CP237" i="1"/>
  <c r="CL237" i="1"/>
  <c r="CH237" i="1"/>
  <c r="DQ237" i="1"/>
  <c r="DA237" i="1"/>
  <c r="CK237" i="1"/>
  <c r="DM237" i="1"/>
  <c r="CW237" i="1"/>
  <c r="CG237" i="1"/>
  <c r="DI237" i="1"/>
  <c r="CS237" i="1"/>
  <c r="DU237" i="1"/>
  <c r="DE237" i="1"/>
  <c r="CO237" i="1"/>
  <c r="BZ480" i="1"/>
  <c r="DU480" i="1"/>
  <c r="DQ480" i="1"/>
  <c r="DM480" i="1"/>
  <c r="DI480" i="1"/>
  <c r="DE480" i="1"/>
  <c r="DA480" i="1"/>
  <c r="CW480" i="1"/>
  <c r="CS480" i="1"/>
  <c r="CO480" i="1"/>
  <c r="CK480" i="1"/>
  <c r="CG480" i="1"/>
  <c r="DT480" i="1"/>
  <c r="DP480" i="1"/>
  <c r="DL480" i="1"/>
  <c r="DH480" i="1"/>
  <c r="DD480" i="1"/>
  <c r="CZ480" i="1"/>
  <c r="CV480" i="1"/>
  <c r="CR480" i="1"/>
  <c r="CN480" i="1"/>
  <c r="CJ480" i="1"/>
  <c r="CF480" i="1"/>
  <c r="DW480" i="1"/>
  <c r="DN480" i="1"/>
  <c r="DF480" i="1"/>
  <c r="CX480" i="1"/>
  <c r="CP480" i="1"/>
  <c r="CH480" i="1"/>
  <c r="DS480" i="1"/>
  <c r="DK480" i="1"/>
  <c r="DC480" i="1"/>
  <c r="CU480" i="1"/>
  <c r="CM480" i="1"/>
  <c r="DR480" i="1"/>
  <c r="DJ480" i="1"/>
  <c r="DB480" i="1"/>
  <c r="CT480" i="1"/>
  <c r="CL480" i="1"/>
  <c r="CY480" i="1"/>
  <c r="CQ480" i="1"/>
  <c r="DO480" i="1"/>
  <c r="CI480" i="1"/>
  <c r="DG480" i="1"/>
  <c r="BZ135" i="1"/>
  <c r="DU135" i="1"/>
  <c r="DQ135" i="1"/>
  <c r="DM135" i="1"/>
  <c r="DI135" i="1"/>
  <c r="DE135" i="1"/>
  <c r="DA135" i="1"/>
  <c r="CW135" i="1"/>
  <c r="CS135" i="1"/>
  <c r="CO135" i="1"/>
  <c r="CK135" i="1"/>
  <c r="CG135" i="1"/>
  <c r="DT135" i="1"/>
  <c r="DP135" i="1"/>
  <c r="DL135" i="1"/>
  <c r="DH135" i="1"/>
  <c r="DD135" i="1"/>
  <c r="CZ135" i="1"/>
  <c r="CV135" i="1"/>
  <c r="CR135" i="1"/>
  <c r="CN135" i="1"/>
  <c r="CJ135" i="1"/>
  <c r="CF135" i="1"/>
  <c r="DS135" i="1"/>
  <c r="DO135" i="1"/>
  <c r="DK135" i="1"/>
  <c r="DG135" i="1"/>
  <c r="DC135" i="1"/>
  <c r="CY135" i="1"/>
  <c r="CU135" i="1"/>
  <c r="CQ135" i="1"/>
  <c r="CM135" i="1"/>
  <c r="CI135" i="1"/>
  <c r="DN135" i="1"/>
  <c r="CX135" i="1"/>
  <c r="CH135" i="1"/>
  <c r="DJ135" i="1"/>
  <c r="CT135" i="1"/>
  <c r="DW135" i="1"/>
  <c r="DF135" i="1"/>
  <c r="CP135" i="1"/>
  <c r="DR135" i="1"/>
  <c r="DB135" i="1"/>
  <c r="CL135" i="1"/>
  <c r="DT229" i="1"/>
  <c r="DP229" i="1"/>
  <c r="DL229" i="1"/>
  <c r="DH229" i="1"/>
  <c r="DD229" i="1"/>
  <c r="CZ229" i="1"/>
  <c r="CV229" i="1"/>
  <c r="CR229" i="1"/>
  <c r="CN229" i="1"/>
  <c r="CJ229" i="1"/>
  <c r="CF229" i="1"/>
  <c r="DS229" i="1"/>
  <c r="DO229" i="1"/>
  <c r="DK229" i="1"/>
  <c r="DG229" i="1"/>
  <c r="DC229" i="1"/>
  <c r="CY229" i="1"/>
  <c r="CU229" i="1"/>
  <c r="CQ229" i="1"/>
  <c r="CM229" i="1"/>
  <c r="CI229" i="1"/>
  <c r="DW229" i="1"/>
  <c r="DR229" i="1"/>
  <c r="DN229" i="1"/>
  <c r="DJ229" i="1"/>
  <c r="DF229" i="1"/>
  <c r="DB229" i="1"/>
  <c r="CX229" i="1"/>
  <c r="CT229" i="1"/>
  <c r="CP229" i="1"/>
  <c r="CL229" i="1"/>
  <c r="CH229" i="1"/>
  <c r="DI229" i="1"/>
  <c r="CS229" i="1"/>
  <c r="DU229" i="1"/>
  <c r="DE229" i="1"/>
  <c r="CO229" i="1"/>
  <c r="DQ229" i="1"/>
  <c r="DA229" i="1"/>
  <c r="CK229" i="1"/>
  <c r="CG229" i="1"/>
  <c r="CW229" i="1"/>
  <c r="DM229" i="1"/>
  <c r="BZ262" i="1"/>
  <c r="DS262" i="1"/>
  <c r="DO262" i="1"/>
  <c r="DK262" i="1"/>
  <c r="DG262" i="1"/>
  <c r="DC262" i="1"/>
  <c r="CY262" i="1"/>
  <c r="CU262" i="1"/>
  <c r="CQ262" i="1"/>
  <c r="CM262" i="1"/>
  <c r="CI262" i="1"/>
  <c r="DW262" i="1"/>
  <c r="DR262" i="1"/>
  <c r="DN262" i="1"/>
  <c r="DJ262" i="1"/>
  <c r="DF262" i="1"/>
  <c r="DB262" i="1"/>
  <c r="CX262" i="1"/>
  <c r="CT262" i="1"/>
  <c r="CP262" i="1"/>
  <c r="CL262" i="1"/>
  <c r="CH262" i="1"/>
  <c r="DU262" i="1"/>
  <c r="DQ262" i="1"/>
  <c r="DM262" i="1"/>
  <c r="DI262" i="1"/>
  <c r="DE262" i="1"/>
  <c r="DA262" i="1"/>
  <c r="CW262" i="1"/>
  <c r="CS262" i="1"/>
  <c r="CO262" i="1"/>
  <c r="CK262" i="1"/>
  <c r="CG262" i="1"/>
  <c r="DP262" i="1"/>
  <c r="CZ262" i="1"/>
  <c r="CJ262" i="1"/>
  <c r="DL262" i="1"/>
  <c r="CV262" i="1"/>
  <c r="CF262" i="1"/>
  <c r="DH262" i="1"/>
  <c r="CR262" i="1"/>
  <c r="DT262" i="1"/>
  <c r="DD262" i="1"/>
  <c r="CN262" i="1"/>
  <c r="BZ52" i="1"/>
  <c r="DU52" i="1"/>
  <c r="DQ52" i="1"/>
  <c r="DM52" i="1"/>
  <c r="DI52" i="1"/>
  <c r="DE52" i="1"/>
  <c r="DA52" i="1"/>
  <c r="CW52" i="1"/>
  <c r="CS52" i="1"/>
  <c r="CO52" i="1"/>
  <c r="CK52" i="1"/>
  <c r="CG52" i="1"/>
  <c r="DT52" i="1"/>
  <c r="DP52" i="1"/>
  <c r="DL52" i="1"/>
  <c r="DH52" i="1"/>
  <c r="DD52" i="1"/>
  <c r="CZ52" i="1"/>
  <c r="CV52" i="1"/>
  <c r="CR52" i="1"/>
  <c r="CN52" i="1"/>
  <c r="CJ52" i="1"/>
  <c r="CF52" i="1"/>
  <c r="DS52" i="1"/>
  <c r="DK52" i="1"/>
  <c r="DC52" i="1"/>
  <c r="CU52" i="1"/>
  <c r="CM52" i="1"/>
  <c r="CP52" i="1"/>
  <c r="DR52" i="1"/>
  <c r="DJ52" i="1"/>
  <c r="DB52" i="1"/>
  <c r="CT52" i="1"/>
  <c r="CL52" i="1"/>
  <c r="DN52" i="1"/>
  <c r="CX52" i="1"/>
  <c r="CH52" i="1"/>
  <c r="DO52" i="1"/>
  <c r="DG52" i="1"/>
  <c r="CY52" i="1"/>
  <c r="CQ52" i="1"/>
  <c r="CI52" i="1"/>
  <c r="DW52" i="1"/>
  <c r="DF52" i="1"/>
  <c r="BZ180" i="1"/>
  <c r="DS180" i="1"/>
  <c r="DO180" i="1"/>
  <c r="DK180" i="1"/>
  <c r="DG180" i="1"/>
  <c r="DC180" i="1"/>
  <c r="CY180" i="1"/>
  <c r="CU180" i="1"/>
  <c r="CQ180" i="1"/>
  <c r="CM180" i="1"/>
  <c r="CI180" i="1"/>
  <c r="DW180" i="1"/>
  <c r="DR180" i="1"/>
  <c r="DN180" i="1"/>
  <c r="DJ180" i="1"/>
  <c r="DF180" i="1"/>
  <c r="DB180" i="1"/>
  <c r="CX180" i="1"/>
  <c r="CT180" i="1"/>
  <c r="CP180" i="1"/>
  <c r="CL180" i="1"/>
  <c r="CH180" i="1"/>
  <c r="DU180" i="1"/>
  <c r="DQ180" i="1"/>
  <c r="DM180" i="1"/>
  <c r="DI180" i="1"/>
  <c r="DE180" i="1"/>
  <c r="DA180" i="1"/>
  <c r="CW180" i="1"/>
  <c r="CS180" i="1"/>
  <c r="CO180" i="1"/>
  <c r="CK180" i="1"/>
  <c r="CG180" i="1"/>
  <c r="DT180" i="1"/>
  <c r="DD180" i="1"/>
  <c r="CN180" i="1"/>
  <c r="DP180" i="1"/>
  <c r="CZ180" i="1"/>
  <c r="CJ180" i="1"/>
  <c r="DL180" i="1"/>
  <c r="CV180" i="1"/>
  <c r="CF180" i="1"/>
  <c r="DH180" i="1"/>
  <c r="CR180" i="1"/>
  <c r="DW407" i="1"/>
  <c r="DR407" i="1"/>
  <c r="DN407" i="1"/>
  <c r="DJ407" i="1"/>
  <c r="DF407" i="1"/>
  <c r="DB407" i="1"/>
  <c r="CX407" i="1"/>
  <c r="CT407" i="1"/>
  <c r="CP407" i="1"/>
  <c r="CL407" i="1"/>
  <c r="CH407" i="1"/>
  <c r="DU407" i="1"/>
  <c r="DQ407" i="1"/>
  <c r="DM407" i="1"/>
  <c r="DI407" i="1"/>
  <c r="DE407" i="1"/>
  <c r="DA407" i="1"/>
  <c r="CW407" i="1"/>
  <c r="CS407" i="1"/>
  <c r="CO407" i="1"/>
  <c r="CK407" i="1"/>
  <c r="CG407" i="1"/>
  <c r="DT407" i="1"/>
  <c r="DP407" i="1"/>
  <c r="DL407" i="1"/>
  <c r="DH407" i="1"/>
  <c r="DD407" i="1"/>
  <c r="CZ407" i="1"/>
  <c r="CV407" i="1"/>
  <c r="CR407" i="1"/>
  <c r="CN407" i="1"/>
  <c r="CJ407" i="1"/>
  <c r="CF407" i="1"/>
  <c r="DG407" i="1"/>
  <c r="CQ407" i="1"/>
  <c r="DS407" i="1"/>
  <c r="DC407" i="1"/>
  <c r="CM407" i="1"/>
  <c r="DO407" i="1"/>
  <c r="CY407" i="1"/>
  <c r="CI407" i="1"/>
  <c r="DK407" i="1"/>
  <c r="CU407" i="1"/>
  <c r="BZ286" i="1"/>
  <c r="DS286" i="1"/>
  <c r="DO286" i="1"/>
  <c r="DK286" i="1"/>
  <c r="DG286" i="1"/>
  <c r="DC286" i="1"/>
  <c r="CY286" i="1"/>
  <c r="CU286" i="1"/>
  <c r="CQ286" i="1"/>
  <c r="CM286" i="1"/>
  <c r="CI286" i="1"/>
  <c r="DW286" i="1"/>
  <c r="DR286" i="1"/>
  <c r="DN286" i="1"/>
  <c r="DJ286" i="1"/>
  <c r="DF286" i="1"/>
  <c r="DB286" i="1"/>
  <c r="CX286" i="1"/>
  <c r="CT286" i="1"/>
  <c r="CP286" i="1"/>
  <c r="CL286" i="1"/>
  <c r="CH286" i="1"/>
  <c r="DU286" i="1"/>
  <c r="DQ286" i="1"/>
  <c r="DM286" i="1"/>
  <c r="DI286" i="1"/>
  <c r="DE286" i="1"/>
  <c r="DA286" i="1"/>
  <c r="CW286" i="1"/>
  <c r="CS286" i="1"/>
  <c r="CO286" i="1"/>
  <c r="CK286" i="1"/>
  <c r="CG286" i="1"/>
  <c r="DH286" i="1"/>
  <c r="CR286" i="1"/>
  <c r="DT286" i="1"/>
  <c r="DD286" i="1"/>
  <c r="CN286" i="1"/>
  <c r="DP286" i="1"/>
  <c r="CZ286" i="1"/>
  <c r="CJ286" i="1"/>
  <c r="DL286" i="1"/>
  <c r="CV286" i="1"/>
  <c r="CF286" i="1"/>
  <c r="BZ51" i="1"/>
  <c r="DT51" i="1"/>
  <c r="DP51" i="1"/>
  <c r="DL51" i="1"/>
  <c r="DH51" i="1"/>
  <c r="DD51" i="1"/>
  <c r="CZ51" i="1"/>
  <c r="CV51" i="1"/>
  <c r="CR51" i="1"/>
  <c r="CN51" i="1"/>
  <c r="CJ51" i="1"/>
  <c r="CF51" i="1"/>
  <c r="DS51" i="1"/>
  <c r="DO51" i="1"/>
  <c r="DK51" i="1"/>
  <c r="DG51" i="1"/>
  <c r="DC51" i="1"/>
  <c r="CY51" i="1"/>
  <c r="CU51" i="1"/>
  <c r="CQ51" i="1"/>
  <c r="CM51" i="1"/>
  <c r="CI51" i="1"/>
  <c r="DW51" i="1"/>
  <c r="DN51" i="1"/>
  <c r="DF51" i="1"/>
  <c r="CX51" i="1"/>
  <c r="CP51" i="1"/>
  <c r="CH51" i="1"/>
  <c r="CS51" i="1"/>
  <c r="DU51" i="1"/>
  <c r="DM51" i="1"/>
  <c r="DE51" i="1"/>
  <c r="CW51" i="1"/>
  <c r="CO51" i="1"/>
  <c r="CG51" i="1"/>
  <c r="DI51" i="1"/>
  <c r="CK51" i="1"/>
  <c r="DR51" i="1"/>
  <c r="DJ51" i="1"/>
  <c r="DB51" i="1"/>
  <c r="CT51" i="1"/>
  <c r="CL51" i="1"/>
  <c r="DQ51" i="1"/>
  <c r="DA51" i="1"/>
  <c r="BZ97" i="1"/>
  <c r="DS97" i="1"/>
  <c r="DO97" i="1"/>
  <c r="DK97" i="1"/>
  <c r="DG97" i="1"/>
  <c r="DC97" i="1"/>
  <c r="CY97" i="1"/>
  <c r="CU97" i="1"/>
  <c r="CQ97" i="1"/>
  <c r="CM97" i="1"/>
  <c r="CI97" i="1"/>
  <c r="DW97" i="1"/>
  <c r="DR97" i="1"/>
  <c r="DN97" i="1"/>
  <c r="DJ97" i="1"/>
  <c r="DF97" i="1"/>
  <c r="DB97" i="1"/>
  <c r="CX97" i="1"/>
  <c r="CT97" i="1"/>
  <c r="CP97" i="1"/>
  <c r="CL97" i="1"/>
  <c r="CH97" i="1"/>
  <c r="DU97" i="1"/>
  <c r="DQ97" i="1"/>
  <c r="DM97" i="1"/>
  <c r="DI97" i="1"/>
  <c r="DE97" i="1"/>
  <c r="DA97" i="1"/>
  <c r="CW97" i="1"/>
  <c r="CS97" i="1"/>
  <c r="CO97" i="1"/>
  <c r="CK97" i="1"/>
  <c r="CG97" i="1"/>
  <c r="DP97" i="1"/>
  <c r="CZ97" i="1"/>
  <c r="CJ97" i="1"/>
  <c r="DL97" i="1"/>
  <c r="CV97" i="1"/>
  <c r="CF97" i="1"/>
  <c r="DT97" i="1"/>
  <c r="CN97" i="1"/>
  <c r="DH97" i="1"/>
  <c r="CR97" i="1"/>
  <c r="DD97" i="1"/>
  <c r="BZ283" i="1"/>
  <c r="DT283" i="1"/>
  <c r="DP283" i="1"/>
  <c r="DL283" i="1"/>
  <c r="DH283" i="1"/>
  <c r="DD283" i="1"/>
  <c r="CZ283" i="1"/>
  <c r="CV283" i="1"/>
  <c r="CR283" i="1"/>
  <c r="CN283" i="1"/>
  <c r="CJ283" i="1"/>
  <c r="CF283" i="1"/>
  <c r="DS283" i="1"/>
  <c r="DO283" i="1"/>
  <c r="DK283" i="1"/>
  <c r="DG283" i="1"/>
  <c r="DC283" i="1"/>
  <c r="CY283" i="1"/>
  <c r="CU283" i="1"/>
  <c r="CQ283" i="1"/>
  <c r="CM283" i="1"/>
  <c r="CI283" i="1"/>
  <c r="DW283" i="1"/>
  <c r="DR283" i="1"/>
  <c r="DN283" i="1"/>
  <c r="DJ283" i="1"/>
  <c r="DF283" i="1"/>
  <c r="DB283" i="1"/>
  <c r="CX283" i="1"/>
  <c r="CT283" i="1"/>
  <c r="CP283" i="1"/>
  <c r="CL283" i="1"/>
  <c r="CH283" i="1"/>
  <c r="DI283" i="1"/>
  <c r="CS283" i="1"/>
  <c r="DU283" i="1"/>
  <c r="DE283" i="1"/>
  <c r="CO283" i="1"/>
  <c r="DQ283" i="1"/>
  <c r="DA283" i="1"/>
  <c r="CK283" i="1"/>
  <c r="DM283" i="1"/>
  <c r="CW283" i="1"/>
  <c r="CG283" i="1"/>
  <c r="DU390" i="1"/>
  <c r="DQ390" i="1"/>
  <c r="DM390" i="1"/>
  <c r="DI390" i="1"/>
  <c r="DE390" i="1"/>
  <c r="DA390" i="1"/>
  <c r="CW390" i="1"/>
  <c r="CS390" i="1"/>
  <c r="CO390" i="1"/>
  <c r="DS390" i="1"/>
  <c r="DO390" i="1"/>
  <c r="DK390" i="1"/>
  <c r="DG390" i="1"/>
  <c r="DC390" i="1"/>
  <c r="CY390" i="1"/>
  <c r="CU390" i="1"/>
  <c r="CQ390" i="1"/>
  <c r="CM390" i="1"/>
  <c r="CI390" i="1"/>
  <c r="DT390" i="1"/>
  <c r="DL390" i="1"/>
  <c r="DD390" i="1"/>
  <c r="CV390" i="1"/>
  <c r="CN390" i="1"/>
  <c r="CH390" i="1"/>
  <c r="DR390" i="1"/>
  <c r="DJ390" i="1"/>
  <c r="DB390" i="1"/>
  <c r="CT390" i="1"/>
  <c r="CL390" i="1"/>
  <c r="CG390" i="1"/>
  <c r="DP390" i="1"/>
  <c r="DH390" i="1"/>
  <c r="CZ390" i="1"/>
  <c r="CR390" i="1"/>
  <c r="CK390" i="1"/>
  <c r="CF390" i="1"/>
  <c r="CX390" i="1"/>
  <c r="DW390" i="1"/>
  <c r="CP390" i="1"/>
  <c r="DN390" i="1"/>
  <c r="CJ390" i="1"/>
  <c r="DF390" i="1"/>
  <c r="BZ322" i="1"/>
  <c r="DU322" i="1"/>
  <c r="DQ322" i="1"/>
  <c r="DM322" i="1"/>
  <c r="DI322" i="1"/>
  <c r="DE322" i="1"/>
  <c r="DA322" i="1"/>
  <c r="CW322" i="1"/>
  <c r="CS322" i="1"/>
  <c r="CO322" i="1"/>
  <c r="CK322" i="1"/>
  <c r="CG322" i="1"/>
  <c r="DT322" i="1"/>
  <c r="DP322" i="1"/>
  <c r="DL322" i="1"/>
  <c r="DH322" i="1"/>
  <c r="DD322" i="1"/>
  <c r="CZ322" i="1"/>
  <c r="CV322" i="1"/>
  <c r="CR322" i="1"/>
  <c r="CN322" i="1"/>
  <c r="CJ322" i="1"/>
  <c r="CF322" i="1"/>
  <c r="DS322" i="1"/>
  <c r="DO322" i="1"/>
  <c r="DK322" i="1"/>
  <c r="DG322" i="1"/>
  <c r="DC322" i="1"/>
  <c r="CY322" i="1"/>
  <c r="CU322" i="1"/>
  <c r="CQ322" i="1"/>
  <c r="CM322" i="1"/>
  <c r="CI322" i="1"/>
  <c r="DJ322" i="1"/>
  <c r="CT322" i="1"/>
  <c r="DW322" i="1"/>
  <c r="DF322" i="1"/>
  <c r="CP322" i="1"/>
  <c r="DR322" i="1"/>
  <c r="DB322" i="1"/>
  <c r="CL322" i="1"/>
  <c r="DN322" i="1"/>
  <c r="CX322" i="1"/>
  <c r="CH322" i="1"/>
  <c r="BZ142" i="1"/>
  <c r="DT142" i="1"/>
  <c r="DP142" i="1"/>
  <c r="DL142" i="1"/>
  <c r="DH142" i="1"/>
  <c r="DD142" i="1"/>
  <c r="CZ142" i="1"/>
  <c r="CV142" i="1"/>
  <c r="CR142" i="1"/>
  <c r="CN142" i="1"/>
  <c r="CJ142" i="1"/>
  <c r="CF142" i="1"/>
  <c r="DS142" i="1"/>
  <c r="DO142" i="1"/>
  <c r="DK142" i="1"/>
  <c r="DG142" i="1"/>
  <c r="DC142" i="1"/>
  <c r="CY142" i="1"/>
  <c r="CU142" i="1"/>
  <c r="CQ142" i="1"/>
  <c r="CM142" i="1"/>
  <c r="CI142" i="1"/>
  <c r="DW142" i="1"/>
  <c r="DR142" i="1"/>
  <c r="DN142" i="1"/>
  <c r="DJ142" i="1"/>
  <c r="DF142" i="1"/>
  <c r="DB142" i="1"/>
  <c r="CX142" i="1"/>
  <c r="CT142" i="1"/>
  <c r="CP142" i="1"/>
  <c r="CL142" i="1"/>
  <c r="CH142" i="1"/>
  <c r="DQ142" i="1"/>
  <c r="DA142" i="1"/>
  <c r="CK142" i="1"/>
  <c r="DM142" i="1"/>
  <c r="CW142" i="1"/>
  <c r="CG142" i="1"/>
  <c r="DI142" i="1"/>
  <c r="CS142" i="1"/>
  <c r="DU142" i="1"/>
  <c r="DE142" i="1"/>
  <c r="CO142" i="1"/>
  <c r="BZ373" i="1"/>
  <c r="DU373" i="1"/>
  <c r="DQ373" i="1"/>
  <c r="DM373" i="1"/>
  <c r="DI373" i="1"/>
  <c r="DE373" i="1"/>
  <c r="DA373" i="1"/>
  <c r="CW373" i="1"/>
  <c r="CS373" i="1"/>
  <c r="CO373" i="1"/>
  <c r="CK373" i="1"/>
  <c r="CG373" i="1"/>
  <c r="DT373" i="1"/>
  <c r="DP373" i="1"/>
  <c r="DL373" i="1"/>
  <c r="DH373" i="1"/>
  <c r="DD373" i="1"/>
  <c r="CZ373" i="1"/>
  <c r="CV373" i="1"/>
  <c r="CR373" i="1"/>
  <c r="CN373" i="1"/>
  <c r="CJ373" i="1"/>
  <c r="CF373" i="1"/>
  <c r="DS373" i="1"/>
  <c r="DO373" i="1"/>
  <c r="DK373" i="1"/>
  <c r="DG373" i="1"/>
  <c r="DC373" i="1"/>
  <c r="CY373" i="1"/>
  <c r="CU373" i="1"/>
  <c r="CQ373" i="1"/>
  <c r="CM373" i="1"/>
  <c r="CI373" i="1"/>
  <c r="DR373" i="1"/>
  <c r="DB373" i="1"/>
  <c r="CL373" i="1"/>
  <c r="DN373" i="1"/>
  <c r="CX373" i="1"/>
  <c r="CH373" i="1"/>
  <c r="DJ373" i="1"/>
  <c r="CT373" i="1"/>
  <c r="DW373" i="1"/>
  <c r="DF373" i="1"/>
  <c r="CP373" i="1"/>
  <c r="BZ74" i="1"/>
  <c r="DT74" i="1"/>
  <c r="DP74" i="1"/>
  <c r="DL74" i="1"/>
  <c r="DH74" i="1"/>
  <c r="DD74" i="1"/>
  <c r="CZ74" i="1"/>
  <c r="CV74" i="1"/>
  <c r="CR74" i="1"/>
  <c r="CN74" i="1"/>
  <c r="CJ74" i="1"/>
  <c r="CF74" i="1"/>
  <c r="DS74" i="1"/>
  <c r="DO74" i="1"/>
  <c r="DK74" i="1"/>
  <c r="DG74" i="1"/>
  <c r="DC74" i="1"/>
  <c r="CY74" i="1"/>
  <c r="CU74" i="1"/>
  <c r="CQ74" i="1"/>
  <c r="CM74" i="1"/>
  <c r="CI74" i="1"/>
  <c r="DW74" i="1"/>
  <c r="DR74" i="1"/>
  <c r="DN74" i="1"/>
  <c r="DJ74" i="1"/>
  <c r="DF74" i="1"/>
  <c r="DB74" i="1"/>
  <c r="CX74" i="1"/>
  <c r="CT74" i="1"/>
  <c r="CP74" i="1"/>
  <c r="CL74" i="1"/>
  <c r="CH74" i="1"/>
  <c r="DM74" i="1"/>
  <c r="CW74" i="1"/>
  <c r="CG74" i="1"/>
  <c r="DI74" i="1"/>
  <c r="CS74" i="1"/>
  <c r="DQ74" i="1"/>
  <c r="CK74" i="1"/>
  <c r="DU74" i="1"/>
  <c r="DE74" i="1"/>
  <c r="CO74" i="1"/>
  <c r="DA74" i="1"/>
  <c r="BZ339" i="1"/>
  <c r="DW339" i="1"/>
  <c r="DR339" i="1"/>
  <c r="DN339" i="1"/>
  <c r="DJ339" i="1"/>
  <c r="DF339" i="1"/>
  <c r="DB339" i="1"/>
  <c r="CX339" i="1"/>
  <c r="CT339" i="1"/>
  <c r="CP339" i="1"/>
  <c r="CL339" i="1"/>
  <c r="CH339" i="1"/>
  <c r="DQ339" i="1"/>
  <c r="DL339" i="1"/>
  <c r="DG339" i="1"/>
  <c r="DA339" i="1"/>
  <c r="CV339" i="1"/>
  <c r="CQ339" i="1"/>
  <c r="CK339" i="1"/>
  <c r="CF339" i="1"/>
  <c r="DU339" i="1"/>
  <c r="DP339" i="1"/>
  <c r="DK339" i="1"/>
  <c r="DE339" i="1"/>
  <c r="CZ339" i="1"/>
  <c r="CU339" i="1"/>
  <c r="CO339" i="1"/>
  <c r="CJ339" i="1"/>
  <c r="DT339" i="1"/>
  <c r="DO339" i="1"/>
  <c r="DI339" i="1"/>
  <c r="DD339" i="1"/>
  <c r="CY339" i="1"/>
  <c r="CS339" i="1"/>
  <c r="CN339" i="1"/>
  <c r="CI339" i="1"/>
  <c r="DS339" i="1"/>
  <c r="CW339" i="1"/>
  <c r="DM339" i="1"/>
  <c r="CR339" i="1"/>
  <c r="DH339" i="1"/>
  <c r="CM339" i="1"/>
  <c r="DC339" i="1"/>
  <c r="CG339" i="1"/>
  <c r="BZ312" i="1"/>
  <c r="DS312" i="1"/>
  <c r="DO312" i="1"/>
  <c r="DK312" i="1"/>
  <c r="DG312" i="1"/>
  <c r="DC312" i="1"/>
  <c r="CY312" i="1"/>
  <c r="CU312" i="1"/>
  <c r="CQ312" i="1"/>
  <c r="CM312" i="1"/>
  <c r="CI312" i="1"/>
  <c r="DW312" i="1"/>
  <c r="DR312" i="1"/>
  <c r="DN312" i="1"/>
  <c r="DJ312" i="1"/>
  <c r="DF312" i="1"/>
  <c r="DB312" i="1"/>
  <c r="CX312" i="1"/>
  <c r="CT312" i="1"/>
  <c r="CP312" i="1"/>
  <c r="CL312" i="1"/>
  <c r="CH312" i="1"/>
  <c r="DU312" i="1"/>
  <c r="DQ312" i="1"/>
  <c r="DM312" i="1"/>
  <c r="DI312" i="1"/>
  <c r="DE312" i="1"/>
  <c r="DA312" i="1"/>
  <c r="CW312" i="1"/>
  <c r="CS312" i="1"/>
  <c r="CO312" i="1"/>
  <c r="CK312" i="1"/>
  <c r="CG312" i="1"/>
  <c r="DH312" i="1"/>
  <c r="CR312" i="1"/>
  <c r="DT312" i="1"/>
  <c r="DD312" i="1"/>
  <c r="CN312" i="1"/>
  <c r="DP312" i="1"/>
  <c r="CZ312" i="1"/>
  <c r="CJ312" i="1"/>
  <c r="CV312" i="1"/>
  <c r="CF312" i="1"/>
  <c r="DL312" i="1"/>
  <c r="DS133" i="1"/>
  <c r="DO133" i="1"/>
  <c r="DK133" i="1"/>
  <c r="DG133" i="1"/>
  <c r="DC133" i="1"/>
  <c r="CY133" i="1"/>
  <c r="CU133" i="1"/>
  <c r="CQ133" i="1"/>
  <c r="CM133" i="1"/>
  <c r="CI133" i="1"/>
  <c r="DW133" i="1"/>
  <c r="DR133" i="1"/>
  <c r="DN133" i="1"/>
  <c r="DJ133" i="1"/>
  <c r="DF133" i="1"/>
  <c r="DB133" i="1"/>
  <c r="CX133" i="1"/>
  <c r="CT133" i="1"/>
  <c r="CP133" i="1"/>
  <c r="CL133" i="1"/>
  <c r="CH133" i="1"/>
  <c r="DU133" i="1"/>
  <c r="DQ133" i="1"/>
  <c r="DM133" i="1"/>
  <c r="DI133" i="1"/>
  <c r="DE133" i="1"/>
  <c r="DA133" i="1"/>
  <c r="CW133" i="1"/>
  <c r="CS133" i="1"/>
  <c r="CO133" i="1"/>
  <c r="CK133" i="1"/>
  <c r="CG133" i="1"/>
  <c r="DT133" i="1"/>
  <c r="DD133" i="1"/>
  <c r="CN133" i="1"/>
  <c r="DP133" i="1"/>
  <c r="CZ133" i="1"/>
  <c r="CJ133" i="1"/>
  <c r="DL133" i="1"/>
  <c r="CV133" i="1"/>
  <c r="CF133" i="1"/>
  <c r="DH133" i="1"/>
  <c r="CR133" i="1"/>
  <c r="BZ245" i="1"/>
  <c r="DT245" i="1"/>
  <c r="DP245" i="1"/>
  <c r="DL245" i="1"/>
  <c r="DH245" i="1"/>
  <c r="DD245" i="1"/>
  <c r="CZ245" i="1"/>
  <c r="CV245" i="1"/>
  <c r="CR245" i="1"/>
  <c r="CN245" i="1"/>
  <c r="CJ245" i="1"/>
  <c r="CF245" i="1"/>
  <c r="DS245" i="1"/>
  <c r="DO245" i="1"/>
  <c r="DK245" i="1"/>
  <c r="DG245" i="1"/>
  <c r="DC245" i="1"/>
  <c r="CY245" i="1"/>
  <c r="CU245" i="1"/>
  <c r="CQ245" i="1"/>
  <c r="CM245" i="1"/>
  <c r="CI245" i="1"/>
  <c r="DW245" i="1"/>
  <c r="DR245" i="1"/>
  <c r="DN245" i="1"/>
  <c r="DJ245" i="1"/>
  <c r="DF245" i="1"/>
  <c r="DB245" i="1"/>
  <c r="CX245" i="1"/>
  <c r="CT245" i="1"/>
  <c r="CP245" i="1"/>
  <c r="CL245" i="1"/>
  <c r="CH245" i="1"/>
  <c r="DI245" i="1"/>
  <c r="CS245" i="1"/>
  <c r="DU245" i="1"/>
  <c r="DE245" i="1"/>
  <c r="CO245" i="1"/>
  <c r="DQ245" i="1"/>
  <c r="DA245" i="1"/>
  <c r="CK245" i="1"/>
  <c r="CW245" i="1"/>
  <c r="CG245" i="1"/>
  <c r="DM245" i="1"/>
  <c r="DT59" i="1"/>
  <c r="DP59" i="1"/>
  <c r="DL59" i="1"/>
  <c r="DH59" i="1"/>
  <c r="DD59" i="1"/>
  <c r="CZ59" i="1"/>
  <c r="CV59" i="1"/>
  <c r="CR59" i="1"/>
  <c r="CN59" i="1"/>
  <c r="CJ59" i="1"/>
  <c r="CF59" i="1"/>
  <c r="DS59" i="1"/>
  <c r="DO59" i="1"/>
  <c r="DK59" i="1"/>
  <c r="DG59" i="1"/>
  <c r="DC59" i="1"/>
  <c r="CY59" i="1"/>
  <c r="CU59" i="1"/>
  <c r="CQ59" i="1"/>
  <c r="CM59" i="1"/>
  <c r="CI59" i="1"/>
  <c r="DW59" i="1"/>
  <c r="DN59" i="1"/>
  <c r="DF59" i="1"/>
  <c r="CX59" i="1"/>
  <c r="CP59" i="1"/>
  <c r="CH59" i="1"/>
  <c r="CS59" i="1"/>
  <c r="DU59" i="1"/>
  <c r="DM59" i="1"/>
  <c r="DE59" i="1"/>
  <c r="CW59" i="1"/>
  <c r="CO59" i="1"/>
  <c r="CG59" i="1"/>
  <c r="DI59" i="1"/>
  <c r="CK59" i="1"/>
  <c r="DR59" i="1"/>
  <c r="DJ59" i="1"/>
  <c r="DB59" i="1"/>
  <c r="CT59" i="1"/>
  <c r="CL59" i="1"/>
  <c r="DQ59" i="1"/>
  <c r="DA59" i="1"/>
  <c r="BZ415" i="1"/>
  <c r="DU415" i="1"/>
  <c r="DQ415" i="1"/>
  <c r="DM415" i="1"/>
  <c r="DI415" i="1"/>
  <c r="DE415" i="1"/>
  <c r="DA415" i="1"/>
  <c r="CW415" i="1"/>
  <c r="CS415" i="1"/>
  <c r="CO415" i="1"/>
  <c r="CK415" i="1"/>
  <c r="CG415" i="1"/>
  <c r="DT415" i="1"/>
  <c r="DP415" i="1"/>
  <c r="DL415" i="1"/>
  <c r="DH415" i="1"/>
  <c r="DD415" i="1"/>
  <c r="CZ415" i="1"/>
  <c r="CV415" i="1"/>
  <c r="CR415" i="1"/>
  <c r="CN415" i="1"/>
  <c r="CJ415" i="1"/>
  <c r="CF415" i="1"/>
  <c r="DS415" i="1"/>
  <c r="DK415" i="1"/>
  <c r="DC415" i="1"/>
  <c r="CU415" i="1"/>
  <c r="CM415" i="1"/>
  <c r="DR415" i="1"/>
  <c r="DJ415" i="1"/>
  <c r="DB415" i="1"/>
  <c r="CT415" i="1"/>
  <c r="CL415" i="1"/>
  <c r="DO415" i="1"/>
  <c r="DG415" i="1"/>
  <c r="CY415" i="1"/>
  <c r="CQ415" i="1"/>
  <c r="CI415" i="1"/>
  <c r="DW415" i="1"/>
  <c r="CP415" i="1"/>
  <c r="DN415" i="1"/>
  <c r="CH415" i="1"/>
  <c r="DF415" i="1"/>
  <c r="CX415" i="1"/>
  <c r="BZ325" i="1"/>
  <c r="DT325" i="1"/>
  <c r="DP325" i="1"/>
  <c r="DL325" i="1"/>
  <c r="DH325" i="1"/>
  <c r="DD325" i="1"/>
  <c r="CZ325" i="1"/>
  <c r="CV325" i="1"/>
  <c r="CR325" i="1"/>
  <c r="CN325" i="1"/>
  <c r="CJ325" i="1"/>
  <c r="CF325" i="1"/>
  <c r="DS325" i="1"/>
  <c r="DO325" i="1"/>
  <c r="DK325" i="1"/>
  <c r="DG325" i="1"/>
  <c r="DC325" i="1"/>
  <c r="CY325" i="1"/>
  <c r="CU325" i="1"/>
  <c r="CQ325" i="1"/>
  <c r="CM325" i="1"/>
  <c r="CI325" i="1"/>
  <c r="DW325" i="1"/>
  <c r="DR325" i="1"/>
  <c r="DN325" i="1"/>
  <c r="DJ325" i="1"/>
  <c r="DF325" i="1"/>
  <c r="DB325" i="1"/>
  <c r="CX325" i="1"/>
  <c r="CT325" i="1"/>
  <c r="CP325" i="1"/>
  <c r="CL325" i="1"/>
  <c r="CH325" i="1"/>
  <c r="DI325" i="1"/>
  <c r="CS325" i="1"/>
  <c r="DU325" i="1"/>
  <c r="DE325" i="1"/>
  <c r="CO325" i="1"/>
  <c r="DQ325" i="1"/>
  <c r="DA325" i="1"/>
  <c r="CK325" i="1"/>
  <c r="DM325" i="1"/>
  <c r="CW325" i="1"/>
  <c r="CG325" i="1"/>
  <c r="DU91" i="1"/>
  <c r="DQ91" i="1"/>
  <c r="DM91" i="1"/>
  <c r="DI91" i="1"/>
  <c r="DE91" i="1"/>
  <c r="DA91" i="1"/>
  <c r="CW91" i="1"/>
  <c r="CS91" i="1"/>
  <c r="CO91" i="1"/>
  <c r="CK91" i="1"/>
  <c r="CG91" i="1"/>
  <c r="DT91" i="1"/>
  <c r="DP91" i="1"/>
  <c r="DL91" i="1"/>
  <c r="DH91" i="1"/>
  <c r="DD91" i="1"/>
  <c r="CZ91" i="1"/>
  <c r="CV91" i="1"/>
  <c r="CR91" i="1"/>
  <c r="CN91" i="1"/>
  <c r="CJ91" i="1"/>
  <c r="CF91" i="1"/>
  <c r="DS91" i="1"/>
  <c r="DO91" i="1"/>
  <c r="DK91" i="1"/>
  <c r="DG91" i="1"/>
  <c r="DC91" i="1"/>
  <c r="CY91" i="1"/>
  <c r="CU91" i="1"/>
  <c r="CQ91" i="1"/>
  <c r="CM91" i="1"/>
  <c r="CI91" i="1"/>
  <c r="DR91" i="1"/>
  <c r="DB91" i="1"/>
  <c r="CL91" i="1"/>
  <c r="DN91" i="1"/>
  <c r="CX91" i="1"/>
  <c r="CH91" i="1"/>
  <c r="DW91" i="1"/>
  <c r="CP91" i="1"/>
  <c r="DJ91" i="1"/>
  <c r="CT91" i="1"/>
  <c r="DF91" i="1"/>
  <c r="DS105" i="1"/>
  <c r="DO105" i="1"/>
  <c r="DK105" i="1"/>
  <c r="DG105" i="1"/>
  <c r="DC105" i="1"/>
  <c r="CY105" i="1"/>
  <c r="CU105" i="1"/>
  <c r="CQ105" i="1"/>
  <c r="CM105" i="1"/>
  <c r="CI105" i="1"/>
  <c r="DW105" i="1"/>
  <c r="DR105" i="1"/>
  <c r="DN105" i="1"/>
  <c r="DJ105" i="1"/>
  <c r="DF105" i="1"/>
  <c r="DB105" i="1"/>
  <c r="CX105" i="1"/>
  <c r="CT105" i="1"/>
  <c r="CP105" i="1"/>
  <c r="CL105" i="1"/>
  <c r="CH105" i="1"/>
  <c r="DU105" i="1"/>
  <c r="DQ105" i="1"/>
  <c r="DM105" i="1"/>
  <c r="DI105" i="1"/>
  <c r="DE105" i="1"/>
  <c r="DA105" i="1"/>
  <c r="CW105" i="1"/>
  <c r="CS105" i="1"/>
  <c r="CO105" i="1"/>
  <c r="CK105" i="1"/>
  <c r="CG105" i="1"/>
  <c r="DH105" i="1"/>
  <c r="CR105" i="1"/>
  <c r="DT105" i="1"/>
  <c r="DD105" i="1"/>
  <c r="CN105" i="1"/>
  <c r="CV105" i="1"/>
  <c r="DP105" i="1"/>
  <c r="CZ105" i="1"/>
  <c r="CJ105" i="1"/>
  <c r="DL105" i="1"/>
  <c r="CF105" i="1"/>
  <c r="DW294" i="1"/>
  <c r="DR294" i="1"/>
  <c r="DN294" i="1"/>
  <c r="DJ294" i="1"/>
  <c r="DF294" i="1"/>
  <c r="DB294" i="1"/>
  <c r="CX294" i="1"/>
  <c r="CT294" i="1"/>
  <c r="CP294" i="1"/>
  <c r="CL294" i="1"/>
  <c r="CH294" i="1"/>
  <c r="DU294" i="1"/>
  <c r="DQ294" i="1"/>
  <c r="DM294" i="1"/>
  <c r="DI294" i="1"/>
  <c r="DE294" i="1"/>
  <c r="DA294" i="1"/>
  <c r="CW294" i="1"/>
  <c r="CS294" i="1"/>
  <c r="CO294" i="1"/>
  <c r="CK294" i="1"/>
  <c r="CG294" i="1"/>
  <c r="DT294" i="1"/>
  <c r="DP294" i="1"/>
  <c r="DL294" i="1"/>
  <c r="DH294" i="1"/>
  <c r="DD294" i="1"/>
  <c r="CZ294" i="1"/>
  <c r="CV294" i="1"/>
  <c r="CR294" i="1"/>
  <c r="CN294" i="1"/>
  <c r="CJ294" i="1"/>
  <c r="CF294" i="1"/>
  <c r="DO294" i="1"/>
  <c r="CY294" i="1"/>
  <c r="CI294" i="1"/>
  <c r="DK294" i="1"/>
  <c r="CU294" i="1"/>
  <c r="DG294" i="1"/>
  <c r="CQ294" i="1"/>
  <c r="CM294" i="1"/>
  <c r="DS294" i="1"/>
  <c r="DC294" i="1"/>
  <c r="BZ232" i="1"/>
  <c r="DS232" i="1"/>
  <c r="DO232" i="1"/>
  <c r="DK232" i="1"/>
  <c r="DG232" i="1"/>
  <c r="DC232" i="1"/>
  <c r="CY232" i="1"/>
  <c r="CU232" i="1"/>
  <c r="CQ232" i="1"/>
  <c r="CM232" i="1"/>
  <c r="CI232" i="1"/>
  <c r="DW232" i="1"/>
  <c r="DR232" i="1"/>
  <c r="DN232" i="1"/>
  <c r="DJ232" i="1"/>
  <c r="DF232" i="1"/>
  <c r="DB232" i="1"/>
  <c r="CX232" i="1"/>
  <c r="CT232" i="1"/>
  <c r="CP232" i="1"/>
  <c r="CL232" i="1"/>
  <c r="CH232" i="1"/>
  <c r="DU232" i="1"/>
  <c r="DQ232" i="1"/>
  <c r="DM232" i="1"/>
  <c r="DI232" i="1"/>
  <c r="DE232" i="1"/>
  <c r="DA232" i="1"/>
  <c r="CW232" i="1"/>
  <c r="CS232" i="1"/>
  <c r="CO232" i="1"/>
  <c r="CK232" i="1"/>
  <c r="CG232" i="1"/>
  <c r="DH232" i="1"/>
  <c r="CR232" i="1"/>
  <c r="DT232" i="1"/>
  <c r="DD232" i="1"/>
  <c r="CN232" i="1"/>
  <c r="DP232" i="1"/>
  <c r="CZ232" i="1"/>
  <c r="CJ232" i="1"/>
  <c r="CF232" i="1"/>
  <c r="DL232" i="1"/>
  <c r="CV232" i="1"/>
  <c r="DU256" i="1"/>
  <c r="DQ256" i="1"/>
  <c r="DM256" i="1"/>
  <c r="DI256" i="1"/>
  <c r="DE256" i="1"/>
  <c r="DA256" i="1"/>
  <c r="CW256" i="1"/>
  <c r="CS256" i="1"/>
  <c r="CO256" i="1"/>
  <c r="CK256" i="1"/>
  <c r="CG256" i="1"/>
  <c r="DS256" i="1"/>
  <c r="DO256" i="1"/>
  <c r="DK256" i="1"/>
  <c r="DG256" i="1"/>
  <c r="DC256" i="1"/>
  <c r="CY256" i="1"/>
  <c r="CU256" i="1"/>
  <c r="CQ256" i="1"/>
  <c r="CM256" i="1"/>
  <c r="CI256" i="1"/>
  <c r="DP256" i="1"/>
  <c r="DH256" i="1"/>
  <c r="CZ256" i="1"/>
  <c r="CR256" i="1"/>
  <c r="CJ256" i="1"/>
  <c r="DW256" i="1"/>
  <c r="DN256" i="1"/>
  <c r="DF256" i="1"/>
  <c r="CX256" i="1"/>
  <c r="CP256" i="1"/>
  <c r="CH256" i="1"/>
  <c r="DT256" i="1"/>
  <c r="DL256" i="1"/>
  <c r="DD256" i="1"/>
  <c r="CV256" i="1"/>
  <c r="CN256" i="1"/>
  <c r="CF256" i="1"/>
  <c r="DB256" i="1"/>
  <c r="CT256" i="1"/>
  <c r="DR256" i="1"/>
  <c r="CL256" i="1"/>
  <c r="DJ256" i="1"/>
  <c r="DT90" i="1"/>
  <c r="DP90" i="1"/>
  <c r="DL90" i="1"/>
  <c r="DH90" i="1"/>
  <c r="DD90" i="1"/>
  <c r="CZ90" i="1"/>
  <c r="CV90" i="1"/>
  <c r="CR90" i="1"/>
  <c r="CN90" i="1"/>
  <c r="CJ90" i="1"/>
  <c r="CF90" i="1"/>
  <c r="DS90" i="1"/>
  <c r="DO90" i="1"/>
  <c r="DK90" i="1"/>
  <c r="DG90" i="1"/>
  <c r="DC90" i="1"/>
  <c r="CY90" i="1"/>
  <c r="CU90" i="1"/>
  <c r="CQ90" i="1"/>
  <c r="CM90" i="1"/>
  <c r="CI90" i="1"/>
  <c r="DW90" i="1"/>
  <c r="DR90" i="1"/>
  <c r="DN90" i="1"/>
  <c r="DJ90" i="1"/>
  <c r="DF90" i="1"/>
  <c r="DB90" i="1"/>
  <c r="CX90" i="1"/>
  <c r="CT90" i="1"/>
  <c r="CP90" i="1"/>
  <c r="CL90" i="1"/>
  <c r="CH90" i="1"/>
  <c r="DM90" i="1"/>
  <c r="CW90" i="1"/>
  <c r="CG90" i="1"/>
  <c r="DA90" i="1"/>
  <c r="DI90" i="1"/>
  <c r="CS90" i="1"/>
  <c r="DU90" i="1"/>
  <c r="DE90" i="1"/>
  <c r="CO90" i="1"/>
  <c r="DQ90" i="1"/>
  <c r="CK90" i="1"/>
  <c r="DW315" i="1"/>
  <c r="DR315" i="1"/>
  <c r="DN315" i="1"/>
  <c r="DJ315" i="1"/>
  <c r="DF315" i="1"/>
  <c r="DB315" i="1"/>
  <c r="CX315" i="1"/>
  <c r="CT315" i="1"/>
  <c r="CP315" i="1"/>
  <c r="CL315" i="1"/>
  <c r="CH315" i="1"/>
  <c r="DU315" i="1"/>
  <c r="DQ315" i="1"/>
  <c r="DM315" i="1"/>
  <c r="DI315" i="1"/>
  <c r="DE315" i="1"/>
  <c r="DA315" i="1"/>
  <c r="CW315" i="1"/>
  <c r="CS315" i="1"/>
  <c r="CO315" i="1"/>
  <c r="CK315" i="1"/>
  <c r="CG315" i="1"/>
  <c r="DT315" i="1"/>
  <c r="DP315" i="1"/>
  <c r="DL315" i="1"/>
  <c r="DH315" i="1"/>
  <c r="DD315" i="1"/>
  <c r="CZ315" i="1"/>
  <c r="CV315" i="1"/>
  <c r="CR315" i="1"/>
  <c r="CN315" i="1"/>
  <c r="CJ315" i="1"/>
  <c r="CF315" i="1"/>
  <c r="DG315" i="1"/>
  <c r="CQ315" i="1"/>
  <c r="DS315" i="1"/>
  <c r="DC315" i="1"/>
  <c r="CM315" i="1"/>
  <c r="DO315" i="1"/>
  <c r="CY315" i="1"/>
  <c r="CI315" i="1"/>
  <c r="CU315" i="1"/>
  <c r="DK315" i="1"/>
  <c r="BZ285" i="1"/>
  <c r="DW285" i="1"/>
  <c r="DR285" i="1"/>
  <c r="DN285" i="1"/>
  <c r="DJ285" i="1"/>
  <c r="DF285" i="1"/>
  <c r="DB285" i="1"/>
  <c r="CX285" i="1"/>
  <c r="CT285" i="1"/>
  <c r="CP285" i="1"/>
  <c r="CL285" i="1"/>
  <c r="CH285" i="1"/>
  <c r="DU285" i="1"/>
  <c r="DQ285" i="1"/>
  <c r="DM285" i="1"/>
  <c r="DI285" i="1"/>
  <c r="DE285" i="1"/>
  <c r="DA285" i="1"/>
  <c r="CW285" i="1"/>
  <c r="CS285" i="1"/>
  <c r="CO285" i="1"/>
  <c r="CK285" i="1"/>
  <c r="CG285" i="1"/>
  <c r="DT285" i="1"/>
  <c r="DP285" i="1"/>
  <c r="DL285" i="1"/>
  <c r="DH285" i="1"/>
  <c r="DD285" i="1"/>
  <c r="CZ285" i="1"/>
  <c r="CV285" i="1"/>
  <c r="CR285" i="1"/>
  <c r="CN285" i="1"/>
  <c r="CJ285" i="1"/>
  <c r="CF285" i="1"/>
  <c r="DS285" i="1"/>
  <c r="DC285" i="1"/>
  <c r="CM285" i="1"/>
  <c r="DO285" i="1"/>
  <c r="CY285" i="1"/>
  <c r="CI285" i="1"/>
  <c r="DK285" i="1"/>
  <c r="CU285" i="1"/>
  <c r="CQ285" i="1"/>
  <c r="DG285" i="1"/>
  <c r="BZ249" i="1"/>
  <c r="DT249" i="1"/>
  <c r="DP249" i="1"/>
  <c r="DL249" i="1"/>
  <c r="DH249" i="1"/>
  <c r="DD249" i="1"/>
  <c r="CZ249" i="1"/>
  <c r="CV249" i="1"/>
  <c r="CR249" i="1"/>
  <c r="CN249" i="1"/>
  <c r="CJ249" i="1"/>
  <c r="CF249" i="1"/>
  <c r="DS249" i="1"/>
  <c r="DO249" i="1"/>
  <c r="DK249" i="1"/>
  <c r="DG249" i="1"/>
  <c r="DC249" i="1"/>
  <c r="CY249" i="1"/>
  <c r="CU249" i="1"/>
  <c r="CQ249" i="1"/>
  <c r="CM249" i="1"/>
  <c r="CI249" i="1"/>
  <c r="DW249" i="1"/>
  <c r="DR249" i="1"/>
  <c r="DN249" i="1"/>
  <c r="DJ249" i="1"/>
  <c r="DF249" i="1"/>
  <c r="DB249" i="1"/>
  <c r="CX249" i="1"/>
  <c r="CT249" i="1"/>
  <c r="CP249" i="1"/>
  <c r="CL249" i="1"/>
  <c r="CH249" i="1"/>
  <c r="DM249" i="1"/>
  <c r="CW249" i="1"/>
  <c r="CG249" i="1"/>
  <c r="DI249" i="1"/>
  <c r="CS249" i="1"/>
  <c r="DU249" i="1"/>
  <c r="DE249" i="1"/>
  <c r="CO249" i="1"/>
  <c r="DQ249" i="1"/>
  <c r="DA249" i="1"/>
  <c r="CK249" i="1"/>
  <c r="DU492" i="1"/>
  <c r="DQ492" i="1"/>
  <c r="DM492" i="1"/>
  <c r="DI492" i="1"/>
  <c r="DE492" i="1"/>
  <c r="DA492" i="1"/>
  <c r="CW492" i="1"/>
  <c r="CS492" i="1"/>
  <c r="CO492" i="1"/>
  <c r="CK492" i="1"/>
  <c r="CG492" i="1"/>
  <c r="DT492" i="1"/>
  <c r="DP492" i="1"/>
  <c r="DL492" i="1"/>
  <c r="DH492" i="1"/>
  <c r="DD492" i="1"/>
  <c r="CZ492" i="1"/>
  <c r="CV492" i="1"/>
  <c r="CR492" i="1"/>
  <c r="CN492" i="1"/>
  <c r="CJ492" i="1"/>
  <c r="CF492" i="1"/>
  <c r="DO492" i="1"/>
  <c r="DG492" i="1"/>
  <c r="CY492" i="1"/>
  <c r="CQ492" i="1"/>
  <c r="CI492" i="1"/>
  <c r="DW492" i="1"/>
  <c r="DN492" i="1"/>
  <c r="DF492" i="1"/>
  <c r="CX492" i="1"/>
  <c r="CP492" i="1"/>
  <c r="CH492" i="1"/>
  <c r="DJ492" i="1"/>
  <c r="CT492" i="1"/>
  <c r="DS492" i="1"/>
  <c r="DC492" i="1"/>
  <c r="CM492" i="1"/>
  <c r="DR492" i="1"/>
  <c r="DB492" i="1"/>
  <c r="CL492" i="1"/>
  <c r="DK492" i="1"/>
  <c r="CU492" i="1"/>
  <c r="DW251" i="1"/>
  <c r="DR251" i="1"/>
  <c r="DN251" i="1"/>
  <c r="DJ251" i="1"/>
  <c r="DF251" i="1"/>
  <c r="DB251" i="1"/>
  <c r="CX251" i="1"/>
  <c r="CT251" i="1"/>
  <c r="CP251" i="1"/>
  <c r="CL251" i="1"/>
  <c r="CH251" i="1"/>
  <c r="DU251" i="1"/>
  <c r="DQ251" i="1"/>
  <c r="DM251" i="1"/>
  <c r="DI251" i="1"/>
  <c r="DE251" i="1"/>
  <c r="DA251" i="1"/>
  <c r="CW251" i="1"/>
  <c r="CS251" i="1"/>
  <c r="CO251" i="1"/>
  <c r="CK251" i="1"/>
  <c r="CG251" i="1"/>
  <c r="DT251" i="1"/>
  <c r="DP251" i="1"/>
  <c r="DL251" i="1"/>
  <c r="DH251" i="1"/>
  <c r="DD251" i="1"/>
  <c r="CZ251" i="1"/>
  <c r="CV251" i="1"/>
  <c r="CR251" i="1"/>
  <c r="CN251" i="1"/>
  <c r="CJ251" i="1"/>
  <c r="CF251" i="1"/>
  <c r="DG251" i="1"/>
  <c r="CQ251" i="1"/>
  <c r="DS251" i="1"/>
  <c r="DC251" i="1"/>
  <c r="CM251" i="1"/>
  <c r="DO251" i="1"/>
  <c r="CY251" i="1"/>
  <c r="CI251" i="1"/>
  <c r="CU251" i="1"/>
  <c r="DK251" i="1"/>
  <c r="DU146" i="1"/>
  <c r="DQ146" i="1"/>
  <c r="DM146" i="1"/>
  <c r="DI146" i="1"/>
  <c r="DE146" i="1"/>
  <c r="DA146" i="1"/>
  <c r="CW146" i="1"/>
  <c r="CS146" i="1"/>
  <c r="CO146" i="1"/>
  <c r="CK146" i="1"/>
  <c r="CG146" i="1"/>
  <c r="DS146" i="1"/>
  <c r="DO146" i="1"/>
  <c r="DK146" i="1"/>
  <c r="DG146" i="1"/>
  <c r="DC146" i="1"/>
  <c r="CY146" i="1"/>
  <c r="CU146" i="1"/>
  <c r="CQ146" i="1"/>
  <c r="CM146" i="1"/>
  <c r="CI146" i="1"/>
  <c r="DW146" i="1"/>
  <c r="DN146" i="1"/>
  <c r="DF146" i="1"/>
  <c r="CX146" i="1"/>
  <c r="CP146" i="1"/>
  <c r="CH146" i="1"/>
  <c r="DT146" i="1"/>
  <c r="DL146" i="1"/>
  <c r="DD146" i="1"/>
  <c r="CV146" i="1"/>
  <c r="CN146" i="1"/>
  <c r="CF146" i="1"/>
  <c r="DR146" i="1"/>
  <c r="DJ146" i="1"/>
  <c r="DB146" i="1"/>
  <c r="CT146" i="1"/>
  <c r="CL146" i="1"/>
  <c r="DP146" i="1"/>
  <c r="CJ146" i="1"/>
  <c r="DH146" i="1"/>
  <c r="CZ146" i="1"/>
  <c r="CR146" i="1"/>
  <c r="DS324" i="1"/>
  <c r="DO324" i="1"/>
  <c r="DK324" i="1"/>
  <c r="DG324" i="1"/>
  <c r="DC324" i="1"/>
  <c r="CY324" i="1"/>
  <c r="CU324" i="1"/>
  <c r="CQ324" i="1"/>
  <c r="CM324" i="1"/>
  <c r="CI324" i="1"/>
  <c r="DW324" i="1"/>
  <c r="DR324" i="1"/>
  <c r="DN324" i="1"/>
  <c r="DJ324" i="1"/>
  <c r="DF324" i="1"/>
  <c r="DB324" i="1"/>
  <c r="CX324" i="1"/>
  <c r="CT324" i="1"/>
  <c r="CP324" i="1"/>
  <c r="CL324" i="1"/>
  <c r="CH324" i="1"/>
  <c r="DU324" i="1"/>
  <c r="DQ324" i="1"/>
  <c r="DM324" i="1"/>
  <c r="DI324" i="1"/>
  <c r="DE324" i="1"/>
  <c r="DA324" i="1"/>
  <c r="CW324" i="1"/>
  <c r="CS324" i="1"/>
  <c r="CO324" i="1"/>
  <c r="CK324" i="1"/>
  <c r="CG324" i="1"/>
  <c r="DT324" i="1"/>
  <c r="DD324" i="1"/>
  <c r="CN324" i="1"/>
  <c r="DP324" i="1"/>
  <c r="CZ324" i="1"/>
  <c r="CJ324" i="1"/>
  <c r="DL324" i="1"/>
  <c r="CV324" i="1"/>
  <c r="CF324" i="1"/>
  <c r="CR324" i="1"/>
  <c r="DH324" i="1"/>
  <c r="BZ414" i="1"/>
  <c r="DT414" i="1"/>
  <c r="DP414" i="1"/>
  <c r="DL414" i="1"/>
  <c r="DH414" i="1"/>
  <c r="DD414" i="1"/>
  <c r="CZ414" i="1"/>
  <c r="CV414" i="1"/>
  <c r="CR414" i="1"/>
  <c r="CN414" i="1"/>
  <c r="CJ414" i="1"/>
  <c r="CF414" i="1"/>
  <c r="DS414" i="1"/>
  <c r="DO414" i="1"/>
  <c r="DK414" i="1"/>
  <c r="DG414" i="1"/>
  <c r="DC414" i="1"/>
  <c r="CY414" i="1"/>
  <c r="CU414" i="1"/>
  <c r="CQ414" i="1"/>
  <c r="CM414" i="1"/>
  <c r="CI414" i="1"/>
  <c r="DW414" i="1"/>
  <c r="DN414" i="1"/>
  <c r="DF414" i="1"/>
  <c r="CX414" i="1"/>
  <c r="CP414" i="1"/>
  <c r="CH414" i="1"/>
  <c r="DU414" i="1"/>
  <c r="DM414" i="1"/>
  <c r="DE414" i="1"/>
  <c r="CW414" i="1"/>
  <c r="CO414" i="1"/>
  <c r="CG414" i="1"/>
  <c r="DR414" i="1"/>
  <c r="DJ414" i="1"/>
  <c r="DB414" i="1"/>
  <c r="CT414" i="1"/>
  <c r="CL414" i="1"/>
  <c r="DA414" i="1"/>
  <c r="CS414" i="1"/>
  <c r="DQ414" i="1"/>
  <c r="CK414" i="1"/>
  <c r="DI414" i="1"/>
  <c r="DW96" i="1"/>
  <c r="DR96" i="1"/>
  <c r="DN96" i="1"/>
  <c r="DJ96" i="1"/>
  <c r="DF96" i="1"/>
  <c r="DB96" i="1"/>
  <c r="CX96" i="1"/>
  <c r="CT96" i="1"/>
  <c r="CP96" i="1"/>
  <c r="CL96" i="1"/>
  <c r="CH96" i="1"/>
  <c r="DU96" i="1"/>
  <c r="DQ96" i="1"/>
  <c r="DM96" i="1"/>
  <c r="DI96" i="1"/>
  <c r="DE96" i="1"/>
  <c r="DA96" i="1"/>
  <c r="CW96" i="1"/>
  <c r="CS96" i="1"/>
  <c r="CO96" i="1"/>
  <c r="CK96" i="1"/>
  <c r="CG96" i="1"/>
  <c r="DT96" i="1"/>
  <c r="DP96" i="1"/>
  <c r="DL96" i="1"/>
  <c r="DH96" i="1"/>
  <c r="DD96" i="1"/>
  <c r="CZ96" i="1"/>
  <c r="CV96" i="1"/>
  <c r="CR96" i="1"/>
  <c r="CN96" i="1"/>
  <c r="CJ96" i="1"/>
  <c r="CF96" i="1"/>
  <c r="DK96" i="1"/>
  <c r="CU96" i="1"/>
  <c r="DG96" i="1"/>
  <c r="CQ96" i="1"/>
  <c r="CY96" i="1"/>
  <c r="DS96" i="1"/>
  <c r="DC96" i="1"/>
  <c r="CM96" i="1"/>
  <c r="DO96" i="1"/>
  <c r="CI96" i="1"/>
  <c r="BZ282" i="1"/>
  <c r="DS282" i="1"/>
  <c r="DO282" i="1"/>
  <c r="DK282" i="1"/>
  <c r="DG282" i="1"/>
  <c r="DC282" i="1"/>
  <c r="CY282" i="1"/>
  <c r="CU282" i="1"/>
  <c r="CQ282" i="1"/>
  <c r="CM282" i="1"/>
  <c r="CI282" i="1"/>
  <c r="DW282" i="1"/>
  <c r="DR282" i="1"/>
  <c r="DN282" i="1"/>
  <c r="DJ282" i="1"/>
  <c r="DF282" i="1"/>
  <c r="DB282" i="1"/>
  <c r="CX282" i="1"/>
  <c r="CT282" i="1"/>
  <c r="CP282" i="1"/>
  <c r="CL282" i="1"/>
  <c r="CH282" i="1"/>
  <c r="DU282" i="1"/>
  <c r="DQ282" i="1"/>
  <c r="DM282" i="1"/>
  <c r="DI282" i="1"/>
  <c r="DE282" i="1"/>
  <c r="DA282" i="1"/>
  <c r="CW282" i="1"/>
  <c r="CS282" i="1"/>
  <c r="CO282" i="1"/>
  <c r="CK282" i="1"/>
  <c r="CG282" i="1"/>
  <c r="DT282" i="1"/>
  <c r="DD282" i="1"/>
  <c r="CN282" i="1"/>
  <c r="DP282" i="1"/>
  <c r="CZ282" i="1"/>
  <c r="CJ282" i="1"/>
  <c r="DL282" i="1"/>
  <c r="CV282" i="1"/>
  <c r="CF282" i="1"/>
  <c r="CR282" i="1"/>
  <c r="DH282" i="1"/>
  <c r="DU218" i="1"/>
  <c r="DQ218" i="1"/>
  <c r="DM218" i="1"/>
  <c r="DI218" i="1"/>
  <c r="DE218" i="1"/>
  <c r="DA218" i="1"/>
  <c r="CW218" i="1"/>
  <c r="CS218" i="1"/>
  <c r="CO218" i="1"/>
  <c r="CK218" i="1"/>
  <c r="CG218" i="1"/>
  <c r="DT218" i="1"/>
  <c r="DP218" i="1"/>
  <c r="DL218" i="1"/>
  <c r="DH218" i="1"/>
  <c r="DD218" i="1"/>
  <c r="CZ218" i="1"/>
  <c r="CV218" i="1"/>
  <c r="CR218" i="1"/>
  <c r="CN218" i="1"/>
  <c r="CJ218" i="1"/>
  <c r="CF218" i="1"/>
  <c r="DS218" i="1"/>
  <c r="DO218" i="1"/>
  <c r="DK218" i="1"/>
  <c r="DG218" i="1"/>
  <c r="DC218" i="1"/>
  <c r="CY218" i="1"/>
  <c r="CU218" i="1"/>
  <c r="CQ218" i="1"/>
  <c r="CM218" i="1"/>
  <c r="CI218" i="1"/>
  <c r="DR218" i="1"/>
  <c r="DB218" i="1"/>
  <c r="CL218" i="1"/>
  <c r="DN218" i="1"/>
  <c r="CX218" i="1"/>
  <c r="CH218" i="1"/>
  <c r="DJ218" i="1"/>
  <c r="CT218" i="1"/>
  <c r="DF218" i="1"/>
  <c r="CP218" i="1"/>
  <c r="DW218" i="1"/>
  <c r="BZ431" i="1"/>
  <c r="DW431" i="1"/>
  <c r="DR431" i="1"/>
  <c r="DN431" i="1"/>
  <c r="DJ431" i="1"/>
  <c r="DF431" i="1"/>
  <c r="DB431" i="1"/>
  <c r="CX431" i="1"/>
  <c r="CT431" i="1"/>
  <c r="CP431" i="1"/>
  <c r="CL431" i="1"/>
  <c r="CH431" i="1"/>
  <c r="DU431" i="1"/>
  <c r="DQ431" i="1"/>
  <c r="DM431" i="1"/>
  <c r="DI431" i="1"/>
  <c r="DE431" i="1"/>
  <c r="DA431" i="1"/>
  <c r="CW431" i="1"/>
  <c r="CS431" i="1"/>
  <c r="CO431" i="1"/>
  <c r="CK431" i="1"/>
  <c r="CG431" i="1"/>
  <c r="DT431" i="1"/>
  <c r="DP431" i="1"/>
  <c r="DL431" i="1"/>
  <c r="DH431" i="1"/>
  <c r="DD431" i="1"/>
  <c r="CZ431" i="1"/>
  <c r="CV431" i="1"/>
  <c r="CR431" i="1"/>
  <c r="CN431" i="1"/>
  <c r="CJ431" i="1"/>
  <c r="CF431" i="1"/>
  <c r="DK431" i="1"/>
  <c r="CU431" i="1"/>
  <c r="DG431" i="1"/>
  <c r="CQ431" i="1"/>
  <c r="DS431" i="1"/>
  <c r="DC431" i="1"/>
  <c r="CM431" i="1"/>
  <c r="CY431" i="1"/>
  <c r="CI431" i="1"/>
  <c r="DO431" i="1"/>
  <c r="BZ461" i="1"/>
  <c r="DW461" i="1"/>
  <c r="DR461" i="1"/>
  <c r="DN461" i="1"/>
  <c r="DJ461" i="1"/>
  <c r="DF461" i="1"/>
  <c r="DB461" i="1"/>
  <c r="CX461" i="1"/>
  <c r="CT461" i="1"/>
  <c r="CP461" i="1"/>
  <c r="CL461" i="1"/>
  <c r="CH461" i="1"/>
  <c r="DU461" i="1"/>
  <c r="DQ461" i="1"/>
  <c r="DM461" i="1"/>
  <c r="DI461" i="1"/>
  <c r="DE461" i="1"/>
  <c r="DA461" i="1"/>
  <c r="CW461" i="1"/>
  <c r="CS461" i="1"/>
  <c r="CO461" i="1"/>
  <c r="CK461" i="1"/>
  <c r="CG461" i="1"/>
  <c r="DT461" i="1"/>
  <c r="DP461" i="1"/>
  <c r="DL461" i="1"/>
  <c r="DH461" i="1"/>
  <c r="DD461" i="1"/>
  <c r="CZ461" i="1"/>
  <c r="CV461" i="1"/>
  <c r="CR461" i="1"/>
  <c r="CN461" i="1"/>
  <c r="CJ461" i="1"/>
  <c r="CF461" i="1"/>
  <c r="DO461" i="1"/>
  <c r="CY461" i="1"/>
  <c r="CI461" i="1"/>
  <c r="DK461" i="1"/>
  <c r="CU461" i="1"/>
  <c r="DG461" i="1"/>
  <c r="CQ461" i="1"/>
  <c r="CM461" i="1"/>
  <c r="DS461" i="1"/>
  <c r="DC461" i="1"/>
  <c r="DS141" i="1"/>
  <c r="DO141" i="1"/>
  <c r="DK141" i="1"/>
  <c r="DG141" i="1"/>
  <c r="DC141" i="1"/>
  <c r="CY141" i="1"/>
  <c r="CU141" i="1"/>
  <c r="CQ141" i="1"/>
  <c r="CM141" i="1"/>
  <c r="CI141" i="1"/>
  <c r="DW141" i="1"/>
  <c r="DR141" i="1"/>
  <c r="DN141" i="1"/>
  <c r="DJ141" i="1"/>
  <c r="DF141" i="1"/>
  <c r="DB141" i="1"/>
  <c r="CX141" i="1"/>
  <c r="CT141" i="1"/>
  <c r="CP141" i="1"/>
  <c r="CL141" i="1"/>
  <c r="CH141" i="1"/>
  <c r="DU141" i="1"/>
  <c r="DQ141" i="1"/>
  <c r="DM141" i="1"/>
  <c r="DI141" i="1"/>
  <c r="DE141" i="1"/>
  <c r="DA141" i="1"/>
  <c r="CW141" i="1"/>
  <c r="CS141" i="1"/>
  <c r="CO141" i="1"/>
  <c r="CK141" i="1"/>
  <c r="CG141" i="1"/>
  <c r="DL141" i="1"/>
  <c r="CV141" i="1"/>
  <c r="CF141" i="1"/>
  <c r="DH141" i="1"/>
  <c r="CR141" i="1"/>
  <c r="DT141" i="1"/>
  <c r="DD141" i="1"/>
  <c r="CN141" i="1"/>
  <c r="DP141" i="1"/>
  <c r="CZ141" i="1"/>
  <c r="CJ141" i="1"/>
  <c r="DU361" i="1"/>
  <c r="DQ361" i="1"/>
  <c r="DM361" i="1"/>
  <c r="DI361" i="1"/>
  <c r="DE361" i="1"/>
  <c r="DA361" i="1"/>
  <c r="CW361" i="1"/>
  <c r="CS361" i="1"/>
  <c r="CO361" i="1"/>
  <c r="CK361" i="1"/>
  <c r="CG361" i="1"/>
  <c r="DT361" i="1"/>
  <c r="DP361" i="1"/>
  <c r="DL361" i="1"/>
  <c r="DH361" i="1"/>
  <c r="DD361" i="1"/>
  <c r="CZ361" i="1"/>
  <c r="CV361" i="1"/>
  <c r="CR361" i="1"/>
  <c r="CN361" i="1"/>
  <c r="CJ361" i="1"/>
  <c r="CF361" i="1"/>
  <c r="DO361" i="1"/>
  <c r="DG361" i="1"/>
  <c r="CY361" i="1"/>
  <c r="CQ361" i="1"/>
  <c r="CI361" i="1"/>
  <c r="DW361" i="1"/>
  <c r="DN361" i="1"/>
  <c r="DF361" i="1"/>
  <c r="CX361" i="1"/>
  <c r="CP361" i="1"/>
  <c r="CH361" i="1"/>
  <c r="DS361" i="1"/>
  <c r="DK361" i="1"/>
  <c r="DC361" i="1"/>
  <c r="CU361" i="1"/>
  <c r="CM361" i="1"/>
  <c r="DR361" i="1"/>
  <c r="CL361" i="1"/>
  <c r="DJ361" i="1"/>
  <c r="DB361" i="1"/>
  <c r="CT361" i="1"/>
  <c r="BZ463" i="1"/>
  <c r="DS463" i="1"/>
  <c r="DO463" i="1"/>
  <c r="DK463" i="1"/>
  <c r="DG463" i="1"/>
  <c r="DC463" i="1"/>
  <c r="CY463" i="1"/>
  <c r="CU463" i="1"/>
  <c r="CQ463" i="1"/>
  <c r="DW463" i="1"/>
  <c r="DR463" i="1"/>
  <c r="DN463" i="1"/>
  <c r="DJ463" i="1"/>
  <c r="DF463" i="1"/>
  <c r="DB463" i="1"/>
  <c r="CX463" i="1"/>
  <c r="DP463" i="1"/>
  <c r="DH463" i="1"/>
  <c r="CZ463" i="1"/>
  <c r="CS463" i="1"/>
  <c r="CN463" i="1"/>
  <c r="CJ463" i="1"/>
  <c r="CF463" i="1"/>
  <c r="DU463" i="1"/>
  <c r="DM463" i="1"/>
  <c r="DE463" i="1"/>
  <c r="CW463" i="1"/>
  <c r="CR463" i="1"/>
  <c r="CM463" i="1"/>
  <c r="CI463" i="1"/>
  <c r="DT463" i="1"/>
  <c r="DL463" i="1"/>
  <c r="DD463" i="1"/>
  <c r="CV463" i="1"/>
  <c r="CP463" i="1"/>
  <c r="CL463" i="1"/>
  <c r="CH463" i="1"/>
  <c r="CT463" i="1"/>
  <c r="DQ463" i="1"/>
  <c r="CO463" i="1"/>
  <c r="DI463" i="1"/>
  <c r="CK463" i="1"/>
  <c r="DA463" i="1"/>
  <c r="CG463" i="1"/>
  <c r="DU342" i="1"/>
  <c r="DQ342" i="1"/>
  <c r="DM342" i="1"/>
  <c r="DI342" i="1"/>
  <c r="DE342" i="1"/>
  <c r="DA342" i="1"/>
  <c r="CW342" i="1"/>
  <c r="CS342" i="1"/>
  <c r="CO342" i="1"/>
  <c r="CK342" i="1"/>
  <c r="CG342" i="1"/>
  <c r="DW342" i="1"/>
  <c r="DP342" i="1"/>
  <c r="DK342" i="1"/>
  <c r="DF342" i="1"/>
  <c r="CZ342" i="1"/>
  <c r="CU342" i="1"/>
  <c r="CP342" i="1"/>
  <c r="CJ342" i="1"/>
  <c r="DT342" i="1"/>
  <c r="DO342" i="1"/>
  <c r="DJ342" i="1"/>
  <c r="DD342" i="1"/>
  <c r="CY342" i="1"/>
  <c r="CT342" i="1"/>
  <c r="CN342" i="1"/>
  <c r="CI342" i="1"/>
  <c r="DS342" i="1"/>
  <c r="DN342" i="1"/>
  <c r="DH342" i="1"/>
  <c r="DC342" i="1"/>
  <c r="CX342" i="1"/>
  <c r="CR342" i="1"/>
  <c r="CM342" i="1"/>
  <c r="CH342" i="1"/>
  <c r="DR342" i="1"/>
  <c r="CV342" i="1"/>
  <c r="DL342" i="1"/>
  <c r="CQ342" i="1"/>
  <c r="DG342" i="1"/>
  <c r="CL342" i="1"/>
  <c r="DB342" i="1"/>
  <c r="CF342" i="1"/>
  <c r="BZ158" i="1"/>
  <c r="DU158" i="1"/>
  <c r="DQ158" i="1"/>
  <c r="DM158" i="1"/>
  <c r="DI158" i="1"/>
  <c r="DE158" i="1"/>
  <c r="DA158" i="1"/>
  <c r="CW158" i="1"/>
  <c r="CS158" i="1"/>
  <c r="CO158" i="1"/>
  <c r="CK158" i="1"/>
  <c r="CG158" i="1"/>
  <c r="DT158" i="1"/>
  <c r="DP158" i="1"/>
  <c r="DL158" i="1"/>
  <c r="DH158" i="1"/>
  <c r="DD158" i="1"/>
  <c r="CZ158" i="1"/>
  <c r="CV158" i="1"/>
  <c r="CR158" i="1"/>
  <c r="CN158" i="1"/>
  <c r="CJ158" i="1"/>
  <c r="CF158" i="1"/>
  <c r="DS158" i="1"/>
  <c r="DO158" i="1"/>
  <c r="DK158" i="1"/>
  <c r="DG158" i="1"/>
  <c r="DC158" i="1"/>
  <c r="CY158" i="1"/>
  <c r="CU158" i="1"/>
  <c r="CQ158" i="1"/>
  <c r="CM158" i="1"/>
  <c r="CI158" i="1"/>
  <c r="DW158" i="1"/>
  <c r="DF158" i="1"/>
  <c r="CP158" i="1"/>
  <c r="DR158" i="1"/>
  <c r="DB158" i="1"/>
  <c r="CL158" i="1"/>
  <c r="DN158" i="1"/>
  <c r="CX158" i="1"/>
  <c r="CH158" i="1"/>
  <c r="DJ158" i="1"/>
  <c r="CT158" i="1"/>
  <c r="DU385" i="1"/>
  <c r="DQ385" i="1"/>
  <c r="DM385" i="1"/>
  <c r="DI385" i="1"/>
  <c r="DE385" i="1"/>
  <c r="DA385" i="1"/>
  <c r="CW385" i="1"/>
  <c r="CS385" i="1"/>
  <c r="CO385" i="1"/>
  <c r="CK385" i="1"/>
  <c r="CG385" i="1"/>
  <c r="DT385" i="1"/>
  <c r="DP385" i="1"/>
  <c r="DL385" i="1"/>
  <c r="DH385" i="1"/>
  <c r="DD385" i="1"/>
  <c r="CZ385" i="1"/>
  <c r="CV385" i="1"/>
  <c r="CR385" i="1"/>
  <c r="CN385" i="1"/>
  <c r="CJ385" i="1"/>
  <c r="CF385" i="1"/>
  <c r="DS385" i="1"/>
  <c r="DO385" i="1"/>
  <c r="DK385" i="1"/>
  <c r="DG385" i="1"/>
  <c r="DC385" i="1"/>
  <c r="CY385" i="1"/>
  <c r="CU385" i="1"/>
  <c r="CQ385" i="1"/>
  <c r="CM385" i="1"/>
  <c r="CI385" i="1"/>
  <c r="DN385" i="1"/>
  <c r="CX385" i="1"/>
  <c r="CH385" i="1"/>
  <c r="DJ385" i="1"/>
  <c r="CT385" i="1"/>
  <c r="DW385" i="1"/>
  <c r="DF385" i="1"/>
  <c r="CP385" i="1"/>
  <c r="DR385" i="1"/>
  <c r="DB385" i="1"/>
  <c r="CL385" i="1"/>
  <c r="DS38" i="1"/>
  <c r="DO38" i="1"/>
  <c r="DK38" i="1"/>
  <c r="DG38" i="1"/>
  <c r="DC38" i="1"/>
  <c r="CY38" i="1"/>
  <c r="CU38" i="1"/>
  <c r="CQ38" i="1"/>
  <c r="CM38" i="1"/>
  <c r="CI38" i="1"/>
  <c r="DW38" i="1"/>
  <c r="DR38" i="1"/>
  <c r="DN38" i="1"/>
  <c r="DJ38" i="1"/>
  <c r="DF38" i="1"/>
  <c r="DB38" i="1"/>
  <c r="CX38" i="1"/>
  <c r="CT38" i="1"/>
  <c r="CP38" i="1"/>
  <c r="CL38" i="1"/>
  <c r="CH38" i="1"/>
  <c r="DL38" i="1"/>
  <c r="CV38" i="1"/>
  <c r="CJ38" i="1"/>
  <c r="DH38" i="1"/>
  <c r="CZ38" i="1"/>
  <c r="CN38" i="1"/>
  <c r="DU38" i="1"/>
  <c r="DQ38" i="1"/>
  <c r="DM38" i="1"/>
  <c r="DI38" i="1"/>
  <c r="DE38" i="1"/>
  <c r="DA38" i="1"/>
  <c r="CW38" i="1"/>
  <c r="CS38" i="1"/>
  <c r="CO38" i="1"/>
  <c r="CK38" i="1"/>
  <c r="CG38" i="1"/>
  <c r="DT38" i="1"/>
  <c r="DP38" i="1"/>
  <c r="DD38" i="1"/>
  <c r="CR38" i="1"/>
  <c r="CF38" i="1"/>
  <c r="BZ319" i="1"/>
  <c r="DW319" i="1"/>
  <c r="DR319" i="1"/>
  <c r="DN319" i="1"/>
  <c r="DJ319" i="1"/>
  <c r="DF319" i="1"/>
  <c r="DB319" i="1"/>
  <c r="CX319" i="1"/>
  <c r="CT319" i="1"/>
  <c r="CP319" i="1"/>
  <c r="CL319" i="1"/>
  <c r="CH319" i="1"/>
  <c r="DU319" i="1"/>
  <c r="DQ319" i="1"/>
  <c r="DM319" i="1"/>
  <c r="DI319" i="1"/>
  <c r="DE319" i="1"/>
  <c r="DA319" i="1"/>
  <c r="CW319" i="1"/>
  <c r="CS319" i="1"/>
  <c r="CO319" i="1"/>
  <c r="CK319" i="1"/>
  <c r="CG319" i="1"/>
  <c r="DT319" i="1"/>
  <c r="DP319" i="1"/>
  <c r="DL319" i="1"/>
  <c r="DH319" i="1"/>
  <c r="DD319" i="1"/>
  <c r="CZ319" i="1"/>
  <c r="CV319" i="1"/>
  <c r="CR319" i="1"/>
  <c r="CN319" i="1"/>
  <c r="CJ319" i="1"/>
  <c r="CF319" i="1"/>
  <c r="DK319" i="1"/>
  <c r="CU319" i="1"/>
  <c r="DG319" i="1"/>
  <c r="CQ319" i="1"/>
  <c r="DS319" i="1"/>
  <c r="DC319" i="1"/>
  <c r="CM319" i="1"/>
  <c r="DO319" i="1"/>
  <c r="CY319" i="1"/>
  <c r="CI319" i="1"/>
  <c r="BZ198" i="1"/>
  <c r="DU198" i="1"/>
  <c r="DQ198" i="1"/>
  <c r="DM198" i="1"/>
  <c r="DI198" i="1"/>
  <c r="DE198" i="1"/>
  <c r="DA198" i="1"/>
  <c r="CW198" i="1"/>
  <c r="CS198" i="1"/>
  <c r="CO198" i="1"/>
  <c r="CK198" i="1"/>
  <c r="CG198" i="1"/>
  <c r="DT198" i="1"/>
  <c r="DP198" i="1"/>
  <c r="DL198" i="1"/>
  <c r="DH198" i="1"/>
  <c r="DD198" i="1"/>
  <c r="CZ198" i="1"/>
  <c r="CV198" i="1"/>
  <c r="CR198" i="1"/>
  <c r="CN198" i="1"/>
  <c r="CJ198" i="1"/>
  <c r="CF198" i="1"/>
  <c r="DS198" i="1"/>
  <c r="DO198" i="1"/>
  <c r="DK198" i="1"/>
  <c r="DG198" i="1"/>
  <c r="DC198" i="1"/>
  <c r="CY198" i="1"/>
  <c r="CU198" i="1"/>
  <c r="CQ198" i="1"/>
  <c r="CM198" i="1"/>
  <c r="CI198" i="1"/>
  <c r="DN198" i="1"/>
  <c r="CX198" i="1"/>
  <c r="CH198" i="1"/>
  <c r="DJ198" i="1"/>
  <c r="CT198" i="1"/>
  <c r="DW198" i="1"/>
  <c r="DF198" i="1"/>
  <c r="CP198" i="1"/>
  <c r="DR198" i="1"/>
  <c r="DB198" i="1"/>
  <c r="CL198" i="1"/>
  <c r="BZ494" i="1"/>
  <c r="DS494" i="1"/>
  <c r="DO494" i="1"/>
  <c r="DK494" i="1"/>
  <c r="DG494" i="1"/>
  <c r="DC494" i="1"/>
  <c r="CY494" i="1"/>
  <c r="CU494" i="1"/>
  <c r="CQ494" i="1"/>
  <c r="CM494" i="1"/>
  <c r="CI494" i="1"/>
  <c r="DW494" i="1"/>
  <c r="DR494" i="1"/>
  <c r="DN494" i="1"/>
  <c r="DJ494" i="1"/>
  <c r="DF494" i="1"/>
  <c r="DB494" i="1"/>
  <c r="CX494" i="1"/>
  <c r="CT494" i="1"/>
  <c r="CP494" i="1"/>
  <c r="CL494" i="1"/>
  <c r="CH494" i="1"/>
  <c r="DQ494" i="1"/>
  <c r="DI494" i="1"/>
  <c r="DA494" i="1"/>
  <c r="CS494" i="1"/>
  <c r="CK494" i="1"/>
  <c r="DP494" i="1"/>
  <c r="DH494" i="1"/>
  <c r="CZ494" i="1"/>
  <c r="CR494" i="1"/>
  <c r="CJ494" i="1"/>
  <c r="DT494" i="1"/>
  <c r="DD494" i="1"/>
  <c r="CN494" i="1"/>
  <c r="DM494" i="1"/>
  <c r="CW494" i="1"/>
  <c r="CG494" i="1"/>
  <c r="DL494" i="1"/>
  <c r="CV494" i="1"/>
  <c r="CF494" i="1"/>
  <c r="DE494" i="1"/>
  <c r="CO494" i="1"/>
  <c r="DU494" i="1"/>
  <c r="DS332" i="1"/>
  <c r="DO332" i="1"/>
  <c r="DK332" i="1"/>
  <c r="DG332" i="1"/>
  <c r="DC332" i="1"/>
  <c r="CY332" i="1"/>
  <c r="CU332" i="1"/>
  <c r="CQ332" i="1"/>
  <c r="CM332" i="1"/>
  <c r="CI332" i="1"/>
  <c r="DW332" i="1"/>
  <c r="DR332" i="1"/>
  <c r="DN332" i="1"/>
  <c r="DJ332" i="1"/>
  <c r="DF332" i="1"/>
  <c r="DB332" i="1"/>
  <c r="CX332" i="1"/>
  <c r="CT332" i="1"/>
  <c r="CP332" i="1"/>
  <c r="CL332" i="1"/>
  <c r="CH332" i="1"/>
  <c r="DU332" i="1"/>
  <c r="DQ332" i="1"/>
  <c r="DM332" i="1"/>
  <c r="DI332" i="1"/>
  <c r="DE332" i="1"/>
  <c r="DA332" i="1"/>
  <c r="CW332" i="1"/>
  <c r="CS332" i="1"/>
  <c r="CO332" i="1"/>
  <c r="CK332" i="1"/>
  <c r="CG332" i="1"/>
  <c r="DL332" i="1"/>
  <c r="CV332" i="1"/>
  <c r="CF332" i="1"/>
  <c r="DH332" i="1"/>
  <c r="CR332" i="1"/>
  <c r="DT332" i="1"/>
  <c r="DD332" i="1"/>
  <c r="CN332" i="1"/>
  <c r="DP332" i="1"/>
  <c r="CZ332" i="1"/>
  <c r="CJ332" i="1"/>
  <c r="BZ191" i="1"/>
  <c r="DW191" i="1"/>
  <c r="DR191" i="1"/>
  <c r="DN191" i="1"/>
  <c r="DJ191" i="1"/>
  <c r="DF191" i="1"/>
  <c r="DB191" i="1"/>
  <c r="CX191" i="1"/>
  <c r="CT191" i="1"/>
  <c r="CP191" i="1"/>
  <c r="CL191" i="1"/>
  <c r="CH191" i="1"/>
  <c r="DU191" i="1"/>
  <c r="DQ191" i="1"/>
  <c r="DM191" i="1"/>
  <c r="DI191" i="1"/>
  <c r="DE191" i="1"/>
  <c r="DA191" i="1"/>
  <c r="CW191" i="1"/>
  <c r="CS191" i="1"/>
  <c r="CO191" i="1"/>
  <c r="CK191" i="1"/>
  <c r="CG191" i="1"/>
  <c r="DT191" i="1"/>
  <c r="DP191" i="1"/>
  <c r="DL191" i="1"/>
  <c r="DH191" i="1"/>
  <c r="DD191" i="1"/>
  <c r="CZ191" i="1"/>
  <c r="CV191" i="1"/>
  <c r="CR191" i="1"/>
  <c r="CN191" i="1"/>
  <c r="CJ191" i="1"/>
  <c r="CF191" i="1"/>
  <c r="DK191" i="1"/>
  <c r="CU191" i="1"/>
  <c r="DG191" i="1"/>
  <c r="CQ191" i="1"/>
  <c r="DS191" i="1"/>
  <c r="DC191" i="1"/>
  <c r="CM191" i="1"/>
  <c r="DO191" i="1"/>
  <c r="CY191" i="1"/>
  <c r="CI191" i="1"/>
  <c r="BZ100" i="1"/>
  <c r="DW100" i="1"/>
  <c r="DR100" i="1"/>
  <c r="DN100" i="1"/>
  <c r="DJ100" i="1"/>
  <c r="DF100" i="1"/>
  <c r="DB100" i="1"/>
  <c r="CX100" i="1"/>
  <c r="CT100" i="1"/>
  <c r="CP100" i="1"/>
  <c r="CL100" i="1"/>
  <c r="CH100" i="1"/>
  <c r="DU100" i="1"/>
  <c r="DQ100" i="1"/>
  <c r="DM100" i="1"/>
  <c r="DI100" i="1"/>
  <c r="DE100" i="1"/>
  <c r="DA100" i="1"/>
  <c r="CW100" i="1"/>
  <c r="CS100" i="1"/>
  <c r="CO100" i="1"/>
  <c r="CK100" i="1"/>
  <c r="CG100" i="1"/>
  <c r="DT100" i="1"/>
  <c r="DP100" i="1"/>
  <c r="DL100" i="1"/>
  <c r="DH100" i="1"/>
  <c r="DD100" i="1"/>
  <c r="CZ100" i="1"/>
  <c r="CV100" i="1"/>
  <c r="CR100" i="1"/>
  <c r="CN100" i="1"/>
  <c r="CJ100" i="1"/>
  <c r="CF100" i="1"/>
  <c r="DO100" i="1"/>
  <c r="CY100" i="1"/>
  <c r="CI100" i="1"/>
  <c r="DK100" i="1"/>
  <c r="CU100" i="1"/>
  <c r="DS100" i="1"/>
  <c r="CM100" i="1"/>
  <c r="DG100" i="1"/>
  <c r="CQ100" i="1"/>
  <c r="DC100" i="1"/>
  <c r="BZ293" i="1"/>
  <c r="DW293" i="1"/>
  <c r="DR293" i="1"/>
  <c r="DN293" i="1"/>
  <c r="DJ293" i="1"/>
  <c r="DF293" i="1"/>
  <c r="DB293" i="1"/>
  <c r="CX293" i="1"/>
  <c r="CT293" i="1"/>
  <c r="CP293" i="1"/>
  <c r="CL293" i="1"/>
  <c r="CH293" i="1"/>
  <c r="DU293" i="1"/>
  <c r="DQ293" i="1"/>
  <c r="DM293" i="1"/>
  <c r="DI293" i="1"/>
  <c r="DE293" i="1"/>
  <c r="DA293" i="1"/>
  <c r="CW293" i="1"/>
  <c r="CS293" i="1"/>
  <c r="CO293" i="1"/>
  <c r="CK293" i="1"/>
  <c r="CG293" i="1"/>
  <c r="DT293" i="1"/>
  <c r="DP293" i="1"/>
  <c r="DL293" i="1"/>
  <c r="DH293" i="1"/>
  <c r="DD293" i="1"/>
  <c r="CZ293" i="1"/>
  <c r="CV293" i="1"/>
  <c r="CR293" i="1"/>
  <c r="CN293" i="1"/>
  <c r="CJ293" i="1"/>
  <c r="CF293" i="1"/>
  <c r="DK293" i="1"/>
  <c r="CU293" i="1"/>
  <c r="DG293" i="1"/>
  <c r="CQ293" i="1"/>
  <c r="DS293" i="1"/>
  <c r="DC293" i="1"/>
  <c r="CM293" i="1"/>
  <c r="DO293" i="1"/>
  <c r="CY293" i="1"/>
  <c r="CI293" i="1"/>
  <c r="BZ304" i="1"/>
  <c r="DS304" i="1"/>
  <c r="DO304" i="1"/>
  <c r="DK304" i="1"/>
  <c r="DG304" i="1"/>
  <c r="DC304" i="1"/>
  <c r="CY304" i="1"/>
  <c r="CU304" i="1"/>
  <c r="CQ304" i="1"/>
  <c r="CM304" i="1"/>
  <c r="CI304" i="1"/>
  <c r="DW304" i="1"/>
  <c r="DR304" i="1"/>
  <c r="DN304" i="1"/>
  <c r="DJ304" i="1"/>
  <c r="DF304" i="1"/>
  <c r="DB304" i="1"/>
  <c r="CX304" i="1"/>
  <c r="CT304" i="1"/>
  <c r="DU304" i="1"/>
  <c r="DQ304" i="1"/>
  <c r="DM304" i="1"/>
  <c r="DI304" i="1"/>
  <c r="DE304" i="1"/>
  <c r="DA304" i="1"/>
  <c r="CW304" i="1"/>
  <c r="CS304" i="1"/>
  <c r="CO304" i="1"/>
  <c r="CK304" i="1"/>
  <c r="CG304" i="1"/>
  <c r="DP304" i="1"/>
  <c r="CZ304" i="1"/>
  <c r="CN304" i="1"/>
  <c r="CF304" i="1"/>
  <c r="DL304" i="1"/>
  <c r="CV304" i="1"/>
  <c r="CL304" i="1"/>
  <c r="DH304" i="1"/>
  <c r="CR304" i="1"/>
  <c r="CJ304" i="1"/>
  <c r="DT304" i="1"/>
  <c r="DD304" i="1"/>
  <c r="CP304" i="1"/>
  <c r="CH304" i="1"/>
  <c r="BZ435" i="1"/>
  <c r="DT435" i="1"/>
  <c r="DP435" i="1"/>
  <c r="DS435" i="1"/>
  <c r="DO435" i="1"/>
  <c r="DW435" i="1"/>
  <c r="DR435" i="1"/>
  <c r="DN435" i="1"/>
  <c r="DJ435" i="1"/>
  <c r="DF435" i="1"/>
  <c r="DB435" i="1"/>
  <c r="CX435" i="1"/>
  <c r="CT435" i="1"/>
  <c r="CP435" i="1"/>
  <c r="CL435" i="1"/>
  <c r="CH435" i="1"/>
  <c r="DM435" i="1"/>
  <c r="DI435" i="1"/>
  <c r="DE435" i="1"/>
  <c r="DA435" i="1"/>
  <c r="CW435" i="1"/>
  <c r="CS435" i="1"/>
  <c r="CO435" i="1"/>
  <c r="CK435" i="1"/>
  <c r="CG435" i="1"/>
  <c r="DU435" i="1"/>
  <c r="DL435" i="1"/>
  <c r="DH435" i="1"/>
  <c r="DD435" i="1"/>
  <c r="CZ435" i="1"/>
  <c r="CV435" i="1"/>
  <c r="CR435" i="1"/>
  <c r="CN435" i="1"/>
  <c r="CJ435" i="1"/>
  <c r="CF435" i="1"/>
  <c r="DQ435" i="1"/>
  <c r="CY435" i="1"/>
  <c r="CI435" i="1"/>
  <c r="DK435" i="1"/>
  <c r="CU435" i="1"/>
  <c r="DG435" i="1"/>
  <c r="CQ435" i="1"/>
  <c r="DC435" i="1"/>
  <c r="CM435" i="1"/>
  <c r="BZ145" i="1"/>
  <c r="DT145" i="1"/>
  <c r="DP145" i="1"/>
  <c r="DL145" i="1"/>
  <c r="DH145" i="1"/>
  <c r="DD145" i="1"/>
  <c r="CZ145" i="1"/>
  <c r="CV145" i="1"/>
  <c r="CR145" i="1"/>
  <c r="CN145" i="1"/>
  <c r="CJ145" i="1"/>
  <c r="CF145" i="1"/>
  <c r="DW145" i="1"/>
  <c r="DR145" i="1"/>
  <c r="DN145" i="1"/>
  <c r="DJ145" i="1"/>
  <c r="DF145" i="1"/>
  <c r="DB145" i="1"/>
  <c r="CX145" i="1"/>
  <c r="CT145" i="1"/>
  <c r="CP145" i="1"/>
  <c r="CL145" i="1"/>
  <c r="CH145" i="1"/>
  <c r="DQ145" i="1"/>
  <c r="DI145" i="1"/>
  <c r="DA145" i="1"/>
  <c r="CS145" i="1"/>
  <c r="CK145" i="1"/>
  <c r="DO145" i="1"/>
  <c r="DG145" i="1"/>
  <c r="CY145" i="1"/>
  <c r="CQ145" i="1"/>
  <c r="CI145" i="1"/>
  <c r="DU145" i="1"/>
  <c r="DM145" i="1"/>
  <c r="DE145" i="1"/>
  <c r="CW145" i="1"/>
  <c r="CO145" i="1"/>
  <c r="CG145" i="1"/>
  <c r="CU145" i="1"/>
  <c r="DS145" i="1"/>
  <c r="CM145" i="1"/>
  <c r="DK145" i="1"/>
  <c r="DC145" i="1"/>
  <c r="BZ365" i="1"/>
  <c r="DU365" i="1"/>
  <c r="DQ365" i="1"/>
  <c r="DM365" i="1"/>
  <c r="DI365" i="1"/>
  <c r="DE365" i="1"/>
  <c r="DA365" i="1"/>
  <c r="CW365" i="1"/>
  <c r="CS365" i="1"/>
  <c r="CO365" i="1"/>
  <c r="CK365" i="1"/>
  <c r="CG365" i="1"/>
  <c r="DT365" i="1"/>
  <c r="DP365" i="1"/>
  <c r="DL365" i="1"/>
  <c r="DH365" i="1"/>
  <c r="DD365" i="1"/>
  <c r="CZ365" i="1"/>
  <c r="CV365" i="1"/>
  <c r="CR365" i="1"/>
  <c r="CN365" i="1"/>
  <c r="CJ365" i="1"/>
  <c r="CF365" i="1"/>
  <c r="DS365" i="1"/>
  <c r="DO365" i="1"/>
  <c r="DK365" i="1"/>
  <c r="DG365" i="1"/>
  <c r="DC365" i="1"/>
  <c r="CY365" i="1"/>
  <c r="CU365" i="1"/>
  <c r="CQ365" i="1"/>
  <c r="CM365" i="1"/>
  <c r="CI365" i="1"/>
  <c r="DJ365" i="1"/>
  <c r="CT365" i="1"/>
  <c r="DW365" i="1"/>
  <c r="DF365" i="1"/>
  <c r="CP365" i="1"/>
  <c r="DR365" i="1"/>
  <c r="DB365" i="1"/>
  <c r="CL365" i="1"/>
  <c r="CX365" i="1"/>
  <c r="CH365" i="1"/>
  <c r="DN365" i="1"/>
  <c r="BZ487" i="1"/>
  <c r="DT487" i="1"/>
  <c r="DP487" i="1"/>
  <c r="DL487" i="1"/>
  <c r="DH487" i="1"/>
  <c r="DD487" i="1"/>
  <c r="CZ487" i="1"/>
  <c r="CV487" i="1"/>
  <c r="CR487" i="1"/>
  <c r="CN487" i="1"/>
  <c r="CJ487" i="1"/>
  <c r="CF487" i="1"/>
  <c r="DS487" i="1"/>
  <c r="DO487" i="1"/>
  <c r="DK487" i="1"/>
  <c r="DG487" i="1"/>
  <c r="DC487" i="1"/>
  <c r="CY487" i="1"/>
  <c r="CU487" i="1"/>
  <c r="CQ487" i="1"/>
  <c r="CM487" i="1"/>
  <c r="CI487" i="1"/>
  <c r="DW487" i="1"/>
  <c r="DN487" i="1"/>
  <c r="DF487" i="1"/>
  <c r="CX487" i="1"/>
  <c r="CP487" i="1"/>
  <c r="CH487" i="1"/>
  <c r="DU487" i="1"/>
  <c r="DM487" i="1"/>
  <c r="DE487" i="1"/>
  <c r="CW487" i="1"/>
  <c r="CO487" i="1"/>
  <c r="CG487" i="1"/>
  <c r="DQ487" i="1"/>
  <c r="DA487" i="1"/>
  <c r="CK487" i="1"/>
  <c r="DJ487" i="1"/>
  <c r="CT487" i="1"/>
  <c r="DI487" i="1"/>
  <c r="CS487" i="1"/>
  <c r="CL487" i="1"/>
  <c r="DR487" i="1"/>
  <c r="DB487" i="1"/>
  <c r="DU369" i="1"/>
  <c r="DQ369" i="1"/>
  <c r="DM369" i="1"/>
  <c r="DI369" i="1"/>
  <c r="DE369" i="1"/>
  <c r="DA369" i="1"/>
  <c r="CW369" i="1"/>
  <c r="CS369" i="1"/>
  <c r="CO369" i="1"/>
  <c r="CK369" i="1"/>
  <c r="CG369" i="1"/>
  <c r="DT369" i="1"/>
  <c r="DP369" i="1"/>
  <c r="DL369" i="1"/>
  <c r="DH369" i="1"/>
  <c r="DD369" i="1"/>
  <c r="CZ369" i="1"/>
  <c r="CV369" i="1"/>
  <c r="CR369" i="1"/>
  <c r="CN369" i="1"/>
  <c r="CJ369" i="1"/>
  <c r="CF369" i="1"/>
  <c r="DS369" i="1"/>
  <c r="DO369" i="1"/>
  <c r="DK369" i="1"/>
  <c r="DG369" i="1"/>
  <c r="DC369" i="1"/>
  <c r="CY369" i="1"/>
  <c r="CU369" i="1"/>
  <c r="CQ369" i="1"/>
  <c r="CM369" i="1"/>
  <c r="CI369" i="1"/>
  <c r="DN369" i="1"/>
  <c r="CX369" i="1"/>
  <c r="CH369" i="1"/>
  <c r="DJ369" i="1"/>
  <c r="CT369" i="1"/>
  <c r="DW369" i="1"/>
  <c r="DF369" i="1"/>
  <c r="CP369" i="1"/>
  <c r="DR369" i="1"/>
  <c r="DB369" i="1"/>
  <c r="CL369" i="1"/>
  <c r="BZ162" i="1"/>
  <c r="DU162" i="1"/>
  <c r="DQ162" i="1"/>
  <c r="DM162" i="1"/>
  <c r="DI162" i="1"/>
  <c r="DE162" i="1"/>
  <c r="DA162" i="1"/>
  <c r="CW162" i="1"/>
  <c r="CS162" i="1"/>
  <c r="CO162" i="1"/>
  <c r="CK162" i="1"/>
  <c r="CG162" i="1"/>
  <c r="DT162" i="1"/>
  <c r="DP162" i="1"/>
  <c r="DL162" i="1"/>
  <c r="DH162" i="1"/>
  <c r="DD162" i="1"/>
  <c r="CZ162" i="1"/>
  <c r="CV162" i="1"/>
  <c r="CR162" i="1"/>
  <c r="CN162" i="1"/>
  <c r="CJ162" i="1"/>
  <c r="CF162" i="1"/>
  <c r="DS162" i="1"/>
  <c r="DO162" i="1"/>
  <c r="DK162" i="1"/>
  <c r="DG162" i="1"/>
  <c r="DC162" i="1"/>
  <c r="CY162" i="1"/>
  <c r="CU162" i="1"/>
  <c r="CQ162" i="1"/>
  <c r="CM162" i="1"/>
  <c r="CI162" i="1"/>
  <c r="DJ162" i="1"/>
  <c r="CT162" i="1"/>
  <c r="DW162" i="1"/>
  <c r="DF162" i="1"/>
  <c r="CP162" i="1"/>
  <c r="DR162" i="1"/>
  <c r="DB162" i="1"/>
  <c r="CL162" i="1"/>
  <c r="CH162" i="1"/>
  <c r="DN162" i="1"/>
  <c r="CX162" i="1"/>
  <c r="DU389" i="1"/>
  <c r="DQ389" i="1"/>
  <c r="DM389" i="1"/>
  <c r="DI389" i="1"/>
  <c r="DE389" i="1"/>
  <c r="DA389" i="1"/>
  <c r="CW389" i="1"/>
  <c r="CS389" i="1"/>
  <c r="CO389" i="1"/>
  <c r="CK389" i="1"/>
  <c r="CG389" i="1"/>
  <c r="DT389" i="1"/>
  <c r="DP389" i="1"/>
  <c r="DL389" i="1"/>
  <c r="DH389" i="1"/>
  <c r="DD389" i="1"/>
  <c r="CZ389" i="1"/>
  <c r="CV389" i="1"/>
  <c r="CR389" i="1"/>
  <c r="CN389" i="1"/>
  <c r="CJ389" i="1"/>
  <c r="CF389" i="1"/>
  <c r="DS389" i="1"/>
  <c r="DO389" i="1"/>
  <c r="DK389" i="1"/>
  <c r="DG389" i="1"/>
  <c r="DC389" i="1"/>
  <c r="CY389" i="1"/>
  <c r="CU389" i="1"/>
  <c r="CQ389" i="1"/>
  <c r="CM389" i="1"/>
  <c r="CI389" i="1"/>
  <c r="DR389" i="1"/>
  <c r="DB389" i="1"/>
  <c r="CL389" i="1"/>
  <c r="DN389" i="1"/>
  <c r="CX389" i="1"/>
  <c r="CH389" i="1"/>
  <c r="DJ389" i="1"/>
  <c r="CT389" i="1"/>
  <c r="CP389" i="1"/>
  <c r="DW389" i="1"/>
  <c r="DF389" i="1"/>
  <c r="DS46" i="1"/>
  <c r="DO46" i="1"/>
  <c r="DK46" i="1"/>
  <c r="DG46" i="1"/>
  <c r="DC46" i="1"/>
  <c r="CY46" i="1"/>
  <c r="CU46" i="1"/>
  <c r="CQ46" i="1"/>
  <c r="CM46" i="1"/>
  <c r="CI46" i="1"/>
  <c r="DL46" i="1"/>
  <c r="CZ46" i="1"/>
  <c r="CN46" i="1"/>
  <c r="DW46" i="1"/>
  <c r="DR46" i="1"/>
  <c r="DN46" i="1"/>
  <c r="DJ46" i="1"/>
  <c r="DF46" i="1"/>
  <c r="DB46" i="1"/>
  <c r="CX46" i="1"/>
  <c r="CT46" i="1"/>
  <c r="CP46" i="1"/>
  <c r="CL46" i="1"/>
  <c r="CH46" i="1"/>
  <c r="DP46" i="1"/>
  <c r="DD46" i="1"/>
  <c r="CV46" i="1"/>
  <c r="CJ46" i="1"/>
  <c r="DU46" i="1"/>
  <c r="DQ46" i="1"/>
  <c r="DM46" i="1"/>
  <c r="DI46" i="1"/>
  <c r="DE46" i="1"/>
  <c r="DA46" i="1"/>
  <c r="CW46" i="1"/>
  <c r="CS46" i="1"/>
  <c r="CO46" i="1"/>
  <c r="CK46" i="1"/>
  <c r="CG46" i="1"/>
  <c r="DT46" i="1"/>
  <c r="DH46" i="1"/>
  <c r="CR46" i="1"/>
  <c r="CF46" i="1"/>
  <c r="BZ323" i="1"/>
  <c r="DW323" i="1"/>
  <c r="DR323" i="1"/>
  <c r="DN323" i="1"/>
  <c r="DJ323" i="1"/>
  <c r="DF323" i="1"/>
  <c r="DB323" i="1"/>
  <c r="CX323" i="1"/>
  <c r="CT323" i="1"/>
  <c r="CP323" i="1"/>
  <c r="CL323" i="1"/>
  <c r="CH323" i="1"/>
  <c r="DU323" i="1"/>
  <c r="DQ323" i="1"/>
  <c r="DM323" i="1"/>
  <c r="DI323" i="1"/>
  <c r="DE323" i="1"/>
  <c r="DA323" i="1"/>
  <c r="CW323" i="1"/>
  <c r="CS323" i="1"/>
  <c r="CO323" i="1"/>
  <c r="CK323" i="1"/>
  <c r="CG323" i="1"/>
  <c r="DT323" i="1"/>
  <c r="DP323" i="1"/>
  <c r="DL323" i="1"/>
  <c r="DH323" i="1"/>
  <c r="DD323" i="1"/>
  <c r="CZ323" i="1"/>
  <c r="CV323" i="1"/>
  <c r="CR323" i="1"/>
  <c r="CN323" i="1"/>
  <c r="CJ323" i="1"/>
  <c r="CF323" i="1"/>
  <c r="DO323" i="1"/>
  <c r="CY323" i="1"/>
  <c r="CI323" i="1"/>
  <c r="DK323" i="1"/>
  <c r="CU323" i="1"/>
  <c r="DG323" i="1"/>
  <c r="CQ323" i="1"/>
  <c r="DS323" i="1"/>
  <c r="DC323" i="1"/>
  <c r="CM323" i="1"/>
  <c r="DT106" i="1"/>
  <c r="DP106" i="1"/>
  <c r="DL106" i="1"/>
  <c r="DH106" i="1"/>
  <c r="DD106" i="1"/>
  <c r="CZ106" i="1"/>
  <c r="CV106" i="1"/>
  <c r="CR106" i="1"/>
  <c r="CN106" i="1"/>
  <c r="CJ106" i="1"/>
  <c r="CF106" i="1"/>
  <c r="DS106" i="1"/>
  <c r="DO106" i="1"/>
  <c r="DK106" i="1"/>
  <c r="DG106" i="1"/>
  <c r="DC106" i="1"/>
  <c r="CY106" i="1"/>
  <c r="CU106" i="1"/>
  <c r="CQ106" i="1"/>
  <c r="CM106" i="1"/>
  <c r="CI106" i="1"/>
  <c r="DW106" i="1"/>
  <c r="DR106" i="1"/>
  <c r="DN106" i="1"/>
  <c r="DJ106" i="1"/>
  <c r="DF106" i="1"/>
  <c r="DB106" i="1"/>
  <c r="CX106" i="1"/>
  <c r="CT106" i="1"/>
  <c r="CP106" i="1"/>
  <c r="CL106" i="1"/>
  <c r="CH106" i="1"/>
  <c r="DM106" i="1"/>
  <c r="CW106" i="1"/>
  <c r="CG106" i="1"/>
  <c r="DI106" i="1"/>
  <c r="CS106" i="1"/>
  <c r="DQ106" i="1"/>
  <c r="CK106" i="1"/>
  <c r="DU106" i="1"/>
  <c r="DE106" i="1"/>
  <c r="CO106" i="1"/>
  <c r="DA106" i="1"/>
  <c r="DS184" i="1"/>
  <c r="DO184" i="1"/>
  <c r="DK184" i="1"/>
  <c r="DG184" i="1"/>
  <c r="DC184" i="1"/>
  <c r="CY184" i="1"/>
  <c r="CU184" i="1"/>
  <c r="CQ184" i="1"/>
  <c r="CM184" i="1"/>
  <c r="CI184" i="1"/>
  <c r="DW184" i="1"/>
  <c r="DR184" i="1"/>
  <c r="DN184" i="1"/>
  <c r="DJ184" i="1"/>
  <c r="DF184" i="1"/>
  <c r="DB184" i="1"/>
  <c r="CX184" i="1"/>
  <c r="CT184" i="1"/>
  <c r="CP184" i="1"/>
  <c r="CL184" i="1"/>
  <c r="CH184" i="1"/>
  <c r="DU184" i="1"/>
  <c r="DQ184" i="1"/>
  <c r="DM184" i="1"/>
  <c r="DI184" i="1"/>
  <c r="DE184" i="1"/>
  <c r="DA184" i="1"/>
  <c r="CW184" i="1"/>
  <c r="CS184" i="1"/>
  <c r="CO184" i="1"/>
  <c r="CK184" i="1"/>
  <c r="CG184" i="1"/>
  <c r="DH184" i="1"/>
  <c r="CR184" i="1"/>
  <c r="DT184" i="1"/>
  <c r="DD184" i="1"/>
  <c r="CN184" i="1"/>
  <c r="DP184" i="1"/>
  <c r="CZ184" i="1"/>
  <c r="CJ184" i="1"/>
  <c r="CV184" i="1"/>
  <c r="CF184" i="1"/>
  <c r="DL184" i="1"/>
  <c r="DT35" i="1"/>
  <c r="DP35" i="1"/>
  <c r="DL35" i="1"/>
  <c r="DH35" i="1"/>
  <c r="DD35" i="1"/>
  <c r="CZ35" i="1"/>
  <c r="CV35" i="1"/>
  <c r="CR35" i="1"/>
  <c r="CN35" i="1"/>
  <c r="CJ35" i="1"/>
  <c r="CF35" i="1"/>
  <c r="DS35" i="1"/>
  <c r="DO35" i="1"/>
  <c r="DK35" i="1"/>
  <c r="DG35" i="1"/>
  <c r="DC35" i="1"/>
  <c r="CY35" i="1"/>
  <c r="CU35" i="1"/>
  <c r="CQ35" i="1"/>
  <c r="CM35" i="1"/>
  <c r="CI35" i="1"/>
  <c r="DE35" i="1"/>
  <c r="CO35" i="1"/>
  <c r="DU35" i="1"/>
  <c r="DI35" i="1"/>
  <c r="CW35" i="1"/>
  <c r="CK35" i="1"/>
  <c r="DW35" i="1"/>
  <c r="DR35" i="1"/>
  <c r="DN35" i="1"/>
  <c r="DJ35" i="1"/>
  <c r="DF35" i="1"/>
  <c r="DB35" i="1"/>
  <c r="CX35" i="1"/>
  <c r="CT35" i="1"/>
  <c r="CP35" i="1"/>
  <c r="CL35" i="1"/>
  <c r="CH35" i="1"/>
  <c r="DQ35" i="1"/>
  <c r="DM35" i="1"/>
  <c r="DA35" i="1"/>
  <c r="CS35" i="1"/>
  <c r="CG35" i="1"/>
  <c r="DT43" i="1"/>
  <c r="DP43" i="1"/>
  <c r="DL43" i="1"/>
  <c r="DH43" i="1"/>
  <c r="DD43" i="1"/>
  <c r="CZ43" i="1"/>
  <c r="CV43" i="1"/>
  <c r="CR43" i="1"/>
  <c r="CN43" i="1"/>
  <c r="CJ43" i="1"/>
  <c r="CF43" i="1"/>
  <c r="DM43" i="1"/>
  <c r="DA43" i="1"/>
  <c r="CG43" i="1"/>
  <c r="DS43" i="1"/>
  <c r="DO43" i="1"/>
  <c r="DK43" i="1"/>
  <c r="DG43" i="1"/>
  <c r="DC43" i="1"/>
  <c r="CY43" i="1"/>
  <c r="CU43" i="1"/>
  <c r="CQ43" i="1"/>
  <c r="CM43" i="1"/>
  <c r="CI43" i="1"/>
  <c r="DQ43" i="1"/>
  <c r="DI43" i="1"/>
  <c r="CW43" i="1"/>
  <c r="CK43" i="1"/>
  <c r="DW43" i="1"/>
  <c r="DR43" i="1"/>
  <c r="DN43" i="1"/>
  <c r="DJ43" i="1"/>
  <c r="DF43" i="1"/>
  <c r="DB43" i="1"/>
  <c r="CX43" i="1"/>
  <c r="CT43" i="1"/>
  <c r="CP43" i="1"/>
  <c r="CL43" i="1"/>
  <c r="CH43" i="1"/>
  <c r="DU43" i="1"/>
  <c r="DE43" i="1"/>
  <c r="CS43" i="1"/>
  <c r="CO43" i="1"/>
  <c r="DS450" i="1"/>
  <c r="DO450" i="1"/>
  <c r="DK450" i="1"/>
  <c r="DG450" i="1"/>
  <c r="DC450" i="1"/>
  <c r="CY450" i="1"/>
  <c r="CU450" i="1"/>
  <c r="CQ450" i="1"/>
  <c r="CM450" i="1"/>
  <c r="CI450" i="1"/>
  <c r="DW450" i="1"/>
  <c r="DR450" i="1"/>
  <c r="DN450" i="1"/>
  <c r="DJ450" i="1"/>
  <c r="DF450" i="1"/>
  <c r="DB450" i="1"/>
  <c r="CX450" i="1"/>
  <c r="CT450" i="1"/>
  <c r="CP450" i="1"/>
  <c r="CL450" i="1"/>
  <c r="CH450" i="1"/>
  <c r="DU450" i="1"/>
  <c r="DQ450" i="1"/>
  <c r="DM450" i="1"/>
  <c r="DI450" i="1"/>
  <c r="DE450" i="1"/>
  <c r="DA450" i="1"/>
  <c r="CW450" i="1"/>
  <c r="CS450" i="1"/>
  <c r="CO450" i="1"/>
  <c r="CK450" i="1"/>
  <c r="CG450" i="1"/>
  <c r="DH450" i="1"/>
  <c r="CR450" i="1"/>
  <c r="DT450" i="1"/>
  <c r="DD450" i="1"/>
  <c r="CN450" i="1"/>
  <c r="DP450" i="1"/>
  <c r="CZ450" i="1"/>
  <c r="CJ450" i="1"/>
  <c r="DL450" i="1"/>
  <c r="CV450" i="1"/>
  <c r="CF450" i="1"/>
  <c r="DS336" i="1"/>
  <c r="DO336" i="1"/>
  <c r="DK336" i="1"/>
  <c r="DG336" i="1"/>
  <c r="DC336" i="1"/>
  <c r="CY336" i="1"/>
  <c r="CU336" i="1"/>
  <c r="CQ336" i="1"/>
  <c r="CM336" i="1"/>
  <c r="CI336" i="1"/>
  <c r="DW336" i="1"/>
  <c r="DR336" i="1"/>
  <c r="DN336" i="1"/>
  <c r="DJ336" i="1"/>
  <c r="DF336" i="1"/>
  <c r="DB336" i="1"/>
  <c r="CX336" i="1"/>
  <c r="CT336" i="1"/>
  <c r="CP336" i="1"/>
  <c r="CL336" i="1"/>
  <c r="CH336" i="1"/>
  <c r="DU336" i="1"/>
  <c r="DQ336" i="1"/>
  <c r="DM336" i="1"/>
  <c r="DI336" i="1"/>
  <c r="DE336" i="1"/>
  <c r="DA336" i="1"/>
  <c r="CW336" i="1"/>
  <c r="CS336" i="1"/>
  <c r="CO336" i="1"/>
  <c r="CK336" i="1"/>
  <c r="CG336" i="1"/>
  <c r="DP336" i="1"/>
  <c r="CZ336" i="1"/>
  <c r="CJ336" i="1"/>
  <c r="DL336" i="1"/>
  <c r="CV336" i="1"/>
  <c r="CF336" i="1"/>
  <c r="DH336" i="1"/>
  <c r="CR336" i="1"/>
  <c r="CN336" i="1"/>
  <c r="DT336" i="1"/>
  <c r="DD336" i="1"/>
  <c r="BZ136" i="1"/>
  <c r="DW136" i="1"/>
  <c r="DR136" i="1"/>
  <c r="DN136" i="1"/>
  <c r="DJ136" i="1"/>
  <c r="DF136" i="1"/>
  <c r="DB136" i="1"/>
  <c r="CX136" i="1"/>
  <c r="CT136" i="1"/>
  <c r="CP136" i="1"/>
  <c r="CL136" i="1"/>
  <c r="CH136" i="1"/>
  <c r="DU136" i="1"/>
  <c r="DQ136" i="1"/>
  <c r="DM136" i="1"/>
  <c r="DI136" i="1"/>
  <c r="DE136" i="1"/>
  <c r="DA136" i="1"/>
  <c r="CW136" i="1"/>
  <c r="CS136" i="1"/>
  <c r="CO136" i="1"/>
  <c r="CK136" i="1"/>
  <c r="CG136" i="1"/>
  <c r="DT136" i="1"/>
  <c r="DP136" i="1"/>
  <c r="DL136" i="1"/>
  <c r="DH136" i="1"/>
  <c r="DD136" i="1"/>
  <c r="CZ136" i="1"/>
  <c r="CV136" i="1"/>
  <c r="CR136" i="1"/>
  <c r="CN136" i="1"/>
  <c r="CJ136" i="1"/>
  <c r="CF136" i="1"/>
  <c r="DS136" i="1"/>
  <c r="DC136" i="1"/>
  <c r="CM136" i="1"/>
  <c r="DO136" i="1"/>
  <c r="CY136" i="1"/>
  <c r="CI136" i="1"/>
  <c r="DK136" i="1"/>
  <c r="CU136" i="1"/>
  <c r="DG136" i="1"/>
  <c r="CQ136" i="1"/>
  <c r="BZ356" i="1"/>
  <c r="DT356" i="1"/>
  <c r="DP356" i="1"/>
  <c r="DL356" i="1"/>
  <c r="DH356" i="1"/>
  <c r="DD356" i="1"/>
  <c r="CZ356" i="1"/>
  <c r="CV356" i="1"/>
  <c r="CR356" i="1"/>
  <c r="CN356" i="1"/>
  <c r="CJ356" i="1"/>
  <c r="CF356" i="1"/>
  <c r="DS356" i="1"/>
  <c r="DO356" i="1"/>
  <c r="DK356" i="1"/>
  <c r="DG356" i="1"/>
  <c r="DC356" i="1"/>
  <c r="CY356" i="1"/>
  <c r="CU356" i="1"/>
  <c r="CQ356" i="1"/>
  <c r="CM356" i="1"/>
  <c r="CI356" i="1"/>
  <c r="DW356" i="1"/>
  <c r="DN356" i="1"/>
  <c r="DF356" i="1"/>
  <c r="CX356" i="1"/>
  <c r="CP356" i="1"/>
  <c r="CH356" i="1"/>
  <c r="DU356" i="1"/>
  <c r="DM356" i="1"/>
  <c r="DE356" i="1"/>
  <c r="CW356" i="1"/>
  <c r="CO356" i="1"/>
  <c r="CG356" i="1"/>
  <c r="DR356" i="1"/>
  <c r="DJ356" i="1"/>
  <c r="DB356" i="1"/>
  <c r="CT356" i="1"/>
  <c r="CL356" i="1"/>
  <c r="DI356" i="1"/>
  <c r="DA356" i="1"/>
  <c r="CS356" i="1"/>
  <c r="DQ356" i="1"/>
  <c r="CK356" i="1"/>
  <c r="BZ355" i="1"/>
  <c r="DS355" i="1"/>
  <c r="DO355" i="1"/>
  <c r="DK355" i="1"/>
  <c r="DG355" i="1"/>
  <c r="DC355" i="1"/>
  <c r="CY355" i="1"/>
  <c r="CU355" i="1"/>
  <c r="CQ355" i="1"/>
  <c r="CM355" i="1"/>
  <c r="CI355" i="1"/>
  <c r="DW355" i="1"/>
  <c r="DR355" i="1"/>
  <c r="DN355" i="1"/>
  <c r="DJ355" i="1"/>
  <c r="DF355" i="1"/>
  <c r="DB355" i="1"/>
  <c r="CX355" i="1"/>
  <c r="CT355" i="1"/>
  <c r="CP355" i="1"/>
  <c r="CL355" i="1"/>
  <c r="CH355" i="1"/>
  <c r="DQ355" i="1"/>
  <c r="DI355" i="1"/>
  <c r="DA355" i="1"/>
  <c r="CS355" i="1"/>
  <c r="CK355" i="1"/>
  <c r="DP355" i="1"/>
  <c r="DH355" i="1"/>
  <c r="CZ355" i="1"/>
  <c r="CR355" i="1"/>
  <c r="CJ355" i="1"/>
  <c r="DU355" i="1"/>
  <c r="DM355" i="1"/>
  <c r="DE355" i="1"/>
  <c r="CW355" i="1"/>
  <c r="CO355" i="1"/>
  <c r="CG355" i="1"/>
  <c r="DT355" i="1"/>
  <c r="CN355" i="1"/>
  <c r="DL355" i="1"/>
  <c r="CF355" i="1"/>
  <c r="DD355" i="1"/>
  <c r="CV355" i="1"/>
  <c r="BZ439" i="1"/>
  <c r="DT439" i="1"/>
  <c r="DP439" i="1"/>
  <c r="DL439" i="1"/>
  <c r="DH439" i="1"/>
  <c r="DD439" i="1"/>
  <c r="CZ439" i="1"/>
  <c r="CV439" i="1"/>
  <c r="CR439" i="1"/>
  <c r="CN439" i="1"/>
  <c r="CJ439" i="1"/>
  <c r="CF439" i="1"/>
  <c r="DS439" i="1"/>
  <c r="DO439" i="1"/>
  <c r="DK439" i="1"/>
  <c r="DG439" i="1"/>
  <c r="DC439" i="1"/>
  <c r="CY439" i="1"/>
  <c r="CU439" i="1"/>
  <c r="CQ439" i="1"/>
  <c r="CM439" i="1"/>
  <c r="CI439" i="1"/>
  <c r="DW439" i="1"/>
  <c r="DR439" i="1"/>
  <c r="DN439" i="1"/>
  <c r="DJ439" i="1"/>
  <c r="DF439" i="1"/>
  <c r="DB439" i="1"/>
  <c r="CX439" i="1"/>
  <c r="CT439" i="1"/>
  <c r="CP439" i="1"/>
  <c r="CL439" i="1"/>
  <c r="CH439" i="1"/>
  <c r="DQ439" i="1"/>
  <c r="DA439" i="1"/>
  <c r="CK439" i="1"/>
  <c r="DM439" i="1"/>
  <c r="CW439" i="1"/>
  <c r="CG439" i="1"/>
  <c r="DI439" i="1"/>
  <c r="CS439" i="1"/>
  <c r="DU439" i="1"/>
  <c r="DE439" i="1"/>
  <c r="CO439" i="1"/>
  <c r="DT149" i="1"/>
  <c r="DP149" i="1"/>
  <c r="DL149" i="1"/>
  <c r="DH149" i="1"/>
  <c r="DD149" i="1"/>
  <c r="CZ149" i="1"/>
  <c r="CV149" i="1"/>
  <c r="CR149" i="1"/>
  <c r="CN149" i="1"/>
  <c r="CJ149" i="1"/>
  <c r="CF149" i="1"/>
  <c r="DW149" i="1"/>
  <c r="DR149" i="1"/>
  <c r="DN149" i="1"/>
  <c r="DJ149" i="1"/>
  <c r="DF149" i="1"/>
  <c r="DB149" i="1"/>
  <c r="CX149" i="1"/>
  <c r="CT149" i="1"/>
  <c r="CP149" i="1"/>
  <c r="CL149" i="1"/>
  <c r="CH149" i="1"/>
  <c r="DU149" i="1"/>
  <c r="DM149" i="1"/>
  <c r="DE149" i="1"/>
  <c r="CW149" i="1"/>
  <c r="CO149" i="1"/>
  <c r="CG149" i="1"/>
  <c r="DS149" i="1"/>
  <c r="DK149" i="1"/>
  <c r="DC149" i="1"/>
  <c r="CU149" i="1"/>
  <c r="CM149" i="1"/>
  <c r="DQ149" i="1"/>
  <c r="DI149" i="1"/>
  <c r="DA149" i="1"/>
  <c r="CS149" i="1"/>
  <c r="CK149" i="1"/>
  <c r="DO149" i="1"/>
  <c r="CI149" i="1"/>
  <c r="DG149" i="1"/>
  <c r="CY149" i="1"/>
  <c r="CQ149" i="1"/>
  <c r="DT376" i="1"/>
  <c r="DP376" i="1"/>
  <c r="DL376" i="1"/>
  <c r="DH376" i="1"/>
  <c r="DD376" i="1"/>
  <c r="CZ376" i="1"/>
  <c r="CV376" i="1"/>
  <c r="CR376" i="1"/>
  <c r="CN376" i="1"/>
  <c r="CJ376" i="1"/>
  <c r="CF376" i="1"/>
  <c r="DS376" i="1"/>
  <c r="DO376" i="1"/>
  <c r="DK376" i="1"/>
  <c r="DG376" i="1"/>
  <c r="DC376" i="1"/>
  <c r="CY376" i="1"/>
  <c r="CU376" i="1"/>
  <c r="CQ376" i="1"/>
  <c r="CM376" i="1"/>
  <c r="CI376" i="1"/>
  <c r="DW376" i="1"/>
  <c r="DR376" i="1"/>
  <c r="DN376" i="1"/>
  <c r="DJ376" i="1"/>
  <c r="DF376" i="1"/>
  <c r="DB376" i="1"/>
  <c r="CX376" i="1"/>
  <c r="CT376" i="1"/>
  <c r="CP376" i="1"/>
  <c r="CL376" i="1"/>
  <c r="CH376" i="1"/>
  <c r="DQ376" i="1"/>
  <c r="DA376" i="1"/>
  <c r="CK376" i="1"/>
  <c r="DM376" i="1"/>
  <c r="CW376" i="1"/>
  <c r="CG376" i="1"/>
  <c r="DI376" i="1"/>
  <c r="CS376" i="1"/>
  <c r="DU376" i="1"/>
  <c r="DE376" i="1"/>
  <c r="CO376" i="1"/>
  <c r="DS499" i="1"/>
  <c r="DO499" i="1"/>
  <c r="DK499" i="1"/>
  <c r="DG499" i="1"/>
  <c r="DC499" i="1"/>
  <c r="CY499" i="1"/>
  <c r="CU499" i="1"/>
  <c r="CQ499" i="1"/>
  <c r="CM499" i="1"/>
  <c r="CI499" i="1"/>
  <c r="DW499" i="1"/>
  <c r="DR499" i="1"/>
  <c r="DN499" i="1"/>
  <c r="DJ499" i="1"/>
  <c r="DF499" i="1"/>
  <c r="DB499" i="1"/>
  <c r="CX499" i="1"/>
  <c r="CT499" i="1"/>
  <c r="CP499" i="1"/>
  <c r="CL499" i="1"/>
  <c r="CH499" i="1"/>
  <c r="DU499" i="1"/>
  <c r="DM499" i="1"/>
  <c r="DE499" i="1"/>
  <c r="CW499" i="1"/>
  <c r="CO499" i="1"/>
  <c r="CG499" i="1"/>
  <c r="DT499" i="1"/>
  <c r="DL499" i="1"/>
  <c r="DD499" i="1"/>
  <c r="CV499" i="1"/>
  <c r="CN499" i="1"/>
  <c r="CF499" i="1"/>
  <c r="DI499" i="1"/>
  <c r="CS499" i="1"/>
  <c r="DH499" i="1"/>
  <c r="CR499" i="1"/>
  <c r="DP499" i="1"/>
  <c r="CJ499" i="1"/>
  <c r="DA499" i="1"/>
  <c r="CZ499" i="1"/>
  <c r="DQ499" i="1"/>
  <c r="CK499" i="1"/>
  <c r="DS428" i="1"/>
  <c r="DO428" i="1"/>
  <c r="DK428" i="1"/>
  <c r="DG428" i="1"/>
  <c r="DC428" i="1"/>
  <c r="CY428" i="1"/>
  <c r="CU428" i="1"/>
  <c r="CQ428" i="1"/>
  <c r="CM428" i="1"/>
  <c r="CI428" i="1"/>
  <c r="DW428" i="1"/>
  <c r="DR428" i="1"/>
  <c r="DN428" i="1"/>
  <c r="DJ428" i="1"/>
  <c r="DF428" i="1"/>
  <c r="DB428" i="1"/>
  <c r="CX428" i="1"/>
  <c r="CT428" i="1"/>
  <c r="CP428" i="1"/>
  <c r="CL428" i="1"/>
  <c r="CH428" i="1"/>
  <c r="DU428" i="1"/>
  <c r="DQ428" i="1"/>
  <c r="DM428" i="1"/>
  <c r="DI428" i="1"/>
  <c r="DE428" i="1"/>
  <c r="DA428" i="1"/>
  <c r="CW428" i="1"/>
  <c r="CS428" i="1"/>
  <c r="CO428" i="1"/>
  <c r="CK428" i="1"/>
  <c r="CG428" i="1"/>
  <c r="DL428" i="1"/>
  <c r="CV428" i="1"/>
  <c r="CF428" i="1"/>
  <c r="DH428" i="1"/>
  <c r="CR428" i="1"/>
  <c r="DT428" i="1"/>
  <c r="DD428" i="1"/>
  <c r="CN428" i="1"/>
  <c r="CZ428" i="1"/>
  <c r="CJ428" i="1"/>
  <c r="DP428" i="1"/>
  <c r="DU166" i="1"/>
  <c r="DQ166" i="1"/>
  <c r="DM166" i="1"/>
  <c r="DI166" i="1"/>
  <c r="DE166" i="1"/>
  <c r="DA166" i="1"/>
  <c r="CW166" i="1"/>
  <c r="CS166" i="1"/>
  <c r="CO166" i="1"/>
  <c r="CK166" i="1"/>
  <c r="CG166" i="1"/>
  <c r="DT166" i="1"/>
  <c r="DP166" i="1"/>
  <c r="DL166" i="1"/>
  <c r="DH166" i="1"/>
  <c r="DD166" i="1"/>
  <c r="CZ166" i="1"/>
  <c r="CV166" i="1"/>
  <c r="CR166" i="1"/>
  <c r="CN166" i="1"/>
  <c r="CJ166" i="1"/>
  <c r="CF166" i="1"/>
  <c r="DS166" i="1"/>
  <c r="DO166" i="1"/>
  <c r="DK166" i="1"/>
  <c r="DG166" i="1"/>
  <c r="DC166" i="1"/>
  <c r="CY166" i="1"/>
  <c r="CU166" i="1"/>
  <c r="CQ166" i="1"/>
  <c r="CM166" i="1"/>
  <c r="CI166" i="1"/>
  <c r="DN166" i="1"/>
  <c r="CX166" i="1"/>
  <c r="CH166" i="1"/>
  <c r="DJ166" i="1"/>
  <c r="CT166" i="1"/>
  <c r="DW166" i="1"/>
  <c r="DF166" i="1"/>
  <c r="CP166" i="1"/>
  <c r="DB166" i="1"/>
  <c r="CL166" i="1"/>
  <c r="DR166" i="1"/>
  <c r="BZ393" i="1"/>
  <c r="DT393" i="1"/>
  <c r="DP393" i="1"/>
  <c r="DL393" i="1"/>
  <c r="DH393" i="1"/>
  <c r="DD393" i="1"/>
  <c r="CZ393" i="1"/>
  <c r="CV393" i="1"/>
  <c r="CR393" i="1"/>
  <c r="CN393" i="1"/>
  <c r="CJ393" i="1"/>
  <c r="CF393" i="1"/>
  <c r="DW393" i="1"/>
  <c r="DR393" i="1"/>
  <c r="DN393" i="1"/>
  <c r="DJ393" i="1"/>
  <c r="DF393" i="1"/>
  <c r="DB393" i="1"/>
  <c r="CX393" i="1"/>
  <c r="CT393" i="1"/>
  <c r="CP393" i="1"/>
  <c r="CL393" i="1"/>
  <c r="CH393" i="1"/>
  <c r="DS393" i="1"/>
  <c r="DK393" i="1"/>
  <c r="DC393" i="1"/>
  <c r="CU393" i="1"/>
  <c r="CM393" i="1"/>
  <c r="DQ393" i="1"/>
  <c r="DI393" i="1"/>
  <c r="DA393" i="1"/>
  <c r="CS393" i="1"/>
  <c r="CK393" i="1"/>
  <c r="DO393" i="1"/>
  <c r="DG393" i="1"/>
  <c r="CY393" i="1"/>
  <c r="CQ393" i="1"/>
  <c r="CI393" i="1"/>
  <c r="CW393" i="1"/>
  <c r="DU393" i="1"/>
  <c r="CO393" i="1"/>
  <c r="DM393" i="1"/>
  <c r="CG393" i="1"/>
  <c r="DE393" i="1"/>
  <c r="DS54" i="1"/>
  <c r="DO54" i="1"/>
  <c r="DK54" i="1"/>
  <c r="DG54" i="1"/>
  <c r="DC54" i="1"/>
  <c r="CY54" i="1"/>
  <c r="CU54" i="1"/>
  <c r="CQ54" i="1"/>
  <c r="CM54" i="1"/>
  <c r="CI54" i="1"/>
  <c r="DW54" i="1"/>
  <c r="DR54" i="1"/>
  <c r="DN54" i="1"/>
  <c r="DJ54" i="1"/>
  <c r="DF54" i="1"/>
  <c r="DB54" i="1"/>
  <c r="CX54" i="1"/>
  <c r="CT54" i="1"/>
  <c r="CP54" i="1"/>
  <c r="CL54" i="1"/>
  <c r="CH54" i="1"/>
  <c r="DU54" i="1"/>
  <c r="DM54" i="1"/>
  <c r="DE54" i="1"/>
  <c r="CW54" i="1"/>
  <c r="CO54" i="1"/>
  <c r="CG54" i="1"/>
  <c r="CR54" i="1"/>
  <c r="DT54" i="1"/>
  <c r="DL54" i="1"/>
  <c r="DD54" i="1"/>
  <c r="CV54" i="1"/>
  <c r="CN54" i="1"/>
  <c r="CF54" i="1"/>
  <c r="DH54" i="1"/>
  <c r="CJ54" i="1"/>
  <c r="DQ54" i="1"/>
  <c r="DI54" i="1"/>
  <c r="DA54" i="1"/>
  <c r="CS54" i="1"/>
  <c r="CK54" i="1"/>
  <c r="DP54" i="1"/>
  <c r="CZ54" i="1"/>
  <c r="BZ321" i="1"/>
  <c r="DT321" i="1"/>
  <c r="DP321" i="1"/>
  <c r="DL321" i="1"/>
  <c r="DH321" i="1"/>
  <c r="DD321" i="1"/>
  <c r="CZ321" i="1"/>
  <c r="CV321" i="1"/>
  <c r="CR321" i="1"/>
  <c r="CN321" i="1"/>
  <c r="CJ321" i="1"/>
  <c r="CF321" i="1"/>
  <c r="DS321" i="1"/>
  <c r="DO321" i="1"/>
  <c r="DK321" i="1"/>
  <c r="DG321" i="1"/>
  <c r="DC321" i="1"/>
  <c r="CY321" i="1"/>
  <c r="CU321" i="1"/>
  <c r="CQ321" i="1"/>
  <c r="CM321" i="1"/>
  <c r="CI321" i="1"/>
  <c r="DW321" i="1"/>
  <c r="DR321" i="1"/>
  <c r="DN321" i="1"/>
  <c r="DJ321" i="1"/>
  <c r="DF321" i="1"/>
  <c r="DB321" i="1"/>
  <c r="CX321" i="1"/>
  <c r="CT321" i="1"/>
  <c r="CP321" i="1"/>
  <c r="CL321" i="1"/>
  <c r="CH321" i="1"/>
  <c r="DU321" i="1"/>
  <c r="DE321" i="1"/>
  <c r="CO321" i="1"/>
  <c r="DQ321" i="1"/>
  <c r="DA321" i="1"/>
  <c r="CK321" i="1"/>
  <c r="DM321" i="1"/>
  <c r="CW321" i="1"/>
  <c r="CG321" i="1"/>
  <c r="CS321" i="1"/>
  <c r="DI321" i="1"/>
  <c r="DW277" i="1"/>
  <c r="DR277" i="1"/>
  <c r="DN277" i="1"/>
  <c r="DJ277" i="1"/>
  <c r="DF277" i="1"/>
  <c r="DB277" i="1"/>
  <c r="CX277" i="1"/>
  <c r="CT277" i="1"/>
  <c r="CP277" i="1"/>
  <c r="CL277" i="1"/>
  <c r="CH277" i="1"/>
  <c r="DU277" i="1"/>
  <c r="DQ277" i="1"/>
  <c r="DM277" i="1"/>
  <c r="DI277" i="1"/>
  <c r="DE277" i="1"/>
  <c r="DA277" i="1"/>
  <c r="CW277" i="1"/>
  <c r="CS277" i="1"/>
  <c r="CO277" i="1"/>
  <c r="CK277" i="1"/>
  <c r="CG277" i="1"/>
  <c r="DT277" i="1"/>
  <c r="DP277" i="1"/>
  <c r="DL277" i="1"/>
  <c r="DH277" i="1"/>
  <c r="DD277" i="1"/>
  <c r="CZ277" i="1"/>
  <c r="CV277" i="1"/>
  <c r="CR277" i="1"/>
  <c r="CN277" i="1"/>
  <c r="CJ277" i="1"/>
  <c r="CF277" i="1"/>
  <c r="DK277" i="1"/>
  <c r="CU277" i="1"/>
  <c r="DG277" i="1"/>
  <c r="CQ277" i="1"/>
  <c r="DS277" i="1"/>
  <c r="DC277" i="1"/>
  <c r="CM277" i="1"/>
  <c r="DO277" i="1"/>
  <c r="CY277" i="1"/>
  <c r="CI277" i="1"/>
  <c r="DS344" i="1"/>
  <c r="DO344" i="1"/>
  <c r="DK344" i="1"/>
  <c r="DG344" i="1"/>
  <c r="DC344" i="1"/>
  <c r="CY344" i="1"/>
  <c r="CU344" i="1"/>
  <c r="CQ344" i="1"/>
  <c r="CM344" i="1"/>
  <c r="CI344" i="1"/>
  <c r="DU344" i="1"/>
  <c r="DP344" i="1"/>
  <c r="DJ344" i="1"/>
  <c r="DE344" i="1"/>
  <c r="CZ344" i="1"/>
  <c r="CT344" i="1"/>
  <c r="CO344" i="1"/>
  <c r="CJ344" i="1"/>
  <c r="DT344" i="1"/>
  <c r="DN344" i="1"/>
  <c r="DI344" i="1"/>
  <c r="DD344" i="1"/>
  <c r="CX344" i="1"/>
  <c r="CS344" i="1"/>
  <c r="CN344" i="1"/>
  <c r="CH344" i="1"/>
  <c r="DR344" i="1"/>
  <c r="DM344" i="1"/>
  <c r="DH344" i="1"/>
  <c r="DB344" i="1"/>
  <c r="CW344" i="1"/>
  <c r="CR344" i="1"/>
  <c r="CL344" i="1"/>
  <c r="CG344" i="1"/>
  <c r="DQ344" i="1"/>
  <c r="CV344" i="1"/>
  <c r="DL344" i="1"/>
  <c r="CP344" i="1"/>
  <c r="DF344" i="1"/>
  <c r="CK344" i="1"/>
  <c r="DW344" i="1"/>
  <c r="DA344" i="1"/>
  <c r="CF344" i="1"/>
  <c r="DU242" i="1"/>
  <c r="DQ242" i="1"/>
  <c r="DM242" i="1"/>
  <c r="DI242" i="1"/>
  <c r="DE242" i="1"/>
  <c r="DA242" i="1"/>
  <c r="CW242" i="1"/>
  <c r="CS242" i="1"/>
  <c r="CO242" i="1"/>
  <c r="CK242" i="1"/>
  <c r="CG242" i="1"/>
  <c r="DT242" i="1"/>
  <c r="DP242" i="1"/>
  <c r="DL242" i="1"/>
  <c r="DH242" i="1"/>
  <c r="DD242" i="1"/>
  <c r="CZ242" i="1"/>
  <c r="CV242" i="1"/>
  <c r="CR242" i="1"/>
  <c r="CN242" i="1"/>
  <c r="CJ242" i="1"/>
  <c r="CF242" i="1"/>
  <c r="DS242" i="1"/>
  <c r="DO242" i="1"/>
  <c r="DK242" i="1"/>
  <c r="DG242" i="1"/>
  <c r="DC242" i="1"/>
  <c r="CY242" i="1"/>
  <c r="CU242" i="1"/>
  <c r="CQ242" i="1"/>
  <c r="CM242" i="1"/>
  <c r="CI242" i="1"/>
  <c r="DJ242" i="1"/>
  <c r="CT242" i="1"/>
  <c r="DW242" i="1"/>
  <c r="DF242" i="1"/>
  <c r="CP242" i="1"/>
  <c r="DR242" i="1"/>
  <c r="DB242" i="1"/>
  <c r="CL242" i="1"/>
  <c r="CX242" i="1"/>
  <c r="CH242" i="1"/>
  <c r="DN242" i="1"/>
  <c r="DW108" i="1"/>
  <c r="DR108" i="1"/>
  <c r="DN108" i="1"/>
  <c r="DJ108" i="1"/>
  <c r="DF108" i="1"/>
  <c r="DB108" i="1"/>
  <c r="CX108" i="1"/>
  <c r="CT108" i="1"/>
  <c r="CP108" i="1"/>
  <c r="CL108" i="1"/>
  <c r="CH108" i="1"/>
  <c r="DU108" i="1"/>
  <c r="DQ108" i="1"/>
  <c r="DM108" i="1"/>
  <c r="DI108" i="1"/>
  <c r="DE108" i="1"/>
  <c r="DA108" i="1"/>
  <c r="CW108" i="1"/>
  <c r="CS108" i="1"/>
  <c r="CO108" i="1"/>
  <c r="CK108" i="1"/>
  <c r="CG108" i="1"/>
  <c r="DT108" i="1"/>
  <c r="DP108" i="1"/>
  <c r="DL108" i="1"/>
  <c r="DH108" i="1"/>
  <c r="DD108" i="1"/>
  <c r="CZ108" i="1"/>
  <c r="CV108" i="1"/>
  <c r="CR108" i="1"/>
  <c r="CN108" i="1"/>
  <c r="CJ108" i="1"/>
  <c r="CF108" i="1"/>
  <c r="DG108" i="1"/>
  <c r="CQ108" i="1"/>
  <c r="DS108" i="1"/>
  <c r="DC108" i="1"/>
  <c r="CM108" i="1"/>
  <c r="CU108" i="1"/>
  <c r="DO108" i="1"/>
  <c r="CY108" i="1"/>
  <c r="CI108" i="1"/>
  <c r="DK108" i="1"/>
  <c r="DT301" i="1"/>
  <c r="DP301" i="1"/>
  <c r="DL301" i="1"/>
  <c r="DH301" i="1"/>
  <c r="DD301" i="1"/>
  <c r="CZ301" i="1"/>
  <c r="CV301" i="1"/>
  <c r="CR301" i="1"/>
  <c r="CN301" i="1"/>
  <c r="CJ301" i="1"/>
  <c r="CF301" i="1"/>
  <c r="DW301" i="1"/>
  <c r="DR301" i="1"/>
  <c r="DN301" i="1"/>
  <c r="DJ301" i="1"/>
  <c r="DF301" i="1"/>
  <c r="DB301" i="1"/>
  <c r="CX301" i="1"/>
  <c r="CT301" i="1"/>
  <c r="CP301" i="1"/>
  <c r="CL301" i="1"/>
  <c r="CH301" i="1"/>
  <c r="DU301" i="1"/>
  <c r="DM301" i="1"/>
  <c r="DE301" i="1"/>
  <c r="CW301" i="1"/>
  <c r="CO301" i="1"/>
  <c r="CG301" i="1"/>
  <c r="DS301" i="1"/>
  <c r="DK301" i="1"/>
  <c r="DC301" i="1"/>
  <c r="CU301" i="1"/>
  <c r="CM301" i="1"/>
  <c r="DQ301" i="1"/>
  <c r="DI301" i="1"/>
  <c r="DA301" i="1"/>
  <c r="CS301" i="1"/>
  <c r="CK301" i="1"/>
  <c r="DG301" i="1"/>
  <c r="CY301" i="1"/>
  <c r="CQ301" i="1"/>
  <c r="DO301" i="1"/>
  <c r="CI301" i="1"/>
  <c r="DT47" i="1"/>
  <c r="DP47" i="1"/>
  <c r="DL47" i="1"/>
  <c r="DH47" i="1"/>
  <c r="DD47" i="1"/>
  <c r="CZ47" i="1"/>
  <c r="CV47" i="1"/>
  <c r="CR47" i="1"/>
  <c r="CN47" i="1"/>
  <c r="CJ47" i="1"/>
  <c r="CF47" i="1"/>
  <c r="DE47" i="1"/>
  <c r="CS47" i="1"/>
  <c r="CG47" i="1"/>
  <c r="DS47" i="1"/>
  <c r="DO47" i="1"/>
  <c r="DK47" i="1"/>
  <c r="DG47" i="1"/>
  <c r="DC47" i="1"/>
  <c r="CY47" i="1"/>
  <c r="CU47" i="1"/>
  <c r="CQ47" i="1"/>
  <c r="CM47" i="1"/>
  <c r="CI47" i="1"/>
  <c r="DU47" i="1"/>
  <c r="DI47" i="1"/>
  <c r="CW47" i="1"/>
  <c r="CK47" i="1"/>
  <c r="DW47" i="1"/>
  <c r="DR47" i="1"/>
  <c r="DN47" i="1"/>
  <c r="DJ47" i="1"/>
  <c r="DF47" i="1"/>
  <c r="DB47" i="1"/>
  <c r="CX47" i="1"/>
  <c r="CT47" i="1"/>
  <c r="CP47" i="1"/>
  <c r="CL47" i="1"/>
  <c r="CH47" i="1"/>
  <c r="DQ47" i="1"/>
  <c r="DM47" i="1"/>
  <c r="DA47" i="1"/>
  <c r="CO47" i="1"/>
  <c r="BZ341" i="1"/>
  <c r="DT341" i="1"/>
  <c r="DP341" i="1"/>
  <c r="DL341" i="1"/>
  <c r="DH341" i="1"/>
  <c r="DD341" i="1"/>
  <c r="CZ341" i="1"/>
  <c r="CV341" i="1"/>
  <c r="CR341" i="1"/>
  <c r="CN341" i="1"/>
  <c r="CJ341" i="1"/>
  <c r="CF341" i="1"/>
  <c r="DW341" i="1"/>
  <c r="DQ341" i="1"/>
  <c r="DK341" i="1"/>
  <c r="DF341" i="1"/>
  <c r="DA341" i="1"/>
  <c r="CU341" i="1"/>
  <c r="CP341" i="1"/>
  <c r="CK341" i="1"/>
  <c r="DU341" i="1"/>
  <c r="DO341" i="1"/>
  <c r="DJ341" i="1"/>
  <c r="DE341" i="1"/>
  <c r="CY341" i="1"/>
  <c r="CT341" i="1"/>
  <c r="CO341" i="1"/>
  <c r="CI341" i="1"/>
  <c r="DS341" i="1"/>
  <c r="DN341" i="1"/>
  <c r="DI341" i="1"/>
  <c r="DC341" i="1"/>
  <c r="CX341" i="1"/>
  <c r="CS341" i="1"/>
  <c r="CM341" i="1"/>
  <c r="CH341" i="1"/>
  <c r="DR341" i="1"/>
  <c r="CW341" i="1"/>
  <c r="DM341" i="1"/>
  <c r="CQ341" i="1"/>
  <c r="DG341" i="1"/>
  <c r="CL341" i="1"/>
  <c r="DB341" i="1"/>
  <c r="CG341" i="1"/>
  <c r="BZ153" i="1"/>
  <c r="DT153" i="1"/>
  <c r="DP153" i="1"/>
  <c r="DL153" i="1"/>
  <c r="DH153" i="1"/>
  <c r="DD153" i="1"/>
  <c r="CZ153" i="1"/>
  <c r="CV153" i="1"/>
  <c r="CR153" i="1"/>
  <c r="CN153" i="1"/>
  <c r="CJ153" i="1"/>
  <c r="CF153" i="1"/>
  <c r="DS153" i="1"/>
  <c r="DO153" i="1"/>
  <c r="DK153" i="1"/>
  <c r="DG153" i="1"/>
  <c r="DC153" i="1"/>
  <c r="CY153" i="1"/>
  <c r="CU153" i="1"/>
  <c r="CQ153" i="1"/>
  <c r="CM153" i="1"/>
  <c r="CI153" i="1"/>
  <c r="DW153" i="1"/>
  <c r="DR153" i="1"/>
  <c r="DN153" i="1"/>
  <c r="DJ153" i="1"/>
  <c r="DF153" i="1"/>
  <c r="DB153" i="1"/>
  <c r="CX153" i="1"/>
  <c r="CT153" i="1"/>
  <c r="CP153" i="1"/>
  <c r="CL153" i="1"/>
  <c r="CH153" i="1"/>
  <c r="DM153" i="1"/>
  <c r="CW153" i="1"/>
  <c r="CG153" i="1"/>
  <c r="DI153" i="1"/>
  <c r="CS153" i="1"/>
  <c r="DU153" i="1"/>
  <c r="DE153" i="1"/>
  <c r="CO153" i="1"/>
  <c r="CK153" i="1"/>
  <c r="DQ153" i="1"/>
  <c r="DA153" i="1"/>
  <c r="BZ380" i="1"/>
  <c r="DT380" i="1"/>
  <c r="DP380" i="1"/>
  <c r="DL380" i="1"/>
  <c r="DH380" i="1"/>
  <c r="DD380" i="1"/>
  <c r="CZ380" i="1"/>
  <c r="CV380" i="1"/>
  <c r="CR380" i="1"/>
  <c r="CN380" i="1"/>
  <c r="CJ380" i="1"/>
  <c r="CF380" i="1"/>
  <c r="DS380" i="1"/>
  <c r="DO380" i="1"/>
  <c r="DK380" i="1"/>
  <c r="DG380" i="1"/>
  <c r="DC380" i="1"/>
  <c r="CY380" i="1"/>
  <c r="CU380" i="1"/>
  <c r="CQ380" i="1"/>
  <c r="CM380" i="1"/>
  <c r="CI380" i="1"/>
  <c r="DW380" i="1"/>
  <c r="DR380" i="1"/>
  <c r="DN380" i="1"/>
  <c r="DJ380" i="1"/>
  <c r="DF380" i="1"/>
  <c r="DB380" i="1"/>
  <c r="CX380" i="1"/>
  <c r="CT380" i="1"/>
  <c r="CP380" i="1"/>
  <c r="CL380" i="1"/>
  <c r="CH380" i="1"/>
  <c r="DU380" i="1"/>
  <c r="DE380" i="1"/>
  <c r="CO380" i="1"/>
  <c r="DQ380" i="1"/>
  <c r="DA380" i="1"/>
  <c r="CK380" i="1"/>
  <c r="DM380" i="1"/>
  <c r="CW380" i="1"/>
  <c r="CG380" i="1"/>
  <c r="CS380" i="1"/>
  <c r="DI380" i="1"/>
  <c r="BZ507" i="1"/>
  <c r="DS507" i="1"/>
  <c r="DO507" i="1"/>
  <c r="DK507" i="1"/>
  <c r="DG507" i="1"/>
  <c r="DC507" i="1"/>
  <c r="CY507" i="1"/>
  <c r="CU507" i="1"/>
  <c r="CQ507" i="1"/>
  <c r="CM507" i="1"/>
  <c r="CI507" i="1"/>
  <c r="DW507" i="1"/>
  <c r="DR507" i="1"/>
  <c r="DN507" i="1"/>
  <c r="DJ507" i="1"/>
  <c r="DF507" i="1"/>
  <c r="DB507" i="1"/>
  <c r="CX507" i="1"/>
  <c r="CT507" i="1"/>
  <c r="CP507" i="1"/>
  <c r="CL507" i="1"/>
  <c r="CH507" i="1"/>
  <c r="DU507" i="1"/>
  <c r="DQ507" i="1"/>
  <c r="DM507" i="1"/>
  <c r="DI507" i="1"/>
  <c r="DE507" i="1"/>
  <c r="DA507" i="1"/>
  <c r="CW507" i="1"/>
  <c r="CS507" i="1"/>
  <c r="CO507" i="1"/>
  <c r="CK507" i="1"/>
  <c r="CG507" i="1"/>
  <c r="DT507" i="1"/>
  <c r="DD507" i="1"/>
  <c r="CN507" i="1"/>
  <c r="DP507" i="1"/>
  <c r="CZ507" i="1"/>
  <c r="CJ507" i="1"/>
  <c r="DL507" i="1"/>
  <c r="CF507" i="1"/>
  <c r="DH507" i="1"/>
  <c r="CV507" i="1"/>
  <c r="CR507" i="1"/>
  <c r="BZ432" i="1"/>
  <c r="DS432" i="1"/>
  <c r="DO432" i="1"/>
  <c r="DK432" i="1"/>
  <c r="DG432" i="1"/>
  <c r="DC432" i="1"/>
  <c r="CY432" i="1"/>
  <c r="CU432" i="1"/>
  <c r="CQ432" i="1"/>
  <c r="CM432" i="1"/>
  <c r="CI432" i="1"/>
  <c r="DW432" i="1"/>
  <c r="DR432" i="1"/>
  <c r="DN432" i="1"/>
  <c r="DJ432" i="1"/>
  <c r="DF432" i="1"/>
  <c r="DB432" i="1"/>
  <c r="CX432" i="1"/>
  <c r="CT432" i="1"/>
  <c r="CP432" i="1"/>
  <c r="CL432" i="1"/>
  <c r="CH432" i="1"/>
  <c r="DU432" i="1"/>
  <c r="DQ432" i="1"/>
  <c r="DM432" i="1"/>
  <c r="DI432" i="1"/>
  <c r="DE432" i="1"/>
  <c r="DA432" i="1"/>
  <c r="CW432" i="1"/>
  <c r="CS432" i="1"/>
  <c r="CO432" i="1"/>
  <c r="CK432" i="1"/>
  <c r="CG432" i="1"/>
  <c r="DP432" i="1"/>
  <c r="CZ432" i="1"/>
  <c r="CJ432" i="1"/>
  <c r="DL432" i="1"/>
  <c r="CV432" i="1"/>
  <c r="CF432" i="1"/>
  <c r="DH432" i="1"/>
  <c r="CR432" i="1"/>
  <c r="DT432" i="1"/>
  <c r="DD432" i="1"/>
  <c r="CN432" i="1"/>
  <c r="DU170" i="1"/>
  <c r="DQ170" i="1"/>
  <c r="DM170" i="1"/>
  <c r="DI170" i="1"/>
  <c r="DE170" i="1"/>
  <c r="DA170" i="1"/>
  <c r="CW170" i="1"/>
  <c r="CS170" i="1"/>
  <c r="CO170" i="1"/>
  <c r="CK170" i="1"/>
  <c r="CG170" i="1"/>
  <c r="DT170" i="1"/>
  <c r="DP170" i="1"/>
  <c r="DL170" i="1"/>
  <c r="DH170" i="1"/>
  <c r="DD170" i="1"/>
  <c r="CZ170" i="1"/>
  <c r="CV170" i="1"/>
  <c r="CR170" i="1"/>
  <c r="CN170" i="1"/>
  <c r="CJ170" i="1"/>
  <c r="CF170" i="1"/>
  <c r="DS170" i="1"/>
  <c r="DO170" i="1"/>
  <c r="DK170" i="1"/>
  <c r="DG170" i="1"/>
  <c r="DC170" i="1"/>
  <c r="CY170" i="1"/>
  <c r="CU170" i="1"/>
  <c r="CQ170" i="1"/>
  <c r="CM170" i="1"/>
  <c r="CI170" i="1"/>
  <c r="DR170" i="1"/>
  <c r="DB170" i="1"/>
  <c r="CL170" i="1"/>
  <c r="DN170" i="1"/>
  <c r="CX170" i="1"/>
  <c r="CH170" i="1"/>
  <c r="DJ170" i="1"/>
  <c r="CT170" i="1"/>
  <c r="DW170" i="1"/>
  <c r="DF170" i="1"/>
  <c r="CP170" i="1"/>
  <c r="BZ397" i="1"/>
  <c r="DT397" i="1"/>
  <c r="DP397" i="1"/>
  <c r="DL397" i="1"/>
  <c r="DH397" i="1"/>
  <c r="DD397" i="1"/>
  <c r="CZ397" i="1"/>
  <c r="CV397" i="1"/>
  <c r="CR397" i="1"/>
  <c r="CN397" i="1"/>
  <c r="CJ397" i="1"/>
  <c r="CF397" i="1"/>
  <c r="DW397" i="1"/>
  <c r="DR397" i="1"/>
  <c r="DN397" i="1"/>
  <c r="DJ397" i="1"/>
  <c r="DF397" i="1"/>
  <c r="DB397" i="1"/>
  <c r="CX397" i="1"/>
  <c r="CT397" i="1"/>
  <c r="CP397" i="1"/>
  <c r="CL397" i="1"/>
  <c r="CH397" i="1"/>
  <c r="DO397" i="1"/>
  <c r="DG397" i="1"/>
  <c r="CY397" i="1"/>
  <c r="CQ397" i="1"/>
  <c r="CI397" i="1"/>
  <c r="DU397" i="1"/>
  <c r="DM397" i="1"/>
  <c r="DE397" i="1"/>
  <c r="CW397" i="1"/>
  <c r="CO397" i="1"/>
  <c r="CG397" i="1"/>
  <c r="DS397" i="1"/>
  <c r="DK397" i="1"/>
  <c r="DC397" i="1"/>
  <c r="CU397" i="1"/>
  <c r="CM397" i="1"/>
  <c r="DQ397" i="1"/>
  <c r="CK397" i="1"/>
  <c r="DI397" i="1"/>
  <c r="DA397" i="1"/>
  <c r="CS397" i="1"/>
  <c r="DS58" i="1"/>
  <c r="DO58" i="1"/>
  <c r="DK58" i="1"/>
  <c r="DG58" i="1"/>
  <c r="DC58" i="1"/>
  <c r="CY58" i="1"/>
  <c r="CU58" i="1"/>
  <c r="CQ58" i="1"/>
  <c r="CM58" i="1"/>
  <c r="CI58" i="1"/>
  <c r="DW58" i="1"/>
  <c r="DR58" i="1"/>
  <c r="DN58" i="1"/>
  <c r="DJ58" i="1"/>
  <c r="DF58" i="1"/>
  <c r="DB58" i="1"/>
  <c r="CX58" i="1"/>
  <c r="CT58" i="1"/>
  <c r="CP58" i="1"/>
  <c r="CL58" i="1"/>
  <c r="CH58" i="1"/>
  <c r="DQ58" i="1"/>
  <c r="DI58" i="1"/>
  <c r="DA58" i="1"/>
  <c r="CS58" i="1"/>
  <c r="CK58" i="1"/>
  <c r="CV58" i="1"/>
  <c r="DP58" i="1"/>
  <c r="DH58" i="1"/>
  <c r="CZ58" i="1"/>
  <c r="CR58" i="1"/>
  <c r="CJ58" i="1"/>
  <c r="DL58" i="1"/>
  <c r="CN58" i="1"/>
  <c r="DU58" i="1"/>
  <c r="DM58" i="1"/>
  <c r="DE58" i="1"/>
  <c r="CW58" i="1"/>
  <c r="CO58" i="1"/>
  <c r="CG58" i="1"/>
  <c r="DT58" i="1"/>
  <c r="DD58" i="1"/>
  <c r="CF58" i="1"/>
  <c r="BZ331" i="1"/>
  <c r="DW331" i="1"/>
  <c r="DR331" i="1"/>
  <c r="DN331" i="1"/>
  <c r="DJ331" i="1"/>
  <c r="DF331" i="1"/>
  <c r="DB331" i="1"/>
  <c r="CX331" i="1"/>
  <c r="CT331" i="1"/>
  <c r="CP331" i="1"/>
  <c r="CL331" i="1"/>
  <c r="CH331" i="1"/>
  <c r="DU331" i="1"/>
  <c r="DQ331" i="1"/>
  <c r="DM331" i="1"/>
  <c r="DI331" i="1"/>
  <c r="DE331" i="1"/>
  <c r="DA331" i="1"/>
  <c r="CW331" i="1"/>
  <c r="CS331" i="1"/>
  <c r="CO331" i="1"/>
  <c r="CK331" i="1"/>
  <c r="CG331" i="1"/>
  <c r="DT331" i="1"/>
  <c r="DP331" i="1"/>
  <c r="DL331" i="1"/>
  <c r="DH331" i="1"/>
  <c r="DD331" i="1"/>
  <c r="CZ331" i="1"/>
  <c r="CV331" i="1"/>
  <c r="CR331" i="1"/>
  <c r="CN331" i="1"/>
  <c r="CJ331" i="1"/>
  <c r="CF331" i="1"/>
  <c r="DG331" i="1"/>
  <c r="CQ331" i="1"/>
  <c r="DS331" i="1"/>
  <c r="DC331" i="1"/>
  <c r="CM331" i="1"/>
  <c r="DO331" i="1"/>
  <c r="CY331" i="1"/>
  <c r="CI331" i="1"/>
  <c r="DK331" i="1"/>
  <c r="CU331" i="1"/>
  <c r="DU410" i="1"/>
  <c r="DQ410" i="1"/>
  <c r="DM410" i="1"/>
  <c r="DI410" i="1"/>
  <c r="DE410" i="1"/>
  <c r="DA410" i="1"/>
  <c r="CW410" i="1"/>
  <c r="CS410" i="1"/>
  <c r="CO410" i="1"/>
  <c r="CK410" i="1"/>
  <c r="CG410" i="1"/>
  <c r="DT410" i="1"/>
  <c r="DP410" i="1"/>
  <c r="DL410" i="1"/>
  <c r="DH410" i="1"/>
  <c r="DD410" i="1"/>
  <c r="CZ410" i="1"/>
  <c r="CV410" i="1"/>
  <c r="CR410" i="1"/>
  <c r="CN410" i="1"/>
  <c r="CJ410" i="1"/>
  <c r="CF410" i="1"/>
  <c r="DS410" i="1"/>
  <c r="DO410" i="1"/>
  <c r="DK410" i="1"/>
  <c r="DG410" i="1"/>
  <c r="DC410" i="1"/>
  <c r="CY410" i="1"/>
  <c r="CU410" i="1"/>
  <c r="CQ410" i="1"/>
  <c r="CM410" i="1"/>
  <c r="CI410" i="1"/>
  <c r="DW410" i="1"/>
  <c r="DF410" i="1"/>
  <c r="CP410" i="1"/>
  <c r="DR410" i="1"/>
  <c r="DB410" i="1"/>
  <c r="CL410" i="1"/>
  <c r="DN410" i="1"/>
  <c r="CX410" i="1"/>
  <c r="CH410" i="1"/>
  <c r="DJ410" i="1"/>
  <c r="CT410" i="1"/>
  <c r="BZ372" i="1"/>
  <c r="DT372" i="1"/>
  <c r="DP372" i="1"/>
  <c r="DL372" i="1"/>
  <c r="DH372" i="1"/>
  <c r="DD372" i="1"/>
  <c r="CZ372" i="1"/>
  <c r="CV372" i="1"/>
  <c r="CR372" i="1"/>
  <c r="CN372" i="1"/>
  <c r="CJ372" i="1"/>
  <c r="CF372" i="1"/>
  <c r="DS372" i="1"/>
  <c r="DO372" i="1"/>
  <c r="DK372" i="1"/>
  <c r="DG372" i="1"/>
  <c r="DC372" i="1"/>
  <c r="CY372" i="1"/>
  <c r="CU372" i="1"/>
  <c r="CQ372" i="1"/>
  <c r="CM372" i="1"/>
  <c r="CI372" i="1"/>
  <c r="DW372" i="1"/>
  <c r="DR372" i="1"/>
  <c r="DN372" i="1"/>
  <c r="DJ372" i="1"/>
  <c r="DF372" i="1"/>
  <c r="DB372" i="1"/>
  <c r="CX372" i="1"/>
  <c r="CT372" i="1"/>
  <c r="CP372" i="1"/>
  <c r="CL372" i="1"/>
  <c r="CH372" i="1"/>
  <c r="DM372" i="1"/>
  <c r="CW372" i="1"/>
  <c r="CG372" i="1"/>
  <c r="DI372" i="1"/>
  <c r="CS372" i="1"/>
  <c r="DU372" i="1"/>
  <c r="DE372" i="1"/>
  <c r="CO372" i="1"/>
  <c r="DQ372" i="1"/>
  <c r="DA372" i="1"/>
  <c r="CK372" i="1"/>
  <c r="DT503" i="1"/>
  <c r="DP503" i="1"/>
  <c r="DL503" i="1"/>
  <c r="DH503" i="1"/>
  <c r="DD503" i="1"/>
  <c r="CZ503" i="1"/>
  <c r="CV503" i="1"/>
  <c r="CR503" i="1"/>
  <c r="CN503" i="1"/>
  <c r="DW503" i="1"/>
  <c r="DR503" i="1"/>
  <c r="DN503" i="1"/>
  <c r="DJ503" i="1"/>
  <c r="DF503" i="1"/>
  <c r="DB503" i="1"/>
  <c r="CX503" i="1"/>
  <c r="CT503" i="1"/>
  <c r="CP503" i="1"/>
  <c r="CL503" i="1"/>
  <c r="DU503" i="1"/>
  <c r="DM503" i="1"/>
  <c r="DE503" i="1"/>
  <c r="CW503" i="1"/>
  <c r="CO503" i="1"/>
  <c r="CI503" i="1"/>
  <c r="DS503" i="1"/>
  <c r="DK503" i="1"/>
  <c r="DC503" i="1"/>
  <c r="CU503" i="1"/>
  <c r="CM503" i="1"/>
  <c r="CH503" i="1"/>
  <c r="DQ503" i="1"/>
  <c r="DA503" i="1"/>
  <c r="CK503" i="1"/>
  <c r="DO503" i="1"/>
  <c r="CY503" i="1"/>
  <c r="CJ503" i="1"/>
  <c r="DI503" i="1"/>
  <c r="CG503" i="1"/>
  <c r="DG503" i="1"/>
  <c r="CF503" i="1"/>
  <c r="CS503" i="1"/>
  <c r="CQ503" i="1"/>
  <c r="DS363" i="1"/>
  <c r="DO363" i="1"/>
  <c r="DK363" i="1"/>
  <c r="DG363" i="1"/>
  <c r="DC363" i="1"/>
  <c r="CY363" i="1"/>
  <c r="CU363" i="1"/>
  <c r="CQ363" i="1"/>
  <c r="CM363" i="1"/>
  <c r="CI363" i="1"/>
  <c r="DW363" i="1"/>
  <c r="DR363" i="1"/>
  <c r="DN363" i="1"/>
  <c r="DJ363" i="1"/>
  <c r="DF363" i="1"/>
  <c r="DB363" i="1"/>
  <c r="CX363" i="1"/>
  <c r="CT363" i="1"/>
  <c r="CP363" i="1"/>
  <c r="CL363" i="1"/>
  <c r="CH363" i="1"/>
  <c r="DU363" i="1"/>
  <c r="DQ363" i="1"/>
  <c r="DM363" i="1"/>
  <c r="DI363" i="1"/>
  <c r="DE363" i="1"/>
  <c r="DA363" i="1"/>
  <c r="CW363" i="1"/>
  <c r="CS363" i="1"/>
  <c r="CO363" i="1"/>
  <c r="CK363" i="1"/>
  <c r="CG363" i="1"/>
  <c r="DP363" i="1"/>
  <c r="CZ363" i="1"/>
  <c r="CJ363" i="1"/>
  <c r="DL363" i="1"/>
  <c r="CV363" i="1"/>
  <c r="CF363" i="1"/>
  <c r="DH363" i="1"/>
  <c r="CR363" i="1"/>
  <c r="DT363" i="1"/>
  <c r="DD363" i="1"/>
  <c r="CN363" i="1"/>
  <c r="BZ501" i="1"/>
  <c r="DU501" i="1"/>
  <c r="DQ501" i="1"/>
  <c r="DM501" i="1"/>
  <c r="DI501" i="1"/>
  <c r="DE501" i="1"/>
  <c r="DA501" i="1"/>
  <c r="CW501" i="1"/>
  <c r="CS501" i="1"/>
  <c r="CO501" i="1"/>
  <c r="CK501" i="1"/>
  <c r="CG501" i="1"/>
  <c r="DT501" i="1"/>
  <c r="DP501" i="1"/>
  <c r="DL501" i="1"/>
  <c r="DH501" i="1"/>
  <c r="DD501" i="1"/>
  <c r="CZ501" i="1"/>
  <c r="CV501" i="1"/>
  <c r="CR501" i="1"/>
  <c r="CN501" i="1"/>
  <c r="CJ501" i="1"/>
  <c r="CF501" i="1"/>
  <c r="DO501" i="1"/>
  <c r="DG501" i="1"/>
  <c r="CY501" i="1"/>
  <c r="CQ501" i="1"/>
  <c r="CI501" i="1"/>
  <c r="DW501" i="1"/>
  <c r="DN501" i="1"/>
  <c r="DF501" i="1"/>
  <c r="CX501" i="1"/>
  <c r="CP501" i="1"/>
  <c r="CH501" i="1"/>
  <c r="DS501" i="1"/>
  <c r="DC501" i="1"/>
  <c r="CM501" i="1"/>
  <c r="DR501" i="1"/>
  <c r="DB501" i="1"/>
  <c r="CL501" i="1"/>
  <c r="CT501" i="1"/>
  <c r="DK501" i="1"/>
  <c r="DJ501" i="1"/>
  <c r="CU501" i="1"/>
  <c r="DU48" i="1"/>
  <c r="DQ48" i="1"/>
  <c r="DM48" i="1"/>
  <c r="DI48" i="1"/>
  <c r="DE48" i="1"/>
  <c r="DA48" i="1"/>
  <c r="CW48" i="1"/>
  <c r="CS48" i="1"/>
  <c r="CO48" i="1"/>
  <c r="CK48" i="1"/>
  <c r="CG48" i="1"/>
  <c r="DJ48" i="1"/>
  <c r="CT48" i="1"/>
  <c r="CH48" i="1"/>
  <c r="DT48" i="1"/>
  <c r="DP48" i="1"/>
  <c r="DL48" i="1"/>
  <c r="DH48" i="1"/>
  <c r="DD48" i="1"/>
  <c r="CZ48" i="1"/>
  <c r="CV48" i="1"/>
  <c r="CR48" i="1"/>
  <c r="CN48" i="1"/>
  <c r="CJ48" i="1"/>
  <c r="CF48" i="1"/>
  <c r="DR48" i="1"/>
  <c r="DB48" i="1"/>
  <c r="CP48" i="1"/>
  <c r="DS48" i="1"/>
  <c r="DO48" i="1"/>
  <c r="DK48" i="1"/>
  <c r="DG48" i="1"/>
  <c r="DC48" i="1"/>
  <c r="CY48" i="1"/>
  <c r="CU48" i="1"/>
  <c r="CQ48" i="1"/>
  <c r="CM48" i="1"/>
  <c r="CI48" i="1"/>
  <c r="DW48" i="1"/>
  <c r="DN48" i="1"/>
  <c r="DF48" i="1"/>
  <c r="CX48" i="1"/>
  <c r="CL48" i="1"/>
  <c r="BZ176" i="1"/>
  <c r="DS176" i="1"/>
  <c r="DO176" i="1"/>
  <c r="DK176" i="1"/>
  <c r="DG176" i="1"/>
  <c r="DC176" i="1"/>
  <c r="CY176" i="1"/>
  <c r="CU176" i="1"/>
  <c r="CQ176" i="1"/>
  <c r="CM176" i="1"/>
  <c r="CI176" i="1"/>
  <c r="DW176" i="1"/>
  <c r="DR176" i="1"/>
  <c r="DN176" i="1"/>
  <c r="DJ176" i="1"/>
  <c r="DF176" i="1"/>
  <c r="DB176" i="1"/>
  <c r="CX176" i="1"/>
  <c r="CT176" i="1"/>
  <c r="CP176" i="1"/>
  <c r="CL176" i="1"/>
  <c r="CH176" i="1"/>
  <c r="DU176" i="1"/>
  <c r="DQ176" i="1"/>
  <c r="DM176" i="1"/>
  <c r="DI176" i="1"/>
  <c r="DE176" i="1"/>
  <c r="DA176" i="1"/>
  <c r="CW176" i="1"/>
  <c r="CS176" i="1"/>
  <c r="CO176" i="1"/>
  <c r="CK176" i="1"/>
  <c r="CG176" i="1"/>
  <c r="DP176" i="1"/>
  <c r="CZ176" i="1"/>
  <c r="CJ176" i="1"/>
  <c r="DL176" i="1"/>
  <c r="CV176" i="1"/>
  <c r="CF176" i="1"/>
  <c r="DH176" i="1"/>
  <c r="CR176" i="1"/>
  <c r="DT176" i="1"/>
  <c r="DD176" i="1"/>
  <c r="CN176" i="1"/>
  <c r="DW403" i="1"/>
  <c r="DR403" i="1"/>
  <c r="DN403" i="1"/>
  <c r="DJ403" i="1"/>
  <c r="DF403" i="1"/>
  <c r="DB403" i="1"/>
  <c r="CX403" i="1"/>
  <c r="CT403" i="1"/>
  <c r="CP403" i="1"/>
  <c r="CL403" i="1"/>
  <c r="CH403" i="1"/>
  <c r="DT403" i="1"/>
  <c r="DP403" i="1"/>
  <c r="DL403" i="1"/>
  <c r="DH403" i="1"/>
  <c r="DD403" i="1"/>
  <c r="CZ403" i="1"/>
  <c r="CV403" i="1"/>
  <c r="CR403" i="1"/>
  <c r="CN403" i="1"/>
  <c r="CJ403" i="1"/>
  <c r="CF403" i="1"/>
  <c r="DU403" i="1"/>
  <c r="DM403" i="1"/>
  <c r="DE403" i="1"/>
  <c r="CW403" i="1"/>
  <c r="CO403" i="1"/>
  <c r="CG403" i="1"/>
  <c r="DS403" i="1"/>
  <c r="DK403" i="1"/>
  <c r="DC403" i="1"/>
  <c r="CU403" i="1"/>
  <c r="CM403" i="1"/>
  <c r="DQ403" i="1"/>
  <c r="DI403" i="1"/>
  <c r="DA403" i="1"/>
  <c r="CS403" i="1"/>
  <c r="CK403" i="1"/>
  <c r="DO403" i="1"/>
  <c r="CI403" i="1"/>
  <c r="DG403" i="1"/>
  <c r="CY403" i="1"/>
  <c r="CQ403" i="1"/>
  <c r="BZ275" i="1"/>
  <c r="DT275" i="1"/>
  <c r="DP275" i="1"/>
  <c r="DL275" i="1"/>
  <c r="DH275" i="1"/>
  <c r="DD275" i="1"/>
  <c r="CZ275" i="1"/>
  <c r="CV275" i="1"/>
  <c r="CR275" i="1"/>
  <c r="CN275" i="1"/>
  <c r="CJ275" i="1"/>
  <c r="CF275" i="1"/>
  <c r="DS275" i="1"/>
  <c r="DO275" i="1"/>
  <c r="DK275" i="1"/>
  <c r="DG275" i="1"/>
  <c r="DC275" i="1"/>
  <c r="CY275" i="1"/>
  <c r="CU275" i="1"/>
  <c r="CQ275" i="1"/>
  <c r="CM275" i="1"/>
  <c r="CI275" i="1"/>
  <c r="DW275" i="1"/>
  <c r="DR275" i="1"/>
  <c r="DN275" i="1"/>
  <c r="DJ275" i="1"/>
  <c r="DF275" i="1"/>
  <c r="DB275" i="1"/>
  <c r="CX275" i="1"/>
  <c r="CT275" i="1"/>
  <c r="CP275" i="1"/>
  <c r="CL275" i="1"/>
  <c r="CH275" i="1"/>
  <c r="DQ275" i="1"/>
  <c r="DA275" i="1"/>
  <c r="CK275" i="1"/>
  <c r="DM275" i="1"/>
  <c r="CW275" i="1"/>
  <c r="CG275" i="1"/>
  <c r="DI275" i="1"/>
  <c r="CS275" i="1"/>
  <c r="DU275" i="1"/>
  <c r="DE275" i="1"/>
  <c r="CO275" i="1"/>
  <c r="BZ93" i="1"/>
  <c r="DS93" i="1"/>
  <c r="DO93" i="1"/>
  <c r="DK93" i="1"/>
  <c r="DG93" i="1"/>
  <c r="DC93" i="1"/>
  <c r="CY93" i="1"/>
  <c r="CU93" i="1"/>
  <c r="CQ93" i="1"/>
  <c r="CM93" i="1"/>
  <c r="CI93" i="1"/>
  <c r="DW93" i="1"/>
  <c r="DR93" i="1"/>
  <c r="DN93" i="1"/>
  <c r="DJ93" i="1"/>
  <c r="DF93" i="1"/>
  <c r="DB93" i="1"/>
  <c r="CX93" i="1"/>
  <c r="CT93" i="1"/>
  <c r="CP93" i="1"/>
  <c r="CL93" i="1"/>
  <c r="CH93" i="1"/>
  <c r="DU93" i="1"/>
  <c r="DQ93" i="1"/>
  <c r="DM93" i="1"/>
  <c r="DI93" i="1"/>
  <c r="DE93" i="1"/>
  <c r="DA93" i="1"/>
  <c r="CW93" i="1"/>
  <c r="CS93" i="1"/>
  <c r="CO93" i="1"/>
  <c r="CK93" i="1"/>
  <c r="CG93" i="1"/>
  <c r="DL93" i="1"/>
  <c r="CV93" i="1"/>
  <c r="CF93" i="1"/>
  <c r="DH93" i="1"/>
  <c r="CR93" i="1"/>
  <c r="CZ93" i="1"/>
  <c r="DT93" i="1"/>
  <c r="DD93" i="1"/>
  <c r="CN93" i="1"/>
  <c r="DP93" i="1"/>
  <c r="CJ93" i="1"/>
  <c r="BZ279" i="1"/>
  <c r="DT279" i="1"/>
  <c r="DP279" i="1"/>
  <c r="DL279" i="1"/>
  <c r="DH279" i="1"/>
  <c r="DD279" i="1"/>
  <c r="CZ279" i="1"/>
  <c r="CV279" i="1"/>
  <c r="CR279" i="1"/>
  <c r="CN279" i="1"/>
  <c r="CJ279" i="1"/>
  <c r="CF279" i="1"/>
  <c r="DS279" i="1"/>
  <c r="DO279" i="1"/>
  <c r="DK279" i="1"/>
  <c r="DG279" i="1"/>
  <c r="DC279" i="1"/>
  <c r="CY279" i="1"/>
  <c r="CU279" i="1"/>
  <c r="CQ279" i="1"/>
  <c r="CM279" i="1"/>
  <c r="CI279" i="1"/>
  <c r="DW279" i="1"/>
  <c r="DR279" i="1"/>
  <c r="DN279" i="1"/>
  <c r="DJ279" i="1"/>
  <c r="DF279" i="1"/>
  <c r="DB279" i="1"/>
  <c r="CX279" i="1"/>
  <c r="CT279" i="1"/>
  <c r="CP279" i="1"/>
  <c r="CL279" i="1"/>
  <c r="CH279" i="1"/>
  <c r="DU279" i="1"/>
  <c r="DE279" i="1"/>
  <c r="CO279" i="1"/>
  <c r="DQ279" i="1"/>
  <c r="DA279" i="1"/>
  <c r="CK279" i="1"/>
  <c r="DM279" i="1"/>
  <c r="CW279" i="1"/>
  <c r="CG279" i="1"/>
  <c r="CS279" i="1"/>
  <c r="DI279" i="1"/>
  <c r="BZ292" i="1"/>
  <c r="DU292" i="1"/>
  <c r="DQ292" i="1"/>
  <c r="DM292" i="1"/>
  <c r="DI292" i="1"/>
  <c r="DE292" i="1"/>
  <c r="DA292" i="1"/>
  <c r="CW292" i="1"/>
  <c r="CS292" i="1"/>
  <c r="CO292" i="1"/>
  <c r="CK292" i="1"/>
  <c r="CG292" i="1"/>
  <c r="DT292" i="1"/>
  <c r="DP292" i="1"/>
  <c r="DL292" i="1"/>
  <c r="DH292" i="1"/>
  <c r="DD292" i="1"/>
  <c r="CZ292" i="1"/>
  <c r="CV292" i="1"/>
  <c r="CR292" i="1"/>
  <c r="CN292" i="1"/>
  <c r="CJ292" i="1"/>
  <c r="CF292" i="1"/>
  <c r="DS292" i="1"/>
  <c r="DO292" i="1"/>
  <c r="DK292" i="1"/>
  <c r="DG292" i="1"/>
  <c r="DC292" i="1"/>
  <c r="CY292" i="1"/>
  <c r="CU292" i="1"/>
  <c r="CQ292" i="1"/>
  <c r="CM292" i="1"/>
  <c r="CI292" i="1"/>
  <c r="DW292" i="1"/>
  <c r="DF292" i="1"/>
  <c r="CP292" i="1"/>
  <c r="DR292" i="1"/>
  <c r="DB292" i="1"/>
  <c r="CL292" i="1"/>
  <c r="DN292" i="1"/>
  <c r="CX292" i="1"/>
  <c r="CH292" i="1"/>
  <c r="DJ292" i="1"/>
  <c r="CT292" i="1"/>
  <c r="DU318" i="1"/>
  <c r="DQ318" i="1"/>
  <c r="DM318" i="1"/>
  <c r="DI318" i="1"/>
  <c r="DE318" i="1"/>
  <c r="DA318" i="1"/>
  <c r="CW318" i="1"/>
  <c r="CS318" i="1"/>
  <c r="CO318" i="1"/>
  <c r="CK318" i="1"/>
  <c r="CG318" i="1"/>
  <c r="DT318" i="1"/>
  <c r="DP318" i="1"/>
  <c r="DL318" i="1"/>
  <c r="DH318" i="1"/>
  <c r="DD318" i="1"/>
  <c r="CZ318" i="1"/>
  <c r="CV318" i="1"/>
  <c r="CR318" i="1"/>
  <c r="CN318" i="1"/>
  <c r="CJ318" i="1"/>
  <c r="CF318" i="1"/>
  <c r="DS318" i="1"/>
  <c r="DO318" i="1"/>
  <c r="DK318" i="1"/>
  <c r="DG318" i="1"/>
  <c r="DC318" i="1"/>
  <c r="CY318" i="1"/>
  <c r="CU318" i="1"/>
  <c r="CQ318" i="1"/>
  <c r="CM318" i="1"/>
  <c r="CI318" i="1"/>
  <c r="DW318" i="1"/>
  <c r="DF318" i="1"/>
  <c r="CP318" i="1"/>
  <c r="DR318" i="1"/>
  <c r="DB318" i="1"/>
  <c r="CL318" i="1"/>
  <c r="DN318" i="1"/>
  <c r="CX318" i="1"/>
  <c r="CH318" i="1"/>
  <c r="CT318" i="1"/>
  <c r="DJ318" i="1"/>
  <c r="BZ138" i="1"/>
  <c r="DT138" i="1"/>
  <c r="DP138" i="1"/>
  <c r="DL138" i="1"/>
  <c r="DH138" i="1"/>
  <c r="DD138" i="1"/>
  <c r="CZ138" i="1"/>
  <c r="CV138" i="1"/>
  <c r="CR138" i="1"/>
  <c r="CN138" i="1"/>
  <c r="CJ138" i="1"/>
  <c r="CF138" i="1"/>
  <c r="DS138" i="1"/>
  <c r="DO138" i="1"/>
  <c r="DK138" i="1"/>
  <c r="DG138" i="1"/>
  <c r="DC138" i="1"/>
  <c r="CY138" i="1"/>
  <c r="CU138" i="1"/>
  <c r="CQ138" i="1"/>
  <c r="CM138" i="1"/>
  <c r="CI138" i="1"/>
  <c r="DW138" i="1"/>
  <c r="DR138" i="1"/>
  <c r="DN138" i="1"/>
  <c r="DJ138" i="1"/>
  <c r="DF138" i="1"/>
  <c r="DB138" i="1"/>
  <c r="CX138" i="1"/>
  <c r="CT138" i="1"/>
  <c r="CP138" i="1"/>
  <c r="CL138" i="1"/>
  <c r="CH138" i="1"/>
  <c r="DM138" i="1"/>
  <c r="CW138" i="1"/>
  <c r="CG138" i="1"/>
  <c r="DI138" i="1"/>
  <c r="CS138" i="1"/>
  <c r="DU138" i="1"/>
  <c r="DE138" i="1"/>
  <c r="CO138" i="1"/>
  <c r="DQ138" i="1"/>
  <c r="DA138" i="1"/>
  <c r="CK138" i="1"/>
  <c r="DW362" i="1"/>
  <c r="DR362" i="1"/>
  <c r="DN362" i="1"/>
  <c r="DJ362" i="1"/>
  <c r="DF362" i="1"/>
  <c r="DB362" i="1"/>
  <c r="CX362" i="1"/>
  <c r="CT362" i="1"/>
  <c r="CP362" i="1"/>
  <c r="CL362" i="1"/>
  <c r="CH362" i="1"/>
  <c r="DU362" i="1"/>
  <c r="DQ362" i="1"/>
  <c r="DM362" i="1"/>
  <c r="DI362" i="1"/>
  <c r="DE362" i="1"/>
  <c r="DA362" i="1"/>
  <c r="CW362" i="1"/>
  <c r="CS362" i="1"/>
  <c r="CO362" i="1"/>
  <c r="CK362" i="1"/>
  <c r="CG362" i="1"/>
  <c r="DT362" i="1"/>
  <c r="DP362" i="1"/>
  <c r="DL362" i="1"/>
  <c r="DD362" i="1"/>
  <c r="CV362" i="1"/>
  <c r="CN362" i="1"/>
  <c r="CF362" i="1"/>
  <c r="DK362" i="1"/>
  <c r="DC362" i="1"/>
  <c r="CU362" i="1"/>
  <c r="CM362" i="1"/>
  <c r="DS362" i="1"/>
  <c r="DH362" i="1"/>
  <c r="CZ362" i="1"/>
  <c r="CR362" i="1"/>
  <c r="CJ362" i="1"/>
  <c r="DG362" i="1"/>
  <c r="CY362" i="1"/>
  <c r="CQ362" i="1"/>
  <c r="DO362" i="1"/>
  <c r="CI362" i="1"/>
  <c r="BZ426" i="1"/>
  <c r="DU426" i="1"/>
  <c r="DQ426" i="1"/>
  <c r="DM426" i="1"/>
  <c r="DI426" i="1"/>
  <c r="DE426" i="1"/>
  <c r="DA426" i="1"/>
  <c r="CW426" i="1"/>
  <c r="CS426" i="1"/>
  <c r="CO426" i="1"/>
  <c r="CK426" i="1"/>
  <c r="CG426" i="1"/>
  <c r="DT426" i="1"/>
  <c r="DP426" i="1"/>
  <c r="DL426" i="1"/>
  <c r="DH426" i="1"/>
  <c r="DD426" i="1"/>
  <c r="CZ426" i="1"/>
  <c r="CV426" i="1"/>
  <c r="CR426" i="1"/>
  <c r="CN426" i="1"/>
  <c r="CJ426" i="1"/>
  <c r="CF426" i="1"/>
  <c r="DS426" i="1"/>
  <c r="DO426" i="1"/>
  <c r="DK426" i="1"/>
  <c r="DG426" i="1"/>
  <c r="DC426" i="1"/>
  <c r="CY426" i="1"/>
  <c r="CU426" i="1"/>
  <c r="CQ426" i="1"/>
  <c r="CM426" i="1"/>
  <c r="CI426" i="1"/>
  <c r="DR426" i="1"/>
  <c r="DB426" i="1"/>
  <c r="CL426" i="1"/>
  <c r="DN426" i="1"/>
  <c r="CX426" i="1"/>
  <c r="CH426" i="1"/>
  <c r="DJ426" i="1"/>
  <c r="CT426" i="1"/>
  <c r="DW426" i="1"/>
  <c r="DF426" i="1"/>
  <c r="CP426" i="1"/>
  <c r="BZ269" i="1"/>
  <c r="DW269" i="1"/>
  <c r="DR269" i="1"/>
  <c r="DN269" i="1"/>
  <c r="DJ269" i="1"/>
  <c r="DF269" i="1"/>
  <c r="DB269" i="1"/>
  <c r="CX269" i="1"/>
  <c r="CT269" i="1"/>
  <c r="CP269" i="1"/>
  <c r="CL269" i="1"/>
  <c r="CH269" i="1"/>
  <c r="DU269" i="1"/>
  <c r="DQ269" i="1"/>
  <c r="DM269" i="1"/>
  <c r="DI269" i="1"/>
  <c r="DE269" i="1"/>
  <c r="DA269" i="1"/>
  <c r="CW269" i="1"/>
  <c r="CS269" i="1"/>
  <c r="CO269" i="1"/>
  <c r="CK269" i="1"/>
  <c r="CG269" i="1"/>
  <c r="DT269" i="1"/>
  <c r="DP269" i="1"/>
  <c r="DL269" i="1"/>
  <c r="DH269" i="1"/>
  <c r="DD269" i="1"/>
  <c r="CZ269" i="1"/>
  <c r="CV269" i="1"/>
  <c r="CR269" i="1"/>
  <c r="CN269" i="1"/>
  <c r="CJ269" i="1"/>
  <c r="CF269" i="1"/>
  <c r="DS269" i="1"/>
  <c r="DC269" i="1"/>
  <c r="CM269" i="1"/>
  <c r="DO269" i="1"/>
  <c r="CY269" i="1"/>
  <c r="CI269" i="1"/>
  <c r="DK269" i="1"/>
  <c r="CU269" i="1"/>
  <c r="DG269" i="1"/>
  <c r="CQ269" i="1"/>
  <c r="BZ155" i="1"/>
  <c r="DW155" i="1"/>
  <c r="DR155" i="1"/>
  <c r="DN155" i="1"/>
  <c r="DJ155" i="1"/>
  <c r="DF155" i="1"/>
  <c r="DB155" i="1"/>
  <c r="CX155" i="1"/>
  <c r="CT155" i="1"/>
  <c r="CP155" i="1"/>
  <c r="CL155" i="1"/>
  <c r="CH155" i="1"/>
  <c r="DU155" i="1"/>
  <c r="DQ155" i="1"/>
  <c r="DM155" i="1"/>
  <c r="DI155" i="1"/>
  <c r="DE155" i="1"/>
  <c r="DA155" i="1"/>
  <c r="CW155" i="1"/>
  <c r="CS155" i="1"/>
  <c r="CO155" i="1"/>
  <c r="CK155" i="1"/>
  <c r="CG155" i="1"/>
  <c r="DT155" i="1"/>
  <c r="DP155" i="1"/>
  <c r="DL155" i="1"/>
  <c r="DH155" i="1"/>
  <c r="DD155" i="1"/>
  <c r="CZ155" i="1"/>
  <c r="CV155" i="1"/>
  <c r="CR155" i="1"/>
  <c r="CN155" i="1"/>
  <c r="CJ155" i="1"/>
  <c r="CF155" i="1"/>
  <c r="DG155" i="1"/>
  <c r="CQ155" i="1"/>
  <c r="DS155" i="1"/>
  <c r="DC155" i="1"/>
  <c r="CM155" i="1"/>
  <c r="DO155" i="1"/>
  <c r="CY155" i="1"/>
  <c r="CI155" i="1"/>
  <c r="DK155" i="1"/>
  <c r="CU155" i="1"/>
  <c r="DW69" i="1"/>
  <c r="DR69" i="1"/>
  <c r="DN69" i="1"/>
  <c r="DJ69" i="1"/>
  <c r="DF69" i="1"/>
  <c r="DB69" i="1"/>
  <c r="CX69" i="1"/>
  <c r="CT69" i="1"/>
  <c r="CP69" i="1"/>
  <c r="CL69" i="1"/>
  <c r="CH69" i="1"/>
  <c r="DU69" i="1"/>
  <c r="DQ69" i="1"/>
  <c r="DM69" i="1"/>
  <c r="DI69" i="1"/>
  <c r="DE69" i="1"/>
  <c r="DA69" i="1"/>
  <c r="CW69" i="1"/>
  <c r="CS69" i="1"/>
  <c r="CO69" i="1"/>
  <c r="CK69" i="1"/>
  <c r="CG69" i="1"/>
  <c r="DP69" i="1"/>
  <c r="DH69" i="1"/>
  <c r="CZ69" i="1"/>
  <c r="CR69" i="1"/>
  <c r="CJ69" i="1"/>
  <c r="DC69" i="1"/>
  <c r="DO69" i="1"/>
  <c r="DG69" i="1"/>
  <c r="CY69" i="1"/>
  <c r="CQ69" i="1"/>
  <c r="CI69" i="1"/>
  <c r="DK69" i="1"/>
  <c r="CM69" i="1"/>
  <c r="DT69" i="1"/>
  <c r="DL69" i="1"/>
  <c r="DD69" i="1"/>
  <c r="CV69" i="1"/>
  <c r="CN69" i="1"/>
  <c r="CF69" i="1"/>
  <c r="DS69" i="1"/>
  <c r="CU69" i="1"/>
  <c r="DT134" i="1"/>
  <c r="DP134" i="1"/>
  <c r="DL134" i="1"/>
  <c r="DH134" i="1"/>
  <c r="DD134" i="1"/>
  <c r="CZ134" i="1"/>
  <c r="CV134" i="1"/>
  <c r="CR134" i="1"/>
  <c r="CN134" i="1"/>
  <c r="CJ134" i="1"/>
  <c r="CF134" i="1"/>
  <c r="DS134" i="1"/>
  <c r="DO134" i="1"/>
  <c r="DK134" i="1"/>
  <c r="DG134" i="1"/>
  <c r="DC134" i="1"/>
  <c r="CY134" i="1"/>
  <c r="CU134" i="1"/>
  <c r="CQ134" i="1"/>
  <c r="CM134" i="1"/>
  <c r="CI134" i="1"/>
  <c r="DW134" i="1"/>
  <c r="DR134" i="1"/>
  <c r="DN134" i="1"/>
  <c r="DJ134" i="1"/>
  <c r="DF134" i="1"/>
  <c r="DB134" i="1"/>
  <c r="CX134" i="1"/>
  <c r="CT134" i="1"/>
  <c r="CP134" i="1"/>
  <c r="CL134" i="1"/>
  <c r="CH134" i="1"/>
  <c r="DI134" i="1"/>
  <c r="CS134" i="1"/>
  <c r="DU134" i="1"/>
  <c r="DE134" i="1"/>
  <c r="CO134" i="1"/>
  <c r="DQ134" i="1"/>
  <c r="DA134" i="1"/>
  <c r="CK134" i="1"/>
  <c r="DM134" i="1"/>
  <c r="CW134" i="1"/>
  <c r="CG134" i="1"/>
  <c r="BZ371" i="1"/>
  <c r="DS371" i="1"/>
  <c r="DO371" i="1"/>
  <c r="DK371" i="1"/>
  <c r="DG371" i="1"/>
  <c r="DC371" i="1"/>
  <c r="CY371" i="1"/>
  <c r="CU371" i="1"/>
  <c r="CQ371" i="1"/>
  <c r="CM371" i="1"/>
  <c r="CI371" i="1"/>
  <c r="DW371" i="1"/>
  <c r="DR371" i="1"/>
  <c r="DN371" i="1"/>
  <c r="DJ371" i="1"/>
  <c r="DF371" i="1"/>
  <c r="DB371" i="1"/>
  <c r="CX371" i="1"/>
  <c r="CT371" i="1"/>
  <c r="CP371" i="1"/>
  <c r="CL371" i="1"/>
  <c r="CH371" i="1"/>
  <c r="DU371" i="1"/>
  <c r="DQ371" i="1"/>
  <c r="DM371" i="1"/>
  <c r="DI371" i="1"/>
  <c r="DE371" i="1"/>
  <c r="DA371" i="1"/>
  <c r="CW371" i="1"/>
  <c r="CS371" i="1"/>
  <c r="CO371" i="1"/>
  <c r="CK371" i="1"/>
  <c r="CG371" i="1"/>
  <c r="DH371" i="1"/>
  <c r="CR371" i="1"/>
  <c r="DT371" i="1"/>
  <c r="DD371" i="1"/>
  <c r="CN371" i="1"/>
  <c r="DP371" i="1"/>
  <c r="CZ371" i="1"/>
  <c r="CJ371" i="1"/>
  <c r="CV371" i="1"/>
  <c r="CF371" i="1"/>
  <c r="DL371" i="1"/>
  <c r="BZ281" i="1"/>
  <c r="DW281" i="1"/>
  <c r="DR281" i="1"/>
  <c r="DN281" i="1"/>
  <c r="DJ281" i="1"/>
  <c r="DF281" i="1"/>
  <c r="DB281" i="1"/>
  <c r="CX281" i="1"/>
  <c r="CT281" i="1"/>
  <c r="CP281" i="1"/>
  <c r="CL281" i="1"/>
  <c r="CH281" i="1"/>
  <c r="DU281" i="1"/>
  <c r="DQ281" i="1"/>
  <c r="DM281" i="1"/>
  <c r="DI281" i="1"/>
  <c r="DE281" i="1"/>
  <c r="DA281" i="1"/>
  <c r="CW281" i="1"/>
  <c r="CS281" i="1"/>
  <c r="CO281" i="1"/>
  <c r="CK281" i="1"/>
  <c r="CG281" i="1"/>
  <c r="DT281" i="1"/>
  <c r="DP281" i="1"/>
  <c r="DL281" i="1"/>
  <c r="DH281" i="1"/>
  <c r="DD281" i="1"/>
  <c r="CZ281" i="1"/>
  <c r="CV281" i="1"/>
  <c r="CR281" i="1"/>
  <c r="CN281" i="1"/>
  <c r="CJ281" i="1"/>
  <c r="CF281" i="1"/>
  <c r="DO281" i="1"/>
  <c r="CY281" i="1"/>
  <c r="CI281" i="1"/>
  <c r="DK281" i="1"/>
  <c r="CU281" i="1"/>
  <c r="DG281" i="1"/>
  <c r="CQ281" i="1"/>
  <c r="DS281" i="1"/>
  <c r="DC281" i="1"/>
  <c r="CM281" i="1"/>
  <c r="DW84" i="1"/>
  <c r="DR84" i="1"/>
  <c r="DN84" i="1"/>
  <c r="DJ84" i="1"/>
  <c r="DF84" i="1"/>
  <c r="DB84" i="1"/>
  <c r="CX84" i="1"/>
  <c r="CT84" i="1"/>
  <c r="CP84" i="1"/>
  <c r="CL84" i="1"/>
  <c r="CH84" i="1"/>
  <c r="DU84" i="1"/>
  <c r="DQ84" i="1"/>
  <c r="DM84" i="1"/>
  <c r="DI84" i="1"/>
  <c r="DE84" i="1"/>
  <c r="DA84" i="1"/>
  <c r="CW84" i="1"/>
  <c r="CS84" i="1"/>
  <c r="CO84" i="1"/>
  <c r="CK84" i="1"/>
  <c r="CG84" i="1"/>
  <c r="DT84" i="1"/>
  <c r="DP84" i="1"/>
  <c r="DL84" i="1"/>
  <c r="DH84" i="1"/>
  <c r="DD84" i="1"/>
  <c r="CZ84" i="1"/>
  <c r="CV84" i="1"/>
  <c r="CR84" i="1"/>
  <c r="CN84" i="1"/>
  <c r="CJ84" i="1"/>
  <c r="CF84" i="1"/>
  <c r="DO84" i="1"/>
  <c r="CY84" i="1"/>
  <c r="CI84" i="1"/>
  <c r="DK84" i="1"/>
  <c r="CU84" i="1"/>
  <c r="DS84" i="1"/>
  <c r="CM84" i="1"/>
  <c r="DG84" i="1"/>
  <c r="CQ84" i="1"/>
  <c r="DC84" i="1"/>
  <c r="DW223" i="1"/>
  <c r="DR223" i="1"/>
  <c r="DN223" i="1"/>
  <c r="DJ223" i="1"/>
  <c r="DF223" i="1"/>
  <c r="DB223" i="1"/>
  <c r="CX223" i="1"/>
  <c r="CT223" i="1"/>
  <c r="CP223" i="1"/>
  <c r="CL223" i="1"/>
  <c r="CH223" i="1"/>
  <c r="DU223" i="1"/>
  <c r="DQ223" i="1"/>
  <c r="DM223" i="1"/>
  <c r="DI223" i="1"/>
  <c r="DE223" i="1"/>
  <c r="DA223" i="1"/>
  <c r="CW223" i="1"/>
  <c r="CS223" i="1"/>
  <c r="CO223" i="1"/>
  <c r="CK223" i="1"/>
  <c r="CG223" i="1"/>
  <c r="DT223" i="1"/>
  <c r="DP223" i="1"/>
  <c r="DL223" i="1"/>
  <c r="DH223" i="1"/>
  <c r="DD223" i="1"/>
  <c r="CZ223" i="1"/>
  <c r="CV223" i="1"/>
  <c r="CR223" i="1"/>
  <c r="CN223" i="1"/>
  <c r="CJ223" i="1"/>
  <c r="CF223" i="1"/>
  <c r="DK223" i="1"/>
  <c r="CU223" i="1"/>
  <c r="DG223" i="1"/>
  <c r="CQ223" i="1"/>
  <c r="DS223" i="1"/>
  <c r="DC223" i="1"/>
  <c r="CM223" i="1"/>
  <c r="CI223" i="1"/>
  <c r="DO223" i="1"/>
  <c r="CY223" i="1"/>
  <c r="DU103" i="1"/>
  <c r="DQ103" i="1"/>
  <c r="DM103" i="1"/>
  <c r="DI103" i="1"/>
  <c r="DE103" i="1"/>
  <c r="DA103" i="1"/>
  <c r="CW103" i="1"/>
  <c r="CS103" i="1"/>
  <c r="CO103" i="1"/>
  <c r="CK103" i="1"/>
  <c r="CG103" i="1"/>
  <c r="DT103" i="1"/>
  <c r="DP103" i="1"/>
  <c r="DL103" i="1"/>
  <c r="DH103" i="1"/>
  <c r="DD103" i="1"/>
  <c r="CZ103" i="1"/>
  <c r="CV103" i="1"/>
  <c r="CR103" i="1"/>
  <c r="CN103" i="1"/>
  <c r="CJ103" i="1"/>
  <c r="CF103" i="1"/>
  <c r="DS103" i="1"/>
  <c r="DO103" i="1"/>
  <c r="DK103" i="1"/>
  <c r="DG103" i="1"/>
  <c r="DC103" i="1"/>
  <c r="CY103" i="1"/>
  <c r="CU103" i="1"/>
  <c r="CQ103" i="1"/>
  <c r="CM103" i="1"/>
  <c r="CI103" i="1"/>
  <c r="DN103" i="1"/>
  <c r="CX103" i="1"/>
  <c r="CH103" i="1"/>
  <c r="DJ103" i="1"/>
  <c r="CT103" i="1"/>
  <c r="DR103" i="1"/>
  <c r="CL103" i="1"/>
  <c r="DW103" i="1"/>
  <c r="DF103" i="1"/>
  <c r="CP103" i="1"/>
  <c r="DB103" i="1"/>
  <c r="DT368" i="1"/>
  <c r="DP368" i="1"/>
  <c r="DL368" i="1"/>
  <c r="DH368" i="1"/>
  <c r="DD368" i="1"/>
  <c r="CZ368" i="1"/>
  <c r="CV368" i="1"/>
  <c r="CR368" i="1"/>
  <c r="CN368" i="1"/>
  <c r="CJ368" i="1"/>
  <c r="CF368" i="1"/>
  <c r="DS368" i="1"/>
  <c r="DO368" i="1"/>
  <c r="DK368" i="1"/>
  <c r="DG368" i="1"/>
  <c r="DC368" i="1"/>
  <c r="CY368" i="1"/>
  <c r="CU368" i="1"/>
  <c r="CQ368" i="1"/>
  <c r="CM368" i="1"/>
  <c r="CI368" i="1"/>
  <c r="DW368" i="1"/>
  <c r="DR368" i="1"/>
  <c r="DN368" i="1"/>
  <c r="DJ368" i="1"/>
  <c r="DF368" i="1"/>
  <c r="DB368" i="1"/>
  <c r="CX368" i="1"/>
  <c r="CT368" i="1"/>
  <c r="CP368" i="1"/>
  <c r="CL368" i="1"/>
  <c r="CH368" i="1"/>
  <c r="DI368" i="1"/>
  <c r="CS368" i="1"/>
  <c r="DU368" i="1"/>
  <c r="DE368" i="1"/>
  <c r="CO368" i="1"/>
  <c r="DQ368" i="1"/>
  <c r="DA368" i="1"/>
  <c r="CK368" i="1"/>
  <c r="CW368" i="1"/>
  <c r="CG368" i="1"/>
  <c r="DM368" i="1"/>
  <c r="BZ316" i="1"/>
  <c r="DS316" i="1"/>
  <c r="DO316" i="1"/>
  <c r="DK316" i="1"/>
  <c r="DG316" i="1"/>
  <c r="DC316" i="1"/>
  <c r="CY316" i="1"/>
  <c r="CU316" i="1"/>
  <c r="CQ316" i="1"/>
  <c r="CM316" i="1"/>
  <c r="CI316" i="1"/>
  <c r="DW316" i="1"/>
  <c r="DR316" i="1"/>
  <c r="DN316" i="1"/>
  <c r="DJ316" i="1"/>
  <c r="DF316" i="1"/>
  <c r="DB316" i="1"/>
  <c r="CX316" i="1"/>
  <c r="CT316" i="1"/>
  <c r="CP316" i="1"/>
  <c r="CL316" i="1"/>
  <c r="CH316" i="1"/>
  <c r="DU316" i="1"/>
  <c r="DQ316" i="1"/>
  <c r="DM316" i="1"/>
  <c r="DI316" i="1"/>
  <c r="DE316" i="1"/>
  <c r="DA316" i="1"/>
  <c r="CW316" i="1"/>
  <c r="CS316" i="1"/>
  <c r="CO316" i="1"/>
  <c r="CK316" i="1"/>
  <c r="CG316" i="1"/>
  <c r="DL316" i="1"/>
  <c r="CV316" i="1"/>
  <c r="CF316" i="1"/>
  <c r="DH316" i="1"/>
  <c r="CR316" i="1"/>
  <c r="DT316" i="1"/>
  <c r="DD316" i="1"/>
  <c r="CN316" i="1"/>
  <c r="DP316" i="1"/>
  <c r="CZ316" i="1"/>
  <c r="CJ316" i="1"/>
  <c r="DS129" i="1"/>
  <c r="DO129" i="1"/>
  <c r="DK129" i="1"/>
  <c r="DG129" i="1"/>
  <c r="DC129" i="1"/>
  <c r="CY129" i="1"/>
  <c r="CU129" i="1"/>
  <c r="CQ129" i="1"/>
  <c r="CM129" i="1"/>
  <c r="CI129" i="1"/>
  <c r="DW129" i="1"/>
  <c r="DR129" i="1"/>
  <c r="DN129" i="1"/>
  <c r="DJ129" i="1"/>
  <c r="DF129" i="1"/>
  <c r="DB129" i="1"/>
  <c r="CX129" i="1"/>
  <c r="CT129" i="1"/>
  <c r="CP129" i="1"/>
  <c r="CL129" i="1"/>
  <c r="CH129" i="1"/>
  <c r="DU129" i="1"/>
  <c r="DQ129" i="1"/>
  <c r="DM129" i="1"/>
  <c r="DI129" i="1"/>
  <c r="DE129" i="1"/>
  <c r="DA129" i="1"/>
  <c r="CW129" i="1"/>
  <c r="CS129" i="1"/>
  <c r="CO129" i="1"/>
  <c r="CK129" i="1"/>
  <c r="CG129" i="1"/>
  <c r="DP129" i="1"/>
  <c r="CZ129" i="1"/>
  <c r="CJ129" i="1"/>
  <c r="DL129" i="1"/>
  <c r="CV129" i="1"/>
  <c r="CF129" i="1"/>
  <c r="DD129" i="1"/>
  <c r="DH129" i="1"/>
  <c r="CR129" i="1"/>
  <c r="DT129" i="1"/>
  <c r="CN129" i="1"/>
  <c r="BZ349" i="1"/>
  <c r="DT349" i="1"/>
  <c r="DP349" i="1"/>
  <c r="DL349" i="1"/>
  <c r="DH349" i="1"/>
  <c r="DD349" i="1"/>
  <c r="CZ349" i="1"/>
  <c r="CV349" i="1"/>
  <c r="CR349" i="1"/>
  <c r="CN349" i="1"/>
  <c r="CJ349" i="1"/>
  <c r="CF349" i="1"/>
  <c r="DS349" i="1"/>
  <c r="DN349" i="1"/>
  <c r="DI349" i="1"/>
  <c r="DC349" i="1"/>
  <c r="CX349" i="1"/>
  <c r="CS349" i="1"/>
  <c r="CM349" i="1"/>
  <c r="CH349" i="1"/>
  <c r="DR349" i="1"/>
  <c r="DM349" i="1"/>
  <c r="DG349" i="1"/>
  <c r="DB349" i="1"/>
  <c r="CW349" i="1"/>
  <c r="CQ349" i="1"/>
  <c r="CL349" i="1"/>
  <c r="CG349" i="1"/>
  <c r="DW349" i="1"/>
  <c r="DQ349" i="1"/>
  <c r="DK349" i="1"/>
  <c r="DF349" i="1"/>
  <c r="DA349" i="1"/>
  <c r="CU349" i="1"/>
  <c r="CP349" i="1"/>
  <c r="CK349" i="1"/>
  <c r="DO349" i="1"/>
  <c r="CT349" i="1"/>
  <c r="DJ349" i="1"/>
  <c r="CO349" i="1"/>
  <c r="DE349" i="1"/>
  <c r="CI349" i="1"/>
  <c r="CY349" i="1"/>
  <c r="DU349" i="1"/>
  <c r="DU338" i="1"/>
  <c r="DQ338" i="1"/>
  <c r="DM338" i="1"/>
  <c r="DI338" i="1"/>
  <c r="DE338" i="1"/>
  <c r="DA338" i="1"/>
  <c r="CW338" i="1"/>
  <c r="CS338" i="1"/>
  <c r="CO338" i="1"/>
  <c r="CK338" i="1"/>
  <c r="DR338" i="1"/>
  <c r="DL338" i="1"/>
  <c r="DG338" i="1"/>
  <c r="DB338" i="1"/>
  <c r="CV338" i="1"/>
  <c r="CQ338" i="1"/>
  <c r="CL338" i="1"/>
  <c r="CG338" i="1"/>
  <c r="DW338" i="1"/>
  <c r="DP338" i="1"/>
  <c r="DK338" i="1"/>
  <c r="DF338" i="1"/>
  <c r="CZ338" i="1"/>
  <c r="CU338" i="1"/>
  <c r="CP338" i="1"/>
  <c r="CJ338" i="1"/>
  <c r="CF338" i="1"/>
  <c r="DT338" i="1"/>
  <c r="DO338" i="1"/>
  <c r="DJ338" i="1"/>
  <c r="DD338" i="1"/>
  <c r="CY338" i="1"/>
  <c r="CT338" i="1"/>
  <c r="CN338" i="1"/>
  <c r="CI338" i="1"/>
  <c r="DS338" i="1"/>
  <c r="CX338" i="1"/>
  <c r="DN338" i="1"/>
  <c r="CR338" i="1"/>
  <c r="DH338" i="1"/>
  <c r="CM338" i="1"/>
  <c r="DC338" i="1"/>
  <c r="CH338" i="1"/>
  <c r="DU444" i="1"/>
  <c r="DQ444" i="1"/>
  <c r="DM444" i="1"/>
  <c r="DI444" i="1"/>
  <c r="DE444" i="1"/>
  <c r="DA444" i="1"/>
  <c r="CW444" i="1"/>
  <c r="CS444" i="1"/>
  <c r="CO444" i="1"/>
  <c r="CK444" i="1"/>
  <c r="CG444" i="1"/>
  <c r="DT444" i="1"/>
  <c r="DP444" i="1"/>
  <c r="DL444" i="1"/>
  <c r="DH444" i="1"/>
  <c r="DD444" i="1"/>
  <c r="CZ444" i="1"/>
  <c r="CV444" i="1"/>
  <c r="CR444" i="1"/>
  <c r="CN444" i="1"/>
  <c r="CJ444" i="1"/>
  <c r="CF444" i="1"/>
  <c r="DS444" i="1"/>
  <c r="DO444" i="1"/>
  <c r="DK444" i="1"/>
  <c r="DG444" i="1"/>
  <c r="DC444" i="1"/>
  <c r="CY444" i="1"/>
  <c r="CU444" i="1"/>
  <c r="CQ444" i="1"/>
  <c r="CM444" i="1"/>
  <c r="CI444" i="1"/>
  <c r="DJ444" i="1"/>
  <c r="CT444" i="1"/>
  <c r="DW444" i="1"/>
  <c r="DF444" i="1"/>
  <c r="CP444" i="1"/>
  <c r="DR444" i="1"/>
  <c r="DB444" i="1"/>
  <c r="CL444" i="1"/>
  <c r="DN444" i="1"/>
  <c r="CX444" i="1"/>
  <c r="CH444" i="1"/>
  <c r="BZ178" i="1"/>
  <c r="DU178" i="1"/>
  <c r="DQ178" i="1"/>
  <c r="DM178" i="1"/>
  <c r="DI178" i="1"/>
  <c r="DE178" i="1"/>
  <c r="DA178" i="1"/>
  <c r="CW178" i="1"/>
  <c r="CS178" i="1"/>
  <c r="CO178" i="1"/>
  <c r="CK178" i="1"/>
  <c r="CG178" i="1"/>
  <c r="DT178" i="1"/>
  <c r="DP178" i="1"/>
  <c r="DL178" i="1"/>
  <c r="DH178" i="1"/>
  <c r="DD178" i="1"/>
  <c r="CZ178" i="1"/>
  <c r="CV178" i="1"/>
  <c r="CR178" i="1"/>
  <c r="CN178" i="1"/>
  <c r="CJ178" i="1"/>
  <c r="CF178" i="1"/>
  <c r="DS178" i="1"/>
  <c r="DO178" i="1"/>
  <c r="DK178" i="1"/>
  <c r="DG178" i="1"/>
  <c r="DC178" i="1"/>
  <c r="CY178" i="1"/>
  <c r="CU178" i="1"/>
  <c r="CQ178" i="1"/>
  <c r="CM178" i="1"/>
  <c r="CI178" i="1"/>
  <c r="DJ178" i="1"/>
  <c r="CT178" i="1"/>
  <c r="DW178" i="1"/>
  <c r="DF178" i="1"/>
  <c r="CP178" i="1"/>
  <c r="DR178" i="1"/>
  <c r="DB178" i="1"/>
  <c r="CL178" i="1"/>
  <c r="CX178" i="1"/>
  <c r="CH178" i="1"/>
  <c r="DN178" i="1"/>
  <c r="BZ405" i="1"/>
  <c r="DT405" i="1"/>
  <c r="DP405" i="1"/>
  <c r="DL405" i="1"/>
  <c r="DH405" i="1"/>
  <c r="DD405" i="1"/>
  <c r="CZ405" i="1"/>
  <c r="CV405" i="1"/>
  <c r="CR405" i="1"/>
  <c r="CN405" i="1"/>
  <c r="CJ405" i="1"/>
  <c r="CF405" i="1"/>
  <c r="DS405" i="1"/>
  <c r="DO405" i="1"/>
  <c r="DK405" i="1"/>
  <c r="DG405" i="1"/>
  <c r="DC405" i="1"/>
  <c r="CY405" i="1"/>
  <c r="CU405" i="1"/>
  <c r="CQ405" i="1"/>
  <c r="CM405" i="1"/>
  <c r="CI405" i="1"/>
  <c r="DW405" i="1"/>
  <c r="DR405" i="1"/>
  <c r="DN405" i="1"/>
  <c r="DJ405" i="1"/>
  <c r="DF405" i="1"/>
  <c r="DB405" i="1"/>
  <c r="CX405" i="1"/>
  <c r="CT405" i="1"/>
  <c r="CP405" i="1"/>
  <c r="CL405" i="1"/>
  <c r="CH405" i="1"/>
  <c r="DM405" i="1"/>
  <c r="CW405" i="1"/>
  <c r="CG405" i="1"/>
  <c r="DI405" i="1"/>
  <c r="CS405" i="1"/>
  <c r="DU405" i="1"/>
  <c r="DE405" i="1"/>
  <c r="CO405" i="1"/>
  <c r="CK405" i="1"/>
  <c r="DQ405" i="1"/>
  <c r="DA405" i="1"/>
  <c r="DT126" i="1"/>
  <c r="DP126" i="1"/>
  <c r="DL126" i="1"/>
  <c r="DH126" i="1"/>
  <c r="DD126" i="1"/>
  <c r="CZ126" i="1"/>
  <c r="CV126" i="1"/>
  <c r="CR126" i="1"/>
  <c r="CN126" i="1"/>
  <c r="CJ126" i="1"/>
  <c r="CF126" i="1"/>
  <c r="DS126" i="1"/>
  <c r="DO126" i="1"/>
  <c r="DK126" i="1"/>
  <c r="DG126" i="1"/>
  <c r="DC126" i="1"/>
  <c r="CY126" i="1"/>
  <c r="CU126" i="1"/>
  <c r="CQ126" i="1"/>
  <c r="CM126" i="1"/>
  <c r="CI126" i="1"/>
  <c r="DW126" i="1"/>
  <c r="DR126" i="1"/>
  <c r="DN126" i="1"/>
  <c r="DJ126" i="1"/>
  <c r="DF126" i="1"/>
  <c r="DB126" i="1"/>
  <c r="CX126" i="1"/>
  <c r="CT126" i="1"/>
  <c r="CP126" i="1"/>
  <c r="CL126" i="1"/>
  <c r="CH126" i="1"/>
  <c r="DQ126" i="1"/>
  <c r="DA126" i="1"/>
  <c r="CK126" i="1"/>
  <c r="DM126" i="1"/>
  <c r="CW126" i="1"/>
  <c r="CG126" i="1"/>
  <c r="DE126" i="1"/>
  <c r="DI126" i="1"/>
  <c r="CS126" i="1"/>
  <c r="DU126" i="1"/>
  <c r="CO126" i="1"/>
  <c r="BZ445" i="1"/>
  <c r="DW445" i="1"/>
  <c r="DR445" i="1"/>
  <c r="DN445" i="1"/>
  <c r="DJ445" i="1"/>
  <c r="DF445" i="1"/>
  <c r="DB445" i="1"/>
  <c r="CX445" i="1"/>
  <c r="CT445" i="1"/>
  <c r="CP445" i="1"/>
  <c r="CL445" i="1"/>
  <c r="CH445" i="1"/>
  <c r="DU445" i="1"/>
  <c r="DQ445" i="1"/>
  <c r="DM445" i="1"/>
  <c r="DI445" i="1"/>
  <c r="DE445" i="1"/>
  <c r="DA445" i="1"/>
  <c r="CW445" i="1"/>
  <c r="CS445" i="1"/>
  <c r="CO445" i="1"/>
  <c r="CK445" i="1"/>
  <c r="CG445" i="1"/>
  <c r="DT445" i="1"/>
  <c r="DP445" i="1"/>
  <c r="DL445" i="1"/>
  <c r="DH445" i="1"/>
  <c r="DD445" i="1"/>
  <c r="CZ445" i="1"/>
  <c r="CV445" i="1"/>
  <c r="CR445" i="1"/>
  <c r="CN445" i="1"/>
  <c r="CJ445" i="1"/>
  <c r="CF445" i="1"/>
  <c r="DO445" i="1"/>
  <c r="CY445" i="1"/>
  <c r="CI445" i="1"/>
  <c r="DK445" i="1"/>
  <c r="CU445" i="1"/>
  <c r="DG445" i="1"/>
  <c r="CQ445" i="1"/>
  <c r="DS445" i="1"/>
  <c r="DC445" i="1"/>
  <c r="CM445" i="1"/>
  <c r="DS152" i="1"/>
  <c r="DO152" i="1"/>
  <c r="DK152" i="1"/>
  <c r="DG152" i="1"/>
  <c r="DC152" i="1"/>
  <c r="CY152" i="1"/>
  <c r="CU152" i="1"/>
  <c r="CQ152" i="1"/>
  <c r="CM152" i="1"/>
  <c r="CI152" i="1"/>
  <c r="DW152" i="1"/>
  <c r="DR152" i="1"/>
  <c r="DN152" i="1"/>
  <c r="DJ152" i="1"/>
  <c r="DF152" i="1"/>
  <c r="DB152" i="1"/>
  <c r="CX152" i="1"/>
  <c r="CT152" i="1"/>
  <c r="CP152" i="1"/>
  <c r="CL152" i="1"/>
  <c r="CH152" i="1"/>
  <c r="DU152" i="1"/>
  <c r="DQ152" i="1"/>
  <c r="DM152" i="1"/>
  <c r="DI152" i="1"/>
  <c r="DE152" i="1"/>
  <c r="DA152" i="1"/>
  <c r="CW152" i="1"/>
  <c r="CS152" i="1"/>
  <c r="CO152" i="1"/>
  <c r="CK152" i="1"/>
  <c r="CG152" i="1"/>
  <c r="DH152" i="1"/>
  <c r="CR152" i="1"/>
  <c r="DT152" i="1"/>
  <c r="DD152" i="1"/>
  <c r="CN152" i="1"/>
  <c r="DP152" i="1"/>
  <c r="CZ152" i="1"/>
  <c r="CJ152" i="1"/>
  <c r="DL152" i="1"/>
  <c r="CV152" i="1"/>
  <c r="CF152" i="1"/>
  <c r="DS424" i="1"/>
  <c r="DO424" i="1"/>
  <c r="DK424" i="1"/>
  <c r="DG424" i="1"/>
  <c r="DC424" i="1"/>
  <c r="CY424" i="1"/>
  <c r="CU424" i="1"/>
  <c r="CQ424" i="1"/>
  <c r="CM424" i="1"/>
  <c r="CI424" i="1"/>
  <c r="DW424" i="1"/>
  <c r="DR424" i="1"/>
  <c r="DN424" i="1"/>
  <c r="DJ424" i="1"/>
  <c r="DF424" i="1"/>
  <c r="DB424" i="1"/>
  <c r="CX424" i="1"/>
  <c r="CT424" i="1"/>
  <c r="CP424" i="1"/>
  <c r="CL424" i="1"/>
  <c r="CH424" i="1"/>
  <c r="DU424" i="1"/>
  <c r="DQ424" i="1"/>
  <c r="DM424" i="1"/>
  <c r="DI424" i="1"/>
  <c r="DE424" i="1"/>
  <c r="DA424" i="1"/>
  <c r="CW424" i="1"/>
  <c r="CS424" i="1"/>
  <c r="CO424" i="1"/>
  <c r="CK424" i="1"/>
  <c r="CG424" i="1"/>
  <c r="DH424" i="1"/>
  <c r="CR424" i="1"/>
  <c r="DT424" i="1"/>
  <c r="DD424" i="1"/>
  <c r="CN424" i="1"/>
  <c r="DP424" i="1"/>
  <c r="CZ424" i="1"/>
  <c r="CJ424" i="1"/>
  <c r="CF424" i="1"/>
  <c r="DL424" i="1"/>
  <c r="CV424" i="1"/>
  <c r="DU30" i="1"/>
  <c r="DQ30" i="1"/>
  <c r="DM30" i="1"/>
  <c r="DI30" i="1"/>
  <c r="DE30" i="1"/>
  <c r="DA30" i="1"/>
  <c r="CW30" i="1"/>
  <c r="CS30" i="1"/>
  <c r="CO30" i="1"/>
  <c r="CK30" i="1"/>
  <c r="CG30" i="1"/>
  <c r="DT30" i="1"/>
  <c r="DP30" i="1"/>
  <c r="DL30" i="1"/>
  <c r="DH30" i="1"/>
  <c r="DD30" i="1"/>
  <c r="CZ30" i="1"/>
  <c r="CV30" i="1"/>
  <c r="CR30" i="1"/>
  <c r="CN30" i="1"/>
  <c r="CJ30" i="1"/>
  <c r="CF30" i="1"/>
  <c r="DS30" i="1"/>
  <c r="DO30" i="1"/>
  <c r="DK30" i="1"/>
  <c r="DG30" i="1"/>
  <c r="DC30" i="1"/>
  <c r="CY30" i="1"/>
  <c r="CU30" i="1"/>
  <c r="CQ30" i="1"/>
  <c r="CM30" i="1"/>
  <c r="CI30" i="1"/>
  <c r="DW30" i="1"/>
  <c r="DR30" i="1"/>
  <c r="DN30" i="1"/>
  <c r="DJ30" i="1"/>
  <c r="DF30" i="1"/>
  <c r="DB30" i="1"/>
  <c r="CX30" i="1"/>
  <c r="CT30" i="1"/>
  <c r="CP30" i="1"/>
  <c r="CL30" i="1"/>
  <c r="CH30" i="1"/>
  <c r="BJ30" i="1"/>
  <c r="CA30" i="1" s="1"/>
  <c r="D61" i="4"/>
  <c r="DW22" i="1"/>
  <c r="DU22" i="1"/>
  <c r="DW20" i="1"/>
  <c r="DU20" i="1"/>
  <c r="DW18" i="1"/>
  <c r="DU18" i="1"/>
  <c r="DW28" i="1"/>
  <c r="DU28" i="1"/>
  <c r="DW14" i="1"/>
  <c r="DU14" i="1"/>
  <c r="DW23" i="1"/>
  <c r="DU23" i="1"/>
  <c r="DW15" i="1"/>
  <c r="DU15" i="1"/>
  <c r="DW24" i="1"/>
  <c r="DU24" i="1"/>
  <c r="DW16" i="1"/>
  <c r="DU16" i="1"/>
  <c r="DU19" i="1"/>
  <c r="DW19" i="1"/>
  <c r="DW26" i="1"/>
  <c r="DU26" i="1"/>
  <c r="DW17" i="1"/>
  <c r="DU17" i="1"/>
  <c r="DW21" i="1"/>
  <c r="DU21" i="1"/>
  <c r="DW25" i="1"/>
  <c r="DU25" i="1"/>
  <c r="DW27" i="1"/>
  <c r="DU27" i="1"/>
  <c r="DR22" i="1"/>
  <c r="DN22" i="1"/>
  <c r="DJ22" i="1"/>
  <c r="DQ22" i="1"/>
  <c r="DM22" i="1"/>
  <c r="DT22" i="1"/>
  <c r="DP22" i="1"/>
  <c r="DL22" i="1"/>
  <c r="DO22" i="1"/>
  <c r="DI22" i="1"/>
  <c r="DE22" i="1"/>
  <c r="DA22" i="1"/>
  <c r="CW22" i="1"/>
  <c r="CS22" i="1"/>
  <c r="CO22" i="1"/>
  <c r="CK22" i="1"/>
  <c r="DH22" i="1"/>
  <c r="DC22" i="1"/>
  <c r="CX22" i="1"/>
  <c r="CR22" i="1"/>
  <c r="CM22" i="1"/>
  <c r="DG22" i="1"/>
  <c r="DB22" i="1"/>
  <c r="CV22" i="1"/>
  <c r="CQ22" i="1"/>
  <c r="CL22" i="1"/>
  <c r="CZ22" i="1"/>
  <c r="CP22" i="1"/>
  <c r="CY22" i="1"/>
  <c r="CN22" i="1"/>
  <c r="DF22" i="1"/>
  <c r="DK22" i="1"/>
  <c r="CT22" i="1"/>
  <c r="CJ22" i="1"/>
  <c r="DS22" i="1"/>
  <c r="CU22" i="1"/>
  <c r="DD22" i="1"/>
  <c r="DR20" i="1"/>
  <c r="DN20" i="1"/>
  <c r="DQ20" i="1"/>
  <c r="DM20" i="1"/>
  <c r="DT20" i="1"/>
  <c r="DP20" i="1"/>
  <c r="DL20" i="1"/>
  <c r="DJ20" i="1"/>
  <c r="DS20" i="1"/>
  <c r="DG20" i="1"/>
  <c r="DC20" i="1"/>
  <c r="CY20" i="1"/>
  <c r="CU20" i="1"/>
  <c r="CQ20" i="1"/>
  <c r="CM20" i="1"/>
  <c r="DE20" i="1"/>
  <c r="CZ20" i="1"/>
  <c r="CT20" i="1"/>
  <c r="CO20" i="1"/>
  <c r="CJ20" i="1"/>
  <c r="DI20" i="1"/>
  <c r="DD20" i="1"/>
  <c r="CX20" i="1"/>
  <c r="CS20" i="1"/>
  <c r="CN20" i="1"/>
  <c r="DO20" i="1"/>
  <c r="DH20" i="1"/>
  <c r="CW20" i="1"/>
  <c r="CL20" i="1"/>
  <c r="DF20" i="1"/>
  <c r="CV20" i="1"/>
  <c r="CK20" i="1"/>
  <c r="CR20" i="1"/>
  <c r="DA20" i="1"/>
  <c r="DK20" i="1"/>
  <c r="DB20" i="1"/>
  <c r="CP20" i="1"/>
  <c r="DR18" i="1"/>
  <c r="DN18" i="1"/>
  <c r="DJ18" i="1"/>
  <c r="DQ18" i="1"/>
  <c r="DM18" i="1"/>
  <c r="DT18" i="1"/>
  <c r="DP18" i="1"/>
  <c r="DL18" i="1"/>
  <c r="DI18" i="1"/>
  <c r="DE18" i="1"/>
  <c r="DA18" i="1"/>
  <c r="CW18" i="1"/>
  <c r="CS18" i="1"/>
  <c r="CO18" i="1"/>
  <c r="CK18" i="1"/>
  <c r="DG18" i="1"/>
  <c r="DB18" i="1"/>
  <c r="CV18" i="1"/>
  <c r="CQ18" i="1"/>
  <c r="CL18" i="1"/>
  <c r="DS18" i="1"/>
  <c r="DF18" i="1"/>
  <c r="CZ18" i="1"/>
  <c r="CU18" i="1"/>
  <c r="CP18" i="1"/>
  <c r="DD18" i="1"/>
  <c r="CT18" i="1"/>
  <c r="DC18" i="1"/>
  <c r="CR18" i="1"/>
  <c r="CN18" i="1"/>
  <c r="CJ18" i="1"/>
  <c r="CX18" i="1"/>
  <c r="DO18" i="1"/>
  <c r="CY18" i="1"/>
  <c r="DK18" i="1"/>
  <c r="DH18" i="1"/>
  <c r="CM18" i="1"/>
  <c r="DR28" i="1"/>
  <c r="DN28" i="1"/>
  <c r="DI28" i="1"/>
  <c r="DE28" i="1"/>
  <c r="DA28" i="1"/>
  <c r="CW28" i="1"/>
  <c r="CS28" i="1"/>
  <c r="CO28" i="1"/>
  <c r="CK28" i="1"/>
  <c r="DQ28" i="1"/>
  <c r="DM28" i="1"/>
  <c r="DH28" i="1"/>
  <c r="DD28" i="1"/>
  <c r="CZ28" i="1"/>
  <c r="CV28" i="1"/>
  <c r="CR28" i="1"/>
  <c r="CN28" i="1"/>
  <c r="DT28" i="1"/>
  <c r="DP28" i="1"/>
  <c r="DL28" i="1"/>
  <c r="DJ28" i="1"/>
  <c r="DG28" i="1"/>
  <c r="DC28" i="1"/>
  <c r="CY28" i="1"/>
  <c r="CU28" i="1"/>
  <c r="CQ28" i="1"/>
  <c r="CM28" i="1"/>
  <c r="DS28" i="1"/>
  <c r="CX28" i="1"/>
  <c r="DK28" i="1"/>
  <c r="DF28" i="1"/>
  <c r="CL28" i="1"/>
  <c r="CJ28" i="1"/>
  <c r="DB28" i="1"/>
  <c r="CT28" i="1"/>
  <c r="CP28" i="1"/>
  <c r="DO28" i="1"/>
  <c r="DR14" i="1"/>
  <c r="DN14" i="1"/>
  <c r="DJ14" i="1"/>
  <c r="DQ14" i="1"/>
  <c r="DM14" i="1"/>
  <c r="DT14" i="1"/>
  <c r="DP14" i="1"/>
  <c r="DL14" i="1"/>
  <c r="DO14" i="1"/>
  <c r="DI14" i="1"/>
  <c r="DE14" i="1"/>
  <c r="DA14" i="1"/>
  <c r="CW14" i="1"/>
  <c r="CS14" i="1"/>
  <c r="CO14" i="1"/>
  <c r="CK14" i="1"/>
  <c r="DF14" i="1"/>
  <c r="CZ14" i="1"/>
  <c r="CU14" i="1"/>
  <c r="CP14" i="1"/>
  <c r="DS14" i="1"/>
  <c r="DD14" i="1"/>
  <c r="CY14" i="1"/>
  <c r="CT14" i="1"/>
  <c r="CN14" i="1"/>
  <c r="DH14" i="1"/>
  <c r="CX14" i="1"/>
  <c r="CM14" i="1"/>
  <c r="DG14" i="1"/>
  <c r="CV14" i="1"/>
  <c r="DK14" i="1"/>
  <c r="DC14" i="1"/>
  <c r="CR14" i="1"/>
  <c r="DB14" i="1"/>
  <c r="CL14" i="1"/>
  <c r="CJ14" i="1"/>
  <c r="CQ14" i="1"/>
  <c r="DT23" i="1"/>
  <c r="DP23" i="1"/>
  <c r="DL23" i="1"/>
  <c r="DS23" i="1"/>
  <c r="DO23" i="1"/>
  <c r="DK23" i="1"/>
  <c r="DR23" i="1"/>
  <c r="DN23" i="1"/>
  <c r="DH23" i="1"/>
  <c r="DD23" i="1"/>
  <c r="CZ23" i="1"/>
  <c r="CV23" i="1"/>
  <c r="CR23" i="1"/>
  <c r="CN23" i="1"/>
  <c r="DQ23" i="1"/>
  <c r="DE23" i="1"/>
  <c r="CY23" i="1"/>
  <c r="CT23" i="1"/>
  <c r="CO23" i="1"/>
  <c r="DM23" i="1"/>
  <c r="DJ23" i="1"/>
  <c r="DI23" i="1"/>
  <c r="DC23" i="1"/>
  <c r="CX23" i="1"/>
  <c r="CS23" i="1"/>
  <c r="CM23" i="1"/>
  <c r="DG23" i="1"/>
  <c r="CW23" i="1"/>
  <c r="CL23" i="1"/>
  <c r="DF23" i="1"/>
  <c r="CU23" i="1"/>
  <c r="DB23" i="1"/>
  <c r="DA23" i="1"/>
  <c r="CP23" i="1"/>
  <c r="CK23" i="1"/>
  <c r="CQ23" i="1"/>
  <c r="CJ23" i="1"/>
  <c r="DT15" i="1"/>
  <c r="DP15" i="1"/>
  <c r="DL15" i="1"/>
  <c r="DS15" i="1"/>
  <c r="DO15" i="1"/>
  <c r="DK15" i="1"/>
  <c r="DR15" i="1"/>
  <c r="DN15" i="1"/>
  <c r="DJ15" i="1"/>
  <c r="DH15" i="1"/>
  <c r="DD15" i="1"/>
  <c r="CZ15" i="1"/>
  <c r="CV15" i="1"/>
  <c r="CR15" i="1"/>
  <c r="CN15" i="1"/>
  <c r="DM15" i="1"/>
  <c r="DG15" i="1"/>
  <c r="DB15" i="1"/>
  <c r="CW15" i="1"/>
  <c r="CQ15" i="1"/>
  <c r="CL15" i="1"/>
  <c r="DF15" i="1"/>
  <c r="DA15" i="1"/>
  <c r="CU15" i="1"/>
  <c r="CP15" i="1"/>
  <c r="CK15" i="1"/>
  <c r="DE15" i="1"/>
  <c r="CT15" i="1"/>
  <c r="CJ15" i="1"/>
  <c r="DQ15" i="1"/>
  <c r="CS15" i="1"/>
  <c r="CY15" i="1"/>
  <c r="DI15" i="1"/>
  <c r="CX15" i="1"/>
  <c r="DC15" i="1"/>
  <c r="CO15" i="1"/>
  <c r="CM15" i="1"/>
  <c r="DR24" i="1"/>
  <c r="DN24" i="1"/>
  <c r="DI24" i="1"/>
  <c r="DE24" i="1"/>
  <c r="DA24" i="1"/>
  <c r="CW24" i="1"/>
  <c r="CS24" i="1"/>
  <c r="DQ24" i="1"/>
  <c r="DM24" i="1"/>
  <c r="DH24" i="1"/>
  <c r="DD24" i="1"/>
  <c r="CZ24" i="1"/>
  <c r="CV24" i="1"/>
  <c r="CR24" i="1"/>
  <c r="CN24" i="1"/>
  <c r="DT24" i="1"/>
  <c r="DP24" i="1"/>
  <c r="DL24" i="1"/>
  <c r="DJ24" i="1"/>
  <c r="DG24" i="1"/>
  <c r="DC24" i="1"/>
  <c r="CY24" i="1"/>
  <c r="CU24" i="1"/>
  <c r="CQ24" i="1"/>
  <c r="CM24" i="1"/>
  <c r="DK24" i="1"/>
  <c r="DB24" i="1"/>
  <c r="CO24" i="1"/>
  <c r="CX24" i="1"/>
  <c r="CK24" i="1"/>
  <c r="CJ24" i="1"/>
  <c r="CT24" i="1"/>
  <c r="DS24" i="1"/>
  <c r="DO24" i="1"/>
  <c r="DF24" i="1"/>
  <c r="CP24" i="1"/>
  <c r="CL24" i="1"/>
  <c r="DR16" i="1"/>
  <c r="DN16" i="1"/>
  <c r="DQ16" i="1"/>
  <c r="DM16" i="1"/>
  <c r="DT16" i="1"/>
  <c r="DP16" i="1"/>
  <c r="DL16" i="1"/>
  <c r="DJ16" i="1"/>
  <c r="DK16" i="1"/>
  <c r="DG16" i="1"/>
  <c r="DC16" i="1"/>
  <c r="CY16" i="1"/>
  <c r="CU16" i="1"/>
  <c r="CQ16" i="1"/>
  <c r="CM16" i="1"/>
  <c r="DI16" i="1"/>
  <c r="DD16" i="1"/>
  <c r="CX16" i="1"/>
  <c r="CS16" i="1"/>
  <c r="CN16" i="1"/>
  <c r="CJ16" i="1"/>
  <c r="DS16" i="1"/>
  <c r="DH16" i="1"/>
  <c r="DB16" i="1"/>
  <c r="CW16" i="1"/>
  <c r="CR16" i="1"/>
  <c r="CL16" i="1"/>
  <c r="DO16" i="1"/>
  <c r="DA16" i="1"/>
  <c r="CP16" i="1"/>
  <c r="CZ16" i="1"/>
  <c r="CO16" i="1"/>
  <c r="CV16" i="1"/>
  <c r="CK16" i="1"/>
  <c r="DE16" i="1"/>
  <c r="DF16" i="1"/>
  <c r="CT16" i="1"/>
  <c r="DT19" i="1"/>
  <c r="DP19" i="1"/>
  <c r="DL19" i="1"/>
  <c r="DS19" i="1"/>
  <c r="DO19" i="1"/>
  <c r="DK19" i="1"/>
  <c r="DR19" i="1"/>
  <c r="DN19" i="1"/>
  <c r="DM19" i="1"/>
  <c r="DH19" i="1"/>
  <c r="DD19" i="1"/>
  <c r="CZ19" i="1"/>
  <c r="CV19" i="1"/>
  <c r="CR19" i="1"/>
  <c r="CN19" i="1"/>
  <c r="DQ19" i="1"/>
  <c r="DI19" i="1"/>
  <c r="DC19" i="1"/>
  <c r="CX19" i="1"/>
  <c r="CS19" i="1"/>
  <c r="CM19" i="1"/>
  <c r="DG19" i="1"/>
  <c r="DB19" i="1"/>
  <c r="CW19" i="1"/>
  <c r="CQ19" i="1"/>
  <c r="CL19" i="1"/>
  <c r="DA19" i="1"/>
  <c r="CP19" i="1"/>
  <c r="CO19" i="1"/>
  <c r="CJ19" i="1"/>
  <c r="DF19" i="1"/>
  <c r="CK19" i="1"/>
  <c r="DE19" i="1"/>
  <c r="CT19" i="1"/>
  <c r="CY19" i="1"/>
  <c r="DJ19" i="1"/>
  <c r="CU19" i="1"/>
  <c r="DR26" i="1"/>
  <c r="DN26" i="1"/>
  <c r="DJ26" i="1"/>
  <c r="DG26" i="1"/>
  <c r="DC26" i="1"/>
  <c r="CY26" i="1"/>
  <c r="CU26" i="1"/>
  <c r="CQ26" i="1"/>
  <c r="CM26" i="1"/>
  <c r="DQ26" i="1"/>
  <c r="DM26" i="1"/>
  <c r="DF26" i="1"/>
  <c r="DB26" i="1"/>
  <c r="CX26" i="1"/>
  <c r="CT26" i="1"/>
  <c r="CP26" i="1"/>
  <c r="CL26" i="1"/>
  <c r="DT26" i="1"/>
  <c r="DP26" i="1"/>
  <c r="DL26" i="1"/>
  <c r="DI26" i="1"/>
  <c r="DE26" i="1"/>
  <c r="DA26" i="1"/>
  <c r="CW26" i="1"/>
  <c r="CS26" i="1"/>
  <c r="CO26" i="1"/>
  <c r="CK26" i="1"/>
  <c r="CZ26" i="1"/>
  <c r="DK26" i="1"/>
  <c r="CR26" i="1"/>
  <c r="DH26" i="1"/>
  <c r="CN26" i="1"/>
  <c r="DD26" i="1"/>
  <c r="CJ26" i="1"/>
  <c r="DS26" i="1"/>
  <c r="CV26" i="1"/>
  <c r="DO26" i="1"/>
  <c r="DT17" i="1"/>
  <c r="DP17" i="1"/>
  <c r="DL17" i="1"/>
  <c r="DS17" i="1"/>
  <c r="DO17" i="1"/>
  <c r="DK17" i="1"/>
  <c r="DJ17" i="1"/>
  <c r="DR17" i="1"/>
  <c r="DN17" i="1"/>
  <c r="DQ17" i="1"/>
  <c r="DF17" i="1"/>
  <c r="DB17" i="1"/>
  <c r="CX17" i="1"/>
  <c r="CT17" i="1"/>
  <c r="CP17" i="1"/>
  <c r="CL17" i="1"/>
  <c r="DM17" i="1"/>
  <c r="DE17" i="1"/>
  <c r="CZ17" i="1"/>
  <c r="CU17" i="1"/>
  <c r="CO17" i="1"/>
  <c r="DI17" i="1"/>
  <c r="DD17" i="1"/>
  <c r="CY17" i="1"/>
  <c r="CS17" i="1"/>
  <c r="CN17" i="1"/>
  <c r="DH17" i="1"/>
  <c r="CW17" i="1"/>
  <c r="CM17" i="1"/>
  <c r="DG17" i="1"/>
  <c r="CK17" i="1"/>
  <c r="CR17" i="1"/>
  <c r="DA17" i="1"/>
  <c r="CV17" i="1"/>
  <c r="DC17" i="1"/>
  <c r="CQ17" i="1"/>
  <c r="CJ17" i="1"/>
  <c r="DT21" i="1"/>
  <c r="DP21" i="1"/>
  <c r="DL21" i="1"/>
  <c r="DS21" i="1"/>
  <c r="DO21" i="1"/>
  <c r="DK21" i="1"/>
  <c r="DJ21" i="1"/>
  <c r="DR21" i="1"/>
  <c r="DN21" i="1"/>
  <c r="DF21" i="1"/>
  <c r="DB21" i="1"/>
  <c r="CX21" i="1"/>
  <c r="CT21" i="1"/>
  <c r="CP21" i="1"/>
  <c r="CL21" i="1"/>
  <c r="DQ21" i="1"/>
  <c r="DG21" i="1"/>
  <c r="DA21" i="1"/>
  <c r="CV21" i="1"/>
  <c r="CQ21" i="1"/>
  <c r="CK21" i="1"/>
  <c r="DM21" i="1"/>
  <c r="DE21" i="1"/>
  <c r="CZ21" i="1"/>
  <c r="CU21" i="1"/>
  <c r="CO21" i="1"/>
  <c r="DD21" i="1"/>
  <c r="CS21" i="1"/>
  <c r="CJ21" i="1"/>
  <c r="DC21" i="1"/>
  <c r="DI21" i="1"/>
  <c r="CN21" i="1"/>
  <c r="CW21" i="1"/>
  <c r="CR21" i="1"/>
  <c r="CY21" i="1"/>
  <c r="DH21" i="1"/>
  <c r="CM21" i="1"/>
  <c r="DT25" i="1"/>
  <c r="DP25" i="1"/>
  <c r="DL25" i="1"/>
  <c r="DH25" i="1"/>
  <c r="DD25" i="1"/>
  <c r="CZ25" i="1"/>
  <c r="CV25" i="1"/>
  <c r="CR25" i="1"/>
  <c r="CN25" i="1"/>
  <c r="DS25" i="1"/>
  <c r="DO25" i="1"/>
  <c r="DK25" i="1"/>
  <c r="DJ25" i="1"/>
  <c r="DG25" i="1"/>
  <c r="DC25" i="1"/>
  <c r="CY25" i="1"/>
  <c r="CU25" i="1"/>
  <c r="CQ25" i="1"/>
  <c r="CM25" i="1"/>
  <c r="DR25" i="1"/>
  <c r="DN25" i="1"/>
  <c r="DF25" i="1"/>
  <c r="DB25" i="1"/>
  <c r="CX25" i="1"/>
  <c r="CT25" i="1"/>
  <c r="CP25" i="1"/>
  <c r="CL25" i="1"/>
  <c r="DQ25" i="1"/>
  <c r="DI25" i="1"/>
  <c r="CS25" i="1"/>
  <c r="CW25" i="1"/>
  <c r="DM25" i="1"/>
  <c r="CO25" i="1"/>
  <c r="CK25" i="1"/>
  <c r="CJ25" i="1"/>
  <c r="DA25" i="1"/>
  <c r="DE25" i="1"/>
  <c r="DT27" i="1"/>
  <c r="DP27" i="1"/>
  <c r="DL27" i="1"/>
  <c r="DF27" i="1"/>
  <c r="DB27" i="1"/>
  <c r="CX27" i="1"/>
  <c r="CT27" i="1"/>
  <c r="CP27" i="1"/>
  <c r="CL27" i="1"/>
  <c r="DS27" i="1"/>
  <c r="DO27" i="1"/>
  <c r="DK27" i="1"/>
  <c r="DI27" i="1"/>
  <c r="DE27" i="1"/>
  <c r="DA27" i="1"/>
  <c r="CW27" i="1"/>
  <c r="CS27" i="1"/>
  <c r="CO27" i="1"/>
  <c r="CK27" i="1"/>
  <c r="DR27" i="1"/>
  <c r="DN27" i="1"/>
  <c r="DH27" i="1"/>
  <c r="DD27" i="1"/>
  <c r="CZ27" i="1"/>
  <c r="CV27" i="1"/>
  <c r="CR27" i="1"/>
  <c r="CN27" i="1"/>
  <c r="DM27" i="1"/>
  <c r="DG27" i="1"/>
  <c r="CQ27" i="1"/>
  <c r="DJ27" i="1"/>
  <c r="CM27" i="1"/>
  <c r="DQ27" i="1"/>
  <c r="DC27" i="1"/>
  <c r="CJ27" i="1"/>
  <c r="CY27" i="1"/>
  <c r="CU27" i="1"/>
  <c r="U313" i="1"/>
  <c r="X313" i="1" s="1"/>
  <c r="AC313" i="1" s="1"/>
  <c r="BZ22" i="1"/>
  <c r="CF22" i="1"/>
  <c r="BZ20" i="1"/>
  <c r="CF20" i="1"/>
  <c r="BZ18" i="1"/>
  <c r="CF18" i="1"/>
  <c r="BZ14" i="1"/>
  <c r="CF14" i="1"/>
  <c r="BZ23" i="1"/>
  <c r="CF23" i="1"/>
  <c r="BZ15" i="1"/>
  <c r="CF15" i="1"/>
  <c r="BZ24" i="1"/>
  <c r="CF24" i="1"/>
  <c r="BZ16" i="1"/>
  <c r="CF16" i="1"/>
  <c r="BZ19" i="1"/>
  <c r="CF19" i="1"/>
  <c r="BZ26" i="1"/>
  <c r="CF26" i="1"/>
  <c r="BZ17" i="1"/>
  <c r="CF17" i="1"/>
  <c r="BZ21" i="1"/>
  <c r="CF21" i="1"/>
  <c r="BZ25" i="1"/>
  <c r="CF25" i="1"/>
  <c r="BZ27" i="1"/>
  <c r="CF27" i="1"/>
  <c r="BZ28" i="1"/>
  <c r="CF28" i="1"/>
  <c r="CB457" i="1"/>
  <c r="CC457" i="1" s="1"/>
  <c r="BZ457" i="1"/>
  <c r="CB188" i="1"/>
  <c r="CC188" i="1" s="1"/>
  <c r="BZ188" i="1"/>
  <c r="T132" i="1"/>
  <c r="U132" i="1" s="1"/>
  <c r="CB167" i="1"/>
  <c r="CC167" i="1" s="1"/>
  <c r="BZ167" i="1"/>
  <c r="CB137" i="1"/>
  <c r="CC137" i="1" s="1"/>
  <c r="BZ137" i="1"/>
  <c r="CA334" i="1"/>
  <c r="BZ334" i="1"/>
  <c r="BZ30" i="1"/>
  <c r="CB348" i="1"/>
  <c r="CC348" i="1" s="1"/>
  <c r="BZ348" i="1"/>
  <c r="CA45" i="1"/>
  <c r="BZ45" i="1"/>
  <c r="CB417" i="1"/>
  <c r="CC417" i="1" s="1"/>
  <c r="BZ417" i="1"/>
  <c r="CB434" i="1"/>
  <c r="CC434" i="1" s="1"/>
  <c r="BZ434" i="1"/>
  <c r="CA132" i="1"/>
  <c r="BZ132" i="1"/>
  <c r="CB474" i="1"/>
  <c r="CC474" i="1" s="1"/>
  <c r="BZ474" i="1"/>
  <c r="CB421" i="1"/>
  <c r="CC421" i="1" s="1"/>
  <c r="BZ421" i="1"/>
  <c r="CB192" i="1"/>
  <c r="CC192" i="1" s="1"/>
  <c r="BZ192" i="1"/>
  <c r="CB493" i="1"/>
  <c r="CC493" i="1" s="1"/>
  <c r="BZ493" i="1"/>
  <c r="CB235" i="1"/>
  <c r="CC235" i="1" s="1"/>
  <c r="BZ235" i="1"/>
  <c r="CA71" i="1"/>
  <c r="BZ71" i="1"/>
  <c r="CB140" i="1"/>
  <c r="CC140" i="1" s="1"/>
  <c r="BZ140" i="1"/>
  <c r="CA443" i="1"/>
  <c r="BZ443" i="1"/>
  <c r="CB175" i="1"/>
  <c r="CC175" i="1" s="1"/>
  <c r="BZ175" i="1"/>
  <c r="BZ80" i="1"/>
  <c r="CB210" i="1"/>
  <c r="CC210" i="1" s="1"/>
  <c r="BZ210" i="1"/>
  <c r="CA326" i="1"/>
  <c r="BZ326" i="1"/>
  <c r="CA440" i="1"/>
  <c r="BZ440" i="1"/>
  <c r="CA66" i="1"/>
  <c r="BZ66" i="1"/>
  <c r="CB392" i="1"/>
  <c r="CC392" i="1" s="1"/>
  <c r="BZ392" i="1"/>
  <c r="CA116" i="1"/>
  <c r="BZ116" i="1"/>
  <c r="CA451" i="1"/>
  <c r="BZ451" i="1"/>
  <c r="CB59" i="1"/>
  <c r="CC59" i="1" s="1"/>
  <c r="BZ59" i="1"/>
  <c r="CB289" i="1"/>
  <c r="CC289" i="1" s="1"/>
  <c r="BZ289" i="1"/>
  <c r="CA92" i="1"/>
  <c r="BZ92" i="1"/>
  <c r="CB427" i="1"/>
  <c r="CC427" i="1" s="1"/>
  <c r="BZ427" i="1"/>
  <c r="CA150" i="1"/>
  <c r="BZ150" i="1"/>
  <c r="CB288" i="1"/>
  <c r="CC288" i="1" s="1"/>
  <c r="BZ288" i="1"/>
  <c r="CA63" i="1"/>
  <c r="BZ63" i="1"/>
  <c r="CA128" i="1"/>
  <c r="BZ128" i="1"/>
  <c r="CA470" i="1"/>
  <c r="BZ470" i="1"/>
  <c r="CB471" i="1"/>
  <c r="CC471" i="1" s="1"/>
  <c r="BZ471" i="1"/>
  <c r="CA94" i="1"/>
  <c r="BZ94" i="1"/>
  <c r="CA449" i="1"/>
  <c r="BZ449" i="1"/>
  <c r="CB328" i="1"/>
  <c r="CC328" i="1" s="1"/>
  <c r="BZ328" i="1"/>
  <c r="CB231" i="1"/>
  <c r="CC231" i="1" s="1"/>
  <c r="BZ231" i="1"/>
  <c r="CB177" i="1"/>
  <c r="CC177" i="1" s="1"/>
  <c r="BZ177" i="1"/>
  <c r="CA119" i="1"/>
  <c r="BZ119" i="1"/>
  <c r="CB209" i="1"/>
  <c r="CC209" i="1" s="1"/>
  <c r="BZ209" i="1"/>
  <c r="CA429" i="1"/>
  <c r="BZ429" i="1"/>
  <c r="CB478" i="1"/>
  <c r="CC478" i="1" s="1"/>
  <c r="BZ478" i="1"/>
  <c r="CB181" i="1"/>
  <c r="CC181" i="1" s="1"/>
  <c r="BZ181" i="1"/>
  <c r="CB465" i="1"/>
  <c r="CC465" i="1" s="1"/>
  <c r="BZ465" i="1"/>
  <c r="CB360" i="1"/>
  <c r="CC360" i="1" s="1"/>
  <c r="BZ360" i="1"/>
  <c r="CA57" i="1"/>
  <c r="BZ57" i="1"/>
  <c r="CB412" i="1"/>
  <c r="CC412" i="1" s="1"/>
  <c r="BZ412" i="1"/>
  <c r="CB437" i="1"/>
  <c r="CC437" i="1" s="1"/>
  <c r="BZ437" i="1"/>
  <c r="CB171" i="1"/>
  <c r="CC171" i="1" s="1"/>
  <c r="BZ171" i="1"/>
  <c r="CA75" i="1"/>
  <c r="BZ75" i="1"/>
  <c r="CB266" i="1"/>
  <c r="CC266" i="1" s="1"/>
  <c r="BZ266" i="1"/>
  <c r="CA123" i="1"/>
  <c r="BZ123" i="1"/>
  <c r="CB258" i="1"/>
  <c r="CC258" i="1" s="1"/>
  <c r="BZ258" i="1"/>
  <c r="CB195" i="1"/>
  <c r="CC195" i="1" s="1"/>
  <c r="BZ195" i="1"/>
  <c r="BZ33" i="1"/>
  <c r="CB222" i="1"/>
  <c r="CC222" i="1" s="1"/>
  <c r="BZ222" i="1"/>
  <c r="CB452" i="1"/>
  <c r="CC452" i="1" s="1"/>
  <c r="BZ452" i="1"/>
  <c r="BZ60" i="1"/>
  <c r="CB406" i="1"/>
  <c r="CC406" i="1" s="1"/>
  <c r="BZ406" i="1"/>
  <c r="CB381" i="1"/>
  <c r="CC381" i="1" s="1"/>
  <c r="BZ381" i="1"/>
  <c r="CB472" i="1"/>
  <c r="CC472" i="1" s="1"/>
  <c r="BZ472" i="1"/>
  <c r="BZ78" i="1"/>
  <c r="CB320" i="1"/>
  <c r="CC320" i="1" s="1"/>
  <c r="BZ320" i="1"/>
  <c r="CB200" i="1"/>
  <c r="CC200" i="1" s="1"/>
  <c r="BZ200" i="1"/>
  <c r="CB370" i="1"/>
  <c r="CC370" i="1" s="1"/>
  <c r="BZ370" i="1"/>
  <c r="CB165" i="1"/>
  <c r="CC165" i="1" s="1"/>
  <c r="BZ165" i="1"/>
  <c r="CA446" i="1"/>
  <c r="BZ446" i="1"/>
  <c r="CB352" i="1"/>
  <c r="CC352" i="1" s="1"/>
  <c r="BZ352" i="1"/>
  <c r="CA49" i="1"/>
  <c r="BZ49" i="1"/>
  <c r="CA98" i="1"/>
  <c r="BZ98" i="1"/>
  <c r="CA327" i="1"/>
  <c r="BZ327" i="1"/>
  <c r="BZ82" i="1"/>
  <c r="CA40" i="1"/>
  <c r="BZ40" i="1"/>
  <c r="CB395" i="1"/>
  <c r="CC395" i="1" s="1"/>
  <c r="BZ395" i="1"/>
  <c r="CB53" i="1"/>
  <c r="CC53" i="1" s="1"/>
  <c r="BZ53" i="1"/>
  <c r="CB213" i="1"/>
  <c r="CC213" i="1" s="1"/>
  <c r="BZ213" i="1"/>
  <c r="CA101" i="1"/>
  <c r="BZ101" i="1"/>
  <c r="CB430" i="1"/>
  <c r="CC430" i="1" s="1"/>
  <c r="BZ430" i="1"/>
  <c r="CB185" i="1"/>
  <c r="CC185" i="1" s="1"/>
  <c r="BZ185" i="1"/>
  <c r="CB483" i="1"/>
  <c r="CC483" i="1" s="1"/>
  <c r="BZ483" i="1"/>
  <c r="CB456" i="1"/>
  <c r="CC456" i="1" s="1"/>
  <c r="BZ456" i="1"/>
  <c r="BZ39" i="1"/>
  <c r="CB219" i="1"/>
  <c r="CC219" i="1" s="1"/>
  <c r="BZ219" i="1"/>
  <c r="CB345" i="1"/>
  <c r="CC345" i="1" s="1"/>
  <c r="BZ345" i="1"/>
  <c r="CB314" i="1"/>
  <c r="CC314" i="1" s="1"/>
  <c r="BZ314" i="1"/>
  <c r="CA335" i="1"/>
  <c r="BZ335" i="1"/>
  <c r="CA388" i="1"/>
  <c r="BZ388" i="1"/>
  <c r="CB225" i="1"/>
  <c r="CC225" i="1" s="1"/>
  <c r="BZ225" i="1"/>
  <c r="CB187" i="1"/>
  <c r="CC187" i="1" s="1"/>
  <c r="BZ187" i="1"/>
  <c r="CB411" i="1"/>
  <c r="CC411" i="1" s="1"/>
  <c r="BZ411" i="1"/>
  <c r="T57" i="1"/>
  <c r="U57" i="1" s="1"/>
  <c r="CA438" i="1"/>
  <c r="BZ438" i="1"/>
  <c r="CA124" i="1"/>
  <c r="BZ124" i="1"/>
  <c r="CA396" i="1"/>
  <c r="BZ396" i="1"/>
  <c r="CB186" i="1"/>
  <c r="CC186" i="1" s="1"/>
  <c r="BZ186" i="1"/>
  <c r="CA366" i="1"/>
  <c r="BZ366" i="1"/>
  <c r="CB353" i="1"/>
  <c r="CC353" i="1" s="1"/>
  <c r="BZ353" i="1"/>
  <c r="BZ32" i="1"/>
  <c r="CA387" i="1"/>
  <c r="BZ387" i="1"/>
  <c r="CA77" i="1"/>
  <c r="BZ77" i="1"/>
  <c r="CB284" i="1"/>
  <c r="CC284" i="1" s="1"/>
  <c r="BZ284" i="1"/>
  <c r="CB190" i="1"/>
  <c r="CC190" i="1" s="1"/>
  <c r="BZ190" i="1"/>
  <c r="CB226" i="1"/>
  <c r="CC226" i="1" s="1"/>
  <c r="BZ226" i="1"/>
  <c r="CB164" i="1"/>
  <c r="CC164" i="1" s="1"/>
  <c r="BZ164" i="1"/>
  <c r="CB220" i="1"/>
  <c r="CC220" i="1" s="1"/>
  <c r="BZ220" i="1"/>
  <c r="CA418" i="1"/>
  <c r="BZ418" i="1"/>
  <c r="CA79" i="1"/>
  <c r="BZ79" i="1"/>
  <c r="CA433" i="1"/>
  <c r="BZ433" i="1"/>
  <c r="CB214" i="1"/>
  <c r="CC214" i="1" s="1"/>
  <c r="BZ214" i="1"/>
  <c r="BZ72" i="1"/>
  <c r="CB193" i="1"/>
  <c r="CC193" i="1" s="1"/>
  <c r="BZ193" i="1"/>
  <c r="CA42" i="1"/>
  <c r="BZ42" i="1"/>
  <c r="CA504" i="1"/>
  <c r="BZ504" i="1"/>
  <c r="CA347" i="1"/>
  <c r="BZ347" i="1"/>
  <c r="CB497" i="1"/>
  <c r="CC497" i="1" s="1"/>
  <c r="BZ497" i="1"/>
  <c r="CB89" i="1"/>
  <c r="CC89" i="1" s="1"/>
  <c r="BZ89" i="1"/>
  <c r="CA143" i="1"/>
  <c r="BZ143" i="1"/>
  <c r="CB299" i="1"/>
  <c r="CC299" i="1" s="1"/>
  <c r="BZ299" i="1"/>
  <c r="CA131" i="1"/>
  <c r="BZ131" i="1"/>
  <c r="BZ56" i="1"/>
  <c r="CA343" i="1"/>
  <c r="BZ343" i="1"/>
  <c r="CB250" i="1"/>
  <c r="CC250" i="1" s="1"/>
  <c r="BZ250" i="1"/>
  <c r="CA422" i="1"/>
  <c r="BZ422" i="1"/>
  <c r="CA384" i="1"/>
  <c r="BZ384" i="1"/>
  <c r="CB221" i="1"/>
  <c r="CC221" i="1" s="1"/>
  <c r="BZ221" i="1"/>
  <c r="CB460" i="1"/>
  <c r="CC460" i="1" s="1"/>
  <c r="BZ460" i="1"/>
  <c r="CA441" i="1"/>
  <c r="BZ441" i="1"/>
  <c r="CB505" i="1"/>
  <c r="CC505" i="1" s="1"/>
  <c r="BZ505" i="1"/>
  <c r="CB247" i="1"/>
  <c r="CC247" i="1" s="1"/>
  <c r="BZ247" i="1"/>
  <c r="BZ65" i="1"/>
  <c r="CB498" i="1"/>
  <c r="CC498" i="1" s="1"/>
  <c r="BZ498" i="1"/>
  <c r="CB280" i="1"/>
  <c r="CC280" i="1" s="1"/>
  <c r="BZ280" i="1"/>
  <c r="CB154" i="1"/>
  <c r="CC154" i="1" s="1"/>
  <c r="BZ154" i="1"/>
  <c r="CA453" i="1"/>
  <c r="BZ453" i="1"/>
  <c r="CB199" i="1"/>
  <c r="CC199" i="1" s="1"/>
  <c r="BZ199" i="1"/>
  <c r="CA83" i="1"/>
  <c r="BZ83" i="1"/>
  <c r="CA64" i="1"/>
  <c r="BZ64" i="1"/>
  <c r="CB203" i="1"/>
  <c r="CC203" i="1" s="1"/>
  <c r="BZ203" i="1"/>
  <c r="CA329" i="1"/>
  <c r="BZ329" i="1"/>
  <c r="CB244" i="1"/>
  <c r="CC244" i="1" s="1"/>
  <c r="BZ244" i="1"/>
  <c r="CB346" i="1"/>
  <c r="CC346" i="1" s="1"/>
  <c r="BZ346" i="1"/>
  <c r="CB182" i="1"/>
  <c r="CC182" i="1" s="1"/>
  <c r="BZ182" i="1"/>
  <c r="CB111" i="1"/>
  <c r="CC111" i="1" s="1"/>
  <c r="BZ111" i="1"/>
  <c r="CB333" i="1"/>
  <c r="CC333" i="1" s="1"/>
  <c r="BZ333" i="1"/>
  <c r="CB113" i="1"/>
  <c r="CC113" i="1" s="1"/>
  <c r="BZ113" i="1"/>
  <c r="CA359" i="1"/>
  <c r="BZ359" i="1"/>
  <c r="CB488" i="1"/>
  <c r="CC488" i="1" s="1"/>
  <c r="BZ488" i="1"/>
  <c r="CB163" i="1"/>
  <c r="CC163" i="1" s="1"/>
  <c r="BZ163" i="1"/>
  <c r="CA117" i="1"/>
  <c r="BZ117" i="1"/>
  <c r="CB306" i="1"/>
  <c r="CC306" i="1" s="1"/>
  <c r="BZ306" i="1"/>
  <c r="CA118" i="1"/>
  <c r="BZ118" i="1"/>
  <c r="CB354" i="1"/>
  <c r="CC354" i="1" s="1"/>
  <c r="BZ354" i="1"/>
  <c r="CB76" i="1"/>
  <c r="CC76" i="1" s="1"/>
  <c r="BZ76" i="1"/>
  <c r="CB271" i="1"/>
  <c r="CC271" i="1" s="1"/>
  <c r="BZ271" i="1"/>
  <c r="CB121" i="1"/>
  <c r="CC121" i="1" s="1"/>
  <c r="BZ121" i="1"/>
  <c r="CB358" i="1"/>
  <c r="CC358" i="1" s="1"/>
  <c r="BZ358" i="1"/>
  <c r="CB402" i="1"/>
  <c r="CC402" i="1" s="1"/>
  <c r="BZ402" i="1"/>
  <c r="CA99" i="1"/>
  <c r="BZ99" i="1"/>
  <c r="CA61" i="1"/>
  <c r="BZ61" i="1"/>
  <c r="CB236" i="1"/>
  <c r="CC236" i="1" s="1"/>
  <c r="BZ236" i="1"/>
  <c r="CA62" i="1"/>
  <c r="BZ62" i="1"/>
  <c r="CB229" i="1"/>
  <c r="CC229" i="1" s="1"/>
  <c r="BZ229" i="1"/>
  <c r="CB407" i="1"/>
  <c r="CC407" i="1" s="1"/>
  <c r="BZ407" i="1"/>
  <c r="CB390" i="1"/>
  <c r="CC390" i="1" s="1"/>
  <c r="BZ390" i="1"/>
  <c r="CA133" i="1"/>
  <c r="BZ133" i="1"/>
  <c r="CB91" i="1"/>
  <c r="CC91" i="1" s="1"/>
  <c r="BZ91" i="1"/>
  <c r="CB105" i="1"/>
  <c r="CC105" i="1" s="1"/>
  <c r="BZ105" i="1"/>
  <c r="CB294" i="1"/>
  <c r="CC294" i="1" s="1"/>
  <c r="BZ294" i="1"/>
  <c r="CB256" i="1"/>
  <c r="CC256" i="1" s="1"/>
  <c r="BZ256" i="1"/>
  <c r="CA90" i="1"/>
  <c r="BZ90" i="1"/>
  <c r="CB315" i="1"/>
  <c r="CC315" i="1" s="1"/>
  <c r="BZ315" i="1"/>
  <c r="CB492" i="1"/>
  <c r="CC492" i="1" s="1"/>
  <c r="BZ492" i="1"/>
  <c r="CB251" i="1"/>
  <c r="CC251" i="1" s="1"/>
  <c r="BZ251" i="1"/>
  <c r="CA146" i="1"/>
  <c r="BZ146" i="1"/>
  <c r="CB324" i="1"/>
  <c r="CC324" i="1" s="1"/>
  <c r="BZ324" i="1"/>
  <c r="CA96" i="1"/>
  <c r="BZ96" i="1"/>
  <c r="CB218" i="1"/>
  <c r="CC218" i="1" s="1"/>
  <c r="BZ218" i="1"/>
  <c r="CA141" i="1"/>
  <c r="BZ141" i="1"/>
  <c r="CB361" i="1"/>
  <c r="CC361" i="1" s="1"/>
  <c r="BZ361" i="1"/>
  <c r="CB342" i="1"/>
  <c r="CC342" i="1" s="1"/>
  <c r="BZ342" i="1"/>
  <c r="CB385" i="1"/>
  <c r="CC385" i="1" s="1"/>
  <c r="BZ385" i="1"/>
  <c r="CA38" i="1"/>
  <c r="BZ38" i="1"/>
  <c r="CB332" i="1"/>
  <c r="CC332" i="1" s="1"/>
  <c r="BZ332" i="1"/>
  <c r="CB369" i="1"/>
  <c r="CC369" i="1" s="1"/>
  <c r="BZ369" i="1"/>
  <c r="CB389" i="1"/>
  <c r="CC389" i="1" s="1"/>
  <c r="BZ389" i="1"/>
  <c r="CA46" i="1"/>
  <c r="BZ46" i="1"/>
  <c r="CA106" i="1"/>
  <c r="BZ106" i="1"/>
  <c r="CB184" i="1"/>
  <c r="CC184" i="1" s="1"/>
  <c r="BZ184" i="1"/>
  <c r="BZ35" i="1"/>
  <c r="BZ43" i="1"/>
  <c r="CB450" i="1"/>
  <c r="CC450" i="1" s="1"/>
  <c r="BZ450" i="1"/>
  <c r="CB336" i="1"/>
  <c r="CC336" i="1" s="1"/>
  <c r="BZ336" i="1"/>
  <c r="CB149" i="1"/>
  <c r="CC149" i="1" s="1"/>
  <c r="BZ149" i="1"/>
  <c r="CB376" i="1"/>
  <c r="CC376" i="1" s="1"/>
  <c r="BZ376" i="1"/>
  <c r="CB499" i="1"/>
  <c r="CC499" i="1" s="1"/>
  <c r="BZ499" i="1"/>
  <c r="CB428" i="1"/>
  <c r="CC428" i="1" s="1"/>
  <c r="BZ428" i="1"/>
  <c r="CB166" i="1"/>
  <c r="CC166" i="1" s="1"/>
  <c r="BZ166" i="1"/>
  <c r="CB54" i="1"/>
  <c r="CC54" i="1" s="1"/>
  <c r="BZ54" i="1"/>
  <c r="CB277" i="1"/>
  <c r="CC277" i="1" s="1"/>
  <c r="BZ277" i="1"/>
  <c r="CB344" i="1"/>
  <c r="CC344" i="1" s="1"/>
  <c r="BZ344" i="1"/>
  <c r="CB242" i="1"/>
  <c r="CC242" i="1" s="1"/>
  <c r="BZ242" i="1"/>
  <c r="CA108" i="1"/>
  <c r="BZ108" i="1"/>
  <c r="CB301" i="1"/>
  <c r="CC301" i="1" s="1"/>
  <c r="BZ301" i="1"/>
  <c r="BZ47" i="1"/>
  <c r="CB170" i="1"/>
  <c r="CC170" i="1" s="1"/>
  <c r="BZ170" i="1"/>
  <c r="CA58" i="1"/>
  <c r="BZ58" i="1"/>
  <c r="CB410" i="1"/>
  <c r="CC410" i="1" s="1"/>
  <c r="BZ410" i="1"/>
  <c r="CB503" i="1"/>
  <c r="CC503" i="1" s="1"/>
  <c r="BZ503" i="1"/>
  <c r="CB363" i="1"/>
  <c r="CC363" i="1" s="1"/>
  <c r="BZ363" i="1"/>
  <c r="BZ48" i="1"/>
  <c r="CB403" i="1"/>
  <c r="CC403" i="1" s="1"/>
  <c r="BZ403" i="1"/>
  <c r="CB318" i="1"/>
  <c r="CC318" i="1" s="1"/>
  <c r="BZ318" i="1"/>
  <c r="CA362" i="1"/>
  <c r="BZ362" i="1"/>
  <c r="CB69" i="1"/>
  <c r="CC69" i="1" s="1"/>
  <c r="BZ69" i="1"/>
  <c r="CA134" i="1"/>
  <c r="BZ134" i="1"/>
  <c r="BZ84" i="1"/>
  <c r="CB223" i="1"/>
  <c r="CC223" i="1" s="1"/>
  <c r="BZ223" i="1"/>
  <c r="CA103" i="1"/>
  <c r="BZ103" i="1"/>
  <c r="CB368" i="1"/>
  <c r="CC368" i="1" s="1"/>
  <c r="BZ368" i="1"/>
  <c r="CB129" i="1"/>
  <c r="CC129" i="1" s="1"/>
  <c r="BZ129" i="1"/>
  <c r="CA338" i="1"/>
  <c r="BZ338" i="1"/>
  <c r="CA444" i="1"/>
  <c r="BZ444" i="1"/>
  <c r="CA126" i="1"/>
  <c r="BZ126" i="1"/>
  <c r="CB152" i="1"/>
  <c r="CC152" i="1" s="1"/>
  <c r="BZ152" i="1"/>
  <c r="CB424" i="1"/>
  <c r="CC424" i="1" s="1"/>
  <c r="BZ424" i="1"/>
  <c r="BZ29" i="1"/>
  <c r="BJ29" i="1"/>
  <c r="CA29" i="1" s="1"/>
  <c r="D60" i="4"/>
  <c r="CH26" i="1"/>
  <c r="CI26" i="1"/>
  <c r="CG26" i="1"/>
  <c r="CG17" i="1"/>
  <c r="CI17" i="1"/>
  <c r="CH17" i="1"/>
  <c r="CG21" i="1"/>
  <c r="CH21" i="1"/>
  <c r="CI21" i="1"/>
  <c r="BJ27" i="1"/>
  <c r="CA27" i="1" s="1"/>
  <c r="CI27" i="1"/>
  <c r="CH27" i="1"/>
  <c r="CG27" i="1"/>
  <c r="CH22" i="1"/>
  <c r="CG22" i="1"/>
  <c r="CI22" i="1"/>
  <c r="CI20" i="1"/>
  <c r="CH20" i="1"/>
  <c r="CG20" i="1"/>
  <c r="CH18" i="1"/>
  <c r="CI18" i="1"/>
  <c r="CG18" i="1"/>
  <c r="EU16" i="1"/>
  <c r="L47" i="4" s="1"/>
  <c r="X47" i="4" s="1"/>
  <c r="CG25" i="1"/>
  <c r="CI25" i="1"/>
  <c r="CH25" i="1"/>
  <c r="CH14" i="1"/>
  <c r="CG14" i="1"/>
  <c r="CI14" i="1"/>
  <c r="CI23" i="1"/>
  <c r="CH23" i="1"/>
  <c r="CG23" i="1"/>
  <c r="CI15" i="1"/>
  <c r="CH15" i="1"/>
  <c r="CG15" i="1"/>
  <c r="CG24" i="1"/>
  <c r="CI24" i="1"/>
  <c r="CH24" i="1"/>
  <c r="CH16" i="1"/>
  <c r="CG16" i="1"/>
  <c r="CI16" i="1"/>
  <c r="CI19" i="1"/>
  <c r="CG19" i="1"/>
  <c r="CH19" i="1"/>
  <c r="BJ28" i="1"/>
  <c r="CB28" i="1" s="1"/>
  <c r="CC28" i="1" s="1"/>
  <c r="CI28" i="1"/>
  <c r="CH28" i="1"/>
  <c r="CG28" i="1"/>
  <c r="U383" i="1"/>
  <c r="W383" i="1" s="1"/>
  <c r="AB383" i="1" s="1"/>
  <c r="U468" i="1"/>
  <c r="W468" i="1" s="1"/>
  <c r="AB468" i="1" s="1"/>
  <c r="U199" i="1"/>
  <c r="W199" i="1" s="1"/>
  <c r="AB199" i="1" s="1"/>
  <c r="U507" i="1"/>
  <c r="W507" i="1" s="1"/>
  <c r="AB507" i="1" s="1"/>
  <c r="U398" i="1"/>
  <c r="V398" i="1" s="1"/>
  <c r="AA398" i="1" s="1"/>
  <c r="U444" i="1"/>
  <c r="Y444" i="1" s="1"/>
  <c r="AD444" i="1" s="1"/>
  <c r="U309" i="1"/>
  <c r="Y309" i="1" s="1"/>
  <c r="AD309" i="1" s="1"/>
  <c r="U347" i="1"/>
  <c r="Y347" i="1" s="1"/>
  <c r="AD347" i="1" s="1"/>
  <c r="U170" i="1"/>
  <c r="Y170" i="1" s="1"/>
  <c r="AD170" i="1" s="1"/>
  <c r="U136" i="1"/>
  <c r="V136" i="1" s="1"/>
  <c r="AA136" i="1" s="1"/>
  <c r="U489" i="1"/>
  <c r="X489" i="1" s="1"/>
  <c r="AC489" i="1" s="1"/>
  <c r="U124" i="1"/>
  <c r="V124" i="1" s="1"/>
  <c r="AA124" i="1" s="1"/>
  <c r="U35" i="1"/>
  <c r="Y35" i="1" s="1"/>
  <c r="AD35" i="1" s="1"/>
  <c r="EU19" i="1"/>
  <c r="L50" i="4" s="1"/>
  <c r="X50" i="4" s="1"/>
  <c r="EU29" i="1"/>
  <c r="L60" i="4" s="1"/>
  <c r="X60" i="4" s="1"/>
  <c r="U249" i="1"/>
  <c r="W249" i="1" s="1"/>
  <c r="AB249" i="1" s="1"/>
  <c r="U329" i="1"/>
  <c r="W329" i="1" s="1"/>
  <c r="AB329" i="1" s="1"/>
  <c r="U196" i="1"/>
  <c r="X196" i="1" s="1"/>
  <c r="AC196" i="1" s="1"/>
  <c r="U414" i="1"/>
  <c r="Y414" i="1" s="1"/>
  <c r="AD414" i="1" s="1"/>
  <c r="U399" i="1"/>
  <c r="V399" i="1" s="1"/>
  <c r="AA399" i="1" s="1"/>
  <c r="U360" i="1"/>
  <c r="W360" i="1" s="1"/>
  <c r="AB360" i="1" s="1"/>
  <c r="U166" i="1"/>
  <c r="X166" i="1" s="1"/>
  <c r="AC166" i="1" s="1"/>
  <c r="U231" i="1"/>
  <c r="X231" i="1" s="1"/>
  <c r="AC231" i="1" s="1"/>
  <c r="U171" i="1"/>
  <c r="W171" i="1" s="1"/>
  <c r="AB171" i="1" s="1"/>
  <c r="U45" i="1"/>
  <c r="W45" i="1" s="1"/>
  <c r="AB45" i="1" s="1"/>
  <c r="U239" i="1"/>
  <c r="V239" i="1" s="1"/>
  <c r="AA239" i="1" s="1"/>
  <c r="U151" i="1"/>
  <c r="V151" i="1" s="1"/>
  <c r="AA151" i="1" s="1"/>
  <c r="U140" i="1"/>
  <c r="X140" i="1" s="1"/>
  <c r="AC140" i="1" s="1"/>
  <c r="U410" i="1"/>
  <c r="V410" i="1" s="1"/>
  <c r="AA410" i="1" s="1"/>
  <c r="U317" i="1"/>
  <c r="W317" i="1" s="1"/>
  <c r="AB317" i="1" s="1"/>
  <c r="U379" i="1"/>
  <c r="X379" i="1" s="1"/>
  <c r="AC379" i="1" s="1"/>
  <c r="U325" i="1"/>
  <c r="Y325" i="1" s="1"/>
  <c r="AD325" i="1" s="1"/>
  <c r="U441" i="1"/>
  <c r="W441" i="1" s="1"/>
  <c r="AB441" i="1" s="1"/>
  <c r="U288" i="1"/>
  <c r="V288" i="1" s="1"/>
  <c r="AA288" i="1" s="1"/>
  <c r="U503" i="1"/>
  <c r="V503" i="1" s="1"/>
  <c r="AA503" i="1" s="1"/>
  <c r="U215" i="1"/>
  <c r="W215" i="1" s="1"/>
  <c r="AB215" i="1" s="1"/>
  <c r="U272" i="1"/>
  <c r="Y272" i="1" s="1"/>
  <c r="AD272" i="1" s="1"/>
  <c r="U285" i="1"/>
  <c r="X285" i="1" s="1"/>
  <c r="AC285" i="1" s="1"/>
  <c r="U167" i="1"/>
  <c r="Y167" i="1" s="1"/>
  <c r="AD167" i="1" s="1"/>
  <c r="U173" i="1"/>
  <c r="X173" i="1" s="1"/>
  <c r="AC173" i="1" s="1"/>
  <c r="U430" i="1"/>
  <c r="Y430" i="1" s="1"/>
  <c r="AD430" i="1" s="1"/>
  <c r="U175" i="1"/>
  <c r="V175" i="1" s="1"/>
  <c r="AA175" i="1" s="1"/>
  <c r="U69" i="1"/>
  <c r="Y69" i="1" s="1"/>
  <c r="AD69" i="1" s="1"/>
  <c r="U112" i="1"/>
  <c r="W112" i="1" s="1"/>
  <c r="AB112" i="1" s="1"/>
  <c r="U476" i="1"/>
  <c r="W476" i="1" s="1"/>
  <c r="AB476" i="1" s="1"/>
  <c r="U183" i="1"/>
  <c r="V183" i="1" s="1"/>
  <c r="AA183" i="1" s="1"/>
  <c r="U33" i="1"/>
  <c r="W33" i="1" s="1"/>
  <c r="AB33" i="1" s="1"/>
  <c r="U235" i="1"/>
  <c r="Y235" i="1" s="1"/>
  <c r="AD235" i="1" s="1"/>
  <c r="U341" i="1"/>
  <c r="X341" i="1" s="1"/>
  <c r="AC341" i="1" s="1"/>
  <c r="U198" i="1"/>
  <c r="X198" i="1" s="1"/>
  <c r="AC198" i="1" s="1"/>
  <c r="U81" i="1"/>
  <c r="W81" i="1" s="1"/>
  <c r="AB81" i="1" s="1"/>
  <c r="U431" i="1"/>
  <c r="X431" i="1" s="1"/>
  <c r="AC431" i="1" s="1"/>
  <c r="U208" i="1"/>
  <c r="Y208" i="1" s="1"/>
  <c r="AD208" i="1" s="1"/>
  <c r="U316" i="1"/>
  <c r="X316" i="1" s="1"/>
  <c r="AC316" i="1" s="1"/>
  <c r="U369" i="1"/>
  <c r="X369" i="1" s="1"/>
  <c r="AC369" i="1" s="1"/>
  <c r="U323" i="1"/>
  <c r="W323" i="1" s="1"/>
  <c r="AB323" i="1" s="1"/>
  <c r="U407" i="1"/>
  <c r="Y407" i="1" s="1"/>
  <c r="AD407" i="1" s="1"/>
  <c r="U207" i="1"/>
  <c r="Y207" i="1" s="1"/>
  <c r="AD207" i="1" s="1"/>
  <c r="U252" i="1"/>
  <c r="X252" i="1" s="1"/>
  <c r="AC252" i="1" s="1"/>
  <c r="U162" i="1"/>
  <c r="V162" i="1" s="1"/>
  <c r="AA162" i="1" s="1"/>
  <c r="U128" i="1"/>
  <c r="W128" i="1" s="1"/>
  <c r="AB128" i="1" s="1"/>
  <c r="U172" i="1"/>
  <c r="Y172" i="1" s="1"/>
  <c r="AD172" i="1" s="1"/>
  <c r="U427" i="1"/>
  <c r="X427" i="1" s="1"/>
  <c r="AC427" i="1" s="1"/>
  <c r="U320" i="1"/>
  <c r="W320" i="1" s="1"/>
  <c r="AB320" i="1" s="1"/>
  <c r="U281" i="1"/>
  <c r="X281" i="1" s="1"/>
  <c r="AC281" i="1" s="1"/>
  <c r="U137" i="1"/>
  <c r="V137" i="1" s="1"/>
  <c r="AA137" i="1" s="1"/>
  <c r="U29" i="1"/>
  <c r="W29" i="1" s="1"/>
  <c r="AB29" i="1" s="1"/>
  <c r="U297" i="1"/>
  <c r="X297" i="1" s="1"/>
  <c r="AC297" i="1" s="1"/>
  <c r="U435" i="1"/>
  <c r="W435" i="1" s="1"/>
  <c r="AB435" i="1" s="1"/>
  <c r="U53" i="1"/>
  <c r="V53" i="1" s="1"/>
  <c r="AA53" i="1" s="1"/>
  <c r="U377" i="1"/>
  <c r="Y377" i="1" s="1"/>
  <c r="AD377" i="1" s="1"/>
  <c r="U163" i="1"/>
  <c r="W163" i="1" s="1"/>
  <c r="AB163" i="1" s="1"/>
  <c r="U319" i="1"/>
  <c r="W319" i="1" s="1"/>
  <c r="AB319" i="1" s="1"/>
  <c r="U164" i="1"/>
  <c r="V164" i="1" s="1"/>
  <c r="AA164" i="1" s="1"/>
  <c r="U185" i="1"/>
  <c r="Y185" i="1" s="1"/>
  <c r="AD185" i="1" s="1"/>
  <c r="U243" i="1"/>
  <c r="Y243" i="1" s="1"/>
  <c r="AD243" i="1" s="1"/>
  <c r="U254" i="1"/>
  <c r="V254" i="1" s="1"/>
  <c r="AA254" i="1" s="1"/>
  <c r="U93" i="1"/>
  <c r="Y93" i="1" s="1"/>
  <c r="AD93" i="1" s="1"/>
  <c r="U447" i="1"/>
  <c r="Y447" i="1" s="1"/>
  <c r="AD447" i="1" s="1"/>
  <c r="U332" i="1"/>
  <c r="Y332" i="1" s="1"/>
  <c r="AD332" i="1" s="1"/>
  <c r="U41" i="1"/>
  <c r="V41" i="1" s="1"/>
  <c r="AA41" i="1" s="1"/>
  <c r="U293" i="1"/>
  <c r="V293" i="1" s="1"/>
  <c r="AA293" i="1" s="1"/>
  <c r="U394" i="1"/>
  <c r="Y394" i="1" s="1"/>
  <c r="AD394" i="1" s="1"/>
  <c r="U277" i="1"/>
  <c r="X277" i="1" s="1"/>
  <c r="AC277" i="1" s="1"/>
  <c r="U85" i="1"/>
  <c r="W85" i="1" s="1"/>
  <c r="AB85" i="1" s="1"/>
  <c r="U482" i="1"/>
  <c r="X482" i="1" s="1"/>
  <c r="AC482" i="1" s="1"/>
  <c r="U304" i="1"/>
  <c r="X304" i="1" s="1"/>
  <c r="AC304" i="1" s="1"/>
  <c r="U464" i="1"/>
  <c r="X464" i="1" s="1"/>
  <c r="AC464" i="1" s="1"/>
  <c r="U499" i="1"/>
  <c r="V499" i="1" s="1"/>
  <c r="AA499" i="1" s="1"/>
  <c r="U141" i="1"/>
  <c r="X141" i="1" s="1"/>
  <c r="AC141" i="1" s="1"/>
  <c r="U214" i="1"/>
  <c r="W214" i="1" s="1"/>
  <c r="AB214" i="1" s="1"/>
  <c r="U494" i="1"/>
  <c r="W494" i="1" s="1"/>
  <c r="AB494" i="1" s="1"/>
  <c r="U284" i="1"/>
  <c r="X284" i="1" s="1"/>
  <c r="AC284" i="1" s="1"/>
  <c r="U351" i="1"/>
  <c r="W351" i="1" s="1"/>
  <c r="AB351" i="1" s="1"/>
  <c r="U228" i="1"/>
  <c r="W228" i="1" s="1"/>
  <c r="AB228" i="1" s="1"/>
  <c r="U455" i="1"/>
  <c r="Y455" i="1" s="1"/>
  <c r="AD455" i="1" s="1"/>
  <c r="U210" i="1"/>
  <c r="Y210" i="1" s="1"/>
  <c r="AD210" i="1" s="1"/>
  <c r="U222" i="1"/>
  <c r="V222" i="1" s="1"/>
  <c r="AA222" i="1" s="1"/>
  <c r="U301" i="1"/>
  <c r="V301" i="1" s="1"/>
  <c r="AA301" i="1" s="1"/>
  <c r="U73" i="1"/>
  <c r="W73" i="1" s="1"/>
  <c r="AB73" i="1" s="1"/>
  <c r="U333" i="1"/>
  <c r="Y333" i="1" s="1"/>
  <c r="AD333" i="1" s="1"/>
  <c r="U484" i="1"/>
  <c r="X484" i="1" s="1"/>
  <c r="AC484" i="1" s="1"/>
  <c r="U405" i="1"/>
  <c r="Y405" i="1" s="1"/>
  <c r="AD405" i="1" s="1"/>
  <c r="U417" i="1"/>
  <c r="X417" i="1" s="1"/>
  <c r="AC417" i="1" s="1"/>
  <c r="U31" i="1"/>
  <c r="X31" i="1" s="1"/>
  <c r="AC31" i="1" s="1"/>
  <c r="U381" i="1"/>
  <c r="W381" i="1" s="1"/>
  <c r="AB381" i="1" s="1"/>
  <c r="U352" i="1"/>
  <c r="X352" i="1" s="1"/>
  <c r="AC352" i="1" s="1"/>
  <c r="W194" i="1"/>
  <c r="AB194" i="1" s="1"/>
  <c r="V194" i="1"/>
  <c r="AA194" i="1" s="1"/>
  <c r="Y194" i="1"/>
  <c r="AD194" i="1" s="1"/>
  <c r="X194" i="1"/>
  <c r="AC194" i="1" s="1"/>
  <c r="Y411" i="1"/>
  <c r="AD411" i="1" s="1"/>
  <c r="X411" i="1"/>
  <c r="AC411" i="1" s="1"/>
  <c r="V411" i="1"/>
  <c r="AA411" i="1" s="1"/>
  <c r="W411" i="1"/>
  <c r="AB411" i="1" s="1"/>
  <c r="Y110" i="1"/>
  <c r="AD110" i="1" s="1"/>
  <c r="X110" i="1"/>
  <c r="AC110" i="1" s="1"/>
  <c r="V110" i="1"/>
  <c r="AA110" i="1" s="1"/>
  <c r="W110" i="1"/>
  <c r="AB110" i="1" s="1"/>
  <c r="X114" i="1"/>
  <c r="AC114" i="1" s="1"/>
  <c r="W114" i="1"/>
  <c r="AB114" i="1" s="1"/>
  <c r="Y114" i="1"/>
  <c r="AD114" i="1" s="1"/>
  <c r="V114" i="1"/>
  <c r="AA114" i="1" s="1"/>
  <c r="X102" i="1"/>
  <c r="AC102" i="1" s="1"/>
  <c r="W102" i="1"/>
  <c r="AB102" i="1" s="1"/>
  <c r="Y102" i="1"/>
  <c r="AD102" i="1" s="1"/>
  <c r="V102" i="1"/>
  <c r="AA102" i="1" s="1"/>
  <c r="V395" i="1"/>
  <c r="AA395" i="1" s="1"/>
  <c r="X395" i="1"/>
  <c r="AC395" i="1" s="1"/>
  <c r="Y395" i="1"/>
  <c r="AD395" i="1" s="1"/>
  <c r="W395" i="1"/>
  <c r="AB395" i="1" s="1"/>
  <c r="U232" i="1"/>
  <c r="AE418" i="1"/>
  <c r="Z418" i="1"/>
  <c r="AE443" i="1"/>
  <c r="Z443" i="1"/>
  <c r="X345" i="1"/>
  <c r="AC345" i="1" s="1"/>
  <c r="Y345" i="1"/>
  <c r="AD345" i="1" s="1"/>
  <c r="W345" i="1"/>
  <c r="AB345" i="1" s="1"/>
  <c r="V345" i="1"/>
  <c r="AA345" i="1" s="1"/>
  <c r="V131" i="1"/>
  <c r="AA131" i="1" s="1"/>
  <c r="Y131" i="1"/>
  <c r="AD131" i="1" s="1"/>
  <c r="W131" i="1"/>
  <c r="AB131" i="1" s="1"/>
  <c r="X131" i="1"/>
  <c r="AC131" i="1" s="1"/>
  <c r="W362" i="1"/>
  <c r="AB362" i="1" s="1"/>
  <c r="V362" i="1"/>
  <c r="AA362" i="1" s="1"/>
  <c r="X362" i="1"/>
  <c r="AC362" i="1" s="1"/>
  <c r="Y362" i="1"/>
  <c r="AD362" i="1" s="1"/>
  <c r="X221" i="1"/>
  <c r="AC221" i="1" s="1"/>
  <c r="W221" i="1"/>
  <c r="AB221" i="1" s="1"/>
  <c r="V221" i="1"/>
  <c r="AA221" i="1" s="1"/>
  <c r="Y221" i="1"/>
  <c r="AD221" i="1" s="1"/>
  <c r="V419" i="1"/>
  <c r="AA419" i="1" s="1"/>
  <c r="Y419" i="1"/>
  <c r="AD419" i="1" s="1"/>
  <c r="X419" i="1"/>
  <c r="AC419" i="1" s="1"/>
  <c r="W419" i="1"/>
  <c r="AB419" i="1" s="1"/>
  <c r="X361" i="1"/>
  <c r="AC361" i="1" s="1"/>
  <c r="W361" i="1"/>
  <c r="AB361" i="1" s="1"/>
  <c r="V361" i="1"/>
  <c r="AA361" i="1" s="1"/>
  <c r="Y361" i="1"/>
  <c r="AD361" i="1" s="1"/>
  <c r="Y290" i="1"/>
  <c r="AD290" i="1" s="1"/>
  <c r="X290" i="1"/>
  <c r="AC290" i="1" s="1"/>
  <c r="W290" i="1"/>
  <c r="AB290" i="1" s="1"/>
  <c r="V290" i="1"/>
  <c r="AA290" i="1" s="1"/>
  <c r="Y250" i="1"/>
  <c r="AD250" i="1" s="1"/>
  <c r="X250" i="1"/>
  <c r="AC250" i="1" s="1"/>
  <c r="W250" i="1"/>
  <c r="AB250" i="1" s="1"/>
  <c r="V250" i="1"/>
  <c r="AA250" i="1" s="1"/>
  <c r="W423" i="1"/>
  <c r="AB423" i="1" s="1"/>
  <c r="Y423" i="1"/>
  <c r="AD423" i="1" s="1"/>
  <c r="X423" i="1"/>
  <c r="AC423" i="1" s="1"/>
  <c r="V423" i="1"/>
  <c r="AA423" i="1" s="1"/>
  <c r="V149" i="1"/>
  <c r="AA149" i="1" s="1"/>
  <c r="Y149" i="1"/>
  <c r="AD149" i="1" s="1"/>
  <c r="W149" i="1"/>
  <c r="AB149" i="1" s="1"/>
  <c r="X149" i="1"/>
  <c r="AC149" i="1" s="1"/>
  <c r="W98" i="1"/>
  <c r="AB98" i="1" s="1"/>
  <c r="X98" i="1"/>
  <c r="AC98" i="1" s="1"/>
  <c r="Y98" i="1"/>
  <c r="AD98" i="1" s="1"/>
  <c r="V98" i="1"/>
  <c r="AA98" i="1" s="1"/>
  <c r="Y299" i="1"/>
  <c r="AD299" i="1" s="1"/>
  <c r="X299" i="1"/>
  <c r="AC299" i="1" s="1"/>
  <c r="V299" i="1"/>
  <c r="AA299" i="1" s="1"/>
  <c r="W299" i="1"/>
  <c r="AB299" i="1" s="1"/>
  <c r="V278" i="1"/>
  <c r="AA278" i="1" s="1"/>
  <c r="W278" i="1"/>
  <c r="AB278" i="1" s="1"/>
  <c r="Y278" i="1"/>
  <c r="AD278" i="1" s="1"/>
  <c r="X278" i="1"/>
  <c r="AC278" i="1" s="1"/>
  <c r="AE324" i="1"/>
  <c r="Z324" i="1"/>
  <c r="W75" i="1"/>
  <c r="AB75" i="1" s="1"/>
  <c r="Y75" i="1"/>
  <c r="AD75" i="1" s="1"/>
  <c r="V75" i="1"/>
  <c r="AA75" i="1" s="1"/>
  <c r="X75" i="1"/>
  <c r="AC75" i="1" s="1"/>
  <c r="X267" i="1"/>
  <c r="AC267" i="1" s="1"/>
  <c r="Y267" i="1"/>
  <c r="AD267" i="1" s="1"/>
  <c r="V267" i="1"/>
  <c r="AA267" i="1" s="1"/>
  <c r="W267" i="1"/>
  <c r="AB267" i="1" s="1"/>
  <c r="V491" i="1"/>
  <c r="AA491" i="1" s="1"/>
  <c r="Y491" i="1"/>
  <c r="AD491" i="1" s="1"/>
  <c r="X491" i="1"/>
  <c r="AC491" i="1" s="1"/>
  <c r="W491" i="1"/>
  <c r="AB491" i="1" s="1"/>
  <c r="V71" i="1"/>
  <c r="AA71" i="1" s="1"/>
  <c r="X71" i="1"/>
  <c r="AC71" i="1" s="1"/>
  <c r="Y71" i="1"/>
  <c r="AD71" i="1" s="1"/>
  <c r="W71" i="1"/>
  <c r="AB71" i="1" s="1"/>
  <c r="Y130" i="1"/>
  <c r="AD130" i="1" s="1"/>
  <c r="X130" i="1"/>
  <c r="AC130" i="1" s="1"/>
  <c r="W130" i="1"/>
  <c r="AB130" i="1" s="1"/>
  <c r="V130" i="1"/>
  <c r="AA130" i="1" s="1"/>
  <c r="Z366" i="1"/>
  <c r="AE366" i="1"/>
  <c r="Z393" i="1"/>
  <c r="AE393" i="1"/>
  <c r="Z479" i="1"/>
  <c r="AE479" i="1"/>
  <c r="Z44" i="1"/>
  <c r="AE44" i="1"/>
  <c r="AE30" i="1"/>
  <c r="Z30" i="1"/>
  <c r="Z48" i="1"/>
  <c r="AE48" i="1"/>
  <c r="Z374" i="1"/>
  <c r="AE374" i="1"/>
  <c r="Z450" i="1"/>
  <c r="AE450" i="1"/>
  <c r="Z72" i="1"/>
  <c r="AE72" i="1"/>
  <c r="Z84" i="1"/>
  <c r="AE84" i="1"/>
  <c r="Z397" i="1"/>
  <c r="AE397" i="1"/>
  <c r="AE459" i="1"/>
  <c r="Z459" i="1"/>
  <c r="AE105" i="1"/>
  <c r="Z105" i="1"/>
  <c r="Z80" i="1"/>
  <c r="AE80" i="1"/>
  <c r="AE52" i="1"/>
  <c r="Z52" i="1"/>
  <c r="AE42" i="1"/>
  <c r="Z42" i="1"/>
  <c r="EU27" i="1"/>
  <c r="L58" i="4" s="1"/>
  <c r="X58" i="4" s="1"/>
  <c r="W508" i="1"/>
  <c r="AB508" i="1" s="1"/>
  <c r="V508" i="1"/>
  <c r="AA508" i="1" s="1"/>
  <c r="X508" i="1"/>
  <c r="AC508" i="1" s="1"/>
  <c r="Y508" i="1"/>
  <c r="AD508" i="1" s="1"/>
  <c r="W434" i="1"/>
  <c r="AB434" i="1" s="1"/>
  <c r="V434" i="1"/>
  <c r="AA434" i="1" s="1"/>
  <c r="Y434" i="1"/>
  <c r="AD434" i="1" s="1"/>
  <c r="X434" i="1"/>
  <c r="AC434" i="1" s="1"/>
  <c r="Z502" i="1"/>
  <c r="AE502" i="1"/>
  <c r="W496" i="1"/>
  <c r="AB496" i="1" s="1"/>
  <c r="V496" i="1"/>
  <c r="AA496" i="1" s="1"/>
  <c r="Y496" i="1"/>
  <c r="AD496" i="1" s="1"/>
  <c r="X496" i="1"/>
  <c r="AC496" i="1" s="1"/>
  <c r="Z328" i="1"/>
  <c r="AE328" i="1"/>
  <c r="W97" i="1"/>
  <c r="AB97" i="1" s="1"/>
  <c r="Y97" i="1"/>
  <c r="AD97" i="1" s="1"/>
  <c r="V97" i="1"/>
  <c r="AA97" i="1" s="1"/>
  <c r="X97" i="1"/>
  <c r="AC97" i="1" s="1"/>
  <c r="Y358" i="1"/>
  <c r="AD358" i="1" s="1"/>
  <c r="V358" i="1"/>
  <c r="AA358" i="1" s="1"/>
  <c r="X358" i="1"/>
  <c r="AC358" i="1" s="1"/>
  <c r="W358" i="1"/>
  <c r="AB358" i="1" s="1"/>
  <c r="U342" i="1"/>
  <c r="Z178" i="1"/>
  <c r="AE178" i="1"/>
  <c r="U412" i="1"/>
  <c r="AE488" i="1"/>
  <c r="Z488" i="1"/>
  <c r="V387" i="1"/>
  <c r="AA387" i="1" s="1"/>
  <c r="X387" i="1"/>
  <c r="AC387" i="1" s="1"/>
  <c r="W387" i="1"/>
  <c r="AB387" i="1" s="1"/>
  <c r="Y387" i="1"/>
  <c r="AD387" i="1" s="1"/>
  <c r="AE475" i="1"/>
  <c r="Z475" i="1"/>
  <c r="U330" i="1"/>
  <c r="Z458" i="1"/>
  <c r="AE458" i="1"/>
  <c r="Y495" i="1"/>
  <c r="AD495" i="1" s="1"/>
  <c r="X495" i="1"/>
  <c r="AC495" i="1" s="1"/>
  <c r="W495" i="1"/>
  <c r="AB495" i="1" s="1"/>
  <c r="V495" i="1"/>
  <c r="AA495" i="1" s="1"/>
  <c r="X227" i="1"/>
  <c r="AC227" i="1" s="1"/>
  <c r="W227" i="1"/>
  <c r="AB227" i="1" s="1"/>
  <c r="V227" i="1"/>
  <c r="AA227" i="1" s="1"/>
  <c r="Y227" i="1"/>
  <c r="AD227" i="1" s="1"/>
  <c r="Y380" i="1"/>
  <c r="AD380" i="1" s="1"/>
  <c r="X380" i="1"/>
  <c r="AC380" i="1" s="1"/>
  <c r="V380" i="1"/>
  <c r="AA380" i="1" s="1"/>
  <c r="W380" i="1"/>
  <c r="AB380" i="1" s="1"/>
  <c r="V153" i="1"/>
  <c r="AA153" i="1" s="1"/>
  <c r="Y153" i="1"/>
  <c r="AD153" i="1" s="1"/>
  <c r="X153" i="1"/>
  <c r="AC153" i="1" s="1"/>
  <c r="W153" i="1"/>
  <c r="AB153" i="1" s="1"/>
  <c r="V420" i="1"/>
  <c r="AA420" i="1" s="1"/>
  <c r="W420" i="1"/>
  <c r="AB420" i="1" s="1"/>
  <c r="X420" i="1"/>
  <c r="AC420" i="1" s="1"/>
  <c r="Y420" i="1"/>
  <c r="AD420" i="1" s="1"/>
  <c r="V99" i="1"/>
  <c r="AA99" i="1" s="1"/>
  <c r="W99" i="1"/>
  <c r="AB99" i="1" s="1"/>
  <c r="Y99" i="1"/>
  <c r="AD99" i="1" s="1"/>
  <c r="X99" i="1"/>
  <c r="AC99" i="1" s="1"/>
  <c r="X168" i="1"/>
  <c r="AC168" i="1" s="1"/>
  <c r="V168" i="1"/>
  <c r="AA168" i="1" s="1"/>
  <c r="W168" i="1"/>
  <c r="AB168" i="1" s="1"/>
  <c r="Y168" i="1"/>
  <c r="AD168" i="1" s="1"/>
  <c r="X226" i="1"/>
  <c r="AC226" i="1" s="1"/>
  <c r="W226" i="1"/>
  <c r="AB226" i="1" s="1"/>
  <c r="V226" i="1"/>
  <c r="AA226" i="1" s="1"/>
  <c r="Y226" i="1"/>
  <c r="AD226" i="1" s="1"/>
  <c r="W291" i="1"/>
  <c r="AB291" i="1" s="1"/>
  <c r="X291" i="1"/>
  <c r="AC291" i="1" s="1"/>
  <c r="V291" i="1"/>
  <c r="AA291" i="1" s="1"/>
  <c r="Y291" i="1"/>
  <c r="AD291" i="1" s="1"/>
  <c r="X248" i="1"/>
  <c r="AC248" i="1" s="1"/>
  <c r="V248" i="1"/>
  <c r="AA248" i="1" s="1"/>
  <c r="W248" i="1"/>
  <c r="AB248" i="1" s="1"/>
  <c r="Y248" i="1"/>
  <c r="AD248" i="1" s="1"/>
  <c r="Y43" i="1"/>
  <c r="AD43" i="1" s="1"/>
  <c r="X43" i="1"/>
  <c r="AC43" i="1" s="1"/>
  <c r="W43" i="1"/>
  <c r="AB43" i="1" s="1"/>
  <c r="V43" i="1"/>
  <c r="AA43" i="1" s="1"/>
  <c r="W388" i="1"/>
  <c r="AB388" i="1" s="1"/>
  <c r="Y388" i="1"/>
  <c r="AD388" i="1" s="1"/>
  <c r="V388" i="1"/>
  <c r="AA388" i="1" s="1"/>
  <c r="X388" i="1"/>
  <c r="AC388" i="1" s="1"/>
  <c r="X146" i="1"/>
  <c r="AC146" i="1" s="1"/>
  <c r="W146" i="1"/>
  <c r="AB146" i="1" s="1"/>
  <c r="V146" i="1"/>
  <c r="AA146" i="1" s="1"/>
  <c r="Y146" i="1"/>
  <c r="AD146" i="1" s="1"/>
  <c r="W437" i="1"/>
  <c r="AB437" i="1" s="1"/>
  <c r="Y437" i="1"/>
  <c r="AD437" i="1" s="1"/>
  <c r="V437" i="1"/>
  <c r="AA437" i="1" s="1"/>
  <c r="X437" i="1"/>
  <c r="AC437" i="1" s="1"/>
  <c r="V294" i="1"/>
  <c r="AA294" i="1" s="1"/>
  <c r="X294" i="1"/>
  <c r="AC294" i="1" s="1"/>
  <c r="W294" i="1"/>
  <c r="AB294" i="1" s="1"/>
  <c r="Y294" i="1"/>
  <c r="AD294" i="1" s="1"/>
  <c r="W309" i="1"/>
  <c r="AB309" i="1" s="1"/>
  <c r="U138" i="1"/>
  <c r="Z406" i="1"/>
  <c r="AE406" i="1"/>
  <c r="Z487" i="1"/>
  <c r="AE487" i="1"/>
  <c r="Z135" i="1"/>
  <c r="AE135" i="1"/>
  <c r="Z68" i="1"/>
  <c r="AE68" i="1"/>
  <c r="Z111" i="1"/>
  <c r="AE111" i="1"/>
  <c r="Z350" i="1"/>
  <c r="AE350" i="1"/>
  <c r="AE70" i="1"/>
  <c r="Z70" i="1"/>
  <c r="Z233" i="1"/>
  <c r="AE233" i="1"/>
  <c r="AE292" i="1"/>
  <c r="Z292" i="1"/>
  <c r="Z263" i="1"/>
  <c r="AE263" i="1"/>
  <c r="Z402" i="1"/>
  <c r="AE402" i="1"/>
  <c r="Z339" i="1"/>
  <c r="AE339" i="1"/>
  <c r="V204" i="1"/>
  <c r="AA204" i="1" s="1"/>
  <c r="W204" i="1"/>
  <c r="AB204" i="1" s="1"/>
  <c r="X204" i="1"/>
  <c r="AC204" i="1" s="1"/>
  <c r="Y204" i="1"/>
  <c r="AD204" i="1" s="1"/>
  <c r="X318" i="1"/>
  <c r="AC318" i="1" s="1"/>
  <c r="W318" i="1"/>
  <c r="AB318" i="1" s="1"/>
  <c r="V318" i="1"/>
  <c r="AA318" i="1" s="1"/>
  <c r="Y318" i="1"/>
  <c r="AD318" i="1" s="1"/>
  <c r="Z312" i="1"/>
  <c r="AE312" i="1"/>
  <c r="Z113" i="1"/>
  <c r="AE113" i="1"/>
  <c r="Y335" i="1"/>
  <c r="AD335" i="1" s="1"/>
  <c r="X335" i="1"/>
  <c r="AC335" i="1" s="1"/>
  <c r="W335" i="1"/>
  <c r="AB335" i="1" s="1"/>
  <c r="V335" i="1"/>
  <c r="AA335" i="1" s="1"/>
  <c r="X302" i="1"/>
  <c r="AC302" i="1" s="1"/>
  <c r="W302" i="1"/>
  <c r="AB302" i="1" s="1"/>
  <c r="V302" i="1"/>
  <c r="AA302" i="1" s="1"/>
  <c r="Y302" i="1"/>
  <c r="AD302" i="1" s="1"/>
  <c r="V187" i="1"/>
  <c r="AA187" i="1" s="1"/>
  <c r="X187" i="1"/>
  <c r="AC187" i="1" s="1"/>
  <c r="W187" i="1"/>
  <c r="AB187" i="1" s="1"/>
  <c r="Y187" i="1"/>
  <c r="AD187" i="1" s="1"/>
  <c r="Y156" i="1"/>
  <c r="AD156" i="1" s="1"/>
  <c r="X156" i="1"/>
  <c r="AC156" i="1" s="1"/>
  <c r="V156" i="1"/>
  <c r="AA156" i="1" s="1"/>
  <c r="W156" i="1"/>
  <c r="AB156" i="1" s="1"/>
  <c r="Y315" i="1"/>
  <c r="AD315" i="1" s="1"/>
  <c r="V315" i="1"/>
  <c r="AA315" i="1" s="1"/>
  <c r="X315" i="1"/>
  <c r="AC315" i="1" s="1"/>
  <c r="W315" i="1"/>
  <c r="AB315" i="1" s="1"/>
  <c r="X160" i="1"/>
  <c r="AC160" i="1" s="1"/>
  <c r="W160" i="1"/>
  <c r="AB160" i="1" s="1"/>
  <c r="V160" i="1"/>
  <c r="AA160" i="1" s="1"/>
  <c r="Y160" i="1"/>
  <c r="AD160" i="1" s="1"/>
  <c r="Y331" i="1"/>
  <c r="AD331" i="1" s="1"/>
  <c r="X331" i="1"/>
  <c r="AC331" i="1" s="1"/>
  <c r="V331" i="1"/>
  <c r="AA331" i="1" s="1"/>
  <c r="W331" i="1"/>
  <c r="AB331" i="1" s="1"/>
  <c r="V401" i="1"/>
  <c r="AA401" i="1" s="1"/>
  <c r="Y401" i="1"/>
  <c r="AD401" i="1" s="1"/>
  <c r="X401" i="1"/>
  <c r="AC401" i="1" s="1"/>
  <c r="W401" i="1"/>
  <c r="AB401" i="1" s="1"/>
  <c r="AE129" i="1"/>
  <c r="Z129" i="1"/>
  <c r="V51" i="1"/>
  <c r="AA51" i="1" s="1"/>
  <c r="X51" i="1"/>
  <c r="AC51" i="1" s="1"/>
  <c r="Y51" i="1"/>
  <c r="AD51" i="1" s="1"/>
  <c r="W51" i="1"/>
  <c r="AB51" i="1" s="1"/>
  <c r="W416" i="1"/>
  <c r="AB416" i="1" s="1"/>
  <c r="V416" i="1"/>
  <c r="AA416" i="1" s="1"/>
  <c r="X416" i="1"/>
  <c r="AC416" i="1" s="1"/>
  <c r="Y416" i="1"/>
  <c r="AD416" i="1" s="1"/>
  <c r="Y225" i="1"/>
  <c r="AD225" i="1" s="1"/>
  <c r="X225" i="1"/>
  <c r="AC225" i="1" s="1"/>
  <c r="W225" i="1"/>
  <c r="AB225" i="1" s="1"/>
  <c r="V225" i="1"/>
  <c r="AA225" i="1" s="1"/>
  <c r="U269" i="1"/>
  <c r="AE300" i="1"/>
  <c r="Z300" i="1"/>
  <c r="Z58" i="1"/>
  <c r="AE58" i="1"/>
  <c r="V236" i="1"/>
  <c r="AA236" i="1" s="1"/>
  <c r="X236" i="1"/>
  <c r="AC236" i="1" s="1"/>
  <c r="W236" i="1"/>
  <c r="AB236" i="1" s="1"/>
  <c r="Y236" i="1"/>
  <c r="AD236" i="1" s="1"/>
  <c r="U63" i="1"/>
  <c r="U271" i="1"/>
  <c r="U307" i="1"/>
  <c r="U255" i="1"/>
  <c r="U428" i="1"/>
  <c r="Y55" i="1"/>
  <c r="AD55" i="1" s="1"/>
  <c r="X55" i="1"/>
  <c r="AC55" i="1" s="1"/>
  <c r="V55" i="1"/>
  <c r="AA55" i="1" s="1"/>
  <c r="W55" i="1"/>
  <c r="AB55" i="1" s="1"/>
  <c r="U251" i="1"/>
  <c r="U326" i="1"/>
  <c r="U244" i="1"/>
  <c r="AE117" i="1"/>
  <c r="Z117" i="1"/>
  <c r="Y274" i="1"/>
  <c r="AD274" i="1" s="1"/>
  <c r="X274" i="1"/>
  <c r="AC274" i="1" s="1"/>
  <c r="V274" i="1"/>
  <c r="AA274" i="1" s="1"/>
  <c r="W274" i="1"/>
  <c r="AB274" i="1" s="1"/>
  <c r="U478" i="1"/>
  <c r="V79" i="1"/>
  <c r="AA79" i="1" s="1"/>
  <c r="W79" i="1"/>
  <c r="AB79" i="1" s="1"/>
  <c r="X79" i="1"/>
  <c r="AC79" i="1" s="1"/>
  <c r="Y79" i="1"/>
  <c r="AD79" i="1" s="1"/>
  <c r="Y47" i="1"/>
  <c r="AD47" i="1" s="1"/>
  <c r="X47" i="1"/>
  <c r="AC47" i="1" s="1"/>
  <c r="W47" i="1"/>
  <c r="AB47" i="1" s="1"/>
  <c r="V47" i="1"/>
  <c r="AA47" i="1" s="1"/>
  <c r="V490" i="1"/>
  <c r="AA490" i="1" s="1"/>
  <c r="Y490" i="1"/>
  <c r="AD490" i="1" s="1"/>
  <c r="W490" i="1"/>
  <c r="AB490" i="1" s="1"/>
  <c r="X490" i="1"/>
  <c r="AC490" i="1" s="1"/>
  <c r="Y184" i="1"/>
  <c r="AD184" i="1" s="1"/>
  <c r="X184" i="1"/>
  <c r="AC184" i="1" s="1"/>
  <c r="W184" i="1"/>
  <c r="AB184" i="1" s="1"/>
  <c r="V184" i="1"/>
  <c r="AA184" i="1" s="1"/>
  <c r="Y261" i="1"/>
  <c r="AD261" i="1" s="1"/>
  <c r="V261" i="1"/>
  <c r="AA261" i="1" s="1"/>
  <c r="W261" i="1"/>
  <c r="AB261" i="1" s="1"/>
  <c r="X261" i="1"/>
  <c r="AC261" i="1" s="1"/>
  <c r="X241" i="1"/>
  <c r="AC241" i="1" s="1"/>
  <c r="V241" i="1"/>
  <c r="AA241" i="1" s="1"/>
  <c r="Y241" i="1"/>
  <c r="AD241" i="1" s="1"/>
  <c r="W241" i="1"/>
  <c r="AB241" i="1" s="1"/>
  <c r="W400" i="1"/>
  <c r="AB400" i="1" s="1"/>
  <c r="V400" i="1"/>
  <c r="AA400" i="1" s="1"/>
  <c r="Y400" i="1"/>
  <c r="AD400" i="1" s="1"/>
  <c r="X400" i="1"/>
  <c r="AC400" i="1" s="1"/>
  <c r="Y95" i="1"/>
  <c r="AD95" i="1" s="1"/>
  <c r="X95" i="1"/>
  <c r="AC95" i="1" s="1"/>
  <c r="W95" i="1"/>
  <c r="AB95" i="1" s="1"/>
  <c r="V95" i="1"/>
  <c r="AA95" i="1" s="1"/>
  <c r="Y465" i="1"/>
  <c r="AD465" i="1" s="1"/>
  <c r="X465" i="1"/>
  <c r="AC465" i="1" s="1"/>
  <c r="V465" i="1"/>
  <c r="AA465" i="1" s="1"/>
  <c r="W465" i="1"/>
  <c r="AB465" i="1" s="1"/>
  <c r="W188" i="1"/>
  <c r="AB188" i="1" s="1"/>
  <c r="Y188" i="1"/>
  <c r="AD188" i="1" s="1"/>
  <c r="X188" i="1"/>
  <c r="AC188" i="1" s="1"/>
  <c r="V188" i="1"/>
  <c r="AA188" i="1" s="1"/>
  <c r="X259" i="1"/>
  <c r="AC259" i="1" s="1"/>
  <c r="W259" i="1"/>
  <c r="AB259" i="1" s="1"/>
  <c r="V259" i="1"/>
  <c r="AA259" i="1" s="1"/>
  <c r="Y259" i="1"/>
  <c r="AD259" i="1" s="1"/>
  <c r="Y92" i="1"/>
  <c r="AD92" i="1" s="1"/>
  <c r="X92" i="1"/>
  <c r="AC92" i="1" s="1"/>
  <c r="W92" i="1"/>
  <c r="AB92" i="1" s="1"/>
  <c r="V92" i="1"/>
  <c r="AA92" i="1" s="1"/>
  <c r="V152" i="1"/>
  <c r="AA152" i="1" s="1"/>
  <c r="Y152" i="1"/>
  <c r="AD152" i="1" s="1"/>
  <c r="X152" i="1"/>
  <c r="AC152" i="1" s="1"/>
  <c r="W152" i="1"/>
  <c r="AB152" i="1" s="1"/>
  <c r="X56" i="1"/>
  <c r="AC56" i="1" s="1"/>
  <c r="V56" i="1"/>
  <c r="AA56" i="1" s="1"/>
  <c r="W56" i="1"/>
  <c r="AB56" i="1" s="1"/>
  <c r="Y56" i="1"/>
  <c r="AD56" i="1" s="1"/>
  <c r="V357" i="1"/>
  <c r="AA357" i="1" s="1"/>
  <c r="X357" i="1"/>
  <c r="AC357" i="1" s="1"/>
  <c r="W357" i="1"/>
  <c r="AB357" i="1" s="1"/>
  <c r="Y357" i="1"/>
  <c r="AD357" i="1" s="1"/>
  <c r="V453" i="1"/>
  <c r="AA453" i="1" s="1"/>
  <c r="W453" i="1"/>
  <c r="AB453" i="1" s="1"/>
  <c r="Y453" i="1"/>
  <c r="AD453" i="1" s="1"/>
  <c r="X453" i="1"/>
  <c r="AC453" i="1" s="1"/>
  <c r="V213" i="1"/>
  <c r="AA213" i="1" s="1"/>
  <c r="Y213" i="1"/>
  <c r="AD213" i="1" s="1"/>
  <c r="W213" i="1"/>
  <c r="AB213" i="1" s="1"/>
  <c r="X213" i="1"/>
  <c r="AC213" i="1" s="1"/>
  <c r="V404" i="1"/>
  <c r="AA404" i="1" s="1"/>
  <c r="W404" i="1"/>
  <c r="AB404" i="1" s="1"/>
  <c r="Y404" i="1"/>
  <c r="AD404" i="1" s="1"/>
  <c r="X404" i="1"/>
  <c r="AC404" i="1" s="1"/>
  <c r="Y211" i="1"/>
  <c r="AD211" i="1" s="1"/>
  <c r="V211" i="1"/>
  <c r="AA211" i="1" s="1"/>
  <c r="X211" i="1"/>
  <c r="AC211" i="1" s="1"/>
  <c r="W211" i="1"/>
  <c r="AB211" i="1" s="1"/>
  <c r="U115" i="1"/>
  <c r="W88" i="1"/>
  <c r="AB88" i="1" s="1"/>
  <c r="Y88" i="1"/>
  <c r="AD88" i="1" s="1"/>
  <c r="V88" i="1"/>
  <c r="AA88" i="1" s="1"/>
  <c r="X88" i="1"/>
  <c r="AC88" i="1" s="1"/>
  <c r="Y452" i="1"/>
  <c r="AD452" i="1" s="1"/>
  <c r="V452" i="1"/>
  <c r="AA452" i="1" s="1"/>
  <c r="W452" i="1"/>
  <c r="AB452" i="1" s="1"/>
  <c r="X452" i="1"/>
  <c r="AC452" i="1" s="1"/>
  <c r="V371" i="1"/>
  <c r="AA371" i="1" s="1"/>
  <c r="Y371" i="1"/>
  <c r="AD371" i="1" s="1"/>
  <c r="W371" i="1"/>
  <c r="AB371" i="1" s="1"/>
  <c r="X371" i="1"/>
  <c r="AC371" i="1" s="1"/>
  <c r="W157" i="1"/>
  <c r="AB157" i="1" s="1"/>
  <c r="V157" i="1"/>
  <c r="AA157" i="1" s="1"/>
  <c r="X157" i="1"/>
  <c r="AC157" i="1" s="1"/>
  <c r="Y157" i="1"/>
  <c r="AD157" i="1" s="1"/>
  <c r="AE74" i="1"/>
  <c r="Z74" i="1"/>
  <c r="U147" i="1"/>
  <c r="U247" i="1"/>
  <c r="U432" i="1"/>
  <c r="AE296" i="1"/>
  <c r="Z296" i="1"/>
  <c r="W200" i="1"/>
  <c r="AB200" i="1" s="1"/>
  <c r="V200" i="1"/>
  <c r="AA200" i="1" s="1"/>
  <c r="X200" i="1"/>
  <c r="AC200" i="1" s="1"/>
  <c r="Y200" i="1"/>
  <c r="AD200" i="1" s="1"/>
  <c r="U454" i="1"/>
  <c r="U262" i="1"/>
  <c r="U122" i="1"/>
  <c r="U134" i="1"/>
  <c r="U466" i="1"/>
  <c r="U483" i="1"/>
  <c r="Z451" i="1"/>
  <c r="AE451" i="1"/>
  <c r="Z76" i="1"/>
  <c r="AE76" i="1"/>
  <c r="Z245" i="1"/>
  <c r="AE245" i="1"/>
  <c r="AE308" i="1"/>
  <c r="Z308" i="1"/>
  <c r="Z78" i="1"/>
  <c r="AE78" i="1"/>
  <c r="Z367" i="1"/>
  <c r="AE367" i="1"/>
  <c r="Z103" i="1"/>
  <c r="AE103" i="1"/>
  <c r="AE139" i="1"/>
  <c r="Z139" i="1"/>
  <c r="Z234" i="1"/>
  <c r="AE234" i="1"/>
  <c r="Z154" i="1"/>
  <c r="AE154" i="1"/>
  <c r="AE54" i="1"/>
  <c r="Z54" i="1"/>
  <c r="Z340" i="1"/>
  <c r="AE340" i="1"/>
  <c r="Z480" i="1"/>
  <c r="AE480" i="1"/>
  <c r="AE121" i="1"/>
  <c r="Z121" i="1"/>
  <c r="Z64" i="1"/>
  <c r="AE64" i="1"/>
  <c r="AE382" i="1"/>
  <c r="Z382" i="1"/>
  <c r="V310" i="1"/>
  <c r="AA310" i="1" s="1"/>
  <c r="W310" i="1"/>
  <c r="AB310" i="1" s="1"/>
  <c r="X310" i="1"/>
  <c r="AC310" i="1" s="1"/>
  <c r="Y310" i="1"/>
  <c r="AD310" i="1" s="1"/>
  <c r="V338" i="1"/>
  <c r="AA338" i="1" s="1"/>
  <c r="W338" i="1"/>
  <c r="AB338" i="1" s="1"/>
  <c r="Y338" i="1"/>
  <c r="AD338" i="1" s="1"/>
  <c r="X338" i="1"/>
  <c r="AC338" i="1" s="1"/>
  <c r="W509" i="1"/>
  <c r="AB509" i="1" s="1"/>
  <c r="V509" i="1"/>
  <c r="AA509" i="1" s="1"/>
  <c r="Y509" i="1"/>
  <c r="AD509" i="1" s="1"/>
  <c r="X509" i="1"/>
  <c r="AC509" i="1" s="1"/>
  <c r="Y322" i="1"/>
  <c r="AD322" i="1" s="1"/>
  <c r="X322" i="1"/>
  <c r="AC322" i="1" s="1"/>
  <c r="V322" i="1"/>
  <c r="AA322" i="1" s="1"/>
  <c r="W322" i="1"/>
  <c r="AB322" i="1" s="1"/>
  <c r="X283" i="1"/>
  <c r="AC283" i="1" s="1"/>
  <c r="W283" i="1"/>
  <c r="AB283" i="1" s="1"/>
  <c r="V283" i="1"/>
  <c r="AA283" i="1" s="1"/>
  <c r="Y283" i="1"/>
  <c r="AD283" i="1" s="1"/>
  <c r="X189" i="1"/>
  <c r="AC189" i="1" s="1"/>
  <c r="W189" i="1"/>
  <c r="AB189" i="1" s="1"/>
  <c r="V189" i="1"/>
  <c r="AA189" i="1" s="1"/>
  <c r="Y189" i="1"/>
  <c r="AD189" i="1" s="1"/>
  <c r="W142" i="1"/>
  <c r="AB142" i="1" s="1"/>
  <c r="V142" i="1"/>
  <c r="AA142" i="1" s="1"/>
  <c r="Y142" i="1"/>
  <c r="AD142" i="1" s="1"/>
  <c r="X142" i="1"/>
  <c r="AC142" i="1" s="1"/>
  <c r="V209" i="1"/>
  <c r="AA209" i="1" s="1"/>
  <c r="W209" i="1"/>
  <c r="AB209" i="1" s="1"/>
  <c r="Y209" i="1"/>
  <c r="AD209" i="1" s="1"/>
  <c r="X209" i="1"/>
  <c r="AC209" i="1" s="1"/>
  <c r="W391" i="1"/>
  <c r="AB391" i="1" s="1"/>
  <c r="Y391" i="1"/>
  <c r="AD391" i="1" s="1"/>
  <c r="V391" i="1"/>
  <c r="AA391" i="1" s="1"/>
  <c r="X391" i="1"/>
  <c r="AC391" i="1" s="1"/>
  <c r="X372" i="1"/>
  <c r="AC372" i="1" s="1"/>
  <c r="Y372" i="1"/>
  <c r="AD372" i="1" s="1"/>
  <c r="V372" i="1"/>
  <c r="AA372" i="1" s="1"/>
  <c r="W372" i="1"/>
  <c r="AB372" i="1" s="1"/>
  <c r="X353" i="1"/>
  <c r="AC353" i="1" s="1"/>
  <c r="Y353" i="1"/>
  <c r="AD353" i="1" s="1"/>
  <c r="V353" i="1"/>
  <c r="AA353" i="1" s="1"/>
  <c r="W353" i="1"/>
  <c r="AB353" i="1" s="1"/>
  <c r="V96" i="1"/>
  <c r="AA96" i="1" s="1"/>
  <c r="X96" i="1"/>
  <c r="AC96" i="1" s="1"/>
  <c r="Y96" i="1"/>
  <c r="AD96" i="1" s="1"/>
  <c r="W96" i="1"/>
  <c r="AB96" i="1" s="1"/>
  <c r="V224" i="1"/>
  <c r="AA224" i="1" s="1"/>
  <c r="W224" i="1"/>
  <c r="AB224" i="1" s="1"/>
  <c r="Y224" i="1"/>
  <c r="AD224" i="1" s="1"/>
  <c r="X224" i="1"/>
  <c r="AC224" i="1" s="1"/>
  <c r="AE206" i="1"/>
  <c r="Z206" i="1"/>
  <c r="X493" i="1"/>
  <c r="AC493" i="1" s="1"/>
  <c r="W493" i="1"/>
  <c r="AB493" i="1" s="1"/>
  <c r="V493" i="1"/>
  <c r="AA493" i="1" s="1"/>
  <c r="Y493" i="1"/>
  <c r="AD493" i="1" s="1"/>
  <c r="Y314" i="1"/>
  <c r="AD314" i="1" s="1"/>
  <c r="X314" i="1"/>
  <c r="AC314" i="1" s="1"/>
  <c r="W314" i="1"/>
  <c r="AB314" i="1" s="1"/>
  <c r="V314" i="1"/>
  <c r="AA314" i="1" s="1"/>
  <c r="U306" i="1"/>
  <c r="V356" i="1"/>
  <c r="AA356" i="1" s="1"/>
  <c r="W356" i="1"/>
  <c r="AB356" i="1" s="1"/>
  <c r="X356" i="1"/>
  <c r="AC356" i="1" s="1"/>
  <c r="Y356" i="1"/>
  <c r="AD356" i="1" s="1"/>
  <c r="AE82" i="1"/>
  <c r="Z82" i="1"/>
  <c r="Z202" i="1"/>
  <c r="AE202" i="1"/>
  <c r="X240" i="1"/>
  <c r="AC240" i="1" s="1"/>
  <c r="W240" i="1"/>
  <c r="AB240" i="1" s="1"/>
  <c r="V240" i="1"/>
  <c r="AA240" i="1" s="1"/>
  <c r="Y240" i="1"/>
  <c r="AD240" i="1" s="1"/>
  <c r="W282" i="1"/>
  <c r="AB282" i="1" s="1"/>
  <c r="V282" i="1"/>
  <c r="AA282" i="1" s="1"/>
  <c r="Y282" i="1"/>
  <c r="AD282" i="1" s="1"/>
  <c r="X282" i="1"/>
  <c r="AC282" i="1" s="1"/>
  <c r="Y87" i="1"/>
  <c r="AD87" i="1" s="1"/>
  <c r="V87" i="1"/>
  <c r="AA87" i="1" s="1"/>
  <c r="X87" i="1"/>
  <c r="AC87" i="1" s="1"/>
  <c r="W87" i="1"/>
  <c r="AB87" i="1" s="1"/>
  <c r="X375" i="1"/>
  <c r="AC375" i="1" s="1"/>
  <c r="W375" i="1"/>
  <c r="AB375" i="1" s="1"/>
  <c r="Y375" i="1"/>
  <c r="AD375" i="1" s="1"/>
  <c r="V375" i="1"/>
  <c r="AA375" i="1" s="1"/>
  <c r="W145" i="1"/>
  <c r="AB145" i="1" s="1"/>
  <c r="V145" i="1"/>
  <c r="AA145" i="1" s="1"/>
  <c r="Y145" i="1"/>
  <c r="AD145" i="1" s="1"/>
  <c r="X145" i="1"/>
  <c r="AC145" i="1" s="1"/>
  <c r="X500" i="1"/>
  <c r="AC500" i="1" s="1"/>
  <c r="V500" i="1"/>
  <c r="AA500" i="1" s="1"/>
  <c r="Y500" i="1"/>
  <c r="AD500" i="1" s="1"/>
  <c r="W500" i="1"/>
  <c r="AB500" i="1" s="1"/>
  <c r="V448" i="1"/>
  <c r="AA448" i="1" s="1"/>
  <c r="Y448" i="1"/>
  <c r="AD448" i="1" s="1"/>
  <c r="X448" i="1"/>
  <c r="AC448" i="1" s="1"/>
  <c r="W448" i="1"/>
  <c r="AB448" i="1" s="1"/>
  <c r="U195" i="1"/>
  <c r="Y59" i="1"/>
  <c r="AD59" i="1" s="1"/>
  <c r="X59" i="1"/>
  <c r="AC59" i="1" s="1"/>
  <c r="W59" i="1"/>
  <c r="AB59" i="1" s="1"/>
  <c r="V59" i="1"/>
  <c r="AA59" i="1" s="1"/>
  <c r="X355" i="1"/>
  <c r="AC355" i="1" s="1"/>
  <c r="Y355" i="1"/>
  <c r="AD355" i="1" s="1"/>
  <c r="W355" i="1"/>
  <c r="AB355" i="1" s="1"/>
  <c r="V355" i="1"/>
  <c r="AA355" i="1" s="1"/>
  <c r="AE174" i="1"/>
  <c r="Z174" i="1"/>
  <c r="U429" i="1"/>
  <c r="Y424" i="1"/>
  <c r="AD424" i="1" s="1"/>
  <c r="X424" i="1"/>
  <c r="AC424" i="1" s="1"/>
  <c r="W424" i="1"/>
  <c r="AB424" i="1" s="1"/>
  <c r="V424" i="1"/>
  <c r="AA424" i="1" s="1"/>
  <c r="V481" i="1"/>
  <c r="AA481" i="1" s="1"/>
  <c r="Y481" i="1"/>
  <c r="AD481" i="1" s="1"/>
  <c r="W481" i="1"/>
  <c r="AB481" i="1" s="1"/>
  <c r="X481" i="1"/>
  <c r="AC481" i="1" s="1"/>
  <c r="AE109" i="1"/>
  <c r="Z109" i="1"/>
  <c r="Z279" i="1"/>
  <c r="AE279" i="1"/>
  <c r="Z201" i="1"/>
  <c r="AE201" i="1"/>
  <c r="AE501" i="1"/>
  <c r="Z501" i="1"/>
  <c r="Z370" i="1"/>
  <c r="AE370" i="1"/>
  <c r="AE158" i="1"/>
  <c r="Z158" i="1"/>
  <c r="Z311" i="1"/>
  <c r="AE311" i="1"/>
  <c r="Z40" i="1"/>
  <c r="AE40" i="1"/>
  <c r="Z390" i="1"/>
  <c r="AE390" i="1"/>
  <c r="V378" i="1"/>
  <c r="AA378" i="1" s="1"/>
  <c r="X378" i="1"/>
  <c r="AC378" i="1" s="1"/>
  <c r="W378" i="1"/>
  <c r="AB378" i="1" s="1"/>
  <c r="Y378" i="1"/>
  <c r="AD378" i="1" s="1"/>
  <c r="Y260" i="1"/>
  <c r="AD260" i="1" s="1"/>
  <c r="W260" i="1"/>
  <c r="AB260" i="1" s="1"/>
  <c r="V260" i="1"/>
  <c r="AA260" i="1" s="1"/>
  <c r="X260" i="1"/>
  <c r="AC260" i="1" s="1"/>
  <c r="W462" i="1"/>
  <c r="AB462" i="1" s="1"/>
  <c r="V462" i="1"/>
  <c r="AA462" i="1" s="1"/>
  <c r="X462" i="1"/>
  <c r="AC462" i="1" s="1"/>
  <c r="Y462" i="1"/>
  <c r="AD462" i="1" s="1"/>
  <c r="V83" i="1"/>
  <c r="AA83" i="1" s="1"/>
  <c r="X83" i="1"/>
  <c r="AC83" i="1" s="1"/>
  <c r="W83" i="1"/>
  <c r="AB83" i="1" s="1"/>
  <c r="Y83" i="1"/>
  <c r="AD83" i="1" s="1"/>
  <c r="W94" i="1"/>
  <c r="AB94" i="1" s="1"/>
  <c r="X94" i="1"/>
  <c r="AC94" i="1" s="1"/>
  <c r="V94" i="1"/>
  <c r="AA94" i="1" s="1"/>
  <c r="Y94" i="1"/>
  <c r="AD94" i="1" s="1"/>
  <c r="X346" i="1"/>
  <c r="AC346" i="1" s="1"/>
  <c r="V346" i="1"/>
  <c r="AA346" i="1" s="1"/>
  <c r="Y346" i="1"/>
  <c r="AD346" i="1" s="1"/>
  <c r="W346" i="1"/>
  <c r="AB346" i="1" s="1"/>
  <c r="Z363" i="1"/>
  <c r="AE363" i="1"/>
  <c r="V257" i="1"/>
  <c r="AA257" i="1" s="1"/>
  <c r="W257" i="1"/>
  <c r="AB257" i="1" s="1"/>
  <c r="Y257" i="1"/>
  <c r="AD257" i="1" s="1"/>
  <c r="X257" i="1"/>
  <c r="AC257" i="1" s="1"/>
  <c r="U445" i="1"/>
  <c r="Y365" i="1"/>
  <c r="AD365" i="1" s="1"/>
  <c r="X365" i="1"/>
  <c r="AC365" i="1" s="1"/>
  <c r="V365" i="1"/>
  <c r="AA365" i="1" s="1"/>
  <c r="W365" i="1"/>
  <c r="AB365" i="1" s="1"/>
  <c r="U403" i="1"/>
  <c r="Z60" i="1"/>
  <c r="AE60" i="1"/>
  <c r="Z144" i="1"/>
  <c r="AE144" i="1"/>
  <c r="AE386" i="1"/>
  <c r="Z386" i="1"/>
  <c r="U384" i="1"/>
  <c r="V471" i="1"/>
  <c r="AA471" i="1" s="1"/>
  <c r="Y471" i="1"/>
  <c r="AD471" i="1" s="1"/>
  <c r="W471" i="1"/>
  <c r="AB471" i="1" s="1"/>
  <c r="X471" i="1"/>
  <c r="AC471" i="1" s="1"/>
  <c r="AE280" i="1"/>
  <c r="Z280" i="1"/>
  <c r="U354" i="1"/>
  <c r="U359" i="1"/>
  <c r="AE150" i="1"/>
  <c r="Z150" i="1"/>
  <c r="V442" i="1"/>
  <c r="AA442" i="1" s="1"/>
  <c r="W442" i="1"/>
  <c r="AB442" i="1" s="1"/>
  <c r="Y442" i="1"/>
  <c r="AD442" i="1" s="1"/>
  <c r="X442" i="1"/>
  <c r="AC442" i="1" s="1"/>
  <c r="W469" i="1"/>
  <c r="AB469" i="1" s="1"/>
  <c r="Y469" i="1"/>
  <c r="AD469" i="1" s="1"/>
  <c r="V469" i="1"/>
  <c r="AA469" i="1" s="1"/>
  <c r="X469" i="1"/>
  <c r="AC469" i="1" s="1"/>
  <c r="Y505" i="1"/>
  <c r="AD505" i="1" s="1"/>
  <c r="X505" i="1"/>
  <c r="AC505" i="1" s="1"/>
  <c r="W505" i="1"/>
  <c r="AB505" i="1" s="1"/>
  <c r="V505" i="1"/>
  <c r="AA505" i="1" s="1"/>
  <c r="W126" i="1"/>
  <c r="AB126" i="1" s="1"/>
  <c r="V126" i="1"/>
  <c r="AA126" i="1" s="1"/>
  <c r="Y126" i="1"/>
  <c r="AD126" i="1" s="1"/>
  <c r="X126" i="1"/>
  <c r="AC126" i="1" s="1"/>
  <c r="X364" i="1"/>
  <c r="AC364" i="1" s="1"/>
  <c r="W364" i="1"/>
  <c r="AB364" i="1" s="1"/>
  <c r="V364" i="1"/>
  <c r="AA364" i="1" s="1"/>
  <c r="Y364" i="1"/>
  <c r="AD364" i="1" s="1"/>
  <c r="X216" i="1"/>
  <c r="AC216" i="1" s="1"/>
  <c r="Y216" i="1"/>
  <c r="AD216" i="1" s="1"/>
  <c r="W216" i="1"/>
  <c r="AB216" i="1" s="1"/>
  <c r="V216" i="1"/>
  <c r="AA216" i="1" s="1"/>
  <c r="V203" i="1"/>
  <c r="AA203" i="1" s="1"/>
  <c r="W203" i="1"/>
  <c r="AB203" i="1" s="1"/>
  <c r="Y203" i="1"/>
  <c r="AD203" i="1" s="1"/>
  <c r="X203" i="1"/>
  <c r="AC203" i="1" s="1"/>
  <c r="Y327" i="1"/>
  <c r="AD327" i="1" s="1"/>
  <c r="W327" i="1"/>
  <c r="AB327" i="1" s="1"/>
  <c r="X327" i="1"/>
  <c r="AC327" i="1" s="1"/>
  <c r="V327" i="1"/>
  <c r="AA327" i="1" s="1"/>
  <c r="V289" i="1"/>
  <c r="AA289" i="1" s="1"/>
  <c r="Y289" i="1"/>
  <c r="AD289" i="1" s="1"/>
  <c r="X289" i="1"/>
  <c r="AC289" i="1" s="1"/>
  <c r="W289" i="1"/>
  <c r="AB289" i="1" s="1"/>
  <c r="V219" i="1"/>
  <c r="AA219" i="1" s="1"/>
  <c r="X219" i="1"/>
  <c r="AC219" i="1" s="1"/>
  <c r="Y219" i="1"/>
  <c r="AD219" i="1" s="1"/>
  <c r="W219" i="1"/>
  <c r="AB219" i="1" s="1"/>
  <c r="Y270" i="1"/>
  <c r="AD270" i="1" s="1"/>
  <c r="X270" i="1"/>
  <c r="AC270" i="1" s="1"/>
  <c r="W270" i="1"/>
  <c r="AB270" i="1" s="1"/>
  <c r="V270" i="1"/>
  <c r="AA270" i="1" s="1"/>
  <c r="V438" i="1"/>
  <c r="AA438" i="1" s="1"/>
  <c r="Y438" i="1"/>
  <c r="AD438" i="1" s="1"/>
  <c r="W438" i="1"/>
  <c r="AB438" i="1" s="1"/>
  <c r="X438" i="1"/>
  <c r="AC438" i="1" s="1"/>
  <c r="W449" i="1"/>
  <c r="AB449" i="1" s="1"/>
  <c r="V449" i="1"/>
  <c r="AA449" i="1" s="1"/>
  <c r="Y449" i="1"/>
  <c r="AD449" i="1" s="1"/>
  <c r="X449" i="1"/>
  <c r="AC449" i="1" s="1"/>
  <c r="W486" i="1"/>
  <c r="AB486" i="1" s="1"/>
  <c r="V486" i="1"/>
  <c r="AA486" i="1" s="1"/>
  <c r="X486" i="1"/>
  <c r="AC486" i="1" s="1"/>
  <c r="Y486" i="1"/>
  <c r="AD486" i="1" s="1"/>
  <c r="Z467" i="1"/>
  <c r="AE467" i="1"/>
  <c r="AE268" i="1"/>
  <c r="Z268" i="1"/>
  <c r="Z123" i="1"/>
  <c r="AE123" i="1"/>
  <c r="Z101" i="1"/>
  <c r="AE101" i="1"/>
  <c r="Z86" i="1"/>
  <c r="AE86" i="1"/>
  <c r="Z127" i="1"/>
  <c r="AE127" i="1"/>
  <c r="Z276" i="1"/>
  <c r="AE276" i="1"/>
  <c r="Z143" i="1"/>
  <c r="AE143" i="1"/>
  <c r="EU52" i="1"/>
  <c r="L83" i="4" s="1"/>
  <c r="X83" i="4" s="1"/>
  <c r="V286" i="1"/>
  <c r="AA286" i="1" s="1"/>
  <c r="Y286" i="1"/>
  <c r="AD286" i="1" s="1"/>
  <c r="W286" i="1"/>
  <c r="AB286" i="1" s="1"/>
  <c r="X286" i="1"/>
  <c r="AC286" i="1" s="1"/>
  <c r="U492" i="1"/>
  <c r="AE439" i="1"/>
  <c r="Z439" i="1"/>
  <c r="X389" i="1"/>
  <c r="AC389" i="1" s="1"/>
  <c r="W389" i="1"/>
  <c r="AB389" i="1" s="1"/>
  <c r="V389" i="1"/>
  <c r="AA389" i="1" s="1"/>
  <c r="Y389" i="1"/>
  <c r="AD389" i="1" s="1"/>
  <c r="U336" i="1"/>
  <c r="U242" i="1"/>
  <c r="W303" i="1"/>
  <c r="AB303" i="1" s="1"/>
  <c r="V303" i="1"/>
  <c r="AA303" i="1" s="1"/>
  <c r="Y303" i="1"/>
  <c r="AD303" i="1" s="1"/>
  <c r="X303" i="1"/>
  <c r="AC303" i="1" s="1"/>
  <c r="U190" i="1"/>
  <c r="W253" i="1"/>
  <c r="AB253" i="1" s="1"/>
  <c r="V253" i="1"/>
  <c r="AA253" i="1" s="1"/>
  <c r="X253" i="1"/>
  <c r="AC253" i="1" s="1"/>
  <c r="Y253" i="1"/>
  <c r="AD253" i="1" s="1"/>
  <c r="U61" i="1"/>
  <c r="Z218" i="1"/>
  <c r="AE218" i="1"/>
  <c r="U456" i="1"/>
  <c r="U265" i="1"/>
  <c r="X446" i="1"/>
  <c r="AC446" i="1" s="1"/>
  <c r="W446" i="1"/>
  <c r="AB446" i="1" s="1"/>
  <c r="Y446" i="1"/>
  <c r="AD446" i="1" s="1"/>
  <c r="V446" i="1"/>
  <c r="AA446" i="1" s="1"/>
  <c r="X237" i="1"/>
  <c r="AC237" i="1" s="1"/>
  <c r="V237" i="1"/>
  <c r="AA237" i="1" s="1"/>
  <c r="W237" i="1"/>
  <c r="AB237" i="1" s="1"/>
  <c r="Y237" i="1"/>
  <c r="AD237" i="1" s="1"/>
  <c r="U472" i="1"/>
  <c r="AE182" i="1"/>
  <c r="Z182" i="1"/>
  <c r="Y193" i="1"/>
  <c r="AD193" i="1" s="1"/>
  <c r="V193" i="1"/>
  <c r="AA193" i="1" s="1"/>
  <c r="X193" i="1"/>
  <c r="AC193" i="1" s="1"/>
  <c r="W193" i="1"/>
  <c r="AB193" i="1" s="1"/>
  <c r="Y155" i="1"/>
  <c r="AD155" i="1" s="1"/>
  <c r="V155" i="1"/>
  <c r="AA155" i="1" s="1"/>
  <c r="X155" i="1"/>
  <c r="AC155" i="1" s="1"/>
  <c r="W155" i="1"/>
  <c r="AB155" i="1" s="1"/>
  <c r="U37" i="1"/>
  <c r="Y264" i="1"/>
  <c r="AD264" i="1" s="1"/>
  <c r="X264" i="1"/>
  <c r="AC264" i="1" s="1"/>
  <c r="V264" i="1"/>
  <c r="AA264" i="1" s="1"/>
  <c r="W264" i="1"/>
  <c r="AB264" i="1" s="1"/>
  <c r="U485" i="1"/>
  <c r="U230" i="1"/>
  <c r="W373" i="1"/>
  <c r="AB373" i="1" s="1"/>
  <c r="X373" i="1"/>
  <c r="AC373" i="1" s="1"/>
  <c r="V373" i="1"/>
  <c r="AA373" i="1" s="1"/>
  <c r="Y373" i="1"/>
  <c r="AD373" i="1" s="1"/>
  <c r="X425" i="1"/>
  <c r="AC425" i="1" s="1"/>
  <c r="W425" i="1"/>
  <c r="AB425" i="1" s="1"/>
  <c r="V425" i="1"/>
  <c r="AA425" i="1" s="1"/>
  <c r="Y425" i="1"/>
  <c r="AD425" i="1" s="1"/>
  <c r="X385" i="1"/>
  <c r="AC385" i="1" s="1"/>
  <c r="W385" i="1"/>
  <c r="AB385" i="1" s="1"/>
  <c r="Y385" i="1"/>
  <c r="AD385" i="1" s="1"/>
  <c r="V385" i="1"/>
  <c r="AA385" i="1" s="1"/>
  <c r="V161" i="1"/>
  <c r="AA161" i="1" s="1"/>
  <c r="W161" i="1"/>
  <c r="AB161" i="1" s="1"/>
  <c r="Y161" i="1"/>
  <c r="AD161" i="1" s="1"/>
  <c r="X161" i="1"/>
  <c r="AC161" i="1" s="1"/>
  <c r="V287" i="1"/>
  <c r="AA287" i="1" s="1"/>
  <c r="Y287" i="1"/>
  <c r="AD287" i="1" s="1"/>
  <c r="X287" i="1"/>
  <c r="AC287" i="1" s="1"/>
  <c r="W287" i="1"/>
  <c r="AB287" i="1" s="1"/>
  <c r="W396" i="1"/>
  <c r="AB396" i="1" s="1"/>
  <c r="X396" i="1"/>
  <c r="AC396" i="1" s="1"/>
  <c r="V396" i="1"/>
  <c r="AA396" i="1" s="1"/>
  <c r="Y396" i="1"/>
  <c r="AD396" i="1" s="1"/>
  <c r="U223" i="1"/>
  <c r="U440" i="1"/>
  <c r="U100" i="1"/>
  <c r="V463" i="1"/>
  <c r="AA463" i="1" s="1"/>
  <c r="Y463" i="1"/>
  <c r="AD463" i="1" s="1"/>
  <c r="W463" i="1"/>
  <c r="AB463" i="1" s="1"/>
  <c r="X463" i="1"/>
  <c r="AC463" i="1" s="1"/>
  <c r="V433" i="1"/>
  <c r="AA433" i="1" s="1"/>
  <c r="W433" i="1"/>
  <c r="AB433" i="1" s="1"/>
  <c r="Y433" i="1"/>
  <c r="AD433" i="1" s="1"/>
  <c r="X433" i="1"/>
  <c r="AC433" i="1" s="1"/>
  <c r="AE238" i="1"/>
  <c r="Z238" i="1"/>
  <c r="AE62" i="1"/>
  <c r="Z62" i="1"/>
  <c r="U348" i="1"/>
  <c r="Y39" i="1"/>
  <c r="AD39" i="1" s="1"/>
  <c r="V39" i="1"/>
  <c r="AA39" i="1" s="1"/>
  <c r="X39" i="1"/>
  <c r="AC39" i="1" s="1"/>
  <c r="W39" i="1"/>
  <c r="AB39" i="1" s="1"/>
  <c r="U191" i="1"/>
  <c r="X90" i="1"/>
  <c r="AC90" i="1" s="1"/>
  <c r="V90" i="1"/>
  <c r="AA90" i="1" s="1"/>
  <c r="Y90" i="1"/>
  <c r="AD90" i="1" s="1"/>
  <c r="W90" i="1"/>
  <c r="AB90" i="1" s="1"/>
  <c r="W457" i="1"/>
  <c r="AB457" i="1" s="1"/>
  <c r="X457" i="1"/>
  <c r="AC457" i="1" s="1"/>
  <c r="V457" i="1"/>
  <c r="AA457" i="1" s="1"/>
  <c r="Y457" i="1"/>
  <c r="AD457" i="1" s="1"/>
  <c r="AE38" i="1"/>
  <c r="Z38" i="1"/>
  <c r="Y91" i="1"/>
  <c r="AD91" i="1" s="1"/>
  <c r="V91" i="1"/>
  <c r="AA91" i="1" s="1"/>
  <c r="X91" i="1"/>
  <c r="AC91" i="1" s="1"/>
  <c r="W91" i="1"/>
  <c r="AB91" i="1" s="1"/>
  <c r="U392" i="1"/>
  <c r="AE506" i="1"/>
  <c r="Z506" i="1"/>
  <c r="U118" i="1"/>
  <c r="U148" i="1"/>
  <c r="U77" i="1"/>
  <c r="U159" i="1"/>
  <c r="AE186" i="1"/>
  <c r="Z186" i="1"/>
  <c r="U415" i="1"/>
  <c r="U89" i="1"/>
  <c r="U413" i="1"/>
  <c r="U504" i="1"/>
  <c r="U49" i="1"/>
  <c r="V197" i="1"/>
  <c r="AA197" i="1" s="1"/>
  <c r="Y197" i="1"/>
  <c r="AD197" i="1" s="1"/>
  <c r="W197" i="1"/>
  <c r="AB197" i="1" s="1"/>
  <c r="X197" i="1"/>
  <c r="AC197" i="1" s="1"/>
  <c r="V177" i="1"/>
  <c r="AA177" i="1" s="1"/>
  <c r="Y177" i="1"/>
  <c r="AD177" i="1" s="1"/>
  <c r="W177" i="1"/>
  <c r="AB177" i="1" s="1"/>
  <c r="X177" i="1"/>
  <c r="AC177" i="1" s="1"/>
  <c r="W368" i="1"/>
  <c r="AB368" i="1" s="1"/>
  <c r="Y368" i="1"/>
  <c r="AD368" i="1" s="1"/>
  <c r="X368" i="1"/>
  <c r="AC368" i="1" s="1"/>
  <c r="V368" i="1"/>
  <c r="AA368" i="1" s="1"/>
  <c r="Y266" i="1"/>
  <c r="AD266" i="1" s="1"/>
  <c r="X266" i="1"/>
  <c r="AC266" i="1" s="1"/>
  <c r="W266" i="1"/>
  <c r="AB266" i="1" s="1"/>
  <c r="V266" i="1"/>
  <c r="AA266" i="1" s="1"/>
  <c r="Y334" i="1"/>
  <c r="AD334" i="1" s="1"/>
  <c r="X334" i="1"/>
  <c r="AC334" i="1" s="1"/>
  <c r="W334" i="1"/>
  <c r="AB334" i="1" s="1"/>
  <c r="V334" i="1"/>
  <c r="AA334" i="1" s="1"/>
  <c r="X349" i="1"/>
  <c r="AC349" i="1" s="1"/>
  <c r="Y349" i="1"/>
  <c r="AD349" i="1" s="1"/>
  <c r="W349" i="1"/>
  <c r="AB349" i="1" s="1"/>
  <c r="V349" i="1"/>
  <c r="AA349" i="1" s="1"/>
  <c r="AE426" i="1"/>
  <c r="Z426" i="1"/>
  <c r="X258" i="1"/>
  <c r="AC258" i="1" s="1"/>
  <c r="V258" i="1"/>
  <c r="AA258" i="1" s="1"/>
  <c r="Y258" i="1"/>
  <c r="AD258" i="1" s="1"/>
  <c r="W258" i="1"/>
  <c r="AB258" i="1" s="1"/>
  <c r="U256" i="1"/>
  <c r="U344" i="1"/>
  <c r="V298" i="1"/>
  <c r="AA298" i="1" s="1"/>
  <c r="Y298" i="1"/>
  <c r="AD298" i="1" s="1"/>
  <c r="X298" i="1"/>
  <c r="AC298" i="1" s="1"/>
  <c r="W298" i="1"/>
  <c r="AB298" i="1" s="1"/>
  <c r="U246" i="1"/>
  <c r="V229" i="1"/>
  <c r="AA229" i="1" s="1"/>
  <c r="Y229" i="1"/>
  <c r="AD229" i="1" s="1"/>
  <c r="W229" i="1"/>
  <c r="AB229" i="1" s="1"/>
  <c r="X229" i="1"/>
  <c r="AC229" i="1" s="1"/>
  <c r="W273" i="1"/>
  <c r="AB273" i="1" s="1"/>
  <c r="X273" i="1"/>
  <c r="AC273" i="1" s="1"/>
  <c r="V273" i="1"/>
  <c r="AA273" i="1" s="1"/>
  <c r="Y273" i="1"/>
  <c r="AD273" i="1" s="1"/>
  <c r="U104" i="1"/>
  <c r="X421" i="1"/>
  <c r="AC421" i="1" s="1"/>
  <c r="V421" i="1"/>
  <c r="AA421" i="1" s="1"/>
  <c r="W421" i="1"/>
  <c r="AB421" i="1" s="1"/>
  <c r="Y421" i="1"/>
  <c r="AD421" i="1" s="1"/>
  <c r="Y180" i="1"/>
  <c r="AD180" i="1" s="1"/>
  <c r="X180" i="1"/>
  <c r="AC180" i="1" s="1"/>
  <c r="V180" i="1"/>
  <c r="AA180" i="1" s="1"/>
  <c r="W180" i="1"/>
  <c r="AB180" i="1" s="1"/>
  <c r="W192" i="1"/>
  <c r="AB192" i="1" s="1"/>
  <c r="V192" i="1"/>
  <c r="AA192" i="1" s="1"/>
  <c r="Y192" i="1"/>
  <c r="AD192" i="1" s="1"/>
  <c r="X192" i="1"/>
  <c r="AC192" i="1" s="1"/>
  <c r="U460" i="1"/>
  <c r="U205" i="1"/>
  <c r="U376" i="1"/>
  <c r="U470" i="1"/>
  <c r="Y473" i="1"/>
  <c r="AD473" i="1" s="1"/>
  <c r="X473" i="1"/>
  <c r="AC473" i="1" s="1"/>
  <c r="W473" i="1"/>
  <c r="AB473" i="1" s="1"/>
  <c r="V473" i="1"/>
  <c r="AA473" i="1" s="1"/>
  <c r="U498" i="1"/>
  <c r="Y305" i="1"/>
  <c r="AD305" i="1" s="1"/>
  <c r="X305" i="1"/>
  <c r="AC305" i="1" s="1"/>
  <c r="W305" i="1"/>
  <c r="AB305" i="1" s="1"/>
  <c r="V305" i="1"/>
  <c r="AA305" i="1" s="1"/>
  <c r="V176" i="1"/>
  <c r="AA176" i="1" s="1"/>
  <c r="W176" i="1"/>
  <c r="AB176" i="1" s="1"/>
  <c r="Y176" i="1"/>
  <c r="AD176" i="1" s="1"/>
  <c r="X176" i="1"/>
  <c r="AC176" i="1" s="1"/>
  <c r="W461" i="1"/>
  <c r="AB461" i="1" s="1"/>
  <c r="Y461" i="1"/>
  <c r="AD461" i="1" s="1"/>
  <c r="X461" i="1"/>
  <c r="AC461" i="1" s="1"/>
  <c r="V461" i="1"/>
  <c r="AA461" i="1" s="1"/>
  <c r="V220" i="1"/>
  <c r="AA220" i="1" s="1"/>
  <c r="X220" i="1"/>
  <c r="AC220" i="1" s="1"/>
  <c r="W220" i="1"/>
  <c r="AB220" i="1" s="1"/>
  <c r="Y220" i="1"/>
  <c r="AD220" i="1" s="1"/>
  <c r="X67" i="1"/>
  <c r="AC67" i="1" s="1"/>
  <c r="W67" i="1"/>
  <c r="AB67" i="1" s="1"/>
  <c r="Y67" i="1"/>
  <c r="AD67" i="1" s="1"/>
  <c r="V67" i="1"/>
  <c r="AA67" i="1" s="1"/>
  <c r="X106" i="1"/>
  <c r="AC106" i="1" s="1"/>
  <c r="W106" i="1"/>
  <c r="AB106" i="1" s="1"/>
  <c r="V106" i="1"/>
  <c r="AA106" i="1" s="1"/>
  <c r="Y106" i="1"/>
  <c r="AD106" i="1" s="1"/>
  <c r="V477" i="1"/>
  <c r="AA477" i="1" s="1"/>
  <c r="W477" i="1"/>
  <c r="AB477" i="1" s="1"/>
  <c r="Y477" i="1"/>
  <c r="AD477" i="1" s="1"/>
  <c r="X477" i="1"/>
  <c r="AC477" i="1" s="1"/>
  <c r="X408" i="1"/>
  <c r="AC408" i="1" s="1"/>
  <c r="W408" i="1"/>
  <c r="AB408" i="1" s="1"/>
  <c r="V408" i="1"/>
  <c r="AA408" i="1" s="1"/>
  <c r="Y408" i="1"/>
  <c r="AD408" i="1" s="1"/>
  <c r="U120" i="1"/>
  <c r="W337" i="1"/>
  <c r="AB337" i="1" s="1"/>
  <c r="V337" i="1"/>
  <c r="AA337" i="1" s="1"/>
  <c r="Y337" i="1"/>
  <c r="AD337" i="1" s="1"/>
  <c r="X337" i="1"/>
  <c r="AC337" i="1" s="1"/>
  <c r="Z50" i="1"/>
  <c r="AE50" i="1"/>
  <c r="U65" i="1"/>
  <c r="U179" i="1"/>
  <c r="Z422" i="1"/>
  <c r="AE422" i="1"/>
  <c r="U295" i="1"/>
  <c r="X436" i="1"/>
  <c r="AC436" i="1" s="1"/>
  <c r="W436" i="1"/>
  <c r="AB436" i="1" s="1"/>
  <c r="V436" i="1"/>
  <c r="AA436" i="1" s="1"/>
  <c r="Y436" i="1"/>
  <c r="AD436" i="1" s="1"/>
  <c r="U181" i="1"/>
  <c r="U212" i="1"/>
  <c r="W321" i="1"/>
  <c r="AB321" i="1" s="1"/>
  <c r="V321" i="1"/>
  <c r="AA321" i="1" s="1"/>
  <c r="Y321" i="1"/>
  <c r="AD321" i="1" s="1"/>
  <c r="X321" i="1"/>
  <c r="AC321" i="1" s="1"/>
  <c r="AE66" i="1"/>
  <c r="Z66" i="1"/>
  <c r="U510" i="1"/>
  <c r="U474" i="1"/>
  <c r="U116" i="1"/>
  <c r="U108" i="1"/>
  <c r="U409" i="1"/>
  <c r="Z217" i="1"/>
  <c r="AE217" i="1"/>
  <c r="AE133" i="1"/>
  <c r="Z133" i="1"/>
  <c r="Z125" i="1"/>
  <c r="AE125" i="1"/>
  <c r="Z119" i="1"/>
  <c r="AE119" i="1"/>
  <c r="Z497" i="1"/>
  <c r="AE497" i="1"/>
  <c r="Z32" i="1"/>
  <c r="AE32" i="1"/>
  <c r="Z36" i="1"/>
  <c r="AE36" i="1"/>
  <c r="AE343" i="1"/>
  <c r="Z343" i="1"/>
  <c r="AE46" i="1"/>
  <c r="Z46" i="1"/>
  <c r="AE169" i="1"/>
  <c r="Z169" i="1"/>
  <c r="AE34" i="1"/>
  <c r="Z34" i="1"/>
  <c r="Z107" i="1"/>
  <c r="AE107" i="1"/>
  <c r="Z165" i="1"/>
  <c r="AE165" i="1"/>
  <c r="Z275" i="1"/>
  <c r="AE275" i="1"/>
  <c r="AO28" i="1"/>
  <c r="L23" i="5" s="1"/>
  <c r="AO21" i="1"/>
  <c r="D52" i="4" s="1"/>
  <c r="AH22" i="1"/>
  <c r="AI22" i="1" s="1"/>
  <c r="AL22" i="1" s="1"/>
  <c r="AO22" i="1" s="1"/>
  <c r="E46" i="4"/>
  <c r="Q46" i="4" s="1"/>
  <c r="AO24" i="1"/>
  <c r="U21" i="1"/>
  <c r="X21" i="1" s="1"/>
  <c r="AC21" i="1" s="1"/>
  <c r="U13" i="1"/>
  <c r="Y13" i="1" s="1"/>
  <c r="AD13" i="1" s="1"/>
  <c r="X23" i="1"/>
  <c r="AC23" i="1" s="1"/>
  <c r="V23" i="1"/>
  <c r="AA23" i="1" s="1"/>
  <c r="W23" i="1"/>
  <c r="AB23" i="1" s="1"/>
  <c r="Y23" i="1"/>
  <c r="AD23" i="1" s="1"/>
  <c r="U16" i="1"/>
  <c r="AE26" i="1"/>
  <c r="Z26" i="1"/>
  <c r="U15" i="1"/>
  <c r="Z20" i="1"/>
  <c r="AE20" i="1"/>
  <c r="E54" i="4"/>
  <c r="Q54" i="4" s="1"/>
  <c r="U17" i="1"/>
  <c r="AH20" i="1"/>
  <c r="AI20" i="1" s="1"/>
  <c r="AL20" i="1" s="1"/>
  <c r="AO20" i="1" s="1"/>
  <c r="Z12" i="1"/>
  <c r="AE12" i="1"/>
  <c r="Z24" i="1"/>
  <c r="AE24" i="1"/>
  <c r="Z22" i="1"/>
  <c r="AE22" i="1"/>
  <c r="V28" i="1"/>
  <c r="AA28" i="1" s="1"/>
  <c r="W28" i="1"/>
  <c r="AB28" i="1" s="1"/>
  <c r="Y28" i="1"/>
  <c r="AD28" i="1" s="1"/>
  <c r="X28" i="1"/>
  <c r="AC28" i="1" s="1"/>
  <c r="U25" i="1"/>
  <c r="Y19" i="1"/>
  <c r="AD19" i="1" s="1"/>
  <c r="X19" i="1"/>
  <c r="AC19" i="1" s="1"/>
  <c r="W19" i="1"/>
  <c r="AB19" i="1" s="1"/>
  <c r="V19" i="1"/>
  <c r="AA19" i="1" s="1"/>
  <c r="AE18" i="1"/>
  <c r="Z18" i="1"/>
  <c r="V21" i="1"/>
  <c r="AA21" i="1" s="1"/>
  <c r="X27" i="1"/>
  <c r="AC27" i="1" s="1"/>
  <c r="V27" i="1"/>
  <c r="AA27" i="1" s="1"/>
  <c r="Y27" i="1"/>
  <c r="AD27" i="1" s="1"/>
  <c r="W27" i="1"/>
  <c r="AB27" i="1" s="1"/>
  <c r="Z14" i="1"/>
  <c r="AE14" i="1"/>
  <c r="AO14" i="1"/>
  <c r="E43" i="4"/>
  <c r="Q43" i="4" s="1"/>
  <c r="EU53" i="1"/>
  <c r="L84" i="4" s="1"/>
  <c r="X84" i="4" s="1"/>
  <c r="CA80" i="1"/>
  <c r="CB80" i="1" s="1"/>
  <c r="CC80" i="1" s="1"/>
  <c r="CB83" i="1"/>
  <c r="CC83" i="1" s="1"/>
  <c r="CA428" i="1"/>
  <c r="CB470" i="1"/>
  <c r="CC470" i="1" s="1"/>
  <c r="CB49" i="1"/>
  <c r="CC49" i="1" s="1"/>
  <c r="CB334" i="1"/>
  <c r="CC334" i="1" s="1"/>
  <c r="CB119" i="1"/>
  <c r="CC119" i="1" s="1"/>
  <c r="CB327" i="1"/>
  <c r="CC327" i="1" s="1"/>
  <c r="CB133" i="1"/>
  <c r="CC133" i="1" s="1"/>
  <c r="CA137" i="1"/>
  <c r="CA289" i="1"/>
  <c r="BK274" i="1"/>
  <c r="BL274" i="1" s="1"/>
  <c r="BM274" i="1" s="1"/>
  <c r="CA274" i="1"/>
  <c r="BK317" i="1"/>
  <c r="CA317" i="1"/>
  <c r="BK41" i="1"/>
  <c r="CB41" i="1"/>
  <c r="CC41" i="1" s="1"/>
  <c r="BK67" i="1"/>
  <c r="BL67" i="1" s="1"/>
  <c r="BM67" i="1" s="1"/>
  <c r="CA413" i="1"/>
  <c r="BK413" i="1"/>
  <c r="CA477" i="1"/>
  <c r="BK477" i="1"/>
  <c r="BL477" i="1" s="1"/>
  <c r="BM477" i="1" s="1"/>
  <c r="BK485" i="1"/>
  <c r="CB485" i="1"/>
  <c r="CC485" i="1" s="1"/>
  <c r="BK160" i="1"/>
  <c r="BL160" i="1" s="1"/>
  <c r="BM160" i="1" s="1"/>
  <c r="BN160" i="1" s="1"/>
  <c r="CA160" i="1"/>
  <c r="BK502" i="1"/>
  <c r="BL502" i="1" s="1"/>
  <c r="BM502" i="1" s="1"/>
  <c r="BN502" i="1" s="1"/>
  <c r="CA502" i="1"/>
  <c r="CB502" i="1"/>
  <c r="CC502" i="1" s="1"/>
  <c r="BK459" i="1"/>
  <c r="CA459" i="1"/>
  <c r="CB459" i="1"/>
  <c r="CC459" i="1" s="1"/>
  <c r="BK394" i="1"/>
  <c r="BL394" i="1" s="1"/>
  <c r="BM394" i="1" s="1"/>
  <c r="CB394" i="1"/>
  <c r="CC394" i="1" s="1"/>
  <c r="BK55" i="1"/>
  <c r="BK88" i="1"/>
  <c r="BL88" i="1" s="1"/>
  <c r="BM88" i="1" s="1"/>
  <c r="BK489" i="1"/>
  <c r="BK391" i="1"/>
  <c r="CB391" i="1"/>
  <c r="CC391" i="1" s="1"/>
  <c r="BK506" i="1"/>
  <c r="BL506" i="1" s="1"/>
  <c r="BM506" i="1" s="1"/>
  <c r="BN506" i="1" s="1"/>
  <c r="CA506" i="1"/>
  <c r="BK31" i="1"/>
  <c r="BL31" i="1" s="1"/>
  <c r="BM31" i="1" s="1"/>
  <c r="CA291" i="1"/>
  <c r="BK291" i="1"/>
  <c r="CA468" i="1"/>
  <c r="BK468" i="1"/>
  <c r="BK37" i="1"/>
  <c r="CB37" i="1"/>
  <c r="CC37" i="1" s="1"/>
  <c r="BK127" i="1"/>
  <c r="BL127" i="1" s="1"/>
  <c r="BM127" i="1" s="1"/>
  <c r="BK454" i="1"/>
  <c r="BL454" i="1" s="1"/>
  <c r="BM454" i="1" s="1"/>
  <c r="BN454" i="1" s="1"/>
  <c r="CA454" i="1"/>
  <c r="CB454" i="1"/>
  <c r="CC454" i="1" s="1"/>
  <c r="BK85" i="1"/>
  <c r="BL85" i="1" s="1"/>
  <c r="BM85" i="1" s="1"/>
  <c r="CB85" i="1"/>
  <c r="CC85" i="1" s="1"/>
  <c r="BK87" i="1"/>
  <c r="BL87" i="1" s="1"/>
  <c r="BM87" i="1" s="1"/>
  <c r="CA295" i="1"/>
  <c r="BK295" i="1"/>
  <c r="CB295" i="1"/>
  <c r="CC295" i="1" s="1"/>
  <c r="BK436" i="1"/>
  <c r="BL436" i="1" s="1"/>
  <c r="BM436" i="1" s="1"/>
  <c r="CB436" i="1"/>
  <c r="CC436" i="1" s="1"/>
  <c r="BK44" i="1"/>
  <c r="BL44" i="1" s="1"/>
  <c r="BM44" i="1" s="1"/>
  <c r="BK239" i="1"/>
  <c r="BL239" i="1" s="1"/>
  <c r="BM239" i="1" s="1"/>
  <c r="CA239" i="1"/>
  <c r="BK228" i="1"/>
  <c r="BL228" i="1" s="1"/>
  <c r="BM228" i="1" s="1"/>
  <c r="CA228" i="1"/>
  <c r="BK50" i="1"/>
  <c r="BK233" i="1"/>
  <c r="CA233" i="1"/>
  <c r="CB233" i="1"/>
  <c r="CC233" i="1" s="1"/>
  <c r="BK290" i="1"/>
  <c r="CB290" i="1"/>
  <c r="CC290" i="1" s="1"/>
  <c r="BK367" i="1"/>
  <c r="BK305" i="1"/>
  <c r="CA305" i="1"/>
  <c r="CB305" i="1"/>
  <c r="CC305" i="1" s="1"/>
  <c r="BK157" i="1"/>
  <c r="BL157" i="1" s="1"/>
  <c r="BM157" i="1" s="1"/>
  <c r="BN157" i="1" s="1"/>
  <c r="CA157" i="1"/>
  <c r="BK491" i="1"/>
  <c r="CA491" i="1"/>
  <c r="BK122" i="1"/>
  <c r="BL122" i="1" s="1"/>
  <c r="BM122" i="1" s="1"/>
  <c r="CB122" i="1"/>
  <c r="CC122" i="1" s="1"/>
  <c r="BK330" i="1"/>
  <c r="BL330" i="1" s="1"/>
  <c r="BM330" i="1" s="1"/>
  <c r="BK386" i="1"/>
  <c r="CA386" i="1"/>
  <c r="BK148" i="1"/>
  <c r="BL148" i="1" s="1"/>
  <c r="BM148" i="1" s="1"/>
  <c r="CA490" i="1"/>
  <c r="BK490" i="1"/>
  <c r="BK420" i="1"/>
  <c r="CA420" i="1"/>
  <c r="BK273" i="1"/>
  <c r="BL273" i="1" s="1"/>
  <c r="BM273" i="1" s="1"/>
  <c r="CA273" i="1"/>
  <c r="BK377" i="1"/>
  <c r="BL377" i="1" s="1"/>
  <c r="BM377" i="1" s="1"/>
  <c r="BN377" i="1" s="1"/>
  <c r="CA377" i="1"/>
  <c r="CB377" i="1"/>
  <c r="CC377" i="1" s="1"/>
  <c r="CB148" i="1"/>
  <c r="CC148" i="1" s="1"/>
  <c r="CB506" i="1"/>
  <c r="CC506" i="1" s="1"/>
  <c r="CA85" i="1"/>
  <c r="CB418" i="1"/>
  <c r="CC418" i="1" s="1"/>
  <c r="CA127" i="1"/>
  <c r="BK179" i="1"/>
  <c r="BL179" i="1" s="1"/>
  <c r="CA179" i="1"/>
  <c r="CA481" i="1"/>
  <c r="BK481" i="1"/>
  <c r="BL481" i="1" s="1"/>
  <c r="BM481" i="1" s="1"/>
  <c r="CB481" i="1"/>
  <c r="CC481" i="1" s="1"/>
  <c r="BK156" i="1"/>
  <c r="BL156" i="1" s="1"/>
  <c r="BM156" i="1" s="1"/>
  <c r="BN156" i="1" s="1"/>
  <c r="CA156" i="1"/>
  <c r="BK383" i="1"/>
  <c r="BL383" i="1" s="1"/>
  <c r="BM383" i="1" s="1"/>
  <c r="CB383" i="1"/>
  <c r="CC383" i="1" s="1"/>
  <c r="BK255" i="1"/>
  <c r="BL255" i="1" s="1"/>
  <c r="BM255" i="1" s="1"/>
  <c r="CA255" i="1"/>
  <c r="BK498" i="1"/>
  <c r="BL498" i="1" s="1"/>
  <c r="BM498" i="1" s="1"/>
  <c r="BN498" i="1" s="1"/>
  <c r="CA498" i="1"/>
  <c r="BK73" i="1"/>
  <c r="BL73" i="1" s="1"/>
  <c r="BM73" i="1" s="1"/>
  <c r="CB73" i="1"/>
  <c r="CC73" i="1" s="1"/>
  <c r="BK212" i="1"/>
  <c r="BL212" i="1" s="1"/>
  <c r="BM212" i="1" s="1"/>
  <c r="BN212" i="1" s="1"/>
  <c r="CA212" i="1"/>
  <c r="BK455" i="1"/>
  <c r="BL455" i="1" s="1"/>
  <c r="BM455" i="1" s="1"/>
  <c r="CA455" i="1"/>
  <c r="BK351" i="1"/>
  <c r="BK280" i="1"/>
  <c r="BL280" i="1" s="1"/>
  <c r="BM280" i="1" s="1"/>
  <c r="CA280" i="1"/>
  <c r="BK154" i="1"/>
  <c r="BL154" i="1" s="1"/>
  <c r="BM154" i="1" s="1"/>
  <c r="BN154" i="1" s="1"/>
  <c r="CA154" i="1"/>
  <c r="BK453" i="1"/>
  <c r="BL453" i="1" s="1"/>
  <c r="BM453" i="1" s="1"/>
  <c r="BN453" i="1" s="1"/>
  <c r="CB453" i="1"/>
  <c r="CC453" i="1" s="1"/>
  <c r="BK120" i="1"/>
  <c r="BL120" i="1" s="1"/>
  <c r="BM120" i="1" s="1"/>
  <c r="CB120" i="1"/>
  <c r="CC120" i="1" s="1"/>
  <c r="BK248" i="1"/>
  <c r="CA248" i="1"/>
  <c r="CA199" i="1"/>
  <c r="BK199" i="1"/>
  <c r="BL199" i="1" s="1"/>
  <c r="BM199" i="1" s="1"/>
  <c r="BN199" i="1" s="1"/>
  <c r="BK83" i="1"/>
  <c r="BL83" i="1" s="1"/>
  <c r="BM83" i="1" s="1"/>
  <c r="BK64" i="1"/>
  <c r="CB64" i="1"/>
  <c r="CC64" i="1" s="1"/>
  <c r="CA203" i="1"/>
  <c r="BK203" i="1"/>
  <c r="BL203" i="1" s="1"/>
  <c r="BM203" i="1" s="1"/>
  <c r="BN203" i="1" s="1"/>
  <c r="BK419" i="1"/>
  <c r="CA419" i="1"/>
  <c r="CB419" i="1"/>
  <c r="CC419" i="1" s="1"/>
  <c r="BK329" i="1"/>
  <c r="BL329" i="1" s="1"/>
  <c r="BM329" i="1" s="1"/>
  <c r="BK115" i="1"/>
  <c r="BK109" i="1"/>
  <c r="BL109" i="1" s="1"/>
  <c r="BM109" i="1" s="1"/>
  <c r="CA298" i="1"/>
  <c r="BK298" i="1"/>
  <c r="BL298" i="1" s="1"/>
  <c r="BM298" i="1" s="1"/>
  <c r="BK244" i="1"/>
  <c r="BL244" i="1" s="1"/>
  <c r="BM244" i="1" s="1"/>
  <c r="CA244" i="1"/>
  <c r="BK260" i="1"/>
  <c r="CA260" i="1"/>
  <c r="CB260" i="1"/>
  <c r="CC260" i="1" s="1"/>
  <c r="BK102" i="1"/>
  <c r="CB102" i="1"/>
  <c r="CC102" i="1" s="1"/>
  <c r="BK346" i="1"/>
  <c r="BL346" i="1" s="1"/>
  <c r="BM346" i="1" s="1"/>
  <c r="CA308" i="1"/>
  <c r="BK308" i="1"/>
  <c r="CB308" i="1"/>
  <c r="CC308" i="1" s="1"/>
  <c r="CA253" i="1"/>
  <c r="BK253" i="1"/>
  <c r="BL253" i="1" s="1"/>
  <c r="BM253" i="1" s="1"/>
  <c r="BK496" i="1"/>
  <c r="CB496" i="1"/>
  <c r="CC496" i="1" s="1"/>
  <c r="BK379" i="1"/>
  <c r="BK182" i="1"/>
  <c r="BL182" i="1" s="1"/>
  <c r="CA182" i="1"/>
  <c r="BK230" i="1"/>
  <c r="BL230" i="1" s="1"/>
  <c r="BM230" i="1" s="1"/>
  <c r="CA230" i="1"/>
  <c r="CB230" i="1"/>
  <c r="CC230" i="1" s="1"/>
  <c r="BK111" i="1"/>
  <c r="BL111" i="1" s="1"/>
  <c r="BM111" i="1" s="1"/>
  <c r="BK68" i="1"/>
  <c r="CA207" i="1"/>
  <c r="BK207" i="1"/>
  <c r="BL207" i="1" s="1"/>
  <c r="BM207" i="1" s="1"/>
  <c r="BN207" i="1" s="1"/>
  <c r="BK423" i="1"/>
  <c r="CA423" i="1"/>
  <c r="BK333" i="1"/>
  <c r="BL333" i="1" s="1"/>
  <c r="BM333" i="1" s="1"/>
  <c r="BK139" i="1"/>
  <c r="CB139" i="1"/>
  <c r="CC139" i="1" s="1"/>
  <c r="BK113" i="1"/>
  <c r="CA302" i="1"/>
  <c r="BK302" i="1"/>
  <c r="BL302" i="1" s="1"/>
  <c r="BM302" i="1" s="1"/>
  <c r="BK252" i="1"/>
  <c r="CA252" i="1"/>
  <c r="BK268" i="1"/>
  <c r="CA268" i="1"/>
  <c r="CB268" i="1"/>
  <c r="CC268" i="1" s="1"/>
  <c r="BK110" i="1"/>
  <c r="BK350" i="1"/>
  <c r="BL350" i="1" s="1"/>
  <c r="BM350" i="1" s="1"/>
  <c r="BK359" i="1"/>
  <c r="CB359" i="1"/>
  <c r="CC359" i="1" s="1"/>
  <c r="BK257" i="1"/>
  <c r="BL257" i="1" s="1"/>
  <c r="BM257" i="1" s="1"/>
  <c r="CA257" i="1"/>
  <c r="CB257" i="1"/>
  <c r="CC257" i="1" s="1"/>
  <c r="BK500" i="1"/>
  <c r="BL500" i="1" s="1"/>
  <c r="BM500" i="1" s="1"/>
  <c r="CB500" i="1"/>
  <c r="CC500" i="1" s="1"/>
  <c r="CA509" i="1"/>
  <c r="BK509" i="1"/>
  <c r="CA208" i="1"/>
  <c r="BK208" i="1"/>
  <c r="BL208" i="1" s="1"/>
  <c r="BM208" i="1" s="1"/>
  <c r="BN208" i="1" s="1"/>
  <c r="BK488" i="1"/>
  <c r="BL488" i="1" s="1"/>
  <c r="BM488" i="1" s="1"/>
  <c r="CA488" i="1"/>
  <c r="BK340" i="1"/>
  <c r="CA340" i="1"/>
  <c r="BK234" i="1"/>
  <c r="BL234" i="1" s="1"/>
  <c r="BM234" i="1" s="1"/>
  <c r="CA234" i="1"/>
  <c r="BK104" i="1"/>
  <c r="CB104" i="1"/>
  <c r="CC104" i="1" s="1"/>
  <c r="BK297" i="1"/>
  <c r="CA297" i="1"/>
  <c r="BK337" i="1"/>
  <c r="BL337" i="1" s="1"/>
  <c r="BM337" i="1" s="1"/>
  <c r="BN337" i="1" s="1"/>
  <c r="CA337" i="1"/>
  <c r="BK163" i="1"/>
  <c r="BL163" i="1" s="1"/>
  <c r="BM163" i="1" s="1"/>
  <c r="BN163" i="1" s="1"/>
  <c r="CA163" i="1"/>
  <c r="BK117" i="1"/>
  <c r="BL117" i="1" s="1"/>
  <c r="BM117" i="1" s="1"/>
  <c r="CA306" i="1"/>
  <c r="BK306" i="1"/>
  <c r="BL306" i="1" s="1"/>
  <c r="BM306" i="1" s="1"/>
  <c r="BK264" i="1"/>
  <c r="BL264" i="1" s="1"/>
  <c r="BM264" i="1" s="1"/>
  <c r="CA264" i="1"/>
  <c r="CB264" i="1"/>
  <c r="CC264" i="1" s="1"/>
  <c r="BK276" i="1"/>
  <c r="CA276" i="1"/>
  <c r="CB276" i="1"/>
  <c r="CC276" i="1" s="1"/>
  <c r="BK118" i="1"/>
  <c r="CB118" i="1"/>
  <c r="CC118" i="1" s="1"/>
  <c r="BK354" i="1"/>
  <c r="BK374" i="1"/>
  <c r="BL374" i="1" s="1"/>
  <c r="BM374" i="1" s="1"/>
  <c r="BK311" i="1"/>
  <c r="CA311" i="1"/>
  <c r="BK246" i="1"/>
  <c r="BL246" i="1" s="1"/>
  <c r="BM246" i="1" s="1"/>
  <c r="CA246" i="1"/>
  <c r="CB246" i="1"/>
  <c r="CC246" i="1" s="1"/>
  <c r="BK147" i="1"/>
  <c r="BL147" i="1" s="1"/>
  <c r="BM147" i="1" s="1"/>
  <c r="CB147" i="1"/>
  <c r="CC147" i="1" s="1"/>
  <c r="BK76" i="1"/>
  <c r="BL76" i="1" s="1"/>
  <c r="BM76" i="1" s="1"/>
  <c r="CA215" i="1"/>
  <c r="BK215" i="1"/>
  <c r="BL215" i="1" s="1"/>
  <c r="BM215" i="1" s="1"/>
  <c r="BN215" i="1" s="1"/>
  <c r="CA458" i="1"/>
  <c r="BK458" i="1"/>
  <c r="BL458" i="1" s="1"/>
  <c r="BM458" i="1" s="1"/>
  <c r="BK271" i="1"/>
  <c r="BL271" i="1" s="1"/>
  <c r="BM271" i="1" s="1"/>
  <c r="CA271" i="1"/>
  <c r="BK183" i="1"/>
  <c r="BL183" i="1" s="1"/>
  <c r="CA183" i="1"/>
  <c r="BK121" i="1"/>
  <c r="BL121" i="1" s="1"/>
  <c r="BM121" i="1" s="1"/>
  <c r="CA310" i="1"/>
  <c r="BK310" i="1"/>
  <c r="BL310" i="1" s="1"/>
  <c r="BM310" i="1" s="1"/>
  <c r="BK272" i="1"/>
  <c r="CA272" i="1"/>
  <c r="BK287" i="1"/>
  <c r="CA287" i="1"/>
  <c r="BK130" i="1"/>
  <c r="CB130" i="1"/>
  <c r="CC130" i="1" s="1"/>
  <c r="BK358" i="1"/>
  <c r="CA402" i="1"/>
  <c r="BK402" i="1"/>
  <c r="CA265" i="1"/>
  <c r="BK265" i="1"/>
  <c r="BL265" i="1" s="1"/>
  <c r="BM265" i="1" s="1"/>
  <c r="BK508" i="1"/>
  <c r="BK313" i="1"/>
  <c r="CA313" i="1"/>
  <c r="BK201" i="1"/>
  <c r="BL201" i="1" s="1"/>
  <c r="BM201" i="1" s="1"/>
  <c r="BN201" i="1" s="1"/>
  <c r="CA201" i="1"/>
  <c r="BK99" i="1"/>
  <c r="BL99" i="1" s="1"/>
  <c r="BM99" i="1" s="1"/>
  <c r="CB99" i="1"/>
  <c r="CC99" i="1" s="1"/>
  <c r="BK469" i="1"/>
  <c r="CA469" i="1"/>
  <c r="CB469" i="1"/>
  <c r="CC469" i="1" s="1"/>
  <c r="BK144" i="1"/>
  <c r="CB144" i="1"/>
  <c r="CC144" i="1" s="1"/>
  <c r="BK364" i="1"/>
  <c r="CA364" i="1"/>
  <c r="BK243" i="1"/>
  <c r="BL243" i="1" s="1"/>
  <c r="BM243" i="1" s="1"/>
  <c r="CA243" i="1"/>
  <c r="CB243" i="1"/>
  <c r="CC243" i="1" s="1"/>
  <c r="BK486" i="1"/>
  <c r="BL486" i="1" s="1"/>
  <c r="BM486" i="1" s="1"/>
  <c r="BN486" i="1" s="1"/>
  <c r="CA486" i="1"/>
  <c r="BK61" i="1"/>
  <c r="BL61" i="1" s="1"/>
  <c r="BM61" i="1" s="1"/>
  <c r="BK189" i="1"/>
  <c r="CA189" i="1"/>
  <c r="CA416" i="1"/>
  <c r="BK416" i="1"/>
  <c r="BK236" i="1"/>
  <c r="BL236" i="1" s="1"/>
  <c r="BM236" i="1" s="1"/>
  <c r="CA236" i="1"/>
  <c r="BK62" i="1"/>
  <c r="BL62" i="1" s="1"/>
  <c r="BM62" i="1" s="1"/>
  <c r="CB62" i="1"/>
  <c r="CC62" i="1" s="1"/>
  <c r="CA303" i="1"/>
  <c r="BK303" i="1"/>
  <c r="BK159" i="1"/>
  <c r="BL159" i="1" s="1"/>
  <c r="BM159" i="1" s="1"/>
  <c r="BN159" i="1" s="1"/>
  <c r="CA159" i="1"/>
  <c r="CA237" i="1"/>
  <c r="BK237" i="1"/>
  <c r="BL237" i="1" s="1"/>
  <c r="BM237" i="1" s="1"/>
  <c r="CB237" i="1"/>
  <c r="CC237" i="1" s="1"/>
  <c r="BK480" i="1"/>
  <c r="CA480" i="1"/>
  <c r="CB480" i="1"/>
  <c r="CC480" i="1" s="1"/>
  <c r="BK135" i="1"/>
  <c r="BL135" i="1" s="1"/>
  <c r="BM135" i="1" s="1"/>
  <c r="CB135" i="1"/>
  <c r="CC135" i="1" s="1"/>
  <c r="CA229" i="1"/>
  <c r="BK229" i="1"/>
  <c r="BL229" i="1" s="1"/>
  <c r="BM229" i="1" s="1"/>
  <c r="BK262" i="1"/>
  <c r="BL262" i="1" s="1"/>
  <c r="BM262" i="1" s="1"/>
  <c r="CA262" i="1"/>
  <c r="CB262" i="1"/>
  <c r="CC262" i="1" s="1"/>
  <c r="BK52" i="1"/>
  <c r="BK180" i="1"/>
  <c r="BL180" i="1" s="1"/>
  <c r="BM180" i="1" s="1"/>
  <c r="CA180" i="1"/>
  <c r="BK407" i="1"/>
  <c r="CA407" i="1"/>
  <c r="BK286" i="1"/>
  <c r="BL286" i="1" s="1"/>
  <c r="BM286" i="1" s="1"/>
  <c r="CA286" i="1"/>
  <c r="CB286" i="1"/>
  <c r="CC286" i="1" s="1"/>
  <c r="BK51" i="1"/>
  <c r="BL51" i="1" s="1"/>
  <c r="BM51" i="1" s="1"/>
  <c r="CB51" i="1"/>
  <c r="CC51" i="1" s="1"/>
  <c r="BK97" i="1"/>
  <c r="CB97" i="1"/>
  <c r="CC97" i="1" s="1"/>
  <c r="BK283" i="1"/>
  <c r="CA283" i="1"/>
  <c r="BK390" i="1"/>
  <c r="CA322" i="1"/>
  <c r="BK322" i="1"/>
  <c r="BL322" i="1" s="1"/>
  <c r="BM322" i="1" s="1"/>
  <c r="BK142" i="1"/>
  <c r="CB142" i="1"/>
  <c r="CC142" i="1" s="1"/>
  <c r="BK373" i="1"/>
  <c r="BL373" i="1" s="1"/>
  <c r="BM373" i="1" s="1"/>
  <c r="BN373" i="1" s="1"/>
  <c r="CA373" i="1"/>
  <c r="CB373" i="1"/>
  <c r="CC373" i="1" s="1"/>
  <c r="BK74" i="1"/>
  <c r="BL74" i="1" s="1"/>
  <c r="BM74" i="1" s="1"/>
  <c r="BK339" i="1"/>
  <c r="CB339" i="1"/>
  <c r="CC339" i="1" s="1"/>
  <c r="CA312" i="1"/>
  <c r="BK312" i="1"/>
  <c r="BK133" i="1"/>
  <c r="BK245" i="1"/>
  <c r="BL245" i="1" s="1"/>
  <c r="BM245" i="1" s="1"/>
  <c r="CA245" i="1"/>
  <c r="EU50" i="1"/>
  <c r="L81" i="4" s="1"/>
  <c r="X81" i="4" s="1"/>
  <c r="CA144" i="1"/>
  <c r="CB212" i="1"/>
  <c r="CC212" i="1" s="1"/>
  <c r="CB413" i="1"/>
  <c r="CC413" i="1" s="1"/>
  <c r="CA290" i="1"/>
  <c r="CB350" i="1"/>
  <c r="CC350" i="1" s="1"/>
  <c r="CA48" i="1"/>
  <c r="CB48" i="1" s="1"/>
  <c r="CC48" i="1" s="1"/>
  <c r="CA73" i="1"/>
  <c r="CA135" i="1"/>
  <c r="CB207" i="1"/>
  <c r="CC207" i="1" s="1"/>
  <c r="CA379" i="1"/>
  <c r="CA76" i="1"/>
  <c r="CB201" i="1"/>
  <c r="CC201" i="1" s="1"/>
  <c r="CA333" i="1"/>
  <c r="CA148" i="1"/>
  <c r="CA392" i="1"/>
  <c r="CA346" i="1"/>
  <c r="CA72" i="1"/>
  <c r="CB72" i="1" s="1"/>
  <c r="CC72" i="1" s="1"/>
  <c r="CA328" i="1"/>
  <c r="CA496" i="1"/>
  <c r="CA130" i="1"/>
  <c r="CA97" i="1"/>
  <c r="CA339" i="1"/>
  <c r="CA383" i="1"/>
  <c r="CB265" i="1"/>
  <c r="CC265" i="1" s="1"/>
  <c r="CB313" i="1"/>
  <c r="CC313" i="1" s="1"/>
  <c r="CB116" i="1"/>
  <c r="CC116" i="1" s="1"/>
  <c r="CB61" i="1"/>
  <c r="CC61" i="1" s="1"/>
  <c r="CB239" i="1"/>
  <c r="CC239" i="1" s="1"/>
  <c r="CB189" i="1"/>
  <c r="CC189" i="1" s="1"/>
  <c r="CB420" i="1"/>
  <c r="CC420" i="1" s="1"/>
  <c r="CB272" i="1"/>
  <c r="CC272" i="1" s="1"/>
  <c r="CB508" i="1"/>
  <c r="CC508" i="1" s="1"/>
  <c r="CB433" i="1"/>
  <c r="CC433" i="1" s="1"/>
  <c r="CB274" i="1"/>
  <c r="CC274" i="1" s="1"/>
  <c r="CA358" i="1"/>
  <c r="CA390" i="1"/>
  <c r="CA111" i="1"/>
  <c r="CB351" i="1"/>
  <c r="CC351" i="1" s="1"/>
  <c r="CB88" i="1"/>
  <c r="CC88" i="1" s="1"/>
  <c r="CB273" i="1"/>
  <c r="CC273" i="1" s="1"/>
  <c r="CB228" i="1"/>
  <c r="CC228" i="1" s="1"/>
  <c r="CA110" i="1"/>
  <c r="CB458" i="1"/>
  <c r="CC458" i="1" s="1"/>
  <c r="CB109" i="1"/>
  <c r="CC109" i="1" s="1"/>
  <c r="CB75" i="1"/>
  <c r="CC75" i="1" s="1"/>
  <c r="CB455" i="1"/>
  <c r="CC455" i="1" s="1"/>
  <c r="CB115" i="1"/>
  <c r="CC115" i="1" s="1"/>
  <c r="BK438" i="1"/>
  <c r="BK196" i="1"/>
  <c r="BL196" i="1" s="1"/>
  <c r="BM196" i="1" s="1"/>
  <c r="BN196" i="1" s="1"/>
  <c r="CA196" i="1"/>
  <c r="BK169" i="1"/>
  <c r="BL169" i="1" s="1"/>
  <c r="BM169" i="1" s="1"/>
  <c r="BN169" i="1" s="1"/>
  <c r="CA169" i="1"/>
  <c r="BK467" i="1"/>
  <c r="CA467" i="1"/>
  <c r="BK86" i="1"/>
  <c r="BL86" i="1" s="1"/>
  <c r="BM86" i="1" s="1"/>
  <c r="BK206" i="1"/>
  <c r="BL206" i="1" s="1"/>
  <c r="BM206" i="1" s="1"/>
  <c r="BN206" i="1" s="1"/>
  <c r="CA206" i="1"/>
  <c r="BK387" i="1"/>
  <c r="BK77" i="1"/>
  <c r="BL77" i="1" s="1"/>
  <c r="BM77" i="1" s="1"/>
  <c r="BK464" i="1"/>
  <c r="CA464" i="1"/>
  <c r="BK226" i="1"/>
  <c r="BL226" i="1" s="1"/>
  <c r="BM226" i="1" s="1"/>
  <c r="CA226" i="1"/>
  <c r="BK164" i="1"/>
  <c r="BL164" i="1" s="1"/>
  <c r="BM164" i="1" s="1"/>
  <c r="BN164" i="1" s="1"/>
  <c r="CA164" i="1"/>
  <c r="BK81" i="1"/>
  <c r="BL81" i="1" s="1"/>
  <c r="BM81" i="1" s="1"/>
  <c r="BK34" i="1"/>
  <c r="BL34" i="1" s="1"/>
  <c r="BM34" i="1" s="1"/>
  <c r="BK194" i="1"/>
  <c r="BL194" i="1" s="1"/>
  <c r="BM194" i="1" s="1"/>
  <c r="BN194" i="1" s="1"/>
  <c r="CA194" i="1"/>
  <c r="BK214" i="1"/>
  <c r="BL214" i="1" s="1"/>
  <c r="BM214" i="1" s="1"/>
  <c r="BN214" i="1" s="1"/>
  <c r="CA214" i="1"/>
  <c r="CA211" i="1"/>
  <c r="BK211" i="1"/>
  <c r="BL211" i="1" s="1"/>
  <c r="BM211" i="1" s="1"/>
  <c r="BN211" i="1" s="1"/>
  <c r="BK510" i="1"/>
  <c r="CA510" i="1"/>
  <c r="CA193" i="1"/>
  <c r="BK193" i="1"/>
  <c r="BL193" i="1" s="1"/>
  <c r="BM193" i="1" s="1"/>
  <c r="BN193" i="1" s="1"/>
  <c r="BK107" i="1"/>
  <c r="BL107" i="1" s="1"/>
  <c r="BM107" i="1" s="1"/>
  <c r="BK347" i="1"/>
  <c r="BK399" i="1"/>
  <c r="CA399" i="1"/>
  <c r="BK89" i="1"/>
  <c r="BL89" i="1" s="1"/>
  <c r="BM89" i="1" s="1"/>
  <c r="BK197" i="1"/>
  <c r="BL197" i="1" s="1"/>
  <c r="BM197" i="1" s="1"/>
  <c r="BN197" i="1" s="1"/>
  <c r="CA197" i="1"/>
  <c r="BK131" i="1"/>
  <c r="BL131" i="1" s="1"/>
  <c r="BM131" i="1" s="1"/>
  <c r="CB131" i="1"/>
  <c r="CC131" i="1" s="1"/>
  <c r="BK56" i="1"/>
  <c r="BL56" i="1" s="1"/>
  <c r="BM56" i="1" s="1"/>
  <c r="BK250" i="1"/>
  <c r="BL250" i="1" s="1"/>
  <c r="BM250" i="1" s="1"/>
  <c r="CA250" i="1"/>
  <c r="CA447" i="1"/>
  <c r="BK447" i="1"/>
  <c r="BK384" i="1"/>
  <c r="BL384" i="1" s="1"/>
  <c r="BM384" i="1" s="1"/>
  <c r="BN384" i="1" s="1"/>
  <c r="CB384" i="1"/>
  <c r="CC384" i="1" s="1"/>
  <c r="CA221" i="1"/>
  <c r="BK221" i="1"/>
  <c r="BL221" i="1" s="1"/>
  <c r="BM221" i="1" s="1"/>
  <c r="BN221" i="1" s="1"/>
  <c r="BK227" i="1"/>
  <c r="CA227" i="1"/>
  <c r="CB227" i="1"/>
  <c r="CC227" i="1" s="1"/>
  <c r="BK505" i="1"/>
  <c r="CA505" i="1"/>
  <c r="BK247" i="1"/>
  <c r="BL247" i="1" s="1"/>
  <c r="BM247" i="1" s="1"/>
  <c r="CA247" i="1"/>
  <c r="CA204" i="1"/>
  <c r="BK204" i="1"/>
  <c r="BL204" i="1" s="1"/>
  <c r="BM204" i="1" s="1"/>
  <c r="BN204" i="1" s="1"/>
  <c r="BK70" i="1"/>
  <c r="BL70" i="1" s="1"/>
  <c r="BM70" i="1" s="1"/>
  <c r="CA462" i="1"/>
  <c r="BK462" i="1"/>
  <c r="CB197" i="1"/>
  <c r="CC197" i="1" s="1"/>
  <c r="CB204" i="1"/>
  <c r="CC204" i="1" s="1"/>
  <c r="CA436" i="1"/>
  <c r="CB490" i="1"/>
  <c r="CC490" i="1" s="1"/>
  <c r="CB447" i="1"/>
  <c r="CC447" i="1" s="1"/>
  <c r="CB489" i="1"/>
  <c r="CC489" i="1" s="1"/>
  <c r="CB67" i="1"/>
  <c r="CC67" i="1" s="1"/>
  <c r="BK59" i="1"/>
  <c r="BL59" i="1" s="1"/>
  <c r="BM59" i="1" s="1"/>
  <c r="BK188" i="1"/>
  <c r="BL188" i="1" s="1"/>
  <c r="BM188" i="1" s="1"/>
  <c r="CA188" i="1"/>
  <c r="BK325" i="1"/>
  <c r="CA325" i="1"/>
  <c r="BK91" i="1"/>
  <c r="BL91" i="1" s="1"/>
  <c r="BM91" i="1" s="1"/>
  <c r="BK105" i="1"/>
  <c r="BL105" i="1" s="1"/>
  <c r="BM105" i="1" s="1"/>
  <c r="BK294" i="1"/>
  <c r="CA294" i="1"/>
  <c r="BK232" i="1"/>
  <c r="BL232" i="1" s="1"/>
  <c r="BM232" i="1" s="1"/>
  <c r="CA232" i="1"/>
  <c r="CB232" i="1"/>
  <c r="CC232" i="1" s="1"/>
  <c r="BK256" i="1"/>
  <c r="CA256" i="1"/>
  <c r="BK90" i="1"/>
  <c r="CB90" i="1"/>
  <c r="CC90" i="1" s="1"/>
  <c r="BK315" i="1"/>
  <c r="CA315" i="1"/>
  <c r="CA285" i="1"/>
  <c r="BK285" i="1"/>
  <c r="BL285" i="1" s="1"/>
  <c r="BM285" i="1" s="1"/>
  <c r="CB285" i="1"/>
  <c r="CC285" i="1" s="1"/>
  <c r="BK249" i="1"/>
  <c r="BL249" i="1" s="1"/>
  <c r="BM249" i="1" s="1"/>
  <c r="CA249" i="1"/>
  <c r="BK492" i="1"/>
  <c r="CA492" i="1"/>
  <c r="BK251" i="1"/>
  <c r="BL251" i="1" s="1"/>
  <c r="BM251" i="1" s="1"/>
  <c r="CA251" i="1"/>
  <c r="BK146" i="1"/>
  <c r="BL146" i="1" s="1"/>
  <c r="BM146" i="1" s="1"/>
  <c r="CA324" i="1"/>
  <c r="BK324" i="1"/>
  <c r="CA414" i="1"/>
  <c r="BK414" i="1"/>
  <c r="BK96" i="1"/>
  <c r="BL96" i="1" s="1"/>
  <c r="BM96" i="1" s="1"/>
  <c r="CB96" i="1"/>
  <c r="CC96" i="1" s="1"/>
  <c r="BK282" i="1"/>
  <c r="BL282" i="1" s="1"/>
  <c r="BM282" i="1" s="1"/>
  <c r="CA282" i="1"/>
  <c r="BK218" i="1"/>
  <c r="BL218" i="1" s="1"/>
  <c r="BM218" i="1" s="1"/>
  <c r="BN218" i="1" s="1"/>
  <c r="CA218" i="1"/>
  <c r="BK431" i="1"/>
  <c r="BL431" i="1" s="1"/>
  <c r="BM431" i="1" s="1"/>
  <c r="BN431" i="1" s="1"/>
  <c r="CA431" i="1"/>
  <c r="BK461" i="1"/>
  <c r="CA461" i="1"/>
  <c r="BK141" i="1"/>
  <c r="CB141" i="1"/>
  <c r="CC141" i="1" s="1"/>
  <c r="BK361" i="1"/>
  <c r="BL361" i="1" s="1"/>
  <c r="BM361" i="1" s="1"/>
  <c r="BN361" i="1" s="1"/>
  <c r="CA361" i="1"/>
  <c r="BK463" i="1"/>
  <c r="CA463" i="1"/>
  <c r="CB463" i="1"/>
  <c r="CC463" i="1" s="1"/>
  <c r="BK342" i="1"/>
  <c r="BK158" i="1"/>
  <c r="BL158" i="1" s="1"/>
  <c r="BM158" i="1" s="1"/>
  <c r="BN158" i="1" s="1"/>
  <c r="CA158" i="1"/>
  <c r="BK385" i="1"/>
  <c r="CA385" i="1"/>
  <c r="BK38" i="1"/>
  <c r="BL38" i="1" s="1"/>
  <c r="BM38" i="1" s="1"/>
  <c r="CB38" i="1"/>
  <c r="CC38" i="1" s="1"/>
  <c r="BK319" i="1"/>
  <c r="CA319" i="1"/>
  <c r="CB319" i="1"/>
  <c r="CC319" i="1" s="1"/>
  <c r="BK198" i="1"/>
  <c r="BL198" i="1" s="1"/>
  <c r="BM198" i="1" s="1"/>
  <c r="BN198" i="1" s="1"/>
  <c r="CA198" i="1"/>
  <c r="BK494" i="1"/>
  <c r="BL494" i="1" s="1"/>
  <c r="BM494" i="1" s="1"/>
  <c r="BN494" i="1" s="1"/>
  <c r="CA494" i="1"/>
  <c r="BK332" i="1"/>
  <c r="BL332" i="1" s="1"/>
  <c r="BM332" i="1" s="1"/>
  <c r="BK191" i="1"/>
  <c r="BL191" i="1" s="1"/>
  <c r="BM191" i="1" s="1"/>
  <c r="CA191" i="1"/>
  <c r="BK100" i="1"/>
  <c r="CB100" i="1"/>
  <c r="CC100" i="1" s="1"/>
  <c r="BK293" i="1"/>
  <c r="CA293" i="1"/>
  <c r="BK304" i="1"/>
  <c r="CA304" i="1"/>
  <c r="BK435" i="1"/>
  <c r="BL435" i="1" s="1"/>
  <c r="BM435" i="1" s="1"/>
  <c r="BN435" i="1" s="1"/>
  <c r="CA435" i="1"/>
  <c r="CB435" i="1"/>
  <c r="CC435" i="1" s="1"/>
  <c r="BK145" i="1"/>
  <c r="CB145" i="1"/>
  <c r="CC145" i="1" s="1"/>
  <c r="BK365" i="1"/>
  <c r="BL365" i="1" s="1"/>
  <c r="BM365" i="1" s="1"/>
  <c r="BN365" i="1" s="1"/>
  <c r="CA365" i="1"/>
  <c r="BK487" i="1"/>
  <c r="BL487" i="1" s="1"/>
  <c r="BM487" i="1" s="1"/>
  <c r="BN487" i="1" s="1"/>
  <c r="CA487" i="1"/>
  <c r="BK369" i="1"/>
  <c r="BL369" i="1" s="1"/>
  <c r="BM369" i="1" s="1"/>
  <c r="BN369" i="1" s="1"/>
  <c r="CA369" i="1"/>
  <c r="BK162" i="1"/>
  <c r="BL162" i="1" s="1"/>
  <c r="BM162" i="1" s="1"/>
  <c r="BN162" i="1" s="1"/>
  <c r="CA162" i="1"/>
  <c r="BK389" i="1"/>
  <c r="CA389" i="1"/>
  <c r="BK46" i="1"/>
  <c r="CB46" i="1"/>
  <c r="CC46" i="1" s="1"/>
  <c r="BK323" i="1"/>
  <c r="CA323" i="1"/>
  <c r="CB323" i="1"/>
  <c r="CC323" i="1" s="1"/>
  <c r="BK106" i="1"/>
  <c r="BL106" i="1" s="1"/>
  <c r="BM106" i="1" s="1"/>
  <c r="CB106" i="1"/>
  <c r="CC106" i="1" s="1"/>
  <c r="BK184" i="1"/>
  <c r="BL184" i="1" s="1"/>
  <c r="BM184" i="1" s="1"/>
  <c r="CA184" i="1"/>
  <c r="BK35" i="1"/>
  <c r="BL35" i="1" s="1"/>
  <c r="BM35" i="1" s="1"/>
  <c r="BK43" i="1"/>
  <c r="BK450" i="1"/>
  <c r="BL450" i="1" s="1"/>
  <c r="BM450" i="1" s="1"/>
  <c r="BN450" i="1" s="1"/>
  <c r="BK336" i="1"/>
  <c r="BL336" i="1" s="1"/>
  <c r="BM336" i="1" s="1"/>
  <c r="CA336" i="1"/>
  <c r="BK136" i="1"/>
  <c r="BL136" i="1" s="1"/>
  <c r="BM136" i="1" s="1"/>
  <c r="BK356" i="1"/>
  <c r="CA356" i="1"/>
  <c r="BK355" i="1"/>
  <c r="CB355" i="1"/>
  <c r="CC355" i="1" s="1"/>
  <c r="BK439" i="1"/>
  <c r="BK149" i="1"/>
  <c r="BL149" i="1" s="1"/>
  <c r="BM149" i="1" s="1"/>
  <c r="BK376" i="1"/>
  <c r="CA376" i="1"/>
  <c r="BK499" i="1"/>
  <c r="CA499" i="1"/>
  <c r="BK428" i="1"/>
  <c r="BL428" i="1" s="1"/>
  <c r="BM428" i="1" s="1"/>
  <c r="BK166" i="1"/>
  <c r="BL166" i="1" s="1"/>
  <c r="BM166" i="1" s="1"/>
  <c r="BN166" i="1" s="1"/>
  <c r="CA166" i="1"/>
  <c r="CA393" i="1"/>
  <c r="BK393" i="1"/>
  <c r="CB393" i="1"/>
  <c r="CC393" i="1" s="1"/>
  <c r="BK54" i="1"/>
  <c r="BK321" i="1"/>
  <c r="CA321" i="1"/>
  <c r="CA277" i="1"/>
  <c r="BK277" i="1"/>
  <c r="BL277" i="1" s="1"/>
  <c r="BM277" i="1" s="1"/>
  <c r="BK344" i="1"/>
  <c r="CA344" i="1"/>
  <c r="BK242" i="1"/>
  <c r="BL242" i="1" s="1"/>
  <c r="BM242" i="1" s="1"/>
  <c r="CA242" i="1"/>
  <c r="BK108" i="1"/>
  <c r="BL108" i="1" s="1"/>
  <c r="BM108" i="1" s="1"/>
  <c r="CB108" i="1"/>
  <c r="CC108" i="1" s="1"/>
  <c r="BK301" i="1"/>
  <c r="CA301" i="1"/>
  <c r="BK47" i="1"/>
  <c r="BK341" i="1"/>
  <c r="BL341" i="1" s="1"/>
  <c r="BM341" i="1" s="1"/>
  <c r="BN341" i="1" s="1"/>
  <c r="CA341" i="1"/>
  <c r="CB341" i="1"/>
  <c r="CC341" i="1" s="1"/>
  <c r="BK153" i="1"/>
  <c r="BL153" i="1" s="1"/>
  <c r="BM153" i="1" s="1"/>
  <c r="BN153" i="1" s="1"/>
  <c r="CA153" i="1"/>
  <c r="BK380" i="1"/>
  <c r="CA380" i="1"/>
  <c r="BK507" i="1"/>
  <c r="CA507" i="1"/>
  <c r="BK432" i="1"/>
  <c r="BL432" i="1" s="1"/>
  <c r="BM432" i="1" s="1"/>
  <c r="CB432" i="1"/>
  <c r="CC432" i="1" s="1"/>
  <c r="BK170" i="1"/>
  <c r="BL170" i="1" s="1"/>
  <c r="BM170" i="1" s="1"/>
  <c r="BN170" i="1" s="1"/>
  <c r="CA170" i="1"/>
  <c r="BK397" i="1"/>
  <c r="CB397" i="1"/>
  <c r="CC397" i="1" s="1"/>
  <c r="BK58" i="1"/>
  <c r="BL58" i="1" s="1"/>
  <c r="BM58" i="1" s="1"/>
  <c r="CB58" i="1"/>
  <c r="CC58" i="1" s="1"/>
  <c r="BK331" i="1"/>
  <c r="BL331" i="1" s="1"/>
  <c r="BM331" i="1" s="1"/>
  <c r="BK410" i="1"/>
  <c r="BL410" i="1" s="1"/>
  <c r="BM410" i="1" s="1"/>
  <c r="CA410" i="1"/>
  <c r="BK372" i="1"/>
  <c r="CA372" i="1"/>
  <c r="BK503" i="1"/>
  <c r="CA503" i="1"/>
  <c r="BK363" i="1"/>
  <c r="BK501" i="1"/>
  <c r="BL501" i="1" s="1"/>
  <c r="BM501" i="1" s="1"/>
  <c r="BN501" i="1" s="1"/>
  <c r="CA501" i="1"/>
  <c r="BK48" i="1"/>
  <c r="BL48" i="1" s="1"/>
  <c r="BM48" i="1" s="1"/>
  <c r="BK176" i="1"/>
  <c r="BL176" i="1" s="1"/>
  <c r="BM176" i="1" s="1"/>
  <c r="CA176" i="1"/>
  <c r="CA403" i="1"/>
  <c r="BK403" i="1"/>
  <c r="BK275" i="1"/>
  <c r="BL275" i="1" s="1"/>
  <c r="BM275" i="1" s="1"/>
  <c r="CA275" i="1"/>
  <c r="CB275" i="1"/>
  <c r="CC275" i="1" s="1"/>
  <c r="BK93" i="1"/>
  <c r="BL93" i="1" s="1"/>
  <c r="BM93" i="1" s="1"/>
  <c r="CB93" i="1"/>
  <c r="CC93" i="1" s="1"/>
  <c r="BK279" i="1"/>
  <c r="BL279" i="1" s="1"/>
  <c r="BM279" i="1" s="1"/>
  <c r="CA279" i="1"/>
  <c r="CA292" i="1"/>
  <c r="BK292" i="1"/>
  <c r="BK318" i="1"/>
  <c r="BL318" i="1" s="1"/>
  <c r="BM318" i="1" s="1"/>
  <c r="CA318" i="1"/>
  <c r="BK138" i="1"/>
  <c r="BK362" i="1"/>
  <c r="BL362" i="1" s="1"/>
  <c r="BM362" i="1" s="1"/>
  <c r="BK426" i="1"/>
  <c r="BL426" i="1" s="1"/>
  <c r="BM426" i="1" s="1"/>
  <c r="BN426" i="1" s="1"/>
  <c r="CA269" i="1"/>
  <c r="BK269" i="1"/>
  <c r="BL269" i="1" s="1"/>
  <c r="BM269" i="1" s="1"/>
  <c r="BK155" i="1"/>
  <c r="BL155" i="1" s="1"/>
  <c r="BM155" i="1" s="1"/>
  <c r="BN155" i="1" s="1"/>
  <c r="CA155" i="1"/>
  <c r="BK69" i="1"/>
  <c r="BL69" i="1" s="1"/>
  <c r="BM69" i="1" s="1"/>
  <c r="BK134" i="1"/>
  <c r="BK371" i="1"/>
  <c r="CB371" i="1"/>
  <c r="CC371" i="1" s="1"/>
  <c r="CA281" i="1"/>
  <c r="BK281" i="1"/>
  <c r="BL281" i="1" s="1"/>
  <c r="BM281" i="1" s="1"/>
  <c r="CB281" i="1"/>
  <c r="CC281" i="1" s="1"/>
  <c r="BK84" i="1"/>
  <c r="BL84" i="1" s="1"/>
  <c r="BM84" i="1" s="1"/>
  <c r="CA223" i="1"/>
  <c r="BK223" i="1"/>
  <c r="BL223" i="1" s="1"/>
  <c r="BM223" i="1" s="1"/>
  <c r="BN223" i="1" s="1"/>
  <c r="BK103" i="1"/>
  <c r="BL103" i="1" s="1"/>
  <c r="BM103" i="1" s="1"/>
  <c r="BK368" i="1"/>
  <c r="CA368" i="1"/>
  <c r="BK316" i="1"/>
  <c r="CA316" i="1"/>
  <c r="CB316" i="1"/>
  <c r="CC316" i="1" s="1"/>
  <c r="BK129" i="1"/>
  <c r="BL129" i="1" s="1"/>
  <c r="BM129" i="1" s="1"/>
  <c r="BK349" i="1"/>
  <c r="BL349" i="1" s="1"/>
  <c r="BM349" i="1" s="1"/>
  <c r="BN349" i="1" s="1"/>
  <c r="CA349" i="1"/>
  <c r="CB349" i="1"/>
  <c r="CC349" i="1" s="1"/>
  <c r="BK338" i="1"/>
  <c r="BL338" i="1" s="1"/>
  <c r="BM338" i="1" s="1"/>
  <c r="BK444" i="1"/>
  <c r="CB444" i="1"/>
  <c r="CC444" i="1" s="1"/>
  <c r="BK178" i="1"/>
  <c r="BL178" i="1" s="1"/>
  <c r="CA178" i="1"/>
  <c r="BK405" i="1"/>
  <c r="CA405" i="1"/>
  <c r="BK126" i="1"/>
  <c r="BL126" i="1" s="1"/>
  <c r="BM126" i="1" s="1"/>
  <c r="BK445" i="1"/>
  <c r="CB445" i="1"/>
  <c r="CC445" i="1" s="1"/>
  <c r="BK152" i="1"/>
  <c r="BL152" i="1" s="1"/>
  <c r="BM152" i="1" s="1"/>
  <c r="BN152" i="1" s="1"/>
  <c r="CA152" i="1"/>
  <c r="BK424" i="1"/>
  <c r="CA424" i="1"/>
  <c r="CA100" i="1"/>
  <c r="CA432" i="1"/>
  <c r="CA113" i="1"/>
  <c r="CA104" i="1"/>
  <c r="CB81" i="1"/>
  <c r="CC81" i="1" s="1"/>
  <c r="CA145" i="1"/>
  <c r="CA86" i="1"/>
  <c r="CB298" i="1"/>
  <c r="CC298" i="1" s="1"/>
  <c r="CB366" i="1"/>
  <c r="CC366" i="1" s="1"/>
  <c r="CB438" i="1"/>
  <c r="CC438" i="1" s="1"/>
  <c r="CA84" i="1"/>
  <c r="CB84" i="1" s="1"/>
  <c r="CC84" i="1" s="1"/>
  <c r="CA397" i="1"/>
  <c r="CA87" i="1"/>
  <c r="CA139" i="1"/>
  <c r="CB183" i="1"/>
  <c r="CC183" i="1" s="1"/>
  <c r="CB215" i="1"/>
  <c r="CC215" i="1" s="1"/>
  <c r="CA331" i="1"/>
  <c r="CA351" i="1"/>
  <c r="CA120" i="1"/>
  <c r="CB153" i="1"/>
  <c r="CC153" i="1" s="1"/>
  <c r="CB340" i="1"/>
  <c r="CC340" i="1" s="1"/>
  <c r="CA81" i="1"/>
  <c r="CA350" i="1"/>
  <c r="CB414" i="1"/>
  <c r="CC414" i="1" s="1"/>
  <c r="CA450" i="1"/>
  <c r="CA149" i="1"/>
  <c r="CA67" i="1"/>
  <c r="CA115" i="1"/>
  <c r="CB179" i="1"/>
  <c r="CC179" i="1" s="1"/>
  <c r="CB156" i="1"/>
  <c r="CC156" i="1" s="1"/>
  <c r="CA500" i="1"/>
  <c r="CA34" i="1"/>
  <c r="CB34" i="1" s="1"/>
  <c r="CC34" i="1" s="1"/>
  <c r="CA50" i="1"/>
  <c r="CB50" i="1" s="1"/>
  <c r="CC50" i="1" s="1"/>
  <c r="CA142" i="1"/>
  <c r="CB302" i="1"/>
  <c r="CC302" i="1" s="1"/>
  <c r="CA394" i="1"/>
  <c r="CB176" i="1"/>
  <c r="CC176" i="1" s="1"/>
  <c r="CA37" i="1"/>
  <c r="CA147" i="1"/>
  <c r="CB211" i="1"/>
  <c r="CC211" i="1" s="1"/>
  <c r="CA371" i="1"/>
  <c r="CB364" i="1"/>
  <c r="CC364" i="1" s="1"/>
  <c r="CB86" i="1"/>
  <c r="CC86" i="1" s="1"/>
  <c r="CB117" i="1"/>
  <c r="CC117" i="1" s="1"/>
  <c r="CB405" i="1"/>
  <c r="CC405" i="1" s="1"/>
  <c r="CB423" i="1"/>
  <c r="CC423" i="1" s="1"/>
  <c r="CB467" i="1"/>
  <c r="CC467" i="1" s="1"/>
  <c r="CB362" i="1"/>
  <c r="CC362" i="1" s="1"/>
  <c r="CB416" i="1"/>
  <c r="CC416" i="1" s="1"/>
  <c r="CA489" i="1"/>
  <c r="CB107" i="1"/>
  <c r="CC107" i="1" s="1"/>
  <c r="CB279" i="1"/>
  <c r="CC279" i="1" s="1"/>
  <c r="CB399" i="1"/>
  <c r="CC399" i="1" s="1"/>
  <c r="CB380" i="1"/>
  <c r="CC380" i="1" s="1"/>
  <c r="CB365" i="1"/>
  <c r="CC365" i="1" s="1"/>
  <c r="CB138" i="1"/>
  <c r="CC138" i="1" s="1"/>
  <c r="CB374" i="1"/>
  <c r="CC374" i="1" s="1"/>
  <c r="CB510" i="1"/>
  <c r="CC510" i="1" s="1"/>
  <c r="CB329" i="1"/>
  <c r="CC329" i="1" s="1"/>
  <c r="CA59" i="1"/>
  <c r="CB127" i="1"/>
  <c r="CC127" i="1" s="1"/>
  <c r="CB255" i="1"/>
  <c r="CC255" i="1" s="1"/>
  <c r="CB379" i="1"/>
  <c r="CC379" i="1" s="1"/>
  <c r="CB321" i="1"/>
  <c r="CC321" i="1" s="1"/>
  <c r="CB134" i="1"/>
  <c r="CC134" i="1" s="1"/>
  <c r="CA354" i="1"/>
  <c r="CB464" i="1"/>
  <c r="CC464" i="1" s="1"/>
  <c r="CB509" i="1"/>
  <c r="CC509" i="1" s="1"/>
  <c r="CA91" i="1"/>
  <c r="CB311" i="1"/>
  <c r="CC311" i="1" s="1"/>
  <c r="CB297" i="1"/>
  <c r="CC297" i="1" s="1"/>
  <c r="CB252" i="1"/>
  <c r="CC252" i="1" s="1"/>
  <c r="CA105" i="1"/>
  <c r="CB325" i="1"/>
  <c r="CC325" i="1" s="1"/>
  <c r="CB70" i="1"/>
  <c r="CC70" i="1" s="1"/>
  <c r="CB146" i="1"/>
  <c r="CC146" i="1" s="1"/>
  <c r="CB162" i="1"/>
  <c r="CC162" i="1" s="1"/>
  <c r="CB178" i="1"/>
  <c r="CC178" i="1" s="1"/>
  <c r="CB194" i="1"/>
  <c r="CC194" i="1" s="1"/>
  <c r="CB248" i="1"/>
  <c r="CC248" i="1" s="1"/>
  <c r="CB253" i="1"/>
  <c r="CC253" i="1" s="1"/>
  <c r="CB55" i="1"/>
  <c r="CC55" i="1" s="1"/>
  <c r="CB331" i="1"/>
  <c r="CC331" i="1" s="1"/>
  <c r="CB292" i="1"/>
  <c r="CC292" i="1" s="1"/>
  <c r="CB317" i="1"/>
  <c r="CC317" i="1" s="1"/>
  <c r="CB287" i="1"/>
  <c r="CC287" i="1" s="1"/>
  <c r="BK124" i="1"/>
  <c r="BL124" i="1" s="1"/>
  <c r="BM124" i="1" s="1"/>
  <c r="CB124" i="1"/>
  <c r="CC124" i="1" s="1"/>
  <c r="CA466" i="1"/>
  <c r="BK466" i="1"/>
  <c r="BL466" i="1" s="1"/>
  <c r="BM466" i="1" s="1"/>
  <c r="BK396" i="1"/>
  <c r="CB396" i="1"/>
  <c r="CC396" i="1" s="1"/>
  <c r="BK186" i="1"/>
  <c r="BL186" i="1" s="1"/>
  <c r="CA186" i="1"/>
  <c r="BK366" i="1"/>
  <c r="BK353" i="1"/>
  <c r="BL353" i="1" s="1"/>
  <c r="BM353" i="1" s="1"/>
  <c r="BN353" i="1" s="1"/>
  <c r="CA353" i="1"/>
  <c r="BK32" i="1"/>
  <c r="BK259" i="1"/>
  <c r="BL259" i="1" s="1"/>
  <c r="BM259" i="1" s="1"/>
  <c r="CA259" i="1"/>
  <c r="CB259" i="1"/>
  <c r="CC259" i="1" s="1"/>
  <c r="BK216" i="1"/>
  <c r="BL216" i="1" s="1"/>
  <c r="BM216" i="1" s="1"/>
  <c r="BN216" i="1" s="1"/>
  <c r="CA216" i="1"/>
  <c r="BK284" i="1"/>
  <c r="CA284" i="1"/>
  <c r="BK190" i="1"/>
  <c r="BL190" i="1" s="1"/>
  <c r="CA190" i="1"/>
  <c r="BK300" i="1"/>
  <c r="CA300" i="1"/>
  <c r="CB300" i="1"/>
  <c r="CC300" i="1" s="1"/>
  <c r="BK36" i="1"/>
  <c r="BL36" i="1" s="1"/>
  <c r="BM36" i="1" s="1"/>
  <c r="BK263" i="1"/>
  <c r="BL263" i="1" s="1"/>
  <c r="BM263" i="1" s="1"/>
  <c r="CA263" i="1"/>
  <c r="CA220" i="1"/>
  <c r="BK220" i="1"/>
  <c r="BL220" i="1" s="1"/>
  <c r="BM220" i="1" s="1"/>
  <c r="BN220" i="1" s="1"/>
  <c r="BK418" i="1"/>
  <c r="BK79" i="1"/>
  <c r="BL79" i="1" s="1"/>
  <c r="BM79" i="1" s="1"/>
  <c r="CB79" i="1"/>
  <c r="CC79" i="1" s="1"/>
  <c r="BK433" i="1"/>
  <c r="BK238" i="1"/>
  <c r="BL238" i="1" s="1"/>
  <c r="BM238" i="1" s="1"/>
  <c r="CA238" i="1"/>
  <c r="CB238" i="1"/>
  <c r="CC238" i="1" s="1"/>
  <c r="BK72" i="1"/>
  <c r="BK267" i="1"/>
  <c r="BL267" i="1" s="1"/>
  <c r="BM267" i="1" s="1"/>
  <c r="CA267" i="1"/>
  <c r="CA224" i="1"/>
  <c r="BK224" i="1"/>
  <c r="BL224" i="1" s="1"/>
  <c r="BM224" i="1" s="1"/>
  <c r="BN224" i="1" s="1"/>
  <c r="CB224" i="1"/>
  <c r="CC224" i="1" s="1"/>
  <c r="BK42" i="1"/>
  <c r="BL42" i="1" s="1"/>
  <c r="BM42" i="1" s="1"/>
  <c r="CB42" i="1"/>
  <c r="CC42" i="1" s="1"/>
  <c r="BK504" i="1"/>
  <c r="BL504" i="1" s="1"/>
  <c r="BM504" i="1" s="1"/>
  <c r="CB504" i="1"/>
  <c r="CC504" i="1" s="1"/>
  <c r="BK497" i="1"/>
  <c r="BL497" i="1" s="1"/>
  <c r="BM497" i="1" s="1"/>
  <c r="BN497" i="1" s="1"/>
  <c r="CA497" i="1"/>
  <c r="BK172" i="1"/>
  <c r="BL172" i="1" s="1"/>
  <c r="BM172" i="1" s="1"/>
  <c r="BN172" i="1" s="1"/>
  <c r="CA172" i="1"/>
  <c r="BK482" i="1"/>
  <c r="CA482" i="1"/>
  <c r="CB482" i="1"/>
  <c r="CC482" i="1" s="1"/>
  <c r="BK143" i="1"/>
  <c r="BL143" i="1" s="1"/>
  <c r="BM143" i="1" s="1"/>
  <c r="CA299" i="1"/>
  <c r="BK299" i="1"/>
  <c r="BK476" i="1"/>
  <c r="BL476" i="1" s="1"/>
  <c r="BM476" i="1" s="1"/>
  <c r="BN476" i="1" s="1"/>
  <c r="CA476" i="1"/>
  <c r="BK343" i="1"/>
  <c r="CB343" i="1"/>
  <c r="CC343" i="1" s="1"/>
  <c r="BK112" i="1"/>
  <c r="BL112" i="1" s="1"/>
  <c r="BM112" i="1" s="1"/>
  <c r="CB112" i="1"/>
  <c r="CC112" i="1" s="1"/>
  <c r="BK422" i="1"/>
  <c r="CB422" i="1"/>
  <c r="CC422" i="1" s="1"/>
  <c r="BK29" i="1"/>
  <c r="BL29" i="1" s="1"/>
  <c r="BM29" i="1" s="1"/>
  <c r="BK202" i="1"/>
  <c r="BL202" i="1" s="1"/>
  <c r="BM202" i="1" s="1"/>
  <c r="BN202" i="1" s="1"/>
  <c r="CA202" i="1"/>
  <c r="CA460" i="1"/>
  <c r="BK460" i="1"/>
  <c r="BK441" i="1"/>
  <c r="BL441" i="1" s="1"/>
  <c r="BM441" i="1" s="1"/>
  <c r="CB441" i="1"/>
  <c r="CC441" i="1" s="1"/>
  <c r="BK375" i="1"/>
  <c r="CB375" i="1"/>
  <c r="CC375" i="1" s="1"/>
  <c r="BK65" i="1"/>
  <c r="BL65" i="1" s="1"/>
  <c r="BM65" i="1" s="1"/>
  <c r="BK240" i="1"/>
  <c r="BL240" i="1" s="1"/>
  <c r="BM240" i="1" s="1"/>
  <c r="CA240" i="1"/>
  <c r="CB240" i="1"/>
  <c r="CC240" i="1" s="1"/>
  <c r="CA307" i="1"/>
  <c r="BK307" i="1"/>
  <c r="BK270" i="1"/>
  <c r="BL270" i="1" s="1"/>
  <c r="BM270" i="1" s="1"/>
  <c r="CA270" i="1"/>
  <c r="CB270" i="1"/>
  <c r="CC270" i="1" s="1"/>
  <c r="CA367" i="1"/>
  <c r="CB206" i="1"/>
  <c r="CC206" i="1" s="1"/>
  <c r="CB462" i="1"/>
  <c r="CC462" i="1" s="1"/>
  <c r="CA112" i="1"/>
  <c r="CA36" i="1"/>
  <c r="CB36" i="1" s="1"/>
  <c r="CC36" i="1" s="1"/>
  <c r="CB143" i="1"/>
  <c r="CC143" i="1" s="1"/>
  <c r="CB347" i="1"/>
  <c r="CC347" i="1" s="1"/>
  <c r="CB291" i="1"/>
  <c r="CC291" i="1" s="1"/>
  <c r="CB491" i="1"/>
  <c r="CC491" i="1" s="1"/>
  <c r="CB202" i="1"/>
  <c r="CC202" i="1" s="1"/>
  <c r="BK457" i="1"/>
  <c r="CA457" i="1"/>
  <c r="BK60" i="1"/>
  <c r="CA415" i="1"/>
  <c r="BK415" i="1"/>
  <c r="CB415" i="1"/>
  <c r="CC415" i="1" s="1"/>
  <c r="BK289" i="1"/>
  <c r="BL289" i="1" s="1"/>
  <c r="BM289" i="1" s="1"/>
  <c r="BK382" i="1"/>
  <c r="CA382" i="1"/>
  <c r="CB382" i="1"/>
  <c r="CC382" i="1" s="1"/>
  <c r="BK92" i="1"/>
  <c r="CB92" i="1"/>
  <c r="CC92" i="1" s="1"/>
  <c r="BK278" i="1"/>
  <c r="BL278" i="1" s="1"/>
  <c r="BM278" i="1" s="1"/>
  <c r="CA278" i="1"/>
  <c r="CB278" i="1"/>
  <c r="CC278" i="1" s="1"/>
  <c r="BK167" i="1"/>
  <c r="BL167" i="1" s="1"/>
  <c r="BM167" i="1" s="1"/>
  <c r="BN167" i="1" s="1"/>
  <c r="CA167" i="1"/>
  <c r="CA427" i="1"/>
  <c r="BK427" i="1"/>
  <c r="BL427" i="1" s="1"/>
  <c r="BM427" i="1" s="1"/>
  <c r="BN427" i="1" s="1"/>
  <c r="BK406" i="1"/>
  <c r="BL406" i="1" s="1"/>
  <c r="CA406" i="1"/>
  <c r="BK137" i="1"/>
  <c r="BL137" i="1" s="1"/>
  <c r="BM137" i="1" s="1"/>
  <c r="BK357" i="1"/>
  <c r="BL357" i="1" s="1"/>
  <c r="BM357" i="1" s="1"/>
  <c r="BN357" i="1" s="1"/>
  <c r="CA357" i="1"/>
  <c r="CB357" i="1"/>
  <c r="CC357" i="1" s="1"/>
  <c r="BK448" i="1"/>
  <c r="CA448" i="1"/>
  <c r="BK334" i="1"/>
  <c r="BL334" i="1" s="1"/>
  <c r="BM334" i="1" s="1"/>
  <c r="BK150" i="1"/>
  <c r="BL150" i="1" s="1"/>
  <c r="BM150" i="1" s="1"/>
  <c r="BK381" i="1"/>
  <c r="BL381" i="1" s="1"/>
  <c r="BM381" i="1" s="1"/>
  <c r="BN381" i="1" s="1"/>
  <c r="CA381" i="1"/>
  <c r="BK30" i="1"/>
  <c r="BK288" i="1"/>
  <c r="CA288" i="1"/>
  <c r="BK472" i="1"/>
  <c r="CA472" i="1"/>
  <c r="BK63" i="1"/>
  <c r="CB63" i="1"/>
  <c r="CC63" i="1" s="1"/>
  <c r="BK78" i="1"/>
  <c r="BL78" i="1" s="1"/>
  <c r="BM78" i="1" s="1"/>
  <c r="BK442" i="1"/>
  <c r="CB442" i="1"/>
  <c r="CC442" i="1" s="1"/>
  <c r="CA320" i="1"/>
  <c r="BK320" i="1"/>
  <c r="BK128" i="1"/>
  <c r="BL128" i="1" s="1"/>
  <c r="BM128" i="1" s="1"/>
  <c r="CB128" i="1"/>
  <c r="CC128" i="1" s="1"/>
  <c r="BK348" i="1"/>
  <c r="CA348" i="1"/>
  <c r="BK200" i="1"/>
  <c r="BL200" i="1" s="1"/>
  <c r="BM200" i="1" s="1"/>
  <c r="BN200" i="1" s="1"/>
  <c r="CA200" i="1"/>
  <c r="BK470" i="1"/>
  <c r="BK45" i="1"/>
  <c r="BL45" i="1" s="1"/>
  <c r="BM45" i="1" s="1"/>
  <c r="BK173" i="1"/>
  <c r="BL173" i="1" s="1"/>
  <c r="BM173" i="1" s="1"/>
  <c r="BN173" i="1" s="1"/>
  <c r="CA173" i="1"/>
  <c r="BK400" i="1"/>
  <c r="CA400" i="1"/>
  <c r="CB400" i="1"/>
  <c r="CC400" i="1" s="1"/>
  <c r="BK95" i="1"/>
  <c r="CB95" i="1"/>
  <c r="CC95" i="1" s="1"/>
  <c r="BK471" i="1"/>
  <c r="CA471" i="1"/>
  <c r="CA205" i="1"/>
  <c r="BK205" i="1"/>
  <c r="BL205" i="1" s="1"/>
  <c r="BM205" i="1" s="1"/>
  <c r="BN205" i="1" s="1"/>
  <c r="BK417" i="1"/>
  <c r="CA417" i="1"/>
  <c r="BK94" i="1"/>
  <c r="BL94" i="1" s="1"/>
  <c r="BM94" i="1" s="1"/>
  <c r="BK370" i="1"/>
  <c r="BL370" i="1" s="1"/>
  <c r="BM370" i="1" s="1"/>
  <c r="BK434" i="1"/>
  <c r="CA434" i="1"/>
  <c r="BK165" i="1"/>
  <c r="BL165" i="1" s="1"/>
  <c r="BM165" i="1" s="1"/>
  <c r="BN165" i="1" s="1"/>
  <c r="CA165" i="1"/>
  <c r="BK449" i="1"/>
  <c r="CB449" i="1"/>
  <c r="CC449" i="1" s="1"/>
  <c r="BK446" i="1"/>
  <c r="CB446" i="1"/>
  <c r="CC446" i="1" s="1"/>
  <c r="BK328" i="1"/>
  <c r="BL328" i="1" s="1"/>
  <c r="BM328" i="1" s="1"/>
  <c r="BK132" i="1"/>
  <c r="BK352" i="1"/>
  <c r="CA352" i="1"/>
  <c r="BK231" i="1"/>
  <c r="CA231" i="1"/>
  <c r="BK474" i="1"/>
  <c r="BL474" i="1" s="1"/>
  <c r="BM474" i="1" s="1"/>
  <c r="BN474" i="1" s="1"/>
  <c r="CA474" i="1"/>
  <c r="BK49" i="1"/>
  <c r="BL49" i="1" s="1"/>
  <c r="BM49" i="1" s="1"/>
  <c r="BK177" i="1"/>
  <c r="BL177" i="1" s="1"/>
  <c r="BM177" i="1" s="1"/>
  <c r="CA177" i="1"/>
  <c r="BK404" i="1"/>
  <c r="CA404" i="1"/>
  <c r="CB404" i="1"/>
  <c r="CC404" i="1" s="1"/>
  <c r="BK119" i="1"/>
  <c r="BK475" i="1"/>
  <c r="BL475" i="1" s="1"/>
  <c r="BM475" i="1" s="1"/>
  <c r="BN475" i="1" s="1"/>
  <c r="CA475" i="1"/>
  <c r="CA209" i="1"/>
  <c r="BK209" i="1"/>
  <c r="BL209" i="1" s="1"/>
  <c r="BM209" i="1" s="1"/>
  <c r="BN209" i="1" s="1"/>
  <c r="BK421" i="1"/>
  <c r="CA421" i="1"/>
  <c r="BK98" i="1"/>
  <c r="CB98" i="1"/>
  <c r="CC98" i="1" s="1"/>
  <c r="BK429" i="1"/>
  <c r="CB429" i="1"/>
  <c r="CC429" i="1" s="1"/>
  <c r="BK327" i="1"/>
  <c r="BL327" i="1" s="1"/>
  <c r="BM327" i="1" s="1"/>
  <c r="CA192" i="1"/>
  <c r="BK192" i="1"/>
  <c r="BL192" i="1" s="1"/>
  <c r="BM192" i="1" s="1"/>
  <c r="BN192" i="1" s="1"/>
  <c r="BK82" i="1"/>
  <c r="BK296" i="1"/>
  <c r="CA296" i="1"/>
  <c r="BK493" i="1"/>
  <c r="CA493" i="1"/>
  <c r="BK40" i="1"/>
  <c r="BL40" i="1" s="1"/>
  <c r="BM40" i="1" s="1"/>
  <c r="CB40" i="1"/>
  <c r="CC40" i="1" s="1"/>
  <c r="BK168" i="1"/>
  <c r="BL168" i="1" s="1"/>
  <c r="BM168" i="1" s="1"/>
  <c r="BN168" i="1" s="1"/>
  <c r="CA168" i="1"/>
  <c r="BK395" i="1"/>
  <c r="BK235" i="1"/>
  <c r="BL235" i="1" s="1"/>
  <c r="BM235" i="1" s="1"/>
  <c r="CA235" i="1"/>
  <c r="BK478" i="1"/>
  <c r="CA478" i="1"/>
  <c r="BK53" i="1"/>
  <c r="BK181" i="1"/>
  <c r="BL181" i="1" s="1"/>
  <c r="BM181" i="1" s="1"/>
  <c r="CA181" i="1"/>
  <c r="BK408" i="1"/>
  <c r="CA408" i="1"/>
  <c r="CB408" i="1"/>
  <c r="CC408" i="1" s="1"/>
  <c r="BK151" i="1"/>
  <c r="BL151" i="1" s="1"/>
  <c r="BM151" i="1" s="1"/>
  <c r="CA151" i="1"/>
  <c r="BK479" i="1"/>
  <c r="CA479" i="1"/>
  <c r="CB479" i="1"/>
  <c r="CC479" i="1" s="1"/>
  <c r="BK213" i="1"/>
  <c r="BL213" i="1" s="1"/>
  <c r="BM213" i="1" s="1"/>
  <c r="BN213" i="1" s="1"/>
  <c r="CA213" i="1"/>
  <c r="BK425" i="1"/>
  <c r="CA425" i="1"/>
  <c r="CB425" i="1"/>
  <c r="CC425" i="1" s="1"/>
  <c r="BK261" i="1"/>
  <c r="BL261" i="1" s="1"/>
  <c r="BM261" i="1" s="1"/>
  <c r="BK101" i="1"/>
  <c r="BL101" i="1" s="1"/>
  <c r="BM101" i="1" s="1"/>
  <c r="CB101" i="1"/>
  <c r="CC101" i="1" s="1"/>
  <c r="BK71" i="1"/>
  <c r="BK465" i="1"/>
  <c r="CA465" i="1"/>
  <c r="BK430" i="1"/>
  <c r="CA430" i="1"/>
  <c r="BK140" i="1"/>
  <c r="BL140" i="1" s="1"/>
  <c r="BM140" i="1" s="1"/>
  <c r="BK360" i="1"/>
  <c r="CA360" i="1"/>
  <c r="BK398" i="1"/>
  <c r="BL398" i="1" s="1"/>
  <c r="BM398" i="1" s="1"/>
  <c r="CB398" i="1"/>
  <c r="CC398" i="1" s="1"/>
  <c r="BK443" i="1"/>
  <c r="BK57" i="1"/>
  <c r="BL57" i="1" s="1"/>
  <c r="BM57" i="1" s="1"/>
  <c r="BK185" i="1"/>
  <c r="BL185" i="1" s="1"/>
  <c r="BM185" i="1" s="1"/>
  <c r="CA185" i="1"/>
  <c r="BK412" i="1"/>
  <c r="CA412" i="1"/>
  <c r="BK175" i="1"/>
  <c r="BL175" i="1" s="1"/>
  <c r="BM175" i="1" s="1"/>
  <c r="BN175" i="1" s="1"/>
  <c r="CA175" i="1"/>
  <c r="BK483" i="1"/>
  <c r="CA483" i="1"/>
  <c r="BK217" i="1"/>
  <c r="BL217" i="1" s="1"/>
  <c r="BM217" i="1" s="1"/>
  <c r="BN217" i="1" s="1"/>
  <c r="CA217" i="1"/>
  <c r="BK456" i="1"/>
  <c r="CA456" i="1"/>
  <c r="BK114" i="1"/>
  <c r="BL114" i="1" s="1"/>
  <c r="BM114" i="1" s="1"/>
  <c r="CB114" i="1"/>
  <c r="CC114" i="1" s="1"/>
  <c r="BK437" i="1"/>
  <c r="BL437" i="1" s="1"/>
  <c r="BM437" i="1" s="1"/>
  <c r="BK39" i="1"/>
  <c r="BL39" i="1" s="1"/>
  <c r="BM39" i="1" s="1"/>
  <c r="CB39" i="1"/>
  <c r="CC39" i="1" s="1"/>
  <c r="BK378" i="1"/>
  <c r="CA409" i="1"/>
  <c r="BK409" i="1"/>
  <c r="BL409" i="1" s="1"/>
  <c r="BM409" i="1" s="1"/>
  <c r="BN409" i="1" s="1"/>
  <c r="BK254" i="1"/>
  <c r="BL254" i="1" s="1"/>
  <c r="BM254" i="1" s="1"/>
  <c r="CA254" i="1"/>
  <c r="CB254" i="1"/>
  <c r="CC254" i="1" s="1"/>
  <c r="BK171" i="1"/>
  <c r="BL171" i="1" s="1"/>
  <c r="BM171" i="1" s="1"/>
  <c r="BN171" i="1" s="1"/>
  <c r="CA171" i="1"/>
  <c r="BK80" i="1"/>
  <c r="CA219" i="1"/>
  <c r="BK219" i="1"/>
  <c r="BL219" i="1" s="1"/>
  <c r="BM219" i="1" s="1"/>
  <c r="BN219" i="1" s="1"/>
  <c r="BK75" i="1"/>
  <c r="BL75" i="1" s="1"/>
  <c r="BM75" i="1" s="1"/>
  <c r="BK345" i="1"/>
  <c r="BL345" i="1" s="1"/>
  <c r="BM345" i="1" s="1"/>
  <c r="BN345" i="1" s="1"/>
  <c r="CA345" i="1"/>
  <c r="BK210" i="1"/>
  <c r="BL210" i="1" s="1"/>
  <c r="BM210" i="1" s="1"/>
  <c r="BN210" i="1" s="1"/>
  <c r="CA210" i="1"/>
  <c r="BK125" i="1"/>
  <c r="BL125" i="1" s="1"/>
  <c r="BM125" i="1" s="1"/>
  <c r="CB125" i="1"/>
  <c r="CC125" i="1" s="1"/>
  <c r="CA314" i="1"/>
  <c r="BK314" i="1"/>
  <c r="BL314" i="1" s="1"/>
  <c r="BM314" i="1" s="1"/>
  <c r="BK326" i="1"/>
  <c r="BK440" i="1"/>
  <c r="BL440" i="1" s="1"/>
  <c r="BM440" i="1" s="1"/>
  <c r="BK174" i="1"/>
  <c r="BL174" i="1" s="1"/>
  <c r="BM174" i="1" s="1"/>
  <c r="BN174" i="1" s="1"/>
  <c r="CA174" i="1"/>
  <c r="CA401" i="1"/>
  <c r="BK401" i="1"/>
  <c r="BL401" i="1" s="1"/>
  <c r="BM401" i="1" s="1"/>
  <c r="BN401" i="1" s="1"/>
  <c r="BK66" i="1"/>
  <c r="BL66" i="1" s="1"/>
  <c r="BM66" i="1" s="1"/>
  <c r="CB66" i="1"/>
  <c r="CC66" i="1" s="1"/>
  <c r="BK335" i="1"/>
  <c r="BL335" i="1" s="1"/>
  <c r="BM335" i="1" s="1"/>
  <c r="CB335" i="1"/>
  <c r="CC335" i="1" s="1"/>
  <c r="BK266" i="1"/>
  <c r="CA266" i="1"/>
  <c r="BK392" i="1"/>
  <c r="BK123" i="1"/>
  <c r="BL123" i="1" s="1"/>
  <c r="BM123" i="1" s="1"/>
  <c r="BK473" i="1"/>
  <c r="CA473" i="1"/>
  <c r="CB473" i="1"/>
  <c r="CC473" i="1" s="1"/>
  <c r="BK258" i="1"/>
  <c r="CA258" i="1"/>
  <c r="BK116" i="1"/>
  <c r="BL116" i="1" s="1"/>
  <c r="BM116" i="1" s="1"/>
  <c r="BK309" i="1"/>
  <c r="CA309" i="1"/>
  <c r="CB309" i="1"/>
  <c r="CC309" i="1" s="1"/>
  <c r="CA195" i="1"/>
  <c r="BK195" i="1"/>
  <c r="BL195" i="1" s="1"/>
  <c r="BM195" i="1" s="1"/>
  <c r="BN195" i="1" s="1"/>
  <c r="BK451" i="1"/>
  <c r="BL451" i="1" s="1"/>
  <c r="BM451" i="1" s="1"/>
  <c r="CB451" i="1"/>
  <c r="CC451" i="1" s="1"/>
  <c r="BK33" i="1"/>
  <c r="BL33" i="1" s="1"/>
  <c r="BM33" i="1" s="1"/>
  <c r="BK161" i="1"/>
  <c r="BL161" i="1" s="1"/>
  <c r="BM161" i="1" s="1"/>
  <c r="BN161" i="1" s="1"/>
  <c r="CA161" i="1"/>
  <c r="BK388" i="1"/>
  <c r="BK222" i="1"/>
  <c r="BL222" i="1" s="1"/>
  <c r="BM222" i="1" s="1"/>
  <c r="BN222" i="1" s="1"/>
  <c r="CA222" i="1"/>
  <c r="BK495" i="1"/>
  <c r="CA495" i="1"/>
  <c r="CB495" i="1"/>
  <c r="CC495" i="1" s="1"/>
  <c r="CA225" i="1"/>
  <c r="BK225" i="1"/>
  <c r="BK187" i="1"/>
  <c r="BL187" i="1" s="1"/>
  <c r="BM187" i="1" s="1"/>
  <c r="CA187" i="1"/>
  <c r="BK241" i="1"/>
  <c r="BL241" i="1" s="1"/>
  <c r="BM241" i="1" s="1"/>
  <c r="CA241" i="1"/>
  <c r="CB241" i="1"/>
  <c r="CC241" i="1" s="1"/>
  <c r="BK484" i="1"/>
  <c r="CA484" i="1"/>
  <c r="CB484" i="1"/>
  <c r="CC484" i="1" s="1"/>
  <c r="BK411" i="1"/>
  <c r="CA411" i="1"/>
  <c r="BK452" i="1"/>
  <c r="CA452" i="1"/>
  <c r="AO23" i="1"/>
  <c r="D54" i="4" s="1"/>
  <c r="CB132" i="1"/>
  <c r="CC132" i="1" s="1"/>
  <c r="CB168" i="1"/>
  <c r="CC168" i="1" s="1"/>
  <c r="CA332" i="1"/>
  <c r="CA508" i="1"/>
  <c r="CA445" i="1"/>
  <c r="CA136" i="1"/>
  <c r="CA93" i="1"/>
  <c r="CB169" i="1"/>
  <c r="CC169" i="1" s="1"/>
  <c r="CA485" i="1"/>
  <c r="CA54" i="1"/>
  <c r="CA70" i="1"/>
  <c r="CA122" i="1"/>
  <c r="CB322" i="1"/>
  <c r="CC322" i="1" s="1"/>
  <c r="CA398" i="1"/>
  <c r="CA442" i="1"/>
  <c r="CB486" i="1"/>
  <c r="CC486" i="1" s="1"/>
  <c r="CB208" i="1"/>
  <c r="CC208" i="1" s="1"/>
  <c r="CA109" i="1"/>
  <c r="CB103" i="1"/>
  <c r="CC103" i="1" s="1"/>
  <c r="CB151" i="1"/>
  <c r="CC151" i="1" s="1"/>
  <c r="CB191" i="1"/>
  <c r="CC191" i="1" s="1"/>
  <c r="CA363" i="1"/>
  <c r="CA395" i="1"/>
  <c r="CB475" i="1"/>
  <c r="CC475" i="1" s="1"/>
  <c r="CB356" i="1"/>
  <c r="CC356" i="1" s="1"/>
  <c r="CA53" i="1"/>
  <c r="CA44" i="1"/>
  <c r="CB44" i="1" s="1"/>
  <c r="CC44" i="1" s="1"/>
  <c r="CB172" i="1"/>
  <c r="CC172" i="1" s="1"/>
  <c r="CB448" i="1"/>
  <c r="CC448" i="1" s="1"/>
  <c r="CA121" i="1"/>
  <c r="CB409" i="1"/>
  <c r="CC409" i="1" s="1"/>
  <c r="CA102" i="1"/>
  <c r="CB158" i="1"/>
  <c r="CC158" i="1" s="1"/>
  <c r="CB174" i="1"/>
  <c r="CC174" i="1" s="1"/>
  <c r="CB198" i="1"/>
  <c r="CC198" i="1" s="1"/>
  <c r="CA330" i="1"/>
  <c r="CA378" i="1"/>
  <c r="CA426" i="1"/>
  <c r="CB173" i="1"/>
  <c r="CC173" i="1" s="1"/>
  <c r="CB217" i="1"/>
  <c r="CC217" i="1" s="1"/>
  <c r="CB501" i="1"/>
  <c r="CC501" i="1" s="1"/>
  <c r="CA355" i="1"/>
  <c r="CA439" i="1"/>
  <c r="CB180" i="1"/>
  <c r="CC180" i="1" s="1"/>
  <c r="CA41" i="1"/>
  <c r="CB401" i="1"/>
  <c r="CC401" i="1" s="1"/>
  <c r="CA68" i="1"/>
  <c r="CB68" i="1" s="1"/>
  <c r="CC68" i="1" s="1"/>
  <c r="CB157" i="1"/>
  <c r="CC157" i="1" s="1"/>
  <c r="CA114" i="1"/>
  <c r="CB310" i="1"/>
  <c r="CC310" i="1" s="1"/>
  <c r="CB196" i="1"/>
  <c r="CC196" i="1" s="1"/>
  <c r="CB372" i="1"/>
  <c r="CC372" i="1" s="1"/>
  <c r="CA125" i="1"/>
  <c r="CA51" i="1"/>
  <c r="CA95" i="1"/>
  <c r="CB155" i="1"/>
  <c r="CC155" i="1" s="1"/>
  <c r="CA375" i="1"/>
  <c r="CA391" i="1"/>
  <c r="CB388" i="1"/>
  <c r="CC388" i="1" s="1"/>
  <c r="CB77" i="1"/>
  <c r="CC77" i="1" s="1"/>
  <c r="CA129" i="1"/>
  <c r="CB160" i="1"/>
  <c r="CC160" i="1" s="1"/>
  <c r="CB216" i="1"/>
  <c r="CC216" i="1" s="1"/>
  <c r="CA437" i="1"/>
  <c r="CB150" i="1"/>
  <c r="CC150" i="1" s="1"/>
  <c r="CB426" i="1"/>
  <c r="CC426" i="1" s="1"/>
  <c r="CB494" i="1"/>
  <c r="CC494" i="1" s="1"/>
  <c r="CA140" i="1"/>
  <c r="CB461" i="1"/>
  <c r="CC461" i="1" s="1"/>
  <c r="CB267" i="1"/>
  <c r="CC267" i="1" s="1"/>
  <c r="CB431" i="1"/>
  <c r="CC431" i="1" s="1"/>
  <c r="CB136" i="1"/>
  <c r="CC136" i="1" s="1"/>
  <c r="CB126" i="1"/>
  <c r="CC126" i="1" s="1"/>
  <c r="CB338" i="1"/>
  <c r="CC338" i="1" s="1"/>
  <c r="CB386" i="1"/>
  <c r="CC386" i="1" s="1"/>
  <c r="CB337" i="1"/>
  <c r="CC337" i="1" s="1"/>
  <c r="CB71" i="1"/>
  <c r="CC71" i="1" s="1"/>
  <c r="CA107" i="1"/>
  <c r="CB303" i="1"/>
  <c r="CC303" i="1" s="1"/>
  <c r="CB443" i="1"/>
  <c r="CC443" i="1" s="1"/>
  <c r="CB468" i="1"/>
  <c r="CC468" i="1" s="1"/>
  <c r="CB245" i="1"/>
  <c r="CC245" i="1" s="1"/>
  <c r="CB296" i="1"/>
  <c r="CC296" i="1" s="1"/>
  <c r="CB57" i="1"/>
  <c r="CC57" i="1" s="1"/>
  <c r="CB94" i="1"/>
  <c r="CC94" i="1" s="1"/>
  <c r="CA138" i="1"/>
  <c r="CB326" i="1"/>
  <c r="CC326" i="1" s="1"/>
  <c r="CA342" i="1"/>
  <c r="CA374" i="1"/>
  <c r="CB304" i="1"/>
  <c r="CC304" i="1" s="1"/>
  <c r="CB161" i="1"/>
  <c r="CC161" i="1" s="1"/>
  <c r="CB205" i="1"/>
  <c r="CC205" i="1" s="1"/>
  <c r="CB87" i="1"/>
  <c r="CC87" i="1" s="1"/>
  <c r="CB283" i="1"/>
  <c r="CC283" i="1" s="1"/>
  <c r="CB307" i="1"/>
  <c r="CC307" i="1" s="1"/>
  <c r="CB387" i="1"/>
  <c r="CC387" i="1" s="1"/>
  <c r="CB439" i="1"/>
  <c r="CC439" i="1" s="1"/>
  <c r="CB476" i="1"/>
  <c r="CC476" i="1" s="1"/>
  <c r="CB312" i="1"/>
  <c r="CC312" i="1" s="1"/>
  <c r="CB330" i="1"/>
  <c r="CC330" i="1" s="1"/>
  <c r="CB378" i="1"/>
  <c r="CC378" i="1" s="1"/>
  <c r="CB293" i="1"/>
  <c r="CC293" i="1" s="1"/>
  <c r="CB123" i="1"/>
  <c r="CC123" i="1" s="1"/>
  <c r="CB487" i="1"/>
  <c r="CC487" i="1" s="1"/>
  <c r="CA88" i="1"/>
  <c r="CA89" i="1"/>
  <c r="CB477" i="1"/>
  <c r="CC477" i="1" s="1"/>
  <c r="CB249" i="1"/>
  <c r="CC249" i="1" s="1"/>
  <c r="CB110" i="1"/>
  <c r="CC110" i="1" s="1"/>
  <c r="CB282" i="1"/>
  <c r="CC282" i="1" s="1"/>
  <c r="CB466" i="1"/>
  <c r="CC466" i="1" s="1"/>
  <c r="CB269" i="1"/>
  <c r="CC269" i="1" s="1"/>
  <c r="CA55" i="1"/>
  <c r="CB159" i="1"/>
  <c r="CC159" i="1" s="1"/>
  <c r="CB263" i="1"/>
  <c r="CC263" i="1" s="1"/>
  <c r="CB367" i="1"/>
  <c r="CC367" i="1" s="1"/>
  <c r="CB507" i="1"/>
  <c r="CC507" i="1" s="1"/>
  <c r="CB45" i="1"/>
  <c r="CC45" i="1" s="1"/>
  <c r="CB234" i="1"/>
  <c r="CC234" i="1" s="1"/>
  <c r="CA370" i="1"/>
  <c r="CB440" i="1"/>
  <c r="CC440" i="1" s="1"/>
  <c r="EU48" i="1"/>
  <c r="L79" i="4" s="1"/>
  <c r="X79" i="4" s="1"/>
  <c r="EU28" i="1"/>
  <c r="L59" i="4" s="1"/>
  <c r="X59" i="4" s="1"/>
  <c r="Y11" i="1"/>
  <c r="AD11" i="1" s="1"/>
  <c r="X11" i="1"/>
  <c r="AC11" i="1" s="1"/>
  <c r="W11" i="1"/>
  <c r="AB11" i="1" s="1"/>
  <c r="V11" i="1"/>
  <c r="AA11" i="1" s="1"/>
  <c r="EU49" i="1"/>
  <c r="L80" i="4" s="1"/>
  <c r="X80" i="4" s="1"/>
  <c r="E57" i="4"/>
  <c r="Q57" i="4" s="1"/>
  <c r="EU57" i="1"/>
  <c r="L88" i="4" s="1"/>
  <c r="X88" i="4" s="1"/>
  <c r="EU41" i="1"/>
  <c r="L72" i="4" s="1"/>
  <c r="X72" i="4" s="1"/>
  <c r="D50" i="4"/>
  <c r="EU35" i="1"/>
  <c r="L66" i="4" s="1"/>
  <c r="X66" i="4" s="1"/>
  <c r="BK20" i="1"/>
  <c r="BL20" i="1" s="1"/>
  <c r="BM20" i="1" s="1"/>
  <c r="BK18" i="1"/>
  <c r="BL18" i="1" s="1"/>
  <c r="BM18" i="1" s="1"/>
  <c r="BK16" i="1"/>
  <c r="BL16" i="1" s="1"/>
  <c r="BM16" i="1" s="1"/>
  <c r="EU54" i="1"/>
  <c r="L85" i="4" s="1"/>
  <c r="X85" i="4" s="1"/>
  <c r="BK28" i="1"/>
  <c r="BL28" i="1" s="1"/>
  <c r="BM28" i="1" s="1"/>
  <c r="BK14" i="1"/>
  <c r="BL14" i="1" s="1"/>
  <c r="BM14" i="1" s="1"/>
  <c r="BK15" i="1"/>
  <c r="BL15" i="1" s="1"/>
  <c r="BM15" i="1" s="1"/>
  <c r="BK17" i="1"/>
  <c r="BL17" i="1" s="1"/>
  <c r="BM17" i="1" s="1"/>
  <c r="BK27" i="1"/>
  <c r="BL27" i="1" s="1"/>
  <c r="BM27" i="1" s="1"/>
  <c r="BJ22" i="1"/>
  <c r="BK22" i="1"/>
  <c r="BL22" i="1" s="1"/>
  <c r="BM22" i="1" s="1"/>
  <c r="BJ23" i="1"/>
  <c r="BK23" i="1"/>
  <c r="BL23" i="1" s="1"/>
  <c r="BM23" i="1" s="1"/>
  <c r="BK19" i="1"/>
  <c r="BL19" i="1" s="1"/>
  <c r="BM19" i="1" s="1"/>
  <c r="BK21" i="1"/>
  <c r="BL21" i="1" s="1"/>
  <c r="BM21" i="1" s="1"/>
  <c r="BK26" i="1"/>
  <c r="BL26" i="1" s="1"/>
  <c r="BM26" i="1" s="1"/>
  <c r="BJ26" i="1"/>
  <c r="BK25" i="1"/>
  <c r="BL25" i="1" s="1"/>
  <c r="BM25" i="1" s="1"/>
  <c r="BJ25" i="1"/>
  <c r="BK24" i="1"/>
  <c r="BL24" i="1" s="1"/>
  <c r="BM24" i="1" s="1"/>
  <c r="BJ24" i="1"/>
  <c r="EU45" i="1"/>
  <c r="L76" i="4" s="1"/>
  <c r="X76" i="4" s="1"/>
  <c r="BJ21" i="1"/>
  <c r="BJ20" i="1"/>
  <c r="BJ19" i="1"/>
  <c r="BJ18" i="1"/>
  <c r="BJ17" i="1"/>
  <c r="BJ16" i="1"/>
  <c r="BJ14" i="1"/>
  <c r="BJ15" i="1"/>
  <c r="EU37" i="1"/>
  <c r="L68" i="4" s="1"/>
  <c r="X68" i="4" s="1"/>
  <c r="EU30" i="1"/>
  <c r="L61" i="4" s="1"/>
  <c r="X61" i="4" s="1"/>
  <c r="EU36" i="1"/>
  <c r="L67" i="4" s="1"/>
  <c r="X67" i="4" s="1"/>
  <c r="EU22" i="1"/>
  <c r="L53" i="4" s="1"/>
  <c r="X53" i="4" s="1"/>
  <c r="EU44" i="1"/>
  <c r="L75" i="4" s="1"/>
  <c r="X75" i="4" s="1"/>
  <c r="EU15" i="1"/>
  <c r="L46" i="4" s="1"/>
  <c r="X46" i="4" s="1"/>
  <c r="EU21" i="1"/>
  <c r="L52" i="4" s="1"/>
  <c r="X52" i="4" s="1"/>
  <c r="EU51" i="1"/>
  <c r="L82" i="4" s="1"/>
  <c r="X82" i="4" s="1"/>
  <c r="EU38" i="1"/>
  <c r="L69" i="4" s="1"/>
  <c r="X69" i="4" s="1"/>
  <c r="EU55" i="1"/>
  <c r="L86" i="4" s="1"/>
  <c r="X86" i="4" s="1"/>
  <c r="EU58" i="1"/>
  <c r="L89" i="4" s="1"/>
  <c r="X89" i="4" s="1"/>
  <c r="EU14" i="1"/>
  <c r="L45" i="4" s="1"/>
  <c r="X45" i="4" s="1"/>
  <c r="EU12" i="1"/>
  <c r="L43" i="4" s="1"/>
  <c r="X43" i="4" s="1"/>
  <c r="EU31" i="1"/>
  <c r="L62" i="4" s="1"/>
  <c r="X62" i="4" s="1"/>
  <c r="EU18" i="1"/>
  <c r="L49" i="4" s="1"/>
  <c r="X49" i="4" s="1"/>
  <c r="EU43" i="1"/>
  <c r="L74" i="4" s="1"/>
  <c r="X74" i="4" s="1"/>
  <c r="EU46" i="1"/>
  <c r="L77" i="4" s="1"/>
  <c r="X77" i="4" s="1"/>
  <c r="EU32" i="1"/>
  <c r="L63" i="4" s="1"/>
  <c r="X63" i="4" s="1"/>
  <c r="EU33" i="1"/>
  <c r="L64" i="4" s="1"/>
  <c r="X64" i="4" s="1"/>
  <c r="EU25" i="1"/>
  <c r="L56" i="4" s="1"/>
  <c r="X56" i="4" s="1"/>
  <c r="EU39" i="1"/>
  <c r="L70" i="4" s="1"/>
  <c r="X70" i="4" s="1"/>
  <c r="EU47" i="1"/>
  <c r="L78" i="4" s="1"/>
  <c r="X78" i="4" s="1"/>
  <c r="EU60" i="1"/>
  <c r="L91" i="4" s="1"/>
  <c r="X91" i="4" s="1"/>
  <c r="EU24" i="1"/>
  <c r="L55" i="4" s="1"/>
  <c r="X55" i="4" s="1"/>
  <c r="AO26" i="1"/>
  <c r="P146" i="4"/>
  <c r="D49" i="4"/>
  <c r="P453" i="4"/>
  <c r="EU42" i="1"/>
  <c r="L73" i="4" s="1"/>
  <c r="X73" i="4" s="1"/>
  <c r="P85" i="4"/>
  <c r="D48" i="4"/>
  <c r="EU17" i="1"/>
  <c r="L48" i="4" s="1"/>
  <c r="X48" i="4" s="1"/>
  <c r="Q55" i="4"/>
  <c r="D56" i="4"/>
  <c r="D58" i="4"/>
  <c r="AO11" i="1"/>
  <c r="P159" i="4"/>
  <c r="P522" i="4"/>
  <c r="P148" i="4"/>
  <c r="P281" i="4"/>
  <c r="P421" i="4"/>
  <c r="P340" i="4"/>
  <c r="P207" i="4"/>
  <c r="P529" i="4"/>
  <c r="P359" i="4"/>
  <c r="P393" i="4"/>
  <c r="P353" i="4"/>
  <c r="P391" i="4"/>
  <c r="P504" i="4"/>
  <c r="P517" i="4"/>
  <c r="P371" i="4"/>
  <c r="P204" i="4"/>
  <c r="P123" i="4"/>
  <c r="P357" i="4"/>
  <c r="P176" i="4"/>
  <c r="P222" i="4"/>
  <c r="P182" i="4"/>
  <c r="P164" i="4"/>
  <c r="P243" i="4"/>
  <c r="P509" i="4"/>
  <c r="P283" i="4"/>
  <c r="P76" i="4"/>
  <c r="P408" i="4"/>
  <c r="P226" i="4"/>
  <c r="P248" i="4"/>
  <c r="P267" i="4"/>
  <c r="P383" i="4"/>
  <c r="P384" i="4"/>
  <c r="P449" i="4"/>
  <c r="P145" i="4"/>
  <c r="P318" i="4"/>
  <c r="P130" i="4"/>
  <c r="P294" i="4"/>
  <c r="P70" i="4"/>
  <c r="P209" i="4"/>
  <c r="P489" i="4"/>
  <c r="P257" i="4"/>
  <c r="P174" i="4"/>
  <c r="P361" i="4"/>
  <c r="P162" i="4"/>
  <c r="P515" i="4"/>
  <c r="P523" i="4"/>
  <c r="P480" i="4"/>
  <c r="P203" i="4"/>
  <c r="P249" i="4"/>
  <c r="P126" i="4"/>
  <c r="P143" i="4"/>
  <c r="P525" i="4"/>
  <c r="P105" i="4"/>
  <c r="P246" i="4"/>
  <c r="P230" i="4"/>
  <c r="P465" i="4"/>
  <c r="P147" i="4"/>
  <c r="P124" i="4"/>
  <c r="P456" i="4"/>
  <c r="P256" i="4"/>
  <c r="P307" i="4"/>
  <c r="P488" i="4"/>
  <c r="P308" i="4"/>
  <c r="P265" i="4"/>
  <c r="P74" i="4"/>
  <c r="P151" i="4"/>
  <c r="P128" i="4"/>
  <c r="P287" i="4"/>
  <c r="P457" i="4"/>
  <c r="P93" i="4"/>
  <c r="P120" i="4"/>
  <c r="P302" i="4"/>
  <c r="P282" i="4"/>
  <c r="P98" i="4"/>
  <c r="P169" i="4"/>
  <c r="P407" i="4"/>
  <c r="P191" i="4"/>
  <c r="P534" i="4"/>
  <c r="P420" i="4"/>
  <c r="P273" i="4"/>
  <c r="P484" i="4"/>
  <c r="P334" i="4"/>
  <c r="P463" i="4"/>
  <c r="P358" i="4"/>
  <c r="P450" i="4"/>
  <c r="P335" i="4"/>
  <c r="P505" i="4"/>
  <c r="P439" i="4"/>
  <c r="P285" i="4"/>
  <c r="P513" i="4"/>
  <c r="P238" i="4"/>
  <c r="P486" i="4"/>
  <c r="E47" i="4"/>
  <c r="Q47" i="4" s="1"/>
  <c r="AO15" i="1"/>
  <c r="AO12" i="1"/>
  <c r="D43" i="4" s="1"/>
  <c r="AO13" i="1"/>
  <c r="AO16" i="1"/>
  <c r="EU13" i="1"/>
  <c r="L44" i="4" s="1"/>
  <c r="X44" i="4" s="1"/>
  <c r="EU26" i="1"/>
  <c r="L57" i="4" s="1"/>
  <c r="X57" i="4" s="1"/>
  <c r="EU23" i="1"/>
  <c r="L54" i="4" s="1"/>
  <c r="X54" i="4" s="1"/>
  <c r="CB32" i="1" l="1"/>
  <c r="CC32" i="1" s="1"/>
  <c r="CB65" i="1"/>
  <c r="CC65" i="1" s="1"/>
  <c r="CB43" i="1"/>
  <c r="CC43" i="1" s="1"/>
  <c r="CA56" i="1"/>
  <c r="CB56" i="1" s="1"/>
  <c r="CC56" i="1" s="1"/>
  <c r="CA52" i="1"/>
  <c r="CA47" i="1"/>
  <c r="CA78" i="1"/>
  <c r="CA60" i="1"/>
  <c r="CB60" i="1" s="1"/>
  <c r="CC60" i="1" s="1"/>
  <c r="CB82" i="1"/>
  <c r="CC82" i="1" s="1"/>
  <c r="D57" i="4"/>
  <c r="P57" i="4" s="1"/>
  <c r="CA261" i="1"/>
  <c r="P541" i="4"/>
  <c r="P403" i="4"/>
  <c r="P113" i="4"/>
  <c r="P477" i="4"/>
  <c r="P87" i="4"/>
  <c r="P62" i="4"/>
  <c r="P394" i="4"/>
  <c r="P274" i="4"/>
  <c r="P360" i="4"/>
  <c r="P89" i="4"/>
  <c r="P291" i="4"/>
  <c r="P446" i="4"/>
  <c r="P319" i="4"/>
  <c r="P277" i="4"/>
  <c r="P117" i="4"/>
  <c r="P84" i="4"/>
  <c r="P502" i="4"/>
  <c r="P362" i="4"/>
  <c r="P112" i="4"/>
  <c r="P292" i="4"/>
  <c r="P317" i="4"/>
  <c r="P150" i="4"/>
  <c r="P451" i="4"/>
  <c r="P108" i="4"/>
  <c r="P134" i="4"/>
  <c r="P314" i="4"/>
  <c r="P155" i="4"/>
  <c r="P315" i="4"/>
  <c r="P119" i="4"/>
  <c r="P336" i="4"/>
  <c r="P389" i="4"/>
  <c r="P253" i="4"/>
  <c r="P399" i="4"/>
  <c r="P286" i="4"/>
  <c r="P368" i="4"/>
  <c r="P343" i="4"/>
  <c r="P165" i="4"/>
  <c r="P478" i="4"/>
  <c r="P125" i="4"/>
  <c r="P186" i="4"/>
  <c r="P301" i="4"/>
  <c r="P263" i="4"/>
  <c r="P444" i="4"/>
  <c r="P305" i="4"/>
  <c r="P473" i="4"/>
  <c r="P401" i="4"/>
  <c r="P266" i="4"/>
  <c r="P426" i="4"/>
  <c r="P350" i="4"/>
  <c r="P212" i="4"/>
  <c r="P171" i="4"/>
  <c r="P272" i="4"/>
  <c r="P270" i="4"/>
  <c r="P367" i="4"/>
  <c r="P142" i="4"/>
  <c r="P459" i="4"/>
  <c r="P346" i="4"/>
  <c r="P208" i="4"/>
  <c r="P512" i="4"/>
  <c r="P63" i="4"/>
  <c r="P166" i="4"/>
  <c r="P106" i="4"/>
  <c r="P284" i="4"/>
  <c r="P320" i="4"/>
  <c r="P462" i="4"/>
  <c r="P137" i="4"/>
  <c r="P528" i="4"/>
  <c r="P170" i="4"/>
  <c r="P175" i="4"/>
  <c r="P65" i="4"/>
  <c r="P476" i="4"/>
  <c r="P506" i="4"/>
  <c r="P271" i="4"/>
  <c r="P309" i="4"/>
  <c r="P205" i="4"/>
  <c r="P507" i="4"/>
  <c r="P385" i="4"/>
  <c r="P468" i="4"/>
  <c r="P67" i="4"/>
  <c r="P397" i="4"/>
  <c r="P466" i="4"/>
  <c r="P405" i="4"/>
  <c r="P223" i="4"/>
  <c r="P485" i="4"/>
  <c r="P154" i="4"/>
  <c r="P90" i="4"/>
  <c r="P511" i="4"/>
  <c r="P252" i="4"/>
  <c r="P153" i="4"/>
  <c r="P344" i="4"/>
  <c r="P66" i="4"/>
  <c r="P412" i="4"/>
  <c r="P245" i="4"/>
  <c r="P297" i="4"/>
  <c r="P241" i="4"/>
  <c r="P232" i="4"/>
  <c r="P181" i="4"/>
  <c r="P339" i="4"/>
  <c r="P221" i="4"/>
  <c r="P321" i="4"/>
  <c r="P86" i="4"/>
  <c r="P531" i="4"/>
  <c r="P458" i="4"/>
  <c r="P138" i="4"/>
  <c r="P259" i="4"/>
  <c r="P177" i="4"/>
  <c r="P198" i="4"/>
  <c r="P419" i="4"/>
  <c r="P425" i="4"/>
  <c r="P352" i="4"/>
  <c r="P342" i="4"/>
  <c r="P116" i="4"/>
  <c r="P532" i="4"/>
  <c r="P431" i="4"/>
  <c r="P161" i="4"/>
  <c r="P461" i="4"/>
  <c r="P260" i="4"/>
  <c r="P499" i="4"/>
  <c r="P237" i="4"/>
  <c r="P333" i="4"/>
  <c r="P483" i="4"/>
  <c r="P396" i="4"/>
  <c r="P132" i="4"/>
  <c r="P386" i="4"/>
  <c r="P526" i="4"/>
  <c r="P121" i="4"/>
  <c r="P377" i="4"/>
  <c r="P261" i="4"/>
  <c r="P379" i="4"/>
  <c r="P411" i="4"/>
  <c r="P409" i="4"/>
  <c r="P332" i="4"/>
  <c r="P395" i="4"/>
  <c r="P398" i="4"/>
  <c r="P296" i="4"/>
  <c r="P538" i="4"/>
  <c r="P312" i="4"/>
  <c r="P438" i="4"/>
  <c r="P390" i="4"/>
  <c r="P322" i="4"/>
  <c r="P445" i="4"/>
  <c r="P295" i="4"/>
  <c r="P434" i="4"/>
  <c r="P75" i="4"/>
  <c r="P328" i="4"/>
  <c r="P225" i="4"/>
  <c r="P275" i="4"/>
  <c r="P370" i="4"/>
  <c r="P192" i="4"/>
  <c r="P82" i="4"/>
  <c r="P300" i="4"/>
  <c r="P432" i="4"/>
  <c r="P239" i="4"/>
  <c r="P347" i="4"/>
  <c r="P109" i="4"/>
  <c r="P179" i="4"/>
  <c r="P118" i="4"/>
  <c r="P94" i="4"/>
  <c r="P160" i="4"/>
  <c r="P436" i="4"/>
  <c r="P533" i="4"/>
  <c r="P183" i="4"/>
  <c r="P71" i="4"/>
  <c r="P442" i="4"/>
  <c r="P149" i="4"/>
  <c r="P380" i="4"/>
  <c r="P430" i="4"/>
  <c r="P219" i="4"/>
  <c r="P363" i="4"/>
  <c r="P467" i="4"/>
  <c r="P102" i="4"/>
  <c r="P402" i="4"/>
  <c r="P356" i="4"/>
  <c r="P520" i="4"/>
  <c r="P454" i="4"/>
  <c r="P213" i="4"/>
  <c r="P349" i="4"/>
  <c r="P491" i="4"/>
  <c r="P355" i="4"/>
  <c r="P329" i="4"/>
  <c r="P366" i="4"/>
  <c r="P373" i="4"/>
  <c r="P81" i="4"/>
  <c r="P187" i="4"/>
  <c r="P115" i="4"/>
  <c r="P278" i="4"/>
  <c r="P188" i="4"/>
  <c r="P172" i="4"/>
  <c r="P406" i="4"/>
  <c r="P418" i="4"/>
  <c r="P200" i="4"/>
  <c r="P416" i="4"/>
  <c r="P95" i="4"/>
  <c r="P423" i="4"/>
  <c r="P136" i="4"/>
  <c r="P327" i="4"/>
  <c r="P258" i="4"/>
  <c r="P173" i="4"/>
  <c r="P326" i="4"/>
  <c r="P452" i="4"/>
  <c r="P404" i="4"/>
  <c r="P323" i="4"/>
  <c r="P68" i="4"/>
  <c r="P234" i="4"/>
  <c r="P341" i="4"/>
  <c r="P490" i="4"/>
  <c r="P293" i="4"/>
  <c r="P427" i="4"/>
  <c r="P251" i="4"/>
  <c r="P288" i="4"/>
  <c r="P77" i="4"/>
  <c r="P495" i="4"/>
  <c r="P235" i="4"/>
  <c r="P324" i="4"/>
  <c r="P289" i="4"/>
  <c r="P417" i="4"/>
  <c r="P210" i="4"/>
  <c r="P310" i="4"/>
  <c r="P313" i="4"/>
  <c r="P233" i="4"/>
  <c r="P101" i="4"/>
  <c r="P104" i="4"/>
  <c r="P519" i="4"/>
  <c r="P413" i="4"/>
  <c r="P503" i="4"/>
  <c r="P190" i="4"/>
  <c r="P254" i="4"/>
  <c r="P110" i="4"/>
  <c r="P443" i="4"/>
  <c r="P167" i="4"/>
  <c r="P228" i="4"/>
  <c r="P290" i="4"/>
  <c r="P180" i="4"/>
  <c r="P240" i="4"/>
  <c r="P215" i="4"/>
  <c r="P236" i="4"/>
  <c r="P135" i="4"/>
  <c r="P378" i="4"/>
  <c r="P88" i="4"/>
  <c r="P474" i="4"/>
  <c r="P493" i="4"/>
  <c r="P220" i="4"/>
  <c r="P410" i="4"/>
  <c r="P168" i="4"/>
  <c r="P279" i="4"/>
  <c r="P298" i="4"/>
  <c r="P448" i="4"/>
  <c r="P184" i="4"/>
  <c r="P470" i="4"/>
  <c r="P374" i="4"/>
  <c r="P414" i="4"/>
  <c r="P199" i="4"/>
  <c r="P338" i="4"/>
  <c r="P524" i="4"/>
  <c r="P510" i="4"/>
  <c r="P382" i="4"/>
  <c r="P508" i="4"/>
  <c r="P437" i="4"/>
  <c r="P97" i="4"/>
  <c r="P185" i="4"/>
  <c r="P196" i="4"/>
  <c r="P144" i="4"/>
  <c r="P348" i="4"/>
  <c r="P269" i="4"/>
  <c r="P494" i="4"/>
  <c r="P92" i="4"/>
  <c r="P376" i="4"/>
  <c r="P496" i="4"/>
  <c r="P375" i="4"/>
  <c r="P516" i="4"/>
  <c r="P535" i="4"/>
  <c r="P255" i="4"/>
  <c r="P521" i="4"/>
  <c r="P268" i="4"/>
  <c r="P369" i="4"/>
  <c r="P433" i="4"/>
  <c r="P242" i="4"/>
  <c r="P306" i="4"/>
  <c r="P537" i="4"/>
  <c r="P194" i="4"/>
  <c r="P498" i="4"/>
  <c r="P400" i="4"/>
  <c r="P264" i="4"/>
  <c r="P472" i="4"/>
  <c r="P481" i="4"/>
  <c r="P250" i="4"/>
  <c r="P299" i="4"/>
  <c r="P540" i="4"/>
  <c r="P536" i="4"/>
  <c r="P114" i="4"/>
  <c r="P460" i="4"/>
  <c r="P422" i="4"/>
  <c r="P424" i="4"/>
  <c r="P365" i="4"/>
  <c r="P157" i="4"/>
  <c r="P202" i="4"/>
  <c r="P464" i="4"/>
  <c r="P351" i="4"/>
  <c r="P469" i="4"/>
  <c r="P193" i="4"/>
  <c r="P497" i="4"/>
  <c r="P129" i="4"/>
  <c r="P141" i="4"/>
  <c r="P206" i="4"/>
  <c r="P218" i="4"/>
  <c r="P500" i="4"/>
  <c r="P518" i="4"/>
  <c r="P392" i="4"/>
  <c r="P331" i="4"/>
  <c r="P72" i="4"/>
  <c r="P487" i="4"/>
  <c r="P280" i="4"/>
  <c r="P122" i="4"/>
  <c r="P388" i="4"/>
  <c r="P201" i="4"/>
  <c r="P127" i="4"/>
  <c r="P139" i="4"/>
  <c r="P216" i="4"/>
  <c r="P244" i="4"/>
  <c r="P163" i="4"/>
  <c r="P482" i="4"/>
  <c r="P262" i="4"/>
  <c r="P80" i="4"/>
  <c r="P304" i="4"/>
  <c r="P197" i="4"/>
  <c r="P479" i="4"/>
  <c r="P229" i="4"/>
  <c r="P441" i="4"/>
  <c r="P214" i="4"/>
  <c r="P217" i="4"/>
  <c r="P99" i="4"/>
  <c r="P211" i="4"/>
  <c r="P539" i="4"/>
  <c r="P152" i="4"/>
  <c r="P107" i="4"/>
  <c r="P195" i="4"/>
  <c r="P447" i="4"/>
  <c r="P471" i="4"/>
  <c r="P428" i="4"/>
  <c r="P527" i="4"/>
  <c r="P189" i="4"/>
  <c r="P316" i="4"/>
  <c r="P100" i="4"/>
  <c r="P73" i="4"/>
  <c r="P435" i="4"/>
  <c r="P492" i="4"/>
  <c r="D53" i="4"/>
  <c r="P53" i="4" s="1"/>
  <c r="D55" i="4"/>
  <c r="P55" i="4" s="1"/>
  <c r="CB33" i="1"/>
  <c r="CC33" i="1" s="1"/>
  <c r="CA31" i="1"/>
  <c r="D45" i="4"/>
  <c r="P78" i="4"/>
  <c r="P227" i="4"/>
  <c r="D59" i="4"/>
  <c r="B23" i="5"/>
  <c r="C23" i="5"/>
  <c r="P514" i="4"/>
  <c r="P325" i="4"/>
  <c r="P440" i="4"/>
  <c r="P56" i="4"/>
  <c r="P48" i="4"/>
  <c r="P50" i="4"/>
  <c r="P49" i="4"/>
  <c r="P52" i="4"/>
  <c r="P60" i="4"/>
  <c r="P54" i="4"/>
  <c r="P58" i="4"/>
  <c r="P61" i="4"/>
  <c r="V377" i="1"/>
  <c r="AA377" i="1" s="1"/>
  <c r="Y379" i="1"/>
  <c r="AD379" i="1" s="1"/>
  <c r="V252" i="1"/>
  <c r="AA252" i="1" s="1"/>
  <c r="Y45" i="1"/>
  <c r="AD45" i="1" s="1"/>
  <c r="X435" i="1"/>
  <c r="AC435" i="1" s="1"/>
  <c r="X398" i="1"/>
  <c r="AC398" i="1" s="1"/>
  <c r="W175" i="1"/>
  <c r="AB175" i="1" s="1"/>
  <c r="V317" i="1"/>
  <c r="AA317" i="1" s="1"/>
  <c r="V482" i="1"/>
  <c r="AA482" i="1" s="1"/>
  <c r="W196" i="1"/>
  <c r="AB196" i="1" s="1"/>
  <c r="V313" i="1"/>
  <c r="AA313" i="1" s="1"/>
  <c r="CA28" i="1"/>
  <c r="W499" i="1"/>
  <c r="AB499" i="1" s="1"/>
  <c r="W170" i="1"/>
  <c r="AB170" i="1" s="1"/>
  <c r="V85" i="1"/>
  <c r="AA85" i="1" s="1"/>
  <c r="Y41" i="1"/>
  <c r="AD41" i="1" s="1"/>
  <c r="V272" i="1"/>
  <c r="AA272" i="1" s="1"/>
  <c r="X441" i="1"/>
  <c r="AC441" i="1" s="1"/>
  <c r="Y128" i="1"/>
  <c r="AD128" i="1" s="1"/>
  <c r="W31" i="1"/>
  <c r="AB31" i="1" s="1"/>
  <c r="Y410" i="1"/>
  <c r="AD410" i="1" s="1"/>
  <c r="X254" i="1"/>
  <c r="AC254" i="1" s="1"/>
  <c r="W284" i="1"/>
  <c r="AB284" i="1" s="1"/>
  <c r="V476" i="1"/>
  <c r="AA476" i="1" s="1"/>
  <c r="Y196" i="1"/>
  <c r="AD196" i="1" s="1"/>
  <c r="X317" i="1"/>
  <c r="AC317" i="1" s="1"/>
  <c r="X164" i="1"/>
  <c r="AC164" i="1" s="1"/>
  <c r="V468" i="1"/>
  <c r="AA468" i="1" s="1"/>
  <c r="W444" i="1"/>
  <c r="AB444" i="1" s="1"/>
  <c r="X430" i="1"/>
  <c r="AC430" i="1" s="1"/>
  <c r="W207" i="1"/>
  <c r="AB207" i="1" s="1"/>
  <c r="V316" i="1"/>
  <c r="AA316" i="1" s="1"/>
  <c r="X239" i="1"/>
  <c r="AC239" i="1" s="1"/>
  <c r="W281" i="1"/>
  <c r="AB281" i="1" s="1"/>
  <c r="X319" i="1"/>
  <c r="AC319" i="1" s="1"/>
  <c r="Y383" i="1"/>
  <c r="AD383" i="1" s="1"/>
  <c r="V166" i="1"/>
  <c r="AA166" i="1" s="1"/>
  <c r="W288" i="1"/>
  <c r="AB288" i="1" s="1"/>
  <c r="X468" i="1"/>
  <c r="AC468" i="1" s="1"/>
  <c r="V93" i="1"/>
  <c r="AA93" i="1" s="1"/>
  <c r="X136" i="1"/>
  <c r="AC136" i="1" s="1"/>
  <c r="V341" i="1"/>
  <c r="AA341" i="1" s="1"/>
  <c r="X175" i="1"/>
  <c r="AC175" i="1" s="1"/>
  <c r="V198" i="1"/>
  <c r="AA198" i="1" s="1"/>
  <c r="X381" i="1"/>
  <c r="AC381" i="1" s="1"/>
  <c r="Y53" i="1"/>
  <c r="AD53" i="1" s="1"/>
  <c r="X444" i="1"/>
  <c r="AC444" i="1" s="1"/>
  <c r="X360" i="1"/>
  <c r="AC360" i="1" s="1"/>
  <c r="W222" i="1"/>
  <c r="AB222" i="1" s="1"/>
  <c r="X407" i="1"/>
  <c r="AC407" i="1" s="1"/>
  <c r="W208" i="1"/>
  <c r="AB208" i="1" s="1"/>
  <c r="Y239" i="1"/>
  <c r="AD239" i="1" s="1"/>
  <c r="W210" i="1"/>
  <c r="AB210" i="1" s="1"/>
  <c r="X35" i="1"/>
  <c r="AC35" i="1" s="1"/>
  <c r="Y293" i="1"/>
  <c r="AD293" i="1" s="1"/>
  <c r="Y166" i="1"/>
  <c r="AD166" i="1" s="1"/>
  <c r="X288" i="1"/>
  <c r="AC288" i="1" s="1"/>
  <c r="X329" i="1"/>
  <c r="AC329" i="1" s="1"/>
  <c r="V285" i="1"/>
  <c r="AA285" i="1" s="1"/>
  <c r="Y136" i="1"/>
  <c r="AD136" i="1" s="1"/>
  <c r="DV27" i="1"/>
  <c r="DV178" i="1"/>
  <c r="DV385" i="1"/>
  <c r="DV105" i="1"/>
  <c r="DV286" i="1"/>
  <c r="DV182" i="1"/>
  <c r="DV65" i="1"/>
  <c r="Y21" i="1"/>
  <c r="AD21" i="1" s="1"/>
  <c r="X272" i="1"/>
  <c r="AC272" i="1" s="1"/>
  <c r="W254" i="1"/>
  <c r="AB254" i="1" s="1"/>
  <c r="Y499" i="1"/>
  <c r="AD499" i="1" s="1"/>
  <c r="X170" i="1"/>
  <c r="AC170" i="1" s="1"/>
  <c r="Y249" i="1"/>
  <c r="AD249" i="1" s="1"/>
  <c r="V430" i="1"/>
  <c r="AA430" i="1" s="1"/>
  <c r="V360" i="1"/>
  <c r="AA360" i="1" s="1"/>
  <c r="X215" i="1"/>
  <c r="AC215" i="1" s="1"/>
  <c r="W407" i="1"/>
  <c r="AB407" i="1" s="1"/>
  <c r="Y441" i="1"/>
  <c r="AD441" i="1" s="1"/>
  <c r="V208" i="1"/>
  <c r="AA208" i="1" s="1"/>
  <c r="X45" i="1"/>
  <c r="AC45" i="1" s="1"/>
  <c r="Y435" i="1"/>
  <c r="AD435" i="1" s="1"/>
  <c r="Y281" i="1"/>
  <c r="AD281" i="1" s="1"/>
  <c r="V210" i="1"/>
  <c r="AA210" i="1" s="1"/>
  <c r="X128" i="1"/>
  <c r="AC128" i="1" s="1"/>
  <c r="V284" i="1"/>
  <c r="AA284" i="1" s="1"/>
  <c r="V35" i="1"/>
  <c r="AA35" i="1" s="1"/>
  <c r="V319" i="1"/>
  <c r="AA319" i="1" s="1"/>
  <c r="X85" i="1"/>
  <c r="AC85" i="1" s="1"/>
  <c r="X476" i="1"/>
  <c r="AC476" i="1" s="1"/>
  <c r="W41" i="1"/>
  <c r="AB41" i="1" s="1"/>
  <c r="X383" i="1"/>
  <c r="AC383" i="1" s="1"/>
  <c r="V31" i="1"/>
  <c r="AA31" i="1" s="1"/>
  <c r="W398" i="1"/>
  <c r="AB398" i="1" s="1"/>
  <c r="V329" i="1"/>
  <c r="AA329" i="1" s="1"/>
  <c r="W410" i="1"/>
  <c r="AB410" i="1" s="1"/>
  <c r="V333" i="1"/>
  <c r="AA333" i="1" s="1"/>
  <c r="DV23" i="1"/>
  <c r="DV22" i="1"/>
  <c r="DV369" i="1"/>
  <c r="DV236" i="1"/>
  <c r="DV264" i="1"/>
  <c r="DV268" i="1"/>
  <c r="DV252" i="1"/>
  <c r="DV248" i="1"/>
  <c r="DV290" i="1"/>
  <c r="DV172" i="1"/>
  <c r="DV347" i="1"/>
  <c r="DV77" i="1"/>
  <c r="DV477" i="1"/>
  <c r="DV274" i="1"/>
  <c r="DV438" i="1"/>
  <c r="DV210" i="1"/>
  <c r="DV400" i="1"/>
  <c r="W272" i="1"/>
  <c r="AB272" i="1" s="1"/>
  <c r="Y254" i="1"/>
  <c r="AD254" i="1" s="1"/>
  <c r="X499" i="1"/>
  <c r="AC499" i="1" s="1"/>
  <c r="V170" i="1"/>
  <c r="AA170" i="1" s="1"/>
  <c r="W430" i="1"/>
  <c r="AB430" i="1" s="1"/>
  <c r="Y360" i="1"/>
  <c r="AD360" i="1" s="1"/>
  <c r="V407" i="1"/>
  <c r="AA407" i="1" s="1"/>
  <c r="V441" i="1"/>
  <c r="AA441" i="1" s="1"/>
  <c r="X208" i="1"/>
  <c r="AC208" i="1" s="1"/>
  <c r="V45" i="1"/>
  <c r="AA45" i="1" s="1"/>
  <c r="V435" i="1"/>
  <c r="AA435" i="1" s="1"/>
  <c r="V281" i="1"/>
  <c r="AA281" i="1" s="1"/>
  <c r="X210" i="1"/>
  <c r="AC210" i="1" s="1"/>
  <c r="V128" i="1"/>
  <c r="AA128" i="1" s="1"/>
  <c r="Y284" i="1"/>
  <c r="AD284" i="1" s="1"/>
  <c r="W35" i="1"/>
  <c r="AB35" i="1" s="1"/>
  <c r="Y319" i="1"/>
  <c r="AD319" i="1" s="1"/>
  <c r="Y85" i="1"/>
  <c r="AD85" i="1" s="1"/>
  <c r="Y476" i="1"/>
  <c r="AD476" i="1" s="1"/>
  <c r="X41" i="1"/>
  <c r="AC41" i="1" s="1"/>
  <c r="V383" i="1"/>
  <c r="AA383" i="1" s="1"/>
  <c r="Y31" i="1"/>
  <c r="AD31" i="1" s="1"/>
  <c r="Y398" i="1"/>
  <c r="AD398" i="1" s="1"/>
  <c r="Y329" i="1"/>
  <c r="AD329" i="1" s="1"/>
  <c r="X410" i="1"/>
  <c r="AC410" i="1" s="1"/>
  <c r="W333" i="1"/>
  <c r="AB333" i="1" s="1"/>
  <c r="Y341" i="1"/>
  <c r="AD341" i="1" s="1"/>
  <c r="DV371" i="1"/>
  <c r="DV346" i="1"/>
  <c r="DV270" i="1"/>
  <c r="DV505" i="1"/>
  <c r="X494" i="1"/>
  <c r="AC494" i="1" s="1"/>
  <c r="X333" i="1"/>
  <c r="AC333" i="1" s="1"/>
  <c r="DV316" i="1"/>
  <c r="DV121" i="1"/>
  <c r="DV509" i="1"/>
  <c r="DV351" i="1"/>
  <c r="DV73" i="1"/>
  <c r="DV156" i="1"/>
  <c r="DV424" i="1"/>
  <c r="DV445" i="1"/>
  <c r="DV444" i="1"/>
  <c r="DV223" i="1"/>
  <c r="DV155" i="1"/>
  <c r="DV138" i="1"/>
  <c r="DV279" i="1"/>
  <c r="DV275" i="1"/>
  <c r="DV432" i="1"/>
  <c r="DV380" i="1"/>
  <c r="DV153" i="1"/>
  <c r="DV301" i="1"/>
  <c r="DV355" i="1"/>
  <c r="DV336" i="1"/>
  <c r="DV487" i="1"/>
  <c r="DV349" i="1"/>
  <c r="DV281" i="1"/>
  <c r="DV292" i="1"/>
  <c r="DV403" i="1"/>
  <c r="DV48" i="1"/>
  <c r="DV501" i="1"/>
  <c r="DV363" i="1"/>
  <c r="DV410" i="1"/>
  <c r="DV58" i="1"/>
  <c r="DV170" i="1"/>
  <c r="DV507" i="1"/>
  <c r="DV341" i="1"/>
  <c r="DV108" i="1"/>
  <c r="DV277" i="1"/>
  <c r="DV54" i="1"/>
  <c r="DV428" i="1"/>
  <c r="DV439" i="1"/>
  <c r="DV356" i="1"/>
  <c r="DV43" i="1"/>
  <c r="DV35" i="1"/>
  <c r="DV389" i="1"/>
  <c r="DV145" i="1"/>
  <c r="DV435" i="1"/>
  <c r="DV38" i="1"/>
  <c r="DV158" i="1"/>
  <c r="DV405" i="1"/>
  <c r="DV338" i="1"/>
  <c r="DV69" i="1"/>
  <c r="DV362" i="1"/>
  <c r="DV318" i="1"/>
  <c r="DV176" i="1"/>
  <c r="DV503" i="1"/>
  <c r="DV242" i="1"/>
  <c r="DV344" i="1"/>
  <c r="DV166" i="1"/>
  <c r="DV376" i="1"/>
  <c r="DV450" i="1"/>
  <c r="DV46" i="1"/>
  <c r="DV365" i="1"/>
  <c r="DV293" i="1"/>
  <c r="DV100" i="1"/>
  <c r="DV191" i="1"/>
  <c r="DV494" i="1"/>
  <c r="DV198" i="1"/>
  <c r="DV152" i="1"/>
  <c r="DV126" i="1"/>
  <c r="DV129" i="1"/>
  <c r="DV368" i="1"/>
  <c r="DV103" i="1"/>
  <c r="DV84" i="1"/>
  <c r="DV134" i="1"/>
  <c r="DV269" i="1"/>
  <c r="DV426" i="1"/>
  <c r="DV93" i="1"/>
  <c r="DV372" i="1"/>
  <c r="DV331" i="1"/>
  <c r="DV397" i="1"/>
  <c r="DV47" i="1"/>
  <c r="DV321" i="1"/>
  <c r="DV393" i="1"/>
  <c r="DV499" i="1"/>
  <c r="DV149" i="1"/>
  <c r="DV136" i="1"/>
  <c r="DV184" i="1"/>
  <c r="DV106" i="1"/>
  <c r="DV323" i="1"/>
  <c r="DV162" i="1"/>
  <c r="DV304" i="1"/>
  <c r="DV332" i="1"/>
  <c r="DV319" i="1"/>
  <c r="DV342" i="1"/>
  <c r="DV431" i="1"/>
  <c r="DV414" i="1"/>
  <c r="DV324" i="1"/>
  <c r="DV251" i="1"/>
  <c r="DV315" i="1"/>
  <c r="DV59" i="1"/>
  <c r="DV245" i="1"/>
  <c r="DV339" i="1"/>
  <c r="DV390" i="1"/>
  <c r="DV237" i="1"/>
  <c r="DV243" i="1"/>
  <c r="DV144" i="1"/>
  <c r="DV201" i="1"/>
  <c r="DV310" i="1"/>
  <c r="DV183" i="1"/>
  <c r="DV458" i="1"/>
  <c r="DV246" i="1"/>
  <c r="DV311" i="1"/>
  <c r="DV354" i="1"/>
  <c r="DV297" i="1"/>
  <c r="DV488" i="1"/>
  <c r="DV350" i="1"/>
  <c r="DV110" i="1"/>
  <c r="DV302" i="1"/>
  <c r="DV113" i="1"/>
  <c r="DV333" i="1"/>
  <c r="DV68" i="1"/>
  <c r="DV379" i="1"/>
  <c r="DV244" i="1"/>
  <c r="DV203" i="1"/>
  <c r="DV83" i="1"/>
  <c r="DV120" i="1"/>
  <c r="DV154" i="1"/>
  <c r="DV179" i="1"/>
  <c r="DV427" i="1"/>
  <c r="DV278" i="1"/>
  <c r="DV377" i="1"/>
  <c r="DV462" i="1"/>
  <c r="DV307" i="1"/>
  <c r="DV420" i="1"/>
  <c r="DV157" i="1"/>
  <c r="DV29" i="1"/>
  <c r="DV447" i="1"/>
  <c r="DV476" i="1"/>
  <c r="DV299" i="1"/>
  <c r="DV482" i="1"/>
  <c r="DV497" i="1"/>
  <c r="DV42" i="1"/>
  <c r="DV433" i="1"/>
  <c r="DV79" i="1"/>
  <c r="DV81" i="1"/>
  <c r="DV489" i="1"/>
  <c r="DV226" i="1"/>
  <c r="DV259" i="1"/>
  <c r="DV485" i="1"/>
  <c r="DV124" i="1"/>
  <c r="DV484" i="1"/>
  <c r="DV309" i="1"/>
  <c r="DV266" i="1"/>
  <c r="DV66" i="1"/>
  <c r="DV314" i="1"/>
  <c r="DV125" i="1"/>
  <c r="DV75" i="1"/>
  <c r="DV80" i="1"/>
  <c r="DV217" i="1"/>
  <c r="DV443" i="1"/>
  <c r="DV398" i="1"/>
  <c r="DV140" i="1"/>
  <c r="DV465" i="1"/>
  <c r="DV425" i="1"/>
  <c r="DV213" i="1"/>
  <c r="DV479" i="1"/>
  <c r="DV478" i="1"/>
  <c r="DV40" i="1"/>
  <c r="DV82" i="1"/>
  <c r="DV98" i="1"/>
  <c r="DV177" i="1"/>
  <c r="DV231" i="1"/>
  <c r="DV434" i="1"/>
  <c r="DV370" i="1"/>
  <c r="DV94" i="1"/>
  <c r="DV348" i="1"/>
  <c r="DV128" i="1"/>
  <c r="DV320" i="1"/>
  <c r="DV463" i="1"/>
  <c r="DV141" i="1"/>
  <c r="DV282" i="1"/>
  <c r="DV285" i="1"/>
  <c r="DV322" i="1"/>
  <c r="DV51" i="1"/>
  <c r="DV407" i="1"/>
  <c r="DV262" i="1"/>
  <c r="DV229" i="1"/>
  <c r="DV303" i="1"/>
  <c r="DV486" i="1"/>
  <c r="DV364" i="1"/>
  <c r="DV313" i="1"/>
  <c r="DV508" i="1"/>
  <c r="DV402" i="1"/>
  <c r="DV147" i="1"/>
  <c r="DV117" i="1"/>
  <c r="DV104" i="1"/>
  <c r="DV208" i="1"/>
  <c r="DV359" i="1"/>
  <c r="DV139" i="1"/>
  <c r="DV423" i="1"/>
  <c r="DV207" i="1"/>
  <c r="DV496" i="1"/>
  <c r="DV253" i="1"/>
  <c r="DV308" i="1"/>
  <c r="DV298" i="1"/>
  <c r="DV419" i="1"/>
  <c r="DV199" i="1"/>
  <c r="DV273" i="1"/>
  <c r="DV490" i="1"/>
  <c r="DV247" i="1"/>
  <c r="DV375" i="1"/>
  <c r="DV441" i="1"/>
  <c r="DV460" i="1"/>
  <c r="DV202" i="1"/>
  <c r="DV384" i="1"/>
  <c r="DV422" i="1"/>
  <c r="DV112" i="1"/>
  <c r="DV343" i="1"/>
  <c r="DV131" i="1"/>
  <c r="DV197" i="1"/>
  <c r="DV228" i="1"/>
  <c r="DV399" i="1"/>
  <c r="DV107" i="1"/>
  <c r="DV295" i="1"/>
  <c r="DV510" i="1"/>
  <c r="DV211" i="1"/>
  <c r="DV72" i="1"/>
  <c r="DV37" i="1"/>
  <c r="DV468" i="1"/>
  <c r="DV34" i="1"/>
  <c r="DV31" i="1"/>
  <c r="DV263" i="1"/>
  <c r="DV164" i="1"/>
  <c r="DV36" i="1"/>
  <c r="DV88" i="1"/>
  <c r="DV284" i="1"/>
  <c r="DV394" i="1"/>
  <c r="DV459" i="1"/>
  <c r="DV32" i="1"/>
  <c r="DV353" i="1"/>
  <c r="DV169" i="1"/>
  <c r="DV466" i="1"/>
  <c r="DV92" i="1"/>
  <c r="DV188" i="1"/>
  <c r="DV187" i="1"/>
  <c r="DV225" i="1"/>
  <c r="DV495" i="1"/>
  <c r="DV222" i="1"/>
  <c r="DV392" i="1"/>
  <c r="DV174" i="1"/>
  <c r="DV326" i="1"/>
  <c r="DV219" i="1"/>
  <c r="DV254" i="1"/>
  <c r="DV114" i="1"/>
  <c r="DV483" i="1"/>
  <c r="DV185" i="1"/>
  <c r="DV408" i="1"/>
  <c r="DV395" i="1"/>
  <c r="DV168" i="1"/>
  <c r="DV429" i="1"/>
  <c r="DV474" i="1"/>
  <c r="DV352" i="1"/>
  <c r="DV328" i="1"/>
  <c r="DV449" i="1"/>
  <c r="DV173" i="1"/>
  <c r="DV470" i="1"/>
  <c r="DV63" i="1"/>
  <c r="DV289" i="1"/>
  <c r="DV361" i="1"/>
  <c r="DV461" i="1"/>
  <c r="DV218" i="1"/>
  <c r="DV492" i="1"/>
  <c r="DV90" i="1"/>
  <c r="DV256" i="1"/>
  <c r="DV325" i="1"/>
  <c r="DV312" i="1"/>
  <c r="DV97" i="1"/>
  <c r="DV180" i="1"/>
  <c r="DV135" i="1"/>
  <c r="DV480" i="1"/>
  <c r="DV416" i="1"/>
  <c r="DV189" i="1"/>
  <c r="DV61" i="1"/>
  <c r="DV469" i="1"/>
  <c r="DV99" i="1"/>
  <c r="DV265" i="1"/>
  <c r="DV130" i="1"/>
  <c r="DV272" i="1"/>
  <c r="DV271" i="1"/>
  <c r="DV374" i="1"/>
  <c r="DV118" i="1"/>
  <c r="DV276" i="1"/>
  <c r="DV163" i="1"/>
  <c r="DV340" i="1"/>
  <c r="DV500" i="1"/>
  <c r="DV257" i="1"/>
  <c r="DV230" i="1"/>
  <c r="DV109" i="1"/>
  <c r="DV64" i="1"/>
  <c r="DV453" i="1"/>
  <c r="DV280" i="1"/>
  <c r="DV498" i="1"/>
  <c r="DV255" i="1"/>
  <c r="DV383" i="1"/>
  <c r="DV481" i="1"/>
  <c r="DV60" i="1"/>
  <c r="DV70" i="1"/>
  <c r="DV148" i="1"/>
  <c r="DV330" i="1"/>
  <c r="DV221" i="1"/>
  <c r="DV491" i="1"/>
  <c r="DV367" i="1"/>
  <c r="DV56" i="1"/>
  <c r="DV50" i="1"/>
  <c r="DV89" i="1"/>
  <c r="DV239" i="1"/>
  <c r="DV44" i="1"/>
  <c r="DV504" i="1"/>
  <c r="DV224" i="1"/>
  <c r="DV454" i="1"/>
  <c r="DV238" i="1"/>
  <c r="DV194" i="1"/>
  <c r="DV391" i="1"/>
  <c r="DV464" i="1"/>
  <c r="DV387" i="1"/>
  <c r="DV160" i="1"/>
  <c r="DV206" i="1"/>
  <c r="DV413" i="1"/>
  <c r="DV67" i="1"/>
  <c r="DV41" i="1"/>
  <c r="DV196" i="1"/>
  <c r="DV317" i="1"/>
  <c r="DV137" i="1"/>
  <c r="DV452" i="1"/>
  <c r="DV411" i="1"/>
  <c r="DV241" i="1"/>
  <c r="DV161" i="1"/>
  <c r="DV451" i="1"/>
  <c r="DV116" i="1"/>
  <c r="DV258" i="1"/>
  <c r="DV473" i="1"/>
  <c r="DV401" i="1"/>
  <c r="DV440" i="1"/>
  <c r="DV345" i="1"/>
  <c r="DV378" i="1"/>
  <c r="DV39" i="1"/>
  <c r="DV175" i="1"/>
  <c r="DV57" i="1"/>
  <c r="DV430" i="1"/>
  <c r="DV71" i="1"/>
  <c r="DV101" i="1"/>
  <c r="DV261" i="1"/>
  <c r="DV151" i="1"/>
  <c r="DV53" i="1"/>
  <c r="DV493" i="1"/>
  <c r="DV209" i="1"/>
  <c r="DV475" i="1"/>
  <c r="DV119" i="1"/>
  <c r="DV132" i="1"/>
  <c r="DV446" i="1"/>
  <c r="DV417" i="1"/>
  <c r="DV205" i="1"/>
  <c r="DV95" i="1"/>
  <c r="DV45" i="1"/>
  <c r="DV200" i="1"/>
  <c r="DV288" i="1"/>
  <c r="DV381" i="1"/>
  <c r="DV448" i="1"/>
  <c r="DV406" i="1"/>
  <c r="DV167" i="1"/>
  <c r="DV457" i="1"/>
  <c r="DV96" i="1"/>
  <c r="DV146" i="1"/>
  <c r="DV249" i="1"/>
  <c r="DV232" i="1"/>
  <c r="DV294" i="1"/>
  <c r="DV91" i="1"/>
  <c r="DV415" i="1"/>
  <c r="DV133" i="1"/>
  <c r="DV74" i="1"/>
  <c r="DV373" i="1"/>
  <c r="DV142" i="1"/>
  <c r="DV283" i="1"/>
  <c r="DV52" i="1"/>
  <c r="DV159" i="1"/>
  <c r="DV62" i="1"/>
  <c r="DV358" i="1"/>
  <c r="DV287" i="1"/>
  <c r="DV215" i="1"/>
  <c r="DV76" i="1"/>
  <c r="DV306" i="1"/>
  <c r="DV337" i="1"/>
  <c r="DV234" i="1"/>
  <c r="DV111" i="1"/>
  <c r="DV102" i="1"/>
  <c r="DV260" i="1"/>
  <c r="DV115" i="1"/>
  <c r="DV329" i="1"/>
  <c r="DV455" i="1"/>
  <c r="DV212" i="1"/>
  <c r="DV382" i="1"/>
  <c r="DV240" i="1"/>
  <c r="DV204" i="1"/>
  <c r="DV386" i="1"/>
  <c r="DV227" i="1"/>
  <c r="DV122" i="1"/>
  <c r="DV305" i="1"/>
  <c r="DV250" i="1"/>
  <c r="DV233" i="1"/>
  <c r="DV143" i="1"/>
  <c r="DV436" i="1"/>
  <c r="DV193" i="1"/>
  <c r="DV87" i="1"/>
  <c r="DV85" i="1"/>
  <c r="DV267" i="1"/>
  <c r="DV127" i="1"/>
  <c r="DV214" i="1"/>
  <c r="DV291" i="1"/>
  <c r="DV418" i="1"/>
  <c r="DV220" i="1"/>
  <c r="DV506" i="1"/>
  <c r="DV300" i="1"/>
  <c r="DV190" i="1"/>
  <c r="DV55" i="1"/>
  <c r="DV216" i="1"/>
  <c r="DV502" i="1"/>
  <c r="DV366" i="1"/>
  <c r="DV86" i="1"/>
  <c r="DV186" i="1"/>
  <c r="DV467" i="1"/>
  <c r="DV396" i="1"/>
  <c r="DV388" i="1"/>
  <c r="DV33" i="1"/>
  <c r="DV195" i="1"/>
  <c r="DV123" i="1"/>
  <c r="DV335" i="1"/>
  <c r="DV171" i="1"/>
  <c r="DV409" i="1"/>
  <c r="DV437" i="1"/>
  <c r="DV456" i="1"/>
  <c r="DV412" i="1"/>
  <c r="DV360" i="1"/>
  <c r="DV181" i="1"/>
  <c r="DV235" i="1"/>
  <c r="DV296" i="1"/>
  <c r="DV192" i="1"/>
  <c r="DV327" i="1"/>
  <c r="DV421" i="1"/>
  <c r="DV404" i="1"/>
  <c r="DV49" i="1"/>
  <c r="DV165" i="1"/>
  <c r="DV471" i="1"/>
  <c r="DV442" i="1"/>
  <c r="DV78" i="1"/>
  <c r="DV472" i="1"/>
  <c r="DV150" i="1"/>
  <c r="DV334" i="1"/>
  <c r="DV357" i="1"/>
  <c r="CB30" i="1"/>
  <c r="CC30" i="1" s="1"/>
  <c r="DV30" i="1"/>
  <c r="W124" i="1"/>
  <c r="AB124" i="1" s="1"/>
  <c r="Y320" i="1"/>
  <c r="AD320" i="1" s="1"/>
  <c r="DV24" i="1"/>
  <c r="DV21" i="1"/>
  <c r="DV16" i="1"/>
  <c r="DV18" i="1"/>
  <c r="DV20" i="1"/>
  <c r="W235" i="1"/>
  <c r="AB235" i="1" s="1"/>
  <c r="X332" i="1"/>
  <c r="AC332" i="1" s="1"/>
  <c r="Y140" i="1"/>
  <c r="AD140" i="1" s="1"/>
  <c r="DV25" i="1"/>
  <c r="DV17" i="1"/>
  <c r="DV26" i="1"/>
  <c r="DV14" i="1"/>
  <c r="DV28" i="1"/>
  <c r="DV19" i="1"/>
  <c r="DV15" i="1"/>
  <c r="Y151" i="1"/>
  <c r="AD151" i="1" s="1"/>
  <c r="V304" i="1"/>
  <c r="AA304" i="1" s="1"/>
  <c r="W69" i="1"/>
  <c r="AB69" i="1" s="1"/>
  <c r="Y503" i="1"/>
  <c r="AD503" i="1" s="1"/>
  <c r="W489" i="1"/>
  <c r="AB489" i="1" s="1"/>
  <c r="Y214" i="1"/>
  <c r="AD214" i="1" s="1"/>
  <c r="Y33" i="1"/>
  <c r="AD33" i="1" s="1"/>
  <c r="Y313" i="1"/>
  <c r="AD313" i="1" s="1"/>
  <c r="Y301" i="1"/>
  <c r="AD301" i="1" s="1"/>
  <c r="V444" i="1"/>
  <c r="AA444" i="1" s="1"/>
  <c r="Y317" i="1"/>
  <c r="AD317" i="1" s="1"/>
  <c r="Y175" i="1"/>
  <c r="AD175" i="1" s="1"/>
  <c r="V405" i="1"/>
  <c r="AA405" i="1" s="1"/>
  <c r="Y141" i="1"/>
  <c r="AD141" i="1" s="1"/>
  <c r="V196" i="1"/>
  <c r="AA196" i="1" s="1"/>
  <c r="W239" i="1"/>
  <c r="AB239" i="1" s="1"/>
  <c r="Y484" i="1"/>
  <c r="AD484" i="1" s="1"/>
  <c r="V228" i="1"/>
  <c r="AA228" i="1" s="1"/>
  <c r="W166" i="1"/>
  <c r="AB166" i="1" s="1"/>
  <c r="W313" i="1"/>
  <c r="AB313" i="1" s="1"/>
  <c r="Y288" i="1"/>
  <c r="AD288" i="1" s="1"/>
  <c r="Y468" i="1"/>
  <c r="AD468" i="1" s="1"/>
  <c r="X447" i="1"/>
  <c r="AC447" i="1" s="1"/>
  <c r="Y285" i="1"/>
  <c r="AD285" i="1" s="1"/>
  <c r="V414" i="1"/>
  <c r="AA414" i="1" s="1"/>
  <c r="Y352" i="1"/>
  <c r="AD352" i="1" s="1"/>
  <c r="W167" i="1"/>
  <c r="AB167" i="1" s="1"/>
  <c r="Y231" i="1"/>
  <c r="AD231" i="1" s="1"/>
  <c r="W137" i="1"/>
  <c r="AB137" i="1" s="1"/>
  <c r="V427" i="1"/>
  <c r="AA427" i="1" s="1"/>
  <c r="V394" i="1"/>
  <c r="AA394" i="1" s="1"/>
  <c r="W172" i="1"/>
  <c r="AB172" i="1" s="1"/>
  <c r="X199" i="1"/>
  <c r="AC199" i="1" s="1"/>
  <c r="Y81" i="1"/>
  <c r="AD81" i="1" s="1"/>
  <c r="W285" i="1"/>
  <c r="AB285" i="1" s="1"/>
  <c r="W136" i="1"/>
  <c r="AB136" i="1" s="1"/>
  <c r="V369" i="1"/>
  <c r="AA369" i="1" s="1"/>
  <c r="W183" i="1"/>
  <c r="AB183" i="1" s="1"/>
  <c r="V185" i="1"/>
  <c r="AA185" i="1" s="1"/>
  <c r="Y57" i="1"/>
  <c r="AD57" i="1" s="1"/>
  <c r="W57" i="1"/>
  <c r="AB57" i="1" s="1"/>
  <c r="V57" i="1"/>
  <c r="AA57" i="1" s="1"/>
  <c r="X57" i="1"/>
  <c r="AC57" i="1" s="1"/>
  <c r="W132" i="1"/>
  <c r="AB132" i="1" s="1"/>
  <c r="X132" i="1"/>
  <c r="AC132" i="1" s="1"/>
  <c r="V132" i="1"/>
  <c r="AA132" i="1" s="1"/>
  <c r="Y132" i="1"/>
  <c r="AD132" i="1" s="1"/>
  <c r="CA18" i="1"/>
  <c r="CB18" i="1" s="1"/>
  <c r="CC18" i="1" s="1"/>
  <c r="W377" i="1"/>
  <c r="AB377" i="1" s="1"/>
  <c r="Y29" i="1"/>
  <c r="AD29" i="1" s="1"/>
  <c r="W301" i="1"/>
  <c r="AB301" i="1" s="1"/>
  <c r="W379" i="1"/>
  <c r="AB379" i="1" s="1"/>
  <c r="W151" i="1"/>
  <c r="AB151" i="1" s="1"/>
  <c r="W352" i="1"/>
  <c r="AB352" i="1" s="1"/>
  <c r="X405" i="1"/>
  <c r="AC405" i="1" s="1"/>
  <c r="V231" i="1"/>
  <c r="AA231" i="1" s="1"/>
  <c r="Y427" i="1"/>
  <c r="AD427" i="1" s="1"/>
  <c r="Y252" i="1"/>
  <c r="AD252" i="1" s="1"/>
  <c r="W394" i="1"/>
  <c r="AB394" i="1" s="1"/>
  <c r="X167" i="1"/>
  <c r="AC167" i="1" s="1"/>
  <c r="V489" i="1"/>
  <c r="AA489" i="1" s="1"/>
  <c r="X228" i="1"/>
  <c r="AC228" i="1" s="1"/>
  <c r="X214" i="1"/>
  <c r="AC214" i="1" s="1"/>
  <c r="Y199" i="1"/>
  <c r="AD199" i="1" s="1"/>
  <c r="W304" i="1"/>
  <c r="AB304" i="1" s="1"/>
  <c r="V33" i="1"/>
  <c r="AA33" i="1" s="1"/>
  <c r="V69" i="1"/>
  <c r="AA69" i="1" s="1"/>
  <c r="AM402" i="1"/>
  <c r="AM111" i="1"/>
  <c r="AM135" i="1"/>
  <c r="AM406" i="1"/>
  <c r="X309" i="1"/>
  <c r="AC309" i="1" s="1"/>
  <c r="W503" i="1"/>
  <c r="AB503" i="1" s="1"/>
  <c r="X81" i="1"/>
  <c r="AC81" i="1" s="1"/>
  <c r="V447" i="1"/>
  <c r="AA447" i="1" s="1"/>
  <c r="W414" i="1"/>
  <c r="AB414" i="1" s="1"/>
  <c r="X185" i="1"/>
  <c r="AC185" i="1" s="1"/>
  <c r="W369" i="1"/>
  <c r="AB369" i="1" s="1"/>
  <c r="CA26" i="1"/>
  <c r="CB26" i="1" s="1"/>
  <c r="CC26" i="1" s="1"/>
  <c r="AM218" i="1"/>
  <c r="AM276" i="1"/>
  <c r="AM86" i="1"/>
  <c r="AM123" i="1"/>
  <c r="X377" i="1"/>
  <c r="AC377" i="1" s="1"/>
  <c r="X301" i="1"/>
  <c r="AC301" i="1" s="1"/>
  <c r="V379" i="1"/>
  <c r="AA379" i="1" s="1"/>
  <c r="X151" i="1"/>
  <c r="AC151" i="1" s="1"/>
  <c r="V352" i="1"/>
  <c r="AA352" i="1" s="1"/>
  <c r="W405" i="1"/>
  <c r="AB405" i="1" s="1"/>
  <c r="W231" i="1"/>
  <c r="AB231" i="1" s="1"/>
  <c r="W427" i="1"/>
  <c r="AB427" i="1" s="1"/>
  <c r="W252" i="1"/>
  <c r="AB252" i="1" s="1"/>
  <c r="X394" i="1"/>
  <c r="AC394" i="1" s="1"/>
  <c r="V167" i="1"/>
  <c r="AA167" i="1" s="1"/>
  <c r="Y489" i="1"/>
  <c r="AD489" i="1" s="1"/>
  <c r="Y228" i="1"/>
  <c r="AD228" i="1" s="1"/>
  <c r="V214" i="1"/>
  <c r="AA214" i="1" s="1"/>
  <c r="V199" i="1"/>
  <c r="AA199" i="1" s="1"/>
  <c r="Y304" i="1"/>
  <c r="AD304" i="1" s="1"/>
  <c r="X33" i="1"/>
  <c r="AC33" i="1" s="1"/>
  <c r="X69" i="1"/>
  <c r="AC69" i="1" s="1"/>
  <c r="V309" i="1"/>
  <c r="AA309" i="1" s="1"/>
  <c r="X503" i="1"/>
  <c r="AC503" i="1" s="1"/>
  <c r="V81" i="1"/>
  <c r="AA81" i="1" s="1"/>
  <c r="W447" i="1"/>
  <c r="AB447" i="1" s="1"/>
  <c r="Y351" i="1"/>
  <c r="AD351" i="1" s="1"/>
  <c r="X414" i="1"/>
  <c r="AC414" i="1" s="1"/>
  <c r="W185" i="1"/>
  <c r="AB185" i="1" s="1"/>
  <c r="Y369" i="1"/>
  <c r="AD369" i="1" s="1"/>
  <c r="CA20" i="1"/>
  <c r="CB20" i="1" s="1"/>
  <c r="CC20" i="1" s="1"/>
  <c r="CB29" i="1"/>
  <c r="CC29" i="1" s="1"/>
  <c r="X29" i="1"/>
  <c r="AC29" i="1" s="1"/>
  <c r="V29" i="1"/>
  <c r="AA29" i="1" s="1"/>
  <c r="Y297" i="1"/>
  <c r="AD297" i="1" s="1"/>
  <c r="W347" i="1"/>
  <c r="AB347" i="1" s="1"/>
  <c r="V455" i="1"/>
  <c r="AA455" i="1" s="1"/>
  <c r="W325" i="1"/>
  <c r="AB325" i="1" s="1"/>
  <c r="V323" i="1"/>
  <c r="AA323" i="1" s="1"/>
  <c r="X507" i="1"/>
  <c r="AC507" i="1" s="1"/>
  <c r="X163" i="1"/>
  <c r="AC163" i="1" s="1"/>
  <c r="V73" i="1"/>
  <c r="AA73" i="1" s="1"/>
  <c r="V464" i="1"/>
  <c r="AA464" i="1" s="1"/>
  <c r="V417" i="1"/>
  <c r="AA417" i="1" s="1"/>
  <c r="W243" i="1"/>
  <c r="AB243" i="1" s="1"/>
  <c r="W173" i="1"/>
  <c r="AB173" i="1" s="1"/>
  <c r="Y431" i="1"/>
  <c r="AD431" i="1" s="1"/>
  <c r="V171" i="1"/>
  <c r="AA171" i="1" s="1"/>
  <c r="Y162" i="1"/>
  <c r="AD162" i="1" s="1"/>
  <c r="V277" i="1"/>
  <c r="AA277" i="1" s="1"/>
  <c r="Y399" i="1"/>
  <c r="AD399" i="1" s="1"/>
  <c r="X112" i="1"/>
  <c r="AC112" i="1" s="1"/>
  <c r="W21" i="1"/>
  <c r="AB21" i="1" s="1"/>
  <c r="AM506" i="1"/>
  <c r="AM439" i="1"/>
  <c r="AM268" i="1"/>
  <c r="W297" i="1"/>
  <c r="AB297" i="1" s="1"/>
  <c r="V347" i="1"/>
  <c r="AA347" i="1" s="1"/>
  <c r="X249" i="1"/>
  <c r="AC249" i="1" s="1"/>
  <c r="Y173" i="1"/>
  <c r="AD173" i="1" s="1"/>
  <c r="Y215" i="1"/>
  <c r="AD215" i="1" s="1"/>
  <c r="V431" i="1"/>
  <c r="AA431" i="1" s="1"/>
  <c r="V163" i="1"/>
  <c r="AA163" i="1" s="1"/>
  <c r="Y171" i="1"/>
  <c r="AD171" i="1" s="1"/>
  <c r="Y73" i="1"/>
  <c r="AD73" i="1" s="1"/>
  <c r="Y124" i="1"/>
  <c r="AD124" i="1" s="1"/>
  <c r="W455" i="1"/>
  <c r="AB455" i="1" s="1"/>
  <c r="W162" i="1"/>
  <c r="AB162" i="1" s="1"/>
  <c r="Y494" i="1"/>
  <c r="AD494" i="1" s="1"/>
  <c r="Y464" i="1"/>
  <c r="AD464" i="1" s="1"/>
  <c r="X325" i="1"/>
  <c r="AC325" i="1" s="1"/>
  <c r="Y277" i="1"/>
  <c r="AD277" i="1" s="1"/>
  <c r="V235" i="1"/>
  <c r="AA235" i="1" s="1"/>
  <c r="W332" i="1"/>
  <c r="AB332" i="1" s="1"/>
  <c r="W417" i="1"/>
  <c r="AB417" i="1" s="1"/>
  <c r="W399" i="1"/>
  <c r="AB399" i="1" s="1"/>
  <c r="X320" i="1"/>
  <c r="AC320" i="1" s="1"/>
  <c r="X323" i="1"/>
  <c r="AC323" i="1" s="1"/>
  <c r="Y112" i="1"/>
  <c r="AD112" i="1" s="1"/>
  <c r="V140" i="1"/>
  <c r="AA140" i="1" s="1"/>
  <c r="X243" i="1"/>
  <c r="AC243" i="1" s="1"/>
  <c r="V507" i="1"/>
  <c r="AA507" i="1" s="1"/>
  <c r="AM238" i="1"/>
  <c r="AM182" i="1"/>
  <c r="V297" i="1"/>
  <c r="AA297" i="1" s="1"/>
  <c r="X347" i="1"/>
  <c r="AC347" i="1" s="1"/>
  <c r="V249" i="1"/>
  <c r="AA249" i="1" s="1"/>
  <c r="AM158" i="1"/>
  <c r="V173" i="1"/>
  <c r="AA173" i="1" s="1"/>
  <c r="V215" i="1"/>
  <c r="AA215" i="1" s="1"/>
  <c r="W431" i="1"/>
  <c r="AB431" i="1" s="1"/>
  <c r="Y163" i="1"/>
  <c r="AD163" i="1" s="1"/>
  <c r="X171" i="1"/>
  <c r="AC171" i="1" s="1"/>
  <c r="AM74" i="1"/>
  <c r="X73" i="1"/>
  <c r="AC73" i="1" s="1"/>
  <c r="X124" i="1"/>
  <c r="AC124" i="1" s="1"/>
  <c r="X455" i="1"/>
  <c r="AC455" i="1" s="1"/>
  <c r="X162" i="1"/>
  <c r="AC162" i="1" s="1"/>
  <c r="V494" i="1"/>
  <c r="AA494" i="1" s="1"/>
  <c r="W464" i="1"/>
  <c r="AB464" i="1" s="1"/>
  <c r="V325" i="1"/>
  <c r="AA325" i="1" s="1"/>
  <c r="W277" i="1"/>
  <c r="AB277" i="1" s="1"/>
  <c r="X235" i="1"/>
  <c r="AC235" i="1" s="1"/>
  <c r="V332" i="1"/>
  <c r="AA332" i="1" s="1"/>
  <c r="Y417" i="1"/>
  <c r="AD417" i="1" s="1"/>
  <c r="X399" i="1"/>
  <c r="AC399" i="1" s="1"/>
  <c r="V320" i="1"/>
  <c r="AA320" i="1" s="1"/>
  <c r="Y323" i="1"/>
  <c r="AD323" i="1" s="1"/>
  <c r="V112" i="1"/>
  <c r="AA112" i="1" s="1"/>
  <c r="W140" i="1"/>
  <c r="AB140" i="1" s="1"/>
  <c r="V243" i="1"/>
  <c r="AA243" i="1" s="1"/>
  <c r="Y507" i="1"/>
  <c r="AD507" i="1" s="1"/>
  <c r="W341" i="1"/>
  <c r="AB341" i="1" s="1"/>
  <c r="AM339" i="1"/>
  <c r="AM263" i="1"/>
  <c r="AM233" i="1"/>
  <c r="AM350" i="1"/>
  <c r="AM68" i="1"/>
  <c r="AM487" i="1"/>
  <c r="AM502" i="1"/>
  <c r="AM32" i="1"/>
  <c r="AM150" i="1"/>
  <c r="AM280" i="1"/>
  <c r="AM117" i="1"/>
  <c r="AM397" i="1"/>
  <c r="AM72" i="1"/>
  <c r="AM34" i="1"/>
  <c r="AM46" i="1"/>
  <c r="AM426" i="1"/>
  <c r="AM38" i="1"/>
  <c r="AM109" i="1"/>
  <c r="AM206" i="1"/>
  <c r="AM54" i="1"/>
  <c r="AM296" i="1"/>
  <c r="Y381" i="1"/>
  <c r="AD381" i="1" s="1"/>
  <c r="X53" i="1"/>
  <c r="AC53" i="1" s="1"/>
  <c r="AM60" i="1"/>
  <c r="AM363" i="1"/>
  <c r="AM40" i="1"/>
  <c r="AM279" i="1"/>
  <c r="X137" i="1"/>
  <c r="AC137" i="1" s="1"/>
  <c r="X222" i="1"/>
  <c r="AC222" i="1" s="1"/>
  <c r="V207" i="1"/>
  <c r="AA207" i="1" s="1"/>
  <c r="V141" i="1"/>
  <c r="AA141" i="1" s="1"/>
  <c r="Y316" i="1"/>
  <c r="AD316" i="1" s="1"/>
  <c r="V484" i="1"/>
  <c r="AA484" i="1" s="1"/>
  <c r="V172" i="1"/>
  <c r="AA172" i="1" s="1"/>
  <c r="AM58" i="1"/>
  <c r="W293" i="1"/>
  <c r="AB293" i="1" s="1"/>
  <c r="AM458" i="1"/>
  <c r="Y164" i="1"/>
  <c r="AD164" i="1" s="1"/>
  <c r="W482" i="1"/>
  <c r="AB482" i="1" s="1"/>
  <c r="AM80" i="1"/>
  <c r="AM84" i="1"/>
  <c r="AM450" i="1"/>
  <c r="AM48" i="1"/>
  <c r="AM44" i="1"/>
  <c r="AM393" i="1"/>
  <c r="X93" i="1"/>
  <c r="AC93" i="1" s="1"/>
  <c r="V351" i="1"/>
  <c r="AA351" i="1" s="1"/>
  <c r="W198" i="1"/>
  <c r="AB198" i="1" s="1"/>
  <c r="X183" i="1"/>
  <c r="AC183" i="1" s="1"/>
  <c r="AM169" i="1"/>
  <c r="AM133" i="1"/>
  <c r="V381" i="1"/>
  <c r="AA381" i="1" s="1"/>
  <c r="W53" i="1"/>
  <c r="AB53" i="1" s="1"/>
  <c r="Y137" i="1"/>
  <c r="AD137" i="1" s="1"/>
  <c r="Y222" i="1"/>
  <c r="AD222" i="1" s="1"/>
  <c r="X207" i="1"/>
  <c r="AC207" i="1" s="1"/>
  <c r="W141" i="1"/>
  <c r="AB141" i="1" s="1"/>
  <c r="AM82" i="1"/>
  <c r="W316" i="1"/>
  <c r="AB316" i="1" s="1"/>
  <c r="W484" i="1"/>
  <c r="AB484" i="1" s="1"/>
  <c r="X172" i="1"/>
  <c r="AC172" i="1" s="1"/>
  <c r="X293" i="1"/>
  <c r="AC293" i="1" s="1"/>
  <c r="W164" i="1"/>
  <c r="AB164" i="1" s="1"/>
  <c r="Y482" i="1"/>
  <c r="AD482" i="1" s="1"/>
  <c r="W93" i="1"/>
  <c r="AB93" i="1" s="1"/>
  <c r="X351" i="1"/>
  <c r="AC351" i="1" s="1"/>
  <c r="Y198" i="1"/>
  <c r="AD198" i="1" s="1"/>
  <c r="Y183" i="1"/>
  <c r="AD183" i="1" s="1"/>
  <c r="AM382" i="1"/>
  <c r="AM121" i="1"/>
  <c r="AM139" i="1"/>
  <c r="AM308" i="1"/>
  <c r="AM475" i="1"/>
  <c r="AM374" i="1"/>
  <c r="AM479" i="1"/>
  <c r="AM366" i="1"/>
  <c r="V116" i="1"/>
  <c r="AA116" i="1" s="1"/>
  <c r="Y116" i="1"/>
  <c r="AD116" i="1" s="1"/>
  <c r="W116" i="1"/>
  <c r="AB116" i="1" s="1"/>
  <c r="X116" i="1"/>
  <c r="AC116" i="1" s="1"/>
  <c r="AE436" i="1"/>
  <c r="Z436" i="1"/>
  <c r="AE337" i="1"/>
  <c r="Z337" i="1"/>
  <c r="Z408" i="1"/>
  <c r="AE408" i="1"/>
  <c r="Z67" i="1"/>
  <c r="AE67" i="1"/>
  <c r="Z220" i="1"/>
  <c r="AE220" i="1"/>
  <c r="AE473" i="1"/>
  <c r="Z473" i="1"/>
  <c r="W470" i="1"/>
  <c r="AB470" i="1" s="1"/>
  <c r="V470" i="1"/>
  <c r="AA470" i="1" s="1"/>
  <c r="Y470" i="1"/>
  <c r="AD470" i="1" s="1"/>
  <c r="X470" i="1"/>
  <c r="AC470" i="1" s="1"/>
  <c r="Z229" i="1"/>
  <c r="AE229" i="1"/>
  <c r="AE266" i="1"/>
  <c r="Z266" i="1"/>
  <c r="AE368" i="1"/>
  <c r="Z368" i="1"/>
  <c r="Z177" i="1"/>
  <c r="AE177" i="1"/>
  <c r="X413" i="1"/>
  <c r="AC413" i="1" s="1"/>
  <c r="Y413" i="1"/>
  <c r="AD413" i="1" s="1"/>
  <c r="W413" i="1"/>
  <c r="AB413" i="1" s="1"/>
  <c r="V413" i="1"/>
  <c r="AA413" i="1" s="1"/>
  <c r="X118" i="1"/>
  <c r="AC118" i="1" s="1"/>
  <c r="W118" i="1"/>
  <c r="AB118" i="1" s="1"/>
  <c r="Y118" i="1"/>
  <c r="AD118" i="1" s="1"/>
  <c r="V118" i="1"/>
  <c r="AA118" i="1" s="1"/>
  <c r="AE457" i="1"/>
  <c r="Z457" i="1"/>
  <c r="W191" i="1"/>
  <c r="AB191" i="1" s="1"/>
  <c r="Y191" i="1"/>
  <c r="AD191" i="1" s="1"/>
  <c r="V191" i="1"/>
  <c r="AA191" i="1" s="1"/>
  <c r="X191" i="1"/>
  <c r="AC191" i="1" s="1"/>
  <c r="Z39" i="1"/>
  <c r="AE39" i="1"/>
  <c r="Z463" i="1"/>
  <c r="AE463" i="1"/>
  <c r="Z385" i="1"/>
  <c r="AE385" i="1"/>
  <c r="X230" i="1"/>
  <c r="AC230" i="1" s="1"/>
  <c r="Y230" i="1"/>
  <c r="AD230" i="1" s="1"/>
  <c r="W230" i="1"/>
  <c r="AB230" i="1" s="1"/>
  <c r="V230" i="1"/>
  <c r="AA230" i="1" s="1"/>
  <c r="Z438" i="1"/>
  <c r="AE438" i="1"/>
  <c r="AE219" i="1"/>
  <c r="Z219" i="1"/>
  <c r="AE289" i="1"/>
  <c r="Z289" i="1"/>
  <c r="Z364" i="1"/>
  <c r="AE364" i="1"/>
  <c r="AE469" i="1"/>
  <c r="Z469" i="1"/>
  <c r="AE346" i="1"/>
  <c r="Z346" i="1"/>
  <c r="Z94" i="1"/>
  <c r="AE94" i="1"/>
  <c r="Z59" i="1"/>
  <c r="AE59" i="1"/>
  <c r="V195" i="1"/>
  <c r="AA195" i="1" s="1"/>
  <c r="Y195" i="1"/>
  <c r="AD195" i="1" s="1"/>
  <c r="X195" i="1"/>
  <c r="AC195" i="1" s="1"/>
  <c r="W195" i="1"/>
  <c r="AB195" i="1" s="1"/>
  <c r="AE448" i="1"/>
  <c r="Z448" i="1"/>
  <c r="AE500" i="1"/>
  <c r="Z500" i="1"/>
  <c r="AE375" i="1"/>
  <c r="Z375" i="1"/>
  <c r="AE493" i="1"/>
  <c r="Z493" i="1"/>
  <c r="AE353" i="1"/>
  <c r="Z353" i="1"/>
  <c r="AE209" i="1"/>
  <c r="Z209" i="1"/>
  <c r="AE142" i="1"/>
  <c r="Z142" i="1"/>
  <c r="AE283" i="1"/>
  <c r="Z283" i="1"/>
  <c r="V483" i="1"/>
  <c r="AA483" i="1" s="1"/>
  <c r="Y483" i="1"/>
  <c r="AD483" i="1" s="1"/>
  <c r="X483" i="1"/>
  <c r="AC483" i="1" s="1"/>
  <c r="W483" i="1"/>
  <c r="AB483" i="1" s="1"/>
  <c r="X262" i="1"/>
  <c r="AC262" i="1" s="1"/>
  <c r="W262" i="1"/>
  <c r="AB262" i="1" s="1"/>
  <c r="Y262" i="1"/>
  <c r="AD262" i="1" s="1"/>
  <c r="V262" i="1"/>
  <c r="AA262" i="1" s="1"/>
  <c r="Z200" i="1"/>
  <c r="AE200" i="1"/>
  <c r="Y432" i="1"/>
  <c r="AD432" i="1" s="1"/>
  <c r="V432" i="1"/>
  <c r="AA432" i="1" s="1"/>
  <c r="X432" i="1"/>
  <c r="AC432" i="1" s="1"/>
  <c r="W432" i="1"/>
  <c r="AB432" i="1" s="1"/>
  <c r="AE211" i="1"/>
  <c r="Z211" i="1"/>
  <c r="AE357" i="1"/>
  <c r="Z357" i="1"/>
  <c r="AE56" i="1"/>
  <c r="Z56" i="1"/>
  <c r="Z261" i="1"/>
  <c r="AE261" i="1"/>
  <c r="AE184" i="1"/>
  <c r="Z184" i="1"/>
  <c r="AE490" i="1"/>
  <c r="Z490" i="1"/>
  <c r="Z79" i="1"/>
  <c r="AE79" i="1"/>
  <c r="X244" i="1"/>
  <c r="AC244" i="1" s="1"/>
  <c r="Y244" i="1"/>
  <c r="AD244" i="1" s="1"/>
  <c r="V244" i="1"/>
  <c r="AA244" i="1" s="1"/>
  <c r="W244" i="1"/>
  <c r="AB244" i="1" s="1"/>
  <c r="Y271" i="1"/>
  <c r="AD271" i="1" s="1"/>
  <c r="X271" i="1"/>
  <c r="AC271" i="1" s="1"/>
  <c r="W271" i="1"/>
  <c r="AB271" i="1" s="1"/>
  <c r="V271" i="1"/>
  <c r="AA271" i="1" s="1"/>
  <c r="AE416" i="1"/>
  <c r="Z416" i="1"/>
  <c r="Z51" i="1"/>
  <c r="AE51" i="1"/>
  <c r="AE156" i="1"/>
  <c r="Z156" i="1"/>
  <c r="Z204" i="1"/>
  <c r="AE204" i="1"/>
  <c r="AE226" i="1"/>
  <c r="Z226" i="1"/>
  <c r="AE420" i="1"/>
  <c r="Z420" i="1"/>
  <c r="AE380" i="1"/>
  <c r="Z380" i="1"/>
  <c r="AE387" i="1"/>
  <c r="Z387" i="1"/>
  <c r="Z71" i="1"/>
  <c r="AE71" i="1"/>
  <c r="Z75" i="1"/>
  <c r="AE75" i="1"/>
  <c r="AE299" i="1"/>
  <c r="Z299" i="1"/>
  <c r="AE423" i="1"/>
  <c r="Z423" i="1"/>
  <c r="AE361" i="1"/>
  <c r="Z361" i="1"/>
  <c r="Z221" i="1"/>
  <c r="AE221" i="1"/>
  <c r="Z131" i="1"/>
  <c r="AE131" i="1"/>
  <c r="W232" i="1"/>
  <c r="AB232" i="1" s="1"/>
  <c r="V232" i="1"/>
  <c r="AA232" i="1" s="1"/>
  <c r="X232" i="1"/>
  <c r="AC232" i="1" s="1"/>
  <c r="Y232" i="1"/>
  <c r="AD232" i="1" s="1"/>
  <c r="AE395" i="1"/>
  <c r="Z395" i="1"/>
  <c r="AE110" i="1"/>
  <c r="Z110" i="1"/>
  <c r="AM165" i="1"/>
  <c r="AM36" i="1"/>
  <c r="AM497" i="1"/>
  <c r="AM125" i="1"/>
  <c r="AM217" i="1"/>
  <c r="X474" i="1"/>
  <c r="AC474" i="1" s="1"/>
  <c r="W474" i="1"/>
  <c r="AB474" i="1" s="1"/>
  <c r="V474" i="1"/>
  <c r="AA474" i="1" s="1"/>
  <c r="Y474" i="1"/>
  <c r="AD474" i="1" s="1"/>
  <c r="W212" i="1"/>
  <c r="AB212" i="1" s="1"/>
  <c r="V212" i="1"/>
  <c r="AA212" i="1" s="1"/>
  <c r="Y212" i="1"/>
  <c r="AD212" i="1" s="1"/>
  <c r="X212" i="1"/>
  <c r="AC212" i="1" s="1"/>
  <c r="AM422" i="1"/>
  <c r="AM50" i="1"/>
  <c r="Z106" i="1"/>
  <c r="AE106" i="1"/>
  <c r="AE176" i="1"/>
  <c r="Z176" i="1"/>
  <c r="W376" i="1"/>
  <c r="AB376" i="1" s="1"/>
  <c r="V376" i="1"/>
  <c r="AA376" i="1" s="1"/>
  <c r="X376" i="1"/>
  <c r="AC376" i="1" s="1"/>
  <c r="Y376" i="1"/>
  <c r="AD376" i="1" s="1"/>
  <c r="Z421" i="1"/>
  <c r="AE421" i="1"/>
  <c r="AE273" i="1"/>
  <c r="Z273" i="1"/>
  <c r="Y246" i="1"/>
  <c r="AD246" i="1" s="1"/>
  <c r="V246" i="1"/>
  <c r="AA246" i="1" s="1"/>
  <c r="W246" i="1"/>
  <c r="AB246" i="1" s="1"/>
  <c r="X246" i="1"/>
  <c r="AC246" i="1" s="1"/>
  <c r="AE298" i="1"/>
  <c r="Z298" i="1"/>
  <c r="Z197" i="1"/>
  <c r="AE197" i="1"/>
  <c r="X89" i="1"/>
  <c r="AC89" i="1" s="1"/>
  <c r="V89" i="1"/>
  <c r="AA89" i="1" s="1"/>
  <c r="Y89" i="1"/>
  <c r="AD89" i="1" s="1"/>
  <c r="W89" i="1"/>
  <c r="AB89" i="1" s="1"/>
  <c r="X159" i="1"/>
  <c r="AC159" i="1" s="1"/>
  <c r="W159" i="1"/>
  <c r="AB159" i="1" s="1"/>
  <c r="Y159" i="1"/>
  <c r="AD159" i="1" s="1"/>
  <c r="V159" i="1"/>
  <c r="AA159" i="1" s="1"/>
  <c r="X100" i="1"/>
  <c r="AC100" i="1" s="1"/>
  <c r="W100" i="1"/>
  <c r="AB100" i="1" s="1"/>
  <c r="Y100" i="1"/>
  <c r="AD100" i="1" s="1"/>
  <c r="V100" i="1"/>
  <c r="AA100" i="1" s="1"/>
  <c r="Z396" i="1"/>
  <c r="AE396" i="1"/>
  <c r="Z425" i="1"/>
  <c r="AE425" i="1"/>
  <c r="Z373" i="1"/>
  <c r="AE373" i="1"/>
  <c r="V485" i="1"/>
  <c r="AA485" i="1" s="1"/>
  <c r="W485" i="1"/>
  <c r="AB485" i="1" s="1"/>
  <c r="Y485" i="1"/>
  <c r="AD485" i="1" s="1"/>
  <c r="X485" i="1"/>
  <c r="AC485" i="1" s="1"/>
  <c r="AE155" i="1"/>
  <c r="Z155" i="1"/>
  <c r="Z446" i="1"/>
  <c r="AE446" i="1"/>
  <c r="V265" i="1"/>
  <c r="AA265" i="1" s="1"/>
  <c r="X265" i="1"/>
  <c r="AC265" i="1" s="1"/>
  <c r="W265" i="1"/>
  <c r="AB265" i="1" s="1"/>
  <c r="Y265" i="1"/>
  <c r="AD265" i="1" s="1"/>
  <c r="W61" i="1"/>
  <c r="AB61" i="1" s="1"/>
  <c r="X61" i="1"/>
  <c r="AC61" i="1" s="1"/>
  <c r="V61" i="1"/>
  <c r="AA61" i="1" s="1"/>
  <c r="Y61" i="1"/>
  <c r="AD61" i="1" s="1"/>
  <c r="AE253" i="1"/>
  <c r="Z253" i="1"/>
  <c r="W242" i="1"/>
  <c r="AB242" i="1" s="1"/>
  <c r="V242" i="1"/>
  <c r="AA242" i="1" s="1"/>
  <c r="X242" i="1"/>
  <c r="AC242" i="1" s="1"/>
  <c r="Y242" i="1"/>
  <c r="AD242" i="1" s="1"/>
  <c r="Z389" i="1"/>
  <c r="AE389" i="1"/>
  <c r="AM143" i="1"/>
  <c r="AM127" i="1"/>
  <c r="AM101" i="1"/>
  <c r="AE471" i="1"/>
  <c r="Z471" i="1"/>
  <c r="Y403" i="1"/>
  <c r="AD403" i="1" s="1"/>
  <c r="V403" i="1"/>
  <c r="AA403" i="1" s="1"/>
  <c r="X403" i="1"/>
  <c r="AC403" i="1" s="1"/>
  <c r="W403" i="1"/>
  <c r="AB403" i="1" s="1"/>
  <c r="AM390" i="1"/>
  <c r="AM311" i="1"/>
  <c r="AM370" i="1"/>
  <c r="AM201" i="1"/>
  <c r="AE481" i="1"/>
  <c r="Z481" i="1"/>
  <c r="AE145" i="1"/>
  <c r="Z145" i="1"/>
  <c r="AE314" i="1"/>
  <c r="Z314" i="1"/>
  <c r="Z224" i="1"/>
  <c r="AE224" i="1"/>
  <c r="Z96" i="1"/>
  <c r="AE96" i="1"/>
  <c r="Z372" i="1"/>
  <c r="AE372" i="1"/>
  <c r="AE391" i="1"/>
  <c r="Z391" i="1"/>
  <c r="Z322" i="1"/>
  <c r="AE322" i="1"/>
  <c r="AM340" i="1"/>
  <c r="AM154" i="1"/>
  <c r="AM367" i="1"/>
  <c r="AM76" i="1"/>
  <c r="X466" i="1"/>
  <c r="AC466" i="1" s="1"/>
  <c r="W466" i="1"/>
  <c r="AB466" i="1" s="1"/>
  <c r="Y466" i="1"/>
  <c r="AD466" i="1" s="1"/>
  <c r="V466" i="1"/>
  <c r="AA466" i="1" s="1"/>
  <c r="X454" i="1"/>
  <c r="AC454" i="1" s="1"/>
  <c r="W454" i="1"/>
  <c r="AB454" i="1" s="1"/>
  <c r="V454" i="1"/>
  <c r="AA454" i="1" s="1"/>
  <c r="Y454" i="1"/>
  <c r="AD454" i="1" s="1"/>
  <c r="AE157" i="1"/>
  <c r="Z157" i="1"/>
  <c r="X115" i="1"/>
  <c r="AC115" i="1" s="1"/>
  <c r="W115" i="1"/>
  <c r="AB115" i="1" s="1"/>
  <c r="V115" i="1"/>
  <c r="AA115" i="1" s="1"/>
  <c r="Y115" i="1"/>
  <c r="AD115" i="1" s="1"/>
  <c r="AE453" i="1"/>
  <c r="Z453" i="1"/>
  <c r="Z188" i="1"/>
  <c r="AE188" i="1"/>
  <c r="AE95" i="1"/>
  <c r="Z95" i="1"/>
  <c r="Z47" i="1"/>
  <c r="AE47" i="1"/>
  <c r="V478" i="1"/>
  <c r="AA478" i="1" s="1"/>
  <c r="W478" i="1"/>
  <c r="AB478" i="1" s="1"/>
  <c r="Y478" i="1"/>
  <c r="AD478" i="1" s="1"/>
  <c r="X478" i="1"/>
  <c r="AC478" i="1" s="1"/>
  <c r="V326" i="1"/>
  <c r="AA326" i="1" s="1"/>
  <c r="W326" i="1"/>
  <c r="AB326" i="1" s="1"/>
  <c r="X326" i="1"/>
  <c r="AC326" i="1" s="1"/>
  <c r="Y326" i="1"/>
  <c r="AD326" i="1" s="1"/>
  <c r="W428" i="1"/>
  <c r="AB428" i="1" s="1"/>
  <c r="V428" i="1"/>
  <c r="AA428" i="1" s="1"/>
  <c r="Y428" i="1"/>
  <c r="AD428" i="1" s="1"/>
  <c r="X428" i="1"/>
  <c r="AC428" i="1" s="1"/>
  <c r="Y63" i="1"/>
  <c r="AD63" i="1" s="1"/>
  <c r="V63" i="1"/>
  <c r="AA63" i="1" s="1"/>
  <c r="W63" i="1"/>
  <c r="AB63" i="1" s="1"/>
  <c r="X63" i="1"/>
  <c r="AC63" i="1" s="1"/>
  <c r="AM300" i="1"/>
  <c r="Z225" i="1"/>
  <c r="AE225" i="1"/>
  <c r="AM129" i="1"/>
  <c r="Z315" i="1"/>
  <c r="AE315" i="1"/>
  <c r="AE302" i="1"/>
  <c r="Z302" i="1"/>
  <c r="Z335" i="1"/>
  <c r="AE335" i="1"/>
  <c r="AM312" i="1"/>
  <c r="Z318" i="1"/>
  <c r="AE318" i="1"/>
  <c r="V138" i="1"/>
  <c r="AA138" i="1" s="1"/>
  <c r="W138" i="1"/>
  <c r="AB138" i="1" s="1"/>
  <c r="Y138" i="1"/>
  <c r="AD138" i="1" s="1"/>
  <c r="X138" i="1"/>
  <c r="AC138" i="1" s="1"/>
  <c r="AE437" i="1"/>
  <c r="Z437" i="1"/>
  <c r="Z43" i="1"/>
  <c r="AE43" i="1"/>
  <c r="AE168" i="1"/>
  <c r="Z168" i="1"/>
  <c r="Z153" i="1"/>
  <c r="AE153" i="1"/>
  <c r="W330" i="1"/>
  <c r="AB330" i="1" s="1"/>
  <c r="V330" i="1"/>
  <c r="AA330" i="1" s="1"/>
  <c r="X330" i="1"/>
  <c r="AC330" i="1" s="1"/>
  <c r="Y330" i="1"/>
  <c r="AD330" i="1" s="1"/>
  <c r="AM488" i="1"/>
  <c r="AM178" i="1"/>
  <c r="Z97" i="1"/>
  <c r="AE97" i="1"/>
  <c r="AM328" i="1"/>
  <c r="AE496" i="1"/>
  <c r="Z496" i="1"/>
  <c r="Z434" i="1"/>
  <c r="AE434" i="1"/>
  <c r="AM42" i="1"/>
  <c r="AM459" i="1"/>
  <c r="Z130" i="1"/>
  <c r="AE130" i="1"/>
  <c r="AE491" i="1"/>
  <c r="Z491" i="1"/>
  <c r="Z278" i="1"/>
  <c r="AE278" i="1"/>
  <c r="Z250" i="1"/>
  <c r="AE250" i="1"/>
  <c r="AM418" i="1"/>
  <c r="AE102" i="1"/>
  <c r="Z102" i="1"/>
  <c r="AE411" i="1"/>
  <c r="Z411" i="1"/>
  <c r="AM343" i="1"/>
  <c r="Y409" i="1"/>
  <c r="AD409" i="1" s="1"/>
  <c r="X409" i="1"/>
  <c r="AC409" i="1" s="1"/>
  <c r="W409" i="1"/>
  <c r="AB409" i="1" s="1"/>
  <c r="V409" i="1"/>
  <c r="AA409" i="1" s="1"/>
  <c r="X510" i="1"/>
  <c r="AC510" i="1" s="1"/>
  <c r="V510" i="1"/>
  <c r="AA510" i="1" s="1"/>
  <c r="Y510" i="1"/>
  <c r="AD510" i="1" s="1"/>
  <c r="W510" i="1"/>
  <c r="AB510" i="1" s="1"/>
  <c r="X181" i="1"/>
  <c r="AC181" i="1" s="1"/>
  <c r="V181" i="1"/>
  <c r="AA181" i="1" s="1"/>
  <c r="W181" i="1"/>
  <c r="AB181" i="1" s="1"/>
  <c r="Y181" i="1"/>
  <c r="AD181" i="1" s="1"/>
  <c r="Y179" i="1"/>
  <c r="AD179" i="1" s="1"/>
  <c r="V179" i="1"/>
  <c r="AA179" i="1" s="1"/>
  <c r="X179" i="1"/>
  <c r="AC179" i="1" s="1"/>
  <c r="W179" i="1"/>
  <c r="AB179" i="1" s="1"/>
  <c r="W120" i="1"/>
  <c r="AB120" i="1" s="1"/>
  <c r="X120" i="1"/>
  <c r="AC120" i="1" s="1"/>
  <c r="V120" i="1"/>
  <c r="AA120" i="1" s="1"/>
  <c r="Y120" i="1"/>
  <c r="AD120" i="1" s="1"/>
  <c r="AE461" i="1"/>
  <c r="Z461" i="1"/>
  <c r="Z305" i="1"/>
  <c r="AE305" i="1"/>
  <c r="X498" i="1"/>
  <c r="AC498" i="1" s="1"/>
  <c r="W498" i="1"/>
  <c r="AB498" i="1" s="1"/>
  <c r="V498" i="1"/>
  <c r="AA498" i="1" s="1"/>
  <c r="Y498" i="1"/>
  <c r="AD498" i="1" s="1"/>
  <c r="X205" i="1"/>
  <c r="AC205" i="1" s="1"/>
  <c r="V205" i="1"/>
  <c r="AA205" i="1" s="1"/>
  <c r="Y205" i="1"/>
  <c r="AD205" i="1" s="1"/>
  <c r="W205" i="1"/>
  <c r="AB205" i="1" s="1"/>
  <c r="Y344" i="1"/>
  <c r="AD344" i="1" s="1"/>
  <c r="W344" i="1"/>
  <c r="AB344" i="1" s="1"/>
  <c r="V344" i="1"/>
  <c r="AA344" i="1" s="1"/>
  <c r="X344" i="1"/>
  <c r="AC344" i="1" s="1"/>
  <c r="AE258" i="1"/>
  <c r="Z258" i="1"/>
  <c r="AE349" i="1"/>
  <c r="Z349" i="1"/>
  <c r="W49" i="1"/>
  <c r="AB49" i="1" s="1"/>
  <c r="V49" i="1"/>
  <c r="AA49" i="1" s="1"/>
  <c r="Y49" i="1"/>
  <c r="AD49" i="1" s="1"/>
  <c r="X49" i="1"/>
  <c r="AC49" i="1" s="1"/>
  <c r="Y415" i="1"/>
  <c r="AD415" i="1" s="1"/>
  <c r="V415" i="1"/>
  <c r="AA415" i="1" s="1"/>
  <c r="X415" i="1"/>
  <c r="AC415" i="1" s="1"/>
  <c r="W415" i="1"/>
  <c r="AB415" i="1" s="1"/>
  <c r="W77" i="1"/>
  <c r="AB77" i="1" s="1"/>
  <c r="Y77" i="1"/>
  <c r="AD77" i="1" s="1"/>
  <c r="V77" i="1"/>
  <c r="AA77" i="1" s="1"/>
  <c r="X77" i="1"/>
  <c r="AC77" i="1" s="1"/>
  <c r="AE91" i="1"/>
  <c r="Z91" i="1"/>
  <c r="Z90" i="1"/>
  <c r="AE90" i="1"/>
  <c r="X348" i="1"/>
  <c r="AC348" i="1" s="1"/>
  <c r="W348" i="1"/>
  <c r="AB348" i="1" s="1"/>
  <c r="V348" i="1"/>
  <c r="AA348" i="1" s="1"/>
  <c r="Y348" i="1"/>
  <c r="AD348" i="1" s="1"/>
  <c r="V440" i="1"/>
  <c r="AA440" i="1" s="1"/>
  <c r="W440" i="1"/>
  <c r="AB440" i="1" s="1"/>
  <c r="Y440" i="1"/>
  <c r="AD440" i="1" s="1"/>
  <c r="X440" i="1"/>
  <c r="AC440" i="1" s="1"/>
  <c r="Y37" i="1"/>
  <c r="AD37" i="1" s="1"/>
  <c r="X37" i="1"/>
  <c r="AC37" i="1" s="1"/>
  <c r="W37" i="1"/>
  <c r="AB37" i="1" s="1"/>
  <c r="V37" i="1"/>
  <c r="AA37" i="1" s="1"/>
  <c r="Z193" i="1"/>
  <c r="AE193" i="1"/>
  <c r="V472" i="1"/>
  <c r="AA472" i="1" s="1"/>
  <c r="X472" i="1"/>
  <c r="AC472" i="1" s="1"/>
  <c r="Y472" i="1"/>
  <c r="AD472" i="1" s="1"/>
  <c r="W472" i="1"/>
  <c r="AB472" i="1" s="1"/>
  <c r="Z237" i="1"/>
  <c r="AE237" i="1"/>
  <c r="V456" i="1"/>
  <c r="AA456" i="1" s="1"/>
  <c r="X456" i="1"/>
  <c r="AC456" i="1" s="1"/>
  <c r="W456" i="1"/>
  <c r="AB456" i="1" s="1"/>
  <c r="Y456" i="1"/>
  <c r="AD456" i="1" s="1"/>
  <c r="V336" i="1"/>
  <c r="AA336" i="1" s="1"/>
  <c r="X336" i="1"/>
  <c r="AC336" i="1" s="1"/>
  <c r="W336" i="1"/>
  <c r="AB336" i="1" s="1"/>
  <c r="Y336" i="1"/>
  <c r="AD336" i="1" s="1"/>
  <c r="W492" i="1"/>
  <c r="AB492" i="1" s="1"/>
  <c r="V492" i="1"/>
  <c r="AA492" i="1" s="1"/>
  <c r="X492" i="1"/>
  <c r="AC492" i="1" s="1"/>
  <c r="Y492" i="1"/>
  <c r="AD492" i="1" s="1"/>
  <c r="Z286" i="1"/>
  <c r="AE286" i="1"/>
  <c r="Z327" i="1"/>
  <c r="AE327" i="1"/>
  <c r="AE203" i="1"/>
  <c r="Z203" i="1"/>
  <c r="AE126" i="1"/>
  <c r="Z126" i="1"/>
  <c r="AE505" i="1"/>
  <c r="Z505" i="1"/>
  <c r="X359" i="1"/>
  <c r="AC359" i="1" s="1"/>
  <c r="V359" i="1"/>
  <c r="AA359" i="1" s="1"/>
  <c r="W359" i="1"/>
  <c r="AB359" i="1" s="1"/>
  <c r="Y359" i="1"/>
  <c r="AD359" i="1" s="1"/>
  <c r="V384" i="1"/>
  <c r="AA384" i="1" s="1"/>
  <c r="W384" i="1"/>
  <c r="AB384" i="1" s="1"/>
  <c r="Y384" i="1"/>
  <c r="AD384" i="1" s="1"/>
  <c r="X384" i="1"/>
  <c r="AC384" i="1" s="1"/>
  <c r="AM144" i="1"/>
  <c r="W445" i="1"/>
  <c r="AB445" i="1" s="1"/>
  <c r="V445" i="1"/>
  <c r="AA445" i="1" s="1"/>
  <c r="Y445" i="1"/>
  <c r="AD445" i="1" s="1"/>
  <c r="X445" i="1"/>
  <c r="AC445" i="1" s="1"/>
  <c r="AE257" i="1"/>
  <c r="Z257" i="1"/>
  <c r="AM501" i="1"/>
  <c r="Z424" i="1"/>
  <c r="AE424" i="1"/>
  <c r="W429" i="1"/>
  <c r="AB429" i="1" s="1"/>
  <c r="X429" i="1"/>
  <c r="AC429" i="1" s="1"/>
  <c r="V429" i="1"/>
  <c r="AA429" i="1" s="1"/>
  <c r="Y429" i="1"/>
  <c r="AD429" i="1" s="1"/>
  <c r="AE355" i="1"/>
  <c r="Z355" i="1"/>
  <c r="Z87" i="1"/>
  <c r="AE87" i="1"/>
  <c r="Z356" i="1"/>
  <c r="AE356" i="1"/>
  <c r="Z509" i="1"/>
  <c r="AE509" i="1"/>
  <c r="Y134" i="1"/>
  <c r="AD134" i="1" s="1"/>
  <c r="X134" i="1"/>
  <c r="AC134" i="1" s="1"/>
  <c r="W134" i="1"/>
  <c r="AB134" i="1" s="1"/>
  <c r="V134" i="1"/>
  <c r="AA134" i="1" s="1"/>
  <c r="W247" i="1"/>
  <c r="AB247" i="1" s="1"/>
  <c r="Y247" i="1"/>
  <c r="AD247" i="1" s="1"/>
  <c r="V247" i="1"/>
  <c r="AA247" i="1" s="1"/>
  <c r="X247" i="1"/>
  <c r="AC247" i="1" s="1"/>
  <c r="Z88" i="1"/>
  <c r="AE88" i="1"/>
  <c r="Z404" i="1"/>
  <c r="AE404" i="1"/>
  <c r="Z152" i="1"/>
  <c r="AE152" i="1"/>
  <c r="AE259" i="1"/>
  <c r="Z259" i="1"/>
  <c r="AE465" i="1"/>
  <c r="Z465" i="1"/>
  <c r="AE55" i="1"/>
  <c r="Z55" i="1"/>
  <c r="W255" i="1"/>
  <c r="AB255" i="1" s="1"/>
  <c r="X255" i="1"/>
  <c r="AC255" i="1" s="1"/>
  <c r="Y255" i="1"/>
  <c r="AD255" i="1" s="1"/>
  <c r="V255" i="1"/>
  <c r="AA255" i="1" s="1"/>
  <c r="Z236" i="1"/>
  <c r="AE236" i="1"/>
  <c r="Z401" i="1"/>
  <c r="AE401" i="1"/>
  <c r="AE331" i="1"/>
  <c r="Z331" i="1"/>
  <c r="AE146" i="1"/>
  <c r="Z146" i="1"/>
  <c r="Z388" i="1"/>
  <c r="AE388" i="1"/>
  <c r="AE227" i="1"/>
  <c r="Z227" i="1"/>
  <c r="AE495" i="1"/>
  <c r="Z495" i="1"/>
  <c r="Y342" i="1"/>
  <c r="AD342" i="1" s="1"/>
  <c r="X342" i="1"/>
  <c r="AC342" i="1" s="1"/>
  <c r="V342" i="1"/>
  <c r="AA342" i="1" s="1"/>
  <c r="W342" i="1"/>
  <c r="AB342" i="1" s="1"/>
  <c r="Z358" i="1"/>
  <c r="AE358" i="1"/>
  <c r="Z508" i="1"/>
  <c r="AE508" i="1"/>
  <c r="AE290" i="1"/>
  <c r="Z290" i="1"/>
  <c r="AE419" i="1"/>
  <c r="Z419" i="1"/>
  <c r="Z362" i="1"/>
  <c r="AE362" i="1"/>
  <c r="AE345" i="1"/>
  <c r="Z345" i="1"/>
  <c r="AE194" i="1"/>
  <c r="Z194" i="1"/>
  <c r="AM26" i="1"/>
  <c r="AM275" i="1"/>
  <c r="AM107" i="1"/>
  <c r="AM119" i="1"/>
  <c r="W108" i="1"/>
  <c r="AB108" i="1" s="1"/>
  <c r="X108" i="1"/>
  <c r="AC108" i="1" s="1"/>
  <c r="V108" i="1"/>
  <c r="AA108" i="1" s="1"/>
  <c r="Y108" i="1"/>
  <c r="AD108" i="1" s="1"/>
  <c r="AM66" i="1"/>
  <c r="AE321" i="1"/>
  <c r="Z321" i="1"/>
  <c r="Y295" i="1"/>
  <c r="AD295" i="1" s="1"/>
  <c r="V295" i="1"/>
  <c r="AA295" i="1" s="1"/>
  <c r="W295" i="1"/>
  <c r="AB295" i="1" s="1"/>
  <c r="X295" i="1"/>
  <c r="AC295" i="1" s="1"/>
  <c r="W65" i="1"/>
  <c r="AB65" i="1" s="1"/>
  <c r="V65" i="1"/>
  <c r="AA65" i="1" s="1"/>
  <c r="Y65" i="1"/>
  <c r="AD65" i="1" s="1"/>
  <c r="X65" i="1"/>
  <c r="AC65" i="1" s="1"/>
  <c r="Z477" i="1"/>
  <c r="AE477" i="1"/>
  <c r="Y460" i="1"/>
  <c r="AD460" i="1" s="1"/>
  <c r="W460" i="1"/>
  <c r="AB460" i="1" s="1"/>
  <c r="V460" i="1"/>
  <c r="AA460" i="1" s="1"/>
  <c r="X460" i="1"/>
  <c r="AC460" i="1" s="1"/>
  <c r="Z192" i="1"/>
  <c r="AE192" i="1"/>
  <c r="Z180" i="1"/>
  <c r="AE180" i="1"/>
  <c r="W104" i="1"/>
  <c r="AB104" i="1" s="1"/>
  <c r="V104" i="1"/>
  <c r="AA104" i="1" s="1"/>
  <c r="X104" i="1"/>
  <c r="AC104" i="1" s="1"/>
  <c r="Y104" i="1"/>
  <c r="AD104" i="1" s="1"/>
  <c r="Y256" i="1"/>
  <c r="AD256" i="1" s="1"/>
  <c r="W256" i="1"/>
  <c r="AB256" i="1" s="1"/>
  <c r="X256" i="1"/>
  <c r="AC256" i="1" s="1"/>
  <c r="V256" i="1"/>
  <c r="AA256" i="1" s="1"/>
  <c r="AE334" i="1"/>
  <c r="Z334" i="1"/>
  <c r="V504" i="1"/>
  <c r="AA504" i="1" s="1"/>
  <c r="Y504" i="1"/>
  <c r="AD504" i="1" s="1"/>
  <c r="X504" i="1"/>
  <c r="AC504" i="1" s="1"/>
  <c r="W504" i="1"/>
  <c r="AB504" i="1" s="1"/>
  <c r="AM186" i="1"/>
  <c r="V148" i="1"/>
  <c r="AA148" i="1" s="1"/>
  <c r="W148" i="1"/>
  <c r="AB148" i="1" s="1"/>
  <c r="Y148" i="1"/>
  <c r="AD148" i="1" s="1"/>
  <c r="X148" i="1"/>
  <c r="AC148" i="1" s="1"/>
  <c r="W392" i="1"/>
  <c r="AB392" i="1" s="1"/>
  <c r="Y392" i="1"/>
  <c r="AD392" i="1" s="1"/>
  <c r="X392" i="1"/>
  <c r="AC392" i="1" s="1"/>
  <c r="V392" i="1"/>
  <c r="AA392" i="1" s="1"/>
  <c r="AM62" i="1"/>
  <c r="Z433" i="1"/>
  <c r="AE433" i="1"/>
  <c r="W223" i="1"/>
  <c r="AB223" i="1" s="1"/>
  <c r="V223" i="1"/>
  <c r="AA223" i="1" s="1"/>
  <c r="Y223" i="1"/>
  <c r="AD223" i="1" s="1"/>
  <c r="X223" i="1"/>
  <c r="AC223" i="1" s="1"/>
  <c r="Z287" i="1"/>
  <c r="AE287" i="1"/>
  <c r="AE161" i="1"/>
  <c r="Z161" i="1"/>
  <c r="Z264" i="1"/>
  <c r="AE264" i="1"/>
  <c r="V190" i="1"/>
  <c r="AA190" i="1" s="1"/>
  <c r="X190" i="1"/>
  <c r="AC190" i="1" s="1"/>
  <c r="W190" i="1"/>
  <c r="AB190" i="1" s="1"/>
  <c r="Y190" i="1"/>
  <c r="AD190" i="1" s="1"/>
  <c r="Z303" i="1"/>
  <c r="AE303" i="1"/>
  <c r="AM467" i="1"/>
  <c r="AE486" i="1"/>
  <c r="Z486" i="1"/>
  <c r="AE449" i="1"/>
  <c r="Z449" i="1"/>
  <c r="Z270" i="1"/>
  <c r="AE270" i="1"/>
  <c r="AE216" i="1"/>
  <c r="Z216" i="1"/>
  <c r="Z442" i="1"/>
  <c r="AE442" i="1"/>
  <c r="X354" i="1"/>
  <c r="AC354" i="1" s="1"/>
  <c r="W354" i="1"/>
  <c r="AB354" i="1" s="1"/>
  <c r="V354" i="1"/>
  <c r="AA354" i="1" s="1"/>
  <c r="Y354" i="1"/>
  <c r="AD354" i="1" s="1"/>
  <c r="AM386" i="1"/>
  <c r="Z365" i="1"/>
  <c r="AE365" i="1"/>
  <c r="AE83" i="1"/>
  <c r="Z83" i="1"/>
  <c r="AE462" i="1"/>
  <c r="Z462" i="1"/>
  <c r="AE260" i="1"/>
  <c r="Z260" i="1"/>
  <c r="Z378" i="1"/>
  <c r="AE378" i="1"/>
  <c r="AM174" i="1"/>
  <c r="AE282" i="1"/>
  <c r="Z282" i="1"/>
  <c r="AE240" i="1"/>
  <c r="Z240" i="1"/>
  <c r="AM202" i="1"/>
  <c r="Y306" i="1"/>
  <c r="AD306" i="1" s="1"/>
  <c r="X306" i="1"/>
  <c r="AC306" i="1" s="1"/>
  <c r="V306" i="1"/>
  <c r="AA306" i="1" s="1"/>
  <c r="W306" i="1"/>
  <c r="AB306" i="1" s="1"/>
  <c r="AE189" i="1"/>
  <c r="Z189" i="1"/>
  <c r="AE338" i="1"/>
  <c r="Z338" i="1"/>
  <c r="Z310" i="1"/>
  <c r="AE310" i="1"/>
  <c r="AM64" i="1"/>
  <c r="AM480" i="1"/>
  <c r="AM234" i="1"/>
  <c r="AM103" i="1"/>
  <c r="AM78" i="1"/>
  <c r="AM245" i="1"/>
  <c r="AM451" i="1"/>
  <c r="W122" i="1"/>
  <c r="AB122" i="1" s="1"/>
  <c r="V122" i="1"/>
  <c r="AA122" i="1" s="1"/>
  <c r="Y122" i="1"/>
  <c r="AD122" i="1" s="1"/>
  <c r="X122" i="1"/>
  <c r="AC122" i="1" s="1"/>
  <c r="X147" i="1"/>
  <c r="AC147" i="1" s="1"/>
  <c r="W147" i="1"/>
  <c r="AB147" i="1" s="1"/>
  <c r="V147" i="1"/>
  <c r="AA147" i="1" s="1"/>
  <c r="Y147" i="1"/>
  <c r="AD147" i="1" s="1"/>
  <c r="AE371" i="1"/>
  <c r="Z371" i="1"/>
  <c r="Z452" i="1"/>
  <c r="AE452" i="1"/>
  <c r="AE213" i="1"/>
  <c r="Z213" i="1"/>
  <c r="AE92" i="1"/>
  <c r="Z92" i="1"/>
  <c r="AE400" i="1"/>
  <c r="Z400" i="1"/>
  <c r="Z241" i="1"/>
  <c r="AE241" i="1"/>
  <c r="AE274" i="1"/>
  <c r="Z274" i="1"/>
  <c r="W251" i="1"/>
  <c r="AB251" i="1" s="1"/>
  <c r="Y251" i="1"/>
  <c r="AD251" i="1" s="1"/>
  <c r="V251" i="1"/>
  <c r="AA251" i="1" s="1"/>
  <c r="X251" i="1"/>
  <c r="AC251" i="1" s="1"/>
  <c r="X307" i="1"/>
  <c r="AC307" i="1" s="1"/>
  <c r="V307" i="1"/>
  <c r="AA307" i="1" s="1"/>
  <c r="Y307" i="1"/>
  <c r="AD307" i="1" s="1"/>
  <c r="W307" i="1"/>
  <c r="AB307" i="1" s="1"/>
  <c r="Y269" i="1"/>
  <c r="AD269" i="1" s="1"/>
  <c r="V269" i="1"/>
  <c r="AA269" i="1" s="1"/>
  <c r="X269" i="1"/>
  <c r="AC269" i="1" s="1"/>
  <c r="W269" i="1"/>
  <c r="AB269" i="1" s="1"/>
  <c r="AE160" i="1"/>
  <c r="Z160" i="1"/>
  <c r="AE187" i="1"/>
  <c r="Z187" i="1"/>
  <c r="AM113" i="1"/>
  <c r="AM292" i="1"/>
  <c r="AM70" i="1"/>
  <c r="AE294" i="1"/>
  <c r="Z294" i="1"/>
  <c r="AE248" i="1"/>
  <c r="Z248" i="1"/>
  <c r="Z291" i="1"/>
  <c r="AE291" i="1"/>
  <c r="AE99" i="1"/>
  <c r="Z99" i="1"/>
  <c r="W412" i="1"/>
  <c r="AB412" i="1" s="1"/>
  <c r="V412" i="1"/>
  <c r="AA412" i="1" s="1"/>
  <c r="X412" i="1"/>
  <c r="AC412" i="1" s="1"/>
  <c r="Y412" i="1"/>
  <c r="AD412" i="1" s="1"/>
  <c r="AM52" i="1"/>
  <c r="AM105" i="1"/>
  <c r="AM30" i="1"/>
  <c r="Z267" i="1"/>
  <c r="AE267" i="1"/>
  <c r="AM324" i="1"/>
  <c r="Z98" i="1"/>
  <c r="AE98" i="1"/>
  <c r="AE149" i="1"/>
  <c r="Z149" i="1"/>
  <c r="AM443" i="1"/>
  <c r="AE114" i="1"/>
  <c r="Z114" i="1"/>
  <c r="X13" i="1"/>
  <c r="AC13" i="1" s="1"/>
  <c r="AM18" i="1"/>
  <c r="AM14" i="1"/>
  <c r="AM24" i="1"/>
  <c r="D51" i="4"/>
  <c r="W13" i="1"/>
  <c r="AB13" i="1" s="1"/>
  <c r="V13" i="1"/>
  <c r="AA13" i="1" s="1"/>
  <c r="AM22" i="1"/>
  <c r="AM12" i="1"/>
  <c r="Z23" i="1"/>
  <c r="AE23" i="1"/>
  <c r="AM20" i="1"/>
  <c r="W16" i="1"/>
  <c r="AB16" i="1" s="1"/>
  <c r="Y16" i="1"/>
  <c r="AD16" i="1" s="1"/>
  <c r="X16" i="1"/>
  <c r="AC16" i="1" s="1"/>
  <c r="V16" i="1"/>
  <c r="AA16" i="1" s="1"/>
  <c r="Z27" i="1"/>
  <c r="AE27" i="1"/>
  <c r="AE19" i="1"/>
  <c r="Z19" i="1"/>
  <c r="W25" i="1"/>
  <c r="AB25" i="1" s="1"/>
  <c r="V25" i="1"/>
  <c r="AA25" i="1" s="1"/>
  <c r="Y25" i="1"/>
  <c r="AD25" i="1" s="1"/>
  <c r="X25" i="1"/>
  <c r="AC25" i="1" s="1"/>
  <c r="Z28" i="1"/>
  <c r="AE28" i="1"/>
  <c r="V17" i="1"/>
  <c r="AA17" i="1" s="1"/>
  <c r="Y17" i="1"/>
  <c r="AD17" i="1" s="1"/>
  <c r="X17" i="1"/>
  <c r="AC17" i="1" s="1"/>
  <c r="W17" i="1"/>
  <c r="AB17" i="1" s="1"/>
  <c r="V15" i="1"/>
  <c r="AA15" i="1" s="1"/>
  <c r="Y15" i="1"/>
  <c r="AD15" i="1" s="1"/>
  <c r="X15" i="1"/>
  <c r="AC15" i="1" s="1"/>
  <c r="W15" i="1"/>
  <c r="AB15" i="1" s="1"/>
  <c r="BQ213" i="1"/>
  <c r="BV213" i="1" s="1"/>
  <c r="BP213" i="1"/>
  <c r="BU213" i="1" s="1"/>
  <c r="BO213" i="1"/>
  <c r="BT213" i="1" s="1"/>
  <c r="BR213" i="1"/>
  <c r="BW213" i="1" s="1"/>
  <c r="BQ475" i="1"/>
  <c r="BV475" i="1" s="1"/>
  <c r="BO475" i="1"/>
  <c r="BT475" i="1" s="1"/>
  <c r="BR475" i="1"/>
  <c r="BW475" i="1" s="1"/>
  <c r="BP475" i="1"/>
  <c r="BU475" i="1" s="1"/>
  <c r="BM186" i="1"/>
  <c r="BN186" i="1" s="1"/>
  <c r="BR158" i="1"/>
  <c r="BW158" i="1" s="1"/>
  <c r="BO158" i="1"/>
  <c r="BT158" i="1" s="1"/>
  <c r="BQ158" i="1"/>
  <c r="BV158" i="1" s="1"/>
  <c r="BP158" i="1"/>
  <c r="BU158" i="1" s="1"/>
  <c r="BR164" i="1"/>
  <c r="BW164" i="1" s="1"/>
  <c r="BP164" i="1"/>
  <c r="BU164" i="1" s="1"/>
  <c r="BO164" i="1"/>
  <c r="BT164" i="1" s="1"/>
  <c r="BQ164" i="1"/>
  <c r="BV164" i="1" s="1"/>
  <c r="BQ212" i="1"/>
  <c r="BV212" i="1" s="1"/>
  <c r="BP212" i="1"/>
  <c r="BU212" i="1" s="1"/>
  <c r="BO212" i="1"/>
  <c r="BT212" i="1" s="1"/>
  <c r="BR212" i="1"/>
  <c r="BW212" i="1" s="1"/>
  <c r="BM179" i="1"/>
  <c r="BN179" i="1" s="1"/>
  <c r="BO454" i="1"/>
  <c r="BT454" i="1" s="1"/>
  <c r="BQ454" i="1"/>
  <c r="BV454" i="1" s="1"/>
  <c r="BP454" i="1"/>
  <c r="BU454" i="1" s="1"/>
  <c r="BR454" i="1"/>
  <c r="BW454" i="1" s="1"/>
  <c r="BQ217" i="1"/>
  <c r="BV217" i="1" s="1"/>
  <c r="BP217" i="1"/>
  <c r="BU217" i="1" s="1"/>
  <c r="BO217" i="1"/>
  <c r="BT217" i="1" s="1"/>
  <c r="BR217" i="1"/>
  <c r="BW217" i="1" s="1"/>
  <c r="BR175" i="1"/>
  <c r="BW175" i="1" s="1"/>
  <c r="BQ175" i="1"/>
  <c r="BV175" i="1" s="1"/>
  <c r="BP175" i="1"/>
  <c r="BU175" i="1" s="1"/>
  <c r="BO175" i="1"/>
  <c r="BT175" i="1" s="1"/>
  <c r="BR173" i="1"/>
  <c r="BW173" i="1" s="1"/>
  <c r="BO173" i="1"/>
  <c r="BT173" i="1" s="1"/>
  <c r="BQ173" i="1"/>
  <c r="BV173" i="1" s="1"/>
  <c r="BP173" i="1"/>
  <c r="BU173" i="1" s="1"/>
  <c r="BR167" i="1"/>
  <c r="BW167" i="1" s="1"/>
  <c r="BQ167" i="1"/>
  <c r="BV167" i="1" s="1"/>
  <c r="BP167" i="1"/>
  <c r="BU167" i="1" s="1"/>
  <c r="BO167" i="1"/>
  <c r="BT167" i="1" s="1"/>
  <c r="BR172" i="1"/>
  <c r="BW172" i="1" s="1"/>
  <c r="BP172" i="1"/>
  <c r="BU172" i="1" s="1"/>
  <c r="BO172" i="1"/>
  <c r="BT172" i="1" s="1"/>
  <c r="BQ172" i="1"/>
  <c r="BV172" i="1" s="1"/>
  <c r="BQ216" i="1"/>
  <c r="BV216" i="1" s="1"/>
  <c r="BP216" i="1"/>
  <c r="BU216" i="1" s="1"/>
  <c r="BO216" i="1"/>
  <c r="BT216" i="1" s="1"/>
  <c r="BR216" i="1"/>
  <c r="BW216" i="1" s="1"/>
  <c r="BQ198" i="1"/>
  <c r="BV198" i="1" s="1"/>
  <c r="BP198" i="1"/>
  <c r="BU198" i="1" s="1"/>
  <c r="BO198" i="1"/>
  <c r="BT198" i="1" s="1"/>
  <c r="BR198" i="1"/>
  <c r="BW198" i="1" s="1"/>
  <c r="BQ221" i="1"/>
  <c r="BV221" i="1" s="1"/>
  <c r="BP221" i="1"/>
  <c r="BU221" i="1" s="1"/>
  <c r="BO221" i="1"/>
  <c r="BT221" i="1" s="1"/>
  <c r="BR221" i="1"/>
  <c r="BW221" i="1" s="1"/>
  <c r="BQ194" i="1"/>
  <c r="BV194" i="1" s="1"/>
  <c r="BP194" i="1"/>
  <c r="BU194" i="1" s="1"/>
  <c r="BO194" i="1"/>
  <c r="BT194" i="1" s="1"/>
  <c r="BR194" i="1"/>
  <c r="BW194" i="1" s="1"/>
  <c r="BR159" i="1"/>
  <c r="BW159" i="1" s="1"/>
  <c r="BQ159" i="1"/>
  <c r="BV159" i="1" s="1"/>
  <c r="BP159" i="1"/>
  <c r="BU159" i="1" s="1"/>
  <c r="BO159" i="1"/>
  <c r="BT159" i="1" s="1"/>
  <c r="BM183" i="1"/>
  <c r="BN183" i="1" s="1"/>
  <c r="BQ474" i="1"/>
  <c r="BV474" i="1" s="1"/>
  <c r="BP474" i="1"/>
  <c r="BU474" i="1" s="1"/>
  <c r="BO474" i="1"/>
  <c r="BT474" i="1" s="1"/>
  <c r="BR474" i="1"/>
  <c r="BW474" i="1" s="1"/>
  <c r="BR174" i="1"/>
  <c r="BW174" i="1" s="1"/>
  <c r="BO174" i="1"/>
  <c r="BT174" i="1" s="1"/>
  <c r="BQ174" i="1"/>
  <c r="BV174" i="1" s="1"/>
  <c r="BP174" i="1"/>
  <c r="BU174" i="1" s="1"/>
  <c r="BR165" i="1"/>
  <c r="BW165" i="1" s="1"/>
  <c r="BO165" i="1"/>
  <c r="BT165" i="1" s="1"/>
  <c r="BQ165" i="1"/>
  <c r="BV165" i="1" s="1"/>
  <c r="BP165" i="1"/>
  <c r="BU165" i="1" s="1"/>
  <c r="BQ220" i="1"/>
  <c r="BV220" i="1" s="1"/>
  <c r="BP220" i="1"/>
  <c r="BU220" i="1" s="1"/>
  <c r="BO220" i="1"/>
  <c r="BT220" i="1" s="1"/>
  <c r="BR220" i="1"/>
  <c r="BW220" i="1" s="1"/>
  <c r="BM178" i="1"/>
  <c r="BN178" i="1" s="1"/>
  <c r="BQ426" i="1"/>
  <c r="BV426" i="1" s="1"/>
  <c r="BP426" i="1"/>
  <c r="BU426" i="1" s="1"/>
  <c r="BO426" i="1"/>
  <c r="BT426" i="1" s="1"/>
  <c r="BR426" i="1"/>
  <c r="BW426" i="1" s="1"/>
  <c r="BR170" i="1"/>
  <c r="BW170" i="1" s="1"/>
  <c r="BO170" i="1"/>
  <c r="BT170" i="1" s="1"/>
  <c r="BQ170" i="1"/>
  <c r="BV170" i="1" s="1"/>
  <c r="BP170" i="1"/>
  <c r="BU170" i="1" s="1"/>
  <c r="BR162" i="1"/>
  <c r="BW162" i="1" s="1"/>
  <c r="BO162" i="1"/>
  <c r="BT162" i="1" s="1"/>
  <c r="BQ162" i="1"/>
  <c r="BV162" i="1" s="1"/>
  <c r="BP162" i="1"/>
  <c r="BU162" i="1" s="1"/>
  <c r="BQ208" i="1"/>
  <c r="BV208" i="1" s="1"/>
  <c r="BP208" i="1"/>
  <c r="BU208" i="1" s="1"/>
  <c r="BO208" i="1"/>
  <c r="BT208" i="1" s="1"/>
  <c r="BR208" i="1"/>
  <c r="BW208" i="1" s="1"/>
  <c r="BR156" i="1"/>
  <c r="BW156" i="1" s="1"/>
  <c r="BP156" i="1"/>
  <c r="BU156" i="1" s="1"/>
  <c r="BO156" i="1"/>
  <c r="BT156" i="1" s="1"/>
  <c r="BQ156" i="1"/>
  <c r="BV156" i="1" s="1"/>
  <c r="BR157" i="1"/>
  <c r="BW157" i="1" s="1"/>
  <c r="BO157" i="1"/>
  <c r="BT157" i="1" s="1"/>
  <c r="BQ157" i="1"/>
  <c r="BV157" i="1" s="1"/>
  <c r="BP157" i="1"/>
  <c r="BU157" i="1" s="1"/>
  <c r="BQ211" i="1"/>
  <c r="BV211" i="1" s="1"/>
  <c r="BP211" i="1"/>
  <c r="BU211" i="1" s="1"/>
  <c r="BO211" i="1"/>
  <c r="BT211" i="1" s="1"/>
  <c r="BR211" i="1"/>
  <c r="BW211" i="1" s="1"/>
  <c r="BQ206" i="1"/>
  <c r="BV206" i="1" s="1"/>
  <c r="BP206" i="1"/>
  <c r="BU206" i="1" s="1"/>
  <c r="BO206" i="1"/>
  <c r="BT206" i="1" s="1"/>
  <c r="BR206" i="1"/>
  <c r="BW206" i="1" s="1"/>
  <c r="BQ207" i="1"/>
  <c r="BV207" i="1" s="1"/>
  <c r="BP207" i="1"/>
  <c r="BU207" i="1" s="1"/>
  <c r="BO207" i="1"/>
  <c r="BT207" i="1" s="1"/>
  <c r="BR207" i="1"/>
  <c r="BW207" i="1" s="1"/>
  <c r="BQ222" i="1"/>
  <c r="BV222" i="1" s="1"/>
  <c r="BP222" i="1"/>
  <c r="BU222" i="1" s="1"/>
  <c r="BO222" i="1"/>
  <c r="BT222" i="1" s="1"/>
  <c r="BR222" i="1"/>
  <c r="BW222" i="1" s="1"/>
  <c r="BR161" i="1"/>
  <c r="BW161" i="1" s="1"/>
  <c r="BO161" i="1"/>
  <c r="BT161" i="1" s="1"/>
  <c r="BQ161" i="1"/>
  <c r="BV161" i="1" s="1"/>
  <c r="BP161" i="1"/>
  <c r="BU161" i="1" s="1"/>
  <c r="BQ210" i="1"/>
  <c r="BV210" i="1" s="1"/>
  <c r="BP210" i="1"/>
  <c r="BU210" i="1" s="1"/>
  <c r="BO210" i="1"/>
  <c r="BT210" i="1" s="1"/>
  <c r="BR210" i="1"/>
  <c r="BW210" i="1" s="1"/>
  <c r="BQ219" i="1"/>
  <c r="BV219" i="1" s="1"/>
  <c r="BP219" i="1"/>
  <c r="BU219" i="1" s="1"/>
  <c r="BO219" i="1"/>
  <c r="BT219" i="1" s="1"/>
  <c r="BR219" i="1"/>
  <c r="BW219" i="1" s="1"/>
  <c r="BQ205" i="1"/>
  <c r="BV205" i="1" s="1"/>
  <c r="BP205" i="1"/>
  <c r="BU205" i="1" s="1"/>
  <c r="BO205" i="1"/>
  <c r="BT205" i="1" s="1"/>
  <c r="BR205" i="1"/>
  <c r="BW205" i="1" s="1"/>
  <c r="BQ200" i="1"/>
  <c r="BV200" i="1" s="1"/>
  <c r="BP200" i="1"/>
  <c r="BU200" i="1" s="1"/>
  <c r="BO200" i="1"/>
  <c r="BT200" i="1" s="1"/>
  <c r="BR200" i="1"/>
  <c r="BW200" i="1" s="1"/>
  <c r="BQ224" i="1"/>
  <c r="BV224" i="1" s="1"/>
  <c r="BP224" i="1"/>
  <c r="BU224" i="1" s="1"/>
  <c r="BO224" i="1"/>
  <c r="BT224" i="1" s="1"/>
  <c r="BR224" i="1"/>
  <c r="BW224" i="1" s="1"/>
  <c r="BQ223" i="1"/>
  <c r="BV223" i="1" s="1"/>
  <c r="BP223" i="1"/>
  <c r="BU223" i="1" s="1"/>
  <c r="BO223" i="1"/>
  <c r="BT223" i="1" s="1"/>
  <c r="BR223" i="1"/>
  <c r="BW223" i="1" s="1"/>
  <c r="BP450" i="1"/>
  <c r="BU450" i="1" s="1"/>
  <c r="BR450" i="1"/>
  <c r="BW450" i="1" s="1"/>
  <c r="BQ450" i="1"/>
  <c r="BV450" i="1" s="1"/>
  <c r="BO450" i="1"/>
  <c r="BT450" i="1" s="1"/>
  <c r="BQ218" i="1"/>
  <c r="BV218" i="1" s="1"/>
  <c r="BP218" i="1"/>
  <c r="BU218" i="1" s="1"/>
  <c r="BO218" i="1"/>
  <c r="BT218" i="1" s="1"/>
  <c r="BR218" i="1"/>
  <c r="BW218" i="1" s="1"/>
  <c r="BO384" i="1"/>
  <c r="BT384" i="1" s="1"/>
  <c r="BR384" i="1"/>
  <c r="BW384" i="1" s="1"/>
  <c r="BP384" i="1"/>
  <c r="BU384" i="1" s="1"/>
  <c r="BQ384" i="1"/>
  <c r="BV384" i="1" s="1"/>
  <c r="BQ197" i="1"/>
  <c r="BV197" i="1" s="1"/>
  <c r="BP197" i="1"/>
  <c r="BU197" i="1" s="1"/>
  <c r="BO197" i="1"/>
  <c r="BT197" i="1" s="1"/>
  <c r="BR197" i="1"/>
  <c r="BW197" i="1" s="1"/>
  <c r="BQ214" i="1"/>
  <c r="BV214" i="1" s="1"/>
  <c r="BP214" i="1"/>
  <c r="BU214" i="1" s="1"/>
  <c r="BO214" i="1"/>
  <c r="BT214" i="1" s="1"/>
  <c r="BR214" i="1"/>
  <c r="BW214" i="1" s="1"/>
  <c r="BR163" i="1"/>
  <c r="BW163" i="1" s="1"/>
  <c r="BQ163" i="1"/>
  <c r="BV163" i="1" s="1"/>
  <c r="BP163" i="1"/>
  <c r="BU163" i="1" s="1"/>
  <c r="BO163" i="1"/>
  <c r="BT163" i="1" s="1"/>
  <c r="BQ203" i="1"/>
  <c r="BV203" i="1" s="1"/>
  <c r="BP203" i="1"/>
  <c r="BU203" i="1" s="1"/>
  <c r="BO203" i="1"/>
  <c r="BT203" i="1" s="1"/>
  <c r="BR203" i="1"/>
  <c r="BW203" i="1" s="1"/>
  <c r="BR154" i="1"/>
  <c r="BW154" i="1" s="1"/>
  <c r="BO154" i="1"/>
  <c r="BT154" i="1" s="1"/>
  <c r="BQ154" i="1"/>
  <c r="BV154" i="1" s="1"/>
  <c r="BP154" i="1"/>
  <c r="BU154" i="1" s="1"/>
  <c r="BR160" i="1"/>
  <c r="BW160" i="1" s="1"/>
  <c r="BP160" i="1"/>
  <c r="BU160" i="1" s="1"/>
  <c r="BO160" i="1"/>
  <c r="BT160" i="1" s="1"/>
  <c r="BQ160" i="1"/>
  <c r="BV160" i="1" s="1"/>
  <c r="BR409" i="1"/>
  <c r="BW409" i="1" s="1"/>
  <c r="BP409" i="1"/>
  <c r="BU409" i="1" s="1"/>
  <c r="BO409" i="1"/>
  <c r="BT409" i="1" s="1"/>
  <c r="BQ409" i="1"/>
  <c r="BV409" i="1" s="1"/>
  <c r="BR168" i="1"/>
  <c r="BW168" i="1" s="1"/>
  <c r="BP168" i="1"/>
  <c r="BU168" i="1" s="1"/>
  <c r="BO168" i="1"/>
  <c r="BT168" i="1" s="1"/>
  <c r="BQ168" i="1"/>
  <c r="BV168" i="1" s="1"/>
  <c r="BL296" i="1"/>
  <c r="BM296" i="1" s="1"/>
  <c r="BQ209" i="1"/>
  <c r="BV209" i="1" s="1"/>
  <c r="BP209" i="1"/>
  <c r="BU209" i="1" s="1"/>
  <c r="BO209" i="1"/>
  <c r="BT209" i="1" s="1"/>
  <c r="BR209" i="1"/>
  <c r="BW209" i="1" s="1"/>
  <c r="BL449" i="1"/>
  <c r="BM449" i="1" s="1"/>
  <c r="BL400" i="1"/>
  <c r="BM400" i="1" s="1"/>
  <c r="BL320" i="1"/>
  <c r="BM320" i="1" s="1"/>
  <c r="BL433" i="1"/>
  <c r="BM433" i="1" s="1"/>
  <c r="BL300" i="1"/>
  <c r="BM300" i="1" s="1"/>
  <c r="BR152" i="1"/>
  <c r="BW152" i="1" s="1"/>
  <c r="BP152" i="1"/>
  <c r="BU152" i="1" s="1"/>
  <c r="BO152" i="1"/>
  <c r="BT152" i="1" s="1"/>
  <c r="BQ152" i="1"/>
  <c r="BV152" i="1" s="1"/>
  <c r="BL405" i="1"/>
  <c r="BM405" i="1" s="1"/>
  <c r="BL292" i="1"/>
  <c r="BM292" i="1" s="1"/>
  <c r="BL414" i="1"/>
  <c r="BM414" i="1" s="1"/>
  <c r="BQ204" i="1"/>
  <c r="BV204" i="1" s="1"/>
  <c r="BP204" i="1"/>
  <c r="BU204" i="1" s="1"/>
  <c r="BO204" i="1"/>
  <c r="BT204" i="1" s="1"/>
  <c r="BR204" i="1"/>
  <c r="BW204" i="1" s="1"/>
  <c r="BL464" i="1"/>
  <c r="BM464" i="1" s="1"/>
  <c r="BQ215" i="1"/>
  <c r="BV215" i="1" s="1"/>
  <c r="BP215" i="1"/>
  <c r="BU215" i="1" s="1"/>
  <c r="BO215" i="1"/>
  <c r="BT215" i="1" s="1"/>
  <c r="BR215" i="1"/>
  <c r="BW215" i="1" s="1"/>
  <c r="BL311" i="1"/>
  <c r="BM311" i="1" s="1"/>
  <c r="BL423" i="1"/>
  <c r="BM423" i="1" s="1"/>
  <c r="BN241" i="1"/>
  <c r="BL309" i="1"/>
  <c r="BM309" i="1" s="1"/>
  <c r="BL392" i="1"/>
  <c r="BM392" i="1" s="1"/>
  <c r="BN335" i="1"/>
  <c r="BN125" i="1"/>
  <c r="BL80" i="1"/>
  <c r="BM80" i="1" s="1"/>
  <c r="BN254" i="1"/>
  <c r="BN437" i="1"/>
  <c r="BN185" i="1"/>
  <c r="BL360" i="1"/>
  <c r="BM360" i="1" s="1"/>
  <c r="BL465" i="1"/>
  <c r="BM465" i="1" s="1"/>
  <c r="BL408" i="1"/>
  <c r="BM408" i="1" s="1"/>
  <c r="BN181" i="1"/>
  <c r="BL493" i="1"/>
  <c r="BM493" i="1" s="1"/>
  <c r="BL429" i="1"/>
  <c r="BM429" i="1" s="1"/>
  <c r="BN49" i="1"/>
  <c r="BL132" i="1"/>
  <c r="BM132" i="1" s="1"/>
  <c r="BL446" i="1"/>
  <c r="BM446" i="1" s="1"/>
  <c r="BN370" i="1"/>
  <c r="BL417" i="1"/>
  <c r="BM417" i="1" s="1"/>
  <c r="BL95" i="1"/>
  <c r="BM95" i="1" s="1"/>
  <c r="BL470" i="1"/>
  <c r="BM470" i="1" s="1"/>
  <c r="BL288" i="1"/>
  <c r="BM288" i="1" s="1"/>
  <c r="BM406" i="1"/>
  <c r="BN406" i="1" s="1"/>
  <c r="BN289" i="1"/>
  <c r="BN270" i="1"/>
  <c r="BN65" i="1"/>
  <c r="BN112" i="1"/>
  <c r="BN143" i="1"/>
  <c r="BL482" i="1"/>
  <c r="BM482" i="1" s="1"/>
  <c r="BL72" i="1"/>
  <c r="BM72" i="1" s="1"/>
  <c r="BN238" i="1"/>
  <c r="BN79" i="1"/>
  <c r="BN36" i="1"/>
  <c r="BN466" i="1"/>
  <c r="BN124" i="1"/>
  <c r="BN338" i="1"/>
  <c r="BN129" i="1"/>
  <c r="BL316" i="1"/>
  <c r="BM316" i="1" s="1"/>
  <c r="BL371" i="1"/>
  <c r="BM371" i="1" s="1"/>
  <c r="BN269" i="1"/>
  <c r="BN93" i="1"/>
  <c r="BN275" i="1"/>
  <c r="BN410" i="1"/>
  <c r="BN58" i="1"/>
  <c r="BL397" i="1"/>
  <c r="BM397" i="1" s="1"/>
  <c r="BN432" i="1"/>
  <c r="BO341" i="1"/>
  <c r="BT341" i="1" s="1"/>
  <c r="BR341" i="1"/>
  <c r="BW341" i="1" s="1"/>
  <c r="BQ341" i="1"/>
  <c r="BV341" i="1" s="1"/>
  <c r="BP341" i="1"/>
  <c r="BU341" i="1" s="1"/>
  <c r="BN108" i="1"/>
  <c r="BN277" i="1"/>
  <c r="BL499" i="1"/>
  <c r="BM499" i="1" s="1"/>
  <c r="BN106" i="1"/>
  <c r="BL323" i="1"/>
  <c r="BM323" i="1" s="1"/>
  <c r="BO369" i="1"/>
  <c r="BT369" i="1" s="1"/>
  <c r="BP369" i="1"/>
  <c r="BU369" i="1" s="1"/>
  <c r="BR369" i="1"/>
  <c r="BW369" i="1" s="1"/>
  <c r="BQ369" i="1"/>
  <c r="BV369" i="1" s="1"/>
  <c r="BO365" i="1"/>
  <c r="BT365" i="1" s="1"/>
  <c r="BP365" i="1"/>
  <c r="BU365" i="1" s="1"/>
  <c r="BR365" i="1"/>
  <c r="BW365" i="1" s="1"/>
  <c r="BQ365" i="1"/>
  <c r="BV365" i="1" s="1"/>
  <c r="BL304" i="1"/>
  <c r="BM304" i="1" s="1"/>
  <c r="BL100" i="1"/>
  <c r="BM100" i="1" s="1"/>
  <c r="BP494" i="1"/>
  <c r="BU494" i="1" s="1"/>
  <c r="BR494" i="1"/>
  <c r="BW494" i="1" s="1"/>
  <c r="BQ494" i="1"/>
  <c r="BV494" i="1" s="1"/>
  <c r="BO494" i="1"/>
  <c r="BT494" i="1" s="1"/>
  <c r="BL385" i="1"/>
  <c r="BM385" i="1" s="1"/>
  <c r="BO361" i="1"/>
  <c r="BT361" i="1" s="1"/>
  <c r="BQ361" i="1"/>
  <c r="BV361" i="1" s="1"/>
  <c r="BP361" i="1"/>
  <c r="BU361" i="1" s="1"/>
  <c r="BR361" i="1"/>
  <c r="BW361" i="1" s="1"/>
  <c r="BN146" i="1"/>
  <c r="BL492" i="1"/>
  <c r="BM492" i="1" s="1"/>
  <c r="BN249" i="1"/>
  <c r="BN285" i="1"/>
  <c r="BN91" i="1"/>
  <c r="BN188" i="1"/>
  <c r="BL399" i="1"/>
  <c r="BM399" i="1" s="1"/>
  <c r="BN107" i="1"/>
  <c r="BL312" i="1"/>
  <c r="BM312" i="1" s="1"/>
  <c r="BL339" i="1"/>
  <c r="BM339" i="1" s="1"/>
  <c r="BN322" i="1"/>
  <c r="BN51" i="1"/>
  <c r="BN286" i="1"/>
  <c r="BN262" i="1"/>
  <c r="BL303" i="1"/>
  <c r="BM303" i="1" s="1"/>
  <c r="BN62" i="1"/>
  <c r="BN236" i="1"/>
  <c r="BN243" i="1"/>
  <c r="BL144" i="1"/>
  <c r="BM144" i="1" s="1"/>
  <c r="BL313" i="1"/>
  <c r="BM313" i="1" s="1"/>
  <c r="BN310" i="1"/>
  <c r="BN117" i="1"/>
  <c r="BN350" i="1"/>
  <c r="BL113" i="1"/>
  <c r="BM113" i="1" s="1"/>
  <c r="BN111" i="1"/>
  <c r="BL379" i="1"/>
  <c r="BM379" i="1" s="1"/>
  <c r="BN346" i="1"/>
  <c r="BN329" i="1"/>
  <c r="BL351" i="1"/>
  <c r="BM351" i="1" s="1"/>
  <c r="BN455" i="1"/>
  <c r="BN73" i="1"/>
  <c r="BN255" i="1"/>
  <c r="BN481" i="1"/>
  <c r="BN273" i="1"/>
  <c r="BL490" i="1"/>
  <c r="BM490" i="1" s="1"/>
  <c r="BL233" i="1"/>
  <c r="BM233" i="1" s="1"/>
  <c r="BN436" i="1"/>
  <c r="BL468" i="1"/>
  <c r="BM468" i="1" s="1"/>
  <c r="BP506" i="1"/>
  <c r="BU506" i="1" s="1"/>
  <c r="BR506" i="1"/>
  <c r="BW506" i="1" s="1"/>
  <c r="BQ506" i="1"/>
  <c r="BV506" i="1" s="1"/>
  <c r="BO506" i="1"/>
  <c r="BT506" i="1" s="1"/>
  <c r="BL489" i="1"/>
  <c r="BM489" i="1" s="1"/>
  <c r="BP502" i="1"/>
  <c r="BU502" i="1" s="1"/>
  <c r="BR502" i="1"/>
  <c r="BW502" i="1" s="1"/>
  <c r="BQ502" i="1"/>
  <c r="BV502" i="1" s="1"/>
  <c r="BO502" i="1"/>
  <c r="BT502" i="1" s="1"/>
  <c r="BL413" i="1"/>
  <c r="BM413" i="1" s="1"/>
  <c r="BN67" i="1"/>
  <c r="BQ195" i="1"/>
  <c r="BV195" i="1" s="1"/>
  <c r="BP195" i="1"/>
  <c r="BU195" i="1" s="1"/>
  <c r="BO195" i="1"/>
  <c r="BT195" i="1" s="1"/>
  <c r="BR195" i="1"/>
  <c r="BW195" i="1" s="1"/>
  <c r="BR171" i="1"/>
  <c r="BW171" i="1" s="1"/>
  <c r="BQ171" i="1"/>
  <c r="BV171" i="1" s="1"/>
  <c r="BP171" i="1"/>
  <c r="BU171" i="1" s="1"/>
  <c r="BO171" i="1"/>
  <c r="BT171" i="1" s="1"/>
  <c r="BQ192" i="1"/>
  <c r="BV192" i="1" s="1"/>
  <c r="BP192" i="1"/>
  <c r="BU192" i="1" s="1"/>
  <c r="BO192" i="1"/>
  <c r="BT192" i="1" s="1"/>
  <c r="BR192" i="1"/>
  <c r="BW192" i="1" s="1"/>
  <c r="BL448" i="1"/>
  <c r="BM448" i="1" s="1"/>
  <c r="BN240" i="1"/>
  <c r="BL460" i="1"/>
  <c r="BM460" i="1" s="1"/>
  <c r="BR497" i="1"/>
  <c r="BW497" i="1" s="1"/>
  <c r="BP497" i="1"/>
  <c r="BU497" i="1" s="1"/>
  <c r="BQ497" i="1"/>
  <c r="BV497" i="1" s="1"/>
  <c r="BO497" i="1"/>
  <c r="BT497" i="1" s="1"/>
  <c r="BL424" i="1"/>
  <c r="BM424" i="1" s="1"/>
  <c r="BO349" i="1"/>
  <c r="BT349" i="1" s="1"/>
  <c r="BR349" i="1"/>
  <c r="BW349" i="1" s="1"/>
  <c r="BQ349" i="1"/>
  <c r="BV349" i="1" s="1"/>
  <c r="BP349" i="1"/>
  <c r="BU349" i="1" s="1"/>
  <c r="BR153" i="1"/>
  <c r="BW153" i="1" s="1"/>
  <c r="BO153" i="1"/>
  <c r="BT153" i="1" s="1"/>
  <c r="BQ153" i="1"/>
  <c r="BV153" i="1" s="1"/>
  <c r="BP153" i="1"/>
  <c r="BU153" i="1" s="1"/>
  <c r="BQ431" i="1"/>
  <c r="BV431" i="1" s="1"/>
  <c r="BO431" i="1"/>
  <c r="BT431" i="1" s="1"/>
  <c r="BP431" i="1"/>
  <c r="BU431" i="1" s="1"/>
  <c r="BR431" i="1"/>
  <c r="BW431" i="1" s="1"/>
  <c r="BL315" i="1"/>
  <c r="BM315" i="1" s="1"/>
  <c r="BQ193" i="1"/>
  <c r="BV193" i="1" s="1"/>
  <c r="BP193" i="1"/>
  <c r="BU193" i="1" s="1"/>
  <c r="BO193" i="1"/>
  <c r="BT193" i="1" s="1"/>
  <c r="BR193" i="1"/>
  <c r="BW193" i="1" s="1"/>
  <c r="BL387" i="1"/>
  <c r="BM387" i="1" s="1"/>
  <c r="BN245" i="1"/>
  <c r="BL407" i="1"/>
  <c r="BM407" i="1" s="1"/>
  <c r="BL469" i="1"/>
  <c r="BM469" i="1" s="1"/>
  <c r="BN265" i="1"/>
  <c r="BN76" i="1"/>
  <c r="BN109" i="1"/>
  <c r="BL419" i="1"/>
  <c r="BM419" i="1" s="1"/>
  <c r="BO453" i="1"/>
  <c r="BT453" i="1" s="1"/>
  <c r="BP453" i="1"/>
  <c r="BU453" i="1" s="1"/>
  <c r="BR453" i="1"/>
  <c r="BW453" i="1" s="1"/>
  <c r="BQ453" i="1"/>
  <c r="BV453" i="1" s="1"/>
  <c r="BN148" i="1"/>
  <c r="BN122" i="1"/>
  <c r="BL367" i="1"/>
  <c r="BM367" i="1" s="1"/>
  <c r="BN127" i="1"/>
  <c r="BL484" i="1"/>
  <c r="BM484" i="1" s="1"/>
  <c r="BL495" i="1"/>
  <c r="BM495" i="1" s="1"/>
  <c r="BN451" i="1"/>
  <c r="BL473" i="1"/>
  <c r="BM473" i="1" s="1"/>
  <c r="BL266" i="1"/>
  <c r="BM266" i="1" s="1"/>
  <c r="BP401" i="1"/>
  <c r="BU401" i="1" s="1"/>
  <c r="BO401" i="1"/>
  <c r="BT401" i="1" s="1"/>
  <c r="BQ401" i="1"/>
  <c r="BV401" i="1" s="1"/>
  <c r="BR401" i="1"/>
  <c r="BW401" i="1" s="1"/>
  <c r="BN440" i="1"/>
  <c r="BN314" i="1"/>
  <c r="BL456" i="1"/>
  <c r="BM456" i="1" s="1"/>
  <c r="BN57" i="1"/>
  <c r="BL71" i="1"/>
  <c r="BM71" i="1" s="1"/>
  <c r="BL479" i="1"/>
  <c r="BM479" i="1" s="1"/>
  <c r="BL478" i="1"/>
  <c r="BM478" i="1" s="1"/>
  <c r="BN235" i="1"/>
  <c r="BN327" i="1"/>
  <c r="BL421" i="1"/>
  <c r="BM421" i="1" s="1"/>
  <c r="BL404" i="1"/>
  <c r="BM404" i="1" s="1"/>
  <c r="BL352" i="1"/>
  <c r="BM352" i="1" s="1"/>
  <c r="BL434" i="1"/>
  <c r="BM434" i="1" s="1"/>
  <c r="BL63" i="1"/>
  <c r="BM63" i="1" s="1"/>
  <c r="BL472" i="1"/>
  <c r="BM472" i="1" s="1"/>
  <c r="BO381" i="1"/>
  <c r="BT381" i="1" s="1"/>
  <c r="BP381" i="1"/>
  <c r="BU381" i="1" s="1"/>
  <c r="BR381" i="1"/>
  <c r="BW381" i="1" s="1"/>
  <c r="BQ381" i="1"/>
  <c r="BV381" i="1" s="1"/>
  <c r="BN334" i="1"/>
  <c r="BN137" i="1"/>
  <c r="BO427" i="1"/>
  <c r="BT427" i="1" s="1"/>
  <c r="BP427" i="1"/>
  <c r="BU427" i="1" s="1"/>
  <c r="BR427" i="1"/>
  <c r="BW427" i="1" s="1"/>
  <c r="BQ427" i="1"/>
  <c r="BV427" i="1" s="1"/>
  <c r="BL457" i="1"/>
  <c r="BM457" i="1" s="1"/>
  <c r="BL422" i="1"/>
  <c r="BM422" i="1" s="1"/>
  <c r="BR476" i="1"/>
  <c r="BW476" i="1" s="1"/>
  <c r="BQ476" i="1"/>
  <c r="BV476" i="1" s="1"/>
  <c r="BO476" i="1"/>
  <c r="BT476" i="1" s="1"/>
  <c r="BP476" i="1"/>
  <c r="BU476" i="1" s="1"/>
  <c r="BN42" i="1"/>
  <c r="BO353" i="1"/>
  <c r="BT353" i="1" s="1"/>
  <c r="BP353" i="1"/>
  <c r="BU353" i="1" s="1"/>
  <c r="BR353" i="1"/>
  <c r="BW353" i="1" s="1"/>
  <c r="BQ353" i="1"/>
  <c r="BV353" i="1" s="1"/>
  <c r="BL396" i="1"/>
  <c r="BM396" i="1" s="1"/>
  <c r="BL445" i="1"/>
  <c r="BM445" i="1" s="1"/>
  <c r="BL444" i="1"/>
  <c r="BM444" i="1" s="1"/>
  <c r="BN103" i="1"/>
  <c r="BN69" i="1"/>
  <c r="BN362" i="1"/>
  <c r="BR501" i="1"/>
  <c r="BW501" i="1" s="1"/>
  <c r="BP501" i="1"/>
  <c r="BU501" i="1" s="1"/>
  <c r="BQ501" i="1"/>
  <c r="BV501" i="1" s="1"/>
  <c r="BO501" i="1"/>
  <c r="BT501" i="1" s="1"/>
  <c r="BL372" i="1"/>
  <c r="BM372" i="1" s="1"/>
  <c r="BL380" i="1"/>
  <c r="BM380" i="1" s="1"/>
  <c r="BL301" i="1"/>
  <c r="BM301" i="1" s="1"/>
  <c r="BL321" i="1"/>
  <c r="BM321" i="1" s="1"/>
  <c r="BN149" i="1"/>
  <c r="BL356" i="1"/>
  <c r="BM356" i="1" s="1"/>
  <c r="BL461" i="1"/>
  <c r="BM461" i="1" s="1"/>
  <c r="BN282" i="1"/>
  <c r="BN251" i="1"/>
  <c r="BL294" i="1"/>
  <c r="BM294" i="1" s="1"/>
  <c r="BN105" i="1"/>
  <c r="BN59" i="1"/>
  <c r="BL505" i="1"/>
  <c r="BM505" i="1" s="1"/>
  <c r="BN81" i="1"/>
  <c r="BL467" i="1"/>
  <c r="BM467" i="1" s="1"/>
  <c r="BQ196" i="1"/>
  <c r="BV196" i="1" s="1"/>
  <c r="BP196" i="1"/>
  <c r="BU196" i="1" s="1"/>
  <c r="BO196" i="1"/>
  <c r="BT196" i="1" s="1"/>
  <c r="BR196" i="1"/>
  <c r="BW196" i="1" s="1"/>
  <c r="BL283" i="1"/>
  <c r="BM283" i="1" s="1"/>
  <c r="BL97" i="1"/>
  <c r="BM97" i="1" s="1"/>
  <c r="BN229" i="1"/>
  <c r="BQ486" i="1"/>
  <c r="BV486" i="1" s="1"/>
  <c r="BO486" i="1"/>
  <c r="BT486" i="1" s="1"/>
  <c r="BR486" i="1"/>
  <c r="BW486" i="1" s="1"/>
  <c r="BP486" i="1"/>
  <c r="BU486" i="1" s="1"/>
  <c r="BL364" i="1"/>
  <c r="BM364" i="1" s="1"/>
  <c r="BQ201" i="1"/>
  <c r="BV201" i="1" s="1"/>
  <c r="BP201" i="1"/>
  <c r="BU201" i="1" s="1"/>
  <c r="BO201" i="1"/>
  <c r="BT201" i="1" s="1"/>
  <c r="BR201" i="1"/>
  <c r="BW201" i="1" s="1"/>
  <c r="BN271" i="1"/>
  <c r="BN458" i="1"/>
  <c r="BN246" i="1"/>
  <c r="BN374" i="1"/>
  <c r="BL276" i="1"/>
  <c r="BM276" i="1" s="1"/>
  <c r="BL297" i="1"/>
  <c r="BM297" i="1" s="1"/>
  <c r="BN488" i="1"/>
  <c r="BN257" i="1"/>
  <c r="BL359" i="1"/>
  <c r="BM359" i="1" s="1"/>
  <c r="BN302" i="1"/>
  <c r="BN333" i="1"/>
  <c r="BL308" i="1"/>
  <c r="BM308" i="1" s="1"/>
  <c r="BN298" i="1"/>
  <c r="BN120" i="1"/>
  <c r="BN280" i="1"/>
  <c r="BN383" i="1"/>
  <c r="BO377" i="1"/>
  <c r="BT377" i="1" s="1"/>
  <c r="BQ377" i="1"/>
  <c r="BV377" i="1" s="1"/>
  <c r="BP377" i="1"/>
  <c r="BU377" i="1" s="1"/>
  <c r="BR377" i="1"/>
  <c r="BW377" i="1" s="1"/>
  <c r="BL386" i="1"/>
  <c r="BM386" i="1" s="1"/>
  <c r="BN330" i="1"/>
  <c r="BN239" i="1"/>
  <c r="BN44" i="1"/>
  <c r="BL55" i="1"/>
  <c r="BM55" i="1" s="1"/>
  <c r="BL459" i="1"/>
  <c r="BM459" i="1" s="1"/>
  <c r="BN477" i="1"/>
  <c r="BL317" i="1"/>
  <c r="BM317" i="1" s="1"/>
  <c r="BN274" i="1"/>
  <c r="BO345" i="1"/>
  <c r="BT345" i="1" s="1"/>
  <c r="BP345" i="1"/>
  <c r="BU345" i="1" s="1"/>
  <c r="BR345" i="1"/>
  <c r="BW345" i="1" s="1"/>
  <c r="BQ345" i="1"/>
  <c r="BV345" i="1" s="1"/>
  <c r="BL483" i="1"/>
  <c r="BM483" i="1" s="1"/>
  <c r="BN151" i="1"/>
  <c r="BL348" i="1"/>
  <c r="BM348" i="1" s="1"/>
  <c r="BO357" i="1"/>
  <c r="BT357" i="1" s="1"/>
  <c r="BP357" i="1"/>
  <c r="BU357" i="1" s="1"/>
  <c r="BR357" i="1"/>
  <c r="BW357" i="1" s="1"/>
  <c r="BQ357" i="1"/>
  <c r="BV357" i="1" s="1"/>
  <c r="BN278" i="1"/>
  <c r="BL307" i="1"/>
  <c r="BM307" i="1" s="1"/>
  <c r="BQ202" i="1"/>
  <c r="BV202" i="1" s="1"/>
  <c r="BP202" i="1"/>
  <c r="BU202" i="1" s="1"/>
  <c r="BO202" i="1"/>
  <c r="BT202" i="1" s="1"/>
  <c r="BR202" i="1"/>
  <c r="BW202" i="1" s="1"/>
  <c r="BN126" i="1"/>
  <c r="BR155" i="1"/>
  <c r="BW155" i="1" s="1"/>
  <c r="BQ155" i="1"/>
  <c r="BV155" i="1" s="1"/>
  <c r="BP155" i="1"/>
  <c r="BU155" i="1" s="1"/>
  <c r="BO155" i="1"/>
  <c r="BT155" i="1" s="1"/>
  <c r="BN176" i="1"/>
  <c r="BL363" i="1"/>
  <c r="BM363" i="1" s="1"/>
  <c r="BR166" i="1"/>
  <c r="BW166" i="1" s="1"/>
  <c r="BO166" i="1"/>
  <c r="BT166" i="1" s="1"/>
  <c r="BQ166" i="1"/>
  <c r="BV166" i="1" s="1"/>
  <c r="BP166" i="1"/>
  <c r="BU166" i="1" s="1"/>
  <c r="BL319" i="1"/>
  <c r="BM319" i="1" s="1"/>
  <c r="BL447" i="1"/>
  <c r="BM447" i="1" s="1"/>
  <c r="BN250" i="1"/>
  <c r="BL347" i="1"/>
  <c r="BM347" i="1" s="1"/>
  <c r="BL510" i="1"/>
  <c r="BM510" i="1" s="1"/>
  <c r="BN226" i="1"/>
  <c r="BR169" i="1"/>
  <c r="BW169" i="1" s="1"/>
  <c r="BO169" i="1"/>
  <c r="BT169" i="1" s="1"/>
  <c r="BQ169" i="1"/>
  <c r="BV169" i="1" s="1"/>
  <c r="BP169" i="1"/>
  <c r="BU169" i="1" s="1"/>
  <c r="BO373" i="1"/>
  <c r="BT373" i="1" s="1"/>
  <c r="BP373" i="1"/>
  <c r="BU373" i="1" s="1"/>
  <c r="BR373" i="1"/>
  <c r="BW373" i="1" s="1"/>
  <c r="BQ373" i="1"/>
  <c r="BV373" i="1" s="1"/>
  <c r="BL402" i="1"/>
  <c r="BM402" i="1" s="1"/>
  <c r="BN147" i="1"/>
  <c r="BO337" i="1"/>
  <c r="BT337" i="1" s="1"/>
  <c r="BQ337" i="1"/>
  <c r="BV337" i="1" s="1"/>
  <c r="BP337" i="1"/>
  <c r="BU337" i="1" s="1"/>
  <c r="BR337" i="1"/>
  <c r="BW337" i="1" s="1"/>
  <c r="BL104" i="1"/>
  <c r="BM104" i="1" s="1"/>
  <c r="BN244" i="1"/>
  <c r="BQ199" i="1"/>
  <c r="BV199" i="1" s="1"/>
  <c r="BP199" i="1"/>
  <c r="BU199" i="1" s="1"/>
  <c r="BO199" i="1"/>
  <c r="BT199" i="1" s="1"/>
  <c r="BR199" i="1"/>
  <c r="BW199" i="1" s="1"/>
  <c r="BL420" i="1"/>
  <c r="BM420" i="1" s="1"/>
  <c r="BN228" i="1"/>
  <c r="BL452" i="1"/>
  <c r="BM452" i="1" s="1"/>
  <c r="BL411" i="1"/>
  <c r="BM411" i="1" s="1"/>
  <c r="BN187" i="1"/>
  <c r="BL225" i="1"/>
  <c r="BM225" i="1" s="1"/>
  <c r="BL388" i="1"/>
  <c r="BM388" i="1" s="1"/>
  <c r="BN33" i="1"/>
  <c r="BN116" i="1"/>
  <c r="BL258" i="1"/>
  <c r="BM258" i="1" s="1"/>
  <c r="BN123" i="1"/>
  <c r="BN66" i="1"/>
  <c r="BL326" i="1"/>
  <c r="BM326" i="1" s="1"/>
  <c r="BN75" i="1"/>
  <c r="BL378" i="1"/>
  <c r="BM378" i="1" s="1"/>
  <c r="BN39" i="1"/>
  <c r="BN114" i="1"/>
  <c r="BL412" i="1"/>
  <c r="BM412" i="1" s="1"/>
  <c r="BL443" i="1"/>
  <c r="BM443" i="1" s="1"/>
  <c r="BN398" i="1"/>
  <c r="BN140" i="1"/>
  <c r="BL430" i="1"/>
  <c r="BM430" i="1" s="1"/>
  <c r="BN101" i="1"/>
  <c r="BN261" i="1"/>
  <c r="BL425" i="1"/>
  <c r="BM425" i="1" s="1"/>
  <c r="BL53" i="1"/>
  <c r="BM53" i="1" s="1"/>
  <c r="BL395" i="1"/>
  <c r="BM395" i="1" s="1"/>
  <c r="BN40" i="1"/>
  <c r="BL82" i="1"/>
  <c r="BM82" i="1" s="1"/>
  <c r="BL98" i="1"/>
  <c r="BM98" i="1" s="1"/>
  <c r="BL119" i="1"/>
  <c r="BM119" i="1" s="1"/>
  <c r="BN177" i="1"/>
  <c r="BL231" i="1"/>
  <c r="BM231" i="1" s="1"/>
  <c r="BN328" i="1"/>
  <c r="BN94" i="1"/>
  <c r="BL471" i="1"/>
  <c r="BM471" i="1" s="1"/>
  <c r="BN45" i="1"/>
  <c r="BN128" i="1"/>
  <c r="BL442" i="1"/>
  <c r="BM442" i="1" s="1"/>
  <c r="BN78" i="1"/>
  <c r="BL30" i="1"/>
  <c r="BM30" i="1" s="1"/>
  <c r="BN150" i="1"/>
  <c r="BL92" i="1"/>
  <c r="BM92" i="1" s="1"/>
  <c r="BL382" i="1"/>
  <c r="BM382" i="1" s="1"/>
  <c r="BL415" i="1"/>
  <c r="BM415" i="1" s="1"/>
  <c r="BL60" i="1"/>
  <c r="BM60" i="1" s="1"/>
  <c r="BL375" i="1"/>
  <c r="BM375" i="1" s="1"/>
  <c r="BN441" i="1"/>
  <c r="BN29" i="1"/>
  <c r="BL343" i="1"/>
  <c r="BM343" i="1" s="1"/>
  <c r="BL299" i="1"/>
  <c r="BM299" i="1" s="1"/>
  <c r="BN504" i="1"/>
  <c r="BN267" i="1"/>
  <c r="BL418" i="1"/>
  <c r="BM418" i="1" s="1"/>
  <c r="BN263" i="1"/>
  <c r="BM190" i="1"/>
  <c r="BN190" i="1" s="1"/>
  <c r="BL284" i="1"/>
  <c r="BM284" i="1" s="1"/>
  <c r="BN259" i="1"/>
  <c r="BL32" i="1"/>
  <c r="BM32" i="1" s="1"/>
  <c r="BL366" i="1"/>
  <c r="BM366" i="1" s="1"/>
  <c r="BL368" i="1"/>
  <c r="BM368" i="1" s="1"/>
  <c r="BN84" i="1"/>
  <c r="BN281" i="1"/>
  <c r="BL134" i="1"/>
  <c r="BM134" i="1" s="1"/>
  <c r="BL138" i="1"/>
  <c r="BM138" i="1" s="1"/>
  <c r="BN318" i="1"/>
  <c r="BN279" i="1"/>
  <c r="BL403" i="1"/>
  <c r="BM403" i="1" s="1"/>
  <c r="BN48" i="1"/>
  <c r="BL503" i="1"/>
  <c r="BM503" i="1" s="1"/>
  <c r="BN331" i="1"/>
  <c r="BL507" i="1"/>
  <c r="BM507" i="1" s="1"/>
  <c r="BL47" i="1"/>
  <c r="BM47" i="1" s="1"/>
  <c r="BN242" i="1"/>
  <c r="BL344" i="1"/>
  <c r="BM344" i="1" s="1"/>
  <c r="BL54" i="1"/>
  <c r="BM54" i="1" s="1"/>
  <c r="BL393" i="1"/>
  <c r="BM393" i="1" s="1"/>
  <c r="BN428" i="1"/>
  <c r="BL376" i="1"/>
  <c r="BM376" i="1" s="1"/>
  <c r="BL439" i="1"/>
  <c r="BM439" i="1" s="1"/>
  <c r="BL355" i="1"/>
  <c r="BM355" i="1" s="1"/>
  <c r="BN136" i="1"/>
  <c r="BN336" i="1"/>
  <c r="BL43" i="1"/>
  <c r="BM43" i="1" s="1"/>
  <c r="BN35" i="1"/>
  <c r="BN184" i="1"/>
  <c r="BL46" i="1"/>
  <c r="BM46" i="1" s="1"/>
  <c r="BL389" i="1"/>
  <c r="BM389" i="1" s="1"/>
  <c r="BR487" i="1"/>
  <c r="BW487" i="1" s="1"/>
  <c r="BQ487" i="1"/>
  <c r="BV487" i="1" s="1"/>
  <c r="BO487" i="1"/>
  <c r="BT487" i="1" s="1"/>
  <c r="BP487" i="1"/>
  <c r="BU487" i="1" s="1"/>
  <c r="BL145" i="1"/>
  <c r="BM145" i="1" s="1"/>
  <c r="BO435" i="1"/>
  <c r="BT435" i="1" s="1"/>
  <c r="BP435" i="1"/>
  <c r="BU435" i="1" s="1"/>
  <c r="BR435" i="1"/>
  <c r="BW435" i="1" s="1"/>
  <c r="BQ435" i="1"/>
  <c r="BV435" i="1" s="1"/>
  <c r="BL293" i="1"/>
  <c r="BM293" i="1" s="1"/>
  <c r="BN191" i="1"/>
  <c r="BN332" i="1"/>
  <c r="BN38" i="1"/>
  <c r="BL342" i="1"/>
  <c r="BM342" i="1" s="1"/>
  <c r="BL463" i="1"/>
  <c r="BM463" i="1" s="1"/>
  <c r="BL141" i="1"/>
  <c r="BM141" i="1" s="1"/>
  <c r="BN96" i="1"/>
  <c r="BL324" i="1"/>
  <c r="BM324" i="1" s="1"/>
  <c r="BL90" i="1"/>
  <c r="BM90" i="1" s="1"/>
  <c r="BL256" i="1"/>
  <c r="BM256" i="1" s="1"/>
  <c r="BN232" i="1"/>
  <c r="BL325" i="1"/>
  <c r="BM325" i="1" s="1"/>
  <c r="BL462" i="1"/>
  <c r="BM462" i="1" s="1"/>
  <c r="BN70" i="1"/>
  <c r="BN247" i="1"/>
  <c r="BL227" i="1"/>
  <c r="BM227" i="1" s="1"/>
  <c r="BN56" i="1"/>
  <c r="BN131" i="1"/>
  <c r="BN89" i="1"/>
  <c r="BN34" i="1"/>
  <c r="BN77" i="1"/>
  <c r="BN86" i="1"/>
  <c r="BL438" i="1"/>
  <c r="BM438" i="1" s="1"/>
  <c r="BL133" i="1"/>
  <c r="BM133" i="1" s="1"/>
  <c r="BN74" i="1"/>
  <c r="BL142" i="1"/>
  <c r="BM142" i="1" s="1"/>
  <c r="BL390" i="1"/>
  <c r="BM390" i="1" s="1"/>
  <c r="BN180" i="1"/>
  <c r="BL52" i="1"/>
  <c r="BM52" i="1" s="1"/>
  <c r="BN135" i="1"/>
  <c r="BL480" i="1"/>
  <c r="BM480" i="1" s="1"/>
  <c r="BN237" i="1"/>
  <c r="BL416" i="1"/>
  <c r="BM416" i="1" s="1"/>
  <c r="BL189" i="1"/>
  <c r="BM189" i="1" s="1"/>
  <c r="BN61" i="1"/>
  <c r="BN99" i="1"/>
  <c r="BL508" i="1"/>
  <c r="BM508" i="1" s="1"/>
  <c r="BL358" i="1"/>
  <c r="BM358" i="1" s="1"/>
  <c r="BL130" i="1"/>
  <c r="BM130" i="1" s="1"/>
  <c r="BL287" i="1"/>
  <c r="BM287" i="1" s="1"/>
  <c r="BL272" i="1"/>
  <c r="BM272" i="1" s="1"/>
  <c r="BN121" i="1"/>
  <c r="BL354" i="1"/>
  <c r="BM354" i="1" s="1"/>
  <c r="BL118" i="1"/>
  <c r="BM118" i="1" s="1"/>
  <c r="BN264" i="1"/>
  <c r="BN306" i="1"/>
  <c r="BN234" i="1"/>
  <c r="BL340" i="1"/>
  <c r="BM340" i="1" s="1"/>
  <c r="BL509" i="1"/>
  <c r="BM509" i="1" s="1"/>
  <c r="BN500" i="1"/>
  <c r="BL110" i="1"/>
  <c r="BM110" i="1" s="1"/>
  <c r="BL268" i="1"/>
  <c r="BM268" i="1" s="1"/>
  <c r="BL252" i="1"/>
  <c r="BM252" i="1" s="1"/>
  <c r="BL139" i="1"/>
  <c r="BM139" i="1" s="1"/>
  <c r="BL68" i="1"/>
  <c r="BM68" i="1" s="1"/>
  <c r="BN230" i="1"/>
  <c r="BM182" i="1"/>
  <c r="BN182" i="1" s="1"/>
  <c r="BL496" i="1"/>
  <c r="BM496" i="1" s="1"/>
  <c r="BN253" i="1"/>
  <c r="BL102" i="1"/>
  <c r="BM102" i="1" s="1"/>
  <c r="BL260" i="1"/>
  <c r="BM260" i="1" s="1"/>
  <c r="BL115" i="1"/>
  <c r="BM115" i="1" s="1"/>
  <c r="BL64" i="1"/>
  <c r="BM64" i="1" s="1"/>
  <c r="BN83" i="1"/>
  <c r="BL248" i="1"/>
  <c r="BM248" i="1" s="1"/>
  <c r="BQ498" i="1"/>
  <c r="BV498" i="1" s="1"/>
  <c r="BO498" i="1"/>
  <c r="BT498" i="1" s="1"/>
  <c r="BP498" i="1"/>
  <c r="BU498" i="1" s="1"/>
  <c r="BR498" i="1"/>
  <c r="BW498" i="1" s="1"/>
  <c r="BL491" i="1"/>
  <c r="BM491" i="1" s="1"/>
  <c r="BL305" i="1"/>
  <c r="BM305" i="1" s="1"/>
  <c r="BL290" i="1"/>
  <c r="BM290" i="1" s="1"/>
  <c r="BL50" i="1"/>
  <c r="BM50" i="1" s="1"/>
  <c r="BL295" i="1"/>
  <c r="BM295" i="1" s="1"/>
  <c r="BN87" i="1"/>
  <c r="BN85" i="1"/>
  <c r="BL37" i="1"/>
  <c r="BM37" i="1" s="1"/>
  <c r="BL291" i="1"/>
  <c r="BM291" i="1" s="1"/>
  <c r="BN31" i="1"/>
  <c r="BL391" i="1"/>
  <c r="BM391" i="1" s="1"/>
  <c r="BN88" i="1"/>
  <c r="BN394" i="1"/>
  <c r="BL485" i="1"/>
  <c r="BM485" i="1" s="1"/>
  <c r="BL41" i="1"/>
  <c r="BM41" i="1" s="1"/>
  <c r="Z11" i="1"/>
  <c r="AE11" i="1"/>
  <c r="CA21" i="1"/>
  <c r="CB21" i="1" s="1"/>
  <c r="CC21" i="1" s="1"/>
  <c r="CA14" i="1"/>
  <c r="CB14" i="1" s="1"/>
  <c r="CC14" i="1" s="1"/>
  <c r="CA19" i="1"/>
  <c r="CB19" i="1" s="1"/>
  <c r="CC19" i="1" s="1"/>
  <c r="CA22" i="1"/>
  <c r="CB22" i="1" s="1"/>
  <c r="CC22" i="1" s="1"/>
  <c r="L7" i="5"/>
  <c r="D46" i="4"/>
  <c r="D47" i="4"/>
  <c r="D44" i="4"/>
  <c r="CA24" i="1"/>
  <c r="CB24" i="1" s="1"/>
  <c r="CC24" i="1" s="1"/>
  <c r="CA25" i="1"/>
  <c r="CB25" i="1" s="1"/>
  <c r="CC25" i="1" s="1"/>
  <c r="CA23" i="1"/>
  <c r="CB23" i="1" s="1"/>
  <c r="CC23" i="1" s="1"/>
  <c r="CB27" i="1"/>
  <c r="CC27" i="1" s="1"/>
  <c r="CA17" i="1"/>
  <c r="CB17" i="1" s="1"/>
  <c r="CC17" i="1" s="1"/>
  <c r="CA16" i="1"/>
  <c r="CB16" i="1" s="1"/>
  <c r="CC16" i="1" s="1"/>
  <c r="CA15" i="1"/>
  <c r="CB15" i="1" s="1"/>
  <c r="CC15" i="1" s="1"/>
  <c r="E44" i="4"/>
  <c r="EG12" i="1"/>
  <c r="EG13" i="1" s="1"/>
  <c r="EG14" i="1" s="1"/>
  <c r="EG15" i="1" s="1"/>
  <c r="EG16" i="1" s="1"/>
  <c r="EG17" i="1" s="1"/>
  <c r="EG18" i="1" s="1"/>
  <c r="EG19" i="1" s="1"/>
  <c r="EG20" i="1" s="1"/>
  <c r="EG21" i="1" s="1"/>
  <c r="EG22" i="1" s="1"/>
  <c r="EG23" i="1" s="1"/>
  <c r="EG24" i="1" s="1"/>
  <c r="EG25" i="1" s="1"/>
  <c r="EG26" i="1" s="1"/>
  <c r="EG27" i="1" s="1"/>
  <c r="EG28" i="1" s="1"/>
  <c r="EG29" i="1" s="1"/>
  <c r="EG30" i="1" s="1"/>
  <c r="EG31" i="1" s="1"/>
  <c r="EG32" i="1" s="1"/>
  <c r="EG33" i="1" s="1"/>
  <c r="EG34" i="1" s="1"/>
  <c r="EG35" i="1" s="1"/>
  <c r="EG36" i="1" s="1"/>
  <c r="EG37" i="1" s="1"/>
  <c r="EG38" i="1" s="1"/>
  <c r="EG39" i="1" s="1"/>
  <c r="EG40" i="1" s="1"/>
  <c r="EG41" i="1" s="1"/>
  <c r="EG42" i="1" s="1"/>
  <c r="EG43" i="1" s="1"/>
  <c r="EG44" i="1" s="1"/>
  <c r="EG45" i="1" s="1"/>
  <c r="EG46" i="1" s="1"/>
  <c r="EG47" i="1" s="1"/>
  <c r="EG48" i="1" s="1"/>
  <c r="EG49" i="1" s="1"/>
  <c r="EG50" i="1" s="1"/>
  <c r="EG51" i="1" s="1"/>
  <c r="EG52" i="1" s="1"/>
  <c r="EG53" i="1" s="1"/>
  <c r="EG54" i="1" s="1"/>
  <c r="EG55" i="1" s="1"/>
  <c r="EG56" i="1" s="1"/>
  <c r="EG57" i="1" s="1"/>
  <c r="EG58" i="1" s="1"/>
  <c r="EG59" i="1" s="1"/>
  <c r="EG60" i="1" s="1"/>
  <c r="EG61" i="1" s="1"/>
  <c r="EG62" i="1" s="1"/>
  <c r="EG63" i="1" s="1"/>
  <c r="EG64" i="1" s="1"/>
  <c r="EG65" i="1" s="1"/>
  <c r="EG66" i="1" s="1"/>
  <c r="EG67" i="1" s="1"/>
  <c r="EG68" i="1" s="1"/>
  <c r="EG69" i="1" s="1"/>
  <c r="EG70" i="1" s="1"/>
  <c r="EG71" i="1" s="1"/>
  <c r="EG72" i="1" s="1"/>
  <c r="EG73" i="1" s="1"/>
  <c r="EG74" i="1" s="1"/>
  <c r="EG75" i="1" s="1"/>
  <c r="EG76" i="1" s="1"/>
  <c r="EG77" i="1" s="1"/>
  <c r="EG78" i="1" s="1"/>
  <c r="EG79" i="1" s="1"/>
  <c r="EG80" i="1" s="1"/>
  <c r="EG81" i="1" s="1"/>
  <c r="EG82" i="1" s="1"/>
  <c r="EG83" i="1" s="1"/>
  <c r="EG84" i="1" s="1"/>
  <c r="EG85" i="1" s="1"/>
  <c r="EG86" i="1" s="1"/>
  <c r="EG87" i="1" s="1"/>
  <c r="EG88" i="1" s="1"/>
  <c r="EG89" i="1" s="1"/>
  <c r="EG90" i="1" s="1"/>
  <c r="EG91" i="1" s="1"/>
  <c r="EG92" i="1" s="1"/>
  <c r="EG93" i="1" s="1"/>
  <c r="EG94" i="1" s="1"/>
  <c r="EG95" i="1" s="1"/>
  <c r="EG96" i="1" s="1"/>
  <c r="EG97" i="1" s="1"/>
  <c r="EG98" i="1" s="1"/>
  <c r="EG99" i="1" s="1"/>
  <c r="EG100" i="1" s="1"/>
  <c r="EG101" i="1" s="1"/>
  <c r="EG102" i="1" s="1"/>
  <c r="EG103" i="1" s="1"/>
  <c r="EG104" i="1" s="1"/>
  <c r="EG105" i="1" s="1"/>
  <c r="EG106" i="1" s="1"/>
  <c r="EG107" i="1" s="1"/>
  <c r="EG108" i="1" s="1"/>
  <c r="EG109" i="1" s="1"/>
  <c r="EG110" i="1" s="1"/>
  <c r="EG111" i="1" s="1"/>
  <c r="EG112" i="1" s="1"/>
  <c r="EG113" i="1" s="1"/>
  <c r="EG114" i="1" s="1"/>
  <c r="EG115" i="1" s="1"/>
  <c r="EG116" i="1" s="1"/>
  <c r="EG117" i="1" s="1"/>
  <c r="EG118" i="1" s="1"/>
  <c r="EG119" i="1" s="1"/>
  <c r="EG120" i="1" s="1"/>
  <c r="EG121" i="1" s="1"/>
  <c r="EG122" i="1" s="1"/>
  <c r="EG123" i="1" s="1"/>
  <c r="EG124" i="1" s="1"/>
  <c r="EG125" i="1" s="1"/>
  <c r="EG126" i="1" s="1"/>
  <c r="EG127" i="1" s="1"/>
  <c r="EG128" i="1" s="1"/>
  <c r="EG129" i="1" s="1"/>
  <c r="EG130" i="1" s="1"/>
  <c r="EG131" i="1" s="1"/>
  <c r="EG132" i="1" s="1"/>
  <c r="EG133" i="1" s="1"/>
  <c r="EG134" i="1" s="1"/>
  <c r="EG135" i="1" s="1"/>
  <c r="EG136" i="1" s="1"/>
  <c r="EG137" i="1" s="1"/>
  <c r="EG138" i="1" s="1"/>
  <c r="EG139" i="1" s="1"/>
  <c r="EG140" i="1" s="1"/>
  <c r="EG141" i="1" s="1"/>
  <c r="EG142" i="1" s="1"/>
  <c r="EG143" i="1" s="1"/>
  <c r="EG144" i="1" s="1"/>
  <c r="EG145" i="1" s="1"/>
  <c r="EG146" i="1" s="1"/>
  <c r="EG147" i="1" s="1"/>
  <c r="EG148" i="1" s="1"/>
  <c r="EG149" i="1" s="1"/>
  <c r="EG150" i="1" s="1"/>
  <c r="EG151" i="1" s="1"/>
  <c r="EG152" i="1" s="1"/>
  <c r="EG153" i="1" s="1"/>
  <c r="EG154" i="1" s="1"/>
  <c r="EG155" i="1" s="1"/>
  <c r="EG156" i="1" s="1"/>
  <c r="EG157" i="1" s="1"/>
  <c r="EG158" i="1" s="1"/>
  <c r="EG159" i="1" s="1"/>
  <c r="EG160" i="1" s="1"/>
  <c r="EG161" i="1" s="1"/>
  <c r="EG162" i="1" s="1"/>
  <c r="EG163" i="1" s="1"/>
  <c r="EG164" i="1" s="1"/>
  <c r="EG165" i="1" s="1"/>
  <c r="EG166" i="1" s="1"/>
  <c r="EG167" i="1" s="1"/>
  <c r="EG168" i="1" s="1"/>
  <c r="EG169" i="1" s="1"/>
  <c r="EG170" i="1" s="1"/>
  <c r="EG171" i="1" s="1"/>
  <c r="EG172" i="1" s="1"/>
  <c r="EG173" i="1" s="1"/>
  <c r="EG174" i="1" s="1"/>
  <c r="EG175" i="1" s="1"/>
  <c r="EG176" i="1" s="1"/>
  <c r="EG177" i="1" s="1"/>
  <c r="EG178" i="1" s="1"/>
  <c r="EG179" i="1" s="1"/>
  <c r="EG180" i="1" s="1"/>
  <c r="EG181" i="1" s="1"/>
  <c r="EG182" i="1" s="1"/>
  <c r="EG183" i="1" s="1"/>
  <c r="EG184" i="1" s="1"/>
  <c r="EG185" i="1" s="1"/>
  <c r="EG186" i="1" s="1"/>
  <c r="EG187" i="1" s="1"/>
  <c r="EG188" i="1" s="1"/>
  <c r="EG189" i="1" s="1"/>
  <c r="EG190" i="1" s="1"/>
  <c r="EG191" i="1" s="1"/>
  <c r="EG192" i="1" s="1"/>
  <c r="EG193" i="1" s="1"/>
  <c r="EG194" i="1" s="1"/>
  <c r="EG195" i="1" s="1"/>
  <c r="EG196" i="1" s="1"/>
  <c r="EG197" i="1" s="1"/>
  <c r="EG198" i="1" s="1"/>
  <c r="EG199" i="1" s="1"/>
  <c r="EG200" i="1" s="1"/>
  <c r="EG201" i="1" s="1"/>
  <c r="EG202" i="1" s="1"/>
  <c r="EG203" i="1" s="1"/>
  <c r="EG204" i="1" s="1"/>
  <c r="EG205" i="1" s="1"/>
  <c r="EG206" i="1" s="1"/>
  <c r="EG207" i="1" s="1"/>
  <c r="EG208" i="1" s="1"/>
  <c r="EG209" i="1" s="1"/>
  <c r="EG210" i="1" s="1"/>
  <c r="EG211" i="1" s="1"/>
  <c r="EG212" i="1" s="1"/>
  <c r="EG213" i="1" s="1"/>
  <c r="EG214" i="1" s="1"/>
  <c r="EG215" i="1" s="1"/>
  <c r="EG216" i="1" s="1"/>
  <c r="EG217" i="1" s="1"/>
  <c r="EG218" i="1" s="1"/>
  <c r="EG219" i="1" s="1"/>
  <c r="EG220" i="1" s="1"/>
  <c r="EG221" i="1" s="1"/>
  <c r="EG222" i="1" s="1"/>
  <c r="EG223" i="1" s="1"/>
  <c r="EG224" i="1" s="1"/>
  <c r="EG225" i="1" s="1"/>
  <c r="EG226" i="1" s="1"/>
  <c r="EG227" i="1" s="1"/>
  <c r="EG228" i="1" s="1"/>
  <c r="EG229" i="1" s="1"/>
  <c r="EG230" i="1" s="1"/>
  <c r="EG231" i="1" s="1"/>
  <c r="EG232" i="1" s="1"/>
  <c r="EG233" i="1" s="1"/>
  <c r="EG234" i="1" s="1"/>
  <c r="EG235" i="1" s="1"/>
  <c r="EG236" i="1" s="1"/>
  <c r="EG237" i="1" s="1"/>
  <c r="EG238" i="1" s="1"/>
  <c r="EG239" i="1" s="1"/>
  <c r="EG240" i="1" s="1"/>
  <c r="EG241" i="1" s="1"/>
  <c r="EG242" i="1" s="1"/>
  <c r="EG243" i="1" s="1"/>
  <c r="EG244" i="1" s="1"/>
  <c r="EG245" i="1" s="1"/>
  <c r="EG246" i="1" s="1"/>
  <c r="EG247" i="1" s="1"/>
  <c r="EG248" i="1" s="1"/>
  <c r="EG249" i="1" s="1"/>
  <c r="EG250" i="1" s="1"/>
  <c r="EG251" i="1" s="1"/>
  <c r="EG252" i="1" s="1"/>
  <c r="EG253" i="1" s="1"/>
  <c r="EG254" i="1" s="1"/>
  <c r="EG255" i="1" s="1"/>
  <c r="EG256" i="1" s="1"/>
  <c r="EG257" i="1" s="1"/>
  <c r="EG258" i="1" s="1"/>
  <c r="EG259" i="1" s="1"/>
  <c r="EG260" i="1" s="1"/>
  <c r="EG261" i="1" s="1"/>
  <c r="EG262" i="1" s="1"/>
  <c r="EG263" i="1" s="1"/>
  <c r="EG264" i="1" s="1"/>
  <c r="EG265" i="1" s="1"/>
  <c r="EG266" i="1" s="1"/>
  <c r="EG267" i="1" s="1"/>
  <c r="EG268" i="1" s="1"/>
  <c r="EG269" i="1" s="1"/>
  <c r="EG270" i="1" s="1"/>
  <c r="EG271" i="1" s="1"/>
  <c r="EG272" i="1" s="1"/>
  <c r="EG273" i="1" s="1"/>
  <c r="EG274" i="1" s="1"/>
  <c r="EG275" i="1" s="1"/>
  <c r="EG276" i="1" s="1"/>
  <c r="EG277" i="1" s="1"/>
  <c r="EG278" i="1" s="1"/>
  <c r="EG279" i="1" s="1"/>
  <c r="EG280" i="1" s="1"/>
  <c r="EG281" i="1" s="1"/>
  <c r="EG282" i="1" s="1"/>
  <c r="EG283" i="1" s="1"/>
  <c r="EG284" i="1" s="1"/>
  <c r="EG285" i="1" s="1"/>
  <c r="EG286" i="1" s="1"/>
  <c r="EG287" i="1" s="1"/>
  <c r="EG288" i="1" s="1"/>
  <c r="EG289" i="1" s="1"/>
  <c r="EG290" i="1" s="1"/>
  <c r="EG291" i="1" s="1"/>
  <c r="EG292" i="1" s="1"/>
  <c r="EG293" i="1" s="1"/>
  <c r="EG294" i="1" s="1"/>
  <c r="EG295" i="1" s="1"/>
  <c r="EG296" i="1" s="1"/>
  <c r="EG297" i="1" s="1"/>
  <c r="EG298" i="1" s="1"/>
  <c r="EG299" i="1" s="1"/>
  <c r="EG300" i="1" s="1"/>
  <c r="EG301" i="1" s="1"/>
  <c r="EG302" i="1" s="1"/>
  <c r="EG303" i="1" s="1"/>
  <c r="EG304" i="1" s="1"/>
  <c r="EG305" i="1" s="1"/>
  <c r="EG306" i="1" s="1"/>
  <c r="EG307" i="1" s="1"/>
  <c r="EG308" i="1" s="1"/>
  <c r="EG309" i="1" s="1"/>
  <c r="EG310" i="1" s="1"/>
  <c r="EG311" i="1" s="1"/>
  <c r="EG312" i="1" s="1"/>
  <c r="EG313" i="1" s="1"/>
  <c r="EG314" i="1" s="1"/>
  <c r="EG315" i="1" s="1"/>
  <c r="EG316" i="1" s="1"/>
  <c r="EG317" i="1" s="1"/>
  <c r="EG318" i="1" s="1"/>
  <c r="EG319" i="1" s="1"/>
  <c r="EG320" i="1" s="1"/>
  <c r="EG321" i="1" s="1"/>
  <c r="EG322" i="1" s="1"/>
  <c r="EG323" i="1" s="1"/>
  <c r="EG324" i="1" s="1"/>
  <c r="EG325" i="1" s="1"/>
  <c r="EG326" i="1" s="1"/>
  <c r="EG327" i="1" s="1"/>
  <c r="EG328" i="1" s="1"/>
  <c r="EG329" i="1" s="1"/>
  <c r="EG330" i="1" s="1"/>
  <c r="EG331" i="1" s="1"/>
  <c r="EG332" i="1" s="1"/>
  <c r="EG333" i="1" s="1"/>
  <c r="EG334" i="1" s="1"/>
  <c r="EG335" i="1" s="1"/>
  <c r="EG336" i="1" s="1"/>
  <c r="EG337" i="1" s="1"/>
  <c r="EG338" i="1" s="1"/>
  <c r="EG339" i="1" s="1"/>
  <c r="EG340" i="1" s="1"/>
  <c r="EG341" i="1" s="1"/>
  <c r="EG342" i="1" s="1"/>
  <c r="EG343" i="1" s="1"/>
  <c r="EG344" i="1" s="1"/>
  <c r="EG345" i="1" s="1"/>
  <c r="EG346" i="1" s="1"/>
  <c r="EG347" i="1" s="1"/>
  <c r="EG348" i="1" s="1"/>
  <c r="EG349" i="1" s="1"/>
  <c r="EG350" i="1" s="1"/>
  <c r="EG351" i="1" s="1"/>
  <c r="EG352" i="1" s="1"/>
  <c r="EG353" i="1" s="1"/>
  <c r="EG354" i="1" s="1"/>
  <c r="EG355" i="1" s="1"/>
  <c r="EG356" i="1" s="1"/>
  <c r="EG357" i="1" s="1"/>
  <c r="EG358" i="1" s="1"/>
  <c r="EG359" i="1" s="1"/>
  <c r="EG360" i="1" s="1"/>
  <c r="EG361" i="1" s="1"/>
  <c r="EG362" i="1" s="1"/>
  <c r="EG363" i="1" s="1"/>
  <c r="EG364" i="1" s="1"/>
  <c r="EG365" i="1" s="1"/>
  <c r="EG366" i="1" s="1"/>
  <c r="EG367" i="1" s="1"/>
  <c r="EG368" i="1" s="1"/>
  <c r="EG369" i="1" s="1"/>
  <c r="EG370" i="1" s="1"/>
  <c r="EG371" i="1" s="1"/>
  <c r="EG372" i="1" s="1"/>
  <c r="EG373" i="1" s="1"/>
  <c r="EG374" i="1" s="1"/>
  <c r="EG375" i="1" s="1"/>
  <c r="EG376" i="1" s="1"/>
  <c r="EG377" i="1" s="1"/>
  <c r="EG378" i="1" s="1"/>
  <c r="EG379" i="1" s="1"/>
  <c r="EG380" i="1" s="1"/>
  <c r="EG381" i="1" s="1"/>
  <c r="EG382" i="1" s="1"/>
  <c r="EG383" i="1" s="1"/>
  <c r="EG384" i="1" s="1"/>
  <c r="EG385" i="1" s="1"/>
  <c r="EG386" i="1" s="1"/>
  <c r="EG387" i="1" s="1"/>
  <c r="EG388" i="1" s="1"/>
  <c r="EG389" i="1" s="1"/>
  <c r="EG390" i="1" s="1"/>
  <c r="EG391" i="1" s="1"/>
  <c r="EG392" i="1" s="1"/>
  <c r="EG393" i="1" s="1"/>
  <c r="EG394" i="1" s="1"/>
  <c r="EG395" i="1" s="1"/>
  <c r="EG396" i="1" s="1"/>
  <c r="EG397" i="1" s="1"/>
  <c r="EG398" i="1" s="1"/>
  <c r="EG399" i="1" s="1"/>
  <c r="EG400" i="1" s="1"/>
  <c r="EG401" i="1" s="1"/>
  <c r="EG402" i="1" s="1"/>
  <c r="EG403" i="1" s="1"/>
  <c r="EG404" i="1" s="1"/>
  <c r="EG405" i="1" s="1"/>
  <c r="EG406" i="1" s="1"/>
  <c r="EG407" i="1" s="1"/>
  <c r="EG408" i="1" s="1"/>
  <c r="EG409" i="1" s="1"/>
  <c r="EG410" i="1" s="1"/>
  <c r="EG411" i="1" s="1"/>
  <c r="EG412" i="1" s="1"/>
  <c r="EG413" i="1" s="1"/>
  <c r="EG414" i="1" s="1"/>
  <c r="EG415" i="1" s="1"/>
  <c r="EG416" i="1" s="1"/>
  <c r="EG417" i="1" s="1"/>
  <c r="EG418" i="1" s="1"/>
  <c r="EG419" i="1" s="1"/>
  <c r="EG420" i="1" s="1"/>
  <c r="EG421" i="1" s="1"/>
  <c r="EG422" i="1" s="1"/>
  <c r="EG423" i="1" s="1"/>
  <c r="EG424" i="1" s="1"/>
  <c r="EG425" i="1" s="1"/>
  <c r="EG426" i="1" s="1"/>
  <c r="EG427" i="1" s="1"/>
  <c r="EG428" i="1" s="1"/>
  <c r="EG429" i="1" s="1"/>
  <c r="EG430" i="1" s="1"/>
  <c r="EG431" i="1" s="1"/>
  <c r="EG432" i="1" s="1"/>
  <c r="EG433" i="1" s="1"/>
  <c r="EG434" i="1" s="1"/>
  <c r="EG435" i="1" s="1"/>
  <c r="EG436" i="1" s="1"/>
  <c r="EG437" i="1" s="1"/>
  <c r="EG438" i="1" s="1"/>
  <c r="EG439" i="1" s="1"/>
  <c r="EG440" i="1" s="1"/>
  <c r="EG441" i="1" s="1"/>
  <c r="EG442" i="1" s="1"/>
  <c r="EG443" i="1" s="1"/>
  <c r="EG444" i="1" s="1"/>
  <c r="EG445" i="1" s="1"/>
  <c r="EG446" i="1" s="1"/>
  <c r="EG447" i="1" s="1"/>
  <c r="EG448" i="1" s="1"/>
  <c r="EG449" i="1" s="1"/>
  <c r="EG450" i="1" s="1"/>
  <c r="EG451" i="1" s="1"/>
  <c r="EG452" i="1" s="1"/>
  <c r="EG453" i="1" s="1"/>
  <c r="EG454" i="1" s="1"/>
  <c r="EG455" i="1" s="1"/>
  <c r="EG456" i="1" s="1"/>
  <c r="EG457" i="1" s="1"/>
  <c r="EG458" i="1" s="1"/>
  <c r="EG459" i="1" s="1"/>
  <c r="EG460" i="1" s="1"/>
  <c r="EG461" i="1" s="1"/>
  <c r="EG462" i="1" s="1"/>
  <c r="EG463" i="1" s="1"/>
  <c r="EG464" i="1" s="1"/>
  <c r="EG465" i="1" s="1"/>
  <c r="EG466" i="1" s="1"/>
  <c r="EG467" i="1" s="1"/>
  <c r="EG468" i="1" s="1"/>
  <c r="EG469" i="1" s="1"/>
  <c r="EG470" i="1" s="1"/>
  <c r="EG471" i="1" s="1"/>
  <c r="EG472" i="1" s="1"/>
  <c r="EG473" i="1" s="1"/>
  <c r="EG474" i="1" s="1"/>
  <c r="EG475" i="1" s="1"/>
  <c r="EG476" i="1" s="1"/>
  <c r="EG477" i="1" s="1"/>
  <c r="EG478" i="1" s="1"/>
  <c r="EG479" i="1" s="1"/>
  <c r="EG480" i="1" s="1"/>
  <c r="EG481" i="1" s="1"/>
  <c r="EG482" i="1" s="1"/>
  <c r="EG483" i="1" s="1"/>
  <c r="EG484" i="1" s="1"/>
  <c r="EG485" i="1" s="1"/>
  <c r="EG486" i="1" s="1"/>
  <c r="EG487" i="1" s="1"/>
  <c r="EG488" i="1" s="1"/>
  <c r="EG489" i="1" s="1"/>
  <c r="EG490" i="1" s="1"/>
  <c r="EG491" i="1" s="1"/>
  <c r="EG492" i="1" s="1"/>
  <c r="EG493" i="1" s="1"/>
  <c r="EG494" i="1" s="1"/>
  <c r="EG495" i="1" s="1"/>
  <c r="EG496" i="1" s="1"/>
  <c r="EG497" i="1" s="1"/>
  <c r="EG498" i="1" s="1"/>
  <c r="EG499" i="1" s="1"/>
  <c r="EG500" i="1" s="1"/>
  <c r="EG501" i="1" s="1"/>
  <c r="EG502" i="1" s="1"/>
  <c r="EG503" i="1" s="1"/>
  <c r="EG504" i="1" s="1"/>
  <c r="EG505" i="1" s="1"/>
  <c r="EG506" i="1" s="1"/>
  <c r="EG507" i="1" s="1"/>
  <c r="EG508" i="1" s="1"/>
  <c r="EG509" i="1" s="1"/>
  <c r="EG510" i="1" s="1"/>
  <c r="P59" i="4" l="1"/>
  <c r="P45" i="4"/>
  <c r="F9" i="5"/>
  <c r="E9" i="5"/>
  <c r="C404" i="5"/>
  <c r="B404" i="5"/>
  <c r="B191" i="5"/>
  <c r="C191" i="5"/>
  <c r="B42" i="5"/>
  <c r="C42" i="5"/>
  <c r="B289" i="5"/>
  <c r="C289" i="5"/>
  <c r="C478" i="5"/>
  <c r="B478" i="5"/>
  <c r="C364" i="5"/>
  <c r="B364" i="5"/>
  <c r="B158" i="5"/>
  <c r="C158" i="5"/>
  <c r="B270" i="5"/>
  <c r="C270" i="5"/>
  <c r="C397" i="5"/>
  <c r="B397" i="5"/>
  <c r="C232" i="5"/>
  <c r="B232" i="5"/>
  <c r="C219" i="5"/>
  <c r="B219" i="5"/>
  <c r="B480" i="5"/>
  <c r="C480" i="5"/>
  <c r="B339" i="5"/>
  <c r="C339" i="5"/>
  <c r="B340" i="5"/>
  <c r="C340" i="5"/>
  <c r="C56" i="5"/>
  <c r="B56" i="5"/>
  <c r="C429" i="5"/>
  <c r="B429" i="5"/>
  <c r="B312" i="5"/>
  <c r="C312" i="5"/>
  <c r="C160" i="5"/>
  <c r="B160" i="5"/>
  <c r="C413" i="5"/>
  <c r="B413" i="5"/>
  <c r="C313" i="5"/>
  <c r="B313" i="5"/>
  <c r="B418" i="5"/>
  <c r="C418" i="5"/>
  <c r="B320" i="5"/>
  <c r="C320" i="5"/>
  <c r="C66" i="5"/>
  <c r="B66" i="5"/>
  <c r="C327" i="5"/>
  <c r="B327" i="5"/>
  <c r="B394" i="5"/>
  <c r="C394" i="5"/>
  <c r="C113" i="5"/>
  <c r="B113" i="5"/>
  <c r="C35" i="5"/>
  <c r="B35" i="5"/>
  <c r="C497" i="5"/>
  <c r="B497" i="5"/>
  <c r="C124" i="5"/>
  <c r="B124" i="5"/>
  <c r="C82" i="5"/>
  <c r="B82" i="5"/>
  <c r="C73" i="5"/>
  <c r="B73" i="5"/>
  <c r="C203" i="5"/>
  <c r="B203" i="5"/>
  <c r="C419" i="5"/>
  <c r="B419" i="5"/>
  <c r="C174" i="5"/>
  <c r="B174" i="5"/>
  <c r="B229" i="5"/>
  <c r="C229" i="5"/>
  <c r="C322" i="5"/>
  <c r="B322" i="5"/>
  <c r="B288" i="5"/>
  <c r="C288" i="5"/>
  <c r="C459" i="5"/>
  <c r="B459" i="5"/>
  <c r="C252" i="5"/>
  <c r="B252" i="5"/>
  <c r="C452" i="5"/>
  <c r="B452" i="5"/>
  <c r="C323" i="5"/>
  <c r="B323" i="5"/>
  <c r="C450" i="5"/>
  <c r="B450" i="5"/>
  <c r="B417" i="5"/>
  <c r="C417" i="5"/>
  <c r="B257" i="5"/>
  <c r="C257" i="5"/>
  <c r="C258" i="5"/>
  <c r="B258" i="5"/>
  <c r="B305" i="5"/>
  <c r="C305" i="5"/>
  <c r="C61" i="5"/>
  <c r="B61" i="5"/>
  <c r="B180" i="5"/>
  <c r="C180" i="5"/>
  <c r="B91" i="5"/>
  <c r="C91" i="5"/>
  <c r="B352" i="5"/>
  <c r="C352" i="5"/>
  <c r="B244" i="5"/>
  <c r="C244" i="5"/>
  <c r="C36" i="5"/>
  <c r="B36" i="5"/>
  <c r="C356" i="5"/>
  <c r="B356" i="5"/>
  <c r="B464" i="5"/>
  <c r="C464" i="5"/>
  <c r="B170" i="5"/>
  <c r="C170" i="5"/>
  <c r="B359" i="5"/>
  <c r="C359" i="5"/>
  <c r="B373" i="5"/>
  <c r="C373" i="5"/>
  <c r="B343" i="5"/>
  <c r="C343" i="5"/>
  <c r="B65" i="5"/>
  <c r="C65" i="5"/>
  <c r="B336" i="5"/>
  <c r="C336" i="5"/>
  <c r="B242" i="5"/>
  <c r="C242" i="5"/>
  <c r="B498" i="5"/>
  <c r="C498" i="5"/>
  <c r="C319" i="5"/>
  <c r="B319" i="5"/>
  <c r="C463" i="5"/>
  <c r="B463" i="5"/>
  <c r="B332" i="5"/>
  <c r="C332" i="5"/>
  <c r="C363" i="5"/>
  <c r="B363" i="5"/>
  <c r="C353" i="5"/>
  <c r="B353" i="5"/>
  <c r="B83" i="5"/>
  <c r="C83" i="5"/>
  <c r="C119" i="5"/>
  <c r="B119" i="5"/>
  <c r="C98" i="5"/>
  <c r="B98" i="5"/>
  <c r="C415" i="5"/>
  <c r="B415" i="5"/>
  <c r="C281" i="5"/>
  <c r="B281" i="5"/>
  <c r="C130" i="5"/>
  <c r="B130" i="5"/>
  <c r="C441" i="5"/>
  <c r="B441" i="5"/>
  <c r="C284" i="5"/>
  <c r="B284" i="5"/>
  <c r="C445" i="5"/>
  <c r="B445" i="5"/>
  <c r="B505" i="5"/>
  <c r="C505" i="5"/>
  <c r="C277" i="5"/>
  <c r="B277" i="5"/>
  <c r="C436" i="5"/>
  <c r="B436" i="5"/>
  <c r="B274" i="5"/>
  <c r="C274" i="5"/>
  <c r="C69" i="5"/>
  <c r="B69" i="5"/>
  <c r="B51" i="5"/>
  <c r="C51" i="5"/>
  <c r="B414" i="5"/>
  <c r="C414" i="5"/>
  <c r="B272" i="5"/>
  <c r="C272" i="5"/>
  <c r="C493" i="5"/>
  <c r="B493" i="5"/>
  <c r="C345" i="5"/>
  <c r="B345" i="5"/>
  <c r="C341" i="5"/>
  <c r="B341" i="5"/>
  <c r="B490" i="5"/>
  <c r="C490" i="5"/>
  <c r="C96" i="5"/>
  <c r="B96" i="5"/>
  <c r="C447" i="5"/>
  <c r="B447" i="5"/>
  <c r="B201" i="5"/>
  <c r="C201" i="5"/>
  <c r="B208" i="5"/>
  <c r="C208" i="5"/>
  <c r="C474" i="5"/>
  <c r="B474" i="5"/>
  <c r="C378" i="5"/>
  <c r="B378" i="5"/>
  <c r="C148" i="5"/>
  <c r="B148" i="5"/>
  <c r="B275" i="5"/>
  <c r="C275" i="5"/>
  <c r="C283" i="5"/>
  <c r="B283" i="5"/>
  <c r="C255" i="5"/>
  <c r="B255" i="5"/>
  <c r="B324" i="5"/>
  <c r="C324" i="5"/>
  <c r="B393" i="5"/>
  <c r="C393" i="5"/>
  <c r="C486" i="5"/>
  <c r="B486" i="5"/>
  <c r="C481" i="5"/>
  <c r="B481" i="5"/>
  <c r="B467" i="5"/>
  <c r="C467" i="5"/>
  <c r="B396" i="5"/>
  <c r="C396" i="5"/>
  <c r="B76" i="5"/>
  <c r="C76" i="5"/>
  <c r="B326" i="5"/>
  <c r="C326" i="5"/>
  <c r="B466" i="5"/>
  <c r="C466" i="5"/>
  <c r="C48" i="5"/>
  <c r="B48" i="5"/>
  <c r="C81" i="5"/>
  <c r="B81" i="5"/>
  <c r="B315" i="5"/>
  <c r="C315" i="5"/>
  <c r="B95" i="5"/>
  <c r="C95" i="5"/>
  <c r="C224" i="5"/>
  <c r="B224" i="5"/>
  <c r="B337" i="5"/>
  <c r="C337" i="5"/>
  <c r="B55" i="5"/>
  <c r="C55" i="5"/>
  <c r="B228" i="5"/>
  <c r="C228" i="5"/>
  <c r="B216" i="5"/>
  <c r="C216" i="5"/>
  <c r="B118" i="5"/>
  <c r="C118" i="5"/>
  <c r="C273" i="5"/>
  <c r="B273" i="5"/>
  <c r="B470" i="5"/>
  <c r="C470" i="5"/>
  <c r="B142" i="5"/>
  <c r="C142" i="5"/>
  <c r="C139" i="5"/>
  <c r="B139" i="5"/>
  <c r="C492" i="5"/>
  <c r="B492" i="5"/>
  <c r="C425" i="5"/>
  <c r="B425" i="5"/>
  <c r="B395" i="5"/>
  <c r="C395" i="5"/>
  <c r="C80" i="5"/>
  <c r="B80" i="5"/>
  <c r="B316" i="5"/>
  <c r="C316" i="5"/>
  <c r="C389" i="5"/>
  <c r="B389" i="5"/>
  <c r="C383" i="5"/>
  <c r="B383" i="5"/>
  <c r="C141" i="5"/>
  <c r="B141" i="5"/>
  <c r="C102" i="5"/>
  <c r="B102" i="5"/>
  <c r="C495" i="5"/>
  <c r="B495" i="5"/>
  <c r="C285" i="5"/>
  <c r="B285" i="5"/>
  <c r="C303" i="5"/>
  <c r="B303" i="5"/>
  <c r="B196" i="5"/>
  <c r="C196" i="5"/>
  <c r="C261" i="5"/>
  <c r="B261" i="5"/>
  <c r="B307" i="5"/>
  <c r="C307" i="5"/>
  <c r="C399" i="5"/>
  <c r="B399" i="5"/>
  <c r="B64" i="5"/>
  <c r="C64" i="5"/>
  <c r="C153" i="5"/>
  <c r="B153" i="5"/>
  <c r="B392" i="5"/>
  <c r="C392" i="5"/>
  <c r="C411" i="5"/>
  <c r="B411" i="5"/>
  <c r="B71" i="5"/>
  <c r="C71" i="5"/>
  <c r="C503" i="5"/>
  <c r="B503" i="5"/>
  <c r="C178" i="5"/>
  <c r="B178" i="5"/>
  <c r="C193" i="5"/>
  <c r="B193" i="5"/>
  <c r="C161" i="5"/>
  <c r="B161" i="5"/>
  <c r="B44" i="5"/>
  <c r="C44" i="5"/>
  <c r="B446" i="5"/>
  <c r="C446" i="5"/>
  <c r="B469" i="5"/>
  <c r="C469" i="5"/>
  <c r="C172" i="5"/>
  <c r="B172" i="5"/>
  <c r="B423" i="5"/>
  <c r="C423" i="5"/>
  <c r="B331" i="5"/>
  <c r="C331" i="5"/>
  <c r="B234" i="5"/>
  <c r="C234" i="5"/>
  <c r="C135" i="5"/>
  <c r="B135" i="5"/>
  <c r="C314" i="5"/>
  <c r="B314" i="5"/>
  <c r="B439" i="5"/>
  <c r="C439" i="5"/>
  <c r="C230" i="5"/>
  <c r="B230" i="5"/>
  <c r="B437" i="5"/>
  <c r="C437" i="5"/>
  <c r="C408" i="5"/>
  <c r="B408" i="5"/>
  <c r="C265" i="5"/>
  <c r="B265" i="5"/>
  <c r="C33" i="5"/>
  <c r="B33" i="5"/>
  <c r="B442" i="5"/>
  <c r="C442" i="5"/>
  <c r="B376" i="5"/>
  <c r="C376" i="5"/>
  <c r="B156" i="5"/>
  <c r="C156" i="5"/>
  <c r="C239" i="5"/>
  <c r="B239" i="5"/>
  <c r="B292" i="5"/>
  <c r="C292" i="5"/>
  <c r="C398" i="5"/>
  <c r="B398" i="5"/>
  <c r="C409" i="5"/>
  <c r="B409" i="5"/>
  <c r="B354" i="5"/>
  <c r="C354" i="5"/>
  <c r="B276" i="5"/>
  <c r="C276" i="5"/>
  <c r="B260" i="5"/>
  <c r="C260" i="5"/>
  <c r="B93" i="5"/>
  <c r="C93" i="5"/>
  <c r="B157" i="5"/>
  <c r="C157" i="5"/>
  <c r="B282" i="5"/>
  <c r="C282" i="5"/>
  <c r="C202" i="5"/>
  <c r="B202" i="5"/>
  <c r="C426" i="5"/>
  <c r="B426" i="5"/>
  <c r="C367" i="5"/>
  <c r="B367" i="5"/>
  <c r="C267" i="5"/>
  <c r="B267" i="5"/>
  <c r="B248" i="5"/>
  <c r="C248" i="5"/>
  <c r="B77" i="5"/>
  <c r="C77" i="5"/>
  <c r="B420" i="5"/>
  <c r="C420" i="5"/>
  <c r="C249" i="5"/>
  <c r="B249" i="5"/>
  <c r="C171" i="5"/>
  <c r="B171" i="5"/>
  <c r="C231" i="5"/>
  <c r="B231" i="5"/>
  <c r="B368" i="5"/>
  <c r="C368" i="5"/>
  <c r="B290" i="5"/>
  <c r="C290" i="5"/>
  <c r="C111" i="5"/>
  <c r="B111" i="5"/>
  <c r="B453" i="5"/>
  <c r="C453" i="5"/>
  <c r="C128" i="5"/>
  <c r="B128" i="5"/>
  <c r="B487" i="5"/>
  <c r="C487" i="5"/>
  <c r="B38" i="5"/>
  <c r="C38" i="5"/>
  <c r="B90" i="5"/>
  <c r="C90" i="5"/>
  <c r="C60" i="5"/>
  <c r="B60" i="5"/>
  <c r="B123" i="5"/>
  <c r="C123" i="5"/>
  <c r="C247" i="5"/>
  <c r="B247" i="5"/>
  <c r="B377" i="5"/>
  <c r="C377" i="5"/>
  <c r="C246" i="5"/>
  <c r="B246" i="5"/>
  <c r="C138" i="5"/>
  <c r="B138" i="5"/>
  <c r="C62" i="5"/>
  <c r="B62" i="5"/>
  <c r="B213" i="5"/>
  <c r="C213" i="5"/>
  <c r="C107" i="5"/>
  <c r="B107" i="5"/>
  <c r="B294" i="5"/>
  <c r="C294" i="5"/>
  <c r="B438" i="5"/>
  <c r="C438" i="5"/>
  <c r="B166" i="5"/>
  <c r="C166" i="5"/>
  <c r="C329" i="5"/>
  <c r="B329" i="5"/>
  <c r="B386" i="5"/>
  <c r="C386" i="5"/>
  <c r="C78" i="5"/>
  <c r="B78" i="5"/>
  <c r="B504" i="5"/>
  <c r="C504" i="5"/>
  <c r="B472" i="5"/>
  <c r="C472" i="5"/>
  <c r="B488" i="5"/>
  <c r="C488" i="5"/>
  <c r="C355" i="5"/>
  <c r="B355" i="5"/>
  <c r="C412" i="5"/>
  <c r="B412" i="5"/>
  <c r="B387" i="5"/>
  <c r="C387" i="5"/>
  <c r="C380" i="5"/>
  <c r="B380" i="5"/>
  <c r="B382" i="5"/>
  <c r="C382" i="5"/>
  <c r="B43" i="5"/>
  <c r="C43" i="5"/>
  <c r="B136" i="5"/>
  <c r="C136" i="5"/>
  <c r="C347" i="5"/>
  <c r="B347" i="5"/>
  <c r="B479" i="5"/>
  <c r="C479" i="5"/>
  <c r="C173" i="5"/>
  <c r="B173" i="5"/>
  <c r="C46" i="5"/>
  <c r="B46" i="5"/>
  <c r="B132" i="5"/>
  <c r="C132" i="5"/>
  <c r="C374" i="5"/>
  <c r="B374" i="5"/>
  <c r="C184" i="5"/>
  <c r="B184" i="5"/>
  <c r="C457" i="5"/>
  <c r="B457" i="5"/>
  <c r="C245" i="5"/>
  <c r="B245" i="5"/>
  <c r="C100" i="5"/>
  <c r="B100" i="5"/>
  <c r="C325" i="5"/>
  <c r="B325" i="5"/>
  <c r="C168" i="5"/>
  <c r="B168" i="5"/>
  <c r="C372" i="5"/>
  <c r="B372" i="5"/>
  <c r="B251" i="5"/>
  <c r="C251" i="5"/>
  <c r="B68" i="5"/>
  <c r="C68" i="5"/>
  <c r="B127" i="5"/>
  <c r="C127" i="5"/>
  <c r="C475" i="5"/>
  <c r="B475" i="5"/>
  <c r="C449" i="5"/>
  <c r="B449" i="5"/>
  <c r="C187" i="5"/>
  <c r="B187" i="5"/>
  <c r="C52" i="5"/>
  <c r="B52" i="5"/>
  <c r="B99" i="5"/>
  <c r="C99" i="5"/>
  <c r="C179" i="5"/>
  <c r="B179" i="5"/>
  <c r="B204" i="5"/>
  <c r="C204" i="5"/>
  <c r="B462" i="5"/>
  <c r="C462" i="5"/>
  <c r="C501" i="5"/>
  <c r="B501" i="5"/>
  <c r="B333" i="5"/>
  <c r="C333" i="5"/>
  <c r="C485" i="5"/>
  <c r="B485" i="5"/>
  <c r="B499" i="5"/>
  <c r="C499" i="5"/>
  <c r="C427" i="5"/>
  <c r="B427" i="5"/>
  <c r="B460" i="5"/>
  <c r="C460" i="5"/>
  <c r="B87" i="5"/>
  <c r="C87" i="5"/>
  <c r="B458" i="5"/>
  <c r="C458" i="5"/>
  <c r="C233" i="5"/>
  <c r="B233" i="5"/>
  <c r="C108" i="5"/>
  <c r="B108" i="5"/>
  <c r="C149" i="5"/>
  <c r="B149" i="5"/>
  <c r="C109" i="5"/>
  <c r="B109" i="5"/>
  <c r="B177" i="5"/>
  <c r="C177" i="5"/>
  <c r="C484" i="5"/>
  <c r="B484" i="5"/>
  <c r="B366" i="5"/>
  <c r="C366" i="5"/>
  <c r="C431" i="5"/>
  <c r="B431" i="5"/>
  <c r="C183" i="5"/>
  <c r="B183" i="5"/>
  <c r="B344" i="5"/>
  <c r="C344" i="5"/>
  <c r="B406" i="5"/>
  <c r="C406" i="5"/>
  <c r="C147" i="5"/>
  <c r="B147" i="5"/>
  <c r="B400" i="5"/>
  <c r="C400" i="5"/>
  <c r="C58" i="5"/>
  <c r="B58" i="5"/>
  <c r="C143" i="5"/>
  <c r="B143" i="5"/>
  <c r="C311" i="5"/>
  <c r="B311" i="5"/>
  <c r="C75" i="5"/>
  <c r="B75" i="5"/>
  <c r="B403" i="5"/>
  <c r="C403" i="5"/>
  <c r="B335" i="5"/>
  <c r="C335" i="5"/>
  <c r="B381" i="5"/>
  <c r="C381" i="5"/>
  <c r="C253" i="5"/>
  <c r="B253" i="5"/>
  <c r="C199" i="5"/>
  <c r="B199" i="5"/>
  <c r="C41" i="5"/>
  <c r="B41" i="5"/>
  <c r="B155" i="5"/>
  <c r="C155" i="5"/>
  <c r="B215" i="5"/>
  <c r="C215" i="5"/>
  <c r="B357" i="5"/>
  <c r="C357" i="5"/>
  <c r="B110" i="5"/>
  <c r="C110" i="5"/>
  <c r="B391" i="5"/>
  <c r="C391" i="5"/>
  <c r="B473" i="5"/>
  <c r="C473" i="5"/>
  <c r="B454" i="5"/>
  <c r="C454" i="5"/>
  <c r="C468" i="5"/>
  <c r="B468" i="5"/>
  <c r="B401" i="5"/>
  <c r="C401" i="5"/>
  <c r="C103" i="5"/>
  <c r="B103" i="5"/>
  <c r="C165" i="5"/>
  <c r="B165" i="5"/>
  <c r="B86" i="5"/>
  <c r="C86" i="5"/>
  <c r="C451" i="5"/>
  <c r="B451" i="5"/>
  <c r="C295" i="5"/>
  <c r="B295" i="5"/>
  <c r="B482" i="5"/>
  <c r="C482" i="5"/>
  <c r="C182" i="5"/>
  <c r="B182" i="5"/>
  <c r="C362" i="5"/>
  <c r="B362" i="5"/>
  <c r="C296" i="5"/>
  <c r="B296" i="5"/>
  <c r="B375" i="5"/>
  <c r="C375" i="5"/>
  <c r="B330" i="5"/>
  <c r="C330" i="5"/>
  <c r="C197" i="5"/>
  <c r="B197" i="5"/>
  <c r="B240" i="5"/>
  <c r="C240" i="5"/>
  <c r="B192" i="5"/>
  <c r="C192" i="5"/>
  <c r="C74" i="5"/>
  <c r="B74" i="5"/>
  <c r="B351" i="5"/>
  <c r="C351" i="5"/>
  <c r="C70" i="5"/>
  <c r="B70" i="5"/>
  <c r="B250" i="5"/>
  <c r="C250" i="5"/>
  <c r="C217" i="5"/>
  <c r="B217" i="5"/>
  <c r="C300" i="5"/>
  <c r="B300" i="5"/>
  <c r="B279" i="5"/>
  <c r="C279" i="5"/>
  <c r="B278" i="5"/>
  <c r="C278" i="5"/>
  <c r="B72" i="5"/>
  <c r="C72" i="5"/>
  <c r="B114" i="5"/>
  <c r="C114" i="5"/>
  <c r="C79" i="5"/>
  <c r="B79" i="5"/>
  <c r="C263" i="5"/>
  <c r="B263" i="5"/>
  <c r="C211" i="5"/>
  <c r="B211" i="5"/>
  <c r="B309" i="5"/>
  <c r="C309" i="5"/>
  <c r="B293" i="5"/>
  <c r="C293" i="5"/>
  <c r="B154" i="5"/>
  <c r="C154" i="5"/>
  <c r="C97" i="5"/>
  <c r="B97" i="5"/>
  <c r="C494" i="5"/>
  <c r="B494" i="5"/>
  <c r="B131" i="5"/>
  <c r="C131" i="5"/>
  <c r="C47" i="5"/>
  <c r="B47" i="5"/>
  <c r="B220" i="5"/>
  <c r="C220" i="5"/>
  <c r="B298" i="5"/>
  <c r="C298" i="5"/>
  <c r="C421" i="5"/>
  <c r="B421" i="5"/>
  <c r="B210" i="5"/>
  <c r="C210" i="5"/>
  <c r="B256" i="5"/>
  <c r="C256" i="5"/>
  <c r="C225" i="5"/>
  <c r="B225" i="5"/>
  <c r="B85" i="5"/>
  <c r="C85" i="5"/>
  <c r="B350" i="5"/>
  <c r="C350" i="5"/>
  <c r="C360" i="5"/>
  <c r="B360" i="5"/>
  <c r="B297" i="5"/>
  <c r="C297" i="5"/>
  <c r="C371" i="5"/>
  <c r="B371" i="5"/>
  <c r="B302" i="5"/>
  <c r="C302" i="5"/>
  <c r="B338" i="5"/>
  <c r="C338" i="5"/>
  <c r="B262" i="5"/>
  <c r="C262" i="5"/>
  <c r="B241" i="5"/>
  <c r="C241" i="5"/>
  <c r="B410" i="5"/>
  <c r="C410" i="5"/>
  <c r="B53" i="5"/>
  <c r="C53" i="5"/>
  <c r="C238" i="5"/>
  <c r="B238" i="5"/>
  <c r="B358" i="5"/>
  <c r="C358" i="5"/>
  <c r="C26" i="5"/>
  <c r="B26" i="5"/>
  <c r="B28" i="5"/>
  <c r="C28" i="5"/>
  <c r="B194" i="5"/>
  <c r="C194" i="5"/>
  <c r="B167" i="5"/>
  <c r="C167" i="5"/>
  <c r="C84" i="5"/>
  <c r="B84" i="5"/>
  <c r="B190" i="5"/>
  <c r="C190" i="5"/>
  <c r="C291" i="5"/>
  <c r="B291" i="5"/>
  <c r="B448" i="5"/>
  <c r="C448" i="5"/>
  <c r="B140" i="5"/>
  <c r="C140" i="5"/>
  <c r="C112" i="5"/>
  <c r="B112" i="5"/>
  <c r="C385" i="5"/>
  <c r="B385" i="5"/>
  <c r="B101" i="5"/>
  <c r="C101" i="5"/>
  <c r="C188" i="5"/>
  <c r="B188" i="5"/>
  <c r="B45" i="5"/>
  <c r="C45" i="5"/>
  <c r="B151" i="5"/>
  <c r="C151" i="5"/>
  <c r="C214" i="5"/>
  <c r="B214" i="5"/>
  <c r="B308" i="5"/>
  <c r="C308" i="5"/>
  <c r="C54" i="5"/>
  <c r="B54" i="5"/>
  <c r="C104" i="5"/>
  <c r="B104" i="5"/>
  <c r="C369" i="5"/>
  <c r="B369" i="5"/>
  <c r="C235" i="5"/>
  <c r="B235" i="5"/>
  <c r="B440" i="5"/>
  <c r="C440" i="5"/>
  <c r="C29" i="5"/>
  <c r="B29" i="5"/>
  <c r="C134" i="5"/>
  <c r="B134" i="5"/>
  <c r="B195" i="5"/>
  <c r="C195" i="5"/>
  <c r="C125" i="5"/>
  <c r="B125" i="5"/>
  <c r="C496" i="5"/>
  <c r="B496" i="5"/>
  <c r="C306" i="5"/>
  <c r="B306" i="5"/>
  <c r="B186" i="5"/>
  <c r="C186" i="5"/>
  <c r="C318" i="5"/>
  <c r="B318" i="5"/>
  <c r="B162" i="5"/>
  <c r="C162" i="5"/>
  <c r="C223" i="5"/>
  <c r="B223" i="5"/>
  <c r="B422" i="5"/>
  <c r="C422" i="5"/>
  <c r="C50" i="5"/>
  <c r="B50" i="5"/>
  <c r="C185" i="5"/>
  <c r="B185" i="5"/>
  <c r="B145" i="5"/>
  <c r="C145" i="5"/>
  <c r="C205" i="5"/>
  <c r="B205" i="5"/>
  <c r="C129" i="5"/>
  <c r="B129" i="5"/>
  <c r="C456" i="5"/>
  <c r="B456" i="5"/>
  <c r="C37" i="5"/>
  <c r="B37" i="5"/>
  <c r="B280" i="5"/>
  <c r="C280" i="5"/>
  <c r="C491" i="5"/>
  <c r="B491" i="5"/>
  <c r="C435" i="5"/>
  <c r="B435" i="5"/>
  <c r="B159" i="5"/>
  <c r="C159" i="5"/>
  <c r="C116" i="5"/>
  <c r="B116" i="5"/>
  <c r="C175" i="5"/>
  <c r="B175" i="5"/>
  <c r="C181" i="5"/>
  <c r="B181" i="5"/>
  <c r="B405" i="5"/>
  <c r="C405" i="5"/>
  <c r="C443" i="5"/>
  <c r="B443" i="5"/>
  <c r="B268" i="5"/>
  <c r="C268" i="5"/>
  <c r="B226" i="5"/>
  <c r="C226" i="5"/>
  <c r="C299" i="5"/>
  <c r="B299" i="5"/>
  <c r="C476" i="5"/>
  <c r="B476" i="5"/>
  <c r="C310" i="5"/>
  <c r="B310" i="5"/>
  <c r="C106" i="5"/>
  <c r="B106" i="5"/>
  <c r="B465" i="5"/>
  <c r="C465" i="5"/>
  <c r="C236" i="5"/>
  <c r="B236" i="5"/>
  <c r="C176" i="5"/>
  <c r="B176" i="5"/>
  <c r="C390" i="5"/>
  <c r="B390" i="5"/>
  <c r="B40" i="5"/>
  <c r="C40" i="5"/>
  <c r="B365" i="5"/>
  <c r="C365" i="5"/>
  <c r="B269" i="5"/>
  <c r="C269" i="5"/>
  <c r="B227" i="5"/>
  <c r="C227" i="5"/>
  <c r="C150" i="5"/>
  <c r="B150" i="5"/>
  <c r="B89" i="5"/>
  <c r="C89" i="5"/>
  <c r="B209" i="5"/>
  <c r="C209" i="5"/>
  <c r="C334" i="5"/>
  <c r="B334" i="5"/>
  <c r="C189" i="5"/>
  <c r="B189" i="5"/>
  <c r="B39" i="5"/>
  <c r="C39" i="5"/>
  <c r="C259" i="5"/>
  <c r="B259" i="5"/>
  <c r="B286" i="5"/>
  <c r="C286" i="5"/>
  <c r="B402" i="5"/>
  <c r="C402" i="5"/>
  <c r="C502" i="5"/>
  <c r="B502" i="5"/>
  <c r="C105" i="5"/>
  <c r="B105" i="5"/>
  <c r="C461" i="5"/>
  <c r="B461" i="5"/>
  <c r="C433" i="5"/>
  <c r="B433" i="5"/>
  <c r="B122" i="5"/>
  <c r="C122" i="5"/>
  <c r="C218" i="5"/>
  <c r="B218" i="5"/>
  <c r="B254" i="5"/>
  <c r="C254" i="5"/>
  <c r="C120" i="5"/>
  <c r="B120" i="5"/>
  <c r="C379" i="5"/>
  <c r="B379" i="5"/>
  <c r="C328" i="5"/>
  <c r="B328" i="5"/>
  <c r="C455" i="5"/>
  <c r="B455" i="5"/>
  <c r="B198" i="5"/>
  <c r="C198" i="5"/>
  <c r="C67" i="5"/>
  <c r="B67" i="5"/>
  <c r="C32" i="5"/>
  <c r="B32" i="5"/>
  <c r="C287" i="5"/>
  <c r="B287" i="5"/>
  <c r="C416" i="5"/>
  <c r="B416" i="5"/>
  <c r="C137" i="5"/>
  <c r="B137" i="5"/>
  <c r="C222" i="5"/>
  <c r="B222" i="5"/>
  <c r="C146" i="5"/>
  <c r="B146" i="5"/>
  <c r="B126" i="5"/>
  <c r="C126" i="5"/>
  <c r="B477" i="5"/>
  <c r="C477" i="5"/>
  <c r="C115" i="5"/>
  <c r="B115" i="5"/>
  <c r="B49" i="5"/>
  <c r="C49" i="5"/>
  <c r="C266" i="5"/>
  <c r="B266" i="5"/>
  <c r="C304" i="5"/>
  <c r="B304" i="5"/>
  <c r="C317" i="5"/>
  <c r="B317" i="5"/>
  <c r="C489" i="5"/>
  <c r="B489" i="5"/>
  <c r="B221" i="5"/>
  <c r="C221" i="5"/>
  <c r="B212" i="5"/>
  <c r="C212" i="5"/>
  <c r="C207" i="5"/>
  <c r="B207" i="5"/>
  <c r="C321" i="5"/>
  <c r="B321" i="5"/>
  <c r="B264" i="5"/>
  <c r="C264" i="5"/>
  <c r="B407" i="5"/>
  <c r="C407" i="5"/>
  <c r="C428" i="5"/>
  <c r="B428" i="5"/>
  <c r="C121" i="5"/>
  <c r="B121" i="5"/>
  <c r="B388" i="5"/>
  <c r="C388" i="5"/>
  <c r="B424" i="5"/>
  <c r="C424" i="5"/>
  <c r="B500" i="5"/>
  <c r="C500" i="5"/>
  <c r="C346" i="5"/>
  <c r="B346" i="5"/>
  <c r="C163" i="5"/>
  <c r="B163" i="5"/>
  <c r="B434" i="5"/>
  <c r="C434" i="5"/>
  <c r="B243" i="5"/>
  <c r="C243" i="5"/>
  <c r="B59" i="5"/>
  <c r="C59" i="5"/>
  <c r="B164" i="5"/>
  <c r="C164" i="5"/>
  <c r="C237" i="5"/>
  <c r="B237" i="5"/>
  <c r="B370" i="5"/>
  <c r="C370" i="5"/>
  <c r="C152" i="5"/>
  <c r="B152" i="5"/>
  <c r="C88" i="5"/>
  <c r="B88" i="5"/>
  <c r="B133" i="5"/>
  <c r="C133" i="5"/>
  <c r="C34" i="5"/>
  <c r="B34" i="5"/>
  <c r="B348" i="5"/>
  <c r="C348" i="5"/>
  <c r="C361" i="5"/>
  <c r="B361" i="5"/>
  <c r="B31" i="5"/>
  <c r="C31" i="5"/>
  <c r="C432" i="5"/>
  <c r="B432" i="5"/>
  <c r="B349" i="5"/>
  <c r="C349" i="5"/>
  <c r="C471" i="5"/>
  <c r="B471" i="5"/>
  <c r="B169" i="5"/>
  <c r="C169" i="5"/>
  <c r="C94" i="5"/>
  <c r="B94" i="5"/>
  <c r="B271" i="5"/>
  <c r="C271" i="5"/>
  <c r="C444" i="5"/>
  <c r="B444" i="5"/>
  <c r="C92" i="5"/>
  <c r="B92" i="5"/>
  <c r="B483" i="5"/>
  <c r="C483" i="5"/>
  <c r="C117" i="5"/>
  <c r="B117" i="5"/>
  <c r="C301" i="5"/>
  <c r="B301" i="5"/>
  <c r="B430" i="5"/>
  <c r="C430" i="5"/>
  <c r="B342" i="5"/>
  <c r="C342" i="5"/>
  <c r="B200" i="5"/>
  <c r="C200" i="5"/>
  <c r="B384" i="5"/>
  <c r="C384" i="5"/>
  <c r="B144" i="5"/>
  <c r="C144" i="5"/>
  <c r="P44" i="4"/>
  <c r="P51" i="4"/>
  <c r="P47" i="4"/>
  <c r="P46" i="4"/>
  <c r="P43" i="4"/>
  <c r="AE435" i="1"/>
  <c r="AE444" i="1"/>
  <c r="Z249" i="1"/>
  <c r="Z444" i="1"/>
  <c r="AE329" i="1"/>
  <c r="AE489" i="1"/>
  <c r="AE166" i="1"/>
  <c r="Z128" i="1"/>
  <c r="Z435" i="1"/>
  <c r="Z414" i="1"/>
  <c r="Z272" i="1"/>
  <c r="AE281" i="1"/>
  <c r="AE196" i="1"/>
  <c r="AE407" i="1"/>
  <c r="Z196" i="1"/>
  <c r="Z476" i="1"/>
  <c r="AE317" i="1"/>
  <c r="Z329" i="1"/>
  <c r="Z35" i="1"/>
  <c r="Z136" i="1"/>
  <c r="AE499" i="1"/>
  <c r="AE128" i="1"/>
  <c r="Z45" i="1"/>
  <c r="Z21" i="1"/>
  <c r="AE136" i="1"/>
  <c r="Z398" i="1"/>
  <c r="Z313" i="1"/>
  <c r="AE239" i="1"/>
  <c r="AE476" i="1"/>
  <c r="AE21" i="1"/>
  <c r="AE398" i="1"/>
  <c r="AE313" i="1"/>
  <c r="Z239" i="1"/>
  <c r="AE175" i="1"/>
  <c r="AE377" i="1"/>
  <c r="AE167" i="1"/>
  <c r="Z304" i="1"/>
  <c r="AE430" i="1"/>
  <c r="AE341" i="1"/>
  <c r="Z228" i="1"/>
  <c r="AE35" i="1"/>
  <c r="Z407" i="1"/>
  <c r="Z430" i="1"/>
  <c r="Z309" i="1"/>
  <c r="Z170" i="1"/>
  <c r="AE272" i="1"/>
  <c r="Z41" i="1"/>
  <c r="Z210" i="1"/>
  <c r="Z341" i="1"/>
  <c r="Z252" i="1"/>
  <c r="Z288" i="1"/>
  <c r="Z352" i="1"/>
  <c r="AE170" i="1"/>
  <c r="AE41" i="1"/>
  <c r="Z441" i="1"/>
  <c r="Z317" i="1"/>
  <c r="AE333" i="1"/>
  <c r="AE304" i="1"/>
  <c r="Z281" i="1"/>
  <c r="AE441" i="1"/>
  <c r="Z319" i="1"/>
  <c r="AE210" i="1"/>
  <c r="Z208" i="1"/>
  <c r="AE360" i="1"/>
  <c r="AE285" i="1"/>
  <c r="AE85" i="1"/>
  <c r="Z285" i="1"/>
  <c r="AE112" i="1"/>
  <c r="AE252" i="1"/>
  <c r="Z410" i="1"/>
  <c r="AE31" i="1"/>
  <c r="Z284" i="1"/>
  <c r="AE352" i="1"/>
  <c r="Z254" i="1"/>
  <c r="AE228" i="1"/>
  <c r="AE297" i="1"/>
  <c r="Z85" i="1"/>
  <c r="AE319" i="1"/>
  <c r="Z468" i="1"/>
  <c r="AE410" i="1"/>
  <c r="Z320" i="1"/>
  <c r="Z31" i="1"/>
  <c r="AE284" i="1"/>
  <c r="AE254" i="1"/>
  <c r="AE81" i="1"/>
  <c r="AE45" i="1"/>
  <c r="Z360" i="1"/>
  <c r="Z383" i="1"/>
  <c r="AE208" i="1"/>
  <c r="AE468" i="1"/>
  <c r="Z499" i="1"/>
  <c r="Z333" i="1"/>
  <c r="Z81" i="1"/>
  <c r="AE383" i="1"/>
  <c r="Z175" i="1"/>
  <c r="Z33" i="1"/>
  <c r="AE503" i="1"/>
  <c r="Z166" i="1"/>
  <c r="AE33" i="1"/>
  <c r="Z243" i="1"/>
  <c r="AE320" i="1"/>
  <c r="AE494" i="1"/>
  <c r="Z379" i="1"/>
  <c r="AE215" i="1"/>
  <c r="AE309" i="1"/>
  <c r="Z167" i="1"/>
  <c r="AE484" i="1"/>
  <c r="AE29" i="1"/>
  <c r="Z214" i="1"/>
  <c r="Z489" i="1"/>
  <c r="AM489" i="1" s="1"/>
  <c r="AE369" i="1"/>
  <c r="AE414" i="1"/>
  <c r="Z29" i="1"/>
  <c r="AE288" i="1"/>
  <c r="AE151" i="1"/>
  <c r="Z503" i="1"/>
  <c r="Z185" i="1"/>
  <c r="Z132" i="1"/>
  <c r="AE214" i="1"/>
  <c r="Z427" i="1"/>
  <c r="Z151" i="1"/>
  <c r="Z369" i="1"/>
  <c r="AE185" i="1"/>
  <c r="AE427" i="1"/>
  <c r="AE69" i="1"/>
  <c r="Z347" i="1"/>
  <c r="AE394" i="1"/>
  <c r="Z137" i="1"/>
  <c r="AE332" i="1"/>
  <c r="Z377" i="1"/>
  <c r="AE199" i="1"/>
  <c r="BN400" i="1"/>
  <c r="BO400" i="1" s="1"/>
  <c r="BT400" i="1" s="1"/>
  <c r="AM240" i="1"/>
  <c r="AE207" i="1"/>
  <c r="Z447" i="1"/>
  <c r="Z69" i="1"/>
  <c r="AE243" i="1"/>
  <c r="Z112" i="1"/>
  <c r="AM365" i="1"/>
  <c r="AM264" i="1"/>
  <c r="AM287" i="1"/>
  <c r="AM180" i="1"/>
  <c r="AM477" i="1"/>
  <c r="Z455" i="1"/>
  <c r="Z494" i="1"/>
  <c r="AE137" i="1"/>
  <c r="AE249" i="1"/>
  <c r="AM249" i="1" s="1"/>
  <c r="Z301" i="1"/>
  <c r="Z381" i="1"/>
  <c r="AE132" i="1"/>
  <c r="Z417" i="1"/>
  <c r="Z431" i="1"/>
  <c r="AE347" i="1"/>
  <c r="AE73" i="1"/>
  <c r="AE447" i="1"/>
  <c r="Z199" i="1"/>
  <c r="Z405" i="1"/>
  <c r="AE455" i="1"/>
  <c r="Z207" i="1"/>
  <c r="Z57" i="1"/>
  <c r="Z231" i="1"/>
  <c r="AE301" i="1"/>
  <c r="AE381" i="1"/>
  <c r="AE417" i="1"/>
  <c r="Z293" i="1"/>
  <c r="Z235" i="1"/>
  <c r="AE431" i="1"/>
  <c r="AE379" i="1"/>
  <c r="AE405" i="1"/>
  <c r="AM216" i="1"/>
  <c r="AM486" i="1"/>
  <c r="AE57" i="1"/>
  <c r="Z394" i="1"/>
  <c r="AE231" i="1"/>
  <c r="Z297" i="1"/>
  <c r="AE293" i="1"/>
  <c r="AE235" i="1"/>
  <c r="Z73" i="1"/>
  <c r="AE351" i="1"/>
  <c r="AE93" i="1"/>
  <c r="Z172" i="1"/>
  <c r="AM356" i="1"/>
  <c r="AM87" i="1"/>
  <c r="AM424" i="1"/>
  <c r="AE124" i="1"/>
  <c r="Z325" i="1"/>
  <c r="Z215" i="1"/>
  <c r="Z332" i="1"/>
  <c r="Z140" i="1"/>
  <c r="AE325" i="1"/>
  <c r="AM291" i="1"/>
  <c r="Z351" i="1"/>
  <c r="AM153" i="1"/>
  <c r="Z162" i="1"/>
  <c r="Z316" i="1"/>
  <c r="Z173" i="1"/>
  <c r="AM373" i="1"/>
  <c r="AM396" i="1"/>
  <c r="Z507" i="1"/>
  <c r="Z482" i="1"/>
  <c r="Z464" i="1"/>
  <c r="AE163" i="1"/>
  <c r="Z198" i="1"/>
  <c r="AE140" i="1"/>
  <c r="Z164" i="1"/>
  <c r="Z399" i="1"/>
  <c r="Z277" i="1"/>
  <c r="Z171" i="1"/>
  <c r="AE323" i="1"/>
  <c r="AE162" i="1"/>
  <c r="AE316" i="1"/>
  <c r="AE173" i="1"/>
  <c r="AE507" i="1"/>
  <c r="AE482" i="1"/>
  <c r="AE464" i="1"/>
  <c r="Z222" i="1"/>
  <c r="AM187" i="1"/>
  <c r="Z163" i="1"/>
  <c r="AE198" i="1"/>
  <c r="AE164" i="1"/>
  <c r="AE399" i="1"/>
  <c r="AE277" i="1"/>
  <c r="AE171" i="1"/>
  <c r="AM257" i="1"/>
  <c r="AM258" i="1"/>
  <c r="AM461" i="1"/>
  <c r="Z323" i="1"/>
  <c r="Z124" i="1"/>
  <c r="AM157" i="1"/>
  <c r="AM314" i="1"/>
  <c r="AM145" i="1"/>
  <c r="AM481" i="1"/>
  <c r="AM395" i="1"/>
  <c r="AM423" i="1"/>
  <c r="AM387" i="1"/>
  <c r="AM420" i="1"/>
  <c r="AM184" i="1"/>
  <c r="AM357" i="1"/>
  <c r="AM211" i="1"/>
  <c r="AM289" i="1"/>
  <c r="AM266" i="1"/>
  <c r="AM473" i="1"/>
  <c r="AM337" i="1"/>
  <c r="AM310" i="1"/>
  <c r="AM334" i="1"/>
  <c r="AM345" i="1"/>
  <c r="AM419" i="1"/>
  <c r="AM55" i="1"/>
  <c r="AM435" i="1"/>
  <c r="AM505" i="1"/>
  <c r="AM203" i="1"/>
  <c r="AM98" i="1"/>
  <c r="AM452" i="1"/>
  <c r="AM90" i="1"/>
  <c r="AM411" i="1"/>
  <c r="AM278" i="1"/>
  <c r="AM130" i="1"/>
  <c r="AM434" i="1"/>
  <c r="AM155" i="1"/>
  <c r="AM273" i="1"/>
  <c r="AM176" i="1"/>
  <c r="Z484" i="1"/>
  <c r="Z141" i="1"/>
  <c r="AM378" i="1"/>
  <c r="AM303" i="1"/>
  <c r="AM433" i="1"/>
  <c r="AM192" i="1"/>
  <c r="Z183" i="1"/>
  <c r="AE53" i="1"/>
  <c r="AM43" i="1"/>
  <c r="AM425" i="1"/>
  <c r="AM197" i="1"/>
  <c r="AM241" i="1"/>
  <c r="AE141" i="1"/>
  <c r="AE183" i="1"/>
  <c r="AM388" i="1"/>
  <c r="AM401" i="1"/>
  <c r="AM236" i="1"/>
  <c r="AM509" i="1"/>
  <c r="Z53" i="1"/>
  <c r="AM193" i="1"/>
  <c r="AM102" i="1"/>
  <c r="AM250" i="1"/>
  <c r="AM335" i="1"/>
  <c r="AM315" i="1"/>
  <c r="AM200" i="1"/>
  <c r="AM59" i="1"/>
  <c r="BN505" i="1"/>
  <c r="BR505" i="1" s="1"/>
  <c r="BW505" i="1" s="1"/>
  <c r="AM114" i="1"/>
  <c r="Z93" i="1"/>
  <c r="AM160" i="1"/>
  <c r="AE172" i="1"/>
  <c r="AM282" i="1"/>
  <c r="AM449" i="1"/>
  <c r="AM194" i="1"/>
  <c r="AM290" i="1"/>
  <c r="AM465" i="1"/>
  <c r="AM259" i="1"/>
  <c r="AM126" i="1"/>
  <c r="AM349" i="1"/>
  <c r="AM95" i="1"/>
  <c r="AM453" i="1"/>
  <c r="AM391" i="1"/>
  <c r="AM110" i="1"/>
  <c r="AM361" i="1"/>
  <c r="AM299" i="1"/>
  <c r="AM380" i="1"/>
  <c r="AM226" i="1"/>
  <c r="AM156" i="1"/>
  <c r="AM416" i="1"/>
  <c r="AM490" i="1"/>
  <c r="AM56" i="1"/>
  <c r="AE222" i="1"/>
  <c r="AM346" i="1"/>
  <c r="AM469" i="1"/>
  <c r="AM219" i="1"/>
  <c r="AM368" i="1"/>
  <c r="AM436" i="1"/>
  <c r="AE359" i="1"/>
  <c r="Z359" i="1"/>
  <c r="AE415" i="1"/>
  <c r="Z415" i="1"/>
  <c r="AE49" i="1"/>
  <c r="Z49" i="1"/>
  <c r="Z344" i="1"/>
  <c r="AE344" i="1"/>
  <c r="AE61" i="1"/>
  <c r="Z61" i="1"/>
  <c r="AE232" i="1"/>
  <c r="Z232" i="1"/>
  <c r="Z118" i="1"/>
  <c r="AE118" i="1"/>
  <c r="AE413" i="1"/>
  <c r="Z413" i="1"/>
  <c r="BN315" i="1"/>
  <c r="BP315" i="1" s="1"/>
  <c r="BU315" i="1" s="1"/>
  <c r="AM267" i="1"/>
  <c r="AM92" i="1"/>
  <c r="AM213" i="1"/>
  <c r="AM371" i="1"/>
  <c r="Z147" i="1"/>
  <c r="AE147" i="1"/>
  <c r="AM338" i="1"/>
  <c r="AM462" i="1"/>
  <c r="AM442" i="1"/>
  <c r="AM270" i="1"/>
  <c r="AM161" i="1"/>
  <c r="AE392" i="1"/>
  <c r="Z392" i="1"/>
  <c r="AE148" i="1"/>
  <c r="Z148" i="1"/>
  <c r="Z104" i="1"/>
  <c r="AE104" i="1"/>
  <c r="AM321" i="1"/>
  <c r="AE108" i="1"/>
  <c r="Z108" i="1"/>
  <c r="AM362" i="1"/>
  <c r="AM508" i="1"/>
  <c r="AM495" i="1"/>
  <c r="AM331" i="1"/>
  <c r="AM152" i="1"/>
  <c r="AM404" i="1"/>
  <c r="AE134" i="1"/>
  <c r="Z134" i="1"/>
  <c r="AM355" i="1"/>
  <c r="AM327" i="1"/>
  <c r="AM237" i="1"/>
  <c r="AE37" i="1"/>
  <c r="Z37" i="1"/>
  <c r="AE205" i="1"/>
  <c r="Z205" i="1"/>
  <c r="AE498" i="1"/>
  <c r="Z498" i="1"/>
  <c r="AM305" i="1"/>
  <c r="AE120" i="1"/>
  <c r="Z120" i="1"/>
  <c r="Z409" i="1"/>
  <c r="AE409" i="1"/>
  <c r="AM496" i="1"/>
  <c r="AM97" i="1"/>
  <c r="Z330" i="1"/>
  <c r="AE330" i="1"/>
  <c r="AM437" i="1"/>
  <c r="AM318" i="1"/>
  <c r="AM225" i="1"/>
  <c r="Z63" i="1"/>
  <c r="AE63" i="1"/>
  <c r="AE428" i="1"/>
  <c r="Z428" i="1"/>
  <c r="AM47" i="1"/>
  <c r="AM322" i="1"/>
  <c r="AM96" i="1"/>
  <c r="AM196" i="1"/>
  <c r="AE403" i="1"/>
  <c r="Z403" i="1"/>
  <c r="AM253" i="1"/>
  <c r="AM446" i="1"/>
  <c r="AM421" i="1"/>
  <c r="AM106" i="1"/>
  <c r="AM221" i="1"/>
  <c r="AM75" i="1"/>
  <c r="Z244" i="1"/>
  <c r="AE244" i="1"/>
  <c r="AM79" i="1"/>
  <c r="AM261" i="1"/>
  <c r="AM142" i="1"/>
  <c r="AM353" i="1"/>
  <c r="AM375" i="1"/>
  <c r="AM448" i="1"/>
  <c r="AM364" i="1"/>
  <c r="AM463" i="1"/>
  <c r="AM457" i="1"/>
  <c r="AM177" i="1"/>
  <c r="AM67" i="1"/>
  <c r="Z255" i="1"/>
  <c r="AE255" i="1"/>
  <c r="AE440" i="1"/>
  <c r="Z440" i="1"/>
  <c r="Z466" i="1"/>
  <c r="AE466" i="1"/>
  <c r="AE485" i="1"/>
  <c r="Z485" i="1"/>
  <c r="AE246" i="1"/>
  <c r="Z246" i="1"/>
  <c r="Z376" i="1"/>
  <c r="AE376" i="1"/>
  <c r="AE251" i="1"/>
  <c r="Z251" i="1"/>
  <c r="Z122" i="1"/>
  <c r="AE122" i="1"/>
  <c r="AE306" i="1"/>
  <c r="Z306" i="1"/>
  <c r="AE190" i="1"/>
  <c r="Z190" i="1"/>
  <c r="Z256" i="1"/>
  <c r="AE256" i="1"/>
  <c r="AE342" i="1"/>
  <c r="Z342" i="1"/>
  <c r="Z384" i="1"/>
  <c r="AE384" i="1"/>
  <c r="AE492" i="1"/>
  <c r="Z492" i="1"/>
  <c r="Z472" i="1"/>
  <c r="AE472" i="1"/>
  <c r="AE348" i="1"/>
  <c r="Z348" i="1"/>
  <c r="AE179" i="1"/>
  <c r="Z179" i="1"/>
  <c r="Z181" i="1"/>
  <c r="AE181" i="1"/>
  <c r="Z510" i="1"/>
  <c r="AE510" i="1"/>
  <c r="Z454" i="1"/>
  <c r="AE454" i="1"/>
  <c r="Z212" i="1"/>
  <c r="AE212" i="1"/>
  <c r="AE474" i="1"/>
  <c r="Z474" i="1"/>
  <c r="Z271" i="1"/>
  <c r="AE271" i="1"/>
  <c r="AE483" i="1"/>
  <c r="Z483" i="1"/>
  <c r="AE195" i="1"/>
  <c r="Z195" i="1"/>
  <c r="AE230" i="1"/>
  <c r="Z230" i="1"/>
  <c r="AE191" i="1"/>
  <c r="Z191" i="1"/>
  <c r="Z470" i="1"/>
  <c r="AE470" i="1"/>
  <c r="AE460" i="1"/>
  <c r="Z460" i="1"/>
  <c r="Z429" i="1"/>
  <c r="AE429" i="1"/>
  <c r="Z445" i="1"/>
  <c r="AE445" i="1"/>
  <c r="AE159" i="1"/>
  <c r="Z159" i="1"/>
  <c r="BN391" i="1"/>
  <c r="BR391" i="1" s="1"/>
  <c r="BW391" i="1" s="1"/>
  <c r="BN459" i="1"/>
  <c r="BN351" i="1"/>
  <c r="BQ351" i="1" s="1"/>
  <c r="BV351" i="1" s="1"/>
  <c r="BN379" i="1"/>
  <c r="BP379" i="1" s="1"/>
  <c r="BU379" i="1" s="1"/>
  <c r="BN399" i="1"/>
  <c r="BN385" i="1"/>
  <c r="AM149" i="1"/>
  <c r="AE412" i="1"/>
  <c r="Z412" i="1"/>
  <c r="AM99" i="1"/>
  <c r="AM248" i="1"/>
  <c r="AM294" i="1"/>
  <c r="Z269" i="1"/>
  <c r="AE269" i="1"/>
  <c r="Z307" i="1"/>
  <c r="AE307" i="1"/>
  <c r="AM274" i="1"/>
  <c r="AM400" i="1"/>
  <c r="AM189" i="1"/>
  <c r="AM260" i="1"/>
  <c r="AM83" i="1"/>
  <c r="Z354" i="1"/>
  <c r="AE354" i="1"/>
  <c r="Z223" i="1"/>
  <c r="AE223" i="1"/>
  <c r="AE504" i="1"/>
  <c r="Z504" i="1"/>
  <c r="Z65" i="1"/>
  <c r="AE65" i="1"/>
  <c r="Z295" i="1"/>
  <c r="AE295" i="1"/>
  <c r="AM358" i="1"/>
  <c r="AM227" i="1"/>
  <c r="AM146" i="1"/>
  <c r="AM88" i="1"/>
  <c r="Z247" i="1"/>
  <c r="AE247" i="1"/>
  <c r="AM170" i="1"/>
  <c r="AM286" i="1"/>
  <c r="Z336" i="1"/>
  <c r="AE336" i="1"/>
  <c r="AE456" i="1"/>
  <c r="Z456" i="1"/>
  <c r="AM91" i="1"/>
  <c r="AE77" i="1"/>
  <c r="Z77" i="1"/>
  <c r="AM491" i="1"/>
  <c r="AM168" i="1"/>
  <c r="AE138" i="1"/>
  <c r="Z138" i="1"/>
  <c r="AM302" i="1"/>
  <c r="AE326" i="1"/>
  <c r="Z326" i="1"/>
  <c r="Z478" i="1"/>
  <c r="AE478" i="1"/>
  <c r="AM188" i="1"/>
  <c r="Z115" i="1"/>
  <c r="AE115" i="1"/>
  <c r="AM372" i="1"/>
  <c r="AM224" i="1"/>
  <c r="AM471" i="1"/>
  <c r="AM389" i="1"/>
  <c r="AE242" i="1"/>
  <c r="Z242" i="1"/>
  <c r="Z265" i="1"/>
  <c r="AE265" i="1"/>
  <c r="AE100" i="1"/>
  <c r="Z100" i="1"/>
  <c r="Z89" i="1"/>
  <c r="AE89" i="1"/>
  <c r="AM298" i="1"/>
  <c r="AM131" i="1"/>
  <c r="AM71" i="1"/>
  <c r="AM204" i="1"/>
  <c r="AM51" i="1"/>
  <c r="Z432" i="1"/>
  <c r="AE432" i="1"/>
  <c r="AE262" i="1"/>
  <c r="Z262" i="1"/>
  <c r="AM283" i="1"/>
  <c r="AM209" i="1"/>
  <c r="AM493" i="1"/>
  <c r="AM500" i="1"/>
  <c r="AM94" i="1"/>
  <c r="AM438" i="1"/>
  <c r="AM385" i="1"/>
  <c r="AM39" i="1"/>
  <c r="AM229" i="1"/>
  <c r="AM220" i="1"/>
  <c r="AM408" i="1"/>
  <c r="Z116" i="1"/>
  <c r="AE116" i="1"/>
  <c r="Z13" i="1"/>
  <c r="AM19" i="1"/>
  <c r="AE13" i="1"/>
  <c r="AE15" i="1"/>
  <c r="Z15" i="1"/>
  <c r="AM28" i="1"/>
  <c r="AE17" i="1"/>
  <c r="Z17" i="1"/>
  <c r="Z16" i="1"/>
  <c r="AE16" i="1"/>
  <c r="AM23" i="1"/>
  <c r="Z25" i="1"/>
  <c r="AE25" i="1"/>
  <c r="AM27" i="1"/>
  <c r="AM11" i="1"/>
  <c r="BN445" i="1"/>
  <c r="BO445" i="1" s="1"/>
  <c r="BT445" i="1" s="1"/>
  <c r="BN472" i="1"/>
  <c r="BN414" i="1"/>
  <c r="BN462" i="1"/>
  <c r="BR462" i="1" s="1"/>
  <c r="BW462" i="1" s="1"/>
  <c r="BN364" i="1"/>
  <c r="BO364" i="1" s="1"/>
  <c r="BT364" i="1" s="1"/>
  <c r="BN372" i="1"/>
  <c r="BN355" i="1"/>
  <c r="BN340" i="1"/>
  <c r="BO340" i="1" s="1"/>
  <c r="BT340" i="1" s="1"/>
  <c r="BN508" i="1"/>
  <c r="BP508" i="1" s="1"/>
  <c r="BU508" i="1" s="1"/>
  <c r="BN415" i="1"/>
  <c r="BN412" i="1"/>
  <c r="BN388" i="1"/>
  <c r="BO388" i="1" s="1"/>
  <c r="BT388" i="1" s="1"/>
  <c r="BN411" i="1"/>
  <c r="BO411" i="1" s="1"/>
  <c r="BT411" i="1" s="1"/>
  <c r="BN402" i="1"/>
  <c r="BQ402" i="1" s="1"/>
  <c r="BV402" i="1" s="1"/>
  <c r="BN483" i="1"/>
  <c r="BN308" i="1"/>
  <c r="BQ308" i="1" s="1"/>
  <c r="BV308" i="1" s="1"/>
  <c r="BN301" i="1"/>
  <c r="BR301" i="1" s="1"/>
  <c r="BW301" i="1" s="1"/>
  <c r="BN367" i="1"/>
  <c r="BN419" i="1"/>
  <c r="BN460" i="1"/>
  <c r="BO460" i="1" s="1"/>
  <c r="BT460" i="1" s="1"/>
  <c r="BN304" i="1"/>
  <c r="BP304" i="1" s="1"/>
  <c r="BU304" i="1" s="1"/>
  <c r="BN493" i="1"/>
  <c r="BN132" i="1"/>
  <c r="BN467" i="1"/>
  <c r="BO467" i="1" s="1"/>
  <c r="BT467" i="1" s="1"/>
  <c r="BN478" i="1"/>
  <c r="BP478" i="1" s="1"/>
  <c r="BU478" i="1" s="1"/>
  <c r="BN489" i="1"/>
  <c r="BN113" i="1"/>
  <c r="BP113" i="1" s="1"/>
  <c r="BU113" i="1" s="1"/>
  <c r="BN433" i="1"/>
  <c r="BP433" i="1" s="1"/>
  <c r="BU433" i="1" s="1"/>
  <c r="BN102" i="1"/>
  <c r="BN509" i="1"/>
  <c r="BN389" i="1"/>
  <c r="BO389" i="1" s="1"/>
  <c r="BT389" i="1" s="1"/>
  <c r="BN52" i="1"/>
  <c r="BQ52" i="1" s="1"/>
  <c r="BV52" i="1" s="1"/>
  <c r="BN53" i="1"/>
  <c r="BR53" i="1" s="1"/>
  <c r="BW53" i="1" s="1"/>
  <c r="BN404" i="1"/>
  <c r="BN387" i="1"/>
  <c r="BN47" i="1"/>
  <c r="BQ47" i="1" s="1"/>
  <c r="BV47" i="1" s="1"/>
  <c r="BN492" i="1"/>
  <c r="BQ492" i="1" s="1"/>
  <c r="BV492" i="1" s="1"/>
  <c r="BN397" i="1"/>
  <c r="BN423" i="1"/>
  <c r="BN464" i="1"/>
  <c r="BP464" i="1" s="1"/>
  <c r="BU464" i="1" s="1"/>
  <c r="BN141" i="1"/>
  <c r="BR141" i="1" s="1"/>
  <c r="BW141" i="1" s="1"/>
  <c r="BN300" i="1"/>
  <c r="BN320" i="1"/>
  <c r="BN449" i="1"/>
  <c r="BQ449" i="1" s="1"/>
  <c r="BV449" i="1" s="1"/>
  <c r="BN71" i="1"/>
  <c r="BN295" i="1"/>
  <c r="BQ295" i="1" s="1"/>
  <c r="BV295" i="1" s="1"/>
  <c r="BN480" i="1"/>
  <c r="BN325" i="1"/>
  <c r="BQ325" i="1" s="1"/>
  <c r="BV325" i="1" s="1"/>
  <c r="BN393" i="1"/>
  <c r="BR393" i="1" s="1"/>
  <c r="BW393" i="1" s="1"/>
  <c r="BN503" i="1"/>
  <c r="BN382" i="1"/>
  <c r="BN425" i="1"/>
  <c r="BP425" i="1" s="1"/>
  <c r="BU425" i="1" s="1"/>
  <c r="BN430" i="1"/>
  <c r="BN443" i="1"/>
  <c r="BR443" i="1" s="1"/>
  <c r="BW443" i="1" s="1"/>
  <c r="BN452" i="1"/>
  <c r="BN447" i="1"/>
  <c r="BQ447" i="1" s="1"/>
  <c r="BV447" i="1" s="1"/>
  <c r="BN363" i="1"/>
  <c r="BO363" i="1" s="1"/>
  <c r="BT363" i="1" s="1"/>
  <c r="BN248" i="1"/>
  <c r="BN118" i="1"/>
  <c r="BN97" i="1"/>
  <c r="BO97" i="1" s="1"/>
  <c r="BT97" i="1" s="1"/>
  <c r="BN321" i="1"/>
  <c r="BQ321" i="1" s="1"/>
  <c r="BV321" i="1" s="1"/>
  <c r="BN380" i="1"/>
  <c r="BN444" i="1"/>
  <c r="BN82" i="1"/>
  <c r="BP82" i="1" s="1"/>
  <c r="BU82" i="1" s="1"/>
  <c r="BN479" i="1"/>
  <c r="BN456" i="1"/>
  <c r="BN413" i="1"/>
  <c r="BN100" i="1"/>
  <c r="BR100" i="1" s="1"/>
  <c r="BW100" i="1" s="1"/>
  <c r="BN323" i="1"/>
  <c r="BN446" i="1"/>
  <c r="BN429" i="1"/>
  <c r="BN54" i="1"/>
  <c r="BN225" i="1"/>
  <c r="BP225" i="1" s="1"/>
  <c r="BU225" i="1" s="1"/>
  <c r="BN119" i="1"/>
  <c r="BN139" i="1"/>
  <c r="BN37" i="1"/>
  <c r="BR37" i="1" s="1"/>
  <c r="BW37" i="1" s="1"/>
  <c r="BN496" i="1"/>
  <c r="BP496" i="1" s="1"/>
  <c r="BU496" i="1" s="1"/>
  <c r="BN110" i="1"/>
  <c r="BN134" i="1"/>
  <c r="BN326" i="1"/>
  <c r="BO182" i="1"/>
  <c r="BT182" i="1" s="1"/>
  <c r="BQ182" i="1"/>
  <c r="BV182" i="1" s="1"/>
  <c r="BR182" i="1"/>
  <c r="BW182" i="1" s="1"/>
  <c r="BP182" i="1"/>
  <c r="BU182" i="1" s="1"/>
  <c r="BR179" i="1"/>
  <c r="BW179" i="1" s="1"/>
  <c r="BQ179" i="1"/>
  <c r="BV179" i="1" s="1"/>
  <c r="BP179" i="1"/>
  <c r="BU179" i="1" s="1"/>
  <c r="BO179" i="1"/>
  <c r="BT179" i="1" s="1"/>
  <c r="BP406" i="1"/>
  <c r="BU406" i="1" s="1"/>
  <c r="BO406" i="1"/>
  <c r="BT406" i="1" s="1"/>
  <c r="BR406" i="1"/>
  <c r="BW406" i="1" s="1"/>
  <c r="BQ406" i="1"/>
  <c r="BV406" i="1" s="1"/>
  <c r="BO186" i="1"/>
  <c r="BT186" i="1" s="1"/>
  <c r="BQ186" i="1"/>
  <c r="BV186" i="1" s="1"/>
  <c r="BR186" i="1"/>
  <c r="BW186" i="1" s="1"/>
  <c r="BP186" i="1"/>
  <c r="BU186" i="1" s="1"/>
  <c r="BO394" i="1"/>
  <c r="BT394" i="1" s="1"/>
  <c r="BR394" i="1"/>
  <c r="BW394" i="1" s="1"/>
  <c r="BQ394" i="1"/>
  <c r="BV394" i="1" s="1"/>
  <c r="BP394" i="1"/>
  <c r="BU394" i="1" s="1"/>
  <c r="BQ83" i="1"/>
  <c r="BV83" i="1" s="1"/>
  <c r="BP83" i="1"/>
  <c r="BU83" i="1" s="1"/>
  <c r="BR83" i="1"/>
  <c r="BW83" i="1" s="1"/>
  <c r="BO83" i="1"/>
  <c r="BT83" i="1" s="1"/>
  <c r="BQ102" i="1"/>
  <c r="BV102" i="1" s="1"/>
  <c r="BP70" i="1"/>
  <c r="BU70" i="1" s="1"/>
  <c r="BR70" i="1"/>
  <c r="BW70" i="1" s="1"/>
  <c r="BO70" i="1"/>
  <c r="BT70" i="1" s="1"/>
  <c r="BQ70" i="1"/>
  <c r="BV70" i="1" s="1"/>
  <c r="BR232" i="1"/>
  <c r="BW232" i="1" s="1"/>
  <c r="BQ232" i="1"/>
  <c r="BV232" i="1" s="1"/>
  <c r="BP232" i="1"/>
  <c r="BU232" i="1" s="1"/>
  <c r="BO232" i="1"/>
  <c r="BT232" i="1" s="1"/>
  <c r="BP261" i="1"/>
  <c r="BU261" i="1" s="1"/>
  <c r="BO261" i="1"/>
  <c r="BT261" i="1" s="1"/>
  <c r="BR261" i="1"/>
  <c r="BW261" i="1" s="1"/>
  <c r="BQ261" i="1"/>
  <c r="BV261" i="1" s="1"/>
  <c r="BX377" i="1"/>
  <c r="BS377" i="1"/>
  <c r="BR333" i="1"/>
  <c r="BW333" i="1" s="1"/>
  <c r="BP333" i="1"/>
  <c r="BU333" i="1" s="1"/>
  <c r="BO333" i="1"/>
  <c r="BT333" i="1" s="1"/>
  <c r="BQ333" i="1"/>
  <c r="BV333" i="1" s="1"/>
  <c r="BX486" i="1"/>
  <c r="BS486" i="1"/>
  <c r="BP282" i="1"/>
  <c r="BU282" i="1" s="1"/>
  <c r="BO282" i="1"/>
  <c r="BT282" i="1" s="1"/>
  <c r="BQ282" i="1"/>
  <c r="BV282" i="1" s="1"/>
  <c r="BR282" i="1"/>
  <c r="BW282" i="1" s="1"/>
  <c r="BO137" i="1"/>
  <c r="BT137" i="1" s="1"/>
  <c r="BR137" i="1"/>
  <c r="BW137" i="1" s="1"/>
  <c r="BQ137" i="1"/>
  <c r="BV137" i="1" s="1"/>
  <c r="BP137" i="1"/>
  <c r="BU137" i="1" s="1"/>
  <c r="BS195" i="1"/>
  <c r="BX195" i="1"/>
  <c r="BP62" i="1"/>
  <c r="BU62" i="1" s="1"/>
  <c r="BO62" i="1"/>
  <c r="BT62" i="1" s="1"/>
  <c r="BR62" i="1"/>
  <c r="BW62" i="1" s="1"/>
  <c r="BQ62" i="1"/>
  <c r="BV62" i="1" s="1"/>
  <c r="BR285" i="1"/>
  <c r="BW285" i="1" s="1"/>
  <c r="BQ285" i="1"/>
  <c r="BV285" i="1" s="1"/>
  <c r="BP285" i="1"/>
  <c r="BU285" i="1" s="1"/>
  <c r="BO285" i="1"/>
  <c r="BT285" i="1" s="1"/>
  <c r="BP338" i="1"/>
  <c r="BU338" i="1" s="1"/>
  <c r="BO338" i="1"/>
  <c r="BT338" i="1" s="1"/>
  <c r="BR338" i="1"/>
  <c r="BW338" i="1" s="1"/>
  <c r="BQ338" i="1"/>
  <c r="BV338" i="1" s="1"/>
  <c r="BP181" i="1"/>
  <c r="BU181" i="1" s="1"/>
  <c r="BR181" i="1"/>
  <c r="BW181" i="1" s="1"/>
  <c r="BO181" i="1"/>
  <c r="BT181" i="1" s="1"/>
  <c r="BQ181" i="1"/>
  <c r="BV181" i="1" s="1"/>
  <c r="BP335" i="1"/>
  <c r="BU335" i="1" s="1"/>
  <c r="BO335" i="1"/>
  <c r="BT335" i="1" s="1"/>
  <c r="BR335" i="1"/>
  <c r="BW335" i="1" s="1"/>
  <c r="BQ335" i="1"/>
  <c r="BV335" i="1" s="1"/>
  <c r="BQ433" i="1"/>
  <c r="BV433" i="1" s="1"/>
  <c r="BN30" i="1"/>
  <c r="BS409" i="1"/>
  <c r="BX409" i="1"/>
  <c r="BX163" i="1"/>
  <c r="BS163" i="1"/>
  <c r="BX200" i="1"/>
  <c r="BS200" i="1"/>
  <c r="BX161" i="1"/>
  <c r="BS161" i="1"/>
  <c r="BS211" i="1"/>
  <c r="BX211" i="1"/>
  <c r="BS162" i="1"/>
  <c r="BX162" i="1"/>
  <c r="BS426" i="1"/>
  <c r="BX426" i="1"/>
  <c r="BR178" i="1"/>
  <c r="BW178" i="1" s="1"/>
  <c r="BO178" i="1"/>
  <c r="BT178" i="1" s="1"/>
  <c r="BQ178" i="1"/>
  <c r="BV178" i="1" s="1"/>
  <c r="BP178" i="1"/>
  <c r="BU178" i="1" s="1"/>
  <c r="BS174" i="1"/>
  <c r="BX174" i="1"/>
  <c r="BX474" i="1"/>
  <c r="BS474" i="1"/>
  <c r="BR183" i="1"/>
  <c r="BW183" i="1" s="1"/>
  <c r="BP183" i="1"/>
  <c r="BU183" i="1" s="1"/>
  <c r="BO183" i="1"/>
  <c r="BT183" i="1" s="1"/>
  <c r="BQ183" i="1"/>
  <c r="BV183" i="1" s="1"/>
  <c r="BX216" i="1"/>
  <c r="BS216" i="1"/>
  <c r="BX167" i="1"/>
  <c r="BS167" i="1"/>
  <c r="BX175" i="1"/>
  <c r="BS175" i="1"/>
  <c r="BS158" i="1"/>
  <c r="BX158" i="1"/>
  <c r="BR88" i="1"/>
  <c r="BW88" i="1" s="1"/>
  <c r="BQ88" i="1"/>
  <c r="BV88" i="1" s="1"/>
  <c r="BP88" i="1"/>
  <c r="BU88" i="1" s="1"/>
  <c r="BO88" i="1"/>
  <c r="BT88" i="1" s="1"/>
  <c r="BN291" i="1"/>
  <c r="BQ87" i="1"/>
  <c r="BV87" i="1" s="1"/>
  <c r="BP87" i="1"/>
  <c r="BU87" i="1" s="1"/>
  <c r="BO87" i="1"/>
  <c r="BT87" i="1" s="1"/>
  <c r="BR87" i="1"/>
  <c r="BW87" i="1" s="1"/>
  <c r="BN290" i="1"/>
  <c r="BN491" i="1"/>
  <c r="BS498" i="1"/>
  <c r="BX498" i="1"/>
  <c r="BO230" i="1"/>
  <c r="BT230" i="1" s="1"/>
  <c r="BR230" i="1"/>
  <c r="BW230" i="1" s="1"/>
  <c r="BQ230" i="1"/>
  <c r="BV230" i="1" s="1"/>
  <c r="BP230" i="1"/>
  <c r="BU230" i="1" s="1"/>
  <c r="BR306" i="1"/>
  <c r="BW306" i="1" s="1"/>
  <c r="BO306" i="1"/>
  <c r="BT306" i="1" s="1"/>
  <c r="BQ306" i="1"/>
  <c r="BV306" i="1" s="1"/>
  <c r="BP306" i="1"/>
  <c r="BU306" i="1" s="1"/>
  <c r="BO121" i="1"/>
  <c r="BT121" i="1" s="1"/>
  <c r="BR121" i="1"/>
  <c r="BW121" i="1" s="1"/>
  <c r="BQ121" i="1"/>
  <c r="BV121" i="1" s="1"/>
  <c r="BP121" i="1"/>
  <c r="BU121" i="1" s="1"/>
  <c r="BQ61" i="1"/>
  <c r="BV61" i="1" s="1"/>
  <c r="BP61" i="1"/>
  <c r="BU61" i="1" s="1"/>
  <c r="BR61" i="1"/>
  <c r="BW61" i="1" s="1"/>
  <c r="BO61" i="1"/>
  <c r="BT61" i="1" s="1"/>
  <c r="BR237" i="1"/>
  <c r="BW237" i="1" s="1"/>
  <c r="BQ237" i="1"/>
  <c r="BV237" i="1" s="1"/>
  <c r="BP237" i="1"/>
  <c r="BU237" i="1" s="1"/>
  <c r="BO237" i="1"/>
  <c r="BT237" i="1" s="1"/>
  <c r="BP74" i="1"/>
  <c r="BU74" i="1" s="1"/>
  <c r="BO74" i="1"/>
  <c r="BT74" i="1" s="1"/>
  <c r="BR74" i="1"/>
  <c r="BW74" i="1" s="1"/>
  <c r="BQ74" i="1"/>
  <c r="BV74" i="1" s="1"/>
  <c r="BP77" i="1"/>
  <c r="BU77" i="1" s="1"/>
  <c r="BO77" i="1"/>
  <c r="BT77" i="1" s="1"/>
  <c r="BR77" i="1"/>
  <c r="BW77" i="1" s="1"/>
  <c r="BQ77" i="1"/>
  <c r="BV77" i="1" s="1"/>
  <c r="BP56" i="1"/>
  <c r="BU56" i="1" s="1"/>
  <c r="BR56" i="1"/>
  <c r="BW56" i="1" s="1"/>
  <c r="BQ56" i="1"/>
  <c r="BV56" i="1" s="1"/>
  <c r="BO56" i="1"/>
  <c r="BT56" i="1" s="1"/>
  <c r="BQ96" i="1"/>
  <c r="BV96" i="1" s="1"/>
  <c r="BR96" i="1"/>
  <c r="BW96" i="1" s="1"/>
  <c r="BP96" i="1"/>
  <c r="BU96" i="1" s="1"/>
  <c r="BO96" i="1"/>
  <c r="BT96" i="1" s="1"/>
  <c r="BN293" i="1"/>
  <c r="BQ184" i="1"/>
  <c r="BV184" i="1" s="1"/>
  <c r="BR184" i="1"/>
  <c r="BW184" i="1" s="1"/>
  <c r="BP184" i="1"/>
  <c r="BU184" i="1" s="1"/>
  <c r="BO184" i="1"/>
  <c r="BT184" i="1" s="1"/>
  <c r="BO136" i="1"/>
  <c r="BT136" i="1" s="1"/>
  <c r="BR136" i="1"/>
  <c r="BW136" i="1" s="1"/>
  <c r="BQ136" i="1"/>
  <c r="BV136" i="1" s="1"/>
  <c r="BP136" i="1"/>
  <c r="BU136" i="1" s="1"/>
  <c r="BN376" i="1"/>
  <c r="BQ242" i="1"/>
  <c r="BV242" i="1" s="1"/>
  <c r="BP242" i="1"/>
  <c r="BU242" i="1" s="1"/>
  <c r="BO242" i="1"/>
  <c r="BT242" i="1" s="1"/>
  <c r="BR242" i="1"/>
  <c r="BW242" i="1" s="1"/>
  <c r="BP331" i="1"/>
  <c r="BU331" i="1" s="1"/>
  <c r="BQ331" i="1"/>
  <c r="BV331" i="1" s="1"/>
  <c r="BO331" i="1"/>
  <c r="BT331" i="1" s="1"/>
  <c r="BR331" i="1"/>
  <c r="BW331" i="1" s="1"/>
  <c r="BN403" i="1"/>
  <c r="BN368" i="1"/>
  <c r="BR259" i="1"/>
  <c r="BW259" i="1" s="1"/>
  <c r="BQ259" i="1"/>
  <c r="BV259" i="1" s="1"/>
  <c r="BP259" i="1"/>
  <c r="BU259" i="1" s="1"/>
  <c r="BO259" i="1"/>
  <c r="BT259" i="1" s="1"/>
  <c r="BN418" i="1"/>
  <c r="BN299" i="1"/>
  <c r="BR29" i="1"/>
  <c r="BW29" i="1" s="1"/>
  <c r="BO29" i="1"/>
  <c r="BT29" i="1" s="1"/>
  <c r="BQ29" i="1"/>
  <c r="BV29" i="1" s="1"/>
  <c r="BP29" i="1"/>
  <c r="BU29" i="1" s="1"/>
  <c r="BQ78" i="1"/>
  <c r="BV78" i="1" s="1"/>
  <c r="BP78" i="1"/>
  <c r="BU78" i="1" s="1"/>
  <c r="BR78" i="1"/>
  <c r="BW78" i="1" s="1"/>
  <c r="BO78" i="1"/>
  <c r="BT78" i="1" s="1"/>
  <c r="BN471" i="1"/>
  <c r="BR101" i="1"/>
  <c r="BW101" i="1" s="1"/>
  <c r="BQ101" i="1"/>
  <c r="BV101" i="1" s="1"/>
  <c r="BP101" i="1"/>
  <c r="BU101" i="1" s="1"/>
  <c r="BO101" i="1"/>
  <c r="BT101" i="1" s="1"/>
  <c r="BR398" i="1"/>
  <c r="BW398" i="1" s="1"/>
  <c r="BO398" i="1"/>
  <c r="BT398" i="1" s="1"/>
  <c r="BQ398" i="1"/>
  <c r="BV398" i="1" s="1"/>
  <c r="BP398" i="1"/>
  <c r="BU398" i="1" s="1"/>
  <c r="BQ75" i="1"/>
  <c r="BV75" i="1" s="1"/>
  <c r="BP75" i="1"/>
  <c r="BU75" i="1" s="1"/>
  <c r="BR75" i="1"/>
  <c r="BW75" i="1" s="1"/>
  <c r="BO75" i="1"/>
  <c r="BT75" i="1" s="1"/>
  <c r="BR228" i="1"/>
  <c r="BW228" i="1" s="1"/>
  <c r="BQ228" i="1"/>
  <c r="BV228" i="1" s="1"/>
  <c r="BP228" i="1"/>
  <c r="BU228" i="1" s="1"/>
  <c r="BO228" i="1"/>
  <c r="BT228" i="1" s="1"/>
  <c r="BR244" i="1"/>
  <c r="BW244" i="1" s="1"/>
  <c r="BQ244" i="1"/>
  <c r="BV244" i="1" s="1"/>
  <c r="BP244" i="1"/>
  <c r="BU244" i="1" s="1"/>
  <c r="BO244" i="1"/>
  <c r="BT244" i="1" s="1"/>
  <c r="BR147" i="1"/>
  <c r="BW147" i="1" s="1"/>
  <c r="BQ147" i="1"/>
  <c r="BV147" i="1" s="1"/>
  <c r="BP147" i="1"/>
  <c r="BU147" i="1" s="1"/>
  <c r="BO147" i="1"/>
  <c r="BT147" i="1" s="1"/>
  <c r="BN390" i="1"/>
  <c r="BS373" i="1"/>
  <c r="BX373" i="1"/>
  <c r="BN347" i="1"/>
  <c r="BN145" i="1"/>
  <c r="BN366" i="1"/>
  <c r="BO278" i="1"/>
  <c r="BT278" i="1" s="1"/>
  <c r="BR278" i="1"/>
  <c r="BW278" i="1" s="1"/>
  <c r="BQ278" i="1"/>
  <c r="BV278" i="1" s="1"/>
  <c r="BP278" i="1"/>
  <c r="BU278" i="1" s="1"/>
  <c r="BX357" i="1"/>
  <c r="BS357" i="1"/>
  <c r="BN98" i="1"/>
  <c r="BS345" i="1"/>
  <c r="BX345" i="1"/>
  <c r="BO477" i="1"/>
  <c r="BT477" i="1" s="1"/>
  <c r="BQ477" i="1"/>
  <c r="BV477" i="1" s="1"/>
  <c r="BP477" i="1"/>
  <c r="BU477" i="1" s="1"/>
  <c r="BR477" i="1"/>
  <c r="BW477" i="1" s="1"/>
  <c r="BO44" i="1"/>
  <c r="BT44" i="1" s="1"/>
  <c r="BQ44" i="1"/>
  <c r="BV44" i="1" s="1"/>
  <c r="BP44" i="1"/>
  <c r="BU44" i="1" s="1"/>
  <c r="BR44" i="1"/>
  <c r="BW44" i="1" s="1"/>
  <c r="BQ383" i="1"/>
  <c r="BV383" i="1" s="1"/>
  <c r="BR383" i="1"/>
  <c r="BW383" i="1" s="1"/>
  <c r="BP383" i="1"/>
  <c r="BU383" i="1" s="1"/>
  <c r="BO383" i="1"/>
  <c r="BT383" i="1" s="1"/>
  <c r="BN64" i="1"/>
  <c r="BQ302" i="1"/>
  <c r="BV302" i="1" s="1"/>
  <c r="BP302" i="1"/>
  <c r="BU302" i="1" s="1"/>
  <c r="BR302" i="1"/>
  <c r="BW302" i="1" s="1"/>
  <c r="BO302" i="1"/>
  <c r="BT302" i="1" s="1"/>
  <c r="BN359" i="1"/>
  <c r="BN297" i="1"/>
  <c r="BQ374" i="1"/>
  <c r="BV374" i="1" s="1"/>
  <c r="BP374" i="1"/>
  <c r="BU374" i="1" s="1"/>
  <c r="BO374" i="1"/>
  <c r="BT374" i="1" s="1"/>
  <c r="BR374" i="1"/>
  <c r="BW374" i="1" s="1"/>
  <c r="BN272" i="1"/>
  <c r="BX201" i="1"/>
  <c r="BS201" i="1"/>
  <c r="BX196" i="1"/>
  <c r="BS196" i="1"/>
  <c r="BN256" i="1"/>
  <c r="BN461" i="1"/>
  <c r="BQ149" i="1"/>
  <c r="BV149" i="1" s="1"/>
  <c r="BP149" i="1"/>
  <c r="BU149" i="1" s="1"/>
  <c r="BR149" i="1"/>
  <c r="BW149" i="1" s="1"/>
  <c r="BO149" i="1"/>
  <c r="BT149" i="1" s="1"/>
  <c r="BR103" i="1"/>
  <c r="BW103" i="1" s="1"/>
  <c r="BO103" i="1"/>
  <c r="BT103" i="1" s="1"/>
  <c r="BQ103" i="1"/>
  <c r="BV103" i="1" s="1"/>
  <c r="BP103" i="1"/>
  <c r="BU103" i="1" s="1"/>
  <c r="BX353" i="1"/>
  <c r="BS353" i="1"/>
  <c r="BN422" i="1"/>
  <c r="BN60" i="1"/>
  <c r="BP334" i="1"/>
  <c r="BU334" i="1" s="1"/>
  <c r="BO334" i="1"/>
  <c r="BT334" i="1" s="1"/>
  <c r="BR334" i="1"/>
  <c r="BW334" i="1" s="1"/>
  <c r="BQ334" i="1"/>
  <c r="BV334" i="1" s="1"/>
  <c r="BX381" i="1"/>
  <c r="BS381" i="1"/>
  <c r="BN434" i="1"/>
  <c r="BN231" i="1"/>
  <c r="BN421" i="1"/>
  <c r="BR235" i="1"/>
  <c r="BW235" i="1" s="1"/>
  <c r="BQ235" i="1"/>
  <c r="BV235" i="1" s="1"/>
  <c r="BP235" i="1"/>
  <c r="BU235" i="1" s="1"/>
  <c r="BO235" i="1"/>
  <c r="BT235" i="1" s="1"/>
  <c r="BN473" i="1"/>
  <c r="BN495" i="1"/>
  <c r="BR76" i="1"/>
  <c r="BW76" i="1" s="1"/>
  <c r="BQ76" i="1"/>
  <c r="BV76" i="1" s="1"/>
  <c r="BO76" i="1"/>
  <c r="BT76" i="1" s="1"/>
  <c r="BP76" i="1"/>
  <c r="BU76" i="1" s="1"/>
  <c r="BN407" i="1"/>
  <c r="BN438" i="1"/>
  <c r="BN294" i="1"/>
  <c r="BN424" i="1"/>
  <c r="BN448" i="1"/>
  <c r="BX192" i="1"/>
  <c r="BS192" i="1"/>
  <c r="BN266" i="1"/>
  <c r="BS506" i="1"/>
  <c r="BX506" i="1"/>
  <c r="BN468" i="1"/>
  <c r="BN490" i="1"/>
  <c r="BR255" i="1"/>
  <c r="BW255" i="1" s="1"/>
  <c r="BP255" i="1"/>
  <c r="BU255" i="1" s="1"/>
  <c r="BO255" i="1"/>
  <c r="BT255" i="1" s="1"/>
  <c r="BQ255" i="1"/>
  <c r="BV255" i="1" s="1"/>
  <c r="BQ117" i="1"/>
  <c r="BV117" i="1" s="1"/>
  <c r="BP117" i="1"/>
  <c r="BU117" i="1" s="1"/>
  <c r="BR117" i="1"/>
  <c r="BW117" i="1" s="1"/>
  <c r="BO117" i="1"/>
  <c r="BT117" i="1" s="1"/>
  <c r="BN303" i="1"/>
  <c r="BR51" i="1"/>
  <c r="BW51" i="1" s="1"/>
  <c r="BQ51" i="1"/>
  <c r="BV51" i="1" s="1"/>
  <c r="BO51" i="1"/>
  <c r="BT51" i="1" s="1"/>
  <c r="BP51" i="1"/>
  <c r="BU51" i="1" s="1"/>
  <c r="BN312" i="1"/>
  <c r="BQ249" i="1"/>
  <c r="BV249" i="1" s="1"/>
  <c r="BP249" i="1"/>
  <c r="BU249" i="1" s="1"/>
  <c r="BO249" i="1"/>
  <c r="BT249" i="1" s="1"/>
  <c r="BR249" i="1"/>
  <c r="BW249" i="1" s="1"/>
  <c r="BX361" i="1"/>
  <c r="BS361" i="1"/>
  <c r="BP277" i="1"/>
  <c r="BU277" i="1" s="1"/>
  <c r="BO277" i="1"/>
  <c r="BT277" i="1" s="1"/>
  <c r="BR277" i="1"/>
  <c r="BW277" i="1" s="1"/>
  <c r="BQ277" i="1"/>
  <c r="BV277" i="1" s="1"/>
  <c r="BP93" i="1"/>
  <c r="BU93" i="1" s="1"/>
  <c r="BR93" i="1"/>
  <c r="BW93" i="1" s="1"/>
  <c r="BO93" i="1"/>
  <c r="BT93" i="1" s="1"/>
  <c r="BQ93" i="1"/>
  <c r="BV93" i="1" s="1"/>
  <c r="BN316" i="1"/>
  <c r="BP124" i="1"/>
  <c r="BU124" i="1" s="1"/>
  <c r="BO124" i="1"/>
  <c r="BT124" i="1" s="1"/>
  <c r="BR124" i="1"/>
  <c r="BW124" i="1" s="1"/>
  <c r="BQ124" i="1"/>
  <c r="BV124" i="1" s="1"/>
  <c r="BQ238" i="1"/>
  <c r="BV238" i="1" s="1"/>
  <c r="BP238" i="1"/>
  <c r="BU238" i="1" s="1"/>
  <c r="BR238" i="1"/>
  <c r="BW238" i="1" s="1"/>
  <c r="BO238" i="1"/>
  <c r="BT238" i="1" s="1"/>
  <c r="BQ143" i="1"/>
  <c r="BV143" i="1" s="1"/>
  <c r="BP143" i="1"/>
  <c r="BU143" i="1" s="1"/>
  <c r="BO143" i="1"/>
  <c r="BT143" i="1" s="1"/>
  <c r="BR143" i="1"/>
  <c r="BW143" i="1" s="1"/>
  <c r="BP289" i="1"/>
  <c r="BU289" i="1" s="1"/>
  <c r="BO289" i="1"/>
  <c r="BT289" i="1" s="1"/>
  <c r="BR289" i="1"/>
  <c r="BW289" i="1" s="1"/>
  <c r="BQ289" i="1"/>
  <c r="BV289" i="1" s="1"/>
  <c r="BN470" i="1"/>
  <c r="BN417" i="1"/>
  <c r="BN408" i="1"/>
  <c r="BN360" i="1"/>
  <c r="BQ254" i="1"/>
  <c r="BV254" i="1" s="1"/>
  <c r="BP254" i="1"/>
  <c r="BU254" i="1" s="1"/>
  <c r="BR254" i="1"/>
  <c r="BW254" i="1" s="1"/>
  <c r="BO254" i="1"/>
  <c r="BT254" i="1" s="1"/>
  <c r="BN392" i="1"/>
  <c r="BO241" i="1"/>
  <c r="BT241" i="1" s="1"/>
  <c r="BR241" i="1"/>
  <c r="BW241" i="1" s="1"/>
  <c r="BQ241" i="1"/>
  <c r="BV241" i="1" s="1"/>
  <c r="BP241" i="1"/>
  <c r="BU241" i="1" s="1"/>
  <c r="BN386" i="1"/>
  <c r="BN276" i="1"/>
  <c r="BN358" i="1"/>
  <c r="BN342" i="1"/>
  <c r="BN292" i="1"/>
  <c r="BN63" i="1"/>
  <c r="BN296" i="1"/>
  <c r="BS168" i="1"/>
  <c r="BX168" i="1"/>
  <c r="BN378" i="1"/>
  <c r="BS154" i="1"/>
  <c r="BX154" i="1"/>
  <c r="BS203" i="1"/>
  <c r="BX203" i="1"/>
  <c r="BS214" i="1"/>
  <c r="BX214" i="1"/>
  <c r="BX197" i="1"/>
  <c r="BS197" i="1"/>
  <c r="BX450" i="1"/>
  <c r="BS450" i="1"/>
  <c r="BX205" i="1"/>
  <c r="BS205" i="1"/>
  <c r="BX157" i="1"/>
  <c r="BS157" i="1"/>
  <c r="BS156" i="1"/>
  <c r="BX156" i="1"/>
  <c r="BS170" i="1"/>
  <c r="BX170" i="1"/>
  <c r="BX159" i="1"/>
  <c r="BS159" i="1"/>
  <c r="BS172" i="1"/>
  <c r="BX172" i="1"/>
  <c r="BX454" i="1"/>
  <c r="BS454" i="1"/>
  <c r="BX212" i="1"/>
  <c r="BS212" i="1"/>
  <c r="BX213" i="1"/>
  <c r="BS213" i="1"/>
  <c r="BR31" i="1"/>
  <c r="BW31" i="1" s="1"/>
  <c r="BP31" i="1"/>
  <c r="BU31" i="1" s="1"/>
  <c r="BO31" i="1"/>
  <c r="BT31" i="1" s="1"/>
  <c r="BQ31" i="1"/>
  <c r="BV31" i="1" s="1"/>
  <c r="BP234" i="1"/>
  <c r="BU234" i="1" s="1"/>
  <c r="BO234" i="1"/>
  <c r="BT234" i="1" s="1"/>
  <c r="BR234" i="1"/>
  <c r="BW234" i="1" s="1"/>
  <c r="BQ234" i="1"/>
  <c r="BV234" i="1" s="1"/>
  <c r="BR131" i="1"/>
  <c r="BW131" i="1" s="1"/>
  <c r="BQ131" i="1"/>
  <c r="BV131" i="1" s="1"/>
  <c r="BP131" i="1"/>
  <c r="BU131" i="1" s="1"/>
  <c r="BO131" i="1"/>
  <c r="BT131" i="1" s="1"/>
  <c r="BQ48" i="1"/>
  <c r="BV48" i="1" s="1"/>
  <c r="BP48" i="1"/>
  <c r="BU48" i="1" s="1"/>
  <c r="BR48" i="1"/>
  <c r="BW48" i="1" s="1"/>
  <c r="BO48" i="1"/>
  <c r="BT48" i="1" s="1"/>
  <c r="BP84" i="1"/>
  <c r="BU84" i="1" s="1"/>
  <c r="BR84" i="1"/>
  <c r="BW84" i="1" s="1"/>
  <c r="BQ84" i="1"/>
  <c r="BV84" i="1" s="1"/>
  <c r="BO84" i="1"/>
  <c r="BT84" i="1" s="1"/>
  <c r="BO504" i="1"/>
  <c r="BT504" i="1" s="1"/>
  <c r="BR504" i="1"/>
  <c r="BW504" i="1" s="1"/>
  <c r="BQ504" i="1"/>
  <c r="BV504" i="1" s="1"/>
  <c r="BP504" i="1"/>
  <c r="BU504" i="1" s="1"/>
  <c r="BQ140" i="1"/>
  <c r="BV140" i="1" s="1"/>
  <c r="BP140" i="1"/>
  <c r="BU140" i="1" s="1"/>
  <c r="BO140" i="1"/>
  <c r="BT140" i="1" s="1"/>
  <c r="BR140" i="1"/>
  <c r="BW140" i="1" s="1"/>
  <c r="BQ123" i="1"/>
  <c r="BV123" i="1" s="1"/>
  <c r="BP123" i="1"/>
  <c r="BU123" i="1" s="1"/>
  <c r="BO123" i="1"/>
  <c r="BT123" i="1" s="1"/>
  <c r="BR123" i="1"/>
  <c r="BW123" i="1" s="1"/>
  <c r="BX169" i="1"/>
  <c r="BS169" i="1"/>
  <c r="BX155" i="1"/>
  <c r="BS155" i="1"/>
  <c r="BP245" i="1"/>
  <c r="BU245" i="1" s="1"/>
  <c r="BO245" i="1"/>
  <c r="BT245" i="1" s="1"/>
  <c r="BR245" i="1"/>
  <c r="BW245" i="1" s="1"/>
  <c r="BQ245" i="1"/>
  <c r="BV245" i="1" s="1"/>
  <c r="BX349" i="1"/>
  <c r="BS349" i="1"/>
  <c r="BP481" i="1"/>
  <c r="BU481" i="1" s="1"/>
  <c r="BR481" i="1"/>
  <c r="BW481" i="1" s="1"/>
  <c r="BO481" i="1"/>
  <c r="BT481" i="1" s="1"/>
  <c r="BQ481" i="1"/>
  <c r="BV481" i="1" s="1"/>
  <c r="BR350" i="1"/>
  <c r="BW350" i="1" s="1"/>
  <c r="BO350" i="1"/>
  <c r="BT350" i="1" s="1"/>
  <c r="BQ350" i="1"/>
  <c r="BV350" i="1" s="1"/>
  <c r="BP350" i="1"/>
  <c r="BU350" i="1" s="1"/>
  <c r="BQ286" i="1"/>
  <c r="BV286" i="1" s="1"/>
  <c r="BP286" i="1"/>
  <c r="BU286" i="1" s="1"/>
  <c r="BR286" i="1"/>
  <c r="BW286" i="1" s="1"/>
  <c r="BO286" i="1"/>
  <c r="BT286" i="1" s="1"/>
  <c r="BX494" i="1"/>
  <c r="BS494" i="1"/>
  <c r="BR275" i="1"/>
  <c r="BW275" i="1" s="1"/>
  <c r="BQ275" i="1"/>
  <c r="BV275" i="1" s="1"/>
  <c r="BP275" i="1"/>
  <c r="BU275" i="1" s="1"/>
  <c r="BO275" i="1"/>
  <c r="BT275" i="1" s="1"/>
  <c r="BQ270" i="1"/>
  <c r="BV270" i="1" s="1"/>
  <c r="BP270" i="1"/>
  <c r="BU270" i="1" s="1"/>
  <c r="BR270" i="1"/>
  <c r="BW270" i="1" s="1"/>
  <c r="BO270" i="1"/>
  <c r="BT270" i="1" s="1"/>
  <c r="BP437" i="1"/>
  <c r="BU437" i="1" s="1"/>
  <c r="BQ437" i="1"/>
  <c r="BV437" i="1" s="1"/>
  <c r="BR437" i="1"/>
  <c r="BW437" i="1" s="1"/>
  <c r="BO437" i="1"/>
  <c r="BT437" i="1" s="1"/>
  <c r="BR253" i="1"/>
  <c r="BW253" i="1" s="1"/>
  <c r="BQ253" i="1"/>
  <c r="BV253" i="1" s="1"/>
  <c r="BP253" i="1"/>
  <c r="BU253" i="1" s="1"/>
  <c r="BO253" i="1"/>
  <c r="BT253" i="1" s="1"/>
  <c r="BR264" i="1"/>
  <c r="BW264" i="1" s="1"/>
  <c r="BQ264" i="1"/>
  <c r="BV264" i="1" s="1"/>
  <c r="BP264" i="1"/>
  <c r="BU264" i="1" s="1"/>
  <c r="BO264" i="1"/>
  <c r="BT264" i="1" s="1"/>
  <c r="BR180" i="1"/>
  <c r="BW180" i="1" s="1"/>
  <c r="BO180" i="1"/>
  <c r="BT180" i="1" s="1"/>
  <c r="BQ180" i="1"/>
  <c r="BV180" i="1" s="1"/>
  <c r="BP180" i="1"/>
  <c r="BU180" i="1" s="1"/>
  <c r="BR34" i="1"/>
  <c r="BW34" i="1" s="1"/>
  <c r="BQ34" i="1"/>
  <c r="BV34" i="1" s="1"/>
  <c r="BP34" i="1"/>
  <c r="BU34" i="1" s="1"/>
  <c r="BO34" i="1"/>
  <c r="BT34" i="1" s="1"/>
  <c r="BO38" i="1"/>
  <c r="BT38" i="1" s="1"/>
  <c r="BR38" i="1"/>
  <c r="BW38" i="1" s="1"/>
  <c r="BQ38" i="1"/>
  <c r="BV38" i="1" s="1"/>
  <c r="BP38" i="1"/>
  <c r="BU38" i="1" s="1"/>
  <c r="BR35" i="1"/>
  <c r="BW35" i="1" s="1"/>
  <c r="BP35" i="1"/>
  <c r="BU35" i="1" s="1"/>
  <c r="BQ35" i="1"/>
  <c r="BV35" i="1" s="1"/>
  <c r="BO35" i="1"/>
  <c r="BT35" i="1" s="1"/>
  <c r="BR441" i="1"/>
  <c r="BW441" i="1" s="1"/>
  <c r="BO441" i="1"/>
  <c r="BT441" i="1" s="1"/>
  <c r="BQ441" i="1"/>
  <c r="BV441" i="1" s="1"/>
  <c r="BP441" i="1"/>
  <c r="BU441" i="1" s="1"/>
  <c r="BR177" i="1"/>
  <c r="BW177" i="1" s="1"/>
  <c r="BO177" i="1"/>
  <c r="BT177" i="1" s="1"/>
  <c r="BQ177" i="1"/>
  <c r="BV177" i="1" s="1"/>
  <c r="BP177" i="1"/>
  <c r="BU177" i="1" s="1"/>
  <c r="BQ40" i="1"/>
  <c r="BV40" i="1" s="1"/>
  <c r="BR40" i="1"/>
  <c r="BW40" i="1" s="1"/>
  <c r="BP40" i="1"/>
  <c r="BU40" i="1" s="1"/>
  <c r="BO40" i="1"/>
  <c r="BT40" i="1" s="1"/>
  <c r="BP430" i="1"/>
  <c r="BU430" i="1" s="1"/>
  <c r="BO114" i="1"/>
  <c r="BT114" i="1" s="1"/>
  <c r="BR114" i="1"/>
  <c r="BW114" i="1" s="1"/>
  <c r="BQ114" i="1"/>
  <c r="BV114" i="1" s="1"/>
  <c r="BP114" i="1"/>
  <c r="BU114" i="1" s="1"/>
  <c r="BQ116" i="1"/>
  <c r="BV116" i="1" s="1"/>
  <c r="BP116" i="1"/>
  <c r="BU116" i="1" s="1"/>
  <c r="BO116" i="1"/>
  <c r="BT116" i="1" s="1"/>
  <c r="BR116" i="1"/>
  <c r="BW116" i="1" s="1"/>
  <c r="BN50" i="1"/>
  <c r="BX199" i="1"/>
  <c r="BS199" i="1"/>
  <c r="BQ226" i="1"/>
  <c r="BV226" i="1" s="1"/>
  <c r="BP226" i="1"/>
  <c r="BU226" i="1" s="1"/>
  <c r="BO226" i="1"/>
  <c r="BT226" i="1" s="1"/>
  <c r="BR226" i="1"/>
  <c r="BW226" i="1" s="1"/>
  <c r="BN46" i="1"/>
  <c r="BS166" i="1"/>
  <c r="BX166" i="1"/>
  <c r="BR176" i="1"/>
  <c r="BW176" i="1" s="1"/>
  <c r="BP176" i="1"/>
  <c r="BU176" i="1" s="1"/>
  <c r="BO176" i="1"/>
  <c r="BT176" i="1" s="1"/>
  <c r="BQ176" i="1"/>
  <c r="BV176" i="1" s="1"/>
  <c r="BN442" i="1"/>
  <c r="BQ274" i="1"/>
  <c r="BV274" i="1" s="1"/>
  <c r="BP274" i="1"/>
  <c r="BU274" i="1" s="1"/>
  <c r="BO274" i="1"/>
  <c r="BT274" i="1" s="1"/>
  <c r="BR274" i="1"/>
  <c r="BW274" i="1" s="1"/>
  <c r="BR239" i="1"/>
  <c r="BW239" i="1" s="1"/>
  <c r="BP239" i="1"/>
  <c r="BU239" i="1" s="1"/>
  <c r="BO239" i="1"/>
  <c r="BT239" i="1" s="1"/>
  <c r="BQ239" i="1"/>
  <c r="BV239" i="1" s="1"/>
  <c r="BR280" i="1"/>
  <c r="BW280" i="1" s="1"/>
  <c r="BQ280" i="1"/>
  <c r="BV280" i="1" s="1"/>
  <c r="BP280" i="1"/>
  <c r="BU280" i="1" s="1"/>
  <c r="BO280" i="1"/>
  <c r="BT280" i="1" s="1"/>
  <c r="BN115" i="1"/>
  <c r="BN252" i="1"/>
  <c r="BO246" i="1"/>
  <c r="BT246" i="1" s="1"/>
  <c r="BR246" i="1"/>
  <c r="BW246" i="1" s="1"/>
  <c r="BQ246" i="1"/>
  <c r="BV246" i="1" s="1"/>
  <c r="BP246" i="1"/>
  <c r="BU246" i="1" s="1"/>
  <c r="BN287" i="1"/>
  <c r="BN189" i="1"/>
  <c r="BP81" i="1"/>
  <c r="BU81" i="1" s="1"/>
  <c r="BO81" i="1"/>
  <c r="BT81" i="1" s="1"/>
  <c r="BR81" i="1"/>
  <c r="BW81" i="1" s="1"/>
  <c r="BQ81" i="1"/>
  <c r="BV81" i="1" s="1"/>
  <c r="BP59" i="1"/>
  <c r="BU59" i="1" s="1"/>
  <c r="BO59" i="1"/>
  <c r="BT59" i="1" s="1"/>
  <c r="BR59" i="1"/>
  <c r="BW59" i="1" s="1"/>
  <c r="BQ59" i="1"/>
  <c r="BV59" i="1" s="1"/>
  <c r="BN90" i="1"/>
  <c r="BX501" i="1"/>
  <c r="BS501" i="1"/>
  <c r="BQ362" i="1"/>
  <c r="BV362" i="1" s="1"/>
  <c r="BR362" i="1"/>
  <c r="BW362" i="1" s="1"/>
  <c r="BP362" i="1"/>
  <c r="BU362" i="1" s="1"/>
  <c r="BO362" i="1"/>
  <c r="BT362" i="1" s="1"/>
  <c r="BN284" i="1"/>
  <c r="BX476" i="1"/>
  <c r="BS476" i="1"/>
  <c r="BN92" i="1"/>
  <c r="BQ314" i="1"/>
  <c r="BV314" i="1" s="1"/>
  <c r="BP314" i="1"/>
  <c r="BU314" i="1" s="1"/>
  <c r="BR314" i="1"/>
  <c r="BW314" i="1" s="1"/>
  <c r="BO314" i="1"/>
  <c r="BT314" i="1" s="1"/>
  <c r="BS401" i="1"/>
  <c r="BX401" i="1"/>
  <c r="BN41" i="1"/>
  <c r="BO122" i="1"/>
  <c r="BT122" i="1" s="1"/>
  <c r="BQ122" i="1"/>
  <c r="BV122" i="1" s="1"/>
  <c r="BR122" i="1"/>
  <c r="BW122" i="1" s="1"/>
  <c r="BP122" i="1"/>
  <c r="BU122" i="1" s="1"/>
  <c r="BQ109" i="1"/>
  <c r="BV109" i="1" s="1"/>
  <c r="BP109" i="1"/>
  <c r="BU109" i="1" s="1"/>
  <c r="BO109" i="1"/>
  <c r="BT109" i="1" s="1"/>
  <c r="BR109" i="1"/>
  <c r="BW109" i="1" s="1"/>
  <c r="BQ265" i="1"/>
  <c r="BV265" i="1" s="1"/>
  <c r="BP265" i="1"/>
  <c r="BU265" i="1" s="1"/>
  <c r="BO265" i="1"/>
  <c r="BT265" i="1" s="1"/>
  <c r="BR265" i="1"/>
  <c r="BW265" i="1" s="1"/>
  <c r="BX193" i="1"/>
  <c r="BS193" i="1"/>
  <c r="BX431" i="1"/>
  <c r="BS431" i="1"/>
  <c r="BX497" i="1"/>
  <c r="BS497" i="1"/>
  <c r="BS502" i="1"/>
  <c r="BX502" i="1"/>
  <c r="BO73" i="1"/>
  <c r="BT73" i="1" s="1"/>
  <c r="BR73" i="1"/>
  <c r="BW73" i="1" s="1"/>
  <c r="BP73" i="1"/>
  <c r="BU73" i="1" s="1"/>
  <c r="BQ73" i="1"/>
  <c r="BV73" i="1" s="1"/>
  <c r="BO329" i="1"/>
  <c r="BT329" i="1" s="1"/>
  <c r="BR329" i="1"/>
  <c r="BW329" i="1" s="1"/>
  <c r="BQ329" i="1"/>
  <c r="BV329" i="1" s="1"/>
  <c r="BP329" i="1"/>
  <c r="BU329" i="1" s="1"/>
  <c r="BQ111" i="1"/>
  <c r="BV111" i="1" s="1"/>
  <c r="BP111" i="1"/>
  <c r="BU111" i="1" s="1"/>
  <c r="BO111" i="1"/>
  <c r="BT111" i="1" s="1"/>
  <c r="BR111" i="1"/>
  <c r="BW111" i="1" s="1"/>
  <c r="BO310" i="1"/>
  <c r="BT310" i="1" s="1"/>
  <c r="BQ310" i="1"/>
  <c r="BV310" i="1" s="1"/>
  <c r="BP310" i="1"/>
  <c r="BU310" i="1" s="1"/>
  <c r="BR310" i="1"/>
  <c r="BW310" i="1" s="1"/>
  <c r="BR243" i="1"/>
  <c r="BW243" i="1" s="1"/>
  <c r="BQ243" i="1"/>
  <c r="BV243" i="1" s="1"/>
  <c r="BP243" i="1"/>
  <c r="BU243" i="1" s="1"/>
  <c r="BO243" i="1"/>
  <c r="BT243" i="1" s="1"/>
  <c r="BO322" i="1"/>
  <c r="BT322" i="1" s="1"/>
  <c r="BQ322" i="1"/>
  <c r="BV322" i="1" s="1"/>
  <c r="BP322" i="1"/>
  <c r="BU322" i="1" s="1"/>
  <c r="BR322" i="1"/>
  <c r="BW322" i="1" s="1"/>
  <c r="BO188" i="1"/>
  <c r="BT188" i="1" s="1"/>
  <c r="BQ188" i="1"/>
  <c r="BV188" i="1" s="1"/>
  <c r="BP188" i="1"/>
  <c r="BU188" i="1" s="1"/>
  <c r="BR188" i="1"/>
  <c r="BW188" i="1" s="1"/>
  <c r="BQ106" i="1"/>
  <c r="BV106" i="1" s="1"/>
  <c r="BP106" i="1"/>
  <c r="BU106" i="1" s="1"/>
  <c r="BO106" i="1"/>
  <c r="BT106" i="1" s="1"/>
  <c r="BR106" i="1"/>
  <c r="BW106" i="1" s="1"/>
  <c r="BQ108" i="1"/>
  <c r="BV108" i="1" s="1"/>
  <c r="BP108" i="1"/>
  <c r="BU108" i="1" s="1"/>
  <c r="BO108" i="1"/>
  <c r="BT108" i="1" s="1"/>
  <c r="BR108" i="1"/>
  <c r="BW108" i="1" s="1"/>
  <c r="BX341" i="1"/>
  <c r="BS341" i="1"/>
  <c r="BQ58" i="1"/>
  <c r="BV58" i="1" s="1"/>
  <c r="BP58" i="1"/>
  <c r="BU58" i="1" s="1"/>
  <c r="BR58" i="1"/>
  <c r="BW58" i="1" s="1"/>
  <c r="BO58" i="1"/>
  <c r="BT58" i="1" s="1"/>
  <c r="BR269" i="1"/>
  <c r="BW269" i="1" s="1"/>
  <c r="BQ269" i="1"/>
  <c r="BV269" i="1" s="1"/>
  <c r="BP269" i="1"/>
  <c r="BU269" i="1" s="1"/>
  <c r="BO269" i="1"/>
  <c r="BT269" i="1" s="1"/>
  <c r="BP466" i="1"/>
  <c r="BU466" i="1" s="1"/>
  <c r="BQ466" i="1"/>
  <c r="BV466" i="1" s="1"/>
  <c r="BR466" i="1"/>
  <c r="BW466" i="1" s="1"/>
  <c r="BO466" i="1"/>
  <c r="BT466" i="1" s="1"/>
  <c r="BR112" i="1"/>
  <c r="BW112" i="1" s="1"/>
  <c r="BQ112" i="1"/>
  <c r="BV112" i="1" s="1"/>
  <c r="BP112" i="1"/>
  <c r="BU112" i="1" s="1"/>
  <c r="BO112" i="1"/>
  <c r="BT112" i="1" s="1"/>
  <c r="BN485" i="1"/>
  <c r="BN354" i="1"/>
  <c r="BX215" i="1"/>
  <c r="BS215" i="1"/>
  <c r="BN144" i="1"/>
  <c r="BN43" i="1"/>
  <c r="BN72" i="1"/>
  <c r="BX209" i="1"/>
  <c r="BS209" i="1"/>
  <c r="BX218" i="1"/>
  <c r="BS218" i="1"/>
  <c r="BX223" i="1"/>
  <c r="BS223" i="1"/>
  <c r="BS219" i="1"/>
  <c r="BX219" i="1"/>
  <c r="BX208" i="1"/>
  <c r="BS208" i="1"/>
  <c r="BX220" i="1"/>
  <c r="BS220" i="1"/>
  <c r="BX173" i="1"/>
  <c r="BS173" i="1"/>
  <c r="BX217" i="1"/>
  <c r="BS217" i="1"/>
  <c r="BS164" i="1"/>
  <c r="BX164" i="1"/>
  <c r="BX475" i="1"/>
  <c r="BS475" i="1"/>
  <c r="BQ85" i="1"/>
  <c r="BV85" i="1" s="1"/>
  <c r="BP85" i="1"/>
  <c r="BU85" i="1" s="1"/>
  <c r="BR85" i="1"/>
  <c r="BW85" i="1" s="1"/>
  <c r="BO85" i="1"/>
  <c r="BT85" i="1" s="1"/>
  <c r="BP99" i="1"/>
  <c r="BU99" i="1" s="1"/>
  <c r="BO99" i="1"/>
  <c r="BT99" i="1" s="1"/>
  <c r="BR99" i="1"/>
  <c r="BW99" i="1" s="1"/>
  <c r="BQ99" i="1"/>
  <c r="BV99" i="1" s="1"/>
  <c r="BP135" i="1"/>
  <c r="BU135" i="1" s="1"/>
  <c r="BO135" i="1"/>
  <c r="BT135" i="1" s="1"/>
  <c r="BR135" i="1"/>
  <c r="BW135" i="1" s="1"/>
  <c r="BQ135" i="1"/>
  <c r="BV135" i="1" s="1"/>
  <c r="BO86" i="1"/>
  <c r="BT86" i="1" s="1"/>
  <c r="BP86" i="1"/>
  <c r="BU86" i="1" s="1"/>
  <c r="BR86" i="1"/>
  <c r="BW86" i="1" s="1"/>
  <c r="BQ86" i="1"/>
  <c r="BV86" i="1" s="1"/>
  <c r="BR191" i="1"/>
  <c r="BW191" i="1" s="1"/>
  <c r="BO191" i="1"/>
  <c r="BT191" i="1" s="1"/>
  <c r="BQ191" i="1"/>
  <c r="BV191" i="1" s="1"/>
  <c r="BP191" i="1"/>
  <c r="BU191" i="1" s="1"/>
  <c r="BP336" i="1"/>
  <c r="BU336" i="1" s="1"/>
  <c r="BO336" i="1"/>
  <c r="BT336" i="1" s="1"/>
  <c r="BR336" i="1"/>
  <c r="BW336" i="1" s="1"/>
  <c r="BQ336" i="1"/>
  <c r="BV336" i="1" s="1"/>
  <c r="BQ318" i="1"/>
  <c r="BV318" i="1" s="1"/>
  <c r="BP318" i="1"/>
  <c r="BU318" i="1" s="1"/>
  <c r="BR318" i="1"/>
  <c r="BW318" i="1" s="1"/>
  <c r="BO318" i="1"/>
  <c r="BT318" i="1" s="1"/>
  <c r="BR263" i="1"/>
  <c r="BW263" i="1" s="1"/>
  <c r="BP263" i="1"/>
  <c r="BU263" i="1" s="1"/>
  <c r="BO263" i="1"/>
  <c r="BT263" i="1" s="1"/>
  <c r="BQ263" i="1"/>
  <c r="BV263" i="1" s="1"/>
  <c r="BR45" i="1"/>
  <c r="BW45" i="1" s="1"/>
  <c r="BO45" i="1"/>
  <c r="BT45" i="1" s="1"/>
  <c r="BQ45" i="1"/>
  <c r="BV45" i="1" s="1"/>
  <c r="BP45" i="1"/>
  <c r="BU45" i="1" s="1"/>
  <c r="BP328" i="1"/>
  <c r="BU328" i="1" s="1"/>
  <c r="BO328" i="1"/>
  <c r="BT328" i="1" s="1"/>
  <c r="BR328" i="1"/>
  <c r="BW328" i="1" s="1"/>
  <c r="BQ328" i="1"/>
  <c r="BV328" i="1" s="1"/>
  <c r="BX337" i="1"/>
  <c r="BS337" i="1"/>
  <c r="BP126" i="1"/>
  <c r="BU126" i="1" s="1"/>
  <c r="BO126" i="1"/>
  <c r="BT126" i="1" s="1"/>
  <c r="BR126" i="1"/>
  <c r="BW126" i="1" s="1"/>
  <c r="BQ126" i="1"/>
  <c r="BV126" i="1" s="1"/>
  <c r="BX202" i="1"/>
  <c r="BS202" i="1"/>
  <c r="BQ488" i="1"/>
  <c r="BV488" i="1" s="1"/>
  <c r="BO488" i="1"/>
  <c r="BT488" i="1" s="1"/>
  <c r="BP488" i="1"/>
  <c r="BU488" i="1" s="1"/>
  <c r="BR488" i="1"/>
  <c r="BW488" i="1" s="1"/>
  <c r="BR271" i="1"/>
  <c r="BW271" i="1" s="1"/>
  <c r="BP271" i="1"/>
  <c r="BU271" i="1" s="1"/>
  <c r="BO271" i="1"/>
  <c r="BT271" i="1" s="1"/>
  <c r="BQ271" i="1"/>
  <c r="BV271" i="1" s="1"/>
  <c r="BP451" i="1"/>
  <c r="BU451" i="1" s="1"/>
  <c r="BQ451" i="1"/>
  <c r="BV451" i="1" s="1"/>
  <c r="BO451" i="1"/>
  <c r="BT451" i="1" s="1"/>
  <c r="BR451" i="1"/>
  <c r="BW451" i="1" s="1"/>
  <c r="BQ190" i="1"/>
  <c r="BV190" i="1" s="1"/>
  <c r="BP190" i="1"/>
  <c r="BU190" i="1" s="1"/>
  <c r="BO190" i="1"/>
  <c r="BT190" i="1" s="1"/>
  <c r="BR190" i="1"/>
  <c r="BW190" i="1" s="1"/>
  <c r="BR240" i="1"/>
  <c r="BW240" i="1" s="1"/>
  <c r="BP240" i="1"/>
  <c r="BU240" i="1" s="1"/>
  <c r="BO240" i="1"/>
  <c r="BT240" i="1" s="1"/>
  <c r="BQ240" i="1"/>
  <c r="BV240" i="1" s="1"/>
  <c r="BX171" i="1"/>
  <c r="BS171" i="1"/>
  <c r="BO146" i="1"/>
  <c r="BT146" i="1" s="1"/>
  <c r="BR146" i="1"/>
  <c r="BW146" i="1" s="1"/>
  <c r="BQ146" i="1"/>
  <c r="BV146" i="1" s="1"/>
  <c r="BP146" i="1"/>
  <c r="BU146" i="1" s="1"/>
  <c r="BO323" i="1"/>
  <c r="BT323" i="1" s="1"/>
  <c r="BP79" i="1"/>
  <c r="BU79" i="1" s="1"/>
  <c r="BO79" i="1"/>
  <c r="BT79" i="1" s="1"/>
  <c r="BQ79" i="1"/>
  <c r="BV79" i="1" s="1"/>
  <c r="BR79" i="1"/>
  <c r="BW79" i="1" s="1"/>
  <c r="BN233" i="1"/>
  <c r="BN305" i="1"/>
  <c r="BR500" i="1"/>
  <c r="BW500" i="1" s="1"/>
  <c r="BQ500" i="1"/>
  <c r="BV500" i="1" s="1"/>
  <c r="BO500" i="1"/>
  <c r="BT500" i="1" s="1"/>
  <c r="BP500" i="1"/>
  <c r="BU500" i="1" s="1"/>
  <c r="BN416" i="1"/>
  <c r="BP89" i="1"/>
  <c r="BU89" i="1" s="1"/>
  <c r="BO89" i="1"/>
  <c r="BT89" i="1" s="1"/>
  <c r="BR89" i="1"/>
  <c r="BW89" i="1" s="1"/>
  <c r="BQ89" i="1"/>
  <c r="BV89" i="1" s="1"/>
  <c r="BR247" i="1"/>
  <c r="BW247" i="1" s="1"/>
  <c r="BP247" i="1"/>
  <c r="BU247" i="1" s="1"/>
  <c r="BO247" i="1"/>
  <c r="BT247" i="1" s="1"/>
  <c r="BQ247" i="1"/>
  <c r="BV247" i="1" s="1"/>
  <c r="BN324" i="1"/>
  <c r="BN463" i="1"/>
  <c r="BP332" i="1"/>
  <c r="BU332" i="1" s="1"/>
  <c r="BO332" i="1"/>
  <c r="BT332" i="1" s="1"/>
  <c r="BR332" i="1"/>
  <c r="BW332" i="1" s="1"/>
  <c r="BQ332" i="1"/>
  <c r="BV332" i="1" s="1"/>
  <c r="BX435" i="1"/>
  <c r="BS435" i="1"/>
  <c r="BS487" i="1"/>
  <c r="BX487" i="1"/>
  <c r="BR428" i="1"/>
  <c r="BW428" i="1" s="1"/>
  <c r="BQ428" i="1"/>
  <c r="BV428" i="1" s="1"/>
  <c r="BP428" i="1"/>
  <c r="BU428" i="1" s="1"/>
  <c r="BO428" i="1"/>
  <c r="BT428" i="1" s="1"/>
  <c r="BN344" i="1"/>
  <c r="BN507" i="1"/>
  <c r="BR279" i="1"/>
  <c r="BW279" i="1" s="1"/>
  <c r="BP279" i="1"/>
  <c r="BU279" i="1" s="1"/>
  <c r="BO279" i="1"/>
  <c r="BT279" i="1" s="1"/>
  <c r="BQ279" i="1"/>
  <c r="BV279" i="1" s="1"/>
  <c r="BQ281" i="1"/>
  <c r="BV281" i="1" s="1"/>
  <c r="BP281" i="1"/>
  <c r="BU281" i="1" s="1"/>
  <c r="BO281" i="1"/>
  <c r="BT281" i="1" s="1"/>
  <c r="BR281" i="1"/>
  <c r="BW281" i="1" s="1"/>
  <c r="BR267" i="1"/>
  <c r="BW267" i="1" s="1"/>
  <c r="BQ267" i="1"/>
  <c r="BV267" i="1" s="1"/>
  <c r="BP267" i="1"/>
  <c r="BU267" i="1" s="1"/>
  <c r="BO267" i="1"/>
  <c r="BT267" i="1" s="1"/>
  <c r="BN343" i="1"/>
  <c r="BN375" i="1"/>
  <c r="BP150" i="1"/>
  <c r="BU150" i="1" s="1"/>
  <c r="BO150" i="1"/>
  <c r="BT150" i="1" s="1"/>
  <c r="BR150" i="1"/>
  <c r="BW150" i="1" s="1"/>
  <c r="BQ150" i="1"/>
  <c r="BV150" i="1" s="1"/>
  <c r="BO128" i="1"/>
  <c r="BT128" i="1" s="1"/>
  <c r="BR128" i="1"/>
  <c r="BW128" i="1" s="1"/>
  <c r="BQ128" i="1"/>
  <c r="BV128" i="1" s="1"/>
  <c r="BP128" i="1"/>
  <c r="BU128" i="1" s="1"/>
  <c r="BR94" i="1"/>
  <c r="BW94" i="1" s="1"/>
  <c r="BO94" i="1"/>
  <c r="BT94" i="1" s="1"/>
  <c r="BQ94" i="1"/>
  <c r="BV94" i="1" s="1"/>
  <c r="BP94" i="1"/>
  <c r="BU94" i="1" s="1"/>
  <c r="BN395" i="1"/>
  <c r="BR39" i="1"/>
  <c r="BW39" i="1" s="1"/>
  <c r="BP39" i="1"/>
  <c r="BU39" i="1" s="1"/>
  <c r="BQ39" i="1"/>
  <c r="BV39" i="1" s="1"/>
  <c r="BO39" i="1"/>
  <c r="BT39" i="1" s="1"/>
  <c r="BP66" i="1"/>
  <c r="BU66" i="1" s="1"/>
  <c r="BO66" i="1"/>
  <c r="BT66" i="1" s="1"/>
  <c r="BR66" i="1"/>
  <c r="BW66" i="1" s="1"/>
  <c r="BQ66" i="1"/>
  <c r="BV66" i="1" s="1"/>
  <c r="BQ33" i="1"/>
  <c r="BV33" i="1" s="1"/>
  <c r="BR33" i="1"/>
  <c r="BW33" i="1" s="1"/>
  <c r="BO33" i="1"/>
  <c r="BT33" i="1" s="1"/>
  <c r="BP33" i="1"/>
  <c r="BU33" i="1" s="1"/>
  <c r="BR187" i="1"/>
  <c r="BW187" i="1" s="1"/>
  <c r="BO187" i="1"/>
  <c r="BT187" i="1" s="1"/>
  <c r="BQ187" i="1"/>
  <c r="BV187" i="1" s="1"/>
  <c r="BP187" i="1"/>
  <c r="BU187" i="1" s="1"/>
  <c r="BN420" i="1"/>
  <c r="BN104" i="1"/>
  <c r="BN510" i="1"/>
  <c r="BP250" i="1"/>
  <c r="BU250" i="1" s="1"/>
  <c r="BO250" i="1"/>
  <c r="BT250" i="1" s="1"/>
  <c r="BR250" i="1"/>
  <c r="BW250" i="1" s="1"/>
  <c r="BQ250" i="1"/>
  <c r="BV250" i="1" s="1"/>
  <c r="BN319" i="1"/>
  <c r="BN138" i="1"/>
  <c r="BN307" i="1"/>
  <c r="BN348" i="1"/>
  <c r="BP151" i="1"/>
  <c r="BU151" i="1" s="1"/>
  <c r="BO151" i="1"/>
  <c r="BT151" i="1" s="1"/>
  <c r="BR151" i="1"/>
  <c r="BW151" i="1" s="1"/>
  <c r="BQ151" i="1"/>
  <c r="BV151" i="1" s="1"/>
  <c r="BN317" i="1"/>
  <c r="BQ330" i="1"/>
  <c r="BV330" i="1" s="1"/>
  <c r="BP330" i="1"/>
  <c r="BU330" i="1" s="1"/>
  <c r="BO330" i="1"/>
  <c r="BT330" i="1" s="1"/>
  <c r="BR330" i="1"/>
  <c r="BW330" i="1" s="1"/>
  <c r="BO120" i="1"/>
  <c r="BT120" i="1" s="1"/>
  <c r="BR120" i="1"/>
  <c r="BW120" i="1" s="1"/>
  <c r="BP120" i="1"/>
  <c r="BU120" i="1" s="1"/>
  <c r="BQ120" i="1"/>
  <c r="BV120" i="1" s="1"/>
  <c r="BQ298" i="1"/>
  <c r="BV298" i="1" s="1"/>
  <c r="BO298" i="1"/>
  <c r="BT298" i="1" s="1"/>
  <c r="BP298" i="1"/>
  <c r="BU298" i="1" s="1"/>
  <c r="BR298" i="1"/>
  <c r="BW298" i="1" s="1"/>
  <c r="BN68" i="1"/>
  <c r="BN268" i="1"/>
  <c r="BO257" i="1"/>
  <c r="BT257" i="1" s="1"/>
  <c r="BR257" i="1"/>
  <c r="BW257" i="1" s="1"/>
  <c r="BQ257" i="1"/>
  <c r="BV257" i="1" s="1"/>
  <c r="BP257" i="1"/>
  <c r="BU257" i="1" s="1"/>
  <c r="BR458" i="1"/>
  <c r="BW458" i="1" s="1"/>
  <c r="BP458" i="1"/>
  <c r="BU458" i="1" s="1"/>
  <c r="BO458" i="1"/>
  <c r="BT458" i="1" s="1"/>
  <c r="BQ458" i="1"/>
  <c r="BV458" i="1" s="1"/>
  <c r="BN130" i="1"/>
  <c r="BP229" i="1"/>
  <c r="BU229" i="1" s="1"/>
  <c r="BO229" i="1"/>
  <c r="BT229" i="1" s="1"/>
  <c r="BR229" i="1"/>
  <c r="BW229" i="1" s="1"/>
  <c r="BQ229" i="1"/>
  <c r="BV229" i="1" s="1"/>
  <c r="BN142" i="1"/>
  <c r="BN227" i="1"/>
  <c r="BQ105" i="1"/>
  <c r="BV105" i="1" s="1"/>
  <c r="BO105" i="1"/>
  <c r="BT105" i="1" s="1"/>
  <c r="BR105" i="1"/>
  <c r="BW105" i="1" s="1"/>
  <c r="BP105" i="1"/>
  <c r="BU105" i="1" s="1"/>
  <c r="BR251" i="1"/>
  <c r="BW251" i="1" s="1"/>
  <c r="BQ251" i="1"/>
  <c r="BV251" i="1" s="1"/>
  <c r="BP251" i="1"/>
  <c r="BU251" i="1" s="1"/>
  <c r="BO251" i="1"/>
  <c r="BT251" i="1" s="1"/>
  <c r="BN356" i="1"/>
  <c r="BQ69" i="1"/>
  <c r="BV69" i="1" s="1"/>
  <c r="BP69" i="1"/>
  <c r="BU69" i="1" s="1"/>
  <c r="BR69" i="1"/>
  <c r="BW69" i="1" s="1"/>
  <c r="BO69" i="1"/>
  <c r="BT69" i="1" s="1"/>
  <c r="BN396" i="1"/>
  <c r="BR42" i="1"/>
  <c r="BW42" i="1" s="1"/>
  <c r="BQ42" i="1"/>
  <c r="BV42" i="1" s="1"/>
  <c r="BO42" i="1"/>
  <c r="BT42" i="1" s="1"/>
  <c r="BP42" i="1"/>
  <c r="BU42" i="1" s="1"/>
  <c r="BN457" i="1"/>
  <c r="BX427" i="1"/>
  <c r="BS427" i="1"/>
  <c r="BN352" i="1"/>
  <c r="BO327" i="1"/>
  <c r="BT327" i="1" s="1"/>
  <c r="BR327" i="1"/>
  <c r="BW327" i="1" s="1"/>
  <c r="BP327" i="1"/>
  <c r="BU327" i="1" s="1"/>
  <c r="BQ327" i="1"/>
  <c r="BV327" i="1" s="1"/>
  <c r="BP57" i="1"/>
  <c r="BU57" i="1" s="1"/>
  <c r="BO57" i="1"/>
  <c r="BT57" i="1" s="1"/>
  <c r="BR57" i="1"/>
  <c r="BW57" i="1" s="1"/>
  <c r="BQ57" i="1"/>
  <c r="BV57" i="1" s="1"/>
  <c r="BP440" i="1"/>
  <c r="BU440" i="1" s="1"/>
  <c r="BO440" i="1"/>
  <c r="BT440" i="1" s="1"/>
  <c r="BR440" i="1"/>
  <c r="BW440" i="1" s="1"/>
  <c r="BQ440" i="1"/>
  <c r="BV440" i="1" s="1"/>
  <c r="BN258" i="1"/>
  <c r="BN484" i="1"/>
  <c r="BO127" i="1"/>
  <c r="BT127" i="1" s="1"/>
  <c r="BR127" i="1"/>
  <c r="BW127" i="1" s="1"/>
  <c r="BQ127" i="1"/>
  <c r="BV127" i="1" s="1"/>
  <c r="BP127" i="1"/>
  <c r="BU127" i="1" s="1"/>
  <c r="BQ148" i="1"/>
  <c r="BV148" i="1" s="1"/>
  <c r="BP148" i="1"/>
  <c r="BU148" i="1" s="1"/>
  <c r="BO148" i="1"/>
  <c r="BT148" i="1" s="1"/>
  <c r="BR148" i="1"/>
  <c r="BW148" i="1" s="1"/>
  <c r="BX453" i="1"/>
  <c r="BS453" i="1"/>
  <c r="BN260" i="1"/>
  <c r="BN469" i="1"/>
  <c r="BN283" i="1"/>
  <c r="BX153" i="1"/>
  <c r="BS153" i="1"/>
  <c r="BN32" i="1"/>
  <c r="BQ67" i="1"/>
  <c r="BV67" i="1" s="1"/>
  <c r="BP67" i="1"/>
  <c r="BU67" i="1" s="1"/>
  <c r="BR67" i="1"/>
  <c r="BW67" i="1" s="1"/>
  <c r="BO67" i="1"/>
  <c r="BT67" i="1" s="1"/>
  <c r="BP436" i="1"/>
  <c r="BU436" i="1" s="1"/>
  <c r="BR436" i="1"/>
  <c r="BW436" i="1" s="1"/>
  <c r="BQ436" i="1"/>
  <c r="BV436" i="1" s="1"/>
  <c r="BO436" i="1"/>
  <c r="BT436" i="1" s="1"/>
  <c r="BO273" i="1"/>
  <c r="BT273" i="1" s="1"/>
  <c r="BR273" i="1"/>
  <c r="BW273" i="1" s="1"/>
  <c r="BQ273" i="1"/>
  <c r="BV273" i="1" s="1"/>
  <c r="BP273" i="1"/>
  <c r="BU273" i="1" s="1"/>
  <c r="BP455" i="1"/>
  <c r="BU455" i="1" s="1"/>
  <c r="BO455" i="1"/>
  <c r="BT455" i="1" s="1"/>
  <c r="BR455" i="1"/>
  <c r="BW455" i="1" s="1"/>
  <c r="BQ455" i="1"/>
  <c r="BV455" i="1" s="1"/>
  <c r="BP346" i="1"/>
  <c r="BU346" i="1" s="1"/>
  <c r="BQ346" i="1"/>
  <c r="BV346" i="1" s="1"/>
  <c r="BO346" i="1"/>
  <c r="BT346" i="1" s="1"/>
  <c r="BR346" i="1"/>
  <c r="BW346" i="1" s="1"/>
  <c r="BN313" i="1"/>
  <c r="BR236" i="1"/>
  <c r="BW236" i="1" s="1"/>
  <c r="BO236" i="1"/>
  <c r="BT236" i="1" s="1"/>
  <c r="BQ236" i="1"/>
  <c r="BV236" i="1" s="1"/>
  <c r="BP236" i="1"/>
  <c r="BU236" i="1" s="1"/>
  <c r="BO262" i="1"/>
  <c r="BT262" i="1" s="1"/>
  <c r="BR262" i="1"/>
  <c r="BW262" i="1" s="1"/>
  <c r="BQ262" i="1"/>
  <c r="BV262" i="1" s="1"/>
  <c r="BP262" i="1"/>
  <c r="BU262" i="1" s="1"/>
  <c r="BN339" i="1"/>
  <c r="BQ107" i="1"/>
  <c r="BV107" i="1" s="1"/>
  <c r="BP107" i="1"/>
  <c r="BU107" i="1" s="1"/>
  <c r="BO107" i="1"/>
  <c r="BT107" i="1" s="1"/>
  <c r="BR107" i="1"/>
  <c r="BW107" i="1" s="1"/>
  <c r="BO91" i="1"/>
  <c r="BT91" i="1" s="1"/>
  <c r="BP91" i="1"/>
  <c r="BU91" i="1" s="1"/>
  <c r="BR91" i="1"/>
  <c r="BW91" i="1" s="1"/>
  <c r="BQ91" i="1"/>
  <c r="BV91" i="1" s="1"/>
  <c r="BX365" i="1"/>
  <c r="BS365" i="1"/>
  <c r="BX369" i="1"/>
  <c r="BS369" i="1"/>
  <c r="BN499" i="1"/>
  <c r="BR432" i="1"/>
  <c r="BW432" i="1" s="1"/>
  <c r="BQ432" i="1"/>
  <c r="BV432" i="1" s="1"/>
  <c r="BP432" i="1"/>
  <c r="BU432" i="1" s="1"/>
  <c r="BO432" i="1"/>
  <c r="BT432" i="1" s="1"/>
  <c r="BQ410" i="1"/>
  <c r="BV410" i="1" s="1"/>
  <c r="BP410" i="1"/>
  <c r="BU410" i="1" s="1"/>
  <c r="BO410" i="1"/>
  <c r="BT410" i="1" s="1"/>
  <c r="BR410" i="1"/>
  <c r="BW410" i="1" s="1"/>
  <c r="BN371" i="1"/>
  <c r="BQ129" i="1"/>
  <c r="BV129" i="1" s="1"/>
  <c r="BO129" i="1"/>
  <c r="BT129" i="1" s="1"/>
  <c r="BP129" i="1"/>
  <c r="BU129" i="1" s="1"/>
  <c r="BR129" i="1"/>
  <c r="BW129" i="1" s="1"/>
  <c r="BQ36" i="1"/>
  <c r="BV36" i="1" s="1"/>
  <c r="BP36" i="1"/>
  <c r="BU36" i="1" s="1"/>
  <c r="BR36" i="1"/>
  <c r="BW36" i="1" s="1"/>
  <c r="BO36" i="1"/>
  <c r="BT36" i="1" s="1"/>
  <c r="BN482" i="1"/>
  <c r="BQ65" i="1"/>
  <c r="BV65" i="1" s="1"/>
  <c r="BP65" i="1"/>
  <c r="BU65" i="1" s="1"/>
  <c r="BR65" i="1"/>
  <c r="BW65" i="1" s="1"/>
  <c r="BO65" i="1"/>
  <c r="BT65" i="1" s="1"/>
  <c r="BN288" i="1"/>
  <c r="BN95" i="1"/>
  <c r="BP370" i="1"/>
  <c r="BU370" i="1" s="1"/>
  <c r="BO370" i="1"/>
  <c r="BT370" i="1" s="1"/>
  <c r="BR370" i="1"/>
  <c r="BW370" i="1" s="1"/>
  <c r="BQ370" i="1"/>
  <c r="BV370" i="1" s="1"/>
  <c r="BQ49" i="1"/>
  <c r="BV49" i="1" s="1"/>
  <c r="BO49" i="1"/>
  <c r="BT49" i="1" s="1"/>
  <c r="BP49" i="1"/>
  <c r="BU49" i="1" s="1"/>
  <c r="BR49" i="1"/>
  <c r="BW49" i="1" s="1"/>
  <c r="BN465" i="1"/>
  <c r="BP185" i="1"/>
  <c r="BU185" i="1" s="1"/>
  <c r="BR185" i="1"/>
  <c r="BW185" i="1" s="1"/>
  <c r="BO185" i="1"/>
  <c r="BT185" i="1" s="1"/>
  <c r="BQ185" i="1"/>
  <c r="BV185" i="1" s="1"/>
  <c r="BQ125" i="1"/>
  <c r="BV125" i="1" s="1"/>
  <c r="BP125" i="1"/>
  <c r="BU125" i="1" s="1"/>
  <c r="BO125" i="1"/>
  <c r="BT125" i="1" s="1"/>
  <c r="BR125" i="1"/>
  <c r="BW125" i="1" s="1"/>
  <c r="BN309" i="1"/>
  <c r="BN55" i="1"/>
  <c r="BN311" i="1"/>
  <c r="BN133" i="1"/>
  <c r="BX204" i="1"/>
  <c r="BS204" i="1"/>
  <c r="BN439" i="1"/>
  <c r="BN405" i="1"/>
  <c r="BS152" i="1"/>
  <c r="BX152" i="1"/>
  <c r="BN80" i="1"/>
  <c r="BS160" i="1"/>
  <c r="BX160" i="1"/>
  <c r="BX384" i="1"/>
  <c r="BS384" i="1"/>
  <c r="BX224" i="1"/>
  <c r="BS224" i="1"/>
  <c r="BX210" i="1"/>
  <c r="BS210" i="1"/>
  <c r="BS222" i="1"/>
  <c r="BX222" i="1"/>
  <c r="BX207" i="1"/>
  <c r="BS207" i="1"/>
  <c r="BS206" i="1"/>
  <c r="BX206" i="1"/>
  <c r="BX165" i="1"/>
  <c r="BS165" i="1"/>
  <c r="BS194" i="1"/>
  <c r="BX194" i="1"/>
  <c r="BX221" i="1"/>
  <c r="BS221" i="1"/>
  <c r="BS198" i="1"/>
  <c r="BX198" i="1"/>
  <c r="BN21" i="1"/>
  <c r="BN15" i="1"/>
  <c r="BN23" i="1"/>
  <c r="BN24" i="1"/>
  <c r="BN22" i="1"/>
  <c r="BN28" i="1"/>
  <c r="BN20" i="1"/>
  <c r="Q44" i="4"/>
  <c r="AU12" i="1"/>
  <c r="AU13" i="1" s="1"/>
  <c r="AU14" i="1" s="1"/>
  <c r="AU15" i="1" s="1"/>
  <c r="AU16" i="1" s="1"/>
  <c r="AU17" i="1" s="1"/>
  <c r="AU18" i="1" s="1"/>
  <c r="AU19" i="1" s="1"/>
  <c r="AU20" i="1" s="1"/>
  <c r="AU21" i="1" s="1"/>
  <c r="AU22" i="1" s="1"/>
  <c r="AU23" i="1" s="1"/>
  <c r="AU24" i="1" s="1"/>
  <c r="AU25" i="1" s="1"/>
  <c r="AU26" i="1" s="1"/>
  <c r="AU27" i="1" s="1"/>
  <c r="AU28" i="1" s="1"/>
  <c r="AU29" i="1" s="1"/>
  <c r="AU30" i="1" s="1"/>
  <c r="AU31" i="1" s="1"/>
  <c r="AU32" i="1" s="1"/>
  <c r="AU33" i="1" s="1"/>
  <c r="AU34" i="1" s="1"/>
  <c r="AU35" i="1" s="1"/>
  <c r="AU36" i="1" s="1"/>
  <c r="AU37" i="1" s="1"/>
  <c r="AU38" i="1" s="1"/>
  <c r="AU39" i="1" s="1"/>
  <c r="AU40" i="1" s="1"/>
  <c r="AU41" i="1" s="1"/>
  <c r="AU42" i="1" s="1"/>
  <c r="AU43" i="1" s="1"/>
  <c r="AU44" i="1" s="1"/>
  <c r="AU45" i="1" s="1"/>
  <c r="AU46" i="1" s="1"/>
  <c r="AU47" i="1" s="1"/>
  <c r="AU48" i="1" s="1"/>
  <c r="AU49" i="1" s="1"/>
  <c r="AU50" i="1" s="1"/>
  <c r="AU51" i="1" s="1"/>
  <c r="AU52" i="1" s="1"/>
  <c r="AU53" i="1" s="1"/>
  <c r="AU54" i="1" s="1"/>
  <c r="AU55" i="1" s="1"/>
  <c r="AU56" i="1" s="1"/>
  <c r="AU57" i="1" s="1"/>
  <c r="AU58" i="1" s="1"/>
  <c r="AU59" i="1" s="1"/>
  <c r="AU60" i="1" s="1"/>
  <c r="AU61" i="1" s="1"/>
  <c r="AU62" i="1" s="1"/>
  <c r="AU63" i="1" s="1"/>
  <c r="AU64" i="1" s="1"/>
  <c r="AU65" i="1" s="1"/>
  <c r="AU66" i="1" s="1"/>
  <c r="AU67" i="1" s="1"/>
  <c r="AU68" i="1" s="1"/>
  <c r="AU69" i="1" s="1"/>
  <c r="AU70" i="1" s="1"/>
  <c r="AU71" i="1" s="1"/>
  <c r="AU72" i="1" s="1"/>
  <c r="AU73" i="1" s="1"/>
  <c r="AU74" i="1" s="1"/>
  <c r="AU75" i="1" s="1"/>
  <c r="AU76" i="1" s="1"/>
  <c r="AU77" i="1" s="1"/>
  <c r="AU78" i="1" s="1"/>
  <c r="AU79" i="1" s="1"/>
  <c r="AU80" i="1" s="1"/>
  <c r="AU81" i="1" s="1"/>
  <c r="AU82" i="1" s="1"/>
  <c r="AU83" i="1" s="1"/>
  <c r="AU84" i="1" s="1"/>
  <c r="AU85" i="1" s="1"/>
  <c r="AU86" i="1" s="1"/>
  <c r="AU87" i="1" s="1"/>
  <c r="AU88" i="1" s="1"/>
  <c r="AU89" i="1" s="1"/>
  <c r="AU90" i="1" s="1"/>
  <c r="AU91" i="1" s="1"/>
  <c r="AU92" i="1" s="1"/>
  <c r="AU93" i="1" s="1"/>
  <c r="AU94" i="1" s="1"/>
  <c r="AU95" i="1" s="1"/>
  <c r="AU96" i="1" s="1"/>
  <c r="AU97" i="1" s="1"/>
  <c r="AU98" i="1" s="1"/>
  <c r="AU99" i="1" s="1"/>
  <c r="AU100" i="1" s="1"/>
  <c r="AU101" i="1" s="1"/>
  <c r="AU102" i="1" s="1"/>
  <c r="AU103" i="1" s="1"/>
  <c r="AU104" i="1" s="1"/>
  <c r="AU105" i="1" s="1"/>
  <c r="AU106" i="1" s="1"/>
  <c r="AU107" i="1" s="1"/>
  <c r="AU108" i="1" s="1"/>
  <c r="AU109" i="1" s="1"/>
  <c r="AU110" i="1" s="1"/>
  <c r="AU111" i="1" s="1"/>
  <c r="AU112" i="1" s="1"/>
  <c r="AU113" i="1" s="1"/>
  <c r="AU114" i="1" s="1"/>
  <c r="AU115" i="1" s="1"/>
  <c r="AU116" i="1" s="1"/>
  <c r="AU117" i="1" s="1"/>
  <c r="AU118" i="1" s="1"/>
  <c r="AU119" i="1" s="1"/>
  <c r="AU120" i="1" s="1"/>
  <c r="AU121" i="1" s="1"/>
  <c r="AU122" i="1" s="1"/>
  <c r="AU123" i="1" s="1"/>
  <c r="AU124" i="1" s="1"/>
  <c r="AU125" i="1" s="1"/>
  <c r="AU126" i="1" s="1"/>
  <c r="AU127" i="1" s="1"/>
  <c r="AU128" i="1" s="1"/>
  <c r="AU129" i="1" s="1"/>
  <c r="AU130" i="1" s="1"/>
  <c r="AU131" i="1" s="1"/>
  <c r="AU132" i="1" s="1"/>
  <c r="AU133" i="1" s="1"/>
  <c r="AU134" i="1" s="1"/>
  <c r="AU135" i="1" s="1"/>
  <c r="AU136" i="1" s="1"/>
  <c r="AU137" i="1" s="1"/>
  <c r="AU138" i="1" s="1"/>
  <c r="AU139" i="1" s="1"/>
  <c r="AU140" i="1" s="1"/>
  <c r="AU141" i="1" s="1"/>
  <c r="AU142" i="1" s="1"/>
  <c r="AU143" i="1" s="1"/>
  <c r="AU144" i="1" s="1"/>
  <c r="AU145" i="1" s="1"/>
  <c r="AU146" i="1" s="1"/>
  <c r="AU147" i="1" s="1"/>
  <c r="AU148" i="1" s="1"/>
  <c r="AU149" i="1" s="1"/>
  <c r="AU150" i="1" s="1"/>
  <c r="AU151" i="1" s="1"/>
  <c r="AU152" i="1" s="1"/>
  <c r="AU153" i="1" s="1"/>
  <c r="AU154" i="1" s="1"/>
  <c r="AU155" i="1" s="1"/>
  <c r="AU156" i="1" s="1"/>
  <c r="AU157" i="1" s="1"/>
  <c r="AU158" i="1" s="1"/>
  <c r="AU159" i="1" s="1"/>
  <c r="AU160" i="1" s="1"/>
  <c r="AU161" i="1" s="1"/>
  <c r="AU162" i="1" s="1"/>
  <c r="AU163" i="1" s="1"/>
  <c r="AU164" i="1" s="1"/>
  <c r="AU165" i="1" s="1"/>
  <c r="AU166" i="1" s="1"/>
  <c r="AU167" i="1" s="1"/>
  <c r="AU168" i="1" s="1"/>
  <c r="AU169" i="1" s="1"/>
  <c r="AU170" i="1" s="1"/>
  <c r="AU171" i="1" s="1"/>
  <c r="AU172" i="1" s="1"/>
  <c r="AU173" i="1" s="1"/>
  <c r="AU174" i="1" s="1"/>
  <c r="AU175" i="1" s="1"/>
  <c r="AU176" i="1" s="1"/>
  <c r="AU177" i="1" s="1"/>
  <c r="AU178" i="1" s="1"/>
  <c r="AU179" i="1" s="1"/>
  <c r="AU180" i="1" s="1"/>
  <c r="AU181" i="1" s="1"/>
  <c r="AU182" i="1" s="1"/>
  <c r="AU183" i="1" s="1"/>
  <c r="AU184" i="1" s="1"/>
  <c r="AU185" i="1" s="1"/>
  <c r="AU186" i="1" s="1"/>
  <c r="AU187" i="1" s="1"/>
  <c r="AU188" i="1" s="1"/>
  <c r="AU189" i="1" s="1"/>
  <c r="AU190" i="1" s="1"/>
  <c r="AU191" i="1" s="1"/>
  <c r="AU192" i="1" s="1"/>
  <c r="AU193" i="1" s="1"/>
  <c r="AU194" i="1" s="1"/>
  <c r="AU195" i="1" s="1"/>
  <c r="AU196" i="1" s="1"/>
  <c r="AU197" i="1" s="1"/>
  <c r="AU198" i="1" s="1"/>
  <c r="AU199" i="1" s="1"/>
  <c r="AU200" i="1" s="1"/>
  <c r="AU201" i="1" s="1"/>
  <c r="AU202" i="1" s="1"/>
  <c r="AU203" i="1" s="1"/>
  <c r="AU204" i="1" s="1"/>
  <c r="AU205" i="1" s="1"/>
  <c r="AU206" i="1" s="1"/>
  <c r="AU207" i="1" s="1"/>
  <c r="AU208" i="1" s="1"/>
  <c r="AU209" i="1" s="1"/>
  <c r="AU210" i="1" s="1"/>
  <c r="AU211" i="1" s="1"/>
  <c r="AU212" i="1" s="1"/>
  <c r="AU213" i="1" s="1"/>
  <c r="AU214" i="1" s="1"/>
  <c r="AU215" i="1" s="1"/>
  <c r="AU216" i="1" s="1"/>
  <c r="AU217" i="1" s="1"/>
  <c r="AU218" i="1" s="1"/>
  <c r="AU219" i="1" s="1"/>
  <c r="AU220" i="1" s="1"/>
  <c r="AU221" i="1" s="1"/>
  <c r="AU222" i="1" s="1"/>
  <c r="AU223" i="1" s="1"/>
  <c r="AU224" i="1" s="1"/>
  <c r="AU225" i="1" s="1"/>
  <c r="AU226" i="1" s="1"/>
  <c r="AU227" i="1" s="1"/>
  <c r="AU228" i="1" s="1"/>
  <c r="AU229" i="1" s="1"/>
  <c r="AU230" i="1" s="1"/>
  <c r="AU231" i="1" s="1"/>
  <c r="AU232" i="1" s="1"/>
  <c r="AU233" i="1" s="1"/>
  <c r="AU234" i="1" s="1"/>
  <c r="AU235" i="1" s="1"/>
  <c r="AU236" i="1" s="1"/>
  <c r="AU237" i="1" s="1"/>
  <c r="AU238" i="1" s="1"/>
  <c r="AU239" i="1" s="1"/>
  <c r="AU240" i="1" s="1"/>
  <c r="AU241" i="1" s="1"/>
  <c r="AU242" i="1" s="1"/>
  <c r="AU243" i="1" s="1"/>
  <c r="AU244" i="1" s="1"/>
  <c r="AU245" i="1" s="1"/>
  <c r="AU246" i="1" s="1"/>
  <c r="AU247" i="1" s="1"/>
  <c r="AU248" i="1" s="1"/>
  <c r="AU249" i="1" s="1"/>
  <c r="AU250" i="1" s="1"/>
  <c r="AU251" i="1" s="1"/>
  <c r="AU252" i="1" s="1"/>
  <c r="AU253" i="1" s="1"/>
  <c r="AU254" i="1" s="1"/>
  <c r="AU255" i="1" s="1"/>
  <c r="AU256" i="1" s="1"/>
  <c r="AU257" i="1" s="1"/>
  <c r="AU258" i="1" s="1"/>
  <c r="AU259" i="1" s="1"/>
  <c r="AU260" i="1" s="1"/>
  <c r="AU261" i="1" s="1"/>
  <c r="AU262" i="1" s="1"/>
  <c r="AU263" i="1" s="1"/>
  <c r="AU264" i="1" s="1"/>
  <c r="AU265" i="1" s="1"/>
  <c r="AU266" i="1" s="1"/>
  <c r="AU267" i="1" s="1"/>
  <c r="AU268" i="1" s="1"/>
  <c r="AU269" i="1" s="1"/>
  <c r="AU270" i="1" s="1"/>
  <c r="AU271" i="1" s="1"/>
  <c r="AU272" i="1" s="1"/>
  <c r="AU273" i="1" s="1"/>
  <c r="AU274" i="1" s="1"/>
  <c r="AU275" i="1" s="1"/>
  <c r="AU276" i="1" s="1"/>
  <c r="AU277" i="1" s="1"/>
  <c r="AU278" i="1" s="1"/>
  <c r="AU279" i="1" s="1"/>
  <c r="AU280" i="1" s="1"/>
  <c r="AU281" i="1" s="1"/>
  <c r="AU282" i="1" s="1"/>
  <c r="AU283" i="1" s="1"/>
  <c r="AU284" i="1" s="1"/>
  <c r="AU285" i="1" s="1"/>
  <c r="AU286" i="1" s="1"/>
  <c r="AU287" i="1" s="1"/>
  <c r="AU288" i="1" s="1"/>
  <c r="AU289" i="1" s="1"/>
  <c r="AU290" i="1" s="1"/>
  <c r="AU291" i="1" s="1"/>
  <c r="AU292" i="1" s="1"/>
  <c r="AU293" i="1" s="1"/>
  <c r="AU294" i="1" s="1"/>
  <c r="AU295" i="1" s="1"/>
  <c r="AU296" i="1" s="1"/>
  <c r="AU297" i="1" s="1"/>
  <c r="AU298" i="1" s="1"/>
  <c r="AU299" i="1" s="1"/>
  <c r="AU300" i="1" s="1"/>
  <c r="AU301" i="1" s="1"/>
  <c r="AU302" i="1" s="1"/>
  <c r="AU303" i="1" s="1"/>
  <c r="AU304" i="1" s="1"/>
  <c r="AU305" i="1" s="1"/>
  <c r="AU306" i="1" s="1"/>
  <c r="AU307" i="1" s="1"/>
  <c r="AU308" i="1" s="1"/>
  <c r="AU309" i="1" s="1"/>
  <c r="AU310" i="1" s="1"/>
  <c r="AU311" i="1" s="1"/>
  <c r="AU312" i="1" s="1"/>
  <c r="AU313" i="1" s="1"/>
  <c r="AU314" i="1" s="1"/>
  <c r="AU315" i="1" s="1"/>
  <c r="AU316" i="1" s="1"/>
  <c r="AU317" i="1" s="1"/>
  <c r="AU318" i="1" s="1"/>
  <c r="AU319" i="1" s="1"/>
  <c r="AU320" i="1" s="1"/>
  <c r="AU321" i="1" s="1"/>
  <c r="AU322" i="1" s="1"/>
  <c r="AU323" i="1" s="1"/>
  <c r="AU324" i="1" s="1"/>
  <c r="AU325" i="1" s="1"/>
  <c r="AU326" i="1" s="1"/>
  <c r="AU327" i="1" s="1"/>
  <c r="AU328" i="1" s="1"/>
  <c r="AU329" i="1" s="1"/>
  <c r="AU330" i="1" s="1"/>
  <c r="AU331" i="1" s="1"/>
  <c r="AU332" i="1" s="1"/>
  <c r="AU333" i="1" s="1"/>
  <c r="AU334" i="1" s="1"/>
  <c r="AU335" i="1" s="1"/>
  <c r="AU336" i="1" s="1"/>
  <c r="AU337" i="1" s="1"/>
  <c r="AU338" i="1" s="1"/>
  <c r="AU339" i="1" s="1"/>
  <c r="AU340" i="1" s="1"/>
  <c r="AU341" i="1" s="1"/>
  <c r="AU342" i="1" s="1"/>
  <c r="AU343" i="1" s="1"/>
  <c r="AU344" i="1" s="1"/>
  <c r="AU345" i="1" s="1"/>
  <c r="AU346" i="1" s="1"/>
  <c r="AU347" i="1" s="1"/>
  <c r="AU348" i="1" s="1"/>
  <c r="AU349" i="1" s="1"/>
  <c r="AU350" i="1" s="1"/>
  <c r="AU351" i="1" s="1"/>
  <c r="AU352" i="1" s="1"/>
  <c r="AU353" i="1" s="1"/>
  <c r="AU354" i="1" s="1"/>
  <c r="AU355" i="1" s="1"/>
  <c r="AU356" i="1" s="1"/>
  <c r="AU357" i="1" s="1"/>
  <c r="AU358" i="1" s="1"/>
  <c r="AU359" i="1" s="1"/>
  <c r="AU360" i="1" s="1"/>
  <c r="AU361" i="1" s="1"/>
  <c r="AU362" i="1" s="1"/>
  <c r="AU363" i="1" s="1"/>
  <c r="AU364" i="1" s="1"/>
  <c r="AU365" i="1" s="1"/>
  <c r="AU366" i="1" s="1"/>
  <c r="AU367" i="1" s="1"/>
  <c r="AU368" i="1" s="1"/>
  <c r="AU369" i="1" s="1"/>
  <c r="AU370" i="1" s="1"/>
  <c r="AU371" i="1" s="1"/>
  <c r="AU372" i="1" s="1"/>
  <c r="AU373" i="1" s="1"/>
  <c r="AU374" i="1" s="1"/>
  <c r="AU375" i="1" s="1"/>
  <c r="AU376" i="1" s="1"/>
  <c r="AU377" i="1" s="1"/>
  <c r="AU378" i="1" s="1"/>
  <c r="AU379" i="1" s="1"/>
  <c r="AU380" i="1" s="1"/>
  <c r="AU381" i="1" s="1"/>
  <c r="AU382" i="1" s="1"/>
  <c r="AU383" i="1" s="1"/>
  <c r="AU384" i="1" s="1"/>
  <c r="AU385" i="1" s="1"/>
  <c r="AU386" i="1" s="1"/>
  <c r="AU387" i="1" s="1"/>
  <c r="AU388" i="1" s="1"/>
  <c r="AU389" i="1" s="1"/>
  <c r="AU390" i="1" s="1"/>
  <c r="AU391" i="1" s="1"/>
  <c r="AU392" i="1" s="1"/>
  <c r="AU393" i="1" s="1"/>
  <c r="AU394" i="1" s="1"/>
  <c r="AU395" i="1" s="1"/>
  <c r="AU396" i="1" s="1"/>
  <c r="AU397" i="1" s="1"/>
  <c r="AU398" i="1" s="1"/>
  <c r="AU399" i="1" s="1"/>
  <c r="AU400" i="1" s="1"/>
  <c r="AU401" i="1" s="1"/>
  <c r="AU402" i="1" s="1"/>
  <c r="AU403" i="1" s="1"/>
  <c r="AU404" i="1" s="1"/>
  <c r="AU405" i="1" s="1"/>
  <c r="AU406" i="1" s="1"/>
  <c r="AU407" i="1" s="1"/>
  <c r="AU408" i="1" s="1"/>
  <c r="AU409" i="1" s="1"/>
  <c r="AU410" i="1" s="1"/>
  <c r="AU411" i="1" s="1"/>
  <c r="AU412" i="1" s="1"/>
  <c r="AU413" i="1" s="1"/>
  <c r="AU414" i="1" s="1"/>
  <c r="AU415" i="1" s="1"/>
  <c r="AU416" i="1" s="1"/>
  <c r="AU417" i="1" s="1"/>
  <c r="AU418" i="1" s="1"/>
  <c r="AU419" i="1" s="1"/>
  <c r="AU420" i="1" s="1"/>
  <c r="AU421" i="1" s="1"/>
  <c r="AU422" i="1" s="1"/>
  <c r="AU423" i="1" s="1"/>
  <c r="AU424" i="1" s="1"/>
  <c r="AU425" i="1" s="1"/>
  <c r="AU426" i="1" s="1"/>
  <c r="AU427" i="1" s="1"/>
  <c r="AU428" i="1" s="1"/>
  <c r="AU429" i="1" s="1"/>
  <c r="AU430" i="1" s="1"/>
  <c r="AU431" i="1" s="1"/>
  <c r="AU432" i="1" s="1"/>
  <c r="AU433" i="1" s="1"/>
  <c r="AU434" i="1" s="1"/>
  <c r="AU435" i="1" s="1"/>
  <c r="AU436" i="1" s="1"/>
  <c r="AU437" i="1" s="1"/>
  <c r="AU438" i="1" s="1"/>
  <c r="AU439" i="1" s="1"/>
  <c r="AU440" i="1" s="1"/>
  <c r="AU441" i="1" s="1"/>
  <c r="AU442" i="1" s="1"/>
  <c r="AU443" i="1" s="1"/>
  <c r="AU444" i="1" s="1"/>
  <c r="AU445" i="1" s="1"/>
  <c r="AU446" i="1" s="1"/>
  <c r="AU447" i="1" s="1"/>
  <c r="AU448" i="1" s="1"/>
  <c r="AU449" i="1" s="1"/>
  <c r="AU450" i="1" s="1"/>
  <c r="AU451" i="1" s="1"/>
  <c r="AU452" i="1" s="1"/>
  <c r="AU453" i="1" s="1"/>
  <c r="AU454" i="1" s="1"/>
  <c r="AU455" i="1" s="1"/>
  <c r="AU456" i="1" s="1"/>
  <c r="AU457" i="1" s="1"/>
  <c r="AU458" i="1" s="1"/>
  <c r="AU459" i="1" s="1"/>
  <c r="AU460" i="1" s="1"/>
  <c r="AU461" i="1" s="1"/>
  <c r="AU462" i="1" s="1"/>
  <c r="AU463" i="1" s="1"/>
  <c r="AU464" i="1" s="1"/>
  <c r="AU465" i="1" s="1"/>
  <c r="AU466" i="1" s="1"/>
  <c r="AU467" i="1" s="1"/>
  <c r="AU468" i="1" s="1"/>
  <c r="AU469" i="1" s="1"/>
  <c r="AU470" i="1" s="1"/>
  <c r="AU471" i="1" s="1"/>
  <c r="AU472" i="1" s="1"/>
  <c r="AU473" i="1" s="1"/>
  <c r="AU474" i="1" s="1"/>
  <c r="AU475" i="1" s="1"/>
  <c r="AU476" i="1" s="1"/>
  <c r="AU477" i="1" s="1"/>
  <c r="AU478" i="1" s="1"/>
  <c r="AU479" i="1" s="1"/>
  <c r="AU480" i="1" s="1"/>
  <c r="AU481" i="1" s="1"/>
  <c r="AU482" i="1" s="1"/>
  <c r="AU483" i="1" s="1"/>
  <c r="AU484" i="1" s="1"/>
  <c r="AU485" i="1" s="1"/>
  <c r="AU486" i="1" s="1"/>
  <c r="AU487" i="1" s="1"/>
  <c r="AU488" i="1" s="1"/>
  <c r="AU489" i="1" s="1"/>
  <c r="AU490" i="1" s="1"/>
  <c r="AU491" i="1" s="1"/>
  <c r="AU492" i="1" s="1"/>
  <c r="AU493" i="1" s="1"/>
  <c r="AU494" i="1" s="1"/>
  <c r="AU495" i="1" s="1"/>
  <c r="AU496" i="1" s="1"/>
  <c r="AU497" i="1" s="1"/>
  <c r="AU498" i="1" s="1"/>
  <c r="AU499" i="1" s="1"/>
  <c r="AU500" i="1" s="1"/>
  <c r="AU501" i="1" s="1"/>
  <c r="AU502" i="1" s="1"/>
  <c r="AU503" i="1" s="1"/>
  <c r="AU504" i="1" s="1"/>
  <c r="AU505" i="1" s="1"/>
  <c r="AU506" i="1" s="1"/>
  <c r="AU507" i="1" s="1"/>
  <c r="AU508" i="1" s="1"/>
  <c r="AU509" i="1" s="1"/>
  <c r="AU510" i="1" s="1"/>
  <c r="BI11" i="1"/>
  <c r="B12" i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AM81" i="1" l="1"/>
  <c r="AM407" i="1"/>
  <c r="BR52" i="1"/>
  <c r="BW52" i="1" s="1"/>
  <c r="AM377" i="1"/>
  <c r="AM151" i="1"/>
  <c r="AM163" i="1"/>
  <c r="AM166" i="1"/>
  <c r="AM172" i="1"/>
  <c r="AM503" i="1"/>
  <c r="AM333" i="1"/>
  <c r="AM317" i="1"/>
  <c r="AM499" i="1"/>
  <c r="AM444" i="1"/>
  <c r="AM69" i="1"/>
  <c r="AM369" i="1"/>
  <c r="AM272" i="1"/>
  <c r="AM347" i="1"/>
  <c r="AM414" i="1"/>
  <c r="AM254" i="1"/>
  <c r="AM352" i="1"/>
  <c r="AM239" i="1"/>
  <c r="AM136" i="1"/>
  <c r="AM476" i="1"/>
  <c r="AM319" i="1"/>
  <c r="AM304" i="1"/>
  <c r="AM329" i="1"/>
  <c r="BQ315" i="1"/>
  <c r="BV315" i="1" s="1"/>
  <c r="BP400" i="1"/>
  <c r="BU400" i="1" s="1"/>
  <c r="AM85" i="1"/>
  <c r="AM198" i="1"/>
  <c r="AM316" i="1"/>
  <c r="BR449" i="1"/>
  <c r="BW449" i="1" s="1"/>
  <c r="BR325" i="1"/>
  <c r="BW325" i="1" s="1"/>
  <c r="BQ388" i="1"/>
  <c r="BV388" i="1" s="1"/>
  <c r="BQ400" i="1"/>
  <c r="BV400" i="1" s="1"/>
  <c r="BP47" i="1"/>
  <c r="BU47" i="1" s="1"/>
  <c r="BR447" i="1"/>
  <c r="BW447" i="1" s="1"/>
  <c r="BR400" i="1"/>
  <c r="BW400" i="1" s="1"/>
  <c r="AM112" i="1"/>
  <c r="AM383" i="1"/>
  <c r="AM410" i="1"/>
  <c r="AM252" i="1"/>
  <c r="AM21" i="1"/>
  <c r="AM128" i="1"/>
  <c r="BO308" i="1"/>
  <c r="BT308" i="1" s="1"/>
  <c r="BO100" i="1"/>
  <c r="BT100" i="1" s="1"/>
  <c r="BR47" i="1"/>
  <c r="BW47" i="1" s="1"/>
  <c r="BR308" i="1"/>
  <c r="BW308" i="1" s="1"/>
  <c r="BO447" i="1"/>
  <c r="BT447" i="1" s="1"/>
  <c r="BP449" i="1"/>
  <c r="BU449" i="1" s="1"/>
  <c r="BR460" i="1"/>
  <c r="BW460" i="1" s="1"/>
  <c r="BP462" i="1"/>
  <c r="BU462" i="1" s="1"/>
  <c r="BQ425" i="1"/>
  <c r="BV425" i="1" s="1"/>
  <c r="BQ340" i="1"/>
  <c r="BV340" i="1" s="1"/>
  <c r="BP100" i="1"/>
  <c r="BU100" i="1" s="1"/>
  <c r="BP52" i="1"/>
  <c r="BU52" i="1" s="1"/>
  <c r="BR388" i="1"/>
  <c r="BW388" i="1" s="1"/>
  <c r="BP460" i="1"/>
  <c r="BU460" i="1" s="1"/>
  <c r="BQ462" i="1"/>
  <c r="BV462" i="1" s="1"/>
  <c r="BR425" i="1"/>
  <c r="BW425" i="1" s="1"/>
  <c r="BR340" i="1"/>
  <c r="BW340" i="1" s="1"/>
  <c r="BQ97" i="1"/>
  <c r="BV97" i="1" s="1"/>
  <c r="BP37" i="1"/>
  <c r="BU37" i="1" s="1"/>
  <c r="BR82" i="1"/>
  <c r="BW82" i="1" s="1"/>
  <c r="BO82" i="1"/>
  <c r="BT82" i="1" s="1"/>
  <c r="BO325" i="1"/>
  <c r="BT325" i="1" s="1"/>
  <c r="BP97" i="1"/>
  <c r="BU97" i="1" s="1"/>
  <c r="BO37" i="1"/>
  <c r="BT37" i="1" s="1"/>
  <c r="AM494" i="1"/>
  <c r="AM175" i="1"/>
  <c r="AM430" i="1"/>
  <c r="AM398" i="1"/>
  <c r="AM29" i="1"/>
  <c r="AM309" i="1"/>
  <c r="AM215" i="1"/>
  <c r="AM297" i="1"/>
  <c r="AM293" i="1"/>
  <c r="AM243" i="1"/>
  <c r="AM33" i="1"/>
  <c r="AM360" i="1"/>
  <c r="AM284" i="1"/>
  <c r="AM228" i="1"/>
  <c r="AM281" i="1"/>
  <c r="AM73" i="1"/>
  <c r="AM167" i="1"/>
  <c r="AM417" i="1"/>
  <c r="AM57" i="1"/>
  <c r="AM210" i="1"/>
  <c r="AM313" i="1"/>
  <c r="AM468" i="1"/>
  <c r="AM31" i="1"/>
  <c r="AM208" i="1"/>
  <c r="AM288" i="1"/>
  <c r="AM41" i="1"/>
  <c r="AM35" i="1"/>
  <c r="AM379" i="1"/>
  <c r="AM45" i="1"/>
  <c r="AM484" i="1"/>
  <c r="AM285" i="1"/>
  <c r="AM441" i="1"/>
  <c r="AM332" i="1"/>
  <c r="AM447" i="1"/>
  <c r="AM427" i="1"/>
  <c r="AM320" i="1"/>
  <c r="AM341" i="1"/>
  <c r="AM351" i="1"/>
  <c r="BQ82" i="1"/>
  <c r="BV82" i="1" s="1"/>
  <c r="BP308" i="1"/>
  <c r="BU308" i="1" s="1"/>
  <c r="BQ460" i="1"/>
  <c r="BV460" i="1" s="1"/>
  <c r="BO425" i="1"/>
  <c r="BT425" i="1" s="1"/>
  <c r="BP340" i="1"/>
  <c r="BU340" i="1" s="1"/>
  <c r="BR97" i="1"/>
  <c r="BW97" i="1" s="1"/>
  <c r="BO47" i="1"/>
  <c r="BT47" i="1" s="1"/>
  <c r="BP447" i="1"/>
  <c r="BU447" i="1" s="1"/>
  <c r="BO449" i="1"/>
  <c r="BT449" i="1" s="1"/>
  <c r="BO462" i="1"/>
  <c r="BT462" i="1" s="1"/>
  <c r="BP325" i="1"/>
  <c r="BU325" i="1" s="1"/>
  <c r="BQ100" i="1"/>
  <c r="BV100" i="1" s="1"/>
  <c r="BO52" i="1"/>
  <c r="BQ37" i="1"/>
  <c r="BV37" i="1" s="1"/>
  <c r="BX37" i="1" s="1"/>
  <c r="BP388" i="1"/>
  <c r="BU388" i="1" s="1"/>
  <c r="BO505" i="1"/>
  <c r="BT505" i="1" s="1"/>
  <c r="AM93" i="1"/>
  <c r="CD341" i="1"/>
  <c r="CD501" i="1"/>
  <c r="AM137" i="1"/>
  <c r="AM214" i="1"/>
  <c r="AM231" i="1"/>
  <c r="AM132" i="1"/>
  <c r="AM277" i="1"/>
  <c r="AM162" i="1"/>
  <c r="CD213" i="1"/>
  <c r="CD454" i="1"/>
  <c r="CD167" i="1"/>
  <c r="EC167" i="1" s="1"/>
  <c r="G198" i="4" s="1"/>
  <c r="S198" i="4" s="1"/>
  <c r="CD474" i="1"/>
  <c r="CD200" i="1"/>
  <c r="EC200" i="1" s="1"/>
  <c r="G231" i="4" s="1"/>
  <c r="S231" i="4" s="1"/>
  <c r="AM301" i="1"/>
  <c r="AM455" i="1"/>
  <c r="CD159" i="1"/>
  <c r="CD357" i="1"/>
  <c r="AM235" i="1"/>
  <c r="AM207" i="1"/>
  <c r="AM199" i="1"/>
  <c r="AM394" i="1"/>
  <c r="AM185" i="1"/>
  <c r="BO315" i="1"/>
  <c r="BT315" i="1" s="1"/>
  <c r="CD498" i="1"/>
  <c r="BQ505" i="1"/>
  <c r="BV505" i="1" s="1"/>
  <c r="CD164" i="1"/>
  <c r="BR315" i="1"/>
  <c r="BW315" i="1" s="1"/>
  <c r="BP505" i="1"/>
  <c r="BU505" i="1" s="1"/>
  <c r="CD195" i="1"/>
  <c r="CD171" i="1"/>
  <c r="CD155" i="1"/>
  <c r="CD212" i="1"/>
  <c r="CD157" i="1"/>
  <c r="CD450" i="1"/>
  <c r="CD486" i="1"/>
  <c r="AM140" i="1"/>
  <c r="CD221" i="1"/>
  <c r="EC221" i="1" s="1"/>
  <c r="G252" i="4" s="1"/>
  <c r="S252" i="4" s="1"/>
  <c r="CD165" i="1"/>
  <c r="CD207" i="1"/>
  <c r="EC207" i="1" s="1"/>
  <c r="G238" i="4" s="1"/>
  <c r="S238" i="4" s="1"/>
  <c r="CD210" i="1"/>
  <c r="EC210" i="1" s="1"/>
  <c r="G241" i="4" s="1"/>
  <c r="S241" i="4" s="1"/>
  <c r="CD384" i="1"/>
  <c r="EC384" i="1" s="1"/>
  <c r="G415" i="4" s="1"/>
  <c r="S415" i="4" s="1"/>
  <c r="CD153" i="1"/>
  <c r="CD476" i="1"/>
  <c r="EC476" i="1" s="1"/>
  <c r="G507" i="4" s="1"/>
  <c r="S507" i="4" s="1"/>
  <c r="AM124" i="1"/>
  <c r="AM507" i="1"/>
  <c r="AM431" i="1"/>
  <c r="CD219" i="1"/>
  <c r="CD168" i="1"/>
  <c r="CD345" i="1"/>
  <c r="EC345" i="1" s="1"/>
  <c r="G376" i="4" s="1"/>
  <c r="S376" i="4" s="1"/>
  <c r="CD373" i="1"/>
  <c r="CD175" i="1"/>
  <c r="EC175" i="1" s="1"/>
  <c r="G206" i="4" s="1"/>
  <c r="S206" i="4" s="1"/>
  <c r="CD216" i="1"/>
  <c r="EC216" i="1" s="1"/>
  <c r="G247" i="4" s="1"/>
  <c r="S247" i="4" s="1"/>
  <c r="CD161" i="1"/>
  <c r="CD163" i="1"/>
  <c r="CD409" i="1"/>
  <c r="AM381" i="1"/>
  <c r="CD224" i="1"/>
  <c r="EC224" i="1" s="1"/>
  <c r="G255" i="4" s="1"/>
  <c r="S255" i="4" s="1"/>
  <c r="CD152" i="1"/>
  <c r="CD427" i="1"/>
  <c r="EC427" i="1" s="1"/>
  <c r="G458" i="4" s="1"/>
  <c r="S458" i="4" s="1"/>
  <c r="CD487" i="1"/>
  <c r="EC487" i="1" s="1"/>
  <c r="G518" i="4" s="1"/>
  <c r="S518" i="4" s="1"/>
  <c r="CD166" i="1"/>
  <c r="CD199" i="1"/>
  <c r="CD377" i="1"/>
  <c r="CD202" i="1"/>
  <c r="EC202" i="1" s="1"/>
  <c r="G233" i="4" s="1"/>
  <c r="S233" i="4" s="1"/>
  <c r="CD215" i="1"/>
  <c r="EC215" i="1" s="1"/>
  <c r="G246" i="4" s="1"/>
  <c r="S246" i="4" s="1"/>
  <c r="CD169" i="1"/>
  <c r="CD205" i="1"/>
  <c r="CD197" i="1"/>
  <c r="CD361" i="1"/>
  <c r="EC361" i="1" s="1"/>
  <c r="G392" i="4" s="1"/>
  <c r="S392" i="4" s="1"/>
  <c r="CD502" i="1"/>
  <c r="AM482" i="1"/>
  <c r="AM325" i="1"/>
  <c r="AM405" i="1"/>
  <c r="BO139" i="1"/>
  <c r="BT139" i="1" s="1"/>
  <c r="BQ444" i="1"/>
  <c r="BV444" i="1" s="1"/>
  <c r="BQ382" i="1"/>
  <c r="BV382" i="1" s="1"/>
  <c r="BR423" i="1"/>
  <c r="BW423" i="1" s="1"/>
  <c r="BO113" i="1"/>
  <c r="BT113" i="1" s="1"/>
  <c r="BP419" i="1"/>
  <c r="BU419" i="1" s="1"/>
  <c r="BR355" i="1"/>
  <c r="BW355" i="1" s="1"/>
  <c r="BQ459" i="1"/>
  <c r="BV459" i="1" s="1"/>
  <c r="CD198" i="1"/>
  <c r="CD194" i="1"/>
  <c r="CD206" i="1"/>
  <c r="CD222" i="1"/>
  <c r="CD160" i="1"/>
  <c r="CD365" i="1"/>
  <c r="CD435" i="1"/>
  <c r="CD337" i="1"/>
  <c r="CD173" i="1"/>
  <c r="CD208" i="1"/>
  <c r="CD223" i="1"/>
  <c r="EC223" i="1" s="1"/>
  <c r="G254" i="4" s="1"/>
  <c r="S254" i="4" s="1"/>
  <c r="CD209" i="1"/>
  <c r="CD431" i="1"/>
  <c r="BR444" i="1"/>
  <c r="BW444" i="1" s="1"/>
  <c r="CD494" i="1"/>
  <c r="CD156" i="1"/>
  <c r="EC156" i="1" s="1"/>
  <c r="G187" i="4" s="1"/>
  <c r="S187" i="4" s="1"/>
  <c r="CD203" i="1"/>
  <c r="CD192" i="1"/>
  <c r="CD381" i="1"/>
  <c r="EC381" i="1" s="1"/>
  <c r="G412" i="4" s="1"/>
  <c r="S412" i="4" s="1"/>
  <c r="CD353" i="1"/>
  <c r="CD196" i="1"/>
  <c r="CD158" i="1"/>
  <c r="CD426" i="1"/>
  <c r="CD211" i="1"/>
  <c r="BR110" i="1"/>
  <c r="BW110" i="1" s="1"/>
  <c r="BQ119" i="1"/>
  <c r="BV119" i="1" s="1"/>
  <c r="BO446" i="1"/>
  <c r="BT446" i="1" s="1"/>
  <c r="BR456" i="1"/>
  <c r="BW456" i="1" s="1"/>
  <c r="BQ380" i="1"/>
  <c r="BV380" i="1" s="1"/>
  <c r="BQ248" i="1"/>
  <c r="BV248" i="1" s="1"/>
  <c r="BQ443" i="1"/>
  <c r="BV443" i="1" s="1"/>
  <c r="BR503" i="1"/>
  <c r="BW503" i="1" s="1"/>
  <c r="BP295" i="1"/>
  <c r="BU295" i="1" s="1"/>
  <c r="BP300" i="1"/>
  <c r="BU300" i="1" s="1"/>
  <c r="BQ397" i="1"/>
  <c r="BV397" i="1" s="1"/>
  <c r="BR404" i="1"/>
  <c r="BW404" i="1" s="1"/>
  <c r="BR509" i="1"/>
  <c r="BW509" i="1" s="1"/>
  <c r="BO489" i="1"/>
  <c r="BT489" i="1" s="1"/>
  <c r="BP493" i="1"/>
  <c r="BU493" i="1" s="1"/>
  <c r="BQ367" i="1"/>
  <c r="BV367" i="1" s="1"/>
  <c r="BO402" i="1"/>
  <c r="BT402" i="1" s="1"/>
  <c r="BP415" i="1"/>
  <c r="BU415" i="1" s="1"/>
  <c r="BQ372" i="1"/>
  <c r="BV372" i="1" s="1"/>
  <c r="BP472" i="1"/>
  <c r="BU472" i="1" s="1"/>
  <c r="BP399" i="1"/>
  <c r="BU399" i="1" s="1"/>
  <c r="BP391" i="1"/>
  <c r="BU391" i="1" s="1"/>
  <c r="BR429" i="1"/>
  <c r="BW429" i="1" s="1"/>
  <c r="BR118" i="1"/>
  <c r="BW118" i="1" s="1"/>
  <c r="BR480" i="1"/>
  <c r="BW480" i="1" s="1"/>
  <c r="BR387" i="1"/>
  <c r="BW387" i="1" s="1"/>
  <c r="BO132" i="1"/>
  <c r="BT132" i="1" s="1"/>
  <c r="BO412" i="1"/>
  <c r="BT412" i="1" s="1"/>
  <c r="BQ414" i="1"/>
  <c r="BV414" i="1" s="1"/>
  <c r="BR414" i="1"/>
  <c r="BW414" i="1" s="1"/>
  <c r="BR459" i="1"/>
  <c r="BW459" i="1" s="1"/>
  <c r="BO496" i="1"/>
  <c r="BT496" i="1" s="1"/>
  <c r="BO225" i="1"/>
  <c r="BT225" i="1" s="1"/>
  <c r="BQ323" i="1"/>
  <c r="BV323" i="1" s="1"/>
  <c r="BP479" i="1"/>
  <c r="BU479" i="1" s="1"/>
  <c r="BR321" i="1"/>
  <c r="BW321" i="1" s="1"/>
  <c r="BR363" i="1"/>
  <c r="BW363" i="1" s="1"/>
  <c r="BR430" i="1"/>
  <c r="BW430" i="1" s="1"/>
  <c r="BP393" i="1"/>
  <c r="BU393" i="1" s="1"/>
  <c r="BO71" i="1"/>
  <c r="BT71" i="1" s="1"/>
  <c r="BO141" i="1"/>
  <c r="BT141" i="1" s="1"/>
  <c r="BP492" i="1"/>
  <c r="BU492" i="1" s="1"/>
  <c r="BP53" i="1"/>
  <c r="BU53" i="1" s="1"/>
  <c r="BO102" i="1"/>
  <c r="BT102" i="1" s="1"/>
  <c r="BR478" i="1"/>
  <c r="BW478" i="1" s="1"/>
  <c r="BR304" i="1"/>
  <c r="BW304" i="1" s="1"/>
  <c r="BQ301" i="1"/>
  <c r="BV301" i="1" s="1"/>
  <c r="BR411" i="1"/>
  <c r="BW411" i="1" s="1"/>
  <c r="BO508" i="1"/>
  <c r="BT508" i="1" s="1"/>
  <c r="BP364" i="1"/>
  <c r="BU364" i="1" s="1"/>
  <c r="BP445" i="1"/>
  <c r="BU445" i="1" s="1"/>
  <c r="BQ379" i="1"/>
  <c r="BV379" i="1" s="1"/>
  <c r="BO134" i="1"/>
  <c r="BT134" i="1" s="1"/>
  <c r="BO413" i="1"/>
  <c r="BT413" i="1" s="1"/>
  <c r="BO452" i="1"/>
  <c r="BT452" i="1" s="1"/>
  <c r="BO320" i="1"/>
  <c r="BT320" i="1" s="1"/>
  <c r="BR389" i="1"/>
  <c r="BW389" i="1" s="1"/>
  <c r="BP483" i="1"/>
  <c r="BU483" i="1" s="1"/>
  <c r="BO385" i="1"/>
  <c r="BT385" i="1" s="1"/>
  <c r="BO21" i="1"/>
  <c r="BT21" i="1" s="1"/>
  <c r="CD204" i="1"/>
  <c r="CD369" i="1"/>
  <c r="EC369" i="1" s="1"/>
  <c r="G400" i="4" s="1"/>
  <c r="S400" i="4" s="1"/>
  <c r="CD453" i="1"/>
  <c r="BP413" i="1"/>
  <c r="BU413" i="1" s="1"/>
  <c r="CD475" i="1"/>
  <c r="CD217" i="1"/>
  <c r="CD220" i="1"/>
  <c r="EC220" i="1" s="1"/>
  <c r="G251" i="4" s="1"/>
  <c r="S251" i="4" s="1"/>
  <c r="CD218" i="1"/>
  <c r="EC218" i="1" s="1"/>
  <c r="G249" i="4" s="1"/>
  <c r="S249" i="4" s="1"/>
  <c r="BR320" i="1"/>
  <c r="BW320" i="1" s="1"/>
  <c r="BP385" i="1"/>
  <c r="BU385" i="1" s="1"/>
  <c r="CD497" i="1"/>
  <c r="CD193" i="1"/>
  <c r="CD401" i="1"/>
  <c r="BO355" i="1"/>
  <c r="BT355" i="1" s="1"/>
  <c r="CD349" i="1"/>
  <c r="EC349" i="1" s="1"/>
  <c r="G380" i="4" s="1"/>
  <c r="S380" i="4" s="1"/>
  <c r="CD172" i="1"/>
  <c r="EC172" i="1" s="1"/>
  <c r="G203" i="4" s="1"/>
  <c r="S203" i="4" s="1"/>
  <c r="CD170" i="1"/>
  <c r="CD214" i="1"/>
  <c r="CD154" i="1"/>
  <c r="EC154" i="1" s="1"/>
  <c r="G185" i="4" s="1"/>
  <c r="S185" i="4" s="1"/>
  <c r="CD506" i="1"/>
  <c r="CD201" i="1"/>
  <c r="CD174" i="1"/>
  <c r="EC174" i="1" s="1"/>
  <c r="G205" i="4" s="1"/>
  <c r="S205" i="4" s="1"/>
  <c r="CD162" i="1"/>
  <c r="BQ132" i="1"/>
  <c r="BV132" i="1" s="1"/>
  <c r="BQ326" i="1"/>
  <c r="BV326" i="1" s="1"/>
  <c r="BQ54" i="1"/>
  <c r="BV54" i="1" s="1"/>
  <c r="BO464" i="1"/>
  <c r="BT464" i="1" s="1"/>
  <c r="BR433" i="1"/>
  <c r="BW433" i="1" s="1"/>
  <c r="BQ467" i="1"/>
  <c r="BV467" i="1" s="1"/>
  <c r="BO351" i="1"/>
  <c r="BT351" i="1" s="1"/>
  <c r="AM399" i="1"/>
  <c r="AM323" i="1"/>
  <c r="BR323" i="1"/>
  <c r="BW323" i="1" s="1"/>
  <c r="BR379" i="1"/>
  <c r="BW379" i="1" s="1"/>
  <c r="BQ363" i="1"/>
  <c r="BV363" i="1" s="1"/>
  <c r="BQ304" i="1"/>
  <c r="BV304" i="1" s="1"/>
  <c r="BR492" i="1"/>
  <c r="BW492" i="1" s="1"/>
  <c r="BO321" i="1"/>
  <c r="BT321" i="1" s="1"/>
  <c r="BQ53" i="1"/>
  <c r="BV53" i="1" s="1"/>
  <c r="BQ496" i="1"/>
  <c r="BV496" i="1" s="1"/>
  <c r="BO430" i="1"/>
  <c r="BT430" i="1" s="1"/>
  <c r="BQ508" i="1"/>
  <c r="BV508" i="1" s="1"/>
  <c r="BQ364" i="1"/>
  <c r="BV364" i="1" s="1"/>
  <c r="BP411" i="1"/>
  <c r="BU411" i="1" s="1"/>
  <c r="BQ393" i="1"/>
  <c r="BV393" i="1" s="1"/>
  <c r="BQ225" i="1"/>
  <c r="BV225" i="1" s="1"/>
  <c r="BR71" i="1"/>
  <c r="BW71" i="1" s="1"/>
  <c r="BP141" i="1"/>
  <c r="BU141" i="1" s="1"/>
  <c r="BQ445" i="1"/>
  <c r="BV445" i="1" s="1"/>
  <c r="BO301" i="1"/>
  <c r="BT301" i="1" s="1"/>
  <c r="AM164" i="1"/>
  <c r="AM171" i="1"/>
  <c r="AM173" i="1"/>
  <c r="BP323" i="1"/>
  <c r="BU323" i="1" s="1"/>
  <c r="BO379" i="1"/>
  <c r="BT379" i="1" s="1"/>
  <c r="BP363" i="1"/>
  <c r="BU363" i="1" s="1"/>
  <c r="BO304" i="1"/>
  <c r="BT304" i="1" s="1"/>
  <c r="BO492" i="1"/>
  <c r="BT492" i="1" s="1"/>
  <c r="BP321" i="1"/>
  <c r="BU321" i="1" s="1"/>
  <c r="BO53" i="1"/>
  <c r="BT53" i="1" s="1"/>
  <c r="BR496" i="1"/>
  <c r="BW496" i="1" s="1"/>
  <c r="BQ430" i="1"/>
  <c r="BV430" i="1" s="1"/>
  <c r="BR508" i="1"/>
  <c r="BW508" i="1" s="1"/>
  <c r="BR364" i="1"/>
  <c r="BW364" i="1" s="1"/>
  <c r="BQ411" i="1"/>
  <c r="BV411" i="1" s="1"/>
  <c r="BO393" i="1"/>
  <c r="BT393" i="1" s="1"/>
  <c r="BR225" i="1"/>
  <c r="BW225" i="1" s="1"/>
  <c r="BP71" i="1"/>
  <c r="BU71" i="1" s="1"/>
  <c r="BQ141" i="1"/>
  <c r="BV141" i="1" s="1"/>
  <c r="BO479" i="1"/>
  <c r="BT479" i="1" s="1"/>
  <c r="BR445" i="1"/>
  <c r="BW445" i="1" s="1"/>
  <c r="AM464" i="1"/>
  <c r="BQ71" i="1"/>
  <c r="BV71" i="1" s="1"/>
  <c r="BR479" i="1"/>
  <c r="BW479" i="1" s="1"/>
  <c r="BP301" i="1"/>
  <c r="BU301" i="1" s="1"/>
  <c r="BP102" i="1"/>
  <c r="BU102" i="1" s="1"/>
  <c r="BQ493" i="1"/>
  <c r="BV493" i="1" s="1"/>
  <c r="BP489" i="1"/>
  <c r="BU489" i="1" s="1"/>
  <c r="BP503" i="1"/>
  <c r="BU503" i="1" s="1"/>
  <c r="BO391" i="1"/>
  <c r="BT391" i="1" s="1"/>
  <c r="AM222" i="1"/>
  <c r="BQ472" i="1"/>
  <c r="BV472" i="1" s="1"/>
  <c r="BQ391" i="1"/>
  <c r="BV391" i="1" s="1"/>
  <c r="BR367" i="1"/>
  <c r="BW367" i="1" s="1"/>
  <c r="BQ479" i="1"/>
  <c r="BV479" i="1" s="1"/>
  <c r="AM247" i="1"/>
  <c r="AM269" i="1"/>
  <c r="AM429" i="1"/>
  <c r="AM470" i="1"/>
  <c r="AM244" i="1"/>
  <c r="AM63" i="1"/>
  <c r="AM147" i="1"/>
  <c r="BO248" i="1"/>
  <c r="BT248" i="1" s="1"/>
  <c r="BQ399" i="1"/>
  <c r="BV399" i="1" s="1"/>
  <c r="BR102" i="1"/>
  <c r="BW102" i="1" s="1"/>
  <c r="AM53" i="1"/>
  <c r="BR399" i="1"/>
  <c r="BW399" i="1" s="1"/>
  <c r="BO119" i="1"/>
  <c r="BT119" i="1" s="1"/>
  <c r="BR464" i="1"/>
  <c r="BW464" i="1" s="1"/>
  <c r="BO399" i="1"/>
  <c r="BT399" i="1" s="1"/>
  <c r="AM116" i="1"/>
  <c r="AM432" i="1"/>
  <c r="AM89" i="1"/>
  <c r="AM265" i="1"/>
  <c r="AM460" i="1"/>
  <c r="AM191" i="1"/>
  <c r="AM195" i="1"/>
  <c r="AM428" i="1"/>
  <c r="AM108" i="1"/>
  <c r="BQ446" i="1"/>
  <c r="BV446" i="1" s="1"/>
  <c r="BO509" i="1"/>
  <c r="BT509" i="1" s="1"/>
  <c r="AM295" i="1"/>
  <c r="AM354" i="1"/>
  <c r="AM510" i="1"/>
  <c r="AM472" i="1"/>
  <c r="AM384" i="1"/>
  <c r="AM256" i="1"/>
  <c r="AM466" i="1"/>
  <c r="AM255" i="1"/>
  <c r="BO433" i="1"/>
  <c r="BT433" i="1" s="1"/>
  <c r="BO54" i="1"/>
  <c r="BT54" i="1" s="1"/>
  <c r="BR326" i="1"/>
  <c r="BW326" i="1" s="1"/>
  <c r="BP134" i="1"/>
  <c r="BU134" i="1" s="1"/>
  <c r="AM183" i="1"/>
  <c r="BR54" i="1"/>
  <c r="BW54" i="1" s="1"/>
  <c r="BQ464" i="1"/>
  <c r="BV464" i="1" s="1"/>
  <c r="BO326" i="1"/>
  <c r="BT326" i="1" s="1"/>
  <c r="BR467" i="1"/>
  <c r="BW467" i="1" s="1"/>
  <c r="AM262" i="1"/>
  <c r="AM100" i="1"/>
  <c r="AM242" i="1"/>
  <c r="BQ300" i="1"/>
  <c r="BV300" i="1" s="1"/>
  <c r="BR493" i="1"/>
  <c r="BW493" i="1" s="1"/>
  <c r="BQ385" i="1"/>
  <c r="BV385" i="1" s="1"/>
  <c r="BR489" i="1"/>
  <c r="BW489" i="1" s="1"/>
  <c r="BR472" i="1"/>
  <c r="BW472" i="1" s="1"/>
  <c r="BR380" i="1"/>
  <c r="BW380" i="1" s="1"/>
  <c r="BP459" i="1"/>
  <c r="BU459" i="1" s="1"/>
  <c r="BO443" i="1"/>
  <c r="BT443" i="1" s="1"/>
  <c r="BO503" i="1"/>
  <c r="BT503" i="1" s="1"/>
  <c r="BO295" i="1"/>
  <c r="BT295" i="1" s="1"/>
  <c r="BQ456" i="1"/>
  <c r="BV456" i="1" s="1"/>
  <c r="BR372" i="1"/>
  <c r="BW372" i="1" s="1"/>
  <c r="BR248" i="1"/>
  <c r="BW248" i="1" s="1"/>
  <c r="BP54" i="1"/>
  <c r="BU54" i="1" s="1"/>
  <c r="BR397" i="1"/>
  <c r="BW397" i="1" s="1"/>
  <c r="BP326" i="1"/>
  <c r="BU326" i="1" s="1"/>
  <c r="BP467" i="1"/>
  <c r="BU467" i="1" s="1"/>
  <c r="BP509" i="1"/>
  <c r="BU509" i="1" s="1"/>
  <c r="AM134" i="1"/>
  <c r="AM61" i="1"/>
  <c r="AM49" i="1"/>
  <c r="AM141" i="1"/>
  <c r="BO300" i="1"/>
  <c r="BT300" i="1" s="1"/>
  <c r="BR385" i="1"/>
  <c r="BW385" i="1" s="1"/>
  <c r="BP404" i="1"/>
  <c r="BU404" i="1" s="1"/>
  <c r="BP380" i="1"/>
  <c r="BU380" i="1" s="1"/>
  <c r="BO459" i="1"/>
  <c r="BT459" i="1" s="1"/>
  <c r="BQ415" i="1"/>
  <c r="BV415" i="1" s="1"/>
  <c r="BP456" i="1"/>
  <c r="BU456" i="1" s="1"/>
  <c r="BP372" i="1"/>
  <c r="BU372" i="1" s="1"/>
  <c r="BO397" i="1"/>
  <c r="BT397" i="1" s="1"/>
  <c r="BR300" i="1"/>
  <c r="BW300" i="1" s="1"/>
  <c r="BO493" i="1"/>
  <c r="BT493" i="1" s="1"/>
  <c r="BQ489" i="1"/>
  <c r="BV489" i="1" s="1"/>
  <c r="BO404" i="1"/>
  <c r="BT404" i="1" s="1"/>
  <c r="BP402" i="1"/>
  <c r="BU402" i="1" s="1"/>
  <c r="BR415" i="1"/>
  <c r="BW415" i="1" s="1"/>
  <c r="BP367" i="1"/>
  <c r="BU367" i="1" s="1"/>
  <c r="BR119" i="1"/>
  <c r="BW119" i="1" s="1"/>
  <c r="BO110" i="1"/>
  <c r="BT110" i="1" s="1"/>
  <c r="BP446" i="1"/>
  <c r="BU446" i="1" s="1"/>
  <c r="AM77" i="1"/>
  <c r="AM412" i="1"/>
  <c r="AM348" i="1"/>
  <c r="AM492" i="1"/>
  <c r="AM342" i="1"/>
  <c r="AM190" i="1"/>
  <c r="AM485" i="1"/>
  <c r="AM440" i="1"/>
  <c r="AM205" i="1"/>
  <c r="AM392" i="1"/>
  <c r="AM413" i="1"/>
  <c r="AM232" i="1"/>
  <c r="AM415" i="1"/>
  <c r="BP351" i="1"/>
  <c r="BU351" i="1" s="1"/>
  <c r="BQ355" i="1"/>
  <c r="BV355" i="1" s="1"/>
  <c r="BO480" i="1"/>
  <c r="BT480" i="1" s="1"/>
  <c r="BQ113" i="1"/>
  <c r="BV113" i="1" s="1"/>
  <c r="BQ483" i="1"/>
  <c r="BV483" i="1" s="1"/>
  <c r="BQ134" i="1"/>
  <c r="BV134" i="1" s="1"/>
  <c r="BQ412" i="1"/>
  <c r="BV412" i="1" s="1"/>
  <c r="AM115" i="1"/>
  <c r="AM478" i="1"/>
  <c r="AM65" i="1"/>
  <c r="AM223" i="1"/>
  <c r="AM454" i="1"/>
  <c r="AM181" i="1"/>
  <c r="AM122" i="1"/>
  <c r="AM376" i="1"/>
  <c r="AM330" i="1"/>
  <c r="AM104" i="1"/>
  <c r="AM344" i="1"/>
  <c r="BO414" i="1"/>
  <c r="BT414" i="1" s="1"/>
  <c r="BR351" i="1"/>
  <c r="BW351" i="1" s="1"/>
  <c r="BP414" i="1"/>
  <c r="BU414" i="1" s="1"/>
  <c r="BQ404" i="1"/>
  <c r="BV404" i="1" s="1"/>
  <c r="BO472" i="1"/>
  <c r="BT472" i="1" s="1"/>
  <c r="BO380" i="1"/>
  <c r="BT380" i="1" s="1"/>
  <c r="BR402" i="1"/>
  <c r="BW402" i="1" s="1"/>
  <c r="BP443" i="1"/>
  <c r="BU443" i="1" s="1"/>
  <c r="BO415" i="1"/>
  <c r="BT415" i="1" s="1"/>
  <c r="BQ503" i="1"/>
  <c r="BV503" i="1" s="1"/>
  <c r="BP355" i="1"/>
  <c r="BU355" i="1" s="1"/>
  <c r="BR295" i="1"/>
  <c r="BW295" i="1" s="1"/>
  <c r="BR113" i="1"/>
  <c r="BW113" i="1" s="1"/>
  <c r="BQ419" i="1"/>
  <c r="BV419" i="1" s="1"/>
  <c r="BO367" i="1"/>
  <c r="BT367" i="1" s="1"/>
  <c r="BO456" i="1"/>
  <c r="BT456" i="1" s="1"/>
  <c r="BP119" i="1"/>
  <c r="BU119" i="1" s="1"/>
  <c r="BO372" i="1"/>
  <c r="BT372" i="1" s="1"/>
  <c r="BP248" i="1"/>
  <c r="BU248" i="1" s="1"/>
  <c r="BO429" i="1"/>
  <c r="BT429" i="1" s="1"/>
  <c r="BR446" i="1"/>
  <c r="BW446" i="1" s="1"/>
  <c r="BP397" i="1"/>
  <c r="BU397" i="1" s="1"/>
  <c r="BR134" i="1"/>
  <c r="BW134" i="1" s="1"/>
  <c r="BO382" i="1"/>
  <c r="BT382" i="1" s="1"/>
  <c r="BQ509" i="1"/>
  <c r="BV509" i="1" s="1"/>
  <c r="AM326" i="1"/>
  <c r="AM138" i="1"/>
  <c r="AM336" i="1"/>
  <c r="AM504" i="1"/>
  <c r="AM307" i="1"/>
  <c r="AM445" i="1"/>
  <c r="AM271" i="1"/>
  <c r="AM212" i="1"/>
  <c r="AM179" i="1"/>
  <c r="AM306" i="1"/>
  <c r="AM251" i="1"/>
  <c r="AM246" i="1"/>
  <c r="AM403" i="1"/>
  <c r="AM409" i="1"/>
  <c r="AM498" i="1"/>
  <c r="AM37" i="1"/>
  <c r="AM148" i="1"/>
  <c r="AM359" i="1"/>
  <c r="BP139" i="1"/>
  <c r="BU139" i="1" s="1"/>
  <c r="BO423" i="1"/>
  <c r="BT423" i="1" s="1"/>
  <c r="BO387" i="1"/>
  <c r="BT387" i="1" s="1"/>
  <c r="BR452" i="1"/>
  <c r="BW452" i="1" s="1"/>
  <c r="BO118" i="1"/>
  <c r="BT118" i="1" s="1"/>
  <c r="AM13" i="1"/>
  <c r="AM456" i="1"/>
  <c r="AM159" i="1"/>
  <c r="AM230" i="1"/>
  <c r="AM483" i="1"/>
  <c r="AM474" i="1"/>
  <c r="AM120" i="1"/>
  <c r="AM118" i="1"/>
  <c r="AM16" i="1"/>
  <c r="AM15" i="1"/>
  <c r="AM25" i="1"/>
  <c r="AM17" i="1"/>
  <c r="BR413" i="1"/>
  <c r="BW413" i="1" s="1"/>
  <c r="BQ139" i="1"/>
  <c r="BV139" i="1" s="1"/>
  <c r="BP320" i="1"/>
  <c r="BU320" i="1" s="1"/>
  <c r="BP423" i="1"/>
  <c r="BU423" i="1" s="1"/>
  <c r="BQ387" i="1"/>
  <c r="BV387" i="1" s="1"/>
  <c r="BQ478" i="1"/>
  <c r="BV478" i="1" s="1"/>
  <c r="BO444" i="1"/>
  <c r="BT444" i="1" s="1"/>
  <c r="BQ452" i="1"/>
  <c r="BV452" i="1" s="1"/>
  <c r="BP389" i="1"/>
  <c r="BU389" i="1" s="1"/>
  <c r="BP480" i="1"/>
  <c r="BU480" i="1" s="1"/>
  <c r="BR419" i="1"/>
  <c r="BW419" i="1" s="1"/>
  <c r="BP118" i="1"/>
  <c r="BU118" i="1" s="1"/>
  <c r="BP110" i="1"/>
  <c r="BU110" i="1" s="1"/>
  <c r="BO483" i="1"/>
  <c r="BT483" i="1" s="1"/>
  <c r="BP132" i="1"/>
  <c r="BU132" i="1" s="1"/>
  <c r="BQ429" i="1"/>
  <c r="BV429" i="1" s="1"/>
  <c r="BR412" i="1"/>
  <c r="BW412" i="1" s="1"/>
  <c r="BR382" i="1"/>
  <c r="BW382" i="1" s="1"/>
  <c r="BQ413" i="1"/>
  <c r="BV413" i="1" s="1"/>
  <c r="BR139" i="1"/>
  <c r="BW139" i="1" s="1"/>
  <c r="BQ320" i="1"/>
  <c r="BV320" i="1" s="1"/>
  <c r="BQ423" i="1"/>
  <c r="BV423" i="1" s="1"/>
  <c r="BP387" i="1"/>
  <c r="BU387" i="1" s="1"/>
  <c r="BO478" i="1"/>
  <c r="BT478" i="1" s="1"/>
  <c r="BP444" i="1"/>
  <c r="BU444" i="1" s="1"/>
  <c r="BP452" i="1"/>
  <c r="BU452" i="1" s="1"/>
  <c r="BQ389" i="1"/>
  <c r="BV389" i="1" s="1"/>
  <c r="BQ480" i="1"/>
  <c r="BV480" i="1" s="1"/>
  <c r="BO419" i="1"/>
  <c r="BT419" i="1" s="1"/>
  <c r="BQ118" i="1"/>
  <c r="BV118" i="1" s="1"/>
  <c r="BQ110" i="1"/>
  <c r="BV110" i="1" s="1"/>
  <c r="BR483" i="1"/>
  <c r="BW483" i="1" s="1"/>
  <c r="BR132" i="1"/>
  <c r="BW132" i="1" s="1"/>
  <c r="BP429" i="1"/>
  <c r="BU429" i="1" s="1"/>
  <c r="BP412" i="1"/>
  <c r="BU412" i="1" s="1"/>
  <c r="BP382" i="1"/>
  <c r="BU382" i="1" s="1"/>
  <c r="BS107" i="1"/>
  <c r="BX107" i="1"/>
  <c r="BX262" i="1"/>
  <c r="BS262" i="1"/>
  <c r="BX346" i="1"/>
  <c r="BS346" i="1"/>
  <c r="BS273" i="1"/>
  <c r="BX273" i="1"/>
  <c r="BR260" i="1"/>
  <c r="BW260" i="1" s="1"/>
  <c r="BQ260" i="1"/>
  <c r="BV260" i="1" s="1"/>
  <c r="BP260" i="1"/>
  <c r="BU260" i="1" s="1"/>
  <c r="BO260" i="1"/>
  <c r="BT260" i="1" s="1"/>
  <c r="BS251" i="1"/>
  <c r="BX251" i="1"/>
  <c r="BX330" i="1"/>
  <c r="BS330" i="1"/>
  <c r="BR348" i="1"/>
  <c r="BW348" i="1" s="1"/>
  <c r="BQ348" i="1"/>
  <c r="BV348" i="1" s="1"/>
  <c r="BO348" i="1"/>
  <c r="BT348" i="1" s="1"/>
  <c r="BP348" i="1"/>
  <c r="BU348" i="1" s="1"/>
  <c r="BX247" i="1"/>
  <c r="BS247" i="1"/>
  <c r="BR416" i="1"/>
  <c r="BW416" i="1" s="1"/>
  <c r="BQ416" i="1"/>
  <c r="BV416" i="1" s="1"/>
  <c r="BP416" i="1"/>
  <c r="BU416" i="1" s="1"/>
  <c r="BO416" i="1"/>
  <c r="BT416" i="1" s="1"/>
  <c r="BS146" i="1"/>
  <c r="BX146" i="1"/>
  <c r="BR41" i="1"/>
  <c r="BW41" i="1" s="1"/>
  <c r="BP41" i="1"/>
  <c r="BU41" i="1" s="1"/>
  <c r="BO41" i="1"/>
  <c r="BT41" i="1" s="1"/>
  <c r="BQ41" i="1"/>
  <c r="BV41" i="1" s="1"/>
  <c r="BS274" i="1"/>
  <c r="BX274" i="1"/>
  <c r="BS40" i="1"/>
  <c r="BX40" i="1"/>
  <c r="BX441" i="1"/>
  <c r="BS441" i="1"/>
  <c r="BX270" i="1"/>
  <c r="BS270" i="1"/>
  <c r="BX123" i="1"/>
  <c r="BS123" i="1"/>
  <c r="BS140" i="1"/>
  <c r="BX140" i="1"/>
  <c r="BS84" i="1"/>
  <c r="BX84" i="1"/>
  <c r="BQ360" i="1"/>
  <c r="BV360" i="1" s="1"/>
  <c r="BO360" i="1"/>
  <c r="BT360" i="1" s="1"/>
  <c r="BP360" i="1"/>
  <c r="BU360" i="1" s="1"/>
  <c r="BR360" i="1"/>
  <c r="BW360" i="1" s="1"/>
  <c r="BR256" i="1"/>
  <c r="BW256" i="1" s="1"/>
  <c r="BP256" i="1"/>
  <c r="BU256" i="1" s="1"/>
  <c r="BO256" i="1"/>
  <c r="BT256" i="1" s="1"/>
  <c r="BQ256" i="1"/>
  <c r="BV256" i="1" s="1"/>
  <c r="BS302" i="1"/>
  <c r="BX302" i="1"/>
  <c r="BX259" i="1"/>
  <c r="BS259" i="1"/>
  <c r="BP368" i="1"/>
  <c r="BU368" i="1" s="1"/>
  <c r="BR368" i="1"/>
  <c r="BW368" i="1" s="1"/>
  <c r="BQ368" i="1"/>
  <c r="BV368" i="1" s="1"/>
  <c r="BO368" i="1"/>
  <c r="BT368" i="1" s="1"/>
  <c r="BS242" i="1"/>
  <c r="BX242" i="1"/>
  <c r="BS184" i="1"/>
  <c r="BX184" i="1"/>
  <c r="BX306" i="1"/>
  <c r="BS306" i="1"/>
  <c r="BP405" i="1"/>
  <c r="BU405" i="1" s="1"/>
  <c r="BO405" i="1"/>
  <c r="BT405" i="1" s="1"/>
  <c r="BQ405" i="1"/>
  <c r="BV405" i="1" s="1"/>
  <c r="BR405" i="1"/>
  <c r="BW405" i="1" s="1"/>
  <c r="BQ133" i="1"/>
  <c r="BV133" i="1" s="1"/>
  <c r="BP133" i="1"/>
  <c r="BU133" i="1" s="1"/>
  <c r="BO133" i="1"/>
  <c r="BT133" i="1" s="1"/>
  <c r="BR133" i="1"/>
  <c r="BW133" i="1" s="1"/>
  <c r="BS65" i="1"/>
  <c r="BX65" i="1"/>
  <c r="BP482" i="1"/>
  <c r="BU482" i="1" s="1"/>
  <c r="BR482" i="1"/>
  <c r="BW482" i="1" s="1"/>
  <c r="BO482" i="1"/>
  <c r="BT482" i="1" s="1"/>
  <c r="BQ482" i="1"/>
  <c r="BV482" i="1" s="1"/>
  <c r="BS129" i="1"/>
  <c r="BX129" i="1"/>
  <c r="BS410" i="1"/>
  <c r="BX410" i="1"/>
  <c r="BX432" i="1"/>
  <c r="BS432" i="1"/>
  <c r="BR499" i="1"/>
  <c r="BW499" i="1" s="1"/>
  <c r="BQ499" i="1"/>
  <c r="BV499" i="1" s="1"/>
  <c r="BO499" i="1"/>
  <c r="BT499" i="1" s="1"/>
  <c r="BP499" i="1"/>
  <c r="BU499" i="1" s="1"/>
  <c r="BQ258" i="1"/>
  <c r="BV258" i="1" s="1"/>
  <c r="BP258" i="1"/>
  <c r="BU258" i="1" s="1"/>
  <c r="BR258" i="1"/>
  <c r="BW258" i="1" s="1"/>
  <c r="BO258" i="1"/>
  <c r="BT258" i="1" s="1"/>
  <c r="BS440" i="1"/>
  <c r="BX440" i="1"/>
  <c r="BO352" i="1"/>
  <c r="BT352" i="1" s="1"/>
  <c r="BP352" i="1"/>
  <c r="BU352" i="1" s="1"/>
  <c r="BR352" i="1"/>
  <c r="BW352" i="1" s="1"/>
  <c r="BQ352" i="1"/>
  <c r="BV352" i="1" s="1"/>
  <c r="BP396" i="1"/>
  <c r="BU396" i="1" s="1"/>
  <c r="BR396" i="1"/>
  <c r="BW396" i="1" s="1"/>
  <c r="BQ396" i="1"/>
  <c r="BV396" i="1" s="1"/>
  <c r="BO396" i="1"/>
  <c r="BT396" i="1" s="1"/>
  <c r="BP142" i="1"/>
  <c r="BU142" i="1" s="1"/>
  <c r="BR142" i="1"/>
  <c r="BW142" i="1" s="1"/>
  <c r="BO142" i="1"/>
  <c r="BT142" i="1" s="1"/>
  <c r="BQ142" i="1"/>
  <c r="BV142" i="1" s="1"/>
  <c r="BX229" i="1"/>
  <c r="BS229" i="1"/>
  <c r="BS458" i="1"/>
  <c r="BX458" i="1"/>
  <c r="BR268" i="1"/>
  <c r="BW268" i="1" s="1"/>
  <c r="BO268" i="1"/>
  <c r="BT268" i="1" s="1"/>
  <c r="BQ268" i="1"/>
  <c r="BV268" i="1" s="1"/>
  <c r="BP268" i="1"/>
  <c r="BU268" i="1" s="1"/>
  <c r="BX298" i="1"/>
  <c r="BS298" i="1"/>
  <c r="BP307" i="1"/>
  <c r="BU307" i="1" s="1"/>
  <c r="BR307" i="1"/>
  <c r="BW307" i="1" s="1"/>
  <c r="BO307" i="1"/>
  <c r="BT307" i="1" s="1"/>
  <c r="BQ307" i="1"/>
  <c r="BV307" i="1" s="1"/>
  <c r="BO104" i="1"/>
  <c r="BT104" i="1" s="1"/>
  <c r="BQ104" i="1"/>
  <c r="BV104" i="1" s="1"/>
  <c r="BR104" i="1"/>
  <c r="BW104" i="1" s="1"/>
  <c r="BP104" i="1"/>
  <c r="BU104" i="1" s="1"/>
  <c r="BS187" i="1"/>
  <c r="BX187" i="1"/>
  <c r="BX150" i="1"/>
  <c r="BS150" i="1"/>
  <c r="BX267" i="1"/>
  <c r="BS267" i="1"/>
  <c r="BS428" i="1"/>
  <c r="BX428" i="1"/>
  <c r="BR463" i="1"/>
  <c r="BW463" i="1" s="1"/>
  <c r="BO463" i="1"/>
  <c r="BT463" i="1" s="1"/>
  <c r="BQ463" i="1"/>
  <c r="BV463" i="1" s="1"/>
  <c r="BP463" i="1"/>
  <c r="BU463" i="1" s="1"/>
  <c r="BX240" i="1"/>
  <c r="BS240" i="1"/>
  <c r="BS328" i="1"/>
  <c r="BX328" i="1"/>
  <c r="BS263" i="1"/>
  <c r="BX263" i="1"/>
  <c r="BS318" i="1"/>
  <c r="BX318" i="1"/>
  <c r="BO43" i="1"/>
  <c r="BT43" i="1" s="1"/>
  <c r="BQ43" i="1"/>
  <c r="BV43" i="1" s="1"/>
  <c r="BP43" i="1"/>
  <c r="BU43" i="1" s="1"/>
  <c r="BR43" i="1"/>
  <c r="BW43" i="1" s="1"/>
  <c r="BR92" i="1"/>
  <c r="BW92" i="1" s="1"/>
  <c r="BQ92" i="1"/>
  <c r="BV92" i="1" s="1"/>
  <c r="BP92" i="1"/>
  <c r="BU92" i="1" s="1"/>
  <c r="BO92" i="1"/>
  <c r="BT92" i="1" s="1"/>
  <c r="BS81" i="1"/>
  <c r="BX81" i="1"/>
  <c r="BR252" i="1"/>
  <c r="BW252" i="1" s="1"/>
  <c r="BO252" i="1"/>
  <c r="BT252" i="1" s="1"/>
  <c r="BQ252" i="1"/>
  <c r="BV252" i="1" s="1"/>
  <c r="BP252" i="1"/>
  <c r="BU252" i="1" s="1"/>
  <c r="BX176" i="1"/>
  <c r="BS176" i="1"/>
  <c r="BS35" i="1"/>
  <c r="BX35" i="1"/>
  <c r="BS38" i="1"/>
  <c r="BX38" i="1"/>
  <c r="BX264" i="1"/>
  <c r="BS264" i="1"/>
  <c r="BX253" i="1"/>
  <c r="BS253" i="1"/>
  <c r="BX350" i="1"/>
  <c r="BS350" i="1"/>
  <c r="BS481" i="1"/>
  <c r="BX481" i="1"/>
  <c r="BX245" i="1"/>
  <c r="BS245" i="1"/>
  <c r="BS48" i="1"/>
  <c r="BX48" i="1"/>
  <c r="BO342" i="1"/>
  <c r="BT342" i="1" s="1"/>
  <c r="BR342" i="1"/>
  <c r="BW342" i="1" s="1"/>
  <c r="BQ342" i="1"/>
  <c r="BV342" i="1" s="1"/>
  <c r="BP342" i="1"/>
  <c r="BU342" i="1" s="1"/>
  <c r="BS241" i="1"/>
  <c r="BX241" i="1"/>
  <c r="BR408" i="1"/>
  <c r="BW408" i="1" s="1"/>
  <c r="BQ408" i="1"/>
  <c r="BV408" i="1" s="1"/>
  <c r="BP408" i="1"/>
  <c r="BU408" i="1" s="1"/>
  <c r="BO408" i="1"/>
  <c r="BT408" i="1" s="1"/>
  <c r="BS124" i="1"/>
  <c r="BX124" i="1"/>
  <c r="BX93" i="1"/>
  <c r="BS93" i="1"/>
  <c r="BS51" i="1"/>
  <c r="BX51" i="1"/>
  <c r="BR448" i="1"/>
  <c r="BW448" i="1" s="1"/>
  <c r="BP448" i="1"/>
  <c r="BU448" i="1" s="1"/>
  <c r="BQ448" i="1"/>
  <c r="BV448" i="1" s="1"/>
  <c r="BO448" i="1"/>
  <c r="BT448" i="1" s="1"/>
  <c r="BO407" i="1"/>
  <c r="BT407" i="1" s="1"/>
  <c r="BR407" i="1"/>
  <c r="BW407" i="1" s="1"/>
  <c r="BQ407" i="1"/>
  <c r="BV407" i="1" s="1"/>
  <c r="BP407" i="1"/>
  <c r="BU407" i="1" s="1"/>
  <c r="BX235" i="1"/>
  <c r="BS235" i="1"/>
  <c r="BQ421" i="1"/>
  <c r="BV421" i="1" s="1"/>
  <c r="BP421" i="1"/>
  <c r="BU421" i="1" s="1"/>
  <c r="BO421" i="1"/>
  <c r="BT421" i="1" s="1"/>
  <c r="BR421" i="1"/>
  <c r="BW421" i="1" s="1"/>
  <c r="BR272" i="1"/>
  <c r="BW272" i="1" s="1"/>
  <c r="BP272" i="1"/>
  <c r="BU272" i="1" s="1"/>
  <c r="BO272" i="1"/>
  <c r="BT272" i="1" s="1"/>
  <c r="BQ272" i="1"/>
  <c r="BV272" i="1" s="1"/>
  <c r="BX44" i="1"/>
  <c r="BS44" i="1"/>
  <c r="BS477" i="1"/>
  <c r="BX477" i="1"/>
  <c r="BQ145" i="1"/>
  <c r="BV145" i="1" s="1"/>
  <c r="BP145" i="1"/>
  <c r="BU145" i="1" s="1"/>
  <c r="BO145" i="1"/>
  <c r="BT145" i="1" s="1"/>
  <c r="BR145" i="1"/>
  <c r="BW145" i="1" s="1"/>
  <c r="BP390" i="1"/>
  <c r="BU390" i="1" s="1"/>
  <c r="BO390" i="1"/>
  <c r="BT390" i="1" s="1"/>
  <c r="BR390" i="1"/>
  <c r="BW390" i="1" s="1"/>
  <c r="BQ390" i="1"/>
  <c r="BV390" i="1" s="1"/>
  <c r="BQ299" i="1"/>
  <c r="BV299" i="1" s="1"/>
  <c r="BP299" i="1"/>
  <c r="BU299" i="1" s="1"/>
  <c r="BR299" i="1"/>
  <c r="BW299" i="1" s="1"/>
  <c r="BO299" i="1"/>
  <c r="BT299" i="1" s="1"/>
  <c r="BR403" i="1"/>
  <c r="BW403" i="1" s="1"/>
  <c r="BQ403" i="1"/>
  <c r="BV403" i="1" s="1"/>
  <c r="BP403" i="1"/>
  <c r="BU403" i="1" s="1"/>
  <c r="BO403" i="1"/>
  <c r="BT403" i="1" s="1"/>
  <c r="BS77" i="1"/>
  <c r="BX77" i="1"/>
  <c r="BX61" i="1"/>
  <c r="BS61" i="1"/>
  <c r="BX230" i="1"/>
  <c r="BS230" i="1"/>
  <c r="BR290" i="1"/>
  <c r="BW290" i="1" s="1"/>
  <c r="BP290" i="1"/>
  <c r="BU290" i="1" s="1"/>
  <c r="BQ290" i="1"/>
  <c r="BV290" i="1" s="1"/>
  <c r="BO290" i="1"/>
  <c r="BT290" i="1" s="1"/>
  <c r="BS88" i="1"/>
  <c r="BX88" i="1"/>
  <c r="BX338" i="1"/>
  <c r="BS338" i="1"/>
  <c r="BS137" i="1"/>
  <c r="BX137" i="1"/>
  <c r="BS394" i="1"/>
  <c r="BX394" i="1"/>
  <c r="BX406" i="1"/>
  <c r="BS406" i="1"/>
  <c r="BX370" i="1"/>
  <c r="BS370" i="1"/>
  <c r="BP484" i="1"/>
  <c r="BU484" i="1" s="1"/>
  <c r="BO484" i="1"/>
  <c r="BT484" i="1" s="1"/>
  <c r="BR484" i="1"/>
  <c r="BW484" i="1" s="1"/>
  <c r="BQ484" i="1"/>
  <c r="BV484" i="1" s="1"/>
  <c r="BR457" i="1"/>
  <c r="BW457" i="1" s="1"/>
  <c r="BO457" i="1"/>
  <c r="BT457" i="1" s="1"/>
  <c r="BQ457" i="1"/>
  <c r="BV457" i="1" s="1"/>
  <c r="BP457" i="1"/>
  <c r="BU457" i="1" s="1"/>
  <c r="BR227" i="1"/>
  <c r="BW227" i="1" s="1"/>
  <c r="BQ227" i="1"/>
  <c r="BV227" i="1" s="1"/>
  <c r="BP227" i="1"/>
  <c r="BU227" i="1" s="1"/>
  <c r="BO227" i="1"/>
  <c r="BT227" i="1" s="1"/>
  <c r="BR510" i="1"/>
  <c r="BW510" i="1" s="1"/>
  <c r="BQ510" i="1"/>
  <c r="BV510" i="1" s="1"/>
  <c r="BP510" i="1"/>
  <c r="BU510" i="1" s="1"/>
  <c r="BO510" i="1"/>
  <c r="BT510" i="1" s="1"/>
  <c r="BX33" i="1"/>
  <c r="BS33" i="1"/>
  <c r="BP395" i="1"/>
  <c r="BU395" i="1" s="1"/>
  <c r="BQ395" i="1"/>
  <c r="BV395" i="1" s="1"/>
  <c r="BO395" i="1"/>
  <c r="BT395" i="1" s="1"/>
  <c r="BR395" i="1"/>
  <c r="BW395" i="1" s="1"/>
  <c r="BS94" i="1"/>
  <c r="BX94" i="1"/>
  <c r="BQ343" i="1"/>
  <c r="BV343" i="1" s="1"/>
  <c r="BO343" i="1"/>
  <c r="BT343" i="1" s="1"/>
  <c r="BR343" i="1"/>
  <c r="BW343" i="1" s="1"/>
  <c r="BP343" i="1"/>
  <c r="BU343" i="1" s="1"/>
  <c r="BS86" i="1"/>
  <c r="BX86" i="1"/>
  <c r="BS111" i="1"/>
  <c r="BX111" i="1"/>
  <c r="BS109" i="1"/>
  <c r="BX109" i="1"/>
  <c r="BP287" i="1"/>
  <c r="BU287" i="1" s="1"/>
  <c r="BR287" i="1"/>
  <c r="BW287" i="1" s="1"/>
  <c r="BQ287" i="1"/>
  <c r="BV287" i="1" s="1"/>
  <c r="BO287" i="1"/>
  <c r="BT287" i="1" s="1"/>
  <c r="BX280" i="1"/>
  <c r="BS280" i="1"/>
  <c r="BO438" i="1"/>
  <c r="BT438" i="1" s="1"/>
  <c r="BP438" i="1"/>
  <c r="BU438" i="1" s="1"/>
  <c r="BR438" i="1"/>
  <c r="BW438" i="1" s="1"/>
  <c r="BQ438" i="1"/>
  <c r="BV438" i="1" s="1"/>
  <c r="BP473" i="1"/>
  <c r="BU473" i="1" s="1"/>
  <c r="BO473" i="1"/>
  <c r="BT473" i="1" s="1"/>
  <c r="BR473" i="1"/>
  <c r="BW473" i="1" s="1"/>
  <c r="BQ473" i="1"/>
  <c r="BV473" i="1" s="1"/>
  <c r="BS334" i="1"/>
  <c r="BX334" i="1"/>
  <c r="BR64" i="1"/>
  <c r="BW64" i="1" s="1"/>
  <c r="BQ64" i="1"/>
  <c r="BV64" i="1" s="1"/>
  <c r="BP64" i="1"/>
  <c r="BU64" i="1" s="1"/>
  <c r="BO64" i="1"/>
  <c r="BT64" i="1" s="1"/>
  <c r="BR98" i="1"/>
  <c r="BW98" i="1" s="1"/>
  <c r="BO98" i="1"/>
  <c r="BT98" i="1" s="1"/>
  <c r="BQ98" i="1"/>
  <c r="BV98" i="1" s="1"/>
  <c r="BP98" i="1"/>
  <c r="BU98" i="1" s="1"/>
  <c r="BR366" i="1"/>
  <c r="BW366" i="1" s="1"/>
  <c r="BQ366" i="1"/>
  <c r="BV366" i="1" s="1"/>
  <c r="BP366" i="1"/>
  <c r="BU366" i="1" s="1"/>
  <c r="BO366" i="1"/>
  <c r="BT366" i="1" s="1"/>
  <c r="BR293" i="1"/>
  <c r="BW293" i="1" s="1"/>
  <c r="BO293" i="1"/>
  <c r="BT293" i="1" s="1"/>
  <c r="BQ293" i="1"/>
  <c r="BV293" i="1" s="1"/>
  <c r="BP293" i="1"/>
  <c r="BU293" i="1" s="1"/>
  <c r="BS87" i="1"/>
  <c r="BX87" i="1"/>
  <c r="BS62" i="1"/>
  <c r="BX62" i="1"/>
  <c r="BR80" i="1"/>
  <c r="BW80" i="1" s="1"/>
  <c r="BQ80" i="1"/>
  <c r="BV80" i="1" s="1"/>
  <c r="BO80" i="1"/>
  <c r="BT80" i="1" s="1"/>
  <c r="BP80" i="1"/>
  <c r="BU80" i="1" s="1"/>
  <c r="BQ439" i="1"/>
  <c r="BV439" i="1" s="1"/>
  <c r="BO439" i="1"/>
  <c r="BT439" i="1" s="1"/>
  <c r="BP439" i="1"/>
  <c r="BU439" i="1" s="1"/>
  <c r="BR439" i="1"/>
  <c r="BW439" i="1" s="1"/>
  <c r="BR311" i="1"/>
  <c r="BW311" i="1" s="1"/>
  <c r="BO311" i="1"/>
  <c r="BT311" i="1" s="1"/>
  <c r="BQ311" i="1"/>
  <c r="BV311" i="1" s="1"/>
  <c r="BP311" i="1"/>
  <c r="BU311" i="1" s="1"/>
  <c r="BO95" i="1"/>
  <c r="BT95" i="1" s="1"/>
  <c r="BR95" i="1"/>
  <c r="BW95" i="1" s="1"/>
  <c r="BQ95" i="1"/>
  <c r="BV95" i="1" s="1"/>
  <c r="BP95" i="1"/>
  <c r="BU95" i="1" s="1"/>
  <c r="BS36" i="1"/>
  <c r="BX36" i="1"/>
  <c r="BX91" i="1"/>
  <c r="BS91" i="1"/>
  <c r="BR313" i="1"/>
  <c r="BW313" i="1" s="1"/>
  <c r="BP313" i="1"/>
  <c r="BU313" i="1" s="1"/>
  <c r="BQ313" i="1"/>
  <c r="BV313" i="1" s="1"/>
  <c r="BO313" i="1"/>
  <c r="BT313" i="1" s="1"/>
  <c r="BX455" i="1"/>
  <c r="BS455" i="1"/>
  <c r="BX436" i="1"/>
  <c r="BS436" i="1"/>
  <c r="BR283" i="1"/>
  <c r="BW283" i="1" s="1"/>
  <c r="BQ283" i="1"/>
  <c r="BV283" i="1" s="1"/>
  <c r="BP283" i="1"/>
  <c r="BU283" i="1" s="1"/>
  <c r="BO283" i="1"/>
  <c r="BT283" i="1" s="1"/>
  <c r="BS57" i="1"/>
  <c r="BX57" i="1"/>
  <c r="BS42" i="1"/>
  <c r="BX42" i="1"/>
  <c r="BS69" i="1"/>
  <c r="BX69" i="1"/>
  <c r="BP356" i="1"/>
  <c r="BU356" i="1" s="1"/>
  <c r="BR356" i="1"/>
  <c r="BW356" i="1" s="1"/>
  <c r="BQ356" i="1"/>
  <c r="BV356" i="1" s="1"/>
  <c r="BO356" i="1"/>
  <c r="BT356" i="1" s="1"/>
  <c r="BX105" i="1"/>
  <c r="BS105" i="1"/>
  <c r="BR68" i="1"/>
  <c r="BW68" i="1" s="1"/>
  <c r="BQ68" i="1"/>
  <c r="BV68" i="1" s="1"/>
  <c r="BP68" i="1"/>
  <c r="BU68" i="1" s="1"/>
  <c r="BO68" i="1"/>
  <c r="BT68" i="1" s="1"/>
  <c r="BX120" i="1"/>
  <c r="BS120" i="1"/>
  <c r="BX151" i="1"/>
  <c r="BS151" i="1"/>
  <c r="BO138" i="1"/>
  <c r="BT138" i="1" s="1"/>
  <c r="BR138" i="1"/>
  <c r="BW138" i="1" s="1"/>
  <c r="BQ138" i="1"/>
  <c r="BV138" i="1" s="1"/>
  <c r="BP138" i="1"/>
  <c r="BU138" i="1" s="1"/>
  <c r="BX250" i="1"/>
  <c r="BS250" i="1"/>
  <c r="BR420" i="1"/>
  <c r="BW420" i="1" s="1"/>
  <c r="BQ420" i="1"/>
  <c r="BV420" i="1" s="1"/>
  <c r="BP420" i="1"/>
  <c r="BU420" i="1" s="1"/>
  <c r="BO420" i="1"/>
  <c r="BT420" i="1" s="1"/>
  <c r="BX66" i="1"/>
  <c r="BS66" i="1"/>
  <c r="BS128" i="1"/>
  <c r="BX128" i="1"/>
  <c r="BX281" i="1"/>
  <c r="BS281" i="1"/>
  <c r="BP507" i="1"/>
  <c r="BU507" i="1" s="1"/>
  <c r="BO507" i="1"/>
  <c r="BT507" i="1" s="1"/>
  <c r="BR507" i="1"/>
  <c r="BW507" i="1" s="1"/>
  <c r="BQ507" i="1"/>
  <c r="BV507" i="1" s="1"/>
  <c r="BP324" i="1"/>
  <c r="BU324" i="1" s="1"/>
  <c r="BR324" i="1"/>
  <c r="BW324" i="1" s="1"/>
  <c r="BO324" i="1"/>
  <c r="BT324" i="1" s="1"/>
  <c r="BQ324" i="1"/>
  <c r="BV324" i="1" s="1"/>
  <c r="BS89" i="1"/>
  <c r="BX89" i="1"/>
  <c r="BR305" i="1"/>
  <c r="BW305" i="1" s="1"/>
  <c r="BO305" i="1"/>
  <c r="BT305" i="1" s="1"/>
  <c r="BP305" i="1"/>
  <c r="BU305" i="1" s="1"/>
  <c r="BQ305" i="1"/>
  <c r="BV305" i="1" s="1"/>
  <c r="BX190" i="1"/>
  <c r="BS190" i="1"/>
  <c r="BX451" i="1"/>
  <c r="BS451" i="1"/>
  <c r="BS126" i="1"/>
  <c r="BX126" i="1"/>
  <c r="BS45" i="1"/>
  <c r="BX45" i="1"/>
  <c r="BX85" i="1"/>
  <c r="BS85" i="1"/>
  <c r="BP354" i="1"/>
  <c r="BU354" i="1" s="1"/>
  <c r="BO354" i="1"/>
  <c r="BT354" i="1" s="1"/>
  <c r="BR354" i="1"/>
  <c r="BW354" i="1" s="1"/>
  <c r="BQ354" i="1"/>
  <c r="BV354" i="1" s="1"/>
  <c r="BS112" i="1"/>
  <c r="BX112" i="1"/>
  <c r="BX269" i="1"/>
  <c r="BS269" i="1"/>
  <c r="BX108" i="1"/>
  <c r="BS108" i="1"/>
  <c r="BX106" i="1"/>
  <c r="BS106" i="1"/>
  <c r="BS188" i="1"/>
  <c r="BX188" i="1"/>
  <c r="BX322" i="1"/>
  <c r="BS322" i="1"/>
  <c r="BX310" i="1"/>
  <c r="BS310" i="1"/>
  <c r="BX362" i="1"/>
  <c r="BS362" i="1"/>
  <c r="BR115" i="1"/>
  <c r="BW115" i="1" s="1"/>
  <c r="BQ115" i="1"/>
  <c r="BV115" i="1" s="1"/>
  <c r="BP115" i="1"/>
  <c r="BU115" i="1" s="1"/>
  <c r="BO115" i="1"/>
  <c r="BT115" i="1" s="1"/>
  <c r="BS239" i="1"/>
  <c r="BX239" i="1"/>
  <c r="BR46" i="1"/>
  <c r="BW46" i="1" s="1"/>
  <c r="BO46" i="1"/>
  <c r="BT46" i="1" s="1"/>
  <c r="BQ46" i="1"/>
  <c r="BV46" i="1" s="1"/>
  <c r="BP46" i="1"/>
  <c r="BU46" i="1" s="1"/>
  <c r="BS226" i="1"/>
  <c r="BX226" i="1"/>
  <c r="BS116" i="1"/>
  <c r="BX116" i="1"/>
  <c r="BS180" i="1"/>
  <c r="BX180" i="1"/>
  <c r="BS131" i="1"/>
  <c r="BX131" i="1"/>
  <c r="BR296" i="1"/>
  <c r="BW296" i="1" s="1"/>
  <c r="BO296" i="1"/>
  <c r="BT296" i="1" s="1"/>
  <c r="BP296" i="1"/>
  <c r="BU296" i="1" s="1"/>
  <c r="BQ296" i="1"/>
  <c r="BV296" i="1" s="1"/>
  <c r="BP358" i="1"/>
  <c r="BU358" i="1" s="1"/>
  <c r="BO358" i="1"/>
  <c r="BT358" i="1" s="1"/>
  <c r="BR358" i="1"/>
  <c r="BW358" i="1" s="1"/>
  <c r="BQ358" i="1"/>
  <c r="BV358" i="1" s="1"/>
  <c r="BR392" i="1"/>
  <c r="BW392" i="1" s="1"/>
  <c r="BQ392" i="1"/>
  <c r="BV392" i="1" s="1"/>
  <c r="BO392" i="1"/>
  <c r="BT392" i="1" s="1"/>
  <c r="BP392" i="1"/>
  <c r="BU392" i="1" s="1"/>
  <c r="BO417" i="1"/>
  <c r="BT417" i="1" s="1"/>
  <c r="BR417" i="1"/>
  <c r="BW417" i="1" s="1"/>
  <c r="BP417" i="1"/>
  <c r="BU417" i="1" s="1"/>
  <c r="BQ417" i="1"/>
  <c r="BV417" i="1" s="1"/>
  <c r="BS143" i="1"/>
  <c r="BX143" i="1"/>
  <c r="BX238" i="1"/>
  <c r="BS238" i="1"/>
  <c r="BX277" i="1"/>
  <c r="BS277" i="1"/>
  <c r="BP312" i="1"/>
  <c r="BU312" i="1" s="1"/>
  <c r="BR312" i="1"/>
  <c r="BW312" i="1" s="1"/>
  <c r="BO312" i="1"/>
  <c r="BT312" i="1" s="1"/>
  <c r="BQ312" i="1"/>
  <c r="BV312" i="1" s="1"/>
  <c r="BS117" i="1"/>
  <c r="BX117" i="1"/>
  <c r="BP490" i="1"/>
  <c r="BU490" i="1" s="1"/>
  <c r="BO490" i="1"/>
  <c r="BT490" i="1" s="1"/>
  <c r="BR490" i="1"/>
  <c r="BW490" i="1" s="1"/>
  <c r="BQ490" i="1"/>
  <c r="BV490" i="1" s="1"/>
  <c r="BP266" i="1"/>
  <c r="BU266" i="1" s="1"/>
  <c r="BO266" i="1"/>
  <c r="BT266" i="1" s="1"/>
  <c r="BQ266" i="1"/>
  <c r="BV266" i="1" s="1"/>
  <c r="BR266" i="1"/>
  <c r="BW266" i="1" s="1"/>
  <c r="BR424" i="1"/>
  <c r="BW424" i="1" s="1"/>
  <c r="BQ424" i="1"/>
  <c r="BV424" i="1" s="1"/>
  <c r="BP424" i="1"/>
  <c r="BU424" i="1" s="1"/>
  <c r="BO424" i="1"/>
  <c r="BT424" i="1" s="1"/>
  <c r="BR231" i="1"/>
  <c r="BW231" i="1" s="1"/>
  <c r="BP231" i="1"/>
  <c r="BU231" i="1" s="1"/>
  <c r="BO231" i="1"/>
  <c r="BT231" i="1" s="1"/>
  <c r="BQ231" i="1"/>
  <c r="BV231" i="1" s="1"/>
  <c r="BP60" i="1"/>
  <c r="BU60" i="1" s="1"/>
  <c r="BR60" i="1"/>
  <c r="BW60" i="1" s="1"/>
  <c r="BQ60" i="1"/>
  <c r="BV60" i="1" s="1"/>
  <c r="BO60" i="1"/>
  <c r="BT60" i="1" s="1"/>
  <c r="BO297" i="1"/>
  <c r="BT297" i="1" s="1"/>
  <c r="BR297" i="1"/>
  <c r="BW297" i="1" s="1"/>
  <c r="BP297" i="1"/>
  <c r="BU297" i="1" s="1"/>
  <c r="BQ297" i="1"/>
  <c r="BV297" i="1" s="1"/>
  <c r="BS383" i="1"/>
  <c r="BX383" i="1"/>
  <c r="BP347" i="1"/>
  <c r="BU347" i="1" s="1"/>
  <c r="BQ347" i="1"/>
  <c r="BV347" i="1" s="1"/>
  <c r="BO347" i="1"/>
  <c r="BT347" i="1" s="1"/>
  <c r="BR347" i="1"/>
  <c r="BW347" i="1" s="1"/>
  <c r="BS147" i="1"/>
  <c r="BX147" i="1"/>
  <c r="BX244" i="1"/>
  <c r="BS244" i="1"/>
  <c r="BX228" i="1"/>
  <c r="BS228" i="1"/>
  <c r="BX75" i="1"/>
  <c r="BS75" i="1"/>
  <c r="BX101" i="1"/>
  <c r="BS101" i="1"/>
  <c r="BO471" i="1"/>
  <c r="BT471" i="1" s="1"/>
  <c r="BR471" i="1"/>
  <c r="BW471" i="1" s="1"/>
  <c r="BQ471" i="1"/>
  <c r="BV471" i="1" s="1"/>
  <c r="BP471" i="1"/>
  <c r="BU471" i="1" s="1"/>
  <c r="BO418" i="1"/>
  <c r="BT418" i="1" s="1"/>
  <c r="BR418" i="1"/>
  <c r="BW418" i="1" s="1"/>
  <c r="BQ418" i="1"/>
  <c r="BV418" i="1" s="1"/>
  <c r="BP418" i="1"/>
  <c r="BU418" i="1" s="1"/>
  <c r="BS96" i="1"/>
  <c r="BX96" i="1"/>
  <c r="BS74" i="1"/>
  <c r="BX74" i="1"/>
  <c r="BS183" i="1"/>
  <c r="BX183" i="1"/>
  <c r="BX335" i="1"/>
  <c r="BS335" i="1"/>
  <c r="BS181" i="1"/>
  <c r="BX181" i="1"/>
  <c r="BX282" i="1"/>
  <c r="BS282" i="1"/>
  <c r="BX333" i="1"/>
  <c r="BS333" i="1"/>
  <c r="BX232" i="1"/>
  <c r="BS232" i="1"/>
  <c r="BX83" i="1"/>
  <c r="BS83" i="1"/>
  <c r="BS186" i="1"/>
  <c r="BX186" i="1"/>
  <c r="BR309" i="1"/>
  <c r="BW309" i="1" s="1"/>
  <c r="BO309" i="1"/>
  <c r="BT309" i="1" s="1"/>
  <c r="BQ309" i="1"/>
  <c r="BV309" i="1" s="1"/>
  <c r="BP309" i="1"/>
  <c r="BU309" i="1" s="1"/>
  <c r="BS185" i="1"/>
  <c r="BX185" i="1"/>
  <c r="BS236" i="1"/>
  <c r="BX236" i="1"/>
  <c r="BX148" i="1"/>
  <c r="BS148" i="1"/>
  <c r="BS327" i="1"/>
  <c r="BX327" i="1"/>
  <c r="BS257" i="1"/>
  <c r="BX257" i="1"/>
  <c r="BS39" i="1"/>
  <c r="BX39" i="1"/>
  <c r="BS488" i="1"/>
  <c r="BX488" i="1"/>
  <c r="BS314" i="1"/>
  <c r="BX314" i="1"/>
  <c r="BR284" i="1"/>
  <c r="BW284" i="1" s="1"/>
  <c r="BO284" i="1"/>
  <c r="BT284" i="1" s="1"/>
  <c r="BQ284" i="1"/>
  <c r="BV284" i="1" s="1"/>
  <c r="BP284" i="1"/>
  <c r="BU284" i="1" s="1"/>
  <c r="BO90" i="1"/>
  <c r="BT90" i="1" s="1"/>
  <c r="BP90" i="1"/>
  <c r="BU90" i="1" s="1"/>
  <c r="BR90" i="1"/>
  <c r="BW90" i="1" s="1"/>
  <c r="BQ90" i="1"/>
  <c r="BV90" i="1" s="1"/>
  <c r="BS59" i="1"/>
  <c r="BX59" i="1"/>
  <c r="BX246" i="1"/>
  <c r="BS246" i="1"/>
  <c r="BS114" i="1"/>
  <c r="BX114" i="1"/>
  <c r="BS34" i="1"/>
  <c r="BX34" i="1"/>
  <c r="BX437" i="1"/>
  <c r="BS437" i="1"/>
  <c r="BX275" i="1"/>
  <c r="BS275" i="1"/>
  <c r="BX234" i="1"/>
  <c r="BS234" i="1"/>
  <c r="BS31" i="1"/>
  <c r="BX31" i="1"/>
  <c r="BR292" i="1"/>
  <c r="BW292" i="1" s="1"/>
  <c r="BO292" i="1"/>
  <c r="BT292" i="1" s="1"/>
  <c r="BQ292" i="1"/>
  <c r="BV292" i="1" s="1"/>
  <c r="BP292" i="1"/>
  <c r="BU292" i="1" s="1"/>
  <c r="BQ386" i="1"/>
  <c r="BV386" i="1" s="1"/>
  <c r="BP386" i="1"/>
  <c r="BU386" i="1" s="1"/>
  <c r="BR386" i="1"/>
  <c r="BW386" i="1" s="1"/>
  <c r="BO386" i="1"/>
  <c r="BT386" i="1" s="1"/>
  <c r="BX254" i="1"/>
  <c r="BS254" i="1"/>
  <c r="BR303" i="1"/>
  <c r="BW303" i="1" s="1"/>
  <c r="BO303" i="1"/>
  <c r="BT303" i="1" s="1"/>
  <c r="BQ303" i="1"/>
  <c r="BV303" i="1" s="1"/>
  <c r="BP303" i="1"/>
  <c r="BU303" i="1" s="1"/>
  <c r="BX76" i="1"/>
  <c r="BS76" i="1"/>
  <c r="BX103" i="1"/>
  <c r="BS103" i="1"/>
  <c r="BS398" i="1"/>
  <c r="BX398" i="1"/>
  <c r="BS78" i="1"/>
  <c r="BX78" i="1"/>
  <c r="BX237" i="1"/>
  <c r="BS237" i="1"/>
  <c r="BX121" i="1"/>
  <c r="BS121" i="1"/>
  <c r="BR491" i="1"/>
  <c r="BW491" i="1" s="1"/>
  <c r="BQ491" i="1"/>
  <c r="BV491" i="1" s="1"/>
  <c r="BO491" i="1"/>
  <c r="BT491" i="1" s="1"/>
  <c r="BP491" i="1"/>
  <c r="BU491" i="1" s="1"/>
  <c r="BS178" i="1"/>
  <c r="BX178" i="1"/>
  <c r="BX285" i="1"/>
  <c r="BS285" i="1"/>
  <c r="BS70" i="1"/>
  <c r="BX70" i="1"/>
  <c r="BS179" i="1"/>
  <c r="BX179" i="1"/>
  <c r="BP55" i="1"/>
  <c r="BU55" i="1" s="1"/>
  <c r="BO55" i="1"/>
  <c r="BT55" i="1" s="1"/>
  <c r="BQ55" i="1"/>
  <c r="BV55" i="1" s="1"/>
  <c r="BR55" i="1"/>
  <c r="BW55" i="1" s="1"/>
  <c r="BS125" i="1"/>
  <c r="BX125" i="1"/>
  <c r="BR465" i="1"/>
  <c r="BW465" i="1" s="1"/>
  <c r="BO465" i="1"/>
  <c r="BT465" i="1" s="1"/>
  <c r="BQ465" i="1"/>
  <c r="BV465" i="1" s="1"/>
  <c r="BP465" i="1"/>
  <c r="BU465" i="1" s="1"/>
  <c r="BS49" i="1"/>
  <c r="BX49" i="1"/>
  <c r="BP288" i="1"/>
  <c r="BU288" i="1" s="1"/>
  <c r="BO288" i="1"/>
  <c r="BT288" i="1" s="1"/>
  <c r="BR288" i="1"/>
  <c r="BW288" i="1" s="1"/>
  <c r="BQ288" i="1"/>
  <c r="BV288" i="1" s="1"/>
  <c r="BR371" i="1"/>
  <c r="BW371" i="1" s="1"/>
  <c r="BP371" i="1"/>
  <c r="BU371" i="1" s="1"/>
  <c r="BQ371" i="1"/>
  <c r="BV371" i="1" s="1"/>
  <c r="BO371" i="1"/>
  <c r="BT371" i="1" s="1"/>
  <c r="BR339" i="1"/>
  <c r="BW339" i="1" s="1"/>
  <c r="BP339" i="1"/>
  <c r="BU339" i="1" s="1"/>
  <c r="BQ339" i="1"/>
  <c r="BV339" i="1" s="1"/>
  <c r="BO339" i="1"/>
  <c r="BT339" i="1" s="1"/>
  <c r="BX67" i="1"/>
  <c r="BS67" i="1"/>
  <c r="BQ32" i="1"/>
  <c r="BV32" i="1" s="1"/>
  <c r="BP32" i="1"/>
  <c r="BU32" i="1" s="1"/>
  <c r="BO32" i="1"/>
  <c r="BT32" i="1" s="1"/>
  <c r="BR32" i="1"/>
  <c r="BW32" i="1" s="1"/>
  <c r="BR469" i="1"/>
  <c r="BW469" i="1" s="1"/>
  <c r="BQ469" i="1"/>
  <c r="BV469" i="1" s="1"/>
  <c r="BP469" i="1"/>
  <c r="BU469" i="1" s="1"/>
  <c r="BO469" i="1"/>
  <c r="BT469" i="1" s="1"/>
  <c r="BX127" i="1"/>
  <c r="BS127" i="1"/>
  <c r="BQ130" i="1"/>
  <c r="BV130" i="1" s="1"/>
  <c r="BP130" i="1"/>
  <c r="BU130" i="1" s="1"/>
  <c r="BO130" i="1"/>
  <c r="BT130" i="1" s="1"/>
  <c r="BR130" i="1"/>
  <c r="BW130" i="1" s="1"/>
  <c r="BR317" i="1"/>
  <c r="BW317" i="1" s="1"/>
  <c r="BQ317" i="1"/>
  <c r="BV317" i="1" s="1"/>
  <c r="BP317" i="1"/>
  <c r="BU317" i="1" s="1"/>
  <c r="BO317" i="1"/>
  <c r="BT317" i="1" s="1"/>
  <c r="BQ319" i="1"/>
  <c r="BV319" i="1" s="1"/>
  <c r="BP319" i="1"/>
  <c r="BU319" i="1" s="1"/>
  <c r="BR319" i="1"/>
  <c r="BW319" i="1" s="1"/>
  <c r="BO319" i="1"/>
  <c r="BT319" i="1" s="1"/>
  <c r="BQ375" i="1"/>
  <c r="BV375" i="1" s="1"/>
  <c r="BO375" i="1"/>
  <c r="BT375" i="1" s="1"/>
  <c r="BR375" i="1"/>
  <c r="BW375" i="1" s="1"/>
  <c r="BP375" i="1"/>
  <c r="BU375" i="1" s="1"/>
  <c r="BX279" i="1"/>
  <c r="BS279" i="1"/>
  <c r="BP344" i="1"/>
  <c r="BU344" i="1" s="1"/>
  <c r="BR344" i="1"/>
  <c r="BW344" i="1" s="1"/>
  <c r="BQ344" i="1"/>
  <c r="BV344" i="1" s="1"/>
  <c r="BO344" i="1"/>
  <c r="BT344" i="1" s="1"/>
  <c r="BS332" i="1"/>
  <c r="BX332" i="1"/>
  <c r="BX500" i="1"/>
  <c r="BS500" i="1"/>
  <c r="BQ233" i="1"/>
  <c r="BV233" i="1" s="1"/>
  <c r="BP233" i="1"/>
  <c r="BU233" i="1" s="1"/>
  <c r="BO233" i="1"/>
  <c r="BT233" i="1" s="1"/>
  <c r="BR233" i="1"/>
  <c r="BW233" i="1" s="1"/>
  <c r="BX79" i="1"/>
  <c r="BS79" i="1"/>
  <c r="BS271" i="1"/>
  <c r="BX271" i="1"/>
  <c r="BX336" i="1"/>
  <c r="BS336" i="1"/>
  <c r="BS191" i="1"/>
  <c r="BX191" i="1"/>
  <c r="BS135" i="1"/>
  <c r="BX135" i="1"/>
  <c r="BX99" i="1"/>
  <c r="BS99" i="1"/>
  <c r="BO72" i="1"/>
  <c r="BT72" i="1" s="1"/>
  <c r="BR72" i="1"/>
  <c r="BW72" i="1" s="1"/>
  <c r="BQ72" i="1"/>
  <c r="BV72" i="1" s="1"/>
  <c r="BP72" i="1"/>
  <c r="BU72" i="1" s="1"/>
  <c r="BR144" i="1"/>
  <c r="BW144" i="1" s="1"/>
  <c r="BQ144" i="1"/>
  <c r="BV144" i="1" s="1"/>
  <c r="BP144" i="1"/>
  <c r="BU144" i="1" s="1"/>
  <c r="BO144" i="1"/>
  <c r="BT144" i="1" s="1"/>
  <c r="BO485" i="1"/>
  <c r="BT485" i="1" s="1"/>
  <c r="BQ485" i="1"/>
  <c r="BV485" i="1" s="1"/>
  <c r="BP485" i="1"/>
  <c r="BU485" i="1" s="1"/>
  <c r="BR485" i="1"/>
  <c r="BW485" i="1" s="1"/>
  <c r="BX466" i="1"/>
  <c r="BS466" i="1"/>
  <c r="BS58" i="1"/>
  <c r="BX58" i="1"/>
  <c r="BX243" i="1"/>
  <c r="BS243" i="1"/>
  <c r="BX329" i="1"/>
  <c r="BS329" i="1"/>
  <c r="BS73" i="1"/>
  <c r="BX73" i="1"/>
  <c r="BX265" i="1"/>
  <c r="BS265" i="1"/>
  <c r="BS122" i="1"/>
  <c r="BX122" i="1"/>
  <c r="BQ189" i="1"/>
  <c r="BV189" i="1" s="1"/>
  <c r="BP189" i="1"/>
  <c r="BU189" i="1" s="1"/>
  <c r="BR189" i="1"/>
  <c r="BW189" i="1" s="1"/>
  <c r="BO189" i="1"/>
  <c r="BT189" i="1" s="1"/>
  <c r="BP442" i="1"/>
  <c r="BU442" i="1" s="1"/>
  <c r="BO442" i="1"/>
  <c r="BT442" i="1" s="1"/>
  <c r="BR442" i="1"/>
  <c r="BW442" i="1" s="1"/>
  <c r="BQ442" i="1"/>
  <c r="BV442" i="1" s="1"/>
  <c r="BR50" i="1"/>
  <c r="BW50" i="1" s="1"/>
  <c r="BP50" i="1"/>
  <c r="BU50" i="1" s="1"/>
  <c r="BO50" i="1"/>
  <c r="BT50" i="1" s="1"/>
  <c r="BQ50" i="1"/>
  <c r="BV50" i="1" s="1"/>
  <c r="BS177" i="1"/>
  <c r="BX177" i="1"/>
  <c r="BX286" i="1"/>
  <c r="BS286" i="1"/>
  <c r="BX504" i="1"/>
  <c r="BS504" i="1"/>
  <c r="BP378" i="1"/>
  <c r="BU378" i="1" s="1"/>
  <c r="BO378" i="1"/>
  <c r="BT378" i="1" s="1"/>
  <c r="BR378" i="1"/>
  <c r="BW378" i="1" s="1"/>
  <c r="BQ378" i="1"/>
  <c r="BV378" i="1" s="1"/>
  <c r="BQ63" i="1"/>
  <c r="BV63" i="1" s="1"/>
  <c r="BP63" i="1"/>
  <c r="BU63" i="1" s="1"/>
  <c r="BO63" i="1"/>
  <c r="BT63" i="1" s="1"/>
  <c r="BR63" i="1"/>
  <c r="BW63" i="1" s="1"/>
  <c r="BR276" i="1"/>
  <c r="BW276" i="1" s="1"/>
  <c r="BQ276" i="1"/>
  <c r="BV276" i="1" s="1"/>
  <c r="BP276" i="1"/>
  <c r="BU276" i="1" s="1"/>
  <c r="BO276" i="1"/>
  <c r="BT276" i="1" s="1"/>
  <c r="BQ470" i="1"/>
  <c r="BV470" i="1" s="1"/>
  <c r="BP470" i="1"/>
  <c r="BU470" i="1" s="1"/>
  <c r="BO470" i="1"/>
  <c r="BT470" i="1" s="1"/>
  <c r="BR470" i="1"/>
  <c r="BW470" i="1" s="1"/>
  <c r="BS289" i="1"/>
  <c r="BX289" i="1"/>
  <c r="BP316" i="1"/>
  <c r="BU316" i="1" s="1"/>
  <c r="BR316" i="1"/>
  <c r="BW316" i="1" s="1"/>
  <c r="BO316" i="1"/>
  <c r="BT316" i="1" s="1"/>
  <c r="BQ316" i="1"/>
  <c r="BV316" i="1" s="1"/>
  <c r="BX249" i="1"/>
  <c r="BS249" i="1"/>
  <c r="BX255" i="1"/>
  <c r="BS255" i="1"/>
  <c r="BO468" i="1"/>
  <c r="BT468" i="1" s="1"/>
  <c r="BQ468" i="1"/>
  <c r="BV468" i="1" s="1"/>
  <c r="BP468" i="1"/>
  <c r="BU468" i="1" s="1"/>
  <c r="BR468" i="1"/>
  <c r="BW468" i="1" s="1"/>
  <c r="BQ294" i="1"/>
  <c r="BV294" i="1" s="1"/>
  <c r="BP294" i="1"/>
  <c r="BU294" i="1" s="1"/>
  <c r="BR294" i="1"/>
  <c r="BW294" i="1" s="1"/>
  <c r="BO294" i="1"/>
  <c r="BT294" i="1" s="1"/>
  <c r="BO495" i="1"/>
  <c r="BT495" i="1" s="1"/>
  <c r="BP495" i="1"/>
  <c r="BU495" i="1" s="1"/>
  <c r="BR495" i="1"/>
  <c r="BW495" i="1" s="1"/>
  <c r="BQ495" i="1"/>
  <c r="BV495" i="1" s="1"/>
  <c r="BO434" i="1"/>
  <c r="BT434" i="1" s="1"/>
  <c r="BP434" i="1"/>
  <c r="BU434" i="1" s="1"/>
  <c r="BR434" i="1"/>
  <c r="BW434" i="1" s="1"/>
  <c r="BQ434" i="1"/>
  <c r="BV434" i="1" s="1"/>
  <c r="BO422" i="1"/>
  <c r="BT422" i="1" s="1"/>
  <c r="BR422" i="1"/>
  <c r="BW422" i="1" s="1"/>
  <c r="BP422" i="1"/>
  <c r="BU422" i="1" s="1"/>
  <c r="BQ422" i="1"/>
  <c r="BV422" i="1" s="1"/>
  <c r="BS149" i="1"/>
  <c r="BX149" i="1"/>
  <c r="BR461" i="1"/>
  <c r="BW461" i="1" s="1"/>
  <c r="BQ461" i="1"/>
  <c r="BV461" i="1" s="1"/>
  <c r="BP461" i="1"/>
  <c r="BU461" i="1" s="1"/>
  <c r="BO461" i="1"/>
  <c r="BT461" i="1" s="1"/>
  <c r="BX374" i="1"/>
  <c r="BS374" i="1"/>
  <c r="BQ359" i="1"/>
  <c r="BV359" i="1" s="1"/>
  <c r="BO359" i="1"/>
  <c r="BT359" i="1" s="1"/>
  <c r="BR359" i="1"/>
  <c r="BW359" i="1" s="1"/>
  <c r="BP359" i="1"/>
  <c r="BU359" i="1" s="1"/>
  <c r="BX278" i="1"/>
  <c r="BS278" i="1"/>
  <c r="BS29" i="1"/>
  <c r="BX29" i="1"/>
  <c r="BX331" i="1"/>
  <c r="BS331" i="1"/>
  <c r="BQ376" i="1"/>
  <c r="BV376" i="1" s="1"/>
  <c r="BO376" i="1"/>
  <c r="BT376" i="1" s="1"/>
  <c r="BP376" i="1"/>
  <c r="BU376" i="1" s="1"/>
  <c r="BR376" i="1"/>
  <c r="BW376" i="1" s="1"/>
  <c r="BX136" i="1"/>
  <c r="BS136" i="1"/>
  <c r="BS56" i="1"/>
  <c r="BX56" i="1"/>
  <c r="BO291" i="1"/>
  <c r="BT291" i="1" s="1"/>
  <c r="BQ291" i="1"/>
  <c r="BV291" i="1" s="1"/>
  <c r="BP291" i="1"/>
  <c r="BU291" i="1" s="1"/>
  <c r="BR291" i="1"/>
  <c r="BW291" i="1" s="1"/>
  <c r="BR30" i="1"/>
  <c r="BW30" i="1" s="1"/>
  <c r="BO30" i="1"/>
  <c r="BT30" i="1" s="1"/>
  <c r="BQ30" i="1"/>
  <c r="BV30" i="1" s="1"/>
  <c r="BP30" i="1"/>
  <c r="BU30" i="1" s="1"/>
  <c r="BX261" i="1"/>
  <c r="BS261" i="1"/>
  <c r="BS182" i="1"/>
  <c r="BX182" i="1"/>
  <c r="L22" i="5"/>
  <c r="BP21" i="1"/>
  <c r="BU21" i="1" s="1"/>
  <c r="BO22" i="1"/>
  <c r="BT22" i="1" s="1"/>
  <c r="BR22" i="1"/>
  <c r="BW22" i="1" s="1"/>
  <c r="BQ22" i="1"/>
  <c r="BV22" i="1" s="1"/>
  <c r="BQ15" i="1"/>
  <c r="BV15" i="1" s="1"/>
  <c r="BR15" i="1"/>
  <c r="BW15" i="1" s="1"/>
  <c r="BR20" i="1"/>
  <c r="BW20" i="1" s="1"/>
  <c r="BQ20" i="1"/>
  <c r="BV20" i="1" s="1"/>
  <c r="BR24" i="1"/>
  <c r="BW24" i="1" s="1"/>
  <c r="BQ24" i="1"/>
  <c r="BV24" i="1" s="1"/>
  <c r="BQ28" i="1"/>
  <c r="BV28" i="1" s="1"/>
  <c r="BR28" i="1"/>
  <c r="BW28" i="1" s="1"/>
  <c r="BQ23" i="1"/>
  <c r="BV23" i="1" s="1"/>
  <c r="BR23" i="1"/>
  <c r="BW23" i="1" s="1"/>
  <c r="BR21" i="1"/>
  <c r="BW21" i="1" s="1"/>
  <c r="BQ21" i="1"/>
  <c r="BV21" i="1" s="1"/>
  <c r="BO20" i="1"/>
  <c r="BT20" i="1" s="1"/>
  <c r="BP20" i="1"/>
  <c r="BU20" i="1" s="1"/>
  <c r="BO24" i="1"/>
  <c r="BT24" i="1" s="1"/>
  <c r="BP24" i="1"/>
  <c r="BU24" i="1" s="1"/>
  <c r="BN17" i="1"/>
  <c r="BN18" i="1"/>
  <c r="BO28" i="1"/>
  <c r="BT28" i="1" s="1"/>
  <c r="BP28" i="1"/>
  <c r="BU28" i="1" s="1"/>
  <c r="BN25" i="1"/>
  <c r="BN16" i="1"/>
  <c r="BO23" i="1"/>
  <c r="BT23" i="1" s="1"/>
  <c r="BP23" i="1"/>
  <c r="BU23" i="1" s="1"/>
  <c r="BO15" i="1"/>
  <c r="BT15" i="1" s="1"/>
  <c r="BP15" i="1"/>
  <c r="BU15" i="1" s="1"/>
  <c r="BN19" i="1"/>
  <c r="BN27" i="1"/>
  <c r="BN26" i="1"/>
  <c r="BN14" i="1"/>
  <c r="BP22" i="1"/>
  <c r="BU22" i="1" s="1"/>
  <c r="AW13" i="1"/>
  <c r="AW12" i="1"/>
  <c r="AW11" i="1"/>
  <c r="BX53" i="1" l="1"/>
  <c r="BS462" i="1"/>
  <c r="BS37" i="1"/>
  <c r="BS102" i="1"/>
  <c r="BS52" i="1"/>
  <c r="BT52" i="1"/>
  <c r="BX52" i="1" s="1"/>
  <c r="BX462" i="1"/>
  <c r="BX400" i="1"/>
  <c r="BS400" i="1"/>
  <c r="BX47" i="1"/>
  <c r="BS100" i="1"/>
  <c r="BS97" i="1"/>
  <c r="BS82" i="1"/>
  <c r="BS308" i="1"/>
  <c r="BX308" i="1"/>
  <c r="BX82" i="1"/>
  <c r="BS340" i="1"/>
  <c r="BX315" i="1"/>
  <c r="BS505" i="1"/>
  <c r="BS425" i="1"/>
  <c r="BX325" i="1"/>
  <c r="EA208" i="1"/>
  <c r="F239" i="4" s="1"/>
  <c r="R239" i="4" s="1"/>
  <c r="DY208" i="1"/>
  <c r="EE208" i="1" s="1"/>
  <c r="H239" i="4" s="1"/>
  <c r="T239" i="4" s="1"/>
  <c r="EA205" i="1"/>
  <c r="F236" i="4" s="1"/>
  <c r="DY205" i="1"/>
  <c r="EE205" i="1" s="1"/>
  <c r="H236" i="4" s="1"/>
  <c r="T236" i="4" s="1"/>
  <c r="EA219" i="1"/>
  <c r="F250" i="4" s="1"/>
  <c r="DY219" i="1"/>
  <c r="EE219" i="1" s="1"/>
  <c r="H250" i="4" s="1"/>
  <c r="T250" i="4" s="1"/>
  <c r="EA486" i="1"/>
  <c r="F517" i="4" s="1"/>
  <c r="R517" i="4" s="1"/>
  <c r="DY486" i="1"/>
  <c r="EE486" i="1" s="1"/>
  <c r="H517" i="4" s="1"/>
  <c r="T517" i="4" s="1"/>
  <c r="EC486" i="1"/>
  <c r="G517" i="4" s="1"/>
  <c r="S517" i="4" s="1"/>
  <c r="BX340" i="1"/>
  <c r="BX505" i="1"/>
  <c r="BS315" i="1"/>
  <c r="EA201" i="1"/>
  <c r="F232" i="4" s="1"/>
  <c r="DY201" i="1"/>
  <c r="EE201" i="1" s="1"/>
  <c r="H232" i="4" s="1"/>
  <c r="T232" i="4" s="1"/>
  <c r="EA170" i="1"/>
  <c r="F201" i="4" s="1"/>
  <c r="R201" i="4" s="1"/>
  <c r="DY170" i="1"/>
  <c r="EE170" i="1" s="1"/>
  <c r="H201" i="4" s="1"/>
  <c r="T201" i="4" s="1"/>
  <c r="EA401" i="1"/>
  <c r="F432" i="4" s="1"/>
  <c r="DY401" i="1"/>
  <c r="EE401" i="1" s="1"/>
  <c r="H432" i="4" s="1"/>
  <c r="T432" i="4" s="1"/>
  <c r="EA475" i="1"/>
  <c r="F506" i="4" s="1"/>
  <c r="DY475" i="1"/>
  <c r="EE475" i="1" s="1"/>
  <c r="H506" i="4" s="1"/>
  <c r="T506" i="4" s="1"/>
  <c r="EA204" i="1"/>
  <c r="F235" i="4" s="1"/>
  <c r="DY204" i="1"/>
  <c r="EE204" i="1" s="1"/>
  <c r="H235" i="4" s="1"/>
  <c r="T235" i="4" s="1"/>
  <c r="EA196" i="1"/>
  <c r="DY196" i="1"/>
  <c r="EE196" i="1" s="1"/>
  <c r="H227" i="4" s="1"/>
  <c r="T227" i="4" s="1"/>
  <c r="EA203" i="1"/>
  <c r="F234" i="4" s="1"/>
  <c r="DY203" i="1"/>
  <c r="EE203" i="1" s="1"/>
  <c r="H234" i="4" s="1"/>
  <c r="T234" i="4" s="1"/>
  <c r="EA431" i="1"/>
  <c r="F462" i="4" s="1"/>
  <c r="DY431" i="1"/>
  <c r="EE431" i="1" s="1"/>
  <c r="H462" i="4" s="1"/>
  <c r="T462" i="4" s="1"/>
  <c r="EA173" i="1"/>
  <c r="F204" i="4" s="1"/>
  <c r="DY173" i="1"/>
  <c r="EE173" i="1" s="1"/>
  <c r="H204" i="4" s="1"/>
  <c r="T204" i="4" s="1"/>
  <c r="EA160" i="1"/>
  <c r="DY160" i="1"/>
  <c r="EE160" i="1" s="1"/>
  <c r="H191" i="4" s="1"/>
  <c r="T191" i="4" s="1"/>
  <c r="EA198" i="1"/>
  <c r="F229" i="4" s="1"/>
  <c r="DY198" i="1"/>
  <c r="EE198" i="1" s="1"/>
  <c r="H229" i="4" s="1"/>
  <c r="T229" i="4" s="1"/>
  <c r="EA502" i="1"/>
  <c r="F533" i="4" s="1"/>
  <c r="DY502" i="1"/>
  <c r="EE502" i="1" s="1"/>
  <c r="H533" i="4" s="1"/>
  <c r="T533" i="4" s="1"/>
  <c r="EA169" i="1"/>
  <c r="F200" i="4" s="1"/>
  <c r="DY169" i="1"/>
  <c r="EE169" i="1" s="1"/>
  <c r="H200" i="4" s="1"/>
  <c r="T200" i="4" s="1"/>
  <c r="EA199" i="1"/>
  <c r="DY199" i="1"/>
  <c r="EE199" i="1" s="1"/>
  <c r="H230" i="4" s="1"/>
  <c r="T230" i="4" s="1"/>
  <c r="EA152" i="1"/>
  <c r="F183" i="4" s="1"/>
  <c r="R183" i="4" s="1"/>
  <c r="DY152" i="1"/>
  <c r="EE152" i="1" s="1"/>
  <c r="H183" i="4" s="1"/>
  <c r="T183" i="4" s="1"/>
  <c r="EA163" i="1"/>
  <c r="F194" i="4" s="1"/>
  <c r="R194" i="4" s="1"/>
  <c r="DY163" i="1"/>
  <c r="EE163" i="1" s="1"/>
  <c r="H194" i="4" s="1"/>
  <c r="T194" i="4" s="1"/>
  <c r="EA373" i="1"/>
  <c r="F404" i="4" s="1"/>
  <c r="R404" i="4" s="1"/>
  <c r="DY373" i="1"/>
  <c r="EE373" i="1" s="1"/>
  <c r="H404" i="4" s="1"/>
  <c r="T404" i="4" s="1"/>
  <c r="EA153" i="1"/>
  <c r="DY153" i="1"/>
  <c r="EE153" i="1" s="1"/>
  <c r="H184" i="4" s="1"/>
  <c r="T184" i="4" s="1"/>
  <c r="EA165" i="1"/>
  <c r="F196" i="4" s="1"/>
  <c r="R196" i="4" s="1"/>
  <c r="DY165" i="1"/>
  <c r="EE165" i="1" s="1"/>
  <c r="H196" i="4" s="1"/>
  <c r="T196" i="4" s="1"/>
  <c r="EA450" i="1"/>
  <c r="F481" i="4" s="1"/>
  <c r="DY450" i="1"/>
  <c r="EE450" i="1" s="1"/>
  <c r="H481" i="4" s="1"/>
  <c r="T481" i="4" s="1"/>
  <c r="EA171" i="1"/>
  <c r="F202" i="4" s="1"/>
  <c r="R202" i="4" s="1"/>
  <c r="DY171" i="1"/>
  <c r="EE171" i="1" s="1"/>
  <c r="H202" i="4" s="1"/>
  <c r="T202" i="4" s="1"/>
  <c r="EA164" i="1"/>
  <c r="DY164" i="1"/>
  <c r="EE164" i="1" s="1"/>
  <c r="H195" i="4" s="1"/>
  <c r="T195" i="4" s="1"/>
  <c r="EA454" i="1"/>
  <c r="F485" i="4" s="1"/>
  <c r="DY454" i="1"/>
  <c r="EE454" i="1" s="1"/>
  <c r="H485" i="4" s="1"/>
  <c r="T485" i="4" s="1"/>
  <c r="EA501" i="1"/>
  <c r="F532" i="4" s="1"/>
  <c r="DY501" i="1"/>
  <c r="EE501" i="1" s="1"/>
  <c r="H532" i="4" s="1"/>
  <c r="T532" i="4" s="1"/>
  <c r="EA214" i="1"/>
  <c r="F245" i="4" s="1"/>
  <c r="DY214" i="1"/>
  <c r="EE214" i="1" s="1"/>
  <c r="H245" i="4" s="1"/>
  <c r="T245" i="4" s="1"/>
  <c r="EA217" i="1"/>
  <c r="F248" i="4" s="1"/>
  <c r="R248" i="4" s="1"/>
  <c r="DY217" i="1"/>
  <c r="EE217" i="1" s="1"/>
  <c r="H248" i="4" s="1"/>
  <c r="T248" i="4" s="1"/>
  <c r="EA192" i="1"/>
  <c r="F223" i="4" s="1"/>
  <c r="DY192" i="1"/>
  <c r="EE192" i="1" s="1"/>
  <c r="H223" i="4" s="1"/>
  <c r="T223" i="4" s="1"/>
  <c r="EA365" i="1"/>
  <c r="F396" i="4" s="1"/>
  <c r="R396" i="4" s="1"/>
  <c r="DY365" i="1"/>
  <c r="EE365" i="1" s="1"/>
  <c r="H396" i="4" s="1"/>
  <c r="T396" i="4" s="1"/>
  <c r="EA377" i="1"/>
  <c r="F408" i="4" s="1"/>
  <c r="DY377" i="1"/>
  <c r="EE377" i="1" s="1"/>
  <c r="H408" i="4" s="1"/>
  <c r="T408" i="4" s="1"/>
  <c r="EA409" i="1"/>
  <c r="F440" i="4" s="1"/>
  <c r="DY409" i="1"/>
  <c r="EE409" i="1" s="1"/>
  <c r="H440" i="4" s="1"/>
  <c r="T440" i="4" s="1"/>
  <c r="EA476" i="1"/>
  <c r="F507" i="4" s="1"/>
  <c r="R507" i="4" s="1"/>
  <c r="DY476" i="1"/>
  <c r="EE476" i="1" s="1"/>
  <c r="H507" i="4" s="1"/>
  <c r="T507" i="4" s="1"/>
  <c r="EA155" i="1"/>
  <c r="F186" i="4" s="1"/>
  <c r="DY155" i="1"/>
  <c r="EE155" i="1" s="1"/>
  <c r="H186" i="4" s="1"/>
  <c r="T186" i="4" s="1"/>
  <c r="EA167" i="1"/>
  <c r="F198" i="4" s="1"/>
  <c r="DY167" i="1"/>
  <c r="EE167" i="1" s="1"/>
  <c r="H198" i="4" s="1"/>
  <c r="T198" i="4" s="1"/>
  <c r="BX425" i="1"/>
  <c r="BS449" i="1"/>
  <c r="EC214" i="1"/>
  <c r="G245" i="4" s="1"/>
  <c r="S245" i="4" s="1"/>
  <c r="BS447" i="1"/>
  <c r="EA506" i="1"/>
  <c r="F537" i="4" s="1"/>
  <c r="DY506" i="1"/>
  <c r="EE506" i="1" s="1"/>
  <c r="H537" i="4" s="1"/>
  <c r="T537" i="4" s="1"/>
  <c r="EA172" i="1"/>
  <c r="DY172" i="1"/>
  <c r="EE172" i="1" s="1"/>
  <c r="H203" i="4" s="1"/>
  <c r="T203" i="4" s="1"/>
  <c r="EA193" i="1"/>
  <c r="F224" i="4" s="1"/>
  <c r="DY193" i="1"/>
  <c r="EE193" i="1" s="1"/>
  <c r="H224" i="4" s="1"/>
  <c r="T224" i="4" s="1"/>
  <c r="EA218" i="1"/>
  <c r="F249" i="4" s="1"/>
  <c r="DY218" i="1"/>
  <c r="EE218" i="1" s="1"/>
  <c r="H249" i="4" s="1"/>
  <c r="T249" i="4" s="1"/>
  <c r="EA211" i="1"/>
  <c r="F242" i="4" s="1"/>
  <c r="DY211" i="1"/>
  <c r="EE211" i="1" s="1"/>
  <c r="H242" i="4" s="1"/>
  <c r="T242" i="4" s="1"/>
  <c r="EA353" i="1"/>
  <c r="F384" i="4" s="1"/>
  <c r="R384" i="4" s="1"/>
  <c r="DY353" i="1"/>
  <c r="EE353" i="1" s="1"/>
  <c r="H384" i="4" s="1"/>
  <c r="T384" i="4" s="1"/>
  <c r="EA156" i="1"/>
  <c r="F187" i="4" s="1"/>
  <c r="DY156" i="1"/>
  <c r="EE156" i="1" s="1"/>
  <c r="H187" i="4" s="1"/>
  <c r="T187" i="4" s="1"/>
  <c r="EA209" i="1"/>
  <c r="F240" i="4" s="1"/>
  <c r="R240" i="4" s="1"/>
  <c r="DY209" i="1"/>
  <c r="EE209" i="1" s="1"/>
  <c r="H240" i="4" s="1"/>
  <c r="T240" i="4" s="1"/>
  <c r="EA337" i="1"/>
  <c r="F368" i="4" s="1"/>
  <c r="DY337" i="1"/>
  <c r="EE337" i="1" s="1"/>
  <c r="H368" i="4" s="1"/>
  <c r="T368" i="4" s="1"/>
  <c r="EA222" i="1"/>
  <c r="F253" i="4" s="1"/>
  <c r="DY222" i="1"/>
  <c r="EE222" i="1" s="1"/>
  <c r="H253" i="4" s="1"/>
  <c r="T253" i="4" s="1"/>
  <c r="EA361" i="1"/>
  <c r="F392" i="4" s="1"/>
  <c r="DY361" i="1"/>
  <c r="EE361" i="1" s="1"/>
  <c r="H392" i="4" s="1"/>
  <c r="T392" i="4" s="1"/>
  <c r="EA215" i="1"/>
  <c r="F246" i="4" s="1"/>
  <c r="R246" i="4" s="1"/>
  <c r="DY215" i="1"/>
  <c r="EE215" i="1" s="1"/>
  <c r="H246" i="4" s="1"/>
  <c r="T246" i="4" s="1"/>
  <c r="EA166" i="1"/>
  <c r="F197" i="4" s="1"/>
  <c r="DY166" i="1"/>
  <c r="EE166" i="1" s="1"/>
  <c r="H197" i="4" s="1"/>
  <c r="T197" i="4" s="1"/>
  <c r="EA224" i="1"/>
  <c r="F255" i="4" s="1"/>
  <c r="R255" i="4" s="1"/>
  <c r="DY224" i="1"/>
  <c r="EE224" i="1" s="1"/>
  <c r="H255" i="4" s="1"/>
  <c r="T255" i="4" s="1"/>
  <c r="EA161" i="1"/>
  <c r="F192" i="4" s="1"/>
  <c r="R192" i="4" s="1"/>
  <c r="DY161" i="1"/>
  <c r="EE161" i="1" s="1"/>
  <c r="H192" i="4" s="1"/>
  <c r="T192" i="4" s="1"/>
  <c r="EA345" i="1"/>
  <c r="F376" i="4" s="1"/>
  <c r="R376" i="4" s="1"/>
  <c r="DY345" i="1"/>
  <c r="EE345" i="1" s="1"/>
  <c r="H376" i="4" s="1"/>
  <c r="T376" i="4" s="1"/>
  <c r="EA384" i="1"/>
  <c r="F415" i="4" s="1"/>
  <c r="DY384" i="1"/>
  <c r="EE384" i="1" s="1"/>
  <c r="H415" i="4" s="1"/>
  <c r="T415" i="4" s="1"/>
  <c r="EA221" i="1"/>
  <c r="F252" i="4" s="1"/>
  <c r="R252" i="4" s="1"/>
  <c r="DY221" i="1"/>
  <c r="EE221" i="1" s="1"/>
  <c r="H252" i="4" s="1"/>
  <c r="T252" i="4" s="1"/>
  <c r="EA157" i="1"/>
  <c r="DY157" i="1"/>
  <c r="EE157" i="1" s="1"/>
  <c r="H188" i="4" s="1"/>
  <c r="T188" i="4" s="1"/>
  <c r="EA195" i="1"/>
  <c r="F226" i="4" s="1"/>
  <c r="DY195" i="1"/>
  <c r="EE195" i="1" s="1"/>
  <c r="H226" i="4" s="1"/>
  <c r="T226" i="4" s="1"/>
  <c r="EA357" i="1"/>
  <c r="F388" i="4" s="1"/>
  <c r="DY357" i="1"/>
  <c r="EE357" i="1" s="1"/>
  <c r="H388" i="4" s="1"/>
  <c r="T388" i="4" s="1"/>
  <c r="EA200" i="1"/>
  <c r="F231" i="4" s="1"/>
  <c r="DY200" i="1"/>
  <c r="EE200" i="1" s="1"/>
  <c r="H231" i="4" s="1"/>
  <c r="T231" i="4" s="1"/>
  <c r="EA213" i="1"/>
  <c r="DY213" i="1"/>
  <c r="EE213" i="1" s="1"/>
  <c r="H244" i="4" s="1"/>
  <c r="T244" i="4" s="1"/>
  <c r="EA341" i="1"/>
  <c r="F372" i="4" s="1"/>
  <c r="DY341" i="1"/>
  <c r="EE341" i="1" s="1"/>
  <c r="H372" i="4" s="1"/>
  <c r="T372" i="4" s="1"/>
  <c r="EA174" i="1"/>
  <c r="F205" i="4" s="1"/>
  <c r="R205" i="4" s="1"/>
  <c r="DY174" i="1"/>
  <c r="EE174" i="1" s="1"/>
  <c r="H205" i="4" s="1"/>
  <c r="T205" i="4" s="1"/>
  <c r="EA369" i="1"/>
  <c r="F400" i="4" s="1"/>
  <c r="R400" i="4" s="1"/>
  <c r="DY369" i="1"/>
  <c r="EE369" i="1" s="1"/>
  <c r="H400" i="4" s="1"/>
  <c r="T400" i="4" s="1"/>
  <c r="EA158" i="1"/>
  <c r="DY158" i="1"/>
  <c r="EE158" i="1" s="1"/>
  <c r="H189" i="4" s="1"/>
  <c r="T189" i="4" s="1"/>
  <c r="EA194" i="1"/>
  <c r="DY194" i="1"/>
  <c r="EE194" i="1" s="1"/>
  <c r="H225" i="4" s="1"/>
  <c r="T225" i="4" s="1"/>
  <c r="EA427" i="1"/>
  <c r="F458" i="4" s="1"/>
  <c r="R458" i="4" s="1"/>
  <c r="DY427" i="1"/>
  <c r="EE427" i="1" s="1"/>
  <c r="H458" i="4" s="1"/>
  <c r="T458" i="4" s="1"/>
  <c r="EA175" i="1"/>
  <c r="F206" i="4" s="1"/>
  <c r="DY175" i="1"/>
  <c r="EE175" i="1" s="1"/>
  <c r="H206" i="4" s="1"/>
  <c r="T206" i="4" s="1"/>
  <c r="EA207" i="1"/>
  <c r="F238" i="4" s="1"/>
  <c r="DY207" i="1"/>
  <c r="EE207" i="1" s="1"/>
  <c r="H238" i="4" s="1"/>
  <c r="T238" i="4" s="1"/>
  <c r="BX449" i="1"/>
  <c r="BX447" i="1"/>
  <c r="BX97" i="1"/>
  <c r="BX100" i="1"/>
  <c r="EC365" i="1"/>
  <c r="G396" i="4" s="1"/>
  <c r="S396" i="4" s="1"/>
  <c r="EA162" i="1"/>
  <c r="F193" i="4" s="1"/>
  <c r="DY162" i="1"/>
  <c r="EE162" i="1" s="1"/>
  <c r="H193" i="4" s="1"/>
  <c r="T193" i="4" s="1"/>
  <c r="EA154" i="1"/>
  <c r="F185" i="4" s="1"/>
  <c r="M185" i="4" s="1"/>
  <c r="DY154" i="1"/>
  <c r="EE154" i="1" s="1"/>
  <c r="H185" i="4" s="1"/>
  <c r="T185" i="4" s="1"/>
  <c r="EA349" i="1"/>
  <c r="DY349" i="1"/>
  <c r="EE349" i="1" s="1"/>
  <c r="H380" i="4" s="1"/>
  <c r="T380" i="4" s="1"/>
  <c r="EA497" i="1"/>
  <c r="F528" i="4" s="1"/>
  <c r="DY497" i="1"/>
  <c r="EE497" i="1" s="1"/>
  <c r="H528" i="4" s="1"/>
  <c r="T528" i="4" s="1"/>
  <c r="EA220" i="1"/>
  <c r="F251" i="4" s="1"/>
  <c r="R251" i="4" s="1"/>
  <c r="DY220" i="1"/>
  <c r="EE220" i="1" s="1"/>
  <c r="H251" i="4" s="1"/>
  <c r="T251" i="4" s="1"/>
  <c r="EA453" i="1"/>
  <c r="F484" i="4" s="1"/>
  <c r="DY453" i="1"/>
  <c r="EE453" i="1" s="1"/>
  <c r="H484" i="4" s="1"/>
  <c r="T484" i="4" s="1"/>
  <c r="EA426" i="1"/>
  <c r="F457" i="4" s="1"/>
  <c r="DY426" i="1"/>
  <c r="EE426" i="1" s="1"/>
  <c r="H457" i="4" s="1"/>
  <c r="T457" i="4" s="1"/>
  <c r="EA381" i="1"/>
  <c r="F412" i="4" s="1"/>
  <c r="DY381" i="1"/>
  <c r="EE381" i="1" s="1"/>
  <c r="H412" i="4" s="1"/>
  <c r="T412" i="4" s="1"/>
  <c r="EA494" i="1"/>
  <c r="DY494" i="1"/>
  <c r="EE494" i="1" s="1"/>
  <c r="H525" i="4" s="1"/>
  <c r="T525" i="4" s="1"/>
  <c r="EA223" i="1"/>
  <c r="F254" i="4" s="1"/>
  <c r="M254" i="4" s="1"/>
  <c r="DY223" i="1"/>
  <c r="EE223" i="1" s="1"/>
  <c r="H254" i="4" s="1"/>
  <c r="T254" i="4" s="1"/>
  <c r="EA435" i="1"/>
  <c r="F466" i="4" s="1"/>
  <c r="DY435" i="1"/>
  <c r="EE435" i="1" s="1"/>
  <c r="H466" i="4" s="1"/>
  <c r="T466" i="4" s="1"/>
  <c r="EA206" i="1"/>
  <c r="DY206" i="1"/>
  <c r="EE206" i="1" s="1"/>
  <c r="H237" i="4" s="1"/>
  <c r="T237" i="4" s="1"/>
  <c r="EA197" i="1"/>
  <c r="F228" i="4" s="1"/>
  <c r="DY197" i="1"/>
  <c r="EE197" i="1" s="1"/>
  <c r="H228" i="4" s="1"/>
  <c r="T228" i="4" s="1"/>
  <c r="EA202" i="1"/>
  <c r="F233" i="4" s="1"/>
  <c r="R233" i="4" s="1"/>
  <c r="DY202" i="1"/>
  <c r="EE202" i="1" s="1"/>
  <c r="H233" i="4" s="1"/>
  <c r="T233" i="4" s="1"/>
  <c r="EA487" i="1"/>
  <c r="F518" i="4" s="1"/>
  <c r="R518" i="4" s="1"/>
  <c r="DY487" i="1"/>
  <c r="EE487" i="1" s="1"/>
  <c r="H518" i="4" s="1"/>
  <c r="T518" i="4" s="1"/>
  <c r="EA216" i="1"/>
  <c r="F247" i="4" s="1"/>
  <c r="R247" i="4" s="1"/>
  <c r="DY216" i="1"/>
  <c r="EE216" i="1" s="1"/>
  <c r="H247" i="4" s="1"/>
  <c r="T247" i="4" s="1"/>
  <c r="EA168" i="1"/>
  <c r="F199" i="4" s="1"/>
  <c r="DY168" i="1"/>
  <c r="EE168" i="1" s="1"/>
  <c r="H199" i="4" s="1"/>
  <c r="T199" i="4" s="1"/>
  <c r="EA210" i="1"/>
  <c r="F241" i="4" s="1"/>
  <c r="DY210" i="1"/>
  <c r="EE210" i="1" s="1"/>
  <c r="H241" i="4" s="1"/>
  <c r="T241" i="4" s="1"/>
  <c r="EA212" i="1"/>
  <c r="F243" i="4" s="1"/>
  <c r="DY212" i="1"/>
  <c r="EE212" i="1" s="1"/>
  <c r="H243" i="4" s="1"/>
  <c r="T243" i="4" s="1"/>
  <c r="EA498" i="1"/>
  <c r="F529" i="4" s="1"/>
  <c r="DY498" i="1"/>
  <c r="EE498" i="1" s="1"/>
  <c r="H529" i="4" s="1"/>
  <c r="T529" i="4" s="1"/>
  <c r="EA159" i="1"/>
  <c r="F190" i="4" s="1"/>
  <c r="DY159" i="1"/>
  <c r="EE159" i="1" s="1"/>
  <c r="H190" i="4" s="1"/>
  <c r="T190" i="4" s="1"/>
  <c r="EA474" i="1"/>
  <c r="F505" i="4" s="1"/>
  <c r="DY474" i="1"/>
  <c r="EE474" i="1" s="1"/>
  <c r="H505" i="4" s="1"/>
  <c r="T505" i="4" s="1"/>
  <c r="F380" i="4"/>
  <c r="M380" i="4" s="1"/>
  <c r="EC401" i="1"/>
  <c r="G432" i="4" s="1"/>
  <c r="S432" i="4" s="1"/>
  <c r="EC203" i="1"/>
  <c r="G234" i="4" s="1"/>
  <c r="S234" i="4" s="1"/>
  <c r="BX414" i="1"/>
  <c r="BX388" i="1"/>
  <c r="BS325" i="1"/>
  <c r="BS47" i="1"/>
  <c r="EC163" i="1"/>
  <c r="G194" i="4" s="1"/>
  <c r="S194" i="4" s="1"/>
  <c r="BS388" i="1"/>
  <c r="EC501" i="1"/>
  <c r="G532" i="4" s="1"/>
  <c r="S532" i="4" s="1"/>
  <c r="BS393" i="1"/>
  <c r="BS295" i="1"/>
  <c r="BS430" i="1"/>
  <c r="BS460" i="1"/>
  <c r="BS445" i="1"/>
  <c r="BS323" i="1"/>
  <c r="BS248" i="1"/>
  <c r="BX460" i="1"/>
  <c r="CD335" i="1"/>
  <c r="CD33" i="1"/>
  <c r="CD406" i="1"/>
  <c r="CD240" i="1"/>
  <c r="EC240" i="1" s="1"/>
  <c r="G271" i="4" s="1"/>
  <c r="S271" i="4" s="1"/>
  <c r="CD306" i="1"/>
  <c r="CD262" i="1"/>
  <c r="EC262" i="1" s="1"/>
  <c r="G293" i="4" s="1"/>
  <c r="S293" i="4" s="1"/>
  <c r="EC217" i="1"/>
  <c r="G248" i="4" s="1"/>
  <c r="S248" i="4" s="1"/>
  <c r="BX430" i="1"/>
  <c r="EC170" i="1"/>
  <c r="G201" i="4" s="1"/>
  <c r="S201" i="4" s="1"/>
  <c r="EC475" i="1"/>
  <c r="G506" i="4" s="1"/>
  <c r="S506" i="4" s="1"/>
  <c r="EC173" i="1"/>
  <c r="G204" i="4" s="1"/>
  <c r="S204" i="4" s="1"/>
  <c r="EC373" i="1"/>
  <c r="G404" i="4" s="1"/>
  <c r="S404" i="4" s="1"/>
  <c r="EC153" i="1"/>
  <c r="G184" i="4" s="1"/>
  <c r="S184" i="4" s="1"/>
  <c r="CD122" i="1"/>
  <c r="CD73" i="1"/>
  <c r="CD75" i="1"/>
  <c r="CD244" i="1"/>
  <c r="CD190" i="1"/>
  <c r="CD281" i="1"/>
  <c r="EC281" i="1" s="1"/>
  <c r="G312" i="4" s="1"/>
  <c r="S312" i="4" s="1"/>
  <c r="CD66" i="1"/>
  <c r="EC66" i="1" s="1"/>
  <c r="G97" i="4" s="1"/>
  <c r="S97" i="4" s="1"/>
  <c r="CD151" i="1"/>
  <c r="CD105" i="1"/>
  <c r="CD455" i="1"/>
  <c r="CD58" i="1"/>
  <c r="CD135" i="1"/>
  <c r="CD332" i="1"/>
  <c r="BX399" i="1"/>
  <c r="CD383" i="1"/>
  <c r="CD143" i="1"/>
  <c r="CD330" i="1"/>
  <c r="CD182" i="1"/>
  <c r="CD246" i="1"/>
  <c r="EC246" i="1" s="1"/>
  <c r="G277" i="4" s="1"/>
  <c r="S277" i="4" s="1"/>
  <c r="CD333" i="1"/>
  <c r="CD282" i="1"/>
  <c r="CD310" i="1"/>
  <c r="CD108" i="1"/>
  <c r="EC108" i="1" s="1"/>
  <c r="G139" i="4" s="1"/>
  <c r="S139" i="4" s="1"/>
  <c r="CD253" i="1"/>
  <c r="EC253" i="1" s="1"/>
  <c r="G284" i="4" s="1"/>
  <c r="S284" i="4" s="1"/>
  <c r="BX248" i="1"/>
  <c r="BX141" i="1"/>
  <c r="BS225" i="1"/>
  <c r="BX445" i="1"/>
  <c r="BS304" i="1"/>
  <c r="BX323" i="1"/>
  <c r="BS399" i="1"/>
  <c r="BX411" i="1"/>
  <c r="BS508" i="1"/>
  <c r="CD226" i="1"/>
  <c r="CD239" i="1"/>
  <c r="BX393" i="1"/>
  <c r="BS492" i="1"/>
  <c r="BX479" i="1"/>
  <c r="CD136" i="1"/>
  <c r="CD374" i="1"/>
  <c r="CD255" i="1"/>
  <c r="CD286" i="1"/>
  <c r="EC286" i="1" s="1"/>
  <c r="G317" i="4" s="1"/>
  <c r="S317" i="4" s="1"/>
  <c r="BS380" i="1"/>
  <c r="CD237" i="1"/>
  <c r="CD76" i="1"/>
  <c r="CD275" i="1"/>
  <c r="EC275" i="1" s="1"/>
  <c r="G306" i="4" s="1"/>
  <c r="S306" i="4" s="1"/>
  <c r="CD117" i="1"/>
  <c r="CD131" i="1"/>
  <c r="EC131" i="1" s="1"/>
  <c r="G162" i="4" s="1"/>
  <c r="S162" i="4" s="1"/>
  <c r="CD116" i="1"/>
  <c r="CD45" i="1"/>
  <c r="EC45" i="1" s="1"/>
  <c r="G76" i="4" s="1"/>
  <c r="S76" i="4" s="1"/>
  <c r="CD126" i="1"/>
  <c r="CD62" i="1"/>
  <c r="CD77" i="1"/>
  <c r="EC77" i="1" s="1"/>
  <c r="G108" i="4" s="1"/>
  <c r="S108" i="4" s="1"/>
  <c r="CD51" i="1"/>
  <c r="CD124" i="1"/>
  <c r="EC124" i="1" s="1"/>
  <c r="G155" i="4" s="1"/>
  <c r="S155" i="4" s="1"/>
  <c r="CD48" i="1"/>
  <c r="CD481" i="1"/>
  <c r="BX496" i="1"/>
  <c r="CD318" i="1"/>
  <c r="CD328" i="1"/>
  <c r="CD84" i="1"/>
  <c r="BX492" i="1"/>
  <c r="BX380" i="1"/>
  <c r="BS479" i="1"/>
  <c r="BS404" i="1"/>
  <c r="CD267" i="1"/>
  <c r="EC267" i="1" s="1"/>
  <c r="G298" i="4" s="1"/>
  <c r="S298" i="4" s="1"/>
  <c r="CD52" i="1"/>
  <c r="CD56" i="1"/>
  <c r="CD149" i="1"/>
  <c r="CD78" i="1"/>
  <c r="CD114" i="1"/>
  <c r="CD59" i="1"/>
  <c r="CD488" i="1"/>
  <c r="CD257" i="1"/>
  <c r="CD185" i="1"/>
  <c r="CD181" i="1"/>
  <c r="CD183" i="1"/>
  <c r="EC183" i="1" s="1"/>
  <c r="G214" i="4" s="1"/>
  <c r="S214" i="4" s="1"/>
  <c r="CD74" i="1"/>
  <c r="CD147" i="1"/>
  <c r="CD177" i="1"/>
  <c r="CD191" i="1"/>
  <c r="CD271" i="1"/>
  <c r="CD125" i="1"/>
  <c r="CD70" i="1"/>
  <c r="EC70" i="1" s="1"/>
  <c r="G101" i="4" s="1"/>
  <c r="S101" i="4" s="1"/>
  <c r="CD36" i="1"/>
  <c r="CD88" i="1"/>
  <c r="CD241" i="1"/>
  <c r="CD263" i="1"/>
  <c r="CD40" i="1"/>
  <c r="CD150" i="1"/>
  <c r="CD298" i="1"/>
  <c r="EC298" i="1" s="1"/>
  <c r="G329" i="4" s="1"/>
  <c r="S329" i="4" s="1"/>
  <c r="CD229" i="1"/>
  <c r="CD432" i="1"/>
  <c r="EC432" i="1" s="1"/>
  <c r="G463" i="4" s="1"/>
  <c r="S463" i="4" s="1"/>
  <c r="BS355" i="1"/>
  <c r="CD247" i="1"/>
  <c r="CD346" i="1"/>
  <c r="BX433" i="1"/>
  <c r="CD274" i="1"/>
  <c r="BX379" i="1"/>
  <c r="CD49" i="1"/>
  <c r="CD179" i="1"/>
  <c r="CD180" i="1"/>
  <c r="CD250" i="1"/>
  <c r="EC250" i="1" s="1"/>
  <c r="G281" i="4" s="1"/>
  <c r="S281" i="4" s="1"/>
  <c r="CD120" i="1"/>
  <c r="CD436" i="1"/>
  <c r="EC436" i="1" s="1"/>
  <c r="G467" i="4" s="1"/>
  <c r="S467" i="4" s="1"/>
  <c r="CD91" i="1"/>
  <c r="CD280" i="1"/>
  <c r="EC280" i="1" s="1"/>
  <c r="G311" i="4" s="1"/>
  <c r="S311" i="4" s="1"/>
  <c r="CD370" i="1"/>
  <c r="CD338" i="1"/>
  <c r="CD477" i="1"/>
  <c r="CD264" i="1"/>
  <c r="CD259" i="1"/>
  <c r="CD140" i="1"/>
  <c r="BX415" i="1"/>
  <c r="BS472" i="1"/>
  <c r="BX351" i="1"/>
  <c r="CD29" i="1"/>
  <c r="CD289" i="1"/>
  <c r="CD37" i="1"/>
  <c r="EC37" i="1" s="1"/>
  <c r="G68" i="4" s="1"/>
  <c r="S68" i="4" s="1"/>
  <c r="CD425" i="1"/>
  <c r="CD243" i="1"/>
  <c r="EC243" i="1" s="1"/>
  <c r="G274" i="4" s="1"/>
  <c r="S274" i="4" s="1"/>
  <c r="CD336" i="1"/>
  <c r="EC336" i="1" s="1"/>
  <c r="G367" i="4" s="1"/>
  <c r="S367" i="4" s="1"/>
  <c r="CD79" i="1"/>
  <c r="CD127" i="1"/>
  <c r="EC127" i="1" s="1"/>
  <c r="G158" i="4" s="1"/>
  <c r="S158" i="4" s="1"/>
  <c r="CD178" i="1"/>
  <c r="EC178" i="1" s="1"/>
  <c r="G209" i="4" s="1"/>
  <c r="S209" i="4" s="1"/>
  <c r="CD398" i="1"/>
  <c r="EC398" i="1" s="1"/>
  <c r="G429" i="4" s="1"/>
  <c r="S429" i="4" s="1"/>
  <c r="CD31" i="1"/>
  <c r="CD34" i="1"/>
  <c r="CD314" i="1"/>
  <c r="CD39" i="1"/>
  <c r="CD327" i="1"/>
  <c r="CD236" i="1"/>
  <c r="CD186" i="1"/>
  <c r="CD96" i="1"/>
  <c r="EC96" i="1" s="1"/>
  <c r="G127" i="4" s="1"/>
  <c r="S127" i="4" s="1"/>
  <c r="CD277" i="1"/>
  <c r="CD331" i="1"/>
  <c r="EC331" i="1" s="1"/>
  <c r="G362" i="4" s="1"/>
  <c r="S362" i="4" s="1"/>
  <c r="CD278" i="1"/>
  <c r="CD249" i="1"/>
  <c r="CD504" i="1"/>
  <c r="CD285" i="1"/>
  <c r="CD121" i="1"/>
  <c r="CD103" i="1"/>
  <c r="CD254" i="1"/>
  <c r="CD234" i="1"/>
  <c r="CD437" i="1"/>
  <c r="CD148" i="1"/>
  <c r="CD83" i="1"/>
  <c r="CD232" i="1"/>
  <c r="CD101" i="1"/>
  <c r="CD228" i="1"/>
  <c r="CD362" i="1"/>
  <c r="CD322" i="1"/>
  <c r="CD106" i="1"/>
  <c r="EC106" i="1" s="1"/>
  <c r="G137" i="4" s="1"/>
  <c r="S137" i="4" s="1"/>
  <c r="CD269" i="1"/>
  <c r="EC269" i="1" s="1"/>
  <c r="G300" i="4" s="1"/>
  <c r="S300" i="4" s="1"/>
  <c r="CD261" i="1"/>
  <c r="CD265" i="1"/>
  <c r="CD329" i="1"/>
  <c r="CD466" i="1"/>
  <c r="EC466" i="1" s="1"/>
  <c r="G497" i="4" s="1"/>
  <c r="S497" i="4" s="1"/>
  <c r="CD99" i="1"/>
  <c r="EC99" i="1" s="1"/>
  <c r="G130" i="4" s="1"/>
  <c r="S130" i="4" s="1"/>
  <c r="CD500" i="1"/>
  <c r="CD279" i="1"/>
  <c r="CD67" i="1"/>
  <c r="CD238" i="1"/>
  <c r="EC238" i="1" s="1"/>
  <c r="G269" i="4" s="1"/>
  <c r="S269" i="4" s="1"/>
  <c r="CD89" i="1"/>
  <c r="CD128" i="1"/>
  <c r="CD69" i="1"/>
  <c r="CD87" i="1"/>
  <c r="CD111" i="1"/>
  <c r="CD94" i="1"/>
  <c r="CD394" i="1"/>
  <c r="CD230" i="1"/>
  <c r="CD44" i="1"/>
  <c r="CD38" i="1"/>
  <c r="BS459" i="1"/>
  <c r="BX321" i="1"/>
  <c r="CD428" i="1"/>
  <c r="CD129" i="1"/>
  <c r="BS464" i="1"/>
  <c r="CD184" i="1"/>
  <c r="CD302" i="1"/>
  <c r="CD123" i="1"/>
  <c r="CD146" i="1"/>
  <c r="CD273" i="1"/>
  <c r="BX391" i="1"/>
  <c r="BS53" i="1"/>
  <c r="CD188" i="1"/>
  <c r="CD112" i="1"/>
  <c r="CD85" i="1"/>
  <c r="CD451" i="1"/>
  <c r="CD42" i="1"/>
  <c r="CD57" i="1"/>
  <c r="CD334" i="1"/>
  <c r="CD109" i="1"/>
  <c r="CD86" i="1"/>
  <c r="CD137" i="1"/>
  <c r="CD61" i="1"/>
  <c r="CD235" i="1"/>
  <c r="CD93" i="1"/>
  <c r="EC93" i="1" s="1"/>
  <c r="G124" i="4" s="1"/>
  <c r="S124" i="4" s="1"/>
  <c r="CD245" i="1"/>
  <c r="CD350" i="1"/>
  <c r="BX113" i="1"/>
  <c r="CD35" i="1"/>
  <c r="CD176" i="1"/>
  <c r="CD81" i="1"/>
  <c r="CD187" i="1"/>
  <c r="CD458" i="1"/>
  <c r="CD440" i="1"/>
  <c r="EC440" i="1" s="1"/>
  <c r="G471" i="4" s="1"/>
  <c r="S471" i="4" s="1"/>
  <c r="CD410" i="1"/>
  <c r="CD65" i="1"/>
  <c r="CD242" i="1"/>
  <c r="CD270" i="1"/>
  <c r="CD441" i="1"/>
  <c r="CD251" i="1"/>
  <c r="CD107" i="1"/>
  <c r="BS414" i="1"/>
  <c r="BS54" i="1"/>
  <c r="BS321" i="1"/>
  <c r="BX464" i="1"/>
  <c r="BS456" i="1"/>
  <c r="BX54" i="1"/>
  <c r="BS141" i="1"/>
  <c r="BS119" i="1"/>
  <c r="BS391" i="1"/>
  <c r="BX304" i="1"/>
  <c r="BS496" i="1"/>
  <c r="BS363" i="1"/>
  <c r="BS301" i="1"/>
  <c r="BS71" i="1"/>
  <c r="BS364" i="1"/>
  <c r="BX456" i="1"/>
  <c r="BS134" i="1"/>
  <c r="BX508" i="1"/>
  <c r="BS379" i="1"/>
  <c r="BS433" i="1"/>
  <c r="BX363" i="1"/>
  <c r="BX71" i="1"/>
  <c r="BS411" i="1"/>
  <c r="BX301" i="1"/>
  <c r="BX364" i="1"/>
  <c r="BS443" i="1"/>
  <c r="BX472" i="1"/>
  <c r="BX102" i="1"/>
  <c r="CD102" i="1" s="1"/>
  <c r="BX225" i="1"/>
  <c r="EC409" i="1"/>
  <c r="G440" i="4" s="1"/>
  <c r="S440" i="4" s="1"/>
  <c r="BS493" i="1"/>
  <c r="BS478" i="1"/>
  <c r="BS326" i="1"/>
  <c r="BS446" i="1"/>
  <c r="BS452" i="1"/>
  <c r="EC502" i="1"/>
  <c r="G533" i="4" s="1"/>
  <c r="S533" i="4" s="1"/>
  <c r="BS503" i="1"/>
  <c r="BX300" i="1"/>
  <c r="BS467" i="1"/>
  <c r="F184" i="4"/>
  <c r="BX326" i="1"/>
  <c r="BX446" i="1"/>
  <c r="BS367" i="1"/>
  <c r="BX509" i="1"/>
  <c r="BX119" i="1"/>
  <c r="BX467" i="1"/>
  <c r="BX367" i="1"/>
  <c r="BS509" i="1"/>
  <c r="BS385" i="1"/>
  <c r="BX385" i="1"/>
  <c r="EC161" i="1"/>
  <c r="G192" i="4" s="1"/>
  <c r="S192" i="4" s="1"/>
  <c r="BS415" i="1"/>
  <c r="BX372" i="1"/>
  <c r="BX478" i="1"/>
  <c r="BX493" i="1"/>
  <c r="BX459" i="1"/>
  <c r="BS300" i="1"/>
  <c r="BX443" i="1"/>
  <c r="BS382" i="1"/>
  <c r="BS132" i="1"/>
  <c r="BS419" i="1"/>
  <c r="BS402" i="1"/>
  <c r="EC208" i="1"/>
  <c r="G239" i="4" s="1"/>
  <c r="S239" i="4" s="1"/>
  <c r="BX295" i="1"/>
  <c r="BS489" i="1"/>
  <c r="BX139" i="1"/>
  <c r="BX402" i="1"/>
  <c r="BX387" i="1"/>
  <c r="EC152" i="1"/>
  <c r="G183" i="4" s="1"/>
  <c r="S183" i="4" s="1"/>
  <c r="BX419" i="1"/>
  <c r="BS387" i="1"/>
  <c r="BX489" i="1"/>
  <c r="BX134" i="1"/>
  <c r="BX404" i="1"/>
  <c r="BX355" i="1"/>
  <c r="F203" i="4"/>
  <c r="R203" i="4" s="1"/>
  <c r="BX110" i="1"/>
  <c r="EC171" i="1"/>
  <c r="G202" i="4" s="1"/>
  <c r="S202" i="4" s="1"/>
  <c r="BX503" i="1"/>
  <c r="BS397" i="1"/>
  <c r="BS372" i="1"/>
  <c r="BS113" i="1"/>
  <c r="BX413" i="1"/>
  <c r="BS389" i="1"/>
  <c r="BS110" i="1"/>
  <c r="BS444" i="1"/>
  <c r="BS412" i="1"/>
  <c r="BX397" i="1"/>
  <c r="BS413" i="1"/>
  <c r="BS320" i="1"/>
  <c r="BX132" i="1"/>
  <c r="BX389" i="1"/>
  <c r="BX444" i="1"/>
  <c r="BX412" i="1"/>
  <c r="BS351" i="1"/>
  <c r="BX320" i="1"/>
  <c r="BX382" i="1"/>
  <c r="BS139" i="1"/>
  <c r="BX423" i="1"/>
  <c r="EC353" i="1"/>
  <c r="G384" i="4" s="1"/>
  <c r="S384" i="4" s="1"/>
  <c r="BS429" i="1"/>
  <c r="BX480" i="1"/>
  <c r="EC165" i="1"/>
  <c r="G196" i="4" s="1"/>
  <c r="S196" i="4" s="1"/>
  <c r="BS483" i="1"/>
  <c r="BX118" i="1"/>
  <c r="BS423" i="1"/>
  <c r="BX452" i="1"/>
  <c r="BX429" i="1"/>
  <c r="BS480" i="1"/>
  <c r="BX483" i="1"/>
  <c r="BS118" i="1"/>
  <c r="EC209" i="1"/>
  <c r="G240" i="4" s="1"/>
  <c r="S240" i="4" s="1"/>
  <c r="EC195" i="1"/>
  <c r="G226" i="4" s="1"/>
  <c r="S226" i="4" s="1"/>
  <c r="BX291" i="1"/>
  <c r="BS291" i="1"/>
  <c r="EC192" i="1"/>
  <c r="G223" i="4" s="1"/>
  <c r="S223" i="4" s="1"/>
  <c r="BS468" i="1"/>
  <c r="BX468" i="1"/>
  <c r="EC197" i="1"/>
  <c r="G228" i="4" s="1"/>
  <c r="S228" i="4" s="1"/>
  <c r="EC213" i="1"/>
  <c r="G244" i="4" s="1"/>
  <c r="S244" i="4" s="1"/>
  <c r="F244" i="4"/>
  <c r="BX469" i="1"/>
  <c r="BS469" i="1"/>
  <c r="EC204" i="1"/>
  <c r="G235" i="4" s="1"/>
  <c r="S235" i="4" s="1"/>
  <c r="BX392" i="1"/>
  <c r="BS392" i="1"/>
  <c r="BS115" i="1"/>
  <c r="BX115" i="1"/>
  <c r="BX507" i="1"/>
  <c r="BS507" i="1"/>
  <c r="BS68" i="1"/>
  <c r="BX68" i="1"/>
  <c r="BX313" i="1"/>
  <c r="BS313" i="1"/>
  <c r="BS80" i="1"/>
  <c r="BX80" i="1"/>
  <c r="EC406" i="1"/>
  <c r="G437" i="4" s="1"/>
  <c r="S437" i="4" s="1"/>
  <c r="EC158" i="1"/>
  <c r="G189" i="4" s="1"/>
  <c r="S189" i="4" s="1"/>
  <c r="F189" i="4"/>
  <c r="BX390" i="1"/>
  <c r="BS390" i="1"/>
  <c r="EC196" i="1"/>
  <c r="G227" i="4" s="1"/>
  <c r="S227" i="4" s="1"/>
  <c r="F227" i="4"/>
  <c r="F191" i="4"/>
  <c r="EC160" i="1"/>
  <c r="G191" i="4" s="1"/>
  <c r="S191" i="4" s="1"/>
  <c r="BS360" i="1"/>
  <c r="BX360" i="1"/>
  <c r="EC498" i="1"/>
  <c r="G529" i="4" s="1"/>
  <c r="S529" i="4" s="1"/>
  <c r="BX470" i="1"/>
  <c r="BS470" i="1"/>
  <c r="EC205" i="1"/>
  <c r="G236" i="4" s="1"/>
  <c r="S236" i="4" s="1"/>
  <c r="EC169" i="1"/>
  <c r="G200" i="4" s="1"/>
  <c r="S200" i="4" s="1"/>
  <c r="BX442" i="1"/>
  <c r="BS442" i="1"/>
  <c r="BS189" i="1"/>
  <c r="BX189" i="1"/>
  <c r="EC341" i="1"/>
  <c r="G372" i="4" s="1"/>
  <c r="S372" i="4" s="1"/>
  <c r="EC219" i="1"/>
  <c r="G250" i="4" s="1"/>
  <c r="S250" i="4" s="1"/>
  <c r="BS32" i="1"/>
  <c r="BX32" i="1"/>
  <c r="BX303" i="1"/>
  <c r="BS303" i="1"/>
  <c r="BX386" i="1"/>
  <c r="BS386" i="1"/>
  <c r="BX418" i="1"/>
  <c r="BS418" i="1"/>
  <c r="BX297" i="1"/>
  <c r="BS297" i="1"/>
  <c r="BX296" i="1"/>
  <c r="BS296" i="1"/>
  <c r="BX438" i="1"/>
  <c r="BS438" i="1"/>
  <c r="BX510" i="1"/>
  <c r="BS510" i="1"/>
  <c r="BX408" i="1"/>
  <c r="BS408" i="1"/>
  <c r="EC450" i="1"/>
  <c r="G481" i="4" s="1"/>
  <c r="S481" i="4" s="1"/>
  <c r="BS92" i="1"/>
  <c r="BX92" i="1"/>
  <c r="EC431" i="1"/>
  <c r="G462" i="4" s="1"/>
  <c r="S462" i="4" s="1"/>
  <c r="BS463" i="1"/>
  <c r="BX463" i="1"/>
  <c r="BS268" i="1"/>
  <c r="BX268" i="1"/>
  <c r="BX133" i="1"/>
  <c r="BS133" i="1"/>
  <c r="EC222" i="1"/>
  <c r="G253" i="4" s="1"/>
  <c r="S253" i="4" s="1"/>
  <c r="BS30" i="1"/>
  <c r="BX30" i="1"/>
  <c r="EC211" i="1"/>
  <c r="G242" i="4" s="1"/>
  <c r="S242" i="4" s="1"/>
  <c r="BX378" i="1"/>
  <c r="BS378" i="1"/>
  <c r="BS72" i="1"/>
  <c r="BX72" i="1"/>
  <c r="EC435" i="1"/>
  <c r="G466" i="4" s="1"/>
  <c r="S466" i="4" s="1"/>
  <c r="BS130" i="1"/>
  <c r="BX130" i="1"/>
  <c r="BX339" i="1"/>
  <c r="BS339" i="1"/>
  <c r="BS55" i="1"/>
  <c r="BX55" i="1"/>
  <c r="BX491" i="1"/>
  <c r="BS491" i="1"/>
  <c r="BX471" i="1"/>
  <c r="BS471" i="1"/>
  <c r="BS417" i="1"/>
  <c r="BX417" i="1"/>
  <c r="BS138" i="1"/>
  <c r="BX138" i="1"/>
  <c r="BX366" i="1"/>
  <c r="BS366" i="1"/>
  <c r="BS343" i="1"/>
  <c r="BX343" i="1"/>
  <c r="BX227" i="1"/>
  <c r="BS227" i="1"/>
  <c r="EC162" i="1"/>
  <c r="G193" i="4" s="1"/>
  <c r="S193" i="4" s="1"/>
  <c r="BS403" i="1"/>
  <c r="BX403" i="1"/>
  <c r="BX299" i="1"/>
  <c r="BS299" i="1"/>
  <c r="BX448" i="1"/>
  <c r="BS448" i="1"/>
  <c r="EC506" i="1"/>
  <c r="G537" i="4" s="1"/>
  <c r="S537" i="4" s="1"/>
  <c r="F188" i="4"/>
  <c r="EC157" i="1"/>
  <c r="G188" i="4" s="1"/>
  <c r="S188" i="4" s="1"/>
  <c r="EC155" i="1"/>
  <c r="G186" i="4" s="1"/>
  <c r="S186" i="4" s="1"/>
  <c r="BX352" i="1"/>
  <c r="BS352" i="1"/>
  <c r="BS258" i="1"/>
  <c r="BX258" i="1"/>
  <c r="EC453" i="1"/>
  <c r="G484" i="4" s="1"/>
  <c r="S484" i="4" s="1"/>
  <c r="BX405" i="1"/>
  <c r="BS405" i="1"/>
  <c r="F237" i="4"/>
  <c r="EC206" i="1"/>
  <c r="G237" i="4" s="1"/>
  <c r="S237" i="4" s="1"/>
  <c r="BX256" i="1"/>
  <c r="BS256" i="1"/>
  <c r="BS41" i="1"/>
  <c r="BX41" i="1"/>
  <c r="BS416" i="1"/>
  <c r="BX416" i="1"/>
  <c r="BX376" i="1"/>
  <c r="BS376" i="1"/>
  <c r="BX294" i="1"/>
  <c r="BS294" i="1"/>
  <c r="BX276" i="1"/>
  <c r="BS276" i="1"/>
  <c r="BS50" i="1"/>
  <c r="BX50" i="1"/>
  <c r="EC497" i="1"/>
  <c r="G528" i="4" s="1"/>
  <c r="S528" i="4" s="1"/>
  <c r="BS344" i="1"/>
  <c r="BX344" i="1"/>
  <c r="BX375" i="1"/>
  <c r="BS375" i="1"/>
  <c r="BS317" i="1"/>
  <c r="BX317" i="1"/>
  <c r="BS465" i="1"/>
  <c r="BX465" i="1"/>
  <c r="BS490" i="1"/>
  <c r="BX490" i="1"/>
  <c r="BX46" i="1"/>
  <c r="BS46" i="1"/>
  <c r="BX324" i="1"/>
  <c r="BS324" i="1"/>
  <c r="BS283" i="1"/>
  <c r="BX283" i="1"/>
  <c r="BS98" i="1"/>
  <c r="BX98" i="1"/>
  <c r="BX287" i="1"/>
  <c r="BS287" i="1"/>
  <c r="BX395" i="1"/>
  <c r="BS395" i="1"/>
  <c r="BX457" i="1"/>
  <c r="BS457" i="1"/>
  <c r="BX484" i="1"/>
  <c r="BS484" i="1"/>
  <c r="EC377" i="1"/>
  <c r="G408" i="4" s="1"/>
  <c r="S408" i="4" s="1"/>
  <c r="BS145" i="1"/>
  <c r="BX145" i="1"/>
  <c r="BX407" i="1"/>
  <c r="BS407" i="1"/>
  <c r="EC168" i="1"/>
  <c r="G199" i="4" s="1"/>
  <c r="S199" i="4" s="1"/>
  <c r="EC199" i="1"/>
  <c r="G230" i="4" s="1"/>
  <c r="S230" i="4" s="1"/>
  <c r="F230" i="4"/>
  <c r="BS43" i="1"/>
  <c r="BX43" i="1"/>
  <c r="EC337" i="1"/>
  <c r="G368" i="4" s="1"/>
  <c r="S368" i="4" s="1"/>
  <c r="BS142" i="1"/>
  <c r="BX142" i="1"/>
  <c r="EC198" i="1"/>
  <c r="G229" i="4" s="1"/>
  <c r="S229" i="4" s="1"/>
  <c r="BX260" i="1"/>
  <c r="BS260" i="1"/>
  <c r="BX461" i="1"/>
  <c r="BS461" i="1"/>
  <c r="BS63" i="1"/>
  <c r="BX63" i="1"/>
  <c r="BS485" i="1"/>
  <c r="BX485" i="1"/>
  <c r="BS144" i="1"/>
  <c r="BX144" i="1"/>
  <c r="BX288" i="1"/>
  <c r="BS288" i="1"/>
  <c r="BX90" i="1"/>
  <c r="BS90" i="1"/>
  <c r="BS284" i="1"/>
  <c r="BX284" i="1"/>
  <c r="BX231" i="1"/>
  <c r="BS231" i="1"/>
  <c r="BX424" i="1"/>
  <c r="BS424" i="1"/>
  <c r="BS312" i="1"/>
  <c r="BX312" i="1"/>
  <c r="BX358" i="1"/>
  <c r="BS358" i="1"/>
  <c r="BS420" i="1"/>
  <c r="BX420" i="1"/>
  <c r="BS95" i="1"/>
  <c r="BX95" i="1"/>
  <c r="BS311" i="1"/>
  <c r="BX311" i="1"/>
  <c r="BX439" i="1"/>
  <c r="BS439" i="1"/>
  <c r="BS272" i="1"/>
  <c r="BX272" i="1"/>
  <c r="F525" i="4"/>
  <c r="EC494" i="1"/>
  <c r="G525" i="4" s="1"/>
  <c r="S525" i="4" s="1"/>
  <c r="EC164" i="1"/>
  <c r="G195" i="4" s="1"/>
  <c r="S195" i="4" s="1"/>
  <c r="F195" i="4"/>
  <c r="BX307" i="1"/>
  <c r="BS307" i="1"/>
  <c r="BS499" i="1"/>
  <c r="BX499" i="1"/>
  <c r="BX348" i="1"/>
  <c r="BS348" i="1"/>
  <c r="BX316" i="1"/>
  <c r="BS316" i="1"/>
  <c r="EC159" i="1"/>
  <c r="G190" i="4" s="1"/>
  <c r="S190" i="4" s="1"/>
  <c r="EC426" i="1"/>
  <c r="G457" i="4" s="1"/>
  <c r="S457" i="4" s="1"/>
  <c r="BX359" i="1"/>
  <c r="BS359" i="1"/>
  <c r="EC201" i="1"/>
  <c r="G232" i="4" s="1"/>
  <c r="S232" i="4" s="1"/>
  <c r="BX422" i="1"/>
  <c r="BS422" i="1"/>
  <c r="BX434" i="1"/>
  <c r="BS434" i="1"/>
  <c r="BX495" i="1"/>
  <c r="BS495" i="1"/>
  <c r="EC454" i="1"/>
  <c r="G485" i="4" s="1"/>
  <c r="S485" i="4" s="1"/>
  <c r="EC193" i="1"/>
  <c r="G224" i="4" s="1"/>
  <c r="S224" i="4" s="1"/>
  <c r="BX233" i="1"/>
  <c r="BS233" i="1"/>
  <c r="BX319" i="1"/>
  <c r="BS319" i="1"/>
  <c r="BX371" i="1"/>
  <c r="BS371" i="1"/>
  <c r="BX292" i="1"/>
  <c r="BS292" i="1"/>
  <c r="BX309" i="1"/>
  <c r="BS309" i="1"/>
  <c r="BX347" i="1"/>
  <c r="BS347" i="1"/>
  <c r="BS60" i="1"/>
  <c r="BX60" i="1"/>
  <c r="BS266" i="1"/>
  <c r="BX266" i="1"/>
  <c r="BX354" i="1"/>
  <c r="BS354" i="1"/>
  <c r="BX305" i="1"/>
  <c r="BS305" i="1"/>
  <c r="BX356" i="1"/>
  <c r="BS356" i="1"/>
  <c r="BX293" i="1"/>
  <c r="BS293" i="1"/>
  <c r="BS64" i="1"/>
  <c r="BX64" i="1"/>
  <c r="BS473" i="1"/>
  <c r="BX473" i="1"/>
  <c r="EC474" i="1"/>
  <c r="G505" i="4" s="1"/>
  <c r="S505" i="4" s="1"/>
  <c r="BS290" i="1"/>
  <c r="BX290" i="1"/>
  <c r="EC357" i="1"/>
  <c r="G388" i="4" s="1"/>
  <c r="S388" i="4" s="1"/>
  <c r="BS421" i="1"/>
  <c r="BX421" i="1"/>
  <c r="BX342" i="1"/>
  <c r="BS342" i="1"/>
  <c r="EC212" i="1"/>
  <c r="G243" i="4" s="1"/>
  <c r="S243" i="4" s="1"/>
  <c r="EC166" i="1"/>
  <c r="G197" i="4" s="1"/>
  <c r="S197" i="4" s="1"/>
  <c r="BS252" i="1"/>
  <c r="BX252" i="1"/>
  <c r="BX104" i="1"/>
  <c r="BS104" i="1"/>
  <c r="BX396" i="1"/>
  <c r="BS396" i="1"/>
  <c r="BS482" i="1"/>
  <c r="BX482" i="1"/>
  <c r="EC194" i="1"/>
  <c r="G225" i="4" s="1"/>
  <c r="S225" i="4" s="1"/>
  <c r="F225" i="4"/>
  <c r="BX368" i="1"/>
  <c r="BS368" i="1"/>
  <c r="BX20" i="1"/>
  <c r="BX28" i="1"/>
  <c r="BS21" i="1"/>
  <c r="BX21" i="1"/>
  <c r="BR14" i="1"/>
  <c r="BW14" i="1" s="1"/>
  <c r="BQ14" i="1"/>
  <c r="BV14" i="1" s="1"/>
  <c r="BQ27" i="1"/>
  <c r="BV27" i="1" s="1"/>
  <c r="BR27" i="1"/>
  <c r="BW27" i="1" s="1"/>
  <c r="BR17" i="1"/>
  <c r="BW17" i="1" s="1"/>
  <c r="BQ17" i="1"/>
  <c r="BV17" i="1" s="1"/>
  <c r="BQ19" i="1"/>
  <c r="BV19" i="1" s="1"/>
  <c r="BR19" i="1"/>
  <c r="BW19" i="1" s="1"/>
  <c r="BS23" i="1"/>
  <c r="BX23" i="1"/>
  <c r="BR16" i="1"/>
  <c r="BW16" i="1" s="1"/>
  <c r="BQ16" i="1"/>
  <c r="BV16" i="1" s="1"/>
  <c r="BS24" i="1"/>
  <c r="BX24" i="1"/>
  <c r="BX22" i="1"/>
  <c r="BR26" i="1"/>
  <c r="BW26" i="1" s="1"/>
  <c r="BQ26" i="1"/>
  <c r="BV26" i="1" s="1"/>
  <c r="BS15" i="1"/>
  <c r="BX15" i="1"/>
  <c r="BR25" i="1"/>
  <c r="BW25" i="1" s="1"/>
  <c r="BQ25" i="1"/>
  <c r="BV25" i="1" s="1"/>
  <c r="BR18" i="1"/>
  <c r="BW18" i="1" s="1"/>
  <c r="BQ18" i="1"/>
  <c r="BV18" i="1" s="1"/>
  <c r="BS20" i="1"/>
  <c r="BS28" i="1"/>
  <c r="BS22" i="1"/>
  <c r="BP25" i="1"/>
  <c r="BU25" i="1" s="1"/>
  <c r="BO25" i="1"/>
  <c r="BT25" i="1" s="1"/>
  <c r="BO19" i="1"/>
  <c r="BT19" i="1" s="1"/>
  <c r="BP19" i="1"/>
  <c r="BU19" i="1" s="1"/>
  <c r="BO18" i="1"/>
  <c r="BT18" i="1" s="1"/>
  <c r="BP18" i="1"/>
  <c r="BU18" i="1" s="1"/>
  <c r="BP14" i="1"/>
  <c r="BU14" i="1" s="1"/>
  <c r="BO14" i="1"/>
  <c r="BT14" i="1" s="1"/>
  <c r="BO16" i="1"/>
  <c r="BT16" i="1" s="1"/>
  <c r="BP16" i="1"/>
  <c r="BU16" i="1" s="1"/>
  <c r="BO27" i="1"/>
  <c r="BT27" i="1" s="1"/>
  <c r="BP27" i="1"/>
  <c r="BU27" i="1" s="1"/>
  <c r="BP26" i="1"/>
  <c r="BU26" i="1" s="1"/>
  <c r="BO26" i="1"/>
  <c r="BT26" i="1" s="1"/>
  <c r="BP17" i="1"/>
  <c r="BU17" i="1" s="1"/>
  <c r="BO17" i="1"/>
  <c r="BT17" i="1" s="1"/>
  <c r="BY12" i="1"/>
  <c r="BY11" i="1"/>
  <c r="BY13" i="1"/>
  <c r="AY11" i="1"/>
  <c r="AZ11" i="1" s="1"/>
  <c r="BA11" i="1" s="1"/>
  <c r="BB11" i="1" s="1"/>
  <c r="BC11" i="1" s="1"/>
  <c r="BD11" i="1" s="1"/>
  <c r="BE11" i="1" s="1"/>
  <c r="BF11" i="1" s="1"/>
  <c r="BG11" i="1" s="1"/>
  <c r="DX11" i="1" s="1"/>
  <c r="AY13" i="1"/>
  <c r="AZ13" i="1" s="1"/>
  <c r="BA13" i="1" s="1"/>
  <c r="BB13" i="1" s="1"/>
  <c r="BC13" i="1" s="1"/>
  <c r="BD13" i="1" s="1"/>
  <c r="BE13" i="1" s="1"/>
  <c r="BF13" i="1" s="1"/>
  <c r="BG13" i="1" s="1"/>
  <c r="DX13" i="1" s="1"/>
  <c r="AY12" i="1"/>
  <c r="AZ12" i="1" s="1"/>
  <c r="BA12" i="1" s="1"/>
  <c r="BB12" i="1" s="1"/>
  <c r="BC12" i="1" s="1"/>
  <c r="BD12" i="1" s="1"/>
  <c r="BE12" i="1" s="1"/>
  <c r="BF12" i="1" s="1"/>
  <c r="BG12" i="1" s="1"/>
  <c r="DX12" i="1" s="1"/>
  <c r="CD53" i="1" l="1"/>
  <c r="EC53" i="1" s="1"/>
  <c r="G84" i="4" s="1"/>
  <c r="S84" i="4" s="1"/>
  <c r="CD47" i="1"/>
  <c r="EA47" i="1" s="1"/>
  <c r="F78" i="4" s="1"/>
  <c r="CD325" i="1"/>
  <c r="CD462" i="1"/>
  <c r="CD97" i="1"/>
  <c r="EA97" i="1" s="1"/>
  <c r="F128" i="4" s="1"/>
  <c r="R128" i="4" s="1"/>
  <c r="CD509" i="1"/>
  <c r="EC509" i="1" s="1"/>
  <c r="G540" i="4" s="1"/>
  <c r="S540" i="4" s="1"/>
  <c r="R380" i="4"/>
  <c r="Y380" i="4" s="1"/>
  <c r="CD82" i="1"/>
  <c r="DY82" i="1" s="1"/>
  <c r="EE82" i="1" s="1"/>
  <c r="H113" i="4" s="1"/>
  <c r="T113" i="4" s="1"/>
  <c r="CD400" i="1"/>
  <c r="EA400" i="1" s="1"/>
  <c r="F431" i="4" s="1"/>
  <c r="CD388" i="1"/>
  <c r="DY388" i="1" s="1"/>
  <c r="EE388" i="1" s="1"/>
  <c r="H419" i="4" s="1"/>
  <c r="T419" i="4" s="1"/>
  <c r="CD308" i="1"/>
  <c r="EA308" i="1" s="1"/>
  <c r="F339" i="4" s="1"/>
  <c r="CD492" i="1"/>
  <c r="DY492" i="1" s="1"/>
  <c r="EE492" i="1" s="1"/>
  <c r="H523" i="4" s="1"/>
  <c r="T523" i="4" s="1"/>
  <c r="CD460" i="1"/>
  <c r="EC460" i="1" s="1"/>
  <c r="G491" i="4" s="1"/>
  <c r="S491" i="4" s="1"/>
  <c r="CD447" i="1"/>
  <c r="EA447" i="1" s="1"/>
  <c r="F478" i="4" s="1"/>
  <c r="R478" i="4" s="1"/>
  <c r="CD505" i="1"/>
  <c r="EA505" i="1" s="1"/>
  <c r="F536" i="4" s="1"/>
  <c r="CD100" i="1"/>
  <c r="DY100" i="1" s="1"/>
  <c r="EE100" i="1" s="1"/>
  <c r="H131" i="4" s="1"/>
  <c r="T131" i="4" s="1"/>
  <c r="CD415" i="1"/>
  <c r="EC415" i="1" s="1"/>
  <c r="G446" i="4" s="1"/>
  <c r="S446" i="4" s="1"/>
  <c r="CD472" i="1"/>
  <c r="EA472" i="1" s="1"/>
  <c r="F503" i="4" s="1"/>
  <c r="CD379" i="1"/>
  <c r="EA379" i="1" s="1"/>
  <c r="F410" i="4" s="1"/>
  <c r="CD248" i="1"/>
  <c r="EA248" i="1" s="1"/>
  <c r="F279" i="4" s="1"/>
  <c r="CD225" i="1"/>
  <c r="EA225" i="1" s="1"/>
  <c r="F256" i="4" s="1"/>
  <c r="R256" i="4" s="1"/>
  <c r="R187" i="4"/>
  <c r="M187" i="4"/>
  <c r="CD315" i="1"/>
  <c r="DY315" i="1" s="1"/>
  <c r="EE315" i="1" s="1"/>
  <c r="H346" i="4" s="1"/>
  <c r="T346" i="4" s="1"/>
  <c r="CD340" i="1"/>
  <c r="EC340" i="1" s="1"/>
  <c r="G371" i="4" s="1"/>
  <c r="S371" i="4" s="1"/>
  <c r="M231" i="4"/>
  <c r="R231" i="4"/>
  <c r="M249" i="4"/>
  <c r="R249" i="4"/>
  <c r="CD449" i="1"/>
  <c r="EA449" i="1" s="1"/>
  <c r="F480" i="4" s="1"/>
  <c r="CD430" i="1"/>
  <c r="EA430" i="1" s="1"/>
  <c r="F461" i="4" s="1"/>
  <c r="R241" i="4"/>
  <c r="M241" i="4"/>
  <c r="R238" i="4"/>
  <c r="M238" i="4"/>
  <c r="M392" i="4"/>
  <c r="R392" i="4"/>
  <c r="Y392" i="4" s="1"/>
  <c r="M440" i="4"/>
  <c r="R440" i="4"/>
  <c r="EA107" i="1"/>
  <c r="F138" i="4" s="1"/>
  <c r="DY107" i="1"/>
  <c r="EE107" i="1" s="1"/>
  <c r="H138" i="4" s="1"/>
  <c r="T138" i="4" s="1"/>
  <c r="EA35" i="1"/>
  <c r="F66" i="4" s="1"/>
  <c r="DY35" i="1"/>
  <c r="EE35" i="1" s="1"/>
  <c r="H66" i="4" s="1"/>
  <c r="T66" i="4" s="1"/>
  <c r="EA42" i="1"/>
  <c r="F73" i="4" s="1"/>
  <c r="DY42" i="1"/>
  <c r="EE42" i="1" s="1"/>
  <c r="H73" i="4" s="1"/>
  <c r="T73" i="4" s="1"/>
  <c r="EA67" i="1"/>
  <c r="F98" i="4" s="1"/>
  <c r="R98" i="4" s="1"/>
  <c r="DY67" i="1"/>
  <c r="EE67" i="1" s="1"/>
  <c r="H98" i="4" s="1"/>
  <c r="T98" i="4" s="1"/>
  <c r="EA362" i="1"/>
  <c r="F393" i="4" s="1"/>
  <c r="DY362" i="1"/>
  <c r="EE362" i="1" s="1"/>
  <c r="H393" i="4" s="1"/>
  <c r="T393" i="4" s="1"/>
  <c r="EA504" i="1"/>
  <c r="F535" i="4" s="1"/>
  <c r="DY504" i="1"/>
  <c r="EE504" i="1" s="1"/>
  <c r="H535" i="4" s="1"/>
  <c r="T535" i="4" s="1"/>
  <c r="EA79" i="1"/>
  <c r="F110" i="4" s="1"/>
  <c r="R110" i="4" s="1"/>
  <c r="DY79" i="1"/>
  <c r="EE79" i="1" s="1"/>
  <c r="H110" i="4" s="1"/>
  <c r="T110" i="4" s="1"/>
  <c r="EA179" i="1"/>
  <c r="F210" i="4" s="1"/>
  <c r="DY179" i="1"/>
  <c r="EE179" i="1" s="1"/>
  <c r="H210" i="4" s="1"/>
  <c r="T210" i="4" s="1"/>
  <c r="EA432" i="1"/>
  <c r="F463" i="4" s="1"/>
  <c r="R463" i="4" s="1"/>
  <c r="DY432" i="1"/>
  <c r="EE432" i="1" s="1"/>
  <c r="H463" i="4" s="1"/>
  <c r="T463" i="4" s="1"/>
  <c r="EA125" i="1"/>
  <c r="F156" i="4" s="1"/>
  <c r="DY125" i="1"/>
  <c r="EE125" i="1" s="1"/>
  <c r="H156" i="4" s="1"/>
  <c r="T156" i="4" s="1"/>
  <c r="EA59" i="1"/>
  <c r="F90" i="4" s="1"/>
  <c r="R90" i="4" s="1"/>
  <c r="DY59" i="1"/>
  <c r="EE59" i="1" s="1"/>
  <c r="H90" i="4" s="1"/>
  <c r="T90" i="4" s="1"/>
  <c r="EA48" i="1"/>
  <c r="F79" i="4" s="1"/>
  <c r="DY48" i="1"/>
  <c r="EE48" i="1" s="1"/>
  <c r="H79" i="4" s="1"/>
  <c r="T79" i="4" s="1"/>
  <c r="EA131" i="1"/>
  <c r="F162" i="4" s="1"/>
  <c r="R162" i="4" s="1"/>
  <c r="DY131" i="1"/>
  <c r="EE131" i="1" s="1"/>
  <c r="H162" i="4" s="1"/>
  <c r="T162" i="4" s="1"/>
  <c r="EA330" i="1"/>
  <c r="F361" i="4" s="1"/>
  <c r="R361" i="4" s="1"/>
  <c r="DY330" i="1"/>
  <c r="EE330" i="1" s="1"/>
  <c r="H361" i="4" s="1"/>
  <c r="T361" i="4" s="1"/>
  <c r="EA190" i="1"/>
  <c r="F221" i="4" s="1"/>
  <c r="DY190" i="1"/>
  <c r="EE190" i="1" s="1"/>
  <c r="H221" i="4" s="1"/>
  <c r="T221" i="4" s="1"/>
  <c r="EA33" i="1"/>
  <c r="F64" i="4" s="1"/>
  <c r="DY33" i="1"/>
  <c r="EE33" i="1" s="1"/>
  <c r="H64" i="4" s="1"/>
  <c r="T64" i="4" s="1"/>
  <c r="EA251" i="1"/>
  <c r="F282" i="4" s="1"/>
  <c r="DY251" i="1"/>
  <c r="EE251" i="1" s="1"/>
  <c r="H282" i="4" s="1"/>
  <c r="T282" i="4" s="1"/>
  <c r="EA65" i="1"/>
  <c r="F96" i="4" s="1"/>
  <c r="DY65" i="1"/>
  <c r="EE65" i="1" s="1"/>
  <c r="H96" i="4" s="1"/>
  <c r="T96" i="4" s="1"/>
  <c r="EA187" i="1"/>
  <c r="F218" i="4" s="1"/>
  <c r="DY187" i="1"/>
  <c r="EE187" i="1" s="1"/>
  <c r="H218" i="4" s="1"/>
  <c r="T218" i="4" s="1"/>
  <c r="EA235" i="1"/>
  <c r="F266" i="4" s="1"/>
  <c r="R266" i="4" s="1"/>
  <c r="DY235" i="1"/>
  <c r="EE235" i="1" s="1"/>
  <c r="H266" i="4" s="1"/>
  <c r="T266" i="4" s="1"/>
  <c r="EA109" i="1"/>
  <c r="F140" i="4" s="1"/>
  <c r="DY109" i="1"/>
  <c r="EE109" i="1" s="1"/>
  <c r="H140" i="4" s="1"/>
  <c r="T140" i="4" s="1"/>
  <c r="EA451" i="1"/>
  <c r="F482" i="4" s="1"/>
  <c r="DY451" i="1"/>
  <c r="EE451" i="1" s="1"/>
  <c r="H482" i="4" s="1"/>
  <c r="T482" i="4" s="1"/>
  <c r="DY53" i="1"/>
  <c r="EE53" i="1" s="1"/>
  <c r="H84" i="4" s="1"/>
  <c r="T84" i="4" s="1"/>
  <c r="EA123" i="1"/>
  <c r="F154" i="4" s="1"/>
  <c r="DY123" i="1"/>
  <c r="EE123" i="1" s="1"/>
  <c r="H154" i="4" s="1"/>
  <c r="T154" i="4" s="1"/>
  <c r="EA129" i="1"/>
  <c r="F160" i="4" s="1"/>
  <c r="DY129" i="1"/>
  <c r="EE129" i="1" s="1"/>
  <c r="H160" i="4" s="1"/>
  <c r="T160" i="4" s="1"/>
  <c r="EA38" i="1"/>
  <c r="F69" i="4" s="1"/>
  <c r="DY38" i="1"/>
  <c r="EE38" i="1" s="1"/>
  <c r="H69" i="4" s="1"/>
  <c r="T69" i="4" s="1"/>
  <c r="EA94" i="1"/>
  <c r="F125" i="4" s="1"/>
  <c r="DY94" i="1"/>
  <c r="EE94" i="1" s="1"/>
  <c r="H125" i="4" s="1"/>
  <c r="T125" i="4" s="1"/>
  <c r="EA128" i="1"/>
  <c r="F159" i="4" s="1"/>
  <c r="DY128" i="1"/>
  <c r="EE128" i="1" s="1"/>
  <c r="H159" i="4" s="1"/>
  <c r="T159" i="4" s="1"/>
  <c r="EA279" i="1"/>
  <c r="F310" i="4" s="1"/>
  <c r="R310" i="4" s="1"/>
  <c r="DY279" i="1"/>
  <c r="EE279" i="1" s="1"/>
  <c r="H310" i="4" s="1"/>
  <c r="T310" i="4" s="1"/>
  <c r="EA329" i="1"/>
  <c r="F360" i="4" s="1"/>
  <c r="DY329" i="1"/>
  <c r="EE329" i="1" s="1"/>
  <c r="H360" i="4" s="1"/>
  <c r="T360" i="4" s="1"/>
  <c r="EA269" i="1"/>
  <c r="F300" i="4" s="1"/>
  <c r="R300" i="4" s="1"/>
  <c r="DY269" i="1"/>
  <c r="EE269" i="1" s="1"/>
  <c r="H300" i="4" s="1"/>
  <c r="T300" i="4" s="1"/>
  <c r="EA228" i="1"/>
  <c r="F259" i="4" s="1"/>
  <c r="DY228" i="1"/>
  <c r="EE228" i="1" s="1"/>
  <c r="H259" i="4" s="1"/>
  <c r="T259" i="4" s="1"/>
  <c r="EA148" i="1"/>
  <c r="F179" i="4" s="1"/>
  <c r="R179" i="4" s="1"/>
  <c r="DY148" i="1"/>
  <c r="EE148" i="1" s="1"/>
  <c r="H179" i="4" s="1"/>
  <c r="T179" i="4" s="1"/>
  <c r="EA103" i="1"/>
  <c r="F134" i="4" s="1"/>
  <c r="R134" i="4" s="1"/>
  <c r="DY103" i="1"/>
  <c r="EE103" i="1" s="1"/>
  <c r="H134" i="4" s="1"/>
  <c r="T134" i="4" s="1"/>
  <c r="EA249" i="1"/>
  <c r="F280" i="4" s="1"/>
  <c r="DY249" i="1"/>
  <c r="EE249" i="1" s="1"/>
  <c r="H280" i="4" s="1"/>
  <c r="T280" i="4" s="1"/>
  <c r="EA236" i="1"/>
  <c r="DY236" i="1"/>
  <c r="EE236" i="1" s="1"/>
  <c r="H267" i="4" s="1"/>
  <c r="T267" i="4" s="1"/>
  <c r="EA398" i="1"/>
  <c r="F429" i="4" s="1"/>
  <c r="R429" i="4" s="1"/>
  <c r="DY398" i="1"/>
  <c r="EE398" i="1" s="1"/>
  <c r="H429" i="4" s="1"/>
  <c r="T429" i="4" s="1"/>
  <c r="EA336" i="1"/>
  <c r="F367" i="4" s="1"/>
  <c r="DY336" i="1"/>
  <c r="EE336" i="1" s="1"/>
  <c r="H367" i="4" s="1"/>
  <c r="T367" i="4" s="1"/>
  <c r="EA37" i="1"/>
  <c r="DY37" i="1"/>
  <c r="EE37" i="1" s="1"/>
  <c r="H68" i="4" s="1"/>
  <c r="T68" i="4" s="1"/>
  <c r="EA370" i="1"/>
  <c r="DY370" i="1"/>
  <c r="EE370" i="1" s="1"/>
  <c r="H401" i="4" s="1"/>
  <c r="T401" i="4" s="1"/>
  <c r="EA120" i="1"/>
  <c r="F151" i="4" s="1"/>
  <c r="R151" i="4" s="1"/>
  <c r="DY120" i="1"/>
  <c r="EE120" i="1" s="1"/>
  <c r="H151" i="4" s="1"/>
  <c r="T151" i="4" s="1"/>
  <c r="EA49" i="1"/>
  <c r="F80" i="4" s="1"/>
  <c r="DY49" i="1"/>
  <c r="EE49" i="1" s="1"/>
  <c r="H80" i="4" s="1"/>
  <c r="T80" i="4" s="1"/>
  <c r="EA346" i="1"/>
  <c r="DY346" i="1"/>
  <c r="EE346" i="1" s="1"/>
  <c r="H377" i="4" s="1"/>
  <c r="T377" i="4" s="1"/>
  <c r="EA229" i="1"/>
  <c r="F260" i="4" s="1"/>
  <c r="R260" i="4" s="1"/>
  <c r="DY229" i="1"/>
  <c r="EE229" i="1" s="1"/>
  <c r="H260" i="4" s="1"/>
  <c r="T260" i="4" s="1"/>
  <c r="EA40" i="1"/>
  <c r="F71" i="4" s="1"/>
  <c r="DY40" i="1"/>
  <c r="EE40" i="1" s="1"/>
  <c r="H71" i="4" s="1"/>
  <c r="T71" i="4" s="1"/>
  <c r="EA36" i="1"/>
  <c r="F67" i="4" s="1"/>
  <c r="DY36" i="1"/>
  <c r="EE36" i="1" s="1"/>
  <c r="H67" i="4" s="1"/>
  <c r="T67" i="4" s="1"/>
  <c r="EA271" i="1"/>
  <c r="DY271" i="1"/>
  <c r="EE271" i="1" s="1"/>
  <c r="H302" i="4" s="1"/>
  <c r="T302" i="4" s="1"/>
  <c r="EA147" i="1"/>
  <c r="F178" i="4" s="1"/>
  <c r="R178" i="4" s="1"/>
  <c r="DY147" i="1"/>
  <c r="EE147" i="1" s="1"/>
  <c r="H178" i="4" s="1"/>
  <c r="T178" i="4" s="1"/>
  <c r="EA185" i="1"/>
  <c r="F216" i="4" s="1"/>
  <c r="R216" i="4" s="1"/>
  <c r="DY185" i="1"/>
  <c r="EE185" i="1" s="1"/>
  <c r="H216" i="4" s="1"/>
  <c r="T216" i="4" s="1"/>
  <c r="EA114" i="1"/>
  <c r="F145" i="4" s="1"/>
  <c r="R145" i="4" s="1"/>
  <c r="DY114" i="1"/>
  <c r="EE114" i="1" s="1"/>
  <c r="H145" i="4" s="1"/>
  <c r="T145" i="4" s="1"/>
  <c r="EA84" i="1"/>
  <c r="DY84" i="1"/>
  <c r="EE84" i="1" s="1"/>
  <c r="H115" i="4" s="1"/>
  <c r="T115" i="4" s="1"/>
  <c r="EA124" i="1"/>
  <c r="F155" i="4" s="1"/>
  <c r="R155" i="4" s="1"/>
  <c r="DY124" i="1"/>
  <c r="EE124" i="1" s="1"/>
  <c r="H155" i="4" s="1"/>
  <c r="T155" i="4" s="1"/>
  <c r="EA126" i="1"/>
  <c r="F157" i="4" s="1"/>
  <c r="R157" i="4" s="1"/>
  <c r="DY126" i="1"/>
  <c r="EE126" i="1" s="1"/>
  <c r="H157" i="4" s="1"/>
  <c r="T157" i="4" s="1"/>
  <c r="EA117" i="1"/>
  <c r="F148" i="4" s="1"/>
  <c r="DY117" i="1"/>
  <c r="EE117" i="1" s="1"/>
  <c r="H148" i="4" s="1"/>
  <c r="T148" i="4" s="1"/>
  <c r="EA136" i="1"/>
  <c r="F167" i="4" s="1"/>
  <c r="R167" i="4" s="1"/>
  <c r="DY136" i="1"/>
  <c r="EE136" i="1" s="1"/>
  <c r="H167" i="4" s="1"/>
  <c r="T167" i="4" s="1"/>
  <c r="EA253" i="1"/>
  <c r="F284" i="4" s="1"/>
  <c r="R284" i="4" s="1"/>
  <c r="DY253" i="1"/>
  <c r="EE253" i="1" s="1"/>
  <c r="H284" i="4" s="1"/>
  <c r="T284" i="4" s="1"/>
  <c r="EA333" i="1"/>
  <c r="F364" i="4" s="1"/>
  <c r="DY333" i="1"/>
  <c r="EE333" i="1" s="1"/>
  <c r="H364" i="4" s="1"/>
  <c r="T364" i="4" s="1"/>
  <c r="EA143" i="1"/>
  <c r="F174" i="4" s="1"/>
  <c r="DY143" i="1"/>
  <c r="EE143" i="1" s="1"/>
  <c r="H174" i="4" s="1"/>
  <c r="T174" i="4" s="1"/>
  <c r="EA135" i="1"/>
  <c r="F166" i="4" s="1"/>
  <c r="DY135" i="1"/>
  <c r="EE135" i="1" s="1"/>
  <c r="H166" i="4" s="1"/>
  <c r="T166" i="4" s="1"/>
  <c r="EA151" i="1"/>
  <c r="F182" i="4" s="1"/>
  <c r="DY151" i="1"/>
  <c r="EE151" i="1" s="1"/>
  <c r="H182" i="4" s="1"/>
  <c r="T182" i="4" s="1"/>
  <c r="EA244" i="1"/>
  <c r="F275" i="4" s="1"/>
  <c r="DY244" i="1"/>
  <c r="EE244" i="1" s="1"/>
  <c r="H275" i="4" s="1"/>
  <c r="T275" i="4" s="1"/>
  <c r="EA306" i="1"/>
  <c r="F337" i="4" s="1"/>
  <c r="R337" i="4" s="1"/>
  <c r="DY306" i="1"/>
  <c r="EE306" i="1" s="1"/>
  <c r="H337" i="4" s="1"/>
  <c r="T337" i="4" s="1"/>
  <c r="EA335" i="1"/>
  <c r="F366" i="4" s="1"/>
  <c r="DY335" i="1"/>
  <c r="EE335" i="1" s="1"/>
  <c r="H366" i="4" s="1"/>
  <c r="T366" i="4" s="1"/>
  <c r="EA458" i="1"/>
  <c r="F489" i="4" s="1"/>
  <c r="DY458" i="1"/>
  <c r="EE458" i="1" s="1"/>
  <c r="H489" i="4" s="1"/>
  <c r="T489" i="4" s="1"/>
  <c r="EA86" i="1"/>
  <c r="F117" i="4" s="1"/>
  <c r="DY86" i="1"/>
  <c r="EE86" i="1" s="1"/>
  <c r="H117" i="4" s="1"/>
  <c r="T117" i="4" s="1"/>
  <c r="EA146" i="1"/>
  <c r="F177" i="4" s="1"/>
  <c r="R177" i="4" s="1"/>
  <c r="DY146" i="1"/>
  <c r="EE146" i="1" s="1"/>
  <c r="H177" i="4" s="1"/>
  <c r="T177" i="4" s="1"/>
  <c r="EA394" i="1"/>
  <c r="F425" i="4" s="1"/>
  <c r="DY394" i="1"/>
  <c r="EE394" i="1" s="1"/>
  <c r="H425" i="4" s="1"/>
  <c r="T425" i="4" s="1"/>
  <c r="EA466" i="1"/>
  <c r="F497" i="4" s="1"/>
  <c r="DY466" i="1"/>
  <c r="EE466" i="1" s="1"/>
  <c r="H497" i="4" s="1"/>
  <c r="T497" i="4" s="1"/>
  <c r="EA254" i="1"/>
  <c r="F285" i="4" s="1"/>
  <c r="DY254" i="1"/>
  <c r="EE254" i="1" s="1"/>
  <c r="H285" i="4" s="1"/>
  <c r="T285" i="4" s="1"/>
  <c r="EA186" i="1"/>
  <c r="F217" i="4" s="1"/>
  <c r="R217" i="4" s="1"/>
  <c r="DY186" i="1"/>
  <c r="EE186" i="1" s="1"/>
  <c r="H217" i="4" s="1"/>
  <c r="T217" i="4" s="1"/>
  <c r="EA425" i="1"/>
  <c r="DY425" i="1"/>
  <c r="EE425" i="1" s="1"/>
  <c r="H456" i="4" s="1"/>
  <c r="T456" i="4" s="1"/>
  <c r="EA338" i="1"/>
  <c r="F369" i="4" s="1"/>
  <c r="R369" i="4" s="1"/>
  <c r="DY338" i="1"/>
  <c r="EE338" i="1" s="1"/>
  <c r="H369" i="4" s="1"/>
  <c r="T369" i="4" s="1"/>
  <c r="EA56" i="1"/>
  <c r="F87" i="4" s="1"/>
  <c r="DY56" i="1"/>
  <c r="EE56" i="1" s="1"/>
  <c r="H87" i="4" s="1"/>
  <c r="T87" i="4" s="1"/>
  <c r="EA237" i="1"/>
  <c r="F268" i="4" s="1"/>
  <c r="DY237" i="1"/>
  <c r="EE237" i="1" s="1"/>
  <c r="H268" i="4" s="1"/>
  <c r="T268" i="4" s="1"/>
  <c r="EA332" i="1"/>
  <c r="F363" i="4" s="1"/>
  <c r="DY332" i="1"/>
  <c r="EE332" i="1" s="1"/>
  <c r="H363" i="4" s="1"/>
  <c r="T363" i="4" s="1"/>
  <c r="EA122" i="1"/>
  <c r="F153" i="4" s="1"/>
  <c r="R153" i="4" s="1"/>
  <c r="DY122" i="1"/>
  <c r="EE122" i="1" s="1"/>
  <c r="H153" i="4" s="1"/>
  <c r="T153" i="4" s="1"/>
  <c r="R185" i="4"/>
  <c r="Y185" i="4" s="1"/>
  <c r="EC504" i="1"/>
  <c r="G535" i="4" s="1"/>
  <c r="S535" i="4" s="1"/>
  <c r="CD113" i="1"/>
  <c r="EC113" i="1" s="1"/>
  <c r="G144" i="4" s="1"/>
  <c r="S144" i="4" s="1"/>
  <c r="EA441" i="1"/>
  <c r="F472" i="4" s="1"/>
  <c r="R472" i="4" s="1"/>
  <c r="DY441" i="1"/>
  <c r="EE441" i="1" s="1"/>
  <c r="H472" i="4" s="1"/>
  <c r="T472" i="4" s="1"/>
  <c r="EA410" i="1"/>
  <c r="DY410" i="1"/>
  <c r="EE410" i="1" s="1"/>
  <c r="H441" i="4" s="1"/>
  <c r="T441" i="4" s="1"/>
  <c r="EA81" i="1"/>
  <c r="F112" i="4" s="1"/>
  <c r="DY81" i="1"/>
  <c r="EE81" i="1" s="1"/>
  <c r="H112" i="4" s="1"/>
  <c r="T112" i="4" s="1"/>
  <c r="EA350" i="1"/>
  <c r="F381" i="4" s="1"/>
  <c r="DY350" i="1"/>
  <c r="EE350" i="1" s="1"/>
  <c r="H381" i="4" s="1"/>
  <c r="T381" i="4" s="1"/>
  <c r="EA61" i="1"/>
  <c r="F92" i="4" s="1"/>
  <c r="R92" i="4" s="1"/>
  <c r="DY61" i="1"/>
  <c r="EE61" i="1" s="1"/>
  <c r="H92" i="4" s="1"/>
  <c r="T92" i="4" s="1"/>
  <c r="EA334" i="1"/>
  <c r="DY334" i="1"/>
  <c r="EE334" i="1" s="1"/>
  <c r="H365" i="4" s="1"/>
  <c r="T365" i="4" s="1"/>
  <c r="EA85" i="1"/>
  <c r="F116" i="4" s="1"/>
  <c r="DY85" i="1"/>
  <c r="EE85" i="1" s="1"/>
  <c r="H116" i="4" s="1"/>
  <c r="T116" i="4" s="1"/>
  <c r="EA302" i="1"/>
  <c r="F333" i="4" s="1"/>
  <c r="R333" i="4" s="1"/>
  <c r="DY302" i="1"/>
  <c r="EE302" i="1" s="1"/>
  <c r="H333" i="4" s="1"/>
  <c r="T333" i="4" s="1"/>
  <c r="EA428" i="1"/>
  <c r="F459" i="4" s="1"/>
  <c r="R459" i="4" s="1"/>
  <c r="DY428" i="1"/>
  <c r="EE428" i="1" s="1"/>
  <c r="H459" i="4" s="1"/>
  <c r="T459" i="4" s="1"/>
  <c r="EA44" i="1"/>
  <c r="F75" i="4" s="1"/>
  <c r="DY44" i="1"/>
  <c r="EE44" i="1" s="1"/>
  <c r="H75" i="4" s="1"/>
  <c r="T75" i="4" s="1"/>
  <c r="EA111" i="1"/>
  <c r="F142" i="4" s="1"/>
  <c r="DY111" i="1"/>
  <c r="EE111" i="1" s="1"/>
  <c r="H142" i="4" s="1"/>
  <c r="T142" i="4" s="1"/>
  <c r="EA89" i="1"/>
  <c r="F120" i="4" s="1"/>
  <c r="DY89" i="1"/>
  <c r="EE89" i="1" s="1"/>
  <c r="H120" i="4" s="1"/>
  <c r="T120" i="4" s="1"/>
  <c r="EA500" i="1"/>
  <c r="F531" i="4" s="1"/>
  <c r="DY500" i="1"/>
  <c r="EE500" i="1" s="1"/>
  <c r="H531" i="4" s="1"/>
  <c r="T531" i="4" s="1"/>
  <c r="EA265" i="1"/>
  <c r="F296" i="4" s="1"/>
  <c r="R296" i="4" s="1"/>
  <c r="DY265" i="1"/>
  <c r="EE265" i="1" s="1"/>
  <c r="H296" i="4" s="1"/>
  <c r="T296" i="4" s="1"/>
  <c r="EA106" i="1"/>
  <c r="F137" i="4" s="1"/>
  <c r="DY106" i="1"/>
  <c r="EE106" i="1" s="1"/>
  <c r="H137" i="4" s="1"/>
  <c r="T137" i="4" s="1"/>
  <c r="EA101" i="1"/>
  <c r="F132" i="4" s="1"/>
  <c r="DY101" i="1"/>
  <c r="EE101" i="1" s="1"/>
  <c r="H132" i="4" s="1"/>
  <c r="T132" i="4" s="1"/>
  <c r="EA437" i="1"/>
  <c r="F468" i="4" s="1"/>
  <c r="DY437" i="1"/>
  <c r="EE437" i="1" s="1"/>
  <c r="H468" i="4" s="1"/>
  <c r="T468" i="4" s="1"/>
  <c r="EA121" i="1"/>
  <c r="DY121" i="1"/>
  <c r="EE121" i="1" s="1"/>
  <c r="H152" i="4" s="1"/>
  <c r="T152" i="4" s="1"/>
  <c r="EA278" i="1"/>
  <c r="F309" i="4" s="1"/>
  <c r="R309" i="4" s="1"/>
  <c r="DY278" i="1"/>
  <c r="EE278" i="1" s="1"/>
  <c r="H309" i="4" s="1"/>
  <c r="T309" i="4" s="1"/>
  <c r="EA277" i="1"/>
  <c r="F308" i="4" s="1"/>
  <c r="R308" i="4" s="1"/>
  <c r="DY277" i="1"/>
  <c r="EE277" i="1" s="1"/>
  <c r="H308" i="4" s="1"/>
  <c r="T308" i="4" s="1"/>
  <c r="EA327" i="1"/>
  <c r="F358" i="4" s="1"/>
  <c r="R358" i="4" s="1"/>
  <c r="DY327" i="1"/>
  <c r="EE327" i="1" s="1"/>
  <c r="H358" i="4" s="1"/>
  <c r="T358" i="4" s="1"/>
  <c r="EA314" i="1"/>
  <c r="F345" i="4" s="1"/>
  <c r="R345" i="4" s="1"/>
  <c r="DY314" i="1"/>
  <c r="EE314" i="1" s="1"/>
  <c r="H345" i="4" s="1"/>
  <c r="T345" i="4" s="1"/>
  <c r="EA178" i="1"/>
  <c r="F209" i="4" s="1"/>
  <c r="R209" i="4" s="1"/>
  <c r="DY178" i="1"/>
  <c r="EE178" i="1" s="1"/>
  <c r="H209" i="4" s="1"/>
  <c r="T209" i="4" s="1"/>
  <c r="EA289" i="1"/>
  <c r="F320" i="4" s="1"/>
  <c r="DY289" i="1"/>
  <c r="EE289" i="1" s="1"/>
  <c r="H320" i="4" s="1"/>
  <c r="T320" i="4" s="1"/>
  <c r="EA264" i="1"/>
  <c r="F295" i="4" s="1"/>
  <c r="R295" i="4" s="1"/>
  <c r="DY264" i="1"/>
  <c r="EE264" i="1" s="1"/>
  <c r="H295" i="4" s="1"/>
  <c r="T295" i="4" s="1"/>
  <c r="EA280" i="1"/>
  <c r="F311" i="4" s="1"/>
  <c r="M311" i="4" s="1"/>
  <c r="DY280" i="1"/>
  <c r="EE280" i="1" s="1"/>
  <c r="H311" i="4" s="1"/>
  <c r="T311" i="4" s="1"/>
  <c r="EA250" i="1"/>
  <c r="F281" i="4" s="1"/>
  <c r="R281" i="4" s="1"/>
  <c r="DY250" i="1"/>
  <c r="EE250" i="1" s="1"/>
  <c r="H281" i="4" s="1"/>
  <c r="T281" i="4" s="1"/>
  <c r="EA247" i="1"/>
  <c r="F278" i="4" s="1"/>
  <c r="R278" i="4" s="1"/>
  <c r="DY247" i="1"/>
  <c r="EE247" i="1" s="1"/>
  <c r="H278" i="4" s="1"/>
  <c r="T278" i="4" s="1"/>
  <c r="EA298" i="1"/>
  <c r="F329" i="4" s="1"/>
  <c r="M329" i="4" s="1"/>
  <c r="DY298" i="1"/>
  <c r="EE298" i="1" s="1"/>
  <c r="H329" i="4" s="1"/>
  <c r="T329" i="4" s="1"/>
  <c r="EA263" i="1"/>
  <c r="DY263" i="1"/>
  <c r="EE263" i="1" s="1"/>
  <c r="H294" i="4" s="1"/>
  <c r="T294" i="4" s="1"/>
  <c r="EA191" i="1"/>
  <c r="F222" i="4" s="1"/>
  <c r="DY191" i="1"/>
  <c r="EE191" i="1" s="1"/>
  <c r="H222" i="4" s="1"/>
  <c r="T222" i="4" s="1"/>
  <c r="EA74" i="1"/>
  <c r="F105" i="4" s="1"/>
  <c r="DY74" i="1"/>
  <c r="EE74" i="1" s="1"/>
  <c r="H105" i="4" s="1"/>
  <c r="T105" i="4" s="1"/>
  <c r="EA257" i="1"/>
  <c r="F288" i="4" s="1"/>
  <c r="DY257" i="1"/>
  <c r="EE257" i="1" s="1"/>
  <c r="H288" i="4" s="1"/>
  <c r="T288" i="4" s="1"/>
  <c r="EA78" i="1"/>
  <c r="DY78" i="1"/>
  <c r="EE78" i="1" s="1"/>
  <c r="H109" i="4" s="1"/>
  <c r="T109" i="4" s="1"/>
  <c r="EA52" i="1"/>
  <c r="F83" i="4" s="1"/>
  <c r="R83" i="4" s="1"/>
  <c r="DY52" i="1"/>
  <c r="EE52" i="1" s="1"/>
  <c r="H83" i="4" s="1"/>
  <c r="T83" i="4" s="1"/>
  <c r="EA328" i="1"/>
  <c r="F359" i="4" s="1"/>
  <c r="DY328" i="1"/>
  <c r="EE328" i="1" s="1"/>
  <c r="H359" i="4" s="1"/>
  <c r="T359" i="4" s="1"/>
  <c r="EA481" i="1"/>
  <c r="F512" i="4" s="1"/>
  <c r="DY481" i="1"/>
  <c r="EE481" i="1" s="1"/>
  <c r="H512" i="4" s="1"/>
  <c r="T512" i="4" s="1"/>
  <c r="EA51" i="1"/>
  <c r="F82" i="4" s="1"/>
  <c r="R82" i="4" s="1"/>
  <c r="DY51" i="1"/>
  <c r="EE51" i="1" s="1"/>
  <c r="H82" i="4" s="1"/>
  <c r="T82" i="4" s="1"/>
  <c r="EA45" i="1"/>
  <c r="F76" i="4" s="1"/>
  <c r="DY45" i="1"/>
  <c r="EE45" i="1" s="1"/>
  <c r="H76" i="4" s="1"/>
  <c r="T76" i="4" s="1"/>
  <c r="EA275" i="1"/>
  <c r="F306" i="4" s="1"/>
  <c r="DY275" i="1"/>
  <c r="EE275" i="1" s="1"/>
  <c r="H306" i="4" s="1"/>
  <c r="T306" i="4" s="1"/>
  <c r="EA286" i="1"/>
  <c r="F317" i="4" s="1"/>
  <c r="R317" i="4" s="1"/>
  <c r="DY286" i="1"/>
  <c r="EE286" i="1" s="1"/>
  <c r="H317" i="4" s="1"/>
  <c r="T317" i="4" s="1"/>
  <c r="EA239" i="1"/>
  <c r="DY239" i="1"/>
  <c r="EE239" i="1" s="1"/>
  <c r="H270" i="4" s="1"/>
  <c r="T270" i="4" s="1"/>
  <c r="EA108" i="1"/>
  <c r="F139" i="4" s="1"/>
  <c r="R139" i="4" s="1"/>
  <c r="DY108" i="1"/>
  <c r="EE108" i="1" s="1"/>
  <c r="H139" i="4" s="1"/>
  <c r="T139" i="4" s="1"/>
  <c r="EA246" i="1"/>
  <c r="F277" i="4" s="1"/>
  <c r="R277" i="4" s="1"/>
  <c r="DY246" i="1"/>
  <c r="EE246" i="1" s="1"/>
  <c r="H277" i="4" s="1"/>
  <c r="T277" i="4" s="1"/>
  <c r="EA383" i="1"/>
  <c r="F414" i="4" s="1"/>
  <c r="DY383" i="1"/>
  <c r="EE383" i="1" s="1"/>
  <c r="H414" i="4" s="1"/>
  <c r="T414" i="4" s="1"/>
  <c r="EA58" i="1"/>
  <c r="F89" i="4" s="1"/>
  <c r="DY58" i="1"/>
  <c r="EE58" i="1" s="1"/>
  <c r="H89" i="4" s="1"/>
  <c r="T89" i="4" s="1"/>
  <c r="EA66" i="1"/>
  <c r="F97" i="4" s="1"/>
  <c r="R97" i="4" s="1"/>
  <c r="DY66" i="1"/>
  <c r="EE66" i="1" s="1"/>
  <c r="H97" i="4" s="1"/>
  <c r="T97" i="4" s="1"/>
  <c r="EA75" i="1"/>
  <c r="F106" i="4" s="1"/>
  <c r="DY75" i="1"/>
  <c r="EE75" i="1" s="1"/>
  <c r="H106" i="4" s="1"/>
  <c r="T106" i="4" s="1"/>
  <c r="EA240" i="1"/>
  <c r="F271" i="4" s="1"/>
  <c r="R271" i="4" s="1"/>
  <c r="DY240" i="1"/>
  <c r="EE240" i="1" s="1"/>
  <c r="H271" i="4" s="1"/>
  <c r="T271" i="4" s="1"/>
  <c r="EA462" i="1"/>
  <c r="DY462" i="1"/>
  <c r="EE462" i="1" s="1"/>
  <c r="H493" i="4" s="1"/>
  <c r="T493" i="4" s="1"/>
  <c r="EA242" i="1"/>
  <c r="F273" i="4" s="1"/>
  <c r="DY242" i="1"/>
  <c r="EE242" i="1" s="1"/>
  <c r="H273" i="4" s="1"/>
  <c r="T273" i="4" s="1"/>
  <c r="EA93" i="1"/>
  <c r="DY93" i="1"/>
  <c r="EE93" i="1" s="1"/>
  <c r="H124" i="4" s="1"/>
  <c r="T124" i="4" s="1"/>
  <c r="EA188" i="1"/>
  <c r="F219" i="4" s="1"/>
  <c r="DY188" i="1"/>
  <c r="EE188" i="1" s="1"/>
  <c r="H219" i="4" s="1"/>
  <c r="T219" i="4" s="1"/>
  <c r="EA69" i="1"/>
  <c r="F100" i="4" s="1"/>
  <c r="DY69" i="1"/>
  <c r="EE69" i="1" s="1"/>
  <c r="H100" i="4" s="1"/>
  <c r="T100" i="4" s="1"/>
  <c r="EA83" i="1"/>
  <c r="F114" i="4" s="1"/>
  <c r="R114" i="4" s="1"/>
  <c r="DY83" i="1"/>
  <c r="EE83" i="1" s="1"/>
  <c r="H114" i="4" s="1"/>
  <c r="T114" i="4" s="1"/>
  <c r="EA325" i="1"/>
  <c r="F356" i="4" s="1"/>
  <c r="DY325" i="1"/>
  <c r="EE325" i="1" s="1"/>
  <c r="H356" i="4" s="1"/>
  <c r="T356" i="4" s="1"/>
  <c r="EA31" i="1"/>
  <c r="F62" i="4" s="1"/>
  <c r="DY31" i="1"/>
  <c r="EE31" i="1" s="1"/>
  <c r="H62" i="4" s="1"/>
  <c r="T62" i="4" s="1"/>
  <c r="EA259" i="1"/>
  <c r="F290" i="4" s="1"/>
  <c r="DY259" i="1"/>
  <c r="EE259" i="1" s="1"/>
  <c r="H290" i="4" s="1"/>
  <c r="T290" i="4" s="1"/>
  <c r="EA436" i="1"/>
  <c r="F467" i="4" s="1"/>
  <c r="R467" i="4" s="1"/>
  <c r="DY436" i="1"/>
  <c r="EE436" i="1" s="1"/>
  <c r="H467" i="4" s="1"/>
  <c r="T467" i="4" s="1"/>
  <c r="EA88" i="1"/>
  <c r="F119" i="4" s="1"/>
  <c r="DY88" i="1"/>
  <c r="EE88" i="1" s="1"/>
  <c r="H119" i="4" s="1"/>
  <c r="T119" i="4" s="1"/>
  <c r="EA181" i="1"/>
  <c r="F212" i="4" s="1"/>
  <c r="R212" i="4" s="1"/>
  <c r="DY181" i="1"/>
  <c r="EE181" i="1" s="1"/>
  <c r="H212" i="4" s="1"/>
  <c r="T212" i="4" s="1"/>
  <c r="EA62" i="1"/>
  <c r="F93" i="4" s="1"/>
  <c r="DY62" i="1"/>
  <c r="EE62" i="1" s="1"/>
  <c r="H93" i="4" s="1"/>
  <c r="T93" i="4" s="1"/>
  <c r="EA374" i="1"/>
  <c r="F405" i="4" s="1"/>
  <c r="R405" i="4" s="1"/>
  <c r="DY374" i="1"/>
  <c r="EE374" i="1" s="1"/>
  <c r="H405" i="4" s="1"/>
  <c r="T405" i="4" s="1"/>
  <c r="EA282" i="1"/>
  <c r="F313" i="4" s="1"/>
  <c r="DY282" i="1"/>
  <c r="EE282" i="1" s="1"/>
  <c r="H313" i="4" s="1"/>
  <c r="T313" i="4" s="1"/>
  <c r="EA105" i="1"/>
  <c r="F136" i="4" s="1"/>
  <c r="R136" i="4" s="1"/>
  <c r="DY105" i="1"/>
  <c r="EE105" i="1" s="1"/>
  <c r="H136" i="4" s="1"/>
  <c r="T136" i="4" s="1"/>
  <c r="EA262" i="1"/>
  <c r="F293" i="4" s="1"/>
  <c r="DY262" i="1"/>
  <c r="EE262" i="1" s="1"/>
  <c r="H293" i="4" s="1"/>
  <c r="T293" i="4" s="1"/>
  <c r="EC330" i="1"/>
  <c r="G361" i="4" s="1"/>
  <c r="S361" i="4" s="1"/>
  <c r="M458" i="4"/>
  <c r="Y458" i="4" s="1"/>
  <c r="EC123" i="1"/>
  <c r="G154" i="4" s="1"/>
  <c r="S154" i="4" s="1"/>
  <c r="EA102" i="1"/>
  <c r="F133" i="4" s="1"/>
  <c r="DY102" i="1"/>
  <c r="EE102" i="1" s="1"/>
  <c r="H133" i="4" s="1"/>
  <c r="T133" i="4" s="1"/>
  <c r="CD433" i="1"/>
  <c r="EA270" i="1"/>
  <c r="F301" i="4" s="1"/>
  <c r="DY270" i="1"/>
  <c r="EE270" i="1" s="1"/>
  <c r="H301" i="4" s="1"/>
  <c r="T301" i="4" s="1"/>
  <c r="EA440" i="1"/>
  <c r="F471" i="4" s="1"/>
  <c r="R471" i="4" s="1"/>
  <c r="DY440" i="1"/>
  <c r="EE440" i="1" s="1"/>
  <c r="H471" i="4" s="1"/>
  <c r="T471" i="4" s="1"/>
  <c r="EA176" i="1"/>
  <c r="F207" i="4" s="1"/>
  <c r="R207" i="4" s="1"/>
  <c r="DY176" i="1"/>
  <c r="EE176" i="1" s="1"/>
  <c r="H207" i="4" s="1"/>
  <c r="T207" i="4" s="1"/>
  <c r="EA245" i="1"/>
  <c r="F276" i="4" s="1"/>
  <c r="DY245" i="1"/>
  <c r="EE245" i="1" s="1"/>
  <c r="H276" i="4" s="1"/>
  <c r="T276" i="4" s="1"/>
  <c r="EA137" i="1"/>
  <c r="F168" i="4" s="1"/>
  <c r="DY137" i="1"/>
  <c r="EE137" i="1" s="1"/>
  <c r="H168" i="4" s="1"/>
  <c r="T168" i="4" s="1"/>
  <c r="EA57" i="1"/>
  <c r="F88" i="4" s="1"/>
  <c r="DY57" i="1"/>
  <c r="EE57" i="1" s="1"/>
  <c r="H88" i="4" s="1"/>
  <c r="T88" i="4" s="1"/>
  <c r="EA112" i="1"/>
  <c r="F143" i="4" s="1"/>
  <c r="DY112" i="1"/>
  <c r="EE112" i="1" s="1"/>
  <c r="H143" i="4" s="1"/>
  <c r="T143" i="4" s="1"/>
  <c r="EA273" i="1"/>
  <c r="F304" i="4" s="1"/>
  <c r="DY273" i="1"/>
  <c r="EE273" i="1" s="1"/>
  <c r="H304" i="4" s="1"/>
  <c r="T304" i="4" s="1"/>
  <c r="EA184" i="1"/>
  <c r="F215" i="4" s="1"/>
  <c r="DY184" i="1"/>
  <c r="EE184" i="1" s="1"/>
  <c r="H215" i="4" s="1"/>
  <c r="T215" i="4" s="1"/>
  <c r="EA230" i="1"/>
  <c r="F261" i="4" s="1"/>
  <c r="DY230" i="1"/>
  <c r="EE230" i="1" s="1"/>
  <c r="H261" i="4" s="1"/>
  <c r="T261" i="4" s="1"/>
  <c r="EA87" i="1"/>
  <c r="F118" i="4" s="1"/>
  <c r="DY87" i="1"/>
  <c r="EE87" i="1" s="1"/>
  <c r="H118" i="4" s="1"/>
  <c r="T118" i="4" s="1"/>
  <c r="EA238" i="1"/>
  <c r="F269" i="4" s="1"/>
  <c r="DY238" i="1"/>
  <c r="EE238" i="1" s="1"/>
  <c r="H269" i="4" s="1"/>
  <c r="T269" i="4" s="1"/>
  <c r="EA99" i="1"/>
  <c r="F130" i="4" s="1"/>
  <c r="DY99" i="1"/>
  <c r="EE99" i="1" s="1"/>
  <c r="H130" i="4" s="1"/>
  <c r="T130" i="4" s="1"/>
  <c r="EA261" i="1"/>
  <c r="F292" i="4" s="1"/>
  <c r="R292" i="4" s="1"/>
  <c r="DY261" i="1"/>
  <c r="EE261" i="1" s="1"/>
  <c r="H292" i="4" s="1"/>
  <c r="T292" i="4" s="1"/>
  <c r="EA322" i="1"/>
  <c r="DY322" i="1"/>
  <c r="EE322" i="1" s="1"/>
  <c r="H353" i="4" s="1"/>
  <c r="T353" i="4" s="1"/>
  <c r="EA232" i="1"/>
  <c r="F263" i="4" s="1"/>
  <c r="R263" i="4" s="1"/>
  <c r="DY232" i="1"/>
  <c r="EE232" i="1" s="1"/>
  <c r="H263" i="4" s="1"/>
  <c r="T263" i="4" s="1"/>
  <c r="EA234" i="1"/>
  <c r="F265" i="4" s="1"/>
  <c r="DY234" i="1"/>
  <c r="EE234" i="1" s="1"/>
  <c r="H265" i="4" s="1"/>
  <c r="T265" i="4" s="1"/>
  <c r="EA285" i="1"/>
  <c r="F316" i="4" s="1"/>
  <c r="DY285" i="1"/>
  <c r="EE285" i="1" s="1"/>
  <c r="H316" i="4" s="1"/>
  <c r="T316" i="4" s="1"/>
  <c r="EA331" i="1"/>
  <c r="F362" i="4" s="1"/>
  <c r="M362" i="4" s="1"/>
  <c r="DY331" i="1"/>
  <c r="EE331" i="1" s="1"/>
  <c r="H362" i="4" s="1"/>
  <c r="T362" i="4" s="1"/>
  <c r="EA96" i="1"/>
  <c r="F127" i="4" s="1"/>
  <c r="M127" i="4" s="1"/>
  <c r="DY96" i="1"/>
  <c r="EE96" i="1" s="1"/>
  <c r="H127" i="4" s="1"/>
  <c r="T127" i="4" s="1"/>
  <c r="EA39" i="1"/>
  <c r="F70" i="4" s="1"/>
  <c r="R70" i="4" s="1"/>
  <c r="DY39" i="1"/>
  <c r="EE39" i="1" s="1"/>
  <c r="H70" i="4" s="1"/>
  <c r="T70" i="4" s="1"/>
  <c r="EA34" i="1"/>
  <c r="F65" i="4" s="1"/>
  <c r="DY34" i="1"/>
  <c r="EE34" i="1" s="1"/>
  <c r="H65" i="4" s="1"/>
  <c r="T65" i="4" s="1"/>
  <c r="EA127" i="1"/>
  <c r="F158" i="4" s="1"/>
  <c r="M158" i="4" s="1"/>
  <c r="DY127" i="1"/>
  <c r="EE127" i="1" s="1"/>
  <c r="H158" i="4" s="1"/>
  <c r="T158" i="4" s="1"/>
  <c r="EA243" i="1"/>
  <c r="F274" i="4" s="1"/>
  <c r="R274" i="4" s="1"/>
  <c r="DY243" i="1"/>
  <c r="EE243" i="1" s="1"/>
  <c r="H274" i="4" s="1"/>
  <c r="T274" i="4" s="1"/>
  <c r="EA29" i="1"/>
  <c r="F60" i="4" s="1"/>
  <c r="DY29" i="1"/>
  <c r="EE29" i="1" s="1"/>
  <c r="H60" i="4" s="1"/>
  <c r="T60" i="4" s="1"/>
  <c r="EA140" i="1"/>
  <c r="F171" i="4" s="1"/>
  <c r="DY140" i="1"/>
  <c r="EE140" i="1" s="1"/>
  <c r="H171" i="4" s="1"/>
  <c r="T171" i="4" s="1"/>
  <c r="EA477" i="1"/>
  <c r="F508" i="4" s="1"/>
  <c r="DY477" i="1"/>
  <c r="EE477" i="1" s="1"/>
  <c r="H508" i="4" s="1"/>
  <c r="T508" i="4" s="1"/>
  <c r="EA91" i="1"/>
  <c r="F122" i="4" s="1"/>
  <c r="R122" i="4" s="1"/>
  <c r="DY91" i="1"/>
  <c r="EE91" i="1" s="1"/>
  <c r="H122" i="4" s="1"/>
  <c r="T122" i="4" s="1"/>
  <c r="EA180" i="1"/>
  <c r="F211" i="4" s="1"/>
  <c r="DY180" i="1"/>
  <c r="EE180" i="1" s="1"/>
  <c r="H211" i="4" s="1"/>
  <c r="T211" i="4" s="1"/>
  <c r="EA274" i="1"/>
  <c r="F305" i="4" s="1"/>
  <c r="DY274" i="1"/>
  <c r="EE274" i="1" s="1"/>
  <c r="H305" i="4" s="1"/>
  <c r="T305" i="4" s="1"/>
  <c r="EA150" i="1"/>
  <c r="F181" i="4" s="1"/>
  <c r="DY150" i="1"/>
  <c r="EE150" i="1" s="1"/>
  <c r="H181" i="4" s="1"/>
  <c r="T181" i="4" s="1"/>
  <c r="EA241" i="1"/>
  <c r="F272" i="4" s="1"/>
  <c r="DY241" i="1"/>
  <c r="EE241" i="1" s="1"/>
  <c r="H272" i="4" s="1"/>
  <c r="T272" i="4" s="1"/>
  <c r="EA70" i="1"/>
  <c r="F101" i="4" s="1"/>
  <c r="R101" i="4" s="1"/>
  <c r="DY70" i="1"/>
  <c r="EE70" i="1" s="1"/>
  <c r="H101" i="4" s="1"/>
  <c r="T101" i="4" s="1"/>
  <c r="EA177" i="1"/>
  <c r="F208" i="4" s="1"/>
  <c r="DY177" i="1"/>
  <c r="EE177" i="1" s="1"/>
  <c r="H208" i="4" s="1"/>
  <c r="T208" i="4" s="1"/>
  <c r="EA183" i="1"/>
  <c r="F214" i="4" s="1"/>
  <c r="R214" i="4" s="1"/>
  <c r="DY183" i="1"/>
  <c r="EE183" i="1" s="1"/>
  <c r="H214" i="4" s="1"/>
  <c r="T214" i="4" s="1"/>
  <c r="EA488" i="1"/>
  <c r="F519" i="4" s="1"/>
  <c r="DY488" i="1"/>
  <c r="EE488" i="1" s="1"/>
  <c r="H519" i="4" s="1"/>
  <c r="T519" i="4" s="1"/>
  <c r="EA149" i="1"/>
  <c r="F180" i="4" s="1"/>
  <c r="DY149" i="1"/>
  <c r="EE149" i="1" s="1"/>
  <c r="H180" i="4" s="1"/>
  <c r="T180" i="4" s="1"/>
  <c r="EA267" i="1"/>
  <c r="F298" i="4" s="1"/>
  <c r="R298" i="4" s="1"/>
  <c r="DY267" i="1"/>
  <c r="EE267" i="1" s="1"/>
  <c r="H298" i="4" s="1"/>
  <c r="T298" i="4" s="1"/>
  <c r="EA318" i="1"/>
  <c r="F349" i="4" s="1"/>
  <c r="DY318" i="1"/>
  <c r="EE318" i="1" s="1"/>
  <c r="H349" i="4" s="1"/>
  <c r="T349" i="4" s="1"/>
  <c r="EA77" i="1"/>
  <c r="F108" i="4" s="1"/>
  <c r="R108" i="4" s="1"/>
  <c r="DY77" i="1"/>
  <c r="EE77" i="1" s="1"/>
  <c r="H108" i="4" s="1"/>
  <c r="T108" i="4" s="1"/>
  <c r="EA116" i="1"/>
  <c r="F147" i="4" s="1"/>
  <c r="DY116" i="1"/>
  <c r="EE116" i="1" s="1"/>
  <c r="H147" i="4" s="1"/>
  <c r="T147" i="4" s="1"/>
  <c r="EA76" i="1"/>
  <c r="F107" i="4" s="1"/>
  <c r="R107" i="4" s="1"/>
  <c r="DY76" i="1"/>
  <c r="EE76" i="1" s="1"/>
  <c r="H107" i="4" s="1"/>
  <c r="T107" i="4" s="1"/>
  <c r="EA255" i="1"/>
  <c r="F286" i="4" s="1"/>
  <c r="R286" i="4" s="1"/>
  <c r="DY255" i="1"/>
  <c r="EE255" i="1" s="1"/>
  <c r="H286" i="4" s="1"/>
  <c r="T286" i="4" s="1"/>
  <c r="EA226" i="1"/>
  <c r="F257" i="4" s="1"/>
  <c r="DY226" i="1"/>
  <c r="EE226" i="1" s="1"/>
  <c r="H257" i="4" s="1"/>
  <c r="T257" i="4" s="1"/>
  <c r="EA310" i="1"/>
  <c r="F341" i="4" s="1"/>
  <c r="R341" i="4" s="1"/>
  <c r="DY310" i="1"/>
  <c r="EE310" i="1" s="1"/>
  <c r="H341" i="4" s="1"/>
  <c r="T341" i="4" s="1"/>
  <c r="EA182" i="1"/>
  <c r="F213" i="4" s="1"/>
  <c r="DY182" i="1"/>
  <c r="EE182" i="1" s="1"/>
  <c r="H213" i="4" s="1"/>
  <c r="T213" i="4" s="1"/>
  <c r="EA455" i="1"/>
  <c r="F486" i="4" s="1"/>
  <c r="DY455" i="1"/>
  <c r="EE455" i="1" s="1"/>
  <c r="H486" i="4" s="1"/>
  <c r="T486" i="4" s="1"/>
  <c r="EA281" i="1"/>
  <c r="F312" i="4" s="1"/>
  <c r="DY281" i="1"/>
  <c r="EE281" i="1" s="1"/>
  <c r="H312" i="4" s="1"/>
  <c r="T312" i="4" s="1"/>
  <c r="EA73" i="1"/>
  <c r="F104" i="4" s="1"/>
  <c r="DY73" i="1"/>
  <c r="EE73" i="1" s="1"/>
  <c r="H104" i="4" s="1"/>
  <c r="T104" i="4" s="1"/>
  <c r="EA406" i="1"/>
  <c r="F437" i="4" s="1"/>
  <c r="DY406" i="1"/>
  <c r="EE406" i="1" s="1"/>
  <c r="H437" i="4" s="1"/>
  <c r="T437" i="4" s="1"/>
  <c r="EC146" i="1"/>
  <c r="G177" i="4" s="1"/>
  <c r="S177" i="4" s="1"/>
  <c r="EC69" i="1"/>
  <c r="G100" i="4" s="1"/>
  <c r="S100" i="4" s="1"/>
  <c r="EC362" i="1"/>
  <c r="G393" i="4" s="1"/>
  <c r="S393" i="4" s="1"/>
  <c r="EC114" i="1"/>
  <c r="G145" i="4" s="1"/>
  <c r="S145" i="4" s="1"/>
  <c r="EC247" i="1"/>
  <c r="G278" i="4" s="1"/>
  <c r="S278" i="4" s="1"/>
  <c r="EC39" i="1"/>
  <c r="G70" i="4" s="1"/>
  <c r="S70" i="4" s="1"/>
  <c r="M506" i="4"/>
  <c r="CD323" i="1"/>
  <c r="R206" i="4"/>
  <c r="M206" i="4"/>
  <c r="M400" i="4"/>
  <c r="Y400" i="4" s="1"/>
  <c r="M517" i="4"/>
  <c r="Y517" i="4" s="1"/>
  <c r="EC49" i="1"/>
  <c r="G80" i="4" s="1"/>
  <c r="S80" i="4" s="1"/>
  <c r="EC229" i="1"/>
  <c r="G260" i="4" s="1"/>
  <c r="S260" i="4" s="1"/>
  <c r="R415" i="4"/>
  <c r="M415" i="4"/>
  <c r="R204" i="4"/>
  <c r="M204" i="4"/>
  <c r="F152" i="4"/>
  <c r="R152" i="4" s="1"/>
  <c r="EC277" i="1"/>
  <c r="G308" i="4" s="1"/>
  <c r="S308" i="4" s="1"/>
  <c r="EC327" i="1"/>
  <c r="G358" i="4" s="1"/>
  <c r="S358" i="4" s="1"/>
  <c r="R532" i="4"/>
  <c r="M532" i="4"/>
  <c r="EC181" i="1"/>
  <c r="G212" i="4" s="1"/>
  <c r="S212" i="4" s="1"/>
  <c r="R198" i="4"/>
  <c r="M198" i="4"/>
  <c r="R412" i="4"/>
  <c r="M412" i="4"/>
  <c r="F377" i="4"/>
  <c r="R377" i="4" s="1"/>
  <c r="M396" i="4"/>
  <c r="Y396" i="4" s="1"/>
  <c r="EC59" i="1"/>
  <c r="G90" i="4" s="1"/>
  <c r="S90" i="4" s="1"/>
  <c r="CD480" i="1"/>
  <c r="EC480" i="1" s="1"/>
  <c r="G511" i="4" s="1"/>
  <c r="S511" i="4" s="1"/>
  <c r="CD414" i="1"/>
  <c r="EC414" i="1" s="1"/>
  <c r="G445" i="4" s="1"/>
  <c r="S445" i="4" s="1"/>
  <c r="EC87" i="1"/>
  <c r="G118" i="4" s="1"/>
  <c r="S118" i="4" s="1"/>
  <c r="EC261" i="1"/>
  <c r="G292" i="4" s="1"/>
  <c r="S292" i="4" s="1"/>
  <c r="F353" i="4"/>
  <c r="R353" i="4" s="1"/>
  <c r="EC97" i="1"/>
  <c r="G128" i="4" s="1"/>
  <c r="S128" i="4" s="1"/>
  <c r="EC255" i="1"/>
  <c r="G286" i="4" s="1"/>
  <c r="S286" i="4" s="1"/>
  <c r="EC310" i="1"/>
  <c r="G341" i="4" s="1"/>
  <c r="S341" i="4" s="1"/>
  <c r="EC455" i="1"/>
  <c r="G486" i="4" s="1"/>
  <c r="S486" i="4" s="1"/>
  <c r="F115" i="4"/>
  <c r="M246" i="4"/>
  <c r="Y246" i="4" s="1"/>
  <c r="M376" i="4"/>
  <c r="Y376" i="4" s="1"/>
  <c r="EC105" i="1"/>
  <c r="G136" i="4" s="1"/>
  <c r="S136" i="4" s="1"/>
  <c r="EC83" i="1"/>
  <c r="G114" i="4" s="1"/>
  <c r="S114" i="4" s="1"/>
  <c r="CD496" i="1"/>
  <c r="EC496" i="1" s="1"/>
  <c r="G527" i="4" s="1"/>
  <c r="S527" i="4" s="1"/>
  <c r="CD141" i="1"/>
  <c r="EC141" i="1" s="1"/>
  <c r="G172" i="4" s="1"/>
  <c r="S172" i="4" s="1"/>
  <c r="F456" i="4"/>
  <c r="CD393" i="1"/>
  <c r="CD445" i="1"/>
  <c r="F302" i="4"/>
  <c r="EC147" i="1"/>
  <c r="G178" i="4" s="1"/>
  <c r="S178" i="4" s="1"/>
  <c r="EC264" i="1"/>
  <c r="G295" i="4" s="1"/>
  <c r="S295" i="4" s="1"/>
  <c r="EC122" i="1"/>
  <c r="G153" i="4" s="1"/>
  <c r="S153" i="4" s="1"/>
  <c r="CD404" i="1"/>
  <c r="EC85" i="1"/>
  <c r="G116" i="4" s="1"/>
  <c r="S116" i="4" s="1"/>
  <c r="EC44" i="1"/>
  <c r="G75" i="4" s="1"/>
  <c r="S75" i="4" s="1"/>
  <c r="F267" i="4"/>
  <c r="F68" i="4"/>
  <c r="R68" i="4" s="1"/>
  <c r="CD399" i="1"/>
  <c r="EC399" i="1" s="1"/>
  <c r="G430" i="4" s="1"/>
  <c r="S430" i="4" s="1"/>
  <c r="M201" i="4"/>
  <c r="Y201" i="4" s="1"/>
  <c r="EC244" i="1"/>
  <c r="G275" i="4" s="1"/>
  <c r="S275" i="4" s="1"/>
  <c r="EC180" i="1"/>
  <c r="G211" i="4" s="1"/>
  <c r="S211" i="4" s="1"/>
  <c r="EC425" i="1"/>
  <c r="G456" i="4" s="1"/>
  <c r="S456" i="4" s="1"/>
  <c r="EC126" i="1"/>
  <c r="G157" i="4" s="1"/>
  <c r="S157" i="4" s="1"/>
  <c r="CD139" i="1"/>
  <c r="CD295" i="1"/>
  <c r="M252" i="4"/>
  <c r="Y252" i="4" s="1"/>
  <c r="M251" i="4"/>
  <c r="Y251" i="4" s="1"/>
  <c r="M404" i="4"/>
  <c r="Y404" i="4" s="1"/>
  <c r="EC186" i="1"/>
  <c r="G217" i="4" s="1"/>
  <c r="S217" i="4" s="1"/>
  <c r="EC136" i="1"/>
  <c r="G167" i="4" s="1"/>
  <c r="S167" i="4" s="1"/>
  <c r="CD351" i="1"/>
  <c r="EC265" i="1"/>
  <c r="G296" i="4" s="1"/>
  <c r="S296" i="4" s="1"/>
  <c r="EC335" i="1"/>
  <c r="G366" i="4" s="1"/>
  <c r="S366" i="4" s="1"/>
  <c r="EC428" i="1"/>
  <c r="G459" i="4" s="1"/>
  <c r="S459" i="4" s="1"/>
  <c r="M194" i="4"/>
  <c r="Y194" i="4" s="1"/>
  <c r="CD300" i="1"/>
  <c r="CD385" i="1"/>
  <c r="EC176" i="1"/>
  <c r="G207" i="4" s="1"/>
  <c r="S207" i="4" s="1"/>
  <c r="EC232" i="1"/>
  <c r="G263" i="4" s="1"/>
  <c r="S263" i="4" s="1"/>
  <c r="CD444" i="1"/>
  <c r="CD355" i="1"/>
  <c r="CD508" i="1"/>
  <c r="EC121" i="1"/>
  <c r="G152" i="4" s="1"/>
  <c r="S152" i="4" s="1"/>
  <c r="M184" i="4"/>
  <c r="CD304" i="1"/>
  <c r="EC235" i="1"/>
  <c r="G266" i="4" s="1"/>
  <c r="S266" i="4" s="1"/>
  <c r="EC270" i="1"/>
  <c r="G301" i="4" s="1"/>
  <c r="S301" i="4" s="1"/>
  <c r="M234" i="4"/>
  <c r="R234" i="4"/>
  <c r="R533" i="4"/>
  <c r="M533" i="4"/>
  <c r="R432" i="4"/>
  <c r="M432" i="4"/>
  <c r="M245" i="4"/>
  <c r="R245" i="4"/>
  <c r="CD407" i="1"/>
  <c r="CD46" i="1"/>
  <c r="CD227" i="1"/>
  <c r="CD491" i="1"/>
  <c r="EC491" i="1" s="1"/>
  <c r="G522" i="4" s="1"/>
  <c r="S522" i="4" s="1"/>
  <c r="CD339" i="1"/>
  <c r="CD423" i="1"/>
  <c r="EC423" i="1" s="1"/>
  <c r="G454" i="4" s="1"/>
  <c r="S454" i="4" s="1"/>
  <c r="EC370" i="1"/>
  <c r="G401" i="4" s="1"/>
  <c r="S401" i="4" s="1"/>
  <c r="CD479" i="1"/>
  <c r="EC279" i="1"/>
  <c r="G310" i="4" s="1"/>
  <c r="S310" i="4" s="1"/>
  <c r="EC334" i="1"/>
  <c r="G365" i="4" s="1"/>
  <c r="S365" i="4" s="1"/>
  <c r="EC302" i="1"/>
  <c r="G333" i="4" s="1"/>
  <c r="S333" i="4" s="1"/>
  <c r="EC500" i="1"/>
  <c r="G531" i="4" s="1"/>
  <c r="S531" i="4" s="1"/>
  <c r="EC103" i="1"/>
  <c r="G134" i="4" s="1"/>
  <c r="S134" i="4" s="1"/>
  <c r="R506" i="4"/>
  <c r="M248" i="4"/>
  <c r="Y248" i="4" s="1"/>
  <c r="CD482" i="1"/>
  <c r="CD473" i="1"/>
  <c r="CD266" i="1"/>
  <c r="CD284" i="1"/>
  <c r="CD20" i="1"/>
  <c r="CD372" i="1"/>
  <c r="CD358" i="1"/>
  <c r="CD424" i="1"/>
  <c r="CD288" i="1"/>
  <c r="CD396" i="1"/>
  <c r="CD305" i="1"/>
  <c r="CD316" i="1"/>
  <c r="CD276" i="1"/>
  <c r="CD376" i="1"/>
  <c r="CD352" i="1"/>
  <c r="CD442" i="1"/>
  <c r="CD467" i="1"/>
  <c r="EC467" i="1" s="1"/>
  <c r="G498" i="4" s="1"/>
  <c r="S498" i="4" s="1"/>
  <c r="CD402" i="1"/>
  <c r="CD484" i="1"/>
  <c r="CD395" i="1"/>
  <c r="CD71" i="1"/>
  <c r="EC71" i="1" s="1"/>
  <c r="G102" i="4" s="1"/>
  <c r="S102" i="4" s="1"/>
  <c r="DW13" i="1"/>
  <c r="DU13" i="1"/>
  <c r="DW11" i="1"/>
  <c r="DU11" i="1"/>
  <c r="CD110" i="1"/>
  <c r="DW12" i="1"/>
  <c r="DU12" i="1"/>
  <c r="CD321" i="1"/>
  <c r="EC321" i="1" s="1"/>
  <c r="G352" i="4" s="1"/>
  <c r="S352" i="4" s="1"/>
  <c r="CD380" i="1"/>
  <c r="CD320" i="1"/>
  <c r="DR12" i="1"/>
  <c r="DN12" i="1"/>
  <c r="DQ12" i="1"/>
  <c r="DM12" i="1"/>
  <c r="DT12" i="1"/>
  <c r="DP12" i="1"/>
  <c r="DL12" i="1"/>
  <c r="DJ12" i="1"/>
  <c r="DS12" i="1"/>
  <c r="DF12" i="1"/>
  <c r="DB12" i="1"/>
  <c r="CX12" i="1"/>
  <c r="CT12" i="1"/>
  <c r="CP12" i="1"/>
  <c r="CL12" i="1"/>
  <c r="CJ12" i="1"/>
  <c r="DO12" i="1"/>
  <c r="DI12" i="1"/>
  <c r="DE12" i="1"/>
  <c r="DA12" i="1"/>
  <c r="CW12" i="1"/>
  <c r="CS12" i="1"/>
  <c r="CO12" i="1"/>
  <c r="CK12" i="1"/>
  <c r="DK12" i="1"/>
  <c r="DD12" i="1"/>
  <c r="CV12" i="1"/>
  <c r="CN12" i="1"/>
  <c r="DC12" i="1"/>
  <c r="CM12" i="1"/>
  <c r="DH12" i="1"/>
  <c r="CR12" i="1"/>
  <c r="CY12" i="1"/>
  <c r="CU12" i="1"/>
  <c r="CZ12" i="1"/>
  <c r="DG12" i="1"/>
  <c r="CQ12" i="1"/>
  <c r="CD307" i="1"/>
  <c r="EC307" i="1" s="1"/>
  <c r="G338" i="4" s="1"/>
  <c r="S338" i="4" s="1"/>
  <c r="CD63" i="1"/>
  <c r="CD145" i="1"/>
  <c r="CD98" i="1"/>
  <c r="CD490" i="1"/>
  <c r="CD343" i="1"/>
  <c r="CD55" i="1"/>
  <c r="CD130" i="1"/>
  <c r="CD510" i="1"/>
  <c r="EC510" i="1" s="1"/>
  <c r="G541" i="4" s="1"/>
  <c r="S541" i="4" s="1"/>
  <c r="CD297" i="1"/>
  <c r="EC297" i="1" s="1"/>
  <c r="G328" i="4" s="1"/>
  <c r="S328" i="4" s="1"/>
  <c r="CD386" i="1"/>
  <c r="DT13" i="1"/>
  <c r="DP13" i="1"/>
  <c r="DL13" i="1"/>
  <c r="DS13" i="1"/>
  <c r="DO13" i="1"/>
  <c r="DK13" i="1"/>
  <c r="DJ13" i="1"/>
  <c r="DR13" i="1"/>
  <c r="DN13" i="1"/>
  <c r="DM13" i="1"/>
  <c r="DI13" i="1"/>
  <c r="DE13" i="1"/>
  <c r="DA13" i="1"/>
  <c r="CW13" i="1"/>
  <c r="CS13" i="1"/>
  <c r="CO13" i="1"/>
  <c r="CK13" i="1"/>
  <c r="DH13" i="1"/>
  <c r="DD13" i="1"/>
  <c r="CZ13" i="1"/>
  <c r="CV13" i="1"/>
  <c r="CR13" i="1"/>
  <c r="CN13" i="1"/>
  <c r="DC13" i="1"/>
  <c r="CU13" i="1"/>
  <c r="CM13" i="1"/>
  <c r="DB13" i="1"/>
  <c r="CT13" i="1"/>
  <c r="CY13" i="1"/>
  <c r="CJ13" i="1"/>
  <c r="DQ13" i="1"/>
  <c r="DF13" i="1"/>
  <c r="CP13" i="1"/>
  <c r="CL13" i="1"/>
  <c r="DG13" i="1"/>
  <c r="CQ13" i="1"/>
  <c r="CX13" i="1"/>
  <c r="CF11" i="1"/>
  <c r="DS11" i="1"/>
  <c r="DO11" i="1"/>
  <c r="DK11" i="1"/>
  <c r="DR11" i="1"/>
  <c r="DN11" i="1"/>
  <c r="DT11" i="1"/>
  <c r="DQ11" i="1"/>
  <c r="DM11" i="1"/>
  <c r="DL11" i="1"/>
  <c r="DG11" i="1"/>
  <c r="DC11" i="1"/>
  <c r="CY11" i="1"/>
  <c r="CU11" i="1"/>
  <c r="CQ11" i="1"/>
  <c r="CM11" i="1"/>
  <c r="DF11" i="1"/>
  <c r="DB11" i="1"/>
  <c r="CX11" i="1"/>
  <c r="CT11" i="1"/>
  <c r="CP11" i="1"/>
  <c r="CL11" i="1"/>
  <c r="DE11" i="1"/>
  <c r="CW11" i="1"/>
  <c r="CO11" i="1"/>
  <c r="DP11" i="1"/>
  <c r="CV11" i="1"/>
  <c r="DA11" i="1"/>
  <c r="CK11" i="1"/>
  <c r="DH11" i="1"/>
  <c r="CR11" i="1"/>
  <c r="DD11" i="1"/>
  <c r="CN11" i="1"/>
  <c r="DI11" i="1"/>
  <c r="CS11" i="1"/>
  <c r="DJ11" i="1"/>
  <c r="CZ11" i="1"/>
  <c r="CJ11" i="1"/>
  <c r="CD28" i="1"/>
  <c r="CD138" i="1"/>
  <c r="CD417" i="1"/>
  <c r="CD463" i="1"/>
  <c r="CD115" i="1"/>
  <c r="BZ12" i="1"/>
  <c r="CF12" i="1"/>
  <c r="CD499" i="1"/>
  <c r="CD311" i="1"/>
  <c r="CD420" i="1"/>
  <c r="CD43" i="1"/>
  <c r="CD283" i="1"/>
  <c r="M240" i="4"/>
  <c r="Y240" i="4" s="1"/>
  <c r="CD68" i="1"/>
  <c r="CD483" i="1"/>
  <c r="CD292" i="1"/>
  <c r="CD319" i="1"/>
  <c r="CD495" i="1"/>
  <c r="CD422" i="1"/>
  <c r="CD359" i="1"/>
  <c r="CD439" i="1"/>
  <c r="CD465" i="1"/>
  <c r="CD92" i="1"/>
  <c r="CD32" i="1"/>
  <c r="CD507" i="1"/>
  <c r="CD291" i="1"/>
  <c r="CD118" i="1"/>
  <c r="CD429" i="1"/>
  <c r="CD478" i="1"/>
  <c r="CD134" i="1"/>
  <c r="BZ13" i="1"/>
  <c r="CF13" i="1"/>
  <c r="CD312" i="1"/>
  <c r="CD144" i="1"/>
  <c r="CD41" i="1"/>
  <c r="CD258" i="1"/>
  <c r="CD30" i="1"/>
  <c r="CD268" i="1"/>
  <c r="CD189" i="1"/>
  <c r="CD360" i="1"/>
  <c r="CD54" i="1"/>
  <c r="CI11" i="1"/>
  <c r="BZ11" i="1"/>
  <c r="CD22" i="1"/>
  <c r="CD15" i="1"/>
  <c r="CD252" i="1"/>
  <c r="CD421" i="1"/>
  <c r="EC421" i="1" s="1"/>
  <c r="G452" i="4" s="1"/>
  <c r="S452" i="4" s="1"/>
  <c r="CD290" i="1"/>
  <c r="CD64" i="1"/>
  <c r="CD60" i="1"/>
  <c r="R184" i="4"/>
  <c r="M239" i="4"/>
  <c r="Y239" i="4" s="1"/>
  <c r="CD231" i="1"/>
  <c r="EC441" i="1"/>
  <c r="G472" i="4" s="1"/>
  <c r="S472" i="4" s="1"/>
  <c r="CD324" i="1"/>
  <c r="CD375" i="1"/>
  <c r="CD294" i="1"/>
  <c r="CD256" i="1"/>
  <c r="CD405" i="1"/>
  <c r="CD299" i="1"/>
  <c r="CD72" i="1"/>
  <c r="CD470" i="1"/>
  <c r="CD80" i="1"/>
  <c r="CD469" i="1"/>
  <c r="EC469" i="1" s="1"/>
  <c r="G500" i="4" s="1"/>
  <c r="S500" i="4" s="1"/>
  <c r="CD468" i="1"/>
  <c r="CD412" i="1"/>
  <c r="CD387" i="1"/>
  <c r="CD132" i="1"/>
  <c r="CD446" i="1"/>
  <c r="CD443" i="1"/>
  <c r="CD363" i="1"/>
  <c r="CD119" i="1"/>
  <c r="CD464" i="1"/>
  <c r="CD459" i="1"/>
  <c r="CD413" i="1"/>
  <c r="CD24" i="1"/>
  <c r="CD23" i="1"/>
  <c r="CD368" i="1"/>
  <c r="CD104" i="1"/>
  <c r="EC104" i="1" s="1"/>
  <c r="G135" i="4" s="1"/>
  <c r="S135" i="4" s="1"/>
  <c r="CD342" i="1"/>
  <c r="CD293" i="1"/>
  <c r="CD356" i="1"/>
  <c r="CD354" i="1"/>
  <c r="CD347" i="1"/>
  <c r="CD309" i="1"/>
  <c r="CD371" i="1"/>
  <c r="CD233" i="1"/>
  <c r="CD434" i="1"/>
  <c r="CD348" i="1"/>
  <c r="CD90" i="1"/>
  <c r="CD461" i="1"/>
  <c r="EC461" i="1" s="1"/>
  <c r="G492" i="4" s="1"/>
  <c r="S492" i="4" s="1"/>
  <c r="CD260" i="1"/>
  <c r="CD457" i="1"/>
  <c r="CD287" i="1"/>
  <c r="CD448" i="1"/>
  <c r="CD366" i="1"/>
  <c r="CD471" i="1"/>
  <c r="CD378" i="1"/>
  <c r="CD133" i="1"/>
  <c r="EC133" i="1" s="1"/>
  <c r="G164" i="4" s="1"/>
  <c r="S164" i="4" s="1"/>
  <c r="CD408" i="1"/>
  <c r="CD438" i="1"/>
  <c r="CD296" i="1"/>
  <c r="CD418" i="1"/>
  <c r="CD303" i="1"/>
  <c r="CD390" i="1"/>
  <c r="CD313" i="1"/>
  <c r="CD389" i="1"/>
  <c r="CD397" i="1"/>
  <c r="CD382" i="1"/>
  <c r="EC382" i="1" s="1"/>
  <c r="G413" i="4" s="1"/>
  <c r="S413" i="4" s="1"/>
  <c r="CD503" i="1"/>
  <c r="CD326" i="1"/>
  <c r="CD364" i="1"/>
  <c r="CD21" i="1"/>
  <c r="CD272" i="1"/>
  <c r="CD95" i="1"/>
  <c r="CD485" i="1"/>
  <c r="CD142" i="1"/>
  <c r="CD317" i="1"/>
  <c r="CD344" i="1"/>
  <c r="CD50" i="1"/>
  <c r="CD416" i="1"/>
  <c r="CD403" i="1"/>
  <c r="CD392" i="1"/>
  <c r="CD489" i="1"/>
  <c r="CD419" i="1"/>
  <c r="CD367" i="1"/>
  <c r="CD452" i="1"/>
  <c r="CD493" i="1"/>
  <c r="CD411" i="1"/>
  <c r="CD301" i="1"/>
  <c r="CD391" i="1"/>
  <c r="CD456" i="1"/>
  <c r="M183" i="4"/>
  <c r="Y183" i="4" s="1"/>
  <c r="EC458" i="1"/>
  <c r="G489" i="4" s="1"/>
  <c r="S489" i="4" s="1"/>
  <c r="F365" i="4"/>
  <c r="R365" i="4" s="1"/>
  <c r="EC102" i="1"/>
  <c r="G133" i="4" s="1"/>
  <c r="S133" i="4" s="1"/>
  <c r="F401" i="4"/>
  <c r="R401" i="4" s="1"/>
  <c r="M255" i="4"/>
  <c r="Y255" i="4" s="1"/>
  <c r="CG13" i="1"/>
  <c r="CI13" i="1"/>
  <c r="CH13" i="1"/>
  <c r="M247" i="4"/>
  <c r="Y247" i="4" s="1"/>
  <c r="EC76" i="1"/>
  <c r="G107" i="4" s="1"/>
  <c r="S107" i="4" s="1"/>
  <c r="CI12" i="1"/>
  <c r="CH12" i="1"/>
  <c r="CG12" i="1"/>
  <c r="EC148" i="1"/>
  <c r="G179" i="4" s="1"/>
  <c r="S179" i="4" s="1"/>
  <c r="M202" i="4"/>
  <c r="Y202" i="4" s="1"/>
  <c r="CG11" i="1"/>
  <c r="CH11" i="1"/>
  <c r="M518" i="4"/>
  <c r="Y518" i="4" s="1"/>
  <c r="EC79" i="1"/>
  <c r="G110" i="4" s="1"/>
  <c r="S110" i="4" s="1"/>
  <c r="EC374" i="1"/>
  <c r="G405" i="4" s="1"/>
  <c r="S405" i="4" s="1"/>
  <c r="EC52" i="1"/>
  <c r="G83" i="4" s="1"/>
  <c r="S83" i="4" s="1"/>
  <c r="EC314" i="1"/>
  <c r="G345" i="4" s="1"/>
  <c r="S345" i="4" s="1"/>
  <c r="M507" i="4"/>
  <c r="Y507" i="4" s="1"/>
  <c r="M192" i="4"/>
  <c r="Y192" i="4" s="1"/>
  <c r="M205" i="4"/>
  <c r="Y205" i="4" s="1"/>
  <c r="M203" i="4"/>
  <c r="Y203" i="4" s="1"/>
  <c r="EC278" i="1"/>
  <c r="G309" i="4" s="1"/>
  <c r="S309" i="4" s="1"/>
  <c r="EC61" i="1"/>
  <c r="G92" i="4" s="1"/>
  <c r="S92" i="4" s="1"/>
  <c r="EC120" i="1"/>
  <c r="G151" i="4" s="1"/>
  <c r="S151" i="4" s="1"/>
  <c r="M233" i="4"/>
  <c r="Y233" i="4" s="1"/>
  <c r="EC322" i="1"/>
  <c r="G353" i="4" s="1"/>
  <c r="S353" i="4" s="1"/>
  <c r="EC75" i="1"/>
  <c r="G106" i="4" s="1"/>
  <c r="S106" i="4" s="1"/>
  <c r="EC306" i="1"/>
  <c r="G337" i="4" s="1"/>
  <c r="S337" i="4" s="1"/>
  <c r="EC91" i="1"/>
  <c r="G122" i="4" s="1"/>
  <c r="S122" i="4" s="1"/>
  <c r="EC67" i="1"/>
  <c r="G98" i="4" s="1"/>
  <c r="S98" i="4" s="1"/>
  <c r="EC346" i="1"/>
  <c r="G377" i="4" s="1"/>
  <c r="S377" i="4" s="1"/>
  <c r="EC51" i="1"/>
  <c r="G82" i="4" s="1"/>
  <c r="S82" i="4" s="1"/>
  <c r="F124" i="4"/>
  <c r="R124" i="4" s="1"/>
  <c r="M384" i="4"/>
  <c r="Y384" i="4" s="1"/>
  <c r="M196" i="4"/>
  <c r="Y196" i="4" s="1"/>
  <c r="EC185" i="1"/>
  <c r="G216" i="4" s="1"/>
  <c r="S216" i="4" s="1"/>
  <c r="R254" i="4"/>
  <c r="Y254" i="4" s="1"/>
  <c r="EC338" i="1"/>
  <c r="G369" i="4" s="1"/>
  <c r="S369" i="4" s="1"/>
  <c r="EC274" i="1"/>
  <c r="G305" i="4" s="1"/>
  <c r="S305" i="4" s="1"/>
  <c r="EC184" i="1"/>
  <c r="G215" i="4" s="1"/>
  <c r="S215" i="4" s="1"/>
  <c r="EC65" i="1"/>
  <c r="G96" i="4" s="1"/>
  <c r="S96" i="4" s="1"/>
  <c r="R485" i="4"/>
  <c r="M485" i="4"/>
  <c r="R525" i="4"/>
  <c r="M525" i="4"/>
  <c r="EC128" i="1"/>
  <c r="G159" i="4" s="1"/>
  <c r="S159" i="4" s="1"/>
  <c r="EC135" i="1"/>
  <c r="G166" i="4" s="1"/>
  <c r="S166" i="4" s="1"/>
  <c r="R230" i="4"/>
  <c r="M230" i="4"/>
  <c r="R484" i="4"/>
  <c r="M484" i="4"/>
  <c r="EC481" i="1"/>
  <c r="G512" i="4" s="1"/>
  <c r="S512" i="4" s="1"/>
  <c r="EC36" i="1"/>
  <c r="G67" i="4" s="1"/>
  <c r="S67" i="4" s="1"/>
  <c r="R228" i="4"/>
  <c r="M228" i="4"/>
  <c r="R226" i="4"/>
  <c r="M226" i="4"/>
  <c r="EC107" i="1"/>
  <c r="G138" i="4" s="1"/>
  <c r="S138" i="4" s="1"/>
  <c r="EC259" i="1"/>
  <c r="G290" i="4" s="1"/>
  <c r="S290" i="4" s="1"/>
  <c r="EC47" i="1"/>
  <c r="G78" i="4" s="1"/>
  <c r="S78" i="4" s="1"/>
  <c r="EC315" i="1"/>
  <c r="G346" i="4" s="1"/>
  <c r="S346" i="4" s="1"/>
  <c r="EC350" i="1"/>
  <c r="G381" i="4" s="1"/>
  <c r="S381" i="4" s="1"/>
  <c r="R388" i="4"/>
  <c r="M388" i="4"/>
  <c r="EC394" i="1"/>
  <c r="G425" i="4" s="1"/>
  <c r="S425" i="4" s="1"/>
  <c r="EC125" i="1"/>
  <c r="G156" i="4" s="1"/>
  <c r="S156" i="4" s="1"/>
  <c r="R232" i="4"/>
  <c r="M232" i="4"/>
  <c r="EC479" i="1"/>
  <c r="G510" i="4" s="1"/>
  <c r="S510" i="4" s="1"/>
  <c r="EC140" i="1"/>
  <c r="G171" i="4" s="1"/>
  <c r="S171" i="4" s="1"/>
  <c r="EC48" i="1"/>
  <c r="G79" i="4" s="1"/>
  <c r="S79" i="4" s="1"/>
  <c r="EC400" i="1"/>
  <c r="G431" i="4" s="1"/>
  <c r="S431" i="4" s="1"/>
  <c r="EC34" i="1"/>
  <c r="G65" i="4" s="1"/>
  <c r="S65" i="4" s="1"/>
  <c r="EC477" i="1"/>
  <c r="G508" i="4" s="1"/>
  <c r="S508" i="4" s="1"/>
  <c r="EC109" i="1"/>
  <c r="G140" i="4" s="1"/>
  <c r="S140" i="4" s="1"/>
  <c r="R200" i="4"/>
  <c r="M200" i="4"/>
  <c r="EC29" i="1"/>
  <c r="G60" i="4" s="1"/>
  <c r="S60" i="4" s="1"/>
  <c r="EC328" i="1"/>
  <c r="G359" i="4" s="1"/>
  <c r="S359" i="4" s="1"/>
  <c r="R197" i="4"/>
  <c r="M197" i="4"/>
  <c r="EC254" i="1"/>
  <c r="G285" i="4" s="1"/>
  <c r="S285" i="4" s="1"/>
  <c r="EC273" i="1"/>
  <c r="G304" i="4" s="1"/>
  <c r="S304" i="4" s="1"/>
  <c r="R528" i="4"/>
  <c r="M528" i="4"/>
  <c r="EC187" i="1"/>
  <c r="G218" i="4" s="1"/>
  <c r="S218" i="4" s="1"/>
  <c r="EC81" i="1"/>
  <c r="G112" i="4" s="1"/>
  <c r="S112" i="4" s="1"/>
  <c r="EC241" i="1"/>
  <c r="G272" i="4" s="1"/>
  <c r="S272" i="4" s="1"/>
  <c r="EC57" i="1"/>
  <c r="G88" i="4" s="1"/>
  <c r="S88" i="4" s="1"/>
  <c r="EC89" i="1"/>
  <c r="G120" i="4" s="1"/>
  <c r="S120" i="4" s="1"/>
  <c r="EC74" i="1"/>
  <c r="G105" i="4" s="1"/>
  <c r="S105" i="4" s="1"/>
  <c r="EC236" i="1"/>
  <c r="G267" i="4" s="1"/>
  <c r="S267" i="4" s="1"/>
  <c r="EC31" i="1"/>
  <c r="G62" i="4" s="1"/>
  <c r="S62" i="4" s="1"/>
  <c r="EC179" i="1"/>
  <c r="G210" i="4" s="1"/>
  <c r="S210" i="4" s="1"/>
  <c r="EC129" i="1"/>
  <c r="G160" i="4" s="1"/>
  <c r="S160" i="4" s="1"/>
  <c r="EC383" i="1"/>
  <c r="G414" i="4" s="1"/>
  <c r="S414" i="4" s="1"/>
  <c r="R227" i="4"/>
  <c r="M227" i="4"/>
  <c r="R189" i="4"/>
  <c r="M189" i="4"/>
  <c r="R244" i="4"/>
  <c r="Y244" i="4" s="1"/>
  <c r="M244" i="4"/>
  <c r="EC150" i="1"/>
  <c r="G181" i="4" s="1"/>
  <c r="S181" i="4" s="1"/>
  <c r="EC111" i="1"/>
  <c r="G142" i="4" s="1"/>
  <c r="S142" i="4" s="1"/>
  <c r="EC451" i="1"/>
  <c r="G482" i="4" s="1"/>
  <c r="S482" i="4" s="1"/>
  <c r="EC188" i="1"/>
  <c r="G219" i="4" s="1"/>
  <c r="S219" i="4" s="1"/>
  <c r="F493" i="4"/>
  <c r="EC462" i="1"/>
  <c r="G493" i="4" s="1"/>
  <c r="S493" i="4" s="1"/>
  <c r="EC117" i="1"/>
  <c r="G148" i="4" s="1"/>
  <c r="S148" i="4" s="1"/>
  <c r="EC101" i="1"/>
  <c r="G132" i="4" s="1"/>
  <c r="S132" i="4" s="1"/>
  <c r="EC285" i="1"/>
  <c r="G316" i="4" s="1"/>
  <c r="S316" i="4" s="1"/>
  <c r="EC271" i="1"/>
  <c r="G302" i="4" s="1"/>
  <c r="S302" i="4" s="1"/>
  <c r="EC329" i="1"/>
  <c r="G360" i="4" s="1"/>
  <c r="S360" i="4" s="1"/>
  <c r="EC242" i="1"/>
  <c r="G273" i="4" s="1"/>
  <c r="S273" i="4" s="1"/>
  <c r="R195" i="4"/>
  <c r="M195" i="4"/>
  <c r="EC116" i="1"/>
  <c r="G147" i="4" s="1"/>
  <c r="S147" i="4" s="1"/>
  <c r="EC488" i="1"/>
  <c r="G519" i="4" s="1"/>
  <c r="S519" i="4" s="1"/>
  <c r="EC149" i="1"/>
  <c r="G180" i="4" s="1"/>
  <c r="S180" i="4" s="1"/>
  <c r="R481" i="4"/>
  <c r="M481" i="4"/>
  <c r="EC94" i="1"/>
  <c r="G125" i="4" s="1"/>
  <c r="S125" i="4" s="1"/>
  <c r="R250" i="4"/>
  <c r="M250" i="4"/>
  <c r="R372" i="4"/>
  <c r="Y372" i="4" s="1"/>
  <c r="M372" i="4"/>
  <c r="EC177" i="1"/>
  <c r="G208" i="4" s="1"/>
  <c r="S208" i="4" s="1"/>
  <c r="R235" i="4"/>
  <c r="M235" i="4"/>
  <c r="R223" i="4"/>
  <c r="M223" i="4"/>
  <c r="EC151" i="1"/>
  <c r="G182" i="4" s="1"/>
  <c r="S182" i="4" s="1"/>
  <c r="EC282" i="1"/>
  <c r="G313" i="4" s="1"/>
  <c r="S313" i="4" s="1"/>
  <c r="EC191" i="1"/>
  <c r="G222" i="4" s="1"/>
  <c r="S222" i="4" s="1"/>
  <c r="EC56" i="1"/>
  <c r="G87" i="4" s="1"/>
  <c r="S87" i="4" s="1"/>
  <c r="R368" i="4"/>
  <c r="M368" i="4"/>
  <c r="R199" i="4"/>
  <c r="M199" i="4"/>
  <c r="R237" i="4"/>
  <c r="M237" i="4"/>
  <c r="R188" i="4"/>
  <c r="M188" i="4"/>
  <c r="R193" i="4"/>
  <c r="M193" i="4"/>
  <c r="EC62" i="1"/>
  <c r="G93" i="4" s="1"/>
  <c r="S93" i="4" s="1"/>
  <c r="R466" i="4"/>
  <c r="M466" i="4"/>
  <c r="EC182" i="1"/>
  <c r="G213" i="4" s="1"/>
  <c r="S213" i="4" s="1"/>
  <c r="EC251" i="1"/>
  <c r="G282" i="4" s="1"/>
  <c r="S282" i="4" s="1"/>
  <c r="EC84" i="1"/>
  <c r="G115" i="4" s="1"/>
  <c r="S115" i="4" s="1"/>
  <c r="R225" i="4"/>
  <c r="M225" i="4"/>
  <c r="EC245" i="1"/>
  <c r="G276" i="4" s="1"/>
  <c r="S276" i="4" s="1"/>
  <c r="EC33" i="1"/>
  <c r="G64" i="4" s="1"/>
  <c r="S64" i="4" s="1"/>
  <c r="EC333" i="1"/>
  <c r="G364" i="4" s="1"/>
  <c r="S364" i="4" s="1"/>
  <c r="EC437" i="1"/>
  <c r="G468" i="4" s="1"/>
  <c r="S468" i="4" s="1"/>
  <c r="R224" i="4"/>
  <c r="M224" i="4"/>
  <c r="EC249" i="1"/>
  <c r="G280" i="4" s="1"/>
  <c r="S280" i="4" s="1"/>
  <c r="EC73" i="1"/>
  <c r="G104" i="4" s="1"/>
  <c r="S104" i="4" s="1"/>
  <c r="EC35" i="1"/>
  <c r="G66" i="4" s="1"/>
  <c r="S66" i="4" s="1"/>
  <c r="EC137" i="1"/>
  <c r="G168" i="4" s="1"/>
  <c r="S168" i="4" s="1"/>
  <c r="EC492" i="1"/>
  <c r="G523" i="4" s="1"/>
  <c r="S523" i="4" s="1"/>
  <c r="F441" i="4"/>
  <c r="EC410" i="1"/>
  <c r="G441" i="4" s="1"/>
  <c r="S441" i="4" s="1"/>
  <c r="EC318" i="1"/>
  <c r="G349" i="4" s="1"/>
  <c r="S349" i="4" s="1"/>
  <c r="EC38" i="1"/>
  <c r="G69" i="4" s="1"/>
  <c r="S69" i="4" s="1"/>
  <c r="R243" i="4"/>
  <c r="M243" i="4"/>
  <c r="EC230" i="1"/>
  <c r="G261" i="4" s="1"/>
  <c r="S261" i="4" s="1"/>
  <c r="R505" i="4"/>
  <c r="M505" i="4"/>
  <c r="EC86" i="1"/>
  <c r="G117" i="4" s="1"/>
  <c r="S117" i="4" s="1"/>
  <c r="EC190" i="1"/>
  <c r="G221" i="4" s="1"/>
  <c r="S221" i="4" s="1"/>
  <c r="EC112" i="1"/>
  <c r="G143" i="4" s="1"/>
  <c r="S143" i="4" s="1"/>
  <c r="F270" i="4"/>
  <c r="EC239" i="1"/>
  <c r="G270" i="4" s="1"/>
  <c r="S270" i="4" s="1"/>
  <c r="EC228" i="1"/>
  <c r="G259" i="4" s="1"/>
  <c r="S259" i="4" s="1"/>
  <c r="EC308" i="1"/>
  <c r="G339" i="4" s="1"/>
  <c r="S339" i="4" s="1"/>
  <c r="EC234" i="1"/>
  <c r="G265" i="4" s="1"/>
  <c r="S265" i="4" s="1"/>
  <c r="EC237" i="1"/>
  <c r="G268" i="4" s="1"/>
  <c r="S268" i="4" s="1"/>
  <c r="EC58" i="1"/>
  <c r="G89" i="4" s="1"/>
  <c r="S89" i="4" s="1"/>
  <c r="R457" i="4"/>
  <c r="M457" i="4"/>
  <c r="R190" i="4"/>
  <c r="M190" i="4"/>
  <c r="EC263" i="1"/>
  <c r="G294" i="4" s="1"/>
  <c r="S294" i="4" s="1"/>
  <c r="F294" i="4"/>
  <c r="R229" i="4"/>
  <c r="M229" i="4"/>
  <c r="R408" i="4"/>
  <c r="M408" i="4"/>
  <c r="R186" i="4"/>
  <c r="M186" i="4"/>
  <c r="R537" i="4"/>
  <c r="M537" i="4"/>
  <c r="EC88" i="1"/>
  <c r="G119" i="4" s="1"/>
  <c r="S119" i="4" s="1"/>
  <c r="EC42" i="1"/>
  <c r="G73" i="4" s="1"/>
  <c r="S73" i="4" s="1"/>
  <c r="EC226" i="1"/>
  <c r="G257" i="4" s="1"/>
  <c r="S257" i="4" s="1"/>
  <c r="EC257" i="1"/>
  <c r="G288" i="4" s="1"/>
  <c r="S288" i="4" s="1"/>
  <c r="EC78" i="1"/>
  <c r="G109" i="4" s="1"/>
  <c r="S109" i="4" s="1"/>
  <c r="F109" i="4"/>
  <c r="EC289" i="1"/>
  <c r="G320" i="4" s="1"/>
  <c r="S320" i="4" s="1"/>
  <c r="R242" i="4"/>
  <c r="M242" i="4"/>
  <c r="EC40" i="1"/>
  <c r="G71" i="4" s="1"/>
  <c r="S71" i="4" s="1"/>
  <c r="R253" i="4"/>
  <c r="M253" i="4"/>
  <c r="R462" i="4"/>
  <c r="M462" i="4"/>
  <c r="EC325" i="1"/>
  <c r="G356" i="4" s="1"/>
  <c r="S356" i="4" s="1"/>
  <c r="EC143" i="1"/>
  <c r="G174" i="4" s="1"/>
  <c r="S174" i="4" s="1"/>
  <c r="EC332" i="1"/>
  <c r="G363" i="4" s="1"/>
  <c r="S363" i="4" s="1"/>
  <c r="R236" i="4"/>
  <c r="M236" i="4"/>
  <c r="R529" i="4"/>
  <c r="M529" i="4"/>
  <c r="R191" i="4"/>
  <c r="M191" i="4"/>
  <c r="BK11" i="1"/>
  <c r="BK13" i="1"/>
  <c r="BL13" i="1" s="1"/>
  <c r="BM13" i="1" s="1"/>
  <c r="BK12" i="1"/>
  <c r="BL12" i="1" s="1"/>
  <c r="BM12" i="1" s="1"/>
  <c r="BX19" i="1"/>
  <c r="BX25" i="1"/>
  <c r="BS16" i="1"/>
  <c r="BX16" i="1"/>
  <c r="BS18" i="1"/>
  <c r="BX18" i="1"/>
  <c r="BS17" i="1"/>
  <c r="BX17" i="1"/>
  <c r="BX14" i="1"/>
  <c r="BS27" i="1"/>
  <c r="BX27" i="1"/>
  <c r="BS26" i="1"/>
  <c r="BX26" i="1"/>
  <c r="BS14" i="1"/>
  <c r="BS25" i="1"/>
  <c r="BS19" i="1"/>
  <c r="BJ12" i="1"/>
  <c r="BJ13" i="1"/>
  <c r="BJ11" i="1"/>
  <c r="E42" i="4"/>
  <c r="Q42" i="4" s="1"/>
  <c r="EA53" i="1" l="1"/>
  <c r="F84" i="4" s="1"/>
  <c r="M84" i="4" s="1"/>
  <c r="DY47" i="1"/>
  <c r="EE47" i="1" s="1"/>
  <c r="H78" i="4" s="1"/>
  <c r="T78" i="4" s="1"/>
  <c r="Y184" i="4"/>
  <c r="Y440" i="4"/>
  <c r="Y249" i="4"/>
  <c r="Y234" i="4"/>
  <c r="Y462" i="4"/>
  <c r="Y186" i="4"/>
  <c r="Y190" i="4"/>
  <c r="Y199" i="4"/>
  <c r="Y223" i="4"/>
  <c r="Y193" i="4"/>
  <c r="Y368" i="4"/>
  <c r="Y235" i="4"/>
  <c r="Y481" i="4"/>
  <c r="Y197" i="4"/>
  <c r="Y226" i="4"/>
  <c r="Y230" i="4"/>
  <c r="Y533" i="4"/>
  <c r="Y231" i="4"/>
  <c r="Y225" i="4"/>
  <c r="Y457" i="4"/>
  <c r="Y408" i="4"/>
  <c r="Y537" i="4"/>
  <c r="Y505" i="4"/>
  <c r="Y237" i="4"/>
  <c r="Y528" i="4"/>
  <c r="Y200" i="4"/>
  <c r="Y198" i="4"/>
  <c r="Y204" i="4"/>
  <c r="Y253" i="4"/>
  <c r="Y484" i="4"/>
  <c r="Y485" i="4"/>
  <c r="Y432" i="4"/>
  <c r="Y415" i="4"/>
  <c r="Y529" i="4"/>
  <c r="Y243" i="4"/>
  <c r="Y227" i="4"/>
  <c r="Y532" i="4"/>
  <c r="Y241" i="4"/>
  <c r="Y236" i="4"/>
  <c r="Y388" i="4"/>
  <c r="Y187" i="4"/>
  <c r="Y229" i="4"/>
  <c r="Y224" i="4"/>
  <c r="Y188" i="4"/>
  <c r="Y228" i="4"/>
  <c r="Y412" i="4"/>
  <c r="Y242" i="4"/>
  <c r="Y245" i="4"/>
  <c r="Y525" i="4"/>
  <c r="Y206" i="4"/>
  <c r="Y191" i="4"/>
  <c r="Y466" i="4"/>
  <c r="Y250" i="4"/>
  <c r="Y195" i="4"/>
  <c r="Y189" i="4"/>
  <c r="Y232" i="4"/>
  <c r="Y506" i="4"/>
  <c r="Y238" i="4"/>
  <c r="E206" i="5"/>
  <c r="F206" i="5"/>
  <c r="G206" i="5"/>
  <c r="D206" i="5"/>
  <c r="B206" i="5"/>
  <c r="C206" i="5"/>
  <c r="DY415" i="1"/>
  <c r="EE415" i="1" s="1"/>
  <c r="H446" i="4" s="1"/>
  <c r="T446" i="4" s="1"/>
  <c r="EA415" i="1"/>
  <c r="F446" i="4" s="1"/>
  <c r="R446" i="4" s="1"/>
  <c r="EA509" i="1"/>
  <c r="F540" i="4" s="1"/>
  <c r="DY97" i="1"/>
  <c r="EE97" i="1" s="1"/>
  <c r="H128" i="4" s="1"/>
  <c r="T128" i="4" s="1"/>
  <c r="EA492" i="1"/>
  <c r="F523" i="4" s="1"/>
  <c r="DY308" i="1"/>
  <c r="EE308" i="1" s="1"/>
  <c r="H339" i="4" s="1"/>
  <c r="T339" i="4" s="1"/>
  <c r="DY509" i="1"/>
  <c r="EE509" i="1" s="1"/>
  <c r="H540" i="4" s="1"/>
  <c r="T540" i="4" s="1"/>
  <c r="EC82" i="1"/>
  <c r="G113" i="4" s="1"/>
  <c r="S113" i="4" s="1"/>
  <c r="EC248" i="1"/>
  <c r="G279" i="4" s="1"/>
  <c r="S279" i="4" s="1"/>
  <c r="EA82" i="1"/>
  <c r="F113" i="4" s="1"/>
  <c r="R113" i="4" s="1"/>
  <c r="M535" i="4"/>
  <c r="EA388" i="1"/>
  <c r="F419" i="4" s="1"/>
  <c r="R419" i="4" s="1"/>
  <c r="EC388" i="1"/>
  <c r="G419" i="4" s="1"/>
  <c r="S419" i="4" s="1"/>
  <c r="DY460" i="1"/>
  <c r="EE460" i="1" s="1"/>
  <c r="H491" i="4" s="1"/>
  <c r="T491" i="4" s="1"/>
  <c r="DY225" i="1"/>
  <c r="EE225" i="1" s="1"/>
  <c r="H256" i="4" s="1"/>
  <c r="T256" i="4" s="1"/>
  <c r="EA460" i="1"/>
  <c r="F491" i="4" s="1"/>
  <c r="M491" i="4" s="1"/>
  <c r="DY400" i="1"/>
  <c r="EE400" i="1" s="1"/>
  <c r="H431" i="4" s="1"/>
  <c r="T431" i="4" s="1"/>
  <c r="EC225" i="1"/>
  <c r="G256" i="4" s="1"/>
  <c r="S256" i="4" s="1"/>
  <c r="EA340" i="1"/>
  <c r="F371" i="4" s="1"/>
  <c r="R371" i="4" s="1"/>
  <c r="R130" i="4"/>
  <c r="M130" i="4"/>
  <c r="EC447" i="1"/>
  <c r="G478" i="4" s="1"/>
  <c r="S478" i="4" s="1"/>
  <c r="DY447" i="1"/>
  <c r="EE447" i="1" s="1"/>
  <c r="H478" i="4" s="1"/>
  <c r="T478" i="4" s="1"/>
  <c r="DY472" i="1"/>
  <c r="EE472" i="1" s="1"/>
  <c r="H503" i="4" s="1"/>
  <c r="T503" i="4" s="1"/>
  <c r="EA100" i="1"/>
  <c r="F131" i="4" s="1"/>
  <c r="R131" i="4" s="1"/>
  <c r="DY248" i="1"/>
  <c r="EE248" i="1" s="1"/>
  <c r="H279" i="4" s="1"/>
  <c r="T279" i="4" s="1"/>
  <c r="EA315" i="1"/>
  <c r="F346" i="4" s="1"/>
  <c r="R346" i="4" s="1"/>
  <c r="M154" i="4"/>
  <c r="DY505" i="1"/>
  <c r="EE505" i="1" s="1"/>
  <c r="H536" i="4" s="1"/>
  <c r="T536" i="4" s="1"/>
  <c r="EC505" i="1"/>
  <c r="G536" i="4" s="1"/>
  <c r="S536" i="4" s="1"/>
  <c r="M497" i="4"/>
  <c r="R497" i="4"/>
  <c r="EC472" i="1"/>
  <c r="G503" i="4" s="1"/>
  <c r="S503" i="4" s="1"/>
  <c r="EC100" i="1"/>
  <c r="G131" i="4" s="1"/>
  <c r="S131" i="4" s="1"/>
  <c r="DY379" i="1"/>
  <c r="EE379" i="1" s="1"/>
  <c r="H410" i="4" s="1"/>
  <c r="T410" i="4" s="1"/>
  <c r="EC449" i="1"/>
  <c r="G480" i="4" s="1"/>
  <c r="S480" i="4" s="1"/>
  <c r="EC379" i="1"/>
  <c r="G410" i="4" s="1"/>
  <c r="S410" i="4" s="1"/>
  <c r="DY340" i="1"/>
  <c r="EE340" i="1" s="1"/>
  <c r="H371" i="4" s="1"/>
  <c r="T371" i="4" s="1"/>
  <c r="M101" i="4"/>
  <c r="Y101" i="4" s="1"/>
  <c r="M209" i="4"/>
  <c r="Y209" i="4" s="1"/>
  <c r="M152" i="4"/>
  <c r="Y152" i="4" s="1"/>
  <c r="R329" i="4"/>
  <c r="Y329" i="4" s="1"/>
  <c r="M70" i="4"/>
  <c r="Y70" i="4" s="1"/>
  <c r="M300" i="4"/>
  <c r="Y300" i="4" s="1"/>
  <c r="M393" i="4"/>
  <c r="DY449" i="1"/>
  <c r="EE449" i="1" s="1"/>
  <c r="H480" i="4" s="1"/>
  <c r="T480" i="4" s="1"/>
  <c r="R461" i="4"/>
  <c r="R80" i="4"/>
  <c r="M80" i="4"/>
  <c r="M367" i="4"/>
  <c r="R367" i="4"/>
  <c r="R437" i="4"/>
  <c r="M437" i="4"/>
  <c r="R312" i="4"/>
  <c r="M312" i="4"/>
  <c r="EC430" i="1"/>
  <c r="G461" i="4" s="1"/>
  <c r="S461" i="4" s="1"/>
  <c r="DY430" i="1"/>
  <c r="EE430" i="1" s="1"/>
  <c r="H461" i="4" s="1"/>
  <c r="T461" i="4" s="1"/>
  <c r="M286" i="4"/>
  <c r="Y286" i="4" s="1"/>
  <c r="R293" i="4"/>
  <c r="Y293" i="4" s="1"/>
  <c r="M293" i="4"/>
  <c r="R100" i="4"/>
  <c r="M100" i="4"/>
  <c r="R106" i="4"/>
  <c r="M106" i="4"/>
  <c r="R306" i="4"/>
  <c r="M306" i="4"/>
  <c r="EA419" i="1"/>
  <c r="F450" i="4" s="1"/>
  <c r="R450" i="4" s="1"/>
  <c r="DY419" i="1"/>
  <c r="EE419" i="1" s="1"/>
  <c r="H450" i="4" s="1"/>
  <c r="T450" i="4" s="1"/>
  <c r="EA438" i="1"/>
  <c r="F469" i="4" s="1"/>
  <c r="R469" i="4" s="1"/>
  <c r="DY438" i="1"/>
  <c r="EE438" i="1" s="1"/>
  <c r="H469" i="4" s="1"/>
  <c r="T469" i="4" s="1"/>
  <c r="EA293" i="1"/>
  <c r="DY293" i="1"/>
  <c r="EE293" i="1" s="1"/>
  <c r="H324" i="4" s="1"/>
  <c r="T324" i="4" s="1"/>
  <c r="EA446" i="1"/>
  <c r="F477" i="4" s="1"/>
  <c r="R477" i="4" s="1"/>
  <c r="DY446" i="1"/>
  <c r="EE446" i="1" s="1"/>
  <c r="H477" i="4" s="1"/>
  <c r="T477" i="4" s="1"/>
  <c r="EA15" i="1"/>
  <c r="DY15" i="1"/>
  <c r="EE15" i="1" s="1"/>
  <c r="H46" i="4" s="1"/>
  <c r="T46" i="4" s="1"/>
  <c r="EA478" i="1"/>
  <c r="F509" i="4" s="1"/>
  <c r="DY478" i="1"/>
  <c r="EE478" i="1" s="1"/>
  <c r="H509" i="4" s="1"/>
  <c r="T509" i="4" s="1"/>
  <c r="EA311" i="1"/>
  <c r="DY311" i="1"/>
  <c r="EE311" i="1" s="1"/>
  <c r="H342" i="4" s="1"/>
  <c r="T342" i="4" s="1"/>
  <c r="EA145" i="1"/>
  <c r="F176" i="4" s="1"/>
  <c r="DY145" i="1"/>
  <c r="EE145" i="1" s="1"/>
  <c r="H176" i="4" s="1"/>
  <c r="T176" i="4" s="1"/>
  <c r="EA358" i="1"/>
  <c r="F389" i="4" s="1"/>
  <c r="R389" i="4" s="1"/>
  <c r="DY358" i="1"/>
  <c r="EE358" i="1" s="1"/>
  <c r="H389" i="4" s="1"/>
  <c r="T389" i="4" s="1"/>
  <c r="EA393" i="1"/>
  <c r="F424" i="4" s="1"/>
  <c r="R424" i="4" s="1"/>
  <c r="DY393" i="1"/>
  <c r="EE393" i="1" s="1"/>
  <c r="H424" i="4" s="1"/>
  <c r="T424" i="4" s="1"/>
  <c r="EA433" i="1"/>
  <c r="F464" i="4" s="1"/>
  <c r="R464" i="4" s="1"/>
  <c r="DY433" i="1"/>
  <c r="EE433" i="1" s="1"/>
  <c r="H464" i="4" s="1"/>
  <c r="T464" i="4" s="1"/>
  <c r="EA411" i="1"/>
  <c r="F442" i="4" s="1"/>
  <c r="R442" i="4" s="1"/>
  <c r="DY411" i="1"/>
  <c r="EE411" i="1" s="1"/>
  <c r="H442" i="4" s="1"/>
  <c r="T442" i="4" s="1"/>
  <c r="EA142" i="1"/>
  <c r="F173" i="4" s="1"/>
  <c r="DY142" i="1"/>
  <c r="EE142" i="1" s="1"/>
  <c r="H173" i="4" s="1"/>
  <c r="T173" i="4" s="1"/>
  <c r="EA390" i="1"/>
  <c r="F421" i="4" s="1"/>
  <c r="DY390" i="1"/>
  <c r="EE390" i="1" s="1"/>
  <c r="H421" i="4" s="1"/>
  <c r="T421" i="4" s="1"/>
  <c r="EA457" i="1"/>
  <c r="DY457" i="1"/>
  <c r="EE457" i="1" s="1"/>
  <c r="H488" i="4" s="1"/>
  <c r="T488" i="4" s="1"/>
  <c r="EA23" i="1"/>
  <c r="DY23" i="1"/>
  <c r="EE23" i="1" s="1"/>
  <c r="H54" i="4" s="1"/>
  <c r="T54" i="4" s="1"/>
  <c r="EA468" i="1"/>
  <c r="F499" i="4" s="1"/>
  <c r="DY468" i="1"/>
  <c r="EE468" i="1" s="1"/>
  <c r="H499" i="4" s="1"/>
  <c r="T499" i="4" s="1"/>
  <c r="EA231" i="1"/>
  <c r="F262" i="4" s="1"/>
  <c r="R262" i="4" s="1"/>
  <c r="DY231" i="1"/>
  <c r="EE231" i="1" s="1"/>
  <c r="H262" i="4" s="1"/>
  <c r="T262" i="4" s="1"/>
  <c r="EA30" i="1"/>
  <c r="F61" i="4" s="1"/>
  <c r="DY30" i="1"/>
  <c r="EE30" i="1" s="1"/>
  <c r="H61" i="4" s="1"/>
  <c r="T61" i="4" s="1"/>
  <c r="EA439" i="1"/>
  <c r="DY439" i="1"/>
  <c r="EE439" i="1" s="1"/>
  <c r="H470" i="4" s="1"/>
  <c r="T470" i="4" s="1"/>
  <c r="EA115" i="1"/>
  <c r="F146" i="4" s="1"/>
  <c r="DY115" i="1"/>
  <c r="EE115" i="1" s="1"/>
  <c r="H146" i="4" s="1"/>
  <c r="T146" i="4" s="1"/>
  <c r="EA55" i="1"/>
  <c r="F86" i="4" s="1"/>
  <c r="R86" i="4" s="1"/>
  <c r="DY55" i="1"/>
  <c r="EE55" i="1" s="1"/>
  <c r="H86" i="4" s="1"/>
  <c r="T86" i="4" s="1"/>
  <c r="EA320" i="1"/>
  <c r="DY320" i="1"/>
  <c r="EE320" i="1" s="1"/>
  <c r="H351" i="4" s="1"/>
  <c r="T351" i="4" s="1"/>
  <c r="EA352" i="1"/>
  <c r="F383" i="4" s="1"/>
  <c r="R383" i="4" s="1"/>
  <c r="DY352" i="1"/>
  <c r="EE352" i="1" s="1"/>
  <c r="H383" i="4" s="1"/>
  <c r="T383" i="4" s="1"/>
  <c r="EA266" i="1"/>
  <c r="F297" i="4" s="1"/>
  <c r="DY266" i="1"/>
  <c r="EE266" i="1" s="1"/>
  <c r="H297" i="4" s="1"/>
  <c r="T297" i="4" s="1"/>
  <c r="M471" i="4"/>
  <c r="Y471" i="4" s="1"/>
  <c r="EA456" i="1"/>
  <c r="F487" i="4" s="1"/>
  <c r="DY456" i="1"/>
  <c r="EE456" i="1" s="1"/>
  <c r="H487" i="4" s="1"/>
  <c r="T487" i="4" s="1"/>
  <c r="EA493" i="1"/>
  <c r="F524" i="4" s="1"/>
  <c r="DY493" i="1"/>
  <c r="EE493" i="1" s="1"/>
  <c r="H524" i="4" s="1"/>
  <c r="T524" i="4" s="1"/>
  <c r="EA489" i="1"/>
  <c r="F520" i="4" s="1"/>
  <c r="DY489" i="1"/>
  <c r="EE489" i="1" s="1"/>
  <c r="H520" i="4" s="1"/>
  <c r="T520" i="4" s="1"/>
  <c r="EA50" i="1"/>
  <c r="F81" i="4" s="1"/>
  <c r="DY50" i="1"/>
  <c r="EE50" i="1" s="1"/>
  <c r="H81" i="4" s="1"/>
  <c r="T81" i="4" s="1"/>
  <c r="EA485" i="1"/>
  <c r="F516" i="4" s="1"/>
  <c r="R516" i="4" s="1"/>
  <c r="DY485" i="1"/>
  <c r="EE485" i="1" s="1"/>
  <c r="H516" i="4" s="1"/>
  <c r="T516" i="4" s="1"/>
  <c r="EA364" i="1"/>
  <c r="F395" i="4" s="1"/>
  <c r="DY364" i="1"/>
  <c r="EE364" i="1" s="1"/>
  <c r="H395" i="4" s="1"/>
  <c r="T395" i="4" s="1"/>
  <c r="EA397" i="1"/>
  <c r="F428" i="4" s="1"/>
  <c r="DY397" i="1"/>
  <c r="EE397" i="1" s="1"/>
  <c r="H428" i="4" s="1"/>
  <c r="T428" i="4" s="1"/>
  <c r="EA303" i="1"/>
  <c r="F334" i="4" s="1"/>
  <c r="R334" i="4" s="1"/>
  <c r="DY303" i="1"/>
  <c r="EE303" i="1" s="1"/>
  <c r="H334" i="4" s="1"/>
  <c r="T334" i="4" s="1"/>
  <c r="EA408" i="1"/>
  <c r="F439" i="4" s="1"/>
  <c r="R439" i="4" s="1"/>
  <c r="DY408" i="1"/>
  <c r="EE408" i="1" s="1"/>
  <c r="H439" i="4" s="1"/>
  <c r="T439" i="4" s="1"/>
  <c r="EA366" i="1"/>
  <c r="F397" i="4" s="1"/>
  <c r="DY366" i="1"/>
  <c r="EE366" i="1" s="1"/>
  <c r="H397" i="4" s="1"/>
  <c r="T397" i="4" s="1"/>
  <c r="EA260" i="1"/>
  <c r="F291" i="4" s="1"/>
  <c r="R291" i="4" s="1"/>
  <c r="DY260" i="1"/>
  <c r="EE260" i="1" s="1"/>
  <c r="H291" i="4" s="1"/>
  <c r="T291" i="4" s="1"/>
  <c r="EA434" i="1"/>
  <c r="F465" i="4" s="1"/>
  <c r="DY434" i="1"/>
  <c r="EE434" i="1" s="1"/>
  <c r="H465" i="4" s="1"/>
  <c r="T465" i="4" s="1"/>
  <c r="EA347" i="1"/>
  <c r="F378" i="4" s="1"/>
  <c r="DY347" i="1"/>
  <c r="EE347" i="1" s="1"/>
  <c r="H378" i="4" s="1"/>
  <c r="T378" i="4" s="1"/>
  <c r="EA342" i="1"/>
  <c r="F373" i="4" s="1"/>
  <c r="R373" i="4" s="1"/>
  <c r="DY342" i="1"/>
  <c r="EE342" i="1" s="1"/>
  <c r="H373" i="4" s="1"/>
  <c r="T373" i="4" s="1"/>
  <c r="EA24" i="1"/>
  <c r="DY24" i="1"/>
  <c r="EE24" i="1" s="1"/>
  <c r="H55" i="4" s="1"/>
  <c r="T55" i="4" s="1"/>
  <c r="EA119" i="1"/>
  <c r="F150" i="4" s="1"/>
  <c r="R150" i="4" s="1"/>
  <c r="DY119" i="1"/>
  <c r="EE119" i="1" s="1"/>
  <c r="H150" i="4" s="1"/>
  <c r="T150" i="4" s="1"/>
  <c r="EA132" i="1"/>
  <c r="F163" i="4" s="1"/>
  <c r="DY132" i="1"/>
  <c r="EE132" i="1" s="1"/>
  <c r="H163" i="4" s="1"/>
  <c r="T163" i="4" s="1"/>
  <c r="EA469" i="1"/>
  <c r="F500" i="4" s="1"/>
  <c r="M500" i="4" s="1"/>
  <c r="DY469" i="1"/>
  <c r="EE469" i="1" s="1"/>
  <c r="H500" i="4" s="1"/>
  <c r="T500" i="4" s="1"/>
  <c r="EA299" i="1"/>
  <c r="F330" i="4" s="1"/>
  <c r="DY299" i="1"/>
  <c r="EE299" i="1" s="1"/>
  <c r="H330" i="4" s="1"/>
  <c r="T330" i="4" s="1"/>
  <c r="EA375" i="1"/>
  <c r="F406" i="4" s="1"/>
  <c r="R406" i="4" s="1"/>
  <c r="DY375" i="1"/>
  <c r="EE375" i="1" s="1"/>
  <c r="H406" i="4" s="1"/>
  <c r="T406" i="4" s="1"/>
  <c r="EA290" i="1"/>
  <c r="F321" i="4" s="1"/>
  <c r="DY290" i="1"/>
  <c r="EE290" i="1" s="1"/>
  <c r="H321" i="4" s="1"/>
  <c r="T321" i="4" s="1"/>
  <c r="EA22" i="1"/>
  <c r="DY22" i="1"/>
  <c r="EE22" i="1" s="1"/>
  <c r="H53" i="4" s="1"/>
  <c r="T53" i="4" s="1"/>
  <c r="EA360" i="1"/>
  <c r="F391" i="4" s="1"/>
  <c r="DY360" i="1"/>
  <c r="EE360" i="1" s="1"/>
  <c r="H391" i="4" s="1"/>
  <c r="T391" i="4" s="1"/>
  <c r="EA258" i="1"/>
  <c r="F289" i="4" s="1"/>
  <c r="DY258" i="1"/>
  <c r="EE258" i="1" s="1"/>
  <c r="H289" i="4" s="1"/>
  <c r="T289" i="4" s="1"/>
  <c r="EA429" i="1"/>
  <c r="F460" i="4" s="1"/>
  <c r="DY429" i="1"/>
  <c r="EE429" i="1" s="1"/>
  <c r="H460" i="4" s="1"/>
  <c r="T460" i="4" s="1"/>
  <c r="EA32" i="1"/>
  <c r="F63" i="4" s="1"/>
  <c r="DY32" i="1"/>
  <c r="EE32" i="1" s="1"/>
  <c r="H63" i="4" s="1"/>
  <c r="T63" i="4" s="1"/>
  <c r="EA359" i="1"/>
  <c r="F390" i="4" s="1"/>
  <c r="DY359" i="1"/>
  <c r="EE359" i="1" s="1"/>
  <c r="H390" i="4" s="1"/>
  <c r="T390" i="4" s="1"/>
  <c r="EA292" i="1"/>
  <c r="F323" i="4" s="1"/>
  <c r="DY292" i="1"/>
  <c r="EE292" i="1" s="1"/>
  <c r="H323" i="4" s="1"/>
  <c r="T323" i="4" s="1"/>
  <c r="EA283" i="1"/>
  <c r="F314" i="4" s="1"/>
  <c r="DY283" i="1"/>
  <c r="EE283" i="1" s="1"/>
  <c r="H314" i="4" s="1"/>
  <c r="T314" i="4" s="1"/>
  <c r="EA499" i="1"/>
  <c r="F530" i="4" s="1"/>
  <c r="DY499" i="1"/>
  <c r="EE499" i="1" s="1"/>
  <c r="H530" i="4" s="1"/>
  <c r="T530" i="4" s="1"/>
  <c r="EA463" i="1"/>
  <c r="F494" i="4" s="1"/>
  <c r="DY463" i="1"/>
  <c r="EE463" i="1" s="1"/>
  <c r="H494" i="4" s="1"/>
  <c r="T494" i="4" s="1"/>
  <c r="EA297" i="1"/>
  <c r="F328" i="4" s="1"/>
  <c r="M328" i="4" s="1"/>
  <c r="DY297" i="1"/>
  <c r="EE297" i="1" s="1"/>
  <c r="H328" i="4" s="1"/>
  <c r="T328" i="4" s="1"/>
  <c r="EA343" i="1"/>
  <c r="F374" i="4" s="1"/>
  <c r="DY343" i="1"/>
  <c r="EE343" i="1" s="1"/>
  <c r="H374" i="4" s="1"/>
  <c r="T374" i="4" s="1"/>
  <c r="EA63" i="1"/>
  <c r="F94" i="4" s="1"/>
  <c r="R94" i="4" s="1"/>
  <c r="DY63" i="1"/>
  <c r="EE63" i="1" s="1"/>
  <c r="H94" i="4" s="1"/>
  <c r="T94" i="4" s="1"/>
  <c r="EA380" i="1"/>
  <c r="F411" i="4" s="1"/>
  <c r="DY380" i="1"/>
  <c r="EE380" i="1" s="1"/>
  <c r="H411" i="4" s="1"/>
  <c r="T411" i="4" s="1"/>
  <c r="EA110" i="1"/>
  <c r="F141" i="4" s="1"/>
  <c r="R141" i="4" s="1"/>
  <c r="DY110" i="1"/>
  <c r="EE110" i="1" s="1"/>
  <c r="H141" i="4" s="1"/>
  <c r="T141" i="4" s="1"/>
  <c r="EA402" i="1"/>
  <c r="F433" i="4" s="1"/>
  <c r="DY402" i="1"/>
  <c r="EE402" i="1" s="1"/>
  <c r="H433" i="4" s="1"/>
  <c r="T433" i="4" s="1"/>
  <c r="EA376" i="1"/>
  <c r="F407" i="4" s="1"/>
  <c r="R407" i="4" s="1"/>
  <c r="DY376" i="1"/>
  <c r="EE376" i="1" s="1"/>
  <c r="H407" i="4" s="1"/>
  <c r="T407" i="4" s="1"/>
  <c r="EA396" i="1"/>
  <c r="F427" i="4" s="1"/>
  <c r="R427" i="4" s="1"/>
  <c r="DY396" i="1"/>
  <c r="EE396" i="1" s="1"/>
  <c r="H427" i="4" s="1"/>
  <c r="T427" i="4" s="1"/>
  <c r="EA372" i="1"/>
  <c r="F403" i="4" s="1"/>
  <c r="DY372" i="1"/>
  <c r="EE372" i="1" s="1"/>
  <c r="H403" i="4" s="1"/>
  <c r="T403" i="4" s="1"/>
  <c r="EA473" i="1"/>
  <c r="F504" i="4" s="1"/>
  <c r="R504" i="4" s="1"/>
  <c r="DY473" i="1"/>
  <c r="EE473" i="1" s="1"/>
  <c r="H504" i="4" s="1"/>
  <c r="T504" i="4" s="1"/>
  <c r="EA423" i="1"/>
  <c r="F454" i="4" s="1"/>
  <c r="DY423" i="1"/>
  <c r="EE423" i="1" s="1"/>
  <c r="H454" i="4" s="1"/>
  <c r="T454" i="4" s="1"/>
  <c r="EA46" i="1"/>
  <c r="F77" i="4" s="1"/>
  <c r="R77" i="4" s="1"/>
  <c r="DY46" i="1"/>
  <c r="EE46" i="1" s="1"/>
  <c r="H77" i="4" s="1"/>
  <c r="T77" i="4" s="1"/>
  <c r="EA304" i="1"/>
  <c r="F335" i="4" s="1"/>
  <c r="R335" i="4" s="1"/>
  <c r="DY304" i="1"/>
  <c r="EE304" i="1" s="1"/>
  <c r="H335" i="4" s="1"/>
  <c r="T335" i="4" s="1"/>
  <c r="EA355" i="1"/>
  <c r="F386" i="4" s="1"/>
  <c r="DY355" i="1"/>
  <c r="EE355" i="1" s="1"/>
  <c r="H386" i="4" s="1"/>
  <c r="T386" i="4" s="1"/>
  <c r="EA385" i="1"/>
  <c r="F416" i="4" s="1"/>
  <c r="R416" i="4" s="1"/>
  <c r="DY385" i="1"/>
  <c r="EE385" i="1" s="1"/>
  <c r="H416" i="4" s="1"/>
  <c r="T416" i="4" s="1"/>
  <c r="EA351" i="1"/>
  <c r="F382" i="4" s="1"/>
  <c r="R382" i="4" s="1"/>
  <c r="DY351" i="1"/>
  <c r="EE351" i="1" s="1"/>
  <c r="H382" i="4" s="1"/>
  <c r="T382" i="4" s="1"/>
  <c r="EA480" i="1"/>
  <c r="F511" i="4" s="1"/>
  <c r="DY480" i="1"/>
  <c r="EE480" i="1" s="1"/>
  <c r="H511" i="4" s="1"/>
  <c r="T511" i="4" s="1"/>
  <c r="EA113" i="1"/>
  <c r="F144" i="4" s="1"/>
  <c r="M144" i="4" s="1"/>
  <c r="DY113" i="1"/>
  <c r="EE113" i="1" s="1"/>
  <c r="H144" i="4" s="1"/>
  <c r="T144" i="4" s="1"/>
  <c r="EA416" i="1"/>
  <c r="F447" i="4" s="1"/>
  <c r="DY416" i="1"/>
  <c r="EE416" i="1" s="1"/>
  <c r="H447" i="4" s="1"/>
  <c r="T447" i="4" s="1"/>
  <c r="EA471" i="1"/>
  <c r="F502" i="4" s="1"/>
  <c r="R502" i="4" s="1"/>
  <c r="DY471" i="1"/>
  <c r="EE471" i="1" s="1"/>
  <c r="H502" i="4" s="1"/>
  <c r="T502" i="4" s="1"/>
  <c r="EA309" i="1"/>
  <c r="F340" i="4" s="1"/>
  <c r="DY309" i="1"/>
  <c r="EE309" i="1" s="1"/>
  <c r="H340" i="4" s="1"/>
  <c r="T340" i="4" s="1"/>
  <c r="EA72" i="1"/>
  <c r="F103" i="4" s="1"/>
  <c r="R103" i="4" s="1"/>
  <c r="DY72" i="1"/>
  <c r="EE72" i="1" s="1"/>
  <c r="H103" i="4" s="1"/>
  <c r="T103" i="4" s="1"/>
  <c r="EA54" i="1"/>
  <c r="F85" i="4" s="1"/>
  <c r="DY54" i="1"/>
  <c r="EE54" i="1" s="1"/>
  <c r="H85" i="4" s="1"/>
  <c r="T85" i="4" s="1"/>
  <c r="EA507" i="1"/>
  <c r="F538" i="4" s="1"/>
  <c r="R538" i="4" s="1"/>
  <c r="DY507" i="1"/>
  <c r="EE507" i="1" s="1"/>
  <c r="H538" i="4" s="1"/>
  <c r="T538" i="4" s="1"/>
  <c r="EA227" i="1"/>
  <c r="F258" i="4" s="1"/>
  <c r="DY227" i="1"/>
  <c r="EE227" i="1" s="1"/>
  <c r="H258" i="4" s="1"/>
  <c r="T258" i="4" s="1"/>
  <c r="EA508" i="1"/>
  <c r="F539" i="4" s="1"/>
  <c r="R539" i="4" s="1"/>
  <c r="DY508" i="1"/>
  <c r="EE508" i="1" s="1"/>
  <c r="H539" i="4" s="1"/>
  <c r="T539" i="4" s="1"/>
  <c r="EA139" i="1"/>
  <c r="F170" i="4" s="1"/>
  <c r="R170" i="4" s="1"/>
  <c r="DY139" i="1"/>
  <c r="EE139" i="1" s="1"/>
  <c r="H170" i="4" s="1"/>
  <c r="T170" i="4" s="1"/>
  <c r="M214" i="4"/>
  <c r="Y214" i="4" s="1"/>
  <c r="R311" i="4"/>
  <c r="Y311" i="4" s="1"/>
  <c r="M277" i="4"/>
  <c r="Y277" i="4" s="1"/>
  <c r="R362" i="4"/>
  <c r="Y362" i="4" s="1"/>
  <c r="EC508" i="1"/>
  <c r="G539" i="4" s="1"/>
  <c r="S539" i="4" s="1"/>
  <c r="EC375" i="1"/>
  <c r="G406" i="4" s="1"/>
  <c r="S406" i="4" s="1"/>
  <c r="EC132" i="1"/>
  <c r="G163" i="4" s="1"/>
  <c r="S163" i="4" s="1"/>
  <c r="EC390" i="1"/>
  <c r="G421" i="4" s="1"/>
  <c r="S421" i="4" s="1"/>
  <c r="EA391" i="1"/>
  <c r="F422" i="4" s="1"/>
  <c r="R422" i="4" s="1"/>
  <c r="DY391" i="1"/>
  <c r="EE391" i="1" s="1"/>
  <c r="H422" i="4" s="1"/>
  <c r="T422" i="4" s="1"/>
  <c r="EA452" i="1"/>
  <c r="F483" i="4" s="1"/>
  <c r="DY452" i="1"/>
  <c r="EE452" i="1" s="1"/>
  <c r="H483" i="4" s="1"/>
  <c r="T483" i="4" s="1"/>
  <c r="EA392" i="1"/>
  <c r="F423" i="4" s="1"/>
  <c r="DY392" i="1"/>
  <c r="EE392" i="1" s="1"/>
  <c r="H423" i="4" s="1"/>
  <c r="T423" i="4" s="1"/>
  <c r="EA344" i="1"/>
  <c r="F375" i="4" s="1"/>
  <c r="DY344" i="1"/>
  <c r="EE344" i="1" s="1"/>
  <c r="H375" i="4" s="1"/>
  <c r="T375" i="4" s="1"/>
  <c r="EA95" i="1"/>
  <c r="F126" i="4" s="1"/>
  <c r="DY95" i="1"/>
  <c r="EE95" i="1" s="1"/>
  <c r="H126" i="4" s="1"/>
  <c r="T126" i="4" s="1"/>
  <c r="EA326" i="1"/>
  <c r="F357" i="4" s="1"/>
  <c r="R357" i="4" s="1"/>
  <c r="DY326" i="1"/>
  <c r="EE326" i="1" s="1"/>
  <c r="H357" i="4" s="1"/>
  <c r="T357" i="4" s="1"/>
  <c r="EA389" i="1"/>
  <c r="F420" i="4" s="1"/>
  <c r="DY389" i="1"/>
  <c r="EE389" i="1" s="1"/>
  <c r="H420" i="4" s="1"/>
  <c r="T420" i="4" s="1"/>
  <c r="EA418" i="1"/>
  <c r="F449" i="4" s="1"/>
  <c r="DY418" i="1"/>
  <c r="EE418" i="1" s="1"/>
  <c r="H449" i="4" s="1"/>
  <c r="T449" i="4" s="1"/>
  <c r="EA133" i="1"/>
  <c r="F164" i="4" s="1"/>
  <c r="R164" i="4" s="1"/>
  <c r="DY133" i="1"/>
  <c r="EE133" i="1" s="1"/>
  <c r="H164" i="4" s="1"/>
  <c r="T164" i="4" s="1"/>
  <c r="EA448" i="1"/>
  <c r="F479" i="4" s="1"/>
  <c r="R479" i="4" s="1"/>
  <c r="DY448" i="1"/>
  <c r="EE448" i="1" s="1"/>
  <c r="H479" i="4" s="1"/>
  <c r="T479" i="4" s="1"/>
  <c r="EA461" i="1"/>
  <c r="F492" i="4" s="1"/>
  <c r="R492" i="4" s="1"/>
  <c r="DY461" i="1"/>
  <c r="EE461" i="1" s="1"/>
  <c r="H492" i="4" s="1"/>
  <c r="T492" i="4" s="1"/>
  <c r="EA233" i="1"/>
  <c r="F264" i="4" s="1"/>
  <c r="R264" i="4" s="1"/>
  <c r="DY233" i="1"/>
  <c r="EE233" i="1" s="1"/>
  <c r="H264" i="4" s="1"/>
  <c r="T264" i="4" s="1"/>
  <c r="EA354" i="1"/>
  <c r="F385" i="4" s="1"/>
  <c r="R385" i="4" s="1"/>
  <c r="DY354" i="1"/>
  <c r="EE354" i="1" s="1"/>
  <c r="H385" i="4" s="1"/>
  <c r="T385" i="4" s="1"/>
  <c r="EA104" i="1"/>
  <c r="F135" i="4" s="1"/>
  <c r="DY104" i="1"/>
  <c r="EE104" i="1" s="1"/>
  <c r="H135" i="4" s="1"/>
  <c r="T135" i="4" s="1"/>
  <c r="EA413" i="1"/>
  <c r="F444" i="4" s="1"/>
  <c r="R444" i="4" s="1"/>
  <c r="DY413" i="1"/>
  <c r="EE413" i="1" s="1"/>
  <c r="H444" i="4" s="1"/>
  <c r="T444" i="4" s="1"/>
  <c r="EA363" i="1"/>
  <c r="F394" i="4" s="1"/>
  <c r="DY363" i="1"/>
  <c r="EE363" i="1" s="1"/>
  <c r="H394" i="4" s="1"/>
  <c r="T394" i="4" s="1"/>
  <c r="EA387" i="1"/>
  <c r="F418" i="4" s="1"/>
  <c r="R418" i="4" s="1"/>
  <c r="DY387" i="1"/>
  <c r="EE387" i="1" s="1"/>
  <c r="H418" i="4" s="1"/>
  <c r="T418" i="4" s="1"/>
  <c r="EA80" i="1"/>
  <c r="F111" i="4" s="1"/>
  <c r="DY80" i="1"/>
  <c r="EE80" i="1" s="1"/>
  <c r="H111" i="4" s="1"/>
  <c r="T111" i="4" s="1"/>
  <c r="EA405" i="1"/>
  <c r="F436" i="4" s="1"/>
  <c r="R436" i="4" s="1"/>
  <c r="DY405" i="1"/>
  <c r="EE405" i="1" s="1"/>
  <c r="H436" i="4" s="1"/>
  <c r="T436" i="4" s="1"/>
  <c r="EA324" i="1"/>
  <c r="F355" i="4" s="1"/>
  <c r="R355" i="4" s="1"/>
  <c r="DY324" i="1"/>
  <c r="EE324" i="1" s="1"/>
  <c r="H355" i="4" s="1"/>
  <c r="T355" i="4" s="1"/>
  <c r="EA421" i="1"/>
  <c r="F452" i="4" s="1"/>
  <c r="M452" i="4" s="1"/>
  <c r="DY421" i="1"/>
  <c r="EE421" i="1" s="1"/>
  <c r="H452" i="4" s="1"/>
  <c r="T452" i="4" s="1"/>
  <c r="EA189" i="1"/>
  <c r="F220" i="4" s="1"/>
  <c r="DY189" i="1"/>
  <c r="EE189" i="1" s="1"/>
  <c r="H220" i="4" s="1"/>
  <c r="T220" i="4" s="1"/>
  <c r="EA41" i="1"/>
  <c r="F72" i="4" s="1"/>
  <c r="DY41" i="1"/>
  <c r="EE41" i="1" s="1"/>
  <c r="H72" i="4" s="1"/>
  <c r="T72" i="4" s="1"/>
  <c r="EA118" i="1"/>
  <c r="F149" i="4" s="1"/>
  <c r="R149" i="4" s="1"/>
  <c r="DY118" i="1"/>
  <c r="EE118" i="1" s="1"/>
  <c r="H149" i="4" s="1"/>
  <c r="T149" i="4" s="1"/>
  <c r="EA92" i="1"/>
  <c r="F123" i="4" s="1"/>
  <c r="DY92" i="1"/>
  <c r="EE92" i="1" s="1"/>
  <c r="H123" i="4" s="1"/>
  <c r="T123" i="4" s="1"/>
  <c r="EA422" i="1"/>
  <c r="F453" i="4" s="1"/>
  <c r="DY422" i="1"/>
  <c r="EE422" i="1" s="1"/>
  <c r="H453" i="4" s="1"/>
  <c r="T453" i="4" s="1"/>
  <c r="EA483" i="1"/>
  <c r="F514" i="4" s="1"/>
  <c r="DY483" i="1"/>
  <c r="EE483" i="1" s="1"/>
  <c r="H514" i="4" s="1"/>
  <c r="T514" i="4" s="1"/>
  <c r="EA43" i="1"/>
  <c r="F74" i="4" s="1"/>
  <c r="DY43" i="1"/>
  <c r="EE43" i="1" s="1"/>
  <c r="H74" i="4" s="1"/>
  <c r="T74" i="4" s="1"/>
  <c r="EA417" i="1"/>
  <c r="F448" i="4" s="1"/>
  <c r="DY417" i="1"/>
  <c r="EE417" i="1" s="1"/>
  <c r="H448" i="4" s="1"/>
  <c r="T448" i="4" s="1"/>
  <c r="EA510" i="1"/>
  <c r="F541" i="4" s="1"/>
  <c r="R541" i="4" s="1"/>
  <c r="DY510" i="1"/>
  <c r="EE510" i="1" s="1"/>
  <c r="H541" i="4" s="1"/>
  <c r="T541" i="4" s="1"/>
  <c r="EA490" i="1"/>
  <c r="F521" i="4" s="1"/>
  <c r="DY490" i="1"/>
  <c r="EE490" i="1" s="1"/>
  <c r="H521" i="4" s="1"/>
  <c r="T521" i="4" s="1"/>
  <c r="EA307" i="1"/>
  <c r="F338" i="4" s="1"/>
  <c r="R338" i="4" s="1"/>
  <c r="DY307" i="1"/>
  <c r="EE307" i="1" s="1"/>
  <c r="H338" i="4" s="1"/>
  <c r="T338" i="4" s="1"/>
  <c r="EA321" i="1"/>
  <c r="F352" i="4" s="1"/>
  <c r="R352" i="4" s="1"/>
  <c r="DY321" i="1"/>
  <c r="EE321" i="1" s="1"/>
  <c r="H352" i="4" s="1"/>
  <c r="T352" i="4" s="1"/>
  <c r="EA71" i="1"/>
  <c r="F102" i="4" s="1"/>
  <c r="R102" i="4" s="1"/>
  <c r="DY71" i="1"/>
  <c r="EE71" i="1" s="1"/>
  <c r="H102" i="4" s="1"/>
  <c r="T102" i="4" s="1"/>
  <c r="EA467" i="1"/>
  <c r="F498" i="4" s="1"/>
  <c r="R498" i="4" s="1"/>
  <c r="DY467" i="1"/>
  <c r="EE467" i="1" s="1"/>
  <c r="H498" i="4" s="1"/>
  <c r="T498" i="4" s="1"/>
  <c r="EA276" i="1"/>
  <c r="F307" i="4" s="1"/>
  <c r="R307" i="4" s="1"/>
  <c r="DY276" i="1"/>
  <c r="EE276" i="1" s="1"/>
  <c r="H307" i="4" s="1"/>
  <c r="T307" i="4" s="1"/>
  <c r="EA288" i="1"/>
  <c r="F319" i="4" s="1"/>
  <c r="R319" i="4" s="1"/>
  <c r="DY288" i="1"/>
  <c r="EE288" i="1" s="1"/>
  <c r="H319" i="4" s="1"/>
  <c r="T319" i="4" s="1"/>
  <c r="EA20" i="1"/>
  <c r="F51" i="4" s="1"/>
  <c r="DY20" i="1"/>
  <c r="EE20" i="1" s="1"/>
  <c r="H51" i="4" s="1"/>
  <c r="T51" i="4" s="1"/>
  <c r="EA482" i="1"/>
  <c r="F513" i="4" s="1"/>
  <c r="DY482" i="1"/>
  <c r="EE482" i="1" s="1"/>
  <c r="H513" i="4" s="1"/>
  <c r="T513" i="4" s="1"/>
  <c r="EA339" i="1"/>
  <c r="F370" i="4" s="1"/>
  <c r="R370" i="4" s="1"/>
  <c r="DY339" i="1"/>
  <c r="EE339" i="1" s="1"/>
  <c r="H370" i="4" s="1"/>
  <c r="T370" i="4" s="1"/>
  <c r="EA407" i="1"/>
  <c r="F438" i="4" s="1"/>
  <c r="DY407" i="1"/>
  <c r="EE407" i="1" s="1"/>
  <c r="H438" i="4" s="1"/>
  <c r="T438" i="4" s="1"/>
  <c r="EA444" i="1"/>
  <c r="F475" i="4" s="1"/>
  <c r="DY444" i="1"/>
  <c r="EE444" i="1" s="1"/>
  <c r="H475" i="4" s="1"/>
  <c r="T475" i="4" s="1"/>
  <c r="EA300" i="1"/>
  <c r="F331" i="4" s="1"/>
  <c r="R331" i="4" s="1"/>
  <c r="DY300" i="1"/>
  <c r="EE300" i="1" s="1"/>
  <c r="H331" i="4" s="1"/>
  <c r="T331" i="4" s="1"/>
  <c r="EA399" i="1"/>
  <c r="F430" i="4" s="1"/>
  <c r="R430" i="4" s="1"/>
  <c r="DY399" i="1"/>
  <c r="EE399" i="1" s="1"/>
  <c r="H430" i="4" s="1"/>
  <c r="T430" i="4" s="1"/>
  <c r="EA141" i="1"/>
  <c r="F172" i="4" s="1"/>
  <c r="R172" i="4" s="1"/>
  <c r="DY141" i="1"/>
  <c r="EE141" i="1" s="1"/>
  <c r="H172" i="4" s="1"/>
  <c r="T172" i="4" s="1"/>
  <c r="EA323" i="1"/>
  <c r="F354" i="4" s="1"/>
  <c r="DY323" i="1"/>
  <c r="EE323" i="1" s="1"/>
  <c r="H354" i="4" s="1"/>
  <c r="T354" i="4" s="1"/>
  <c r="EA21" i="1"/>
  <c r="DY21" i="1"/>
  <c r="EE21" i="1" s="1"/>
  <c r="H52" i="4" s="1"/>
  <c r="T52" i="4" s="1"/>
  <c r="EA382" i="1"/>
  <c r="F413" i="4" s="1"/>
  <c r="R413" i="4" s="1"/>
  <c r="DY382" i="1"/>
  <c r="EE382" i="1" s="1"/>
  <c r="H413" i="4" s="1"/>
  <c r="T413" i="4" s="1"/>
  <c r="EA348" i="1"/>
  <c r="F379" i="4" s="1"/>
  <c r="DY348" i="1"/>
  <c r="EE348" i="1" s="1"/>
  <c r="H379" i="4" s="1"/>
  <c r="T379" i="4" s="1"/>
  <c r="EA464" i="1"/>
  <c r="F495" i="4" s="1"/>
  <c r="DY464" i="1"/>
  <c r="EE464" i="1" s="1"/>
  <c r="H495" i="4" s="1"/>
  <c r="T495" i="4" s="1"/>
  <c r="EA294" i="1"/>
  <c r="F325" i="4" s="1"/>
  <c r="R325" i="4" s="1"/>
  <c r="DY294" i="1"/>
  <c r="EE294" i="1" s="1"/>
  <c r="H325" i="4" s="1"/>
  <c r="T325" i="4" s="1"/>
  <c r="EA64" i="1"/>
  <c r="F95" i="4" s="1"/>
  <c r="DY64" i="1"/>
  <c r="EE64" i="1" s="1"/>
  <c r="H95" i="4" s="1"/>
  <c r="T95" i="4" s="1"/>
  <c r="EA312" i="1"/>
  <c r="F343" i="4" s="1"/>
  <c r="DY312" i="1"/>
  <c r="EE312" i="1" s="1"/>
  <c r="H343" i="4" s="1"/>
  <c r="T343" i="4" s="1"/>
  <c r="EA319" i="1"/>
  <c r="F350" i="4" s="1"/>
  <c r="R350" i="4" s="1"/>
  <c r="DY319" i="1"/>
  <c r="EE319" i="1" s="1"/>
  <c r="H350" i="4" s="1"/>
  <c r="T350" i="4" s="1"/>
  <c r="EA28" i="1"/>
  <c r="F59" i="4" s="1"/>
  <c r="DY28" i="1"/>
  <c r="EE28" i="1" s="1"/>
  <c r="H59" i="4" s="1"/>
  <c r="T59" i="4" s="1"/>
  <c r="EA386" i="1"/>
  <c r="F417" i="4" s="1"/>
  <c r="DY386" i="1"/>
  <c r="EE386" i="1" s="1"/>
  <c r="H417" i="4" s="1"/>
  <c r="T417" i="4" s="1"/>
  <c r="EA484" i="1"/>
  <c r="F515" i="4" s="1"/>
  <c r="DY484" i="1"/>
  <c r="EE484" i="1" s="1"/>
  <c r="H515" i="4" s="1"/>
  <c r="T515" i="4" s="1"/>
  <c r="EA305" i="1"/>
  <c r="DY305" i="1"/>
  <c r="EE305" i="1" s="1"/>
  <c r="H336" i="4" s="1"/>
  <c r="T336" i="4" s="1"/>
  <c r="EA404" i="1"/>
  <c r="F435" i="4" s="1"/>
  <c r="R435" i="4" s="1"/>
  <c r="DY404" i="1"/>
  <c r="EE404" i="1" s="1"/>
  <c r="H435" i="4" s="1"/>
  <c r="T435" i="4" s="1"/>
  <c r="R535" i="4"/>
  <c r="Y535" i="4" s="1"/>
  <c r="EC119" i="1"/>
  <c r="G150" i="4" s="1"/>
  <c r="S150" i="4" s="1"/>
  <c r="EC54" i="1"/>
  <c r="G85" i="4" s="1"/>
  <c r="S85" i="4" s="1"/>
  <c r="EA301" i="1"/>
  <c r="F332" i="4" s="1"/>
  <c r="R332" i="4" s="1"/>
  <c r="DY301" i="1"/>
  <c r="EE301" i="1" s="1"/>
  <c r="H332" i="4" s="1"/>
  <c r="T332" i="4" s="1"/>
  <c r="EA367" i="1"/>
  <c r="F398" i="4" s="1"/>
  <c r="R398" i="4" s="1"/>
  <c r="DY367" i="1"/>
  <c r="EE367" i="1" s="1"/>
  <c r="H398" i="4" s="1"/>
  <c r="T398" i="4" s="1"/>
  <c r="EA403" i="1"/>
  <c r="DY403" i="1"/>
  <c r="EE403" i="1" s="1"/>
  <c r="H434" i="4" s="1"/>
  <c r="T434" i="4" s="1"/>
  <c r="EA317" i="1"/>
  <c r="F348" i="4" s="1"/>
  <c r="DY317" i="1"/>
  <c r="EE317" i="1" s="1"/>
  <c r="H348" i="4" s="1"/>
  <c r="T348" i="4" s="1"/>
  <c r="EA272" i="1"/>
  <c r="F303" i="4" s="1"/>
  <c r="DY272" i="1"/>
  <c r="EE272" i="1" s="1"/>
  <c r="H303" i="4" s="1"/>
  <c r="T303" i="4" s="1"/>
  <c r="EA503" i="1"/>
  <c r="F534" i="4" s="1"/>
  <c r="DY503" i="1"/>
  <c r="EE503" i="1" s="1"/>
  <c r="H534" i="4" s="1"/>
  <c r="T534" i="4" s="1"/>
  <c r="EA313" i="1"/>
  <c r="F344" i="4" s="1"/>
  <c r="R344" i="4" s="1"/>
  <c r="DY313" i="1"/>
  <c r="EE313" i="1" s="1"/>
  <c r="H344" i="4" s="1"/>
  <c r="T344" i="4" s="1"/>
  <c r="EA296" i="1"/>
  <c r="F327" i="4" s="1"/>
  <c r="DY296" i="1"/>
  <c r="EE296" i="1" s="1"/>
  <c r="H327" i="4" s="1"/>
  <c r="T327" i="4" s="1"/>
  <c r="EA378" i="1"/>
  <c r="F409" i="4" s="1"/>
  <c r="DY378" i="1"/>
  <c r="EE378" i="1" s="1"/>
  <c r="H409" i="4" s="1"/>
  <c r="T409" i="4" s="1"/>
  <c r="EA287" i="1"/>
  <c r="F318" i="4" s="1"/>
  <c r="R318" i="4" s="1"/>
  <c r="DY287" i="1"/>
  <c r="EE287" i="1" s="1"/>
  <c r="H318" i="4" s="1"/>
  <c r="T318" i="4" s="1"/>
  <c r="EA90" i="1"/>
  <c r="F121" i="4" s="1"/>
  <c r="DY90" i="1"/>
  <c r="EE90" i="1" s="1"/>
  <c r="H121" i="4" s="1"/>
  <c r="T121" i="4" s="1"/>
  <c r="EA371" i="1"/>
  <c r="F402" i="4" s="1"/>
  <c r="DY371" i="1"/>
  <c r="EE371" i="1" s="1"/>
  <c r="H402" i="4" s="1"/>
  <c r="T402" i="4" s="1"/>
  <c r="EA356" i="1"/>
  <c r="F387" i="4" s="1"/>
  <c r="DY356" i="1"/>
  <c r="EE356" i="1" s="1"/>
  <c r="H387" i="4" s="1"/>
  <c r="T387" i="4" s="1"/>
  <c r="EA368" i="1"/>
  <c r="F399" i="4" s="1"/>
  <c r="DY368" i="1"/>
  <c r="EE368" i="1" s="1"/>
  <c r="H399" i="4" s="1"/>
  <c r="T399" i="4" s="1"/>
  <c r="EA459" i="1"/>
  <c r="F490" i="4" s="1"/>
  <c r="DY459" i="1"/>
  <c r="EE459" i="1" s="1"/>
  <c r="H490" i="4" s="1"/>
  <c r="T490" i="4" s="1"/>
  <c r="EA443" i="1"/>
  <c r="F474" i="4" s="1"/>
  <c r="R474" i="4" s="1"/>
  <c r="DY443" i="1"/>
  <c r="EE443" i="1" s="1"/>
  <c r="H474" i="4" s="1"/>
  <c r="T474" i="4" s="1"/>
  <c r="EA412" i="1"/>
  <c r="F443" i="4" s="1"/>
  <c r="DY412" i="1"/>
  <c r="EE412" i="1" s="1"/>
  <c r="H443" i="4" s="1"/>
  <c r="T443" i="4" s="1"/>
  <c r="EA470" i="1"/>
  <c r="F501" i="4" s="1"/>
  <c r="R501" i="4" s="1"/>
  <c r="DY470" i="1"/>
  <c r="EE470" i="1" s="1"/>
  <c r="H501" i="4" s="1"/>
  <c r="T501" i="4" s="1"/>
  <c r="EA256" i="1"/>
  <c r="F287" i="4" s="1"/>
  <c r="R287" i="4" s="1"/>
  <c r="DY256" i="1"/>
  <c r="EE256" i="1" s="1"/>
  <c r="H287" i="4" s="1"/>
  <c r="T287" i="4" s="1"/>
  <c r="EA60" i="1"/>
  <c r="F91" i="4" s="1"/>
  <c r="DY60" i="1"/>
  <c r="EE60" i="1" s="1"/>
  <c r="H91" i="4" s="1"/>
  <c r="T91" i="4" s="1"/>
  <c r="EA252" i="1"/>
  <c r="F283" i="4" s="1"/>
  <c r="DY252" i="1"/>
  <c r="EE252" i="1" s="1"/>
  <c r="H283" i="4" s="1"/>
  <c r="T283" i="4" s="1"/>
  <c r="EA268" i="1"/>
  <c r="F299" i="4" s="1"/>
  <c r="R299" i="4" s="1"/>
  <c r="DY268" i="1"/>
  <c r="EE268" i="1" s="1"/>
  <c r="H299" i="4" s="1"/>
  <c r="T299" i="4" s="1"/>
  <c r="EA144" i="1"/>
  <c r="F175" i="4" s="1"/>
  <c r="DY144" i="1"/>
  <c r="EE144" i="1" s="1"/>
  <c r="H175" i="4" s="1"/>
  <c r="T175" i="4" s="1"/>
  <c r="EA134" i="1"/>
  <c r="F165" i="4" s="1"/>
  <c r="R165" i="4" s="1"/>
  <c r="DY134" i="1"/>
  <c r="EE134" i="1" s="1"/>
  <c r="H165" i="4" s="1"/>
  <c r="T165" i="4" s="1"/>
  <c r="EA291" i="1"/>
  <c r="F322" i="4" s="1"/>
  <c r="DY291" i="1"/>
  <c r="EE291" i="1" s="1"/>
  <c r="H322" i="4" s="1"/>
  <c r="T322" i="4" s="1"/>
  <c r="EA465" i="1"/>
  <c r="F496" i="4" s="1"/>
  <c r="DY465" i="1"/>
  <c r="EE465" i="1" s="1"/>
  <c r="H496" i="4" s="1"/>
  <c r="T496" i="4" s="1"/>
  <c r="EA495" i="1"/>
  <c r="DY495" i="1"/>
  <c r="EE495" i="1" s="1"/>
  <c r="H526" i="4" s="1"/>
  <c r="T526" i="4" s="1"/>
  <c r="EA68" i="1"/>
  <c r="F99" i="4" s="1"/>
  <c r="DY68" i="1"/>
  <c r="EE68" i="1" s="1"/>
  <c r="H99" i="4" s="1"/>
  <c r="T99" i="4" s="1"/>
  <c r="EA420" i="1"/>
  <c r="F451" i="4" s="1"/>
  <c r="DY420" i="1"/>
  <c r="EE420" i="1" s="1"/>
  <c r="H451" i="4" s="1"/>
  <c r="T451" i="4" s="1"/>
  <c r="EA138" i="1"/>
  <c r="F169" i="4" s="1"/>
  <c r="DY138" i="1"/>
  <c r="EE138" i="1" s="1"/>
  <c r="H169" i="4" s="1"/>
  <c r="T169" i="4" s="1"/>
  <c r="EA130" i="1"/>
  <c r="F161" i="4" s="1"/>
  <c r="R161" i="4" s="1"/>
  <c r="DY130" i="1"/>
  <c r="EE130" i="1" s="1"/>
  <c r="H161" i="4" s="1"/>
  <c r="T161" i="4" s="1"/>
  <c r="EA98" i="1"/>
  <c r="F129" i="4" s="1"/>
  <c r="DY98" i="1"/>
  <c r="EE98" i="1" s="1"/>
  <c r="H129" i="4" s="1"/>
  <c r="T129" i="4" s="1"/>
  <c r="EA395" i="1"/>
  <c r="F426" i="4" s="1"/>
  <c r="R426" i="4" s="1"/>
  <c r="DY395" i="1"/>
  <c r="EE395" i="1" s="1"/>
  <c r="H426" i="4" s="1"/>
  <c r="T426" i="4" s="1"/>
  <c r="EA442" i="1"/>
  <c r="F473" i="4" s="1"/>
  <c r="R473" i="4" s="1"/>
  <c r="DY442" i="1"/>
  <c r="EE442" i="1" s="1"/>
  <c r="H473" i="4" s="1"/>
  <c r="T473" i="4" s="1"/>
  <c r="EA316" i="1"/>
  <c r="F347" i="4" s="1"/>
  <c r="R347" i="4" s="1"/>
  <c r="DY316" i="1"/>
  <c r="EE316" i="1" s="1"/>
  <c r="H347" i="4" s="1"/>
  <c r="T347" i="4" s="1"/>
  <c r="EA424" i="1"/>
  <c r="F455" i="4" s="1"/>
  <c r="R455" i="4" s="1"/>
  <c r="DY424" i="1"/>
  <c r="EE424" i="1" s="1"/>
  <c r="H455" i="4" s="1"/>
  <c r="T455" i="4" s="1"/>
  <c r="EA284" i="1"/>
  <c r="F315" i="4" s="1"/>
  <c r="DY284" i="1"/>
  <c r="EE284" i="1" s="1"/>
  <c r="H315" i="4" s="1"/>
  <c r="T315" i="4" s="1"/>
  <c r="EC433" i="1"/>
  <c r="G464" i="4" s="1"/>
  <c r="S464" i="4" s="1"/>
  <c r="EA479" i="1"/>
  <c r="F510" i="4" s="1"/>
  <c r="DY479" i="1"/>
  <c r="EE479" i="1" s="1"/>
  <c r="H510" i="4" s="1"/>
  <c r="T510" i="4" s="1"/>
  <c r="EA491" i="1"/>
  <c r="F522" i="4" s="1"/>
  <c r="R522" i="4" s="1"/>
  <c r="DY491" i="1"/>
  <c r="EE491" i="1" s="1"/>
  <c r="H522" i="4" s="1"/>
  <c r="T522" i="4" s="1"/>
  <c r="EA295" i="1"/>
  <c r="F326" i="4" s="1"/>
  <c r="R326" i="4" s="1"/>
  <c r="DY295" i="1"/>
  <c r="EE295" i="1" s="1"/>
  <c r="H326" i="4" s="1"/>
  <c r="T326" i="4" s="1"/>
  <c r="EA445" i="1"/>
  <c r="F476" i="4" s="1"/>
  <c r="R476" i="4" s="1"/>
  <c r="DY445" i="1"/>
  <c r="EE445" i="1" s="1"/>
  <c r="H476" i="4" s="1"/>
  <c r="T476" i="4" s="1"/>
  <c r="EA496" i="1"/>
  <c r="F527" i="4" s="1"/>
  <c r="M527" i="4" s="1"/>
  <c r="DY496" i="1"/>
  <c r="EE496" i="1" s="1"/>
  <c r="H527" i="4" s="1"/>
  <c r="T527" i="4" s="1"/>
  <c r="EA414" i="1"/>
  <c r="F445" i="4" s="1"/>
  <c r="M445" i="4" s="1"/>
  <c r="DY414" i="1"/>
  <c r="EE414" i="1" s="1"/>
  <c r="H445" i="4" s="1"/>
  <c r="T445" i="4" s="1"/>
  <c r="M118" i="4"/>
  <c r="R118" i="4"/>
  <c r="R301" i="4"/>
  <c r="M301" i="4"/>
  <c r="M341" i="4"/>
  <c r="Y341" i="4" s="1"/>
  <c r="M361" i="4"/>
  <c r="Y361" i="4" s="1"/>
  <c r="M281" i="4"/>
  <c r="Y281" i="4" s="1"/>
  <c r="EC134" i="1"/>
  <c r="G165" i="4" s="1"/>
  <c r="S165" i="4" s="1"/>
  <c r="M178" i="4"/>
  <c r="Y178" i="4" s="1"/>
  <c r="M317" i="4"/>
  <c r="Y317" i="4" s="1"/>
  <c r="EC424" i="1"/>
  <c r="G455" i="4" s="1"/>
  <c r="S455" i="4" s="1"/>
  <c r="EC316" i="1"/>
  <c r="G347" i="4" s="1"/>
  <c r="S347" i="4" s="1"/>
  <c r="EC393" i="1"/>
  <c r="G424" i="4" s="1"/>
  <c r="S424" i="4" s="1"/>
  <c r="EC326" i="1"/>
  <c r="G357" i="4" s="1"/>
  <c r="S357" i="4" s="1"/>
  <c r="EC324" i="1"/>
  <c r="G355" i="4" s="1"/>
  <c r="S355" i="4" s="1"/>
  <c r="EC438" i="1"/>
  <c r="G469" i="4" s="1"/>
  <c r="S469" i="4" s="1"/>
  <c r="EC231" i="1"/>
  <c r="G262" i="4" s="1"/>
  <c r="S262" i="4" s="1"/>
  <c r="EC319" i="1"/>
  <c r="G350" i="4" s="1"/>
  <c r="S350" i="4" s="1"/>
  <c r="EC300" i="1"/>
  <c r="G331" i="4" s="1"/>
  <c r="S331" i="4" s="1"/>
  <c r="EC485" i="1"/>
  <c r="G516" i="4" s="1"/>
  <c r="S516" i="4" s="1"/>
  <c r="EC347" i="1"/>
  <c r="G378" i="4" s="1"/>
  <c r="S378" i="4" s="1"/>
  <c r="EC227" i="1"/>
  <c r="G258" i="4" s="1"/>
  <c r="S258" i="4" s="1"/>
  <c r="EC387" i="1"/>
  <c r="G418" i="4" s="1"/>
  <c r="S418" i="4" s="1"/>
  <c r="EC139" i="1"/>
  <c r="G170" i="4" s="1"/>
  <c r="S170" i="4" s="1"/>
  <c r="EC404" i="1"/>
  <c r="G435" i="4" s="1"/>
  <c r="S435" i="4" s="1"/>
  <c r="M489" i="4"/>
  <c r="EC445" i="1"/>
  <c r="G476" i="4" s="1"/>
  <c r="S476" i="4" s="1"/>
  <c r="EC418" i="1"/>
  <c r="G449" i="4" s="1"/>
  <c r="S449" i="4" s="1"/>
  <c r="EC354" i="1"/>
  <c r="G385" i="4" s="1"/>
  <c r="S385" i="4" s="1"/>
  <c r="EC363" i="1"/>
  <c r="G394" i="4" s="1"/>
  <c r="S394" i="4" s="1"/>
  <c r="EC448" i="1"/>
  <c r="G479" i="4" s="1"/>
  <c r="S479" i="4" s="1"/>
  <c r="EC118" i="1"/>
  <c r="G149" i="4" s="1"/>
  <c r="S149" i="4" s="1"/>
  <c r="EC367" i="1"/>
  <c r="G398" i="4" s="1"/>
  <c r="S398" i="4" s="1"/>
  <c r="EC268" i="1"/>
  <c r="G299" i="4" s="1"/>
  <c r="S299" i="4" s="1"/>
  <c r="EC291" i="1"/>
  <c r="G322" i="4" s="1"/>
  <c r="S322" i="4" s="1"/>
  <c r="EC442" i="1"/>
  <c r="G473" i="4" s="1"/>
  <c r="S473" i="4" s="1"/>
  <c r="EC407" i="1"/>
  <c r="G438" i="4" s="1"/>
  <c r="S438" i="4" s="1"/>
  <c r="EC351" i="1"/>
  <c r="G382" i="4" s="1"/>
  <c r="S382" i="4" s="1"/>
  <c r="M467" i="4"/>
  <c r="Y467" i="4" s="1"/>
  <c r="M97" i="4"/>
  <c r="Y97" i="4" s="1"/>
  <c r="M295" i="4"/>
  <c r="Y295" i="4" s="1"/>
  <c r="M478" i="4"/>
  <c r="R489" i="4"/>
  <c r="EC323" i="1"/>
  <c r="G354" i="4" s="1"/>
  <c r="S354" i="4" s="1"/>
  <c r="M278" i="4"/>
  <c r="Y278" i="4" s="1"/>
  <c r="M298" i="4"/>
  <c r="Y298" i="4" s="1"/>
  <c r="M333" i="4"/>
  <c r="Y333" i="4" s="1"/>
  <c r="M139" i="4"/>
  <c r="Y139" i="4" s="1"/>
  <c r="M260" i="4"/>
  <c r="Y260" i="4" s="1"/>
  <c r="M107" i="4"/>
  <c r="Y107" i="4" s="1"/>
  <c r="M68" i="4"/>
  <c r="Y68" i="4" s="1"/>
  <c r="M263" i="4"/>
  <c r="Y263" i="4" s="1"/>
  <c r="M486" i="4"/>
  <c r="M279" i="4"/>
  <c r="R279" i="4"/>
  <c r="R269" i="4"/>
  <c r="Y269" i="4" s="1"/>
  <c r="M269" i="4"/>
  <c r="R76" i="4"/>
  <c r="M76" i="4"/>
  <c r="R211" i="4"/>
  <c r="M211" i="4"/>
  <c r="R366" i="4"/>
  <c r="Y366" i="4" s="1"/>
  <c r="M366" i="4"/>
  <c r="R275" i="4"/>
  <c r="Y275" i="4" s="1"/>
  <c r="M275" i="4"/>
  <c r="M137" i="4"/>
  <c r="R137" i="4"/>
  <c r="M456" i="4"/>
  <c r="R456" i="4"/>
  <c r="EC493" i="1"/>
  <c r="G524" i="4" s="1"/>
  <c r="S524" i="4" s="1"/>
  <c r="F324" i="4"/>
  <c r="EC28" i="1"/>
  <c r="G59" i="4" s="1"/>
  <c r="S59" i="4" s="1"/>
  <c r="M90" i="4"/>
  <c r="Y90" i="4" s="1"/>
  <c r="M345" i="4"/>
  <c r="Y345" i="4" s="1"/>
  <c r="M358" i="4"/>
  <c r="Y358" i="4" s="1"/>
  <c r="M310" i="4"/>
  <c r="Y310" i="4" s="1"/>
  <c r="M108" i="4"/>
  <c r="Y108" i="4" s="1"/>
  <c r="M207" i="4"/>
  <c r="Y207" i="4" s="1"/>
  <c r="M136" i="4"/>
  <c r="Y136" i="4" s="1"/>
  <c r="M531" i="4"/>
  <c r="EC295" i="1"/>
  <c r="G326" i="4" s="1"/>
  <c r="S326" i="4" s="1"/>
  <c r="F470" i="4"/>
  <c r="R470" i="4" s="1"/>
  <c r="M296" i="4"/>
  <c r="Y296" i="4" s="1"/>
  <c r="M463" i="4"/>
  <c r="Y463" i="4" s="1"/>
  <c r="EC352" i="1"/>
  <c r="G383" i="4" s="1"/>
  <c r="S383" i="4" s="1"/>
  <c r="EC439" i="1"/>
  <c r="G470" i="4" s="1"/>
  <c r="S470" i="4" s="1"/>
  <c r="M401" i="4"/>
  <c r="Y401" i="4" s="1"/>
  <c r="M110" i="4"/>
  <c r="Y110" i="4" s="1"/>
  <c r="M153" i="4"/>
  <c r="Y153" i="4" s="1"/>
  <c r="EC507" i="1"/>
  <c r="G538" i="4" s="1"/>
  <c r="S538" i="4" s="1"/>
  <c r="EC471" i="1"/>
  <c r="G502" i="4" s="1"/>
  <c r="S502" i="4" s="1"/>
  <c r="EC457" i="1"/>
  <c r="G488" i="4" s="1"/>
  <c r="S488" i="4" s="1"/>
  <c r="EC484" i="1"/>
  <c r="G515" i="4" s="1"/>
  <c r="S515" i="4" s="1"/>
  <c r="EC459" i="1"/>
  <c r="G490" i="4" s="1"/>
  <c r="S490" i="4" s="1"/>
  <c r="M114" i="4"/>
  <c r="Y114" i="4" s="1"/>
  <c r="R84" i="4"/>
  <c r="Y84" i="4" s="1"/>
  <c r="EC473" i="1"/>
  <c r="G504" i="4" s="1"/>
  <c r="S504" i="4" s="1"/>
  <c r="EC368" i="1"/>
  <c r="G399" i="4" s="1"/>
  <c r="S399" i="4" s="1"/>
  <c r="EC256" i="1"/>
  <c r="G287" i="4" s="1"/>
  <c r="S287" i="4" s="1"/>
  <c r="EC63" i="1"/>
  <c r="G94" i="4" s="1"/>
  <c r="S94" i="4" s="1"/>
  <c r="M216" i="4"/>
  <c r="Y216" i="4" s="1"/>
  <c r="EC396" i="1"/>
  <c r="G427" i="4" s="1"/>
  <c r="S427" i="4" s="1"/>
  <c r="M134" i="4"/>
  <c r="Y134" i="4" s="1"/>
  <c r="EC443" i="1"/>
  <c r="G474" i="4" s="1"/>
  <c r="S474" i="4" s="1"/>
  <c r="EC355" i="1"/>
  <c r="G386" i="4" s="1"/>
  <c r="S386" i="4" s="1"/>
  <c r="M405" i="4"/>
  <c r="Y405" i="4" s="1"/>
  <c r="EC378" i="1"/>
  <c r="G409" i="4" s="1"/>
  <c r="S409" i="4" s="1"/>
  <c r="EC372" i="1"/>
  <c r="G403" i="4" s="1"/>
  <c r="S403" i="4" s="1"/>
  <c r="EC110" i="1"/>
  <c r="G141" i="4" s="1"/>
  <c r="S141" i="4" s="1"/>
  <c r="EC304" i="1"/>
  <c r="G335" i="4" s="1"/>
  <c r="S335" i="4" s="1"/>
  <c r="EC385" i="1"/>
  <c r="G416" i="4" s="1"/>
  <c r="S416" i="4" s="1"/>
  <c r="R133" i="4"/>
  <c r="Y133" i="4" s="1"/>
  <c r="M133" i="4"/>
  <c r="CD17" i="1"/>
  <c r="R116" i="4"/>
  <c r="M116" i="4"/>
  <c r="R75" i="4"/>
  <c r="M75" i="4"/>
  <c r="EC446" i="1"/>
  <c r="G477" i="4" s="1"/>
  <c r="S477" i="4" s="1"/>
  <c r="EC392" i="1"/>
  <c r="G423" i="4" s="1"/>
  <c r="S423" i="4" s="1"/>
  <c r="EC397" i="1"/>
  <c r="G428" i="4" s="1"/>
  <c r="S428" i="4" s="1"/>
  <c r="EC260" i="1"/>
  <c r="G291" i="4" s="1"/>
  <c r="S291" i="4" s="1"/>
  <c r="EC342" i="1"/>
  <c r="G373" i="4" s="1"/>
  <c r="S373" i="4" s="1"/>
  <c r="EC301" i="1"/>
  <c r="G332" i="4" s="1"/>
  <c r="S332" i="4" s="1"/>
  <c r="EC413" i="1"/>
  <c r="G444" i="4" s="1"/>
  <c r="S444" i="4" s="1"/>
  <c r="EC411" i="1"/>
  <c r="G442" i="4" s="1"/>
  <c r="S442" i="4" s="1"/>
  <c r="EC60" i="1"/>
  <c r="G91" i="4" s="1"/>
  <c r="S91" i="4" s="1"/>
  <c r="M292" i="4"/>
  <c r="Y292" i="4" s="1"/>
  <c r="R393" i="4"/>
  <c r="Y393" i="4" s="1"/>
  <c r="M271" i="4"/>
  <c r="Y271" i="4" s="1"/>
  <c r="R127" i="4"/>
  <c r="Y127" i="4" s="1"/>
  <c r="R486" i="4"/>
  <c r="M217" i="4"/>
  <c r="Y217" i="4" s="1"/>
  <c r="CD18" i="1"/>
  <c r="CD25" i="1"/>
  <c r="DV13" i="1"/>
  <c r="DV12" i="1"/>
  <c r="EC452" i="1"/>
  <c r="G483" i="4" s="1"/>
  <c r="S483" i="4" s="1"/>
  <c r="DV11" i="1"/>
  <c r="EC380" i="1"/>
  <c r="G411" i="4" s="1"/>
  <c r="S411" i="4" s="1"/>
  <c r="EC391" i="1"/>
  <c r="G422" i="4" s="1"/>
  <c r="EC478" i="1"/>
  <c r="G509" i="4" s="1"/>
  <c r="S509" i="4" s="1"/>
  <c r="CD16" i="1"/>
  <c r="CD14" i="1"/>
  <c r="CD27" i="1"/>
  <c r="M266" i="4"/>
  <c r="Y266" i="4" s="1"/>
  <c r="M83" i="4"/>
  <c r="Y83" i="4" s="1"/>
  <c r="EC434" i="1"/>
  <c r="G465" i="4" s="1"/>
  <c r="S465" i="4" s="1"/>
  <c r="M128" i="4"/>
  <c r="Y128" i="4" s="1"/>
  <c r="EC252" i="1"/>
  <c r="G283" i="4" s="1"/>
  <c r="S283" i="4" s="1"/>
  <c r="EC464" i="1"/>
  <c r="G495" i="4" s="1"/>
  <c r="S495" i="4" s="1"/>
  <c r="M308" i="4"/>
  <c r="Y308" i="4" s="1"/>
  <c r="EC456" i="1"/>
  <c r="G487" i="4" s="1"/>
  <c r="S487" i="4" s="1"/>
  <c r="EC503" i="1"/>
  <c r="G534" i="4" s="1"/>
  <c r="S534" i="4" s="1"/>
  <c r="EC364" i="1"/>
  <c r="G395" i="4" s="1"/>
  <c r="S395" i="4" s="1"/>
  <c r="CD19" i="1"/>
  <c r="CD26" i="1"/>
  <c r="R531" i="4"/>
  <c r="Y531" i="4" s="1"/>
  <c r="M472" i="4"/>
  <c r="Y472" i="4" s="1"/>
  <c r="M365" i="4"/>
  <c r="Y365" i="4" s="1"/>
  <c r="M151" i="4"/>
  <c r="Y151" i="4" s="1"/>
  <c r="M167" i="4"/>
  <c r="Y167" i="4" s="1"/>
  <c r="M179" i="4"/>
  <c r="Y179" i="4" s="1"/>
  <c r="M377" i="4"/>
  <c r="Y377" i="4" s="1"/>
  <c r="M353" i="4"/>
  <c r="Y353" i="4" s="1"/>
  <c r="M145" i="4"/>
  <c r="Y145" i="4" s="1"/>
  <c r="M284" i="4"/>
  <c r="Y284" i="4" s="1"/>
  <c r="EC376" i="1"/>
  <c r="G407" i="4" s="1"/>
  <c r="S407" i="4" s="1"/>
  <c r="M309" i="4"/>
  <c r="Y309" i="4" s="1"/>
  <c r="EC371" i="1"/>
  <c r="G402" i="4" s="1"/>
  <c r="S402" i="4" s="1"/>
  <c r="M177" i="4"/>
  <c r="Y177" i="4" s="1"/>
  <c r="EC419" i="1"/>
  <c r="G450" i="4" s="1"/>
  <c r="S450" i="4" s="1"/>
  <c r="EC444" i="1"/>
  <c r="G475" i="4" s="1"/>
  <c r="S475" i="4" s="1"/>
  <c r="EC339" i="1"/>
  <c r="G370" i="4" s="1"/>
  <c r="S370" i="4" s="1"/>
  <c r="M124" i="4"/>
  <c r="Y124" i="4" s="1"/>
  <c r="M274" i="4"/>
  <c r="Y274" i="4" s="1"/>
  <c r="EC55" i="1"/>
  <c r="G86" i="4" s="1"/>
  <c r="S86" i="4" s="1"/>
  <c r="EC276" i="1"/>
  <c r="G307" i="4" s="1"/>
  <c r="S307" i="4" s="1"/>
  <c r="M162" i="4"/>
  <c r="Y162" i="4" s="1"/>
  <c r="M157" i="4"/>
  <c r="Y157" i="4" s="1"/>
  <c r="EC46" i="1"/>
  <c r="G77" i="4" s="1"/>
  <c r="S77" i="4" s="1"/>
  <c r="M155" i="4"/>
  <c r="Y155" i="4" s="1"/>
  <c r="EC303" i="1"/>
  <c r="G334" i="4" s="1"/>
  <c r="S334" i="4" s="1"/>
  <c r="M92" i="4"/>
  <c r="Y92" i="4" s="1"/>
  <c r="EC343" i="1"/>
  <c r="G374" i="4" s="1"/>
  <c r="S374" i="4" s="1"/>
  <c r="M98" i="4"/>
  <c r="Y98" i="4" s="1"/>
  <c r="M122" i="4"/>
  <c r="Y122" i="4" s="1"/>
  <c r="M459" i="4"/>
  <c r="Y459" i="4" s="1"/>
  <c r="M429" i="4"/>
  <c r="Y429" i="4" s="1"/>
  <c r="EC489" i="1"/>
  <c r="G520" i="4" s="1"/>
  <c r="S520" i="4" s="1"/>
  <c r="EC402" i="1"/>
  <c r="G433" i="4" s="1"/>
  <c r="S433" i="4" s="1"/>
  <c r="R154" i="4"/>
  <c r="Y154" i="4" s="1"/>
  <c r="EC408" i="1"/>
  <c r="G439" i="4" s="1"/>
  <c r="S439" i="4" s="1"/>
  <c r="EC90" i="1"/>
  <c r="G121" i="4" s="1"/>
  <c r="S121" i="4" s="1"/>
  <c r="EC233" i="1"/>
  <c r="G264" i="4" s="1"/>
  <c r="S264" i="4" s="1"/>
  <c r="M82" i="4"/>
  <c r="Y82" i="4" s="1"/>
  <c r="EC72" i="1"/>
  <c r="G103" i="4" s="1"/>
  <c r="S103" i="4" s="1"/>
  <c r="EC412" i="1"/>
  <c r="G443" i="4" s="1"/>
  <c r="S443" i="4" s="1"/>
  <c r="EC470" i="1"/>
  <c r="G501" i="4" s="1"/>
  <c r="S501" i="4" s="1"/>
  <c r="M212" i="4"/>
  <c r="Y212" i="4" s="1"/>
  <c r="EC130" i="1"/>
  <c r="G161" i="4" s="1"/>
  <c r="S161" i="4" s="1"/>
  <c r="EC389" i="1"/>
  <c r="G420" i="4" s="1"/>
  <c r="S420" i="4" s="1"/>
  <c r="EC294" i="1"/>
  <c r="G325" i="4" s="1"/>
  <c r="S325" i="4" s="1"/>
  <c r="F488" i="4"/>
  <c r="R488" i="4" s="1"/>
  <c r="EC320" i="1"/>
  <c r="G351" i="4" s="1"/>
  <c r="S351" i="4" s="1"/>
  <c r="F351" i="4"/>
  <c r="M337" i="4"/>
  <c r="Y337" i="4" s="1"/>
  <c r="EC288" i="1"/>
  <c r="G319" i="4" s="1"/>
  <c r="S319" i="4" s="1"/>
  <c r="R158" i="4"/>
  <c r="Y158" i="4" s="1"/>
  <c r="EC358" i="1"/>
  <c r="G389" i="4" s="1"/>
  <c r="S389" i="4" s="1"/>
  <c r="EC287" i="1"/>
  <c r="G318" i="4" s="1"/>
  <c r="S318" i="4" s="1"/>
  <c r="EC313" i="1"/>
  <c r="G344" i="4" s="1"/>
  <c r="S344" i="4" s="1"/>
  <c r="EC395" i="1"/>
  <c r="G426" i="4" s="1"/>
  <c r="S426" i="4" s="1"/>
  <c r="EC405" i="1"/>
  <c r="G436" i="4" s="1"/>
  <c r="S436" i="4" s="1"/>
  <c r="EC483" i="1"/>
  <c r="G514" i="4" s="1"/>
  <c r="S514" i="4" s="1"/>
  <c r="EC429" i="1"/>
  <c r="G460" i="4" s="1"/>
  <c r="S460" i="4" s="1"/>
  <c r="M369" i="4"/>
  <c r="Y369" i="4" s="1"/>
  <c r="EC299" i="1"/>
  <c r="G330" i="4" s="1"/>
  <c r="S330" i="4" s="1"/>
  <c r="EC43" i="1"/>
  <c r="G74" i="4" s="1"/>
  <c r="S74" i="4" s="1"/>
  <c r="R208" i="4"/>
  <c r="Y208" i="4" s="1"/>
  <c r="M208" i="4"/>
  <c r="R180" i="4"/>
  <c r="M180" i="4"/>
  <c r="R148" i="4"/>
  <c r="Y148" i="4" s="1"/>
  <c r="M148" i="4"/>
  <c r="R285" i="4"/>
  <c r="M285" i="4"/>
  <c r="EC64" i="1"/>
  <c r="G95" i="4" s="1"/>
  <c r="S95" i="4" s="1"/>
  <c r="EC115" i="1"/>
  <c r="G146" i="4" s="1"/>
  <c r="S146" i="4" s="1"/>
  <c r="R508" i="4"/>
  <c r="M508" i="4"/>
  <c r="EC138" i="1"/>
  <c r="G169" i="4" s="1"/>
  <c r="S169" i="4" s="1"/>
  <c r="EC68" i="1"/>
  <c r="G99" i="4" s="1"/>
  <c r="S99" i="4" s="1"/>
  <c r="R71" i="4"/>
  <c r="M71" i="4"/>
  <c r="R320" i="4"/>
  <c r="Y320" i="4" s="1"/>
  <c r="M320" i="4"/>
  <c r="R257" i="4"/>
  <c r="M257" i="4"/>
  <c r="EC258" i="1"/>
  <c r="G289" i="4" s="1"/>
  <c r="S289" i="4" s="1"/>
  <c r="EC50" i="1"/>
  <c r="G81" i="4" s="1"/>
  <c r="S81" i="4" s="1"/>
  <c r="EC465" i="1"/>
  <c r="G496" i="4" s="1"/>
  <c r="S496" i="4" s="1"/>
  <c r="EC98" i="1"/>
  <c r="G129" i="4" s="1"/>
  <c r="S129" i="4" s="1"/>
  <c r="EC142" i="1"/>
  <c r="G173" i="4" s="1"/>
  <c r="S173" i="4" s="1"/>
  <c r="R540" i="4"/>
  <c r="M540" i="4"/>
  <c r="EC348" i="1"/>
  <c r="G379" i="4" s="1"/>
  <c r="S379" i="4" s="1"/>
  <c r="EC422" i="1"/>
  <c r="G453" i="4" s="1"/>
  <c r="S453" i="4" s="1"/>
  <c r="R265" i="4"/>
  <c r="M265" i="4"/>
  <c r="EC309" i="1"/>
  <c r="G340" i="4" s="1"/>
  <c r="S340" i="4" s="1"/>
  <c r="R259" i="4"/>
  <c r="Y259" i="4" s="1"/>
  <c r="M259" i="4"/>
  <c r="R270" i="4"/>
  <c r="M270" i="4"/>
  <c r="R117" i="4"/>
  <c r="Y117" i="4" s="1"/>
  <c r="M117" i="4"/>
  <c r="R261" i="4"/>
  <c r="M261" i="4"/>
  <c r="R69" i="4"/>
  <c r="M69" i="4"/>
  <c r="R441" i="4"/>
  <c r="M441" i="4"/>
  <c r="R66" i="4"/>
  <c r="M66" i="4"/>
  <c r="R468" i="4"/>
  <c r="M468" i="4"/>
  <c r="EC266" i="1"/>
  <c r="G297" i="4" s="1"/>
  <c r="S297" i="4" s="1"/>
  <c r="R213" i="4"/>
  <c r="M213" i="4"/>
  <c r="EC292" i="1"/>
  <c r="G323" i="4" s="1"/>
  <c r="S323" i="4" s="1"/>
  <c r="R125" i="4"/>
  <c r="Y125" i="4" s="1"/>
  <c r="M125" i="4"/>
  <c r="R273" i="4"/>
  <c r="M273" i="4"/>
  <c r="EC403" i="1"/>
  <c r="G434" i="4" s="1"/>
  <c r="S434" i="4" s="1"/>
  <c r="F434" i="4"/>
  <c r="R272" i="4"/>
  <c r="M272" i="4"/>
  <c r="R112" i="4"/>
  <c r="M112" i="4"/>
  <c r="R304" i="4"/>
  <c r="M304" i="4"/>
  <c r="EC482" i="1"/>
  <c r="G513" i="4" s="1"/>
  <c r="S513" i="4" s="1"/>
  <c r="EC189" i="1"/>
  <c r="G220" i="4" s="1"/>
  <c r="S220" i="4" s="1"/>
  <c r="R65" i="4"/>
  <c r="M65" i="4"/>
  <c r="EC41" i="1"/>
  <c r="G72" i="4" s="1"/>
  <c r="S72" i="4" s="1"/>
  <c r="EC311" i="1"/>
  <c r="G342" i="4" s="1"/>
  <c r="S342" i="4" s="1"/>
  <c r="F342" i="4"/>
  <c r="R156" i="4"/>
  <c r="M156" i="4"/>
  <c r="R512" i="4"/>
  <c r="M512" i="4"/>
  <c r="R215" i="4"/>
  <c r="M215" i="4"/>
  <c r="R356" i="4"/>
  <c r="M356" i="4"/>
  <c r="EC317" i="1"/>
  <c r="G348" i="4" s="1"/>
  <c r="S348" i="4" s="1"/>
  <c r="EC359" i="1"/>
  <c r="G390" i="4" s="1"/>
  <c r="S390" i="4" s="1"/>
  <c r="R142" i="4"/>
  <c r="M142" i="4"/>
  <c r="R79" i="4"/>
  <c r="M79" i="4"/>
  <c r="R290" i="4"/>
  <c r="M290" i="4"/>
  <c r="R166" i="4"/>
  <c r="M166" i="4"/>
  <c r="EC20" i="1"/>
  <c r="G51" i="4" s="1"/>
  <c r="S51" i="4" s="1"/>
  <c r="EC468" i="1"/>
  <c r="G499" i="4" s="1"/>
  <c r="S499" i="4" s="1"/>
  <c r="EC80" i="1"/>
  <c r="G111" i="4" s="1"/>
  <c r="S111" i="4" s="1"/>
  <c r="EC417" i="1"/>
  <c r="G448" i="4" s="1"/>
  <c r="S448" i="4" s="1"/>
  <c r="R73" i="4"/>
  <c r="M73" i="4"/>
  <c r="R119" i="4"/>
  <c r="M119" i="4"/>
  <c r="EC416" i="1"/>
  <c r="G447" i="4" s="1"/>
  <c r="S447" i="4" s="1"/>
  <c r="EC490" i="1"/>
  <c r="G521" i="4" s="1"/>
  <c r="S521" i="4" s="1"/>
  <c r="EC420" i="1"/>
  <c r="G451" i="4" s="1"/>
  <c r="S451" i="4" s="1"/>
  <c r="EC272" i="1"/>
  <c r="G303" i="4" s="1"/>
  <c r="S303" i="4" s="1"/>
  <c r="F526" i="4"/>
  <c r="EC495" i="1"/>
  <c r="G526" i="4" s="1"/>
  <c r="S526" i="4" s="1"/>
  <c r="R89" i="4"/>
  <c r="M89" i="4"/>
  <c r="EC356" i="1"/>
  <c r="G387" i="4" s="1"/>
  <c r="S387" i="4" s="1"/>
  <c r="R349" i="4"/>
  <c r="M349" i="4"/>
  <c r="R523" i="4"/>
  <c r="Y523" i="4" s="1"/>
  <c r="M523" i="4"/>
  <c r="R280" i="4"/>
  <c r="M280" i="4"/>
  <c r="R480" i="4"/>
  <c r="R410" i="4"/>
  <c r="R276" i="4"/>
  <c r="M276" i="4"/>
  <c r="R115" i="4"/>
  <c r="M115" i="4"/>
  <c r="EC284" i="1"/>
  <c r="G315" i="4" s="1"/>
  <c r="S315" i="4" s="1"/>
  <c r="R313" i="4"/>
  <c r="M313" i="4"/>
  <c r="R182" i="4"/>
  <c r="M182" i="4"/>
  <c r="R302" i="4"/>
  <c r="M302" i="4"/>
  <c r="R132" i="4"/>
  <c r="M132" i="4"/>
  <c r="R493" i="4"/>
  <c r="M493" i="4"/>
  <c r="R482" i="4"/>
  <c r="M482" i="4"/>
  <c r="R181" i="4"/>
  <c r="M181" i="4"/>
  <c r="EC32" i="1"/>
  <c r="G63" i="4" s="1"/>
  <c r="S63" i="4" s="1"/>
  <c r="R414" i="4"/>
  <c r="M414" i="4"/>
  <c r="EC92" i="1"/>
  <c r="G123" i="4" s="1"/>
  <c r="S123" i="4" s="1"/>
  <c r="EC30" i="1"/>
  <c r="G61" i="4" s="1"/>
  <c r="S61" i="4" s="1"/>
  <c r="R62" i="4"/>
  <c r="M62" i="4"/>
  <c r="R105" i="4"/>
  <c r="M105" i="4"/>
  <c r="R218" i="4"/>
  <c r="M218" i="4"/>
  <c r="R60" i="4"/>
  <c r="M60" i="4"/>
  <c r="R140" i="4"/>
  <c r="M140" i="4"/>
  <c r="EC283" i="1"/>
  <c r="G314" i="4" s="1"/>
  <c r="S314" i="4" s="1"/>
  <c r="R425" i="4"/>
  <c r="M425" i="4"/>
  <c r="R381" i="4"/>
  <c r="M381" i="4"/>
  <c r="R78" i="4"/>
  <c r="M78" i="4"/>
  <c r="R67" i="4"/>
  <c r="M67" i="4"/>
  <c r="R536" i="4"/>
  <c r="R96" i="4"/>
  <c r="M96" i="4"/>
  <c r="R305" i="4"/>
  <c r="Y305" i="4" s="1"/>
  <c r="M305" i="4"/>
  <c r="R109" i="4"/>
  <c r="M109" i="4"/>
  <c r="R221" i="4"/>
  <c r="Y221" i="4" s="1"/>
  <c r="M221" i="4"/>
  <c r="R64" i="4"/>
  <c r="M64" i="4"/>
  <c r="R282" i="4"/>
  <c r="Y282" i="4" s="1"/>
  <c r="M282" i="4"/>
  <c r="EC360" i="1"/>
  <c r="G391" i="4" s="1"/>
  <c r="S391" i="4" s="1"/>
  <c r="EC290" i="1"/>
  <c r="G321" i="4" s="1"/>
  <c r="S321" i="4" s="1"/>
  <c r="R519" i="4"/>
  <c r="Y519" i="4" s="1"/>
  <c r="M519" i="4"/>
  <c r="R160" i="4"/>
  <c r="M160" i="4"/>
  <c r="EC144" i="1"/>
  <c r="G175" i="4" s="1"/>
  <c r="S175" i="4" s="1"/>
  <c r="R431" i="4"/>
  <c r="M431" i="4"/>
  <c r="EC312" i="1"/>
  <c r="G343" i="4" s="1"/>
  <c r="S343" i="4" s="1"/>
  <c r="R363" i="4"/>
  <c r="Y363" i="4" s="1"/>
  <c r="M363" i="4"/>
  <c r="EC386" i="1"/>
  <c r="G417" i="4" s="1"/>
  <c r="S417" i="4" s="1"/>
  <c r="R174" i="4"/>
  <c r="M174" i="4"/>
  <c r="R288" i="4"/>
  <c r="M288" i="4"/>
  <c r="EC366" i="1"/>
  <c r="G397" i="4" s="1"/>
  <c r="S397" i="4" s="1"/>
  <c r="EC95" i="1"/>
  <c r="G126" i="4" s="1"/>
  <c r="S126" i="4" s="1"/>
  <c r="R294" i="4"/>
  <c r="M294" i="4"/>
  <c r="R503" i="4"/>
  <c r="R268" i="4"/>
  <c r="Y268" i="4" s="1"/>
  <c r="M268" i="4"/>
  <c r="R339" i="4"/>
  <c r="M339" i="4"/>
  <c r="R143" i="4"/>
  <c r="Y143" i="4" s="1"/>
  <c r="M143" i="4"/>
  <c r="EC293" i="1"/>
  <c r="G324" i="4" s="1"/>
  <c r="S324" i="4" s="1"/>
  <c r="R168" i="4"/>
  <c r="M168" i="4"/>
  <c r="R104" i="4"/>
  <c r="M104" i="4"/>
  <c r="R364" i="4"/>
  <c r="M364" i="4"/>
  <c r="R93" i="4"/>
  <c r="M93" i="4"/>
  <c r="EC344" i="1"/>
  <c r="G375" i="4" s="1"/>
  <c r="S375" i="4" s="1"/>
  <c r="R87" i="4"/>
  <c r="M87" i="4"/>
  <c r="R222" i="4"/>
  <c r="M222" i="4"/>
  <c r="R147" i="4"/>
  <c r="Y147" i="4" s="1"/>
  <c r="M147" i="4"/>
  <c r="R360" i="4"/>
  <c r="M360" i="4"/>
  <c r="R316" i="4"/>
  <c r="M316" i="4"/>
  <c r="R219" i="4"/>
  <c r="M219" i="4"/>
  <c r="F336" i="4"/>
  <c r="EC305" i="1"/>
  <c r="G336" i="4" s="1"/>
  <c r="S336" i="4" s="1"/>
  <c r="EC296" i="1"/>
  <c r="G327" i="4" s="1"/>
  <c r="S327" i="4" s="1"/>
  <c r="EC463" i="1"/>
  <c r="G494" i="4" s="1"/>
  <c r="S494" i="4" s="1"/>
  <c r="R210" i="4"/>
  <c r="M210" i="4"/>
  <c r="R267" i="4"/>
  <c r="M267" i="4"/>
  <c r="R120" i="4"/>
  <c r="Y120" i="4" s="1"/>
  <c r="M120" i="4"/>
  <c r="R88" i="4"/>
  <c r="M88" i="4"/>
  <c r="EC499" i="1"/>
  <c r="G530" i="4" s="1"/>
  <c r="S530" i="4" s="1"/>
  <c r="R359" i="4"/>
  <c r="M359" i="4"/>
  <c r="EC145" i="1"/>
  <c r="G176" i="4" s="1"/>
  <c r="S176" i="4" s="1"/>
  <c r="R171" i="4"/>
  <c r="Y171" i="4" s="1"/>
  <c r="M171" i="4"/>
  <c r="R138" i="4"/>
  <c r="M138" i="4"/>
  <c r="R159" i="4"/>
  <c r="M159" i="4"/>
  <c r="EC23" i="1"/>
  <c r="G54" i="4" s="1"/>
  <c r="S54" i="4" s="1"/>
  <c r="EC24" i="1"/>
  <c r="G55" i="4" s="1"/>
  <c r="S55" i="4" s="1"/>
  <c r="EC15" i="1"/>
  <c r="G46" i="4" s="1"/>
  <c r="S46" i="4" s="1"/>
  <c r="EC21" i="1"/>
  <c r="G52" i="4" s="1"/>
  <c r="S52" i="4" s="1"/>
  <c r="EC22" i="1"/>
  <c r="G53" i="4" s="1"/>
  <c r="S53" i="4" s="1"/>
  <c r="BL11" i="1"/>
  <c r="BM11" i="1" s="1"/>
  <c r="CA11" i="1"/>
  <c r="CA13" i="1"/>
  <c r="CB13" i="1" s="1"/>
  <c r="CC13" i="1" s="1"/>
  <c r="CA12" i="1"/>
  <c r="CB12" i="1" s="1"/>
  <c r="CC12" i="1" s="1"/>
  <c r="D42" i="4"/>
  <c r="EX13" i="1"/>
  <c r="B2" i="4" s="1"/>
  <c r="Y118" i="4" l="1"/>
  <c r="Y160" i="4"/>
  <c r="Y218" i="4"/>
  <c r="Y64" i="4"/>
  <c r="Y414" i="4"/>
  <c r="Y280" i="4"/>
  <c r="R491" i="4"/>
  <c r="Y486" i="4"/>
  <c r="M78" i="5"/>
  <c r="N78" i="5"/>
  <c r="J78" i="5"/>
  <c r="K78" i="5"/>
  <c r="M74" i="5"/>
  <c r="N74" i="5"/>
  <c r="K74" i="5"/>
  <c r="J74" i="5"/>
  <c r="M72" i="5"/>
  <c r="N72" i="5"/>
  <c r="K72" i="5"/>
  <c r="J72" i="5"/>
  <c r="N71" i="5"/>
  <c r="M71" i="5"/>
  <c r="J71" i="5"/>
  <c r="K71" i="5"/>
  <c r="Y115" i="4"/>
  <c r="Y112" i="4"/>
  <c r="Y105" i="4"/>
  <c r="N65" i="5"/>
  <c r="M65" i="5"/>
  <c r="K65" i="5"/>
  <c r="J65" i="5"/>
  <c r="M62" i="5"/>
  <c r="N62" i="5"/>
  <c r="J62" i="5"/>
  <c r="K62" i="5"/>
  <c r="N61" i="5"/>
  <c r="M61" i="5"/>
  <c r="K61" i="5"/>
  <c r="J61" i="5"/>
  <c r="Y96" i="4"/>
  <c r="N54" i="5"/>
  <c r="M54" i="5"/>
  <c r="K54" i="5"/>
  <c r="J54" i="5"/>
  <c r="M48" i="5"/>
  <c r="N48" i="5"/>
  <c r="J48" i="5"/>
  <c r="K48" i="5"/>
  <c r="N47" i="5"/>
  <c r="M47" i="5"/>
  <c r="K47" i="5"/>
  <c r="J47" i="5"/>
  <c r="N46" i="5"/>
  <c r="M46" i="5"/>
  <c r="J46" i="5"/>
  <c r="K46" i="5"/>
  <c r="N34" i="5"/>
  <c r="M34" i="5"/>
  <c r="J34" i="5"/>
  <c r="K34" i="5"/>
  <c r="Y76" i="4"/>
  <c r="Y69" i="4"/>
  <c r="Y66" i="4"/>
  <c r="J30" i="5" s="1"/>
  <c r="Y60" i="4"/>
  <c r="Y304" i="4"/>
  <c r="Y273" i="4"/>
  <c r="Y468" i="4"/>
  <c r="Y261" i="4"/>
  <c r="Y71" i="4"/>
  <c r="Y285" i="4"/>
  <c r="Y211" i="4"/>
  <c r="Y219" i="4"/>
  <c r="Y267" i="4"/>
  <c r="Y222" i="4"/>
  <c r="Y339" i="4"/>
  <c r="Y109" i="4"/>
  <c r="Y140" i="4"/>
  <c r="Y62" i="4"/>
  <c r="N26" i="5" s="1"/>
  <c r="Y276" i="4"/>
  <c r="Y349" i="4"/>
  <c r="Y75" i="4"/>
  <c r="Y497" i="4"/>
  <c r="Y478" i="4"/>
  <c r="Y100" i="4"/>
  <c r="Y65" i="4"/>
  <c r="M29" i="5" s="1"/>
  <c r="Y272" i="4"/>
  <c r="Y441" i="4"/>
  <c r="Y270" i="4"/>
  <c r="Y257" i="4"/>
  <c r="Y508" i="4"/>
  <c r="Y180" i="4"/>
  <c r="Y359" i="4"/>
  <c r="Y159" i="4"/>
  <c r="Y88" i="4"/>
  <c r="Y360" i="4"/>
  <c r="Y93" i="4"/>
  <c r="Y294" i="4"/>
  <c r="Y425" i="4"/>
  <c r="Y132" i="4"/>
  <c r="Y73" i="4"/>
  <c r="Y290" i="4"/>
  <c r="Y356" i="4"/>
  <c r="Y265" i="4"/>
  <c r="Y137" i="4"/>
  <c r="Y489" i="4"/>
  <c r="Y301" i="4"/>
  <c r="Y312" i="4"/>
  <c r="Y210" i="4"/>
  <c r="Y364" i="4"/>
  <c r="Y67" i="4"/>
  <c r="Y181" i="4"/>
  <c r="Y302" i="4"/>
  <c r="Y79" i="4"/>
  <c r="Y215" i="4"/>
  <c r="Y437" i="4"/>
  <c r="Y130" i="4"/>
  <c r="Y491" i="4"/>
  <c r="Y367" i="4"/>
  <c r="Y104" i="4"/>
  <c r="Y288" i="4"/>
  <c r="Y431" i="4"/>
  <c r="Y78" i="4"/>
  <c r="Y482" i="4"/>
  <c r="Y182" i="4"/>
  <c r="Y142" i="4"/>
  <c r="Y512" i="4"/>
  <c r="Y213" i="4"/>
  <c r="Y540" i="4"/>
  <c r="Y279" i="4"/>
  <c r="Y87" i="4"/>
  <c r="Y306" i="4"/>
  <c r="Y316" i="4"/>
  <c r="Y168" i="4"/>
  <c r="Y174" i="4"/>
  <c r="Y381" i="4"/>
  <c r="Y493" i="4"/>
  <c r="Y313" i="4"/>
  <c r="Y89" i="4"/>
  <c r="Y119" i="4"/>
  <c r="Y166" i="4"/>
  <c r="Y156" i="4"/>
  <c r="Y116" i="4"/>
  <c r="Y456" i="4"/>
  <c r="Y80" i="4"/>
  <c r="Y138" i="4"/>
  <c r="Y106" i="4"/>
  <c r="M113" i="4"/>
  <c r="Y113" i="4" s="1"/>
  <c r="M446" i="4"/>
  <c r="Y446" i="4" s="1"/>
  <c r="M371" i="4"/>
  <c r="Y371" i="4" s="1"/>
  <c r="M131" i="4"/>
  <c r="Y131" i="4" s="1"/>
  <c r="M410" i="4"/>
  <c r="Y410" i="4" s="1"/>
  <c r="M346" i="4"/>
  <c r="Y346" i="4" s="1"/>
  <c r="M256" i="4"/>
  <c r="Y256" i="4" s="1"/>
  <c r="M419" i="4"/>
  <c r="Y419" i="4" s="1"/>
  <c r="N30" i="5"/>
  <c r="M30" i="5"/>
  <c r="O30" i="5"/>
  <c r="K30" i="5"/>
  <c r="L30" i="5"/>
  <c r="O29" i="5"/>
  <c r="L29" i="5"/>
  <c r="R511" i="4"/>
  <c r="M511" i="4"/>
  <c r="O24" i="5"/>
  <c r="N24" i="5"/>
  <c r="M24" i="5"/>
  <c r="L26" i="5"/>
  <c r="O26" i="5"/>
  <c r="M28" i="5"/>
  <c r="O28" i="5"/>
  <c r="N28" i="5"/>
  <c r="L28" i="5"/>
  <c r="J28" i="5"/>
  <c r="K28" i="5"/>
  <c r="M536" i="4"/>
  <c r="Y536" i="4" s="1"/>
  <c r="R144" i="4"/>
  <c r="Y144" i="4" s="1"/>
  <c r="R445" i="4"/>
  <c r="Y445" i="4" s="1"/>
  <c r="R510" i="4"/>
  <c r="Y510" i="4" s="1"/>
  <c r="M510" i="4"/>
  <c r="M480" i="4"/>
  <c r="Y480" i="4" s="1"/>
  <c r="M503" i="4"/>
  <c r="Y503" i="4" s="1"/>
  <c r="M464" i="4"/>
  <c r="Y464" i="4" s="1"/>
  <c r="M477" i="4"/>
  <c r="Y477" i="4" s="1"/>
  <c r="M172" i="4"/>
  <c r="Y172" i="4" s="1"/>
  <c r="M258" i="4"/>
  <c r="M473" i="4"/>
  <c r="Y473" i="4" s="1"/>
  <c r="M355" i="4"/>
  <c r="Y355" i="4" s="1"/>
  <c r="M322" i="4"/>
  <c r="M406" i="4"/>
  <c r="Y406" i="4" s="1"/>
  <c r="R452" i="4"/>
  <c r="Y452" i="4" s="1"/>
  <c r="M398" i="4"/>
  <c r="Y398" i="4" s="1"/>
  <c r="M421" i="4"/>
  <c r="M163" i="4"/>
  <c r="M378" i="4"/>
  <c r="R374" i="4"/>
  <c r="M374" i="4"/>
  <c r="M413" i="4"/>
  <c r="Y413" i="4" s="1"/>
  <c r="M470" i="4"/>
  <c r="Y470" i="4" s="1"/>
  <c r="R500" i="4"/>
  <c r="Y500" i="4" s="1"/>
  <c r="M461" i="4"/>
  <c r="Y461" i="4" s="1"/>
  <c r="EA16" i="1"/>
  <c r="DY16" i="1"/>
  <c r="EE16" i="1" s="1"/>
  <c r="H47" i="4" s="1"/>
  <c r="T47" i="4" s="1"/>
  <c r="EA25" i="1"/>
  <c r="DY25" i="1"/>
  <c r="EE25" i="1" s="1"/>
  <c r="H56" i="4" s="1"/>
  <c r="T56" i="4" s="1"/>
  <c r="EA17" i="1"/>
  <c r="DY17" i="1"/>
  <c r="EE17" i="1" s="1"/>
  <c r="H48" i="4" s="1"/>
  <c r="T48" i="4" s="1"/>
  <c r="M383" i="4"/>
  <c r="Y383" i="4" s="1"/>
  <c r="EA18" i="1"/>
  <c r="DY18" i="1"/>
  <c r="EE18" i="1" s="1"/>
  <c r="H49" i="4" s="1"/>
  <c r="T49" i="4" s="1"/>
  <c r="EA26" i="1"/>
  <c r="DY26" i="1"/>
  <c r="EE26" i="1" s="1"/>
  <c r="H57" i="4" s="1"/>
  <c r="T57" i="4" s="1"/>
  <c r="EA27" i="1"/>
  <c r="DY27" i="1"/>
  <c r="EE27" i="1" s="1"/>
  <c r="H58" i="4" s="1"/>
  <c r="T58" i="4" s="1"/>
  <c r="EA19" i="1"/>
  <c r="F50" i="4" s="1"/>
  <c r="DY19" i="1"/>
  <c r="EE19" i="1" s="1"/>
  <c r="H50" i="4" s="1"/>
  <c r="T50" i="4" s="1"/>
  <c r="EA14" i="1"/>
  <c r="F45" i="4" s="1"/>
  <c r="DY14" i="1"/>
  <c r="EE14" i="1" s="1"/>
  <c r="H45" i="4" s="1"/>
  <c r="T45" i="4" s="1"/>
  <c r="R515" i="4"/>
  <c r="M515" i="4"/>
  <c r="M438" i="4"/>
  <c r="R438" i="4"/>
  <c r="M150" i="4"/>
  <c r="Y150" i="4" s="1"/>
  <c r="M103" i="4"/>
  <c r="Y103" i="4" s="1"/>
  <c r="M502" i="4"/>
  <c r="Y502" i="4" s="1"/>
  <c r="M385" i="4"/>
  <c r="Y385" i="4" s="1"/>
  <c r="M492" i="4"/>
  <c r="Y492" i="4" s="1"/>
  <c r="M352" i="4"/>
  <c r="Y352" i="4" s="1"/>
  <c r="M430" i="4"/>
  <c r="Y430" i="4" s="1"/>
  <c r="M498" i="4"/>
  <c r="Y498" i="4" s="1"/>
  <c r="M449" i="4"/>
  <c r="M331" i="4"/>
  <c r="Y331" i="4" s="1"/>
  <c r="M354" i="4"/>
  <c r="M399" i="4"/>
  <c r="R399" i="4"/>
  <c r="R135" i="4"/>
  <c r="M135" i="4"/>
  <c r="M141" i="4"/>
  <c r="Y141" i="4" s="1"/>
  <c r="M102" i="4"/>
  <c r="Y102" i="4" s="1"/>
  <c r="M307" i="4"/>
  <c r="Y307" i="4" s="1"/>
  <c r="R354" i="4"/>
  <c r="Y354" i="4" s="1"/>
  <c r="M357" i="4"/>
  <c r="Y357" i="4" s="1"/>
  <c r="M382" i="4"/>
  <c r="Y382" i="4" s="1"/>
  <c r="M435" i="4"/>
  <c r="Y435" i="4" s="1"/>
  <c r="M539" i="4"/>
  <c r="Y539" i="4" s="1"/>
  <c r="M538" i="4"/>
  <c r="Y538" i="4" s="1"/>
  <c r="R527" i="4"/>
  <c r="Y527" i="4" s="1"/>
  <c r="R449" i="4"/>
  <c r="Y449" i="4" s="1"/>
  <c r="M326" i="4"/>
  <c r="Y326" i="4" s="1"/>
  <c r="M444" i="4"/>
  <c r="Y444" i="4" s="1"/>
  <c r="R403" i="4"/>
  <c r="M403" i="4"/>
  <c r="M423" i="4"/>
  <c r="R402" i="4"/>
  <c r="M402" i="4"/>
  <c r="R386" i="4"/>
  <c r="Y386" i="4" s="1"/>
  <c r="M386" i="4"/>
  <c r="R121" i="4"/>
  <c r="M121" i="4"/>
  <c r="R454" i="4"/>
  <c r="M454" i="4"/>
  <c r="M469" i="4"/>
  <c r="Y469" i="4" s="1"/>
  <c r="M338" i="4"/>
  <c r="Y338" i="4" s="1"/>
  <c r="M476" i="4"/>
  <c r="Y476" i="4" s="1"/>
  <c r="M479" i="4"/>
  <c r="Y479" i="4" s="1"/>
  <c r="M504" i="4"/>
  <c r="Y504" i="4" s="1"/>
  <c r="M77" i="4"/>
  <c r="Y77" i="4" s="1"/>
  <c r="R163" i="4"/>
  <c r="M170" i="4"/>
  <c r="Y170" i="4" s="1"/>
  <c r="M262" i="4"/>
  <c r="Y262" i="4" s="1"/>
  <c r="M299" i="4"/>
  <c r="Y299" i="4" s="1"/>
  <c r="M165" i="4"/>
  <c r="Y165" i="4" s="1"/>
  <c r="M332" i="4"/>
  <c r="Y332" i="4" s="1"/>
  <c r="M424" i="4"/>
  <c r="Y424" i="4" s="1"/>
  <c r="EC14" i="1"/>
  <c r="G45" i="4" s="1"/>
  <c r="S45" i="4" s="1"/>
  <c r="M474" i="4"/>
  <c r="Y474" i="4" s="1"/>
  <c r="M409" i="4"/>
  <c r="M149" i="4"/>
  <c r="Y149" i="4" s="1"/>
  <c r="M91" i="4"/>
  <c r="R91" i="4"/>
  <c r="M455" i="4"/>
  <c r="Y455" i="4" s="1"/>
  <c r="M442" i="4"/>
  <c r="Y442" i="4" s="1"/>
  <c r="M325" i="4"/>
  <c r="Y325" i="4" s="1"/>
  <c r="M94" i="4"/>
  <c r="Y94" i="4" s="1"/>
  <c r="M291" i="4"/>
  <c r="Y291" i="4" s="1"/>
  <c r="M335" i="4"/>
  <c r="Y335" i="4" s="1"/>
  <c r="M416" i="4"/>
  <c r="Y416" i="4" s="1"/>
  <c r="M483" i="4"/>
  <c r="R483" i="4"/>
  <c r="R465" i="4"/>
  <c r="M465" i="4"/>
  <c r="R495" i="4"/>
  <c r="M495" i="4"/>
  <c r="R85" i="4"/>
  <c r="M85" i="4"/>
  <c r="R394" i="4"/>
  <c r="Y394" i="4" s="1"/>
  <c r="M394" i="4"/>
  <c r="M283" i="4"/>
  <c r="R283" i="4"/>
  <c r="R490" i="4"/>
  <c r="M490" i="4"/>
  <c r="R524" i="4"/>
  <c r="M524" i="4"/>
  <c r="R322" i="4"/>
  <c r="Y322" i="4" s="1"/>
  <c r="M411" i="4"/>
  <c r="R411" i="4"/>
  <c r="S422" i="4"/>
  <c r="M422" i="4"/>
  <c r="R509" i="4"/>
  <c r="M509" i="4"/>
  <c r="M395" i="4"/>
  <c r="R395" i="4"/>
  <c r="Y395" i="4" s="1"/>
  <c r="R328" i="4"/>
  <c r="Y328" i="4" s="1"/>
  <c r="M487" i="4"/>
  <c r="R487" i="4"/>
  <c r="R409" i="4"/>
  <c r="Y409" i="4" s="1"/>
  <c r="M534" i="4"/>
  <c r="R534" i="4"/>
  <c r="M450" i="4"/>
  <c r="Y450" i="4" s="1"/>
  <c r="M287" i="4"/>
  <c r="Y287" i="4" s="1"/>
  <c r="K24" i="5"/>
  <c r="J24" i="5"/>
  <c r="M427" i="4"/>
  <c r="Y427" i="4" s="1"/>
  <c r="M522" i="4"/>
  <c r="Y522" i="4" s="1"/>
  <c r="M264" i="4"/>
  <c r="Y264" i="4" s="1"/>
  <c r="M501" i="4"/>
  <c r="Y501" i="4" s="1"/>
  <c r="M373" i="4"/>
  <c r="Y373" i="4" s="1"/>
  <c r="M418" i="4"/>
  <c r="Y418" i="4" s="1"/>
  <c r="R421" i="4"/>
  <c r="Y421" i="4" s="1"/>
  <c r="M86" i="4"/>
  <c r="Y86" i="4" s="1"/>
  <c r="M407" i="4"/>
  <c r="Y407" i="4" s="1"/>
  <c r="R378" i="4"/>
  <c r="Y378" i="4" s="1"/>
  <c r="R475" i="4"/>
  <c r="M475" i="4"/>
  <c r="R428" i="4"/>
  <c r="M428" i="4"/>
  <c r="CB11" i="1"/>
  <c r="M164" i="4"/>
  <c r="Y164" i="4" s="1"/>
  <c r="M370" i="4"/>
  <c r="Y370" i="4" s="1"/>
  <c r="M334" i="4"/>
  <c r="Y334" i="4" s="1"/>
  <c r="R258" i="4"/>
  <c r="M516" i="4"/>
  <c r="Y516" i="4" s="1"/>
  <c r="M541" i="4"/>
  <c r="Y541" i="4" s="1"/>
  <c r="R423" i="4"/>
  <c r="Y423" i="4" s="1"/>
  <c r="M439" i="4"/>
  <c r="Y439" i="4" s="1"/>
  <c r="M319" i="4"/>
  <c r="Y319" i="4" s="1"/>
  <c r="M347" i="4"/>
  <c r="Y347" i="4" s="1"/>
  <c r="M520" i="4"/>
  <c r="R520" i="4"/>
  <c r="R433" i="4"/>
  <c r="M433" i="4"/>
  <c r="M351" i="4"/>
  <c r="R351" i="4"/>
  <c r="M488" i="4"/>
  <c r="Y488" i="4" s="1"/>
  <c r="EC19" i="1"/>
  <c r="G50" i="4" s="1"/>
  <c r="S50" i="4" s="1"/>
  <c r="M389" i="4"/>
  <c r="Y389" i="4" s="1"/>
  <c r="R420" i="4"/>
  <c r="M420" i="4"/>
  <c r="R443" i="4"/>
  <c r="M443" i="4"/>
  <c r="M161" i="4"/>
  <c r="Y161" i="4" s="1"/>
  <c r="M426" i="4"/>
  <c r="Y426" i="4" s="1"/>
  <c r="M318" i="4"/>
  <c r="Y318" i="4" s="1"/>
  <c r="M344" i="4"/>
  <c r="Y344" i="4" s="1"/>
  <c r="M350" i="4"/>
  <c r="Y350" i="4" s="1"/>
  <c r="R460" i="4"/>
  <c r="M460" i="4"/>
  <c r="M436" i="4"/>
  <c r="Y436" i="4" s="1"/>
  <c r="M514" i="4"/>
  <c r="R514" i="4"/>
  <c r="R111" i="4"/>
  <c r="M111" i="4"/>
  <c r="R323" i="4"/>
  <c r="M323" i="4"/>
  <c r="R289" i="4"/>
  <c r="M289" i="4"/>
  <c r="R176" i="4"/>
  <c r="M176" i="4"/>
  <c r="R494" i="4"/>
  <c r="Y494" i="4" s="1"/>
  <c r="M494" i="4"/>
  <c r="R324" i="4"/>
  <c r="M324" i="4"/>
  <c r="R417" i="4"/>
  <c r="M417" i="4"/>
  <c r="R321" i="4"/>
  <c r="M321" i="4"/>
  <c r="R123" i="4"/>
  <c r="Y123" i="4" s="1"/>
  <c r="M123" i="4"/>
  <c r="R63" i="4"/>
  <c r="M63" i="4"/>
  <c r="R315" i="4"/>
  <c r="M315" i="4"/>
  <c r="R387" i="4"/>
  <c r="M387" i="4"/>
  <c r="R303" i="4"/>
  <c r="Y303" i="4" s="1"/>
  <c r="M303" i="4"/>
  <c r="R499" i="4"/>
  <c r="M499" i="4"/>
  <c r="R297" i="4"/>
  <c r="M297" i="4"/>
  <c r="R379" i="4"/>
  <c r="M379" i="4"/>
  <c r="R496" i="4"/>
  <c r="Y496" i="4" s="1"/>
  <c r="M496" i="4"/>
  <c r="R74" i="4"/>
  <c r="M74" i="4"/>
  <c r="R336" i="4"/>
  <c r="M336" i="4"/>
  <c r="R342" i="4"/>
  <c r="M342" i="4"/>
  <c r="R434" i="4"/>
  <c r="Y434" i="4" s="1"/>
  <c r="M434" i="4"/>
  <c r="R173" i="4"/>
  <c r="M173" i="4"/>
  <c r="R530" i="4"/>
  <c r="M530" i="4"/>
  <c r="R314" i="4"/>
  <c r="M314" i="4"/>
  <c r="R397" i="4"/>
  <c r="Y397" i="4" s="1"/>
  <c r="M397" i="4"/>
  <c r="R343" i="4"/>
  <c r="M343" i="4"/>
  <c r="R391" i="4"/>
  <c r="M391" i="4"/>
  <c r="R521" i="4"/>
  <c r="M521" i="4"/>
  <c r="R448" i="4"/>
  <c r="Y448" i="4" s="1"/>
  <c r="M448" i="4"/>
  <c r="R390" i="4"/>
  <c r="M390" i="4"/>
  <c r="R348" i="4"/>
  <c r="M348" i="4"/>
  <c r="R72" i="4"/>
  <c r="M72" i="4"/>
  <c r="R340" i="4"/>
  <c r="Y340" i="4" s="1"/>
  <c r="M340" i="4"/>
  <c r="R453" i="4"/>
  <c r="M453" i="4"/>
  <c r="R146" i="4"/>
  <c r="M146" i="4"/>
  <c r="R61" i="4"/>
  <c r="M61" i="4"/>
  <c r="R526" i="4"/>
  <c r="Y526" i="4" s="1"/>
  <c r="M526" i="4"/>
  <c r="R220" i="4"/>
  <c r="M220" i="4"/>
  <c r="R95" i="4"/>
  <c r="M95" i="4"/>
  <c r="R327" i="4"/>
  <c r="M327" i="4"/>
  <c r="R175" i="4"/>
  <c r="Y175" i="4" s="1"/>
  <c r="M175" i="4"/>
  <c r="R375" i="4"/>
  <c r="M375" i="4"/>
  <c r="R126" i="4"/>
  <c r="M126" i="4"/>
  <c r="R451" i="4"/>
  <c r="M451" i="4"/>
  <c r="R447" i="4"/>
  <c r="Y447" i="4" s="1"/>
  <c r="M447" i="4"/>
  <c r="R513" i="4"/>
  <c r="M513" i="4"/>
  <c r="R129" i="4"/>
  <c r="M129" i="4"/>
  <c r="R81" i="4"/>
  <c r="M81" i="4"/>
  <c r="R99" i="4"/>
  <c r="M99" i="4"/>
  <c r="R169" i="4"/>
  <c r="M169" i="4"/>
  <c r="R330" i="4"/>
  <c r="M330" i="4"/>
  <c r="EC17" i="1"/>
  <c r="G48" i="4" s="1"/>
  <c r="S48" i="4" s="1"/>
  <c r="F52" i="4"/>
  <c r="F55" i="4"/>
  <c r="EC25" i="1"/>
  <c r="G56" i="4" s="1"/>
  <c r="S56" i="4" s="1"/>
  <c r="F53" i="4"/>
  <c r="F46" i="4"/>
  <c r="EC18" i="1"/>
  <c r="G49" i="4" s="1"/>
  <c r="S49" i="4" s="1"/>
  <c r="R51" i="4"/>
  <c r="M51" i="4"/>
  <c r="Y51" i="4" s="1"/>
  <c r="F54" i="4"/>
  <c r="EC26" i="1"/>
  <c r="G57" i="4" s="1"/>
  <c r="S57" i="4" s="1"/>
  <c r="EC16" i="1"/>
  <c r="G47" i="4" s="1"/>
  <c r="S47" i="4" s="1"/>
  <c r="R59" i="4"/>
  <c r="M59" i="4"/>
  <c r="EC27" i="1"/>
  <c r="G58" i="4" s="1"/>
  <c r="S58" i="4" s="1"/>
  <c r="BN11" i="1"/>
  <c r="BN13" i="1"/>
  <c r="P42" i="4"/>
  <c r="Y81" i="4" l="1"/>
  <c r="M45" i="5" s="1"/>
  <c r="Y451" i="4"/>
  <c r="Y327" i="4"/>
  <c r="Y521" i="4"/>
  <c r="Y314" i="4"/>
  <c r="Y342" i="4"/>
  <c r="Y379" i="4"/>
  <c r="Y534" i="4"/>
  <c r="Y258" i="4"/>
  <c r="Y163" i="4"/>
  <c r="Y487" i="4"/>
  <c r="Y283" i="4"/>
  <c r="Y399" i="4"/>
  <c r="N79" i="5"/>
  <c r="M79" i="5"/>
  <c r="K79" i="5"/>
  <c r="J79" i="5"/>
  <c r="M77" i="5"/>
  <c r="N77" i="5"/>
  <c r="K77" i="5"/>
  <c r="J77" i="5"/>
  <c r="M76" i="5"/>
  <c r="N76" i="5"/>
  <c r="J76" i="5"/>
  <c r="K76" i="5"/>
  <c r="M73" i="5"/>
  <c r="N73" i="5"/>
  <c r="K73" i="5"/>
  <c r="J73" i="5"/>
  <c r="M70" i="5"/>
  <c r="N70" i="5"/>
  <c r="J70" i="5"/>
  <c r="K70" i="5"/>
  <c r="N69" i="5"/>
  <c r="M69" i="5"/>
  <c r="K69" i="5"/>
  <c r="J69" i="5"/>
  <c r="N67" i="5"/>
  <c r="M67" i="5"/>
  <c r="J67" i="5"/>
  <c r="K67" i="5"/>
  <c r="N66" i="5"/>
  <c r="M66" i="5"/>
  <c r="J66" i="5"/>
  <c r="K66" i="5"/>
  <c r="N64" i="5"/>
  <c r="M64" i="5"/>
  <c r="J64" i="5"/>
  <c r="K64" i="5"/>
  <c r="N60" i="5"/>
  <c r="M60" i="5"/>
  <c r="J60" i="5"/>
  <c r="K60" i="5"/>
  <c r="N58" i="5"/>
  <c r="M58" i="5"/>
  <c r="J58" i="5"/>
  <c r="K58" i="5"/>
  <c r="N57" i="5"/>
  <c r="M57" i="5"/>
  <c r="K57" i="5"/>
  <c r="J57" i="5"/>
  <c r="E57" i="5"/>
  <c r="F57" i="5"/>
  <c r="B57" i="5"/>
  <c r="C57" i="5"/>
  <c r="Y99" i="4"/>
  <c r="N53" i="5"/>
  <c r="M53" i="5"/>
  <c r="K53" i="5"/>
  <c r="J53" i="5"/>
  <c r="M52" i="5"/>
  <c r="N52" i="5"/>
  <c r="J52" i="5"/>
  <c r="K52" i="5"/>
  <c r="N51" i="5"/>
  <c r="M51" i="5"/>
  <c r="K51" i="5"/>
  <c r="J51" i="5"/>
  <c r="N50" i="5"/>
  <c r="M50" i="5"/>
  <c r="J50" i="5"/>
  <c r="K50" i="5"/>
  <c r="J45" i="5"/>
  <c r="Y91" i="4"/>
  <c r="N43" i="5"/>
  <c r="M43" i="5"/>
  <c r="K43" i="5"/>
  <c r="J43" i="5"/>
  <c r="N42" i="5"/>
  <c r="M42" i="5"/>
  <c r="J42" i="5"/>
  <c r="K42" i="5"/>
  <c r="M41" i="5"/>
  <c r="N41" i="5"/>
  <c r="K41" i="5"/>
  <c r="J41" i="5"/>
  <c r="N40" i="5"/>
  <c r="M40" i="5"/>
  <c r="J40" i="5"/>
  <c r="K40" i="5"/>
  <c r="N39" i="5"/>
  <c r="M39" i="5"/>
  <c r="K39" i="5"/>
  <c r="J39" i="5"/>
  <c r="N37" i="5"/>
  <c r="M37" i="5"/>
  <c r="J37" i="5"/>
  <c r="K37" i="5"/>
  <c r="Y72" i="4"/>
  <c r="N35" i="5"/>
  <c r="M35" i="5"/>
  <c r="K35" i="5"/>
  <c r="J35" i="5"/>
  <c r="N33" i="5"/>
  <c r="M33" i="5"/>
  <c r="K33" i="5"/>
  <c r="J33" i="5"/>
  <c r="N31" i="5"/>
  <c r="M31" i="5"/>
  <c r="K31" i="5"/>
  <c r="J31" i="5"/>
  <c r="E30" i="5"/>
  <c r="F30" i="5"/>
  <c r="C30" i="5"/>
  <c r="B30" i="5"/>
  <c r="J29" i="5"/>
  <c r="K29" i="5"/>
  <c r="N29" i="5"/>
  <c r="M26" i="5"/>
  <c r="J26" i="5"/>
  <c r="K26" i="5"/>
  <c r="Y61" i="4"/>
  <c r="Y438" i="4"/>
  <c r="Y387" i="4"/>
  <c r="Y321" i="4"/>
  <c r="Y176" i="4"/>
  <c r="Y490" i="4"/>
  <c r="Y495" i="4"/>
  <c r="Y454" i="4"/>
  <c r="Y135" i="4"/>
  <c r="Y146" i="4"/>
  <c r="Y126" i="4"/>
  <c r="Y391" i="4"/>
  <c r="Y460" i="4"/>
  <c r="Y433" i="4"/>
  <c r="Y524" i="4"/>
  <c r="Y129" i="4"/>
  <c r="Y348" i="4"/>
  <c r="Y59" i="4"/>
  <c r="J23" i="5" s="1"/>
  <c r="Y169" i="4"/>
  <c r="Y513" i="4"/>
  <c r="Y375" i="4"/>
  <c r="Y220" i="4"/>
  <c r="Y453" i="4"/>
  <c r="Y390" i="4"/>
  <c r="Y343" i="4"/>
  <c r="Y173" i="4"/>
  <c r="Y74" i="4"/>
  <c r="Y499" i="4"/>
  <c r="Y63" i="4"/>
  <c r="Y324" i="4"/>
  <c r="Y95" i="4"/>
  <c r="Y111" i="4"/>
  <c r="Y422" i="4"/>
  <c r="Y403" i="4"/>
  <c r="Y515" i="4"/>
  <c r="Y330" i="4"/>
  <c r="Y411" i="4"/>
  <c r="Y514" i="4"/>
  <c r="Y465" i="4"/>
  <c r="Y121" i="4"/>
  <c r="Y351" i="4"/>
  <c r="Y483" i="4"/>
  <c r="Y530" i="4"/>
  <c r="Y336" i="4"/>
  <c r="Y297" i="4"/>
  <c r="Y315" i="4"/>
  <c r="Y417" i="4"/>
  <c r="Y289" i="4"/>
  <c r="Y443" i="4"/>
  <c r="Y428" i="4"/>
  <c r="Y511" i="4"/>
  <c r="Y85" i="4"/>
  <c r="Y402" i="4"/>
  <c r="Y323" i="4"/>
  <c r="Y420" i="4"/>
  <c r="Y520" i="4"/>
  <c r="Y475" i="4"/>
  <c r="Y509" i="4"/>
  <c r="Y374" i="4"/>
  <c r="N15" i="5"/>
  <c r="O15" i="5"/>
  <c r="M15" i="5"/>
  <c r="L15" i="5"/>
  <c r="J15" i="5"/>
  <c r="K15" i="5"/>
  <c r="G27" i="5"/>
  <c r="F27" i="5"/>
  <c r="D27" i="5"/>
  <c r="E27" i="5"/>
  <c r="O23" i="5"/>
  <c r="F25" i="5"/>
  <c r="E25" i="5"/>
  <c r="G25" i="5"/>
  <c r="G15" i="5"/>
  <c r="E15" i="5"/>
  <c r="F15" i="5"/>
  <c r="D15" i="5"/>
  <c r="B25" i="5"/>
  <c r="C25" i="5"/>
  <c r="BQ11" i="1"/>
  <c r="BV11" i="1" s="1"/>
  <c r="CC11" i="1"/>
  <c r="R54" i="4"/>
  <c r="M54" i="4"/>
  <c r="M53" i="4"/>
  <c r="R53" i="4"/>
  <c r="R52" i="4"/>
  <c r="M52" i="4"/>
  <c r="M45" i="4"/>
  <c r="R45" i="4"/>
  <c r="R50" i="4"/>
  <c r="M50" i="4"/>
  <c r="R46" i="4"/>
  <c r="M46" i="4"/>
  <c r="R55" i="4"/>
  <c r="M55" i="4"/>
  <c r="F48" i="4"/>
  <c r="F57" i="4"/>
  <c r="F47" i="4"/>
  <c r="C15" i="5"/>
  <c r="B15" i="5"/>
  <c r="F49" i="4"/>
  <c r="F56" i="4"/>
  <c r="F58" i="4"/>
  <c r="BP11" i="1"/>
  <c r="BU11" i="1" s="1"/>
  <c r="BR11" i="1"/>
  <c r="BW11" i="1" s="1"/>
  <c r="BO11" i="1"/>
  <c r="BT11" i="1" s="1"/>
  <c r="BR13" i="1"/>
  <c r="BW13" i="1" s="1"/>
  <c r="BQ13" i="1"/>
  <c r="BV13" i="1" s="1"/>
  <c r="BP13" i="1"/>
  <c r="BU13" i="1" s="1"/>
  <c r="BO13" i="1"/>
  <c r="BT13" i="1" s="1"/>
  <c r="BN12" i="1"/>
  <c r="Y50" i="4" l="1"/>
  <c r="Y54" i="4"/>
  <c r="K45" i="5"/>
  <c r="N45" i="5"/>
  <c r="M75" i="5"/>
  <c r="N75" i="5"/>
  <c r="K75" i="5"/>
  <c r="J75" i="5"/>
  <c r="E63" i="5"/>
  <c r="F63" i="5"/>
  <c r="B63" i="5"/>
  <c r="C63" i="5"/>
  <c r="N63" i="5"/>
  <c r="M63" i="5"/>
  <c r="K63" i="5"/>
  <c r="J63" i="5"/>
  <c r="N59" i="5"/>
  <c r="M59" i="5"/>
  <c r="K59" i="5"/>
  <c r="J59" i="5"/>
  <c r="N55" i="5"/>
  <c r="M55" i="5"/>
  <c r="K55" i="5"/>
  <c r="J55" i="5"/>
  <c r="M49" i="5"/>
  <c r="N49" i="5"/>
  <c r="K49" i="5"/>
  <c r="J49" i="5"/>
  <c r="N38" i="5"/>
  <c r="M38" i="5"/>
  <c r="K38" i="5"/>
  <c r="J38" i="5"/>
  <c r="M36" i="5"/>
  <c r="N36" i="5"/>
  <c r="J36" i="5"/>
  <c r="K36" i="5"/>
  <c r="N27" i="5"/>
  <c r="M27" i="5"/>
  <c r="K27" i="5"/>
  <c r="J27" i="5"/>
  <c r="M25" i="5"/>
  <c r="N25" i="5"/>
  <c r="K25" i="5"/>
  <c r="J25" i="5"/>
  <c r="N23" i="5"/>
  <c r="M23" i="5"/>
  <c r="K23" i="5"/>
  <c r="Y45" i="4"/>
  <c r="M9" i="5" s="1"/>
  <c r="Y46" i="4"/>
  <c r="M10" i="5" s="1"/>
  <c r="Y55" i="4"/>
  <c r="M19" i="5" s="1"/>
  <c r="Y52" i="4"/>
  <c r="K16" i="5" s="1"/>
  <c r="Y53" i="4"/>
  <c r="J17" i="5" s="1"/>
  <c r="O14" i="5"/>
  <c r="M14" i="5"/>
  <c r="N14" i="5"/>
  <c r="L14" i="5"/>
  <c r="J14" i="5"/>
  <c r="K14" i="5"/>
  <c r="O19" i="5"/>
  <c r="L19" i="5"/>
  <c r="O16" i="5"/>
  <c r="L16" i="5"/>
  <c r="O17" i="5"/>
  <c r="L17" i="5"/>
  <c r="O18" i="5"/>
  <c r="N18" i="5"/>
  <c r="M18" i="5"/>
  <c r="L18" i="5"/>
  <c r="K18" i="5"/>
  <c r="J18" i="5"/>
  <c r="O10" i="5"/>
  <c r="L10" i="5"/>
  <c r="G19" i="5"/>
  <c r="E19" i="5"/>
  <c r="F19" i="5"/>
  <c r="F16" i="5"/>
  <c r="D16" i="5"/>
  <c r="E16" i="5"/>
  <c r="G16" i="5"/>
  <c r="O9" i="5"/>
  <c r="L9" i="5"/>
  <c r="G17" i="5"/>
  <c r="E17" i="5"/>
  <c r="F17" i="5"/>
  <c r="D17" i="5"/>
  <c r="D14" i="5"/>
  <c r="E14" i="5"/>
  <c r="G14" i="5"/>
  <c r="F14" i="5"/>
  <c r="E18" i="5"/>
  <c r="F18" i="5"/>
  <c r="D18" i="5"/>
  <c r="G18" i="5"/>
  <c r="G10" i="5"/>
  <c r="D10" i="5"/>
  <c r="C27" i="5"/>
  <c r="B27" i="5"/>
  <c r="R57" i="4"/>
  <c r="M57" i="4"/>
  <c r="B17" i="5"/>
  <c r="C17" i="5"/>
  <c r="R56" i="4"/>
  <c r="M56" i="4"/>
  <c r="R48" i="4"/>
  <c r="M48" i="4"/>
  <c r="R49" i="4"/>
  <c r="M49" i="4"/>
  <c r="C9" i="5"/>
  <c r="B9" i="5"/>
  <c r="R47" i="4"/>
  <c r="M47" i="4"/>
  <c r="D19" i="5"/>
  <c r="B19" i="5"/>
  <c r="C19" i="5"/>
  <c r="B14" i="5"/>
  <c r="C14" i="5"/>
  <c r="B16" i="5"/>
  <c r="C16" i="5"/>
  <c r="B18" i="5"/>
  <c r="C18" i="5"/>
  <c r="R58" i="4"/>
  <c r="M58" i="4"/>
  <c r="BX11" i="1"/>
  <c r="BS11" i="1"/>
  <c r="BX13" i="1"/>
  <c r="BR12" i="1"/>
  <c r="BW12" i="1" s="1"/>
  <c r="BQ12" i="1"/>
  <c r="BV12" i="1" s="1"/>
  <c r="BS13" i="1"/>
  <c r="BO12" i="1"/>
  <c r="BT12" i="1" s="1"/>
  <c r="BP12" i="1"/>
  <c r="BU12" i="1" s="1"/>
  <c r="Y48" i="4" l="1"/>
  <c r="N19" i="5"/>
  <c r="J19" i="5"/>
  <c r="K19" i="5"/>
  <c r="K17" i="5"/>
  <c r="N17" i="5"/>
  <c r="M17" i="5"/>
  <c r="Y57" i="4"/>
  <c r="J16" i="5"/>
  <c r="M16" i="5"/>
  <c r="N16" i="5"/>
  <c r="N10" i="5"/>
  <c r="E10" i="5"/>
  <c r="F10" i="5"/>
  <c r="B10" i="5"/>
  <c r="C10" i="5"/>
  <c r="K10" i="5"/>
  <c r="J10" i="5"/>
  <c r="N9" i="5"/>
  <c r="J9" i="5"/>
  <c r="K9" i="5"/>
  <c r="Y47" i="4"/>
  <c r="N11" i="5" s="1"/>
  <c r="Y58" i="4"/>
  <c r="Y49" i="4"/>
  <c r="M13" i="5" s="1"/>
  <c r="Y56" i="4"/>
  <c r="N20" i="5" s="1"/>
  <c r="O11" i="5"/>
  <c r="L11" i="5"/>
  <c r="O20" i="5"/>
  <c r="L20" i="5"/>
  <c r="O12" i="5"/>
  <c r="M12" i="5"/>
  <c r="N12" i="5"/>
  <c r="L12" i="5"/>
  <c r="J12" i="5"/>
  <c r="K12" i="5"/>
  <c r="D20" i="5"/>
  <c r="G20" i="5"/>
  <c r="E11" i="5"/>
  <c r="D11" i="5"/>
  <c r="F11" i="5"/>
  <c r="G11" i="5"/>
  <c r="E12" i="5"/>
  <c r="G12" i="5"/>
  <c r="F12" i="5"/>
  <c r="D12" i="5"/>
  <c r="O13" i="5"/>
  <c r="L13" i="5"/>
  <c r="G21" i="5"/>
  <c r="E21" i="5"/>
  <c r="F21" i="5"/>
  <c r="E22" i="5"/>
  <c r="G22" i="5"/>
  <c r="F22" i="5"/>
  <c r="F13" i="5"/>
  <c r="E13" i="5"/>
  <c r="CD11" i="1"/>
  <c r="CD13" i="1"/>
  <c r="C22" i="5"/>
  <c r="B22" i="5"/>
  <c r="C11" i="5"/>
  <c r="B11" i="5"/>
  <c r="C13" i="5"/>
  <c r="B13" i="5"/>
  <c r="C12" i="5"/>
  <c r="B12" i="5"/>
  <c r="D21" i="5"/>
  <c r="B21" i="5"/>
  <c r="C21" i="5"/>
  <c r="BS12" i="1"/>
  <c r="BX12" i="1"/>
  <c r="N22" i="5" l="1"/>
  <c r="M22" i="5"/>
  <c r="J22" i="5"/>
  <c r="K22" i="5"/>
  <c r="N21" i="5"/>
  <c r="M21" i="5"/>
  <c r="K21" i="5"/>
  <c r="J21" i="5"/>
  <c r="C20" i="5"/>
  <c r="B20" i="5"/>
  <c r="E20" i="5"/>
  <c r="F20" i="5"/>
  <c r="J20" i="5"/>
  <c r="K20" i="5"/>
  <c r="M20" i="5"/>
  <c r="N13" i="5"/>
  <c r="K13" i="5"/>
  <c r="J13" i="5"/>
  <c r="J11" i="5"/>
  <c r="K11" i="5"/>
  <c r="M11" i="5"/>
  <c r="EA13" i="1"/>
  <c r="DY13" i="1"/>
  <c r="EE13" i="1" s="1"/>
  <c r="H44" i="4" s="1"/>
  <c r="T44" i="4" s="1"/>
  <c r="EA11" i="1"/>
  <c r="F42" i="4" s="1"/>
  <c r="R42" i="4" s="1"/>
  <c r="DY11" i="1"/>
  <c r="EE11" i="1" s="1"/>
  <c r="H42" i="4" s="1"/>
  <c r="T42" i="4" s="1"/>
  <c r="CD12" i="1"/>
  <c r="EC11" i="1"/>
  <c r="G42" i="4" s="1"/>
  <c r="S42" i="4" s="1"/>
  <c r="EC13" i="1"/>
  <c r="G44" i="4" s="1"/>
  <c r="S44" i="4" s="1"/>
  <c r="EA12" i="1" l="1"/>
  <c r="F43" i="4" s="1"/>
  <c r="DY12" i="1"/>
  <c r="EE12" i="1" s="1"/>
  <c r="H43" i="4" s="1"/>
  <c r="T43" i="4" s="1"/>
  <c r="EC12" i="1"/>
  <c r="G43" i="4" s="1"/>
  <c r="S43" i="4" s="1"/>
  <c r="M42" i="4"/>
  <c r="Y42" i="4" s="1"/>
  <c r="F44" i="4"/>
  <c r="O6" i="5" l="1"/>
  <c r="L6" i="5"/>
  <c r="E6" i="5"/>
  <c r="N6" i="5"/>
  <c r="M6" i="5"/>
  <c r="J6" i="5"/>
  <c r="K6" i="5"/>
  <c r="B6" i="5"/>
  <c r="D6" i="5"/>
  <c r="F6" i="5"/>
  <c r="G6" i="5"/>
  <c r="C6" i="5"/>
  <c r="R43" i="4"/>
  <c r="M43" i="4"/>
  <c r="Y43" i="4" s="1"/>
  <c r="R44" i="4"/>
  <c r="M44" i="4"/>
  <c r="M7" i="5" l="1"/>
  <c r="N7" i="5"/>
  <c r="J7" i="5"/>
  <c r="K7" i="5"/>
  <c r="Y44" i="4"/>
  <c r="K8" i="5" s="1"/>
  <c r="B39" i="4"/>
  <c r="O8" i="5"/>
  <c r="L8" i="5"/>
  <c r="G8" i="5"/>
  <c r="D8" i="5"/>
  <c r="E7" i="5"/>
  <c r="G7" i="5"/>
  <c r="F7" i="5"/>
  <c r="D7" i="5"/>
  <c r="B7" i="5"/>
  <c r="C7" i="5"/>
  <c r="F8" i="5" l="1"/>
  <c r="C8" i="5"/>
  <c r="E8" i="5"/>
  <c r="B8" i="5"/>
  <c r="J8" i="5"/>
  <c r="M8" i="5"/>
  <c r="N8" i="5"/>
  <c r="B40" i="4"/>
</calcChain>
</file>

<file path=xl/sharedStrings.xml><?xml version="1.0" encoding="utf-8"?>
<sst xmlns="http://schemas.openxmlformats.org/spreadsheetml/2006/main" count="307" uniqueCount="215">
  <si>
    <t>IP Address</t>
  </si>
  <si>
    <t>Action</t>
  </si>
  <si>
    <t>Deny</t>
  </si>
  <si>
    <t>Allow</t>
  </si>
  <si>
    <t>Address Name</t>
  </si>
  <si>
    <t>Actions</t>
  </si>
  <si>
    <t>Incident Number:</t>
  </si>
  <si>
    <t>Service Request:</t>
  </si>
  <si>
    <t>Policy Tag:</t>
  </si>
  <si>
    <t>CSM_FW_ACL_</t>
  </si>
  <si>
    <t>Description:</t>
  </si>
  <si>
    <t>PROTOCOL</t>
  </si>
  <si>
    <t>PORT</t>
  </si>
  <si>
    <t>tcp</t>
  </si>
  <si>
    <t>udp</t>
  </si>
  <si>
    <t>RANGE</t>
  </si>
  <si>
    <t>sctp</t>
  </si>
  <si>
    <t>Audit Comment:</t>
  </si>
  <si>
    <t>Source</t>
  </si>
  <si>
    <t>Mask</t>
  </si>
  <si>
    <t>Destination</t>
  </si>
  <si>
    <t>Services</t>
  </si>
  <si>
    <t>Address/Netmask</t>
  </si>
  <si>
    <t>Destination Processing</t>
  </si>
  <si>
    <t>Source Processing</t>
  </si>
  <si>
    <t>PREFIX</t>
  </si>
  <si>
    <t>Host/
Netmask</t>
  </si>
  <si>
    <t>3 Dots?</t>
  </si>
  <si>
    <t>Valid
Mask?</t>
  </si>
  <si>
    <t>Service Processing</t>
  </si>
  <si>
    <t>CONFIG
NEEDED</t>
  </si>
  <si>
    <t>RANGE?</t>
  </si>
  <si>
    <t xml:space="preserve">Post-Processed </t>
  </si>
  <si>
    <t>IP Address based Rules</t>
  </si>
  <si>
    <t>Protocol</t>
  </si>
  <si>
    <t>ALL IPs</t>
  </si>
  <si>
    <t>Specified IP</t>
  </si>
  <si>
    <t>Incident</t>
  </si>
  <si>
    <t>SvcReq</t>
  </si>
  <si>
    <t>Count</t>
  </si>
  <si>
    <t>SrcAddressName</t>
  </si>
  <si>
    <t>SrcNetmask</t>
  </si>
  <si>
    <t>DestAddressName</t>
  </si>
  <si>
    <t>DestNetmask</t>
  </si>
  <si>
    <t>Service</t>
  </si>
  <si>
    <t>StartPort</t>
  </si>
  <si>
    <t>EndPort</t>
  </si>
  <si>
    <t>Remove [</t>
  </si>
  <si>
    <t>Remove ]</t>
  </si>
  <si>
    <t>Remove {</t>
  </si>
  <si>
    <t>Remove }</t>
  </si>
  <si>
    <t>Remove (</t>
  </si>
  <si>
    <t>Remove )</t>
  </si>
  <si>
    <t>Remove spaces</t>
  </si>
  <si>
    <t>Supplied Mask</t>
  </si>
  <si>
    <t>Supplied Address</t>
  </si>
  <si>
    <t>Processed address</t>
  </si>
  <si>
    <t>Remove &amp;nbsp</t>
  </si>
  <si>
    <t>Start Port</t>
  </si>
  <si>
    <t>End Port</t>
  </si>
  <si>
    <t>Service Name</t>
  </si>
  <si>
    <t>Rule Type</t>
  </si>
  <si>
    <t>Global</t>
  </si>
  <si>
    <t>National</t>
  </si>
  <si>
    <t>Settings</t>
  </si>
  <si>
    <t>192.168.1.0</t>
  </si>
  <si>
    <t>10.20.30.40</t>
  </si>
  <si>
    <t xml:space="preserve">        Firewall Change Template</t>
  </si>
  <si>
    <t xml:space="preserve">iii) If you wish the source to be any tenant address, set the IP address as Any and leave the mask empty </t>
  </si>
  <si>
    <t xml:space="preserve">i) If you wish to specify a source IP or network, place the address and mask in the Source section. </t>
  </si>
  <si>
    <t xml:space="preserve">i) If you wish to specify a destination IP or network, place the address and mask in the Destination section. </t>
  </si>
  <si>
    <t>Global Ips</t>
  </si>
  <si>
    <t>Line Total</t>
  </si>
  <si>
    <t>DATA VALIDATION</t>
  </si>
  <si>
    <t>Process Yes/No</t>
  </si>
  <si>
    <t>Process Global Rules with Shared Objects</t>
  </si>
  <si>
    <t>Process National Rules under CNSP_Parent</t>
  </si>
  <si>
    <t>Shared Source Objects</t>
  </si>
  <si>
    <t>Shared Destination Objects</t>
  </si>
  <si>
    <t>National Source Objects</t>
  </si>
  <si>
    <t>National Destination Objects</t>
  </si>
  <si>
    <t>Source Tag:</t>
  </si>
  <si>
    <t>Destination Tag:</t>
  </si>
  <si>
    <t>CHECK NUMERIC START</t>
  </si>
  <si>
    <t>CHECK NUMERIC END</t>
  </si>
  <si>
    <t>IP Address/FQDN</t>
  </si>
  <si>
    <t>1st Dot</t>
  </si>
  <si>
    <t>2nd Dot</t>
  </si>
  <si>
    <t>3rdDot</t>
  </si>
  <si>
    <t>1st Octet</t>
  </si>
  <si>
    <t>2nd Octet</t>
  </si>
  <si>
    <t>3rd Octet</t>
  </si>
  <si>
    <t>4th Octet</t>
  </si>
  <si>
    <t>1st Range</t>
  </si>
  <si>
    <t>2nd range</t>
  </si>
  <si>
    <t>3rd Range</t>
  </si>
  <si>
    <t>4th range</t>
  </si>
  <si>
    <t>Ranges Ok?</t>
  </si>
  <si>
    <t>Octets Ok?</t>
  </si>
  <si>
    <t>Dots Ok?</t>
  </si>
  <si>
    <t>Valid IP?</t>
  </si>
  <si>
    <t>:</t>
  </si>
  <si>
    <t>\</t>
  </si>
  <si>
    <t>/</t>
  </si>
  <si>
    <t>Slash</t>
  </si>
  <si>
    <t>Length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</si>
  <si>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</si>
  <si>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</si>
  <si>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</si>
  <si>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</si>
  <si>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</si>
  <si>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</si>
  <si>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</si>
  <si>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</si>
  <si>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</si>
  <si>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</si>
  <si>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</si>
  <si>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</si>
  <si>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</si>
  <si>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</si>
  <si>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</si>
  <si>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</si>
  <si>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</si>
  <si>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</si>
  <si>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</si>
  <si>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</si>
  <si>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</si>
  <si>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</si>
  <si>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</si>
  <si>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</si>
  <si>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</si>
  <si>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</si>
  <si>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-</t>
  </si>
  <si>
    <t>FQDN Length</t>
  </si>
  <si>
    <t>.</t>
  </si>
  <si>
    <t>Valid FQDN?</t>
  </si>
  <si>
    <t>Valid Length</t>
  </si>
  <si>
    <t>All Numbers, so valid IP?</t>
  </si>
  <si>
    <t>FQDN</t>
  </si>
  <si>
    <t>DestFQDN</t>
  </si>
  <si>
    <t>Colour Coding</t>
  </si>
  <si>
    <t>ii) Any invalid data will be flagged in red</t>
  </si>
  <si>
    <t>i) All valid data will be left in black &amp; white</t>
  </si>
  <si>
    <t>start port on each completed row</t>
  </si>
  <si>
    <t>iii) URLs will be marked in blue</t>
  </si>
  <si>
    <t>Justification:</t>
  </si>
  <si>
    <t>Requester's Telephone No:</t>
  </si>
  <si>
    <t>Requester's Email Address:</t>
  </si>
  <si>
    <t>Organisation Name:</t>
  </si>
  <si>
    <t>Authorised by:</t>
  </si>
  <si>
    <t>NHS-D Reference No:</t>
  </si>
  <si>
    <t>Supplier Reference No:</t>
  </si>
  <si>
    <t>Authoriser's Telephone No:</t>
  </si>
  <si>
    <t>Authoriser's Email Address:</t>
  </si>
  <si>
    <t>NHSD Comments:</t>
  </si>
  <si>
    <t>Requester's Name:</t>
  </si>
  <si>
    <t>Add a telephone number for the requester.</t>
  </si>
  <si>
    <t>Add an NHS email address to be used for responses.</t>
  </si>
  <si>
    <t>Add justification regarding why the change is necessary.</t>
  </si>
  <si>
    <t>In the organisation section, enter the contact name of the person raising the request.</t>
  </si>
  <si>
    <t>Add an email address to be used for responses.</t>
  </si>
  <si>
    <t>Add a telephone contact.</t>
  </si>
  <si>
    <t>Provide an explanation as to what the requested change aims to achieve, including reference numbers</t>
  </si>
  <si>
    <t>from any previous related requests.</t>
  </si>
  <si>
    <t>Record the supplier reference, typically a 5 digit number, prefixed with "BT".</t>
  </si>
  <si>
    <t>Source Address Tag:</t>
  </si>
  <si>
    <t>Destination Address Tag:</t>
  </si>
  <si>
    <t>COMPLETION RESPONSIBILITY</t>
  </si>
  <si>
    <t>1) Please ensure that all fields in your section on the front page are completed accurately before submitting the request to the next stage.</t>
  </si>
  <si>
    <t>Supporting Information</t>
  </si>
  <si>
    <t>SUPPORTING INFORMATION</t>
  </si>
  <si>
    <t>iii) The destination can be a Fully Qualified Domain Name. If this is the case, please ensure that it is correctly formatted</t>
  </si>
  <si>
    <t>with no leading HTTP/S prefix, trailing path or filename in the target.</t>
  </si>
  <si>
    <t>iv) If the destination is an FQDN, please leave the mask blank.</t>
  </si>
  <si>
    <t>i) For each row, specify the protocol type and the start port (and end port if it's a range)</t>
  </si>
  <si>
    <t xml:space="preserve">ii) If your combination of source and destination needs multiple ports or ranges acted upon, you will need to add a </t>
  </si>
  <si>
    <t>or an end port, where it is not a range.</t>
  </si>
  <si>
    <t>Data Review</t>
  </si>
  <si>
    <t>i) Please ensure that after creating the document, you review each row/rule to ensure that it accurately reflects your</t>
  </si>
  <si>
    <t>requirements.</t>
  </si>
  <si>
    <t>ii) Please pay special attention where FQDNs are used, as they cannot be automatically vetted.</t>
  </si>
  <si>
    <t>i) Please note that each row in the sheet should be considered a separate requirement (Example on Row 0)</t>
  </si>
  <si>
    <t>ii) If the source is a single IP,  specify 32 as the mask or leave it blank. Please do not include the mask with the IP address.</t>
  </si>
  <si>
    <t>ii) If the destination is a single IP,  specify 32 as the mask or leave it blank. Please do not include the mask with the IP address.</t>
  </si>
  <si>
    <t xml:space="preserve">separate row for each port/range, with all of the other fields completed as before. </t>
  </si>
  <si>
    <t>iii) Please do not leave the service section either blank or without a minimum of a protocol and</t>
  </si>
  <si>
    <t>Add guidance related to the approval or modification of the request.</t>
  </si>
  <si>
    <t>iv) For each row, define the action to be taken as either "Allow" or "Deny".</t>
  </si>
  <si>
    <t>select "National" as the rule type.</t>
  </si>
  <si>
    <t>ii) If you wish to restrict or allow access only for users in a specific organisation, hospital, surgery etc (the default),</t>
  </si>
  <si>
    <t>iii) If you wish to restrict or allow access from *all* NHS addresses, select "Global" as the rule type.</t>
  </si>
  <si>
    <t>iii) Please do not leave any blanks in each completed row, with the exception of a subnet mask (where a blank implies /32)</t>
  </si>
  <si>
    <t>2) If you are an Organisation (or a CNSP raising a request on their behalf), please fill in all fields in the Requester section.</t>
  </si>
  <si>
    <t>REQUESTER SECTION</t>
  </si>
  <si>
    <t>Telephone No:</t>
  </si>
  <si>
    <t>Email Address:</t>
  </si>
  <si>
    <t>* The Organisation Code and Full Title for the requesting org</t>
  </si>
  <si>
    <t>* The name of the requesting CNSP</t>
  </si>
  <si>
    <t>4) Specific guidance for each section is outlined below.</t>
  </si>
  <si>
    <t>Name:</t>
  </si>
  <si>
    <t>Organisation:</t>
  </si>
  <si>
    <t>Provide either:-</t>
  </si>
  <si>
    <t>Actionable Rules</t>
  </si>
  <si>
    <t>Total Rules</t>
  </si>
  <si>
    <t>NHSE Comments:</t>
  </si>
  <si>
    <t>NHSE Reference No:</t>
  </si>
  <si>
    <t>NHSE SECTION</t>
  </si>
  <si>
    <t>* NHSE</t>
  </si>
  <si>
    <t>NHS ENGLAND SECTION - ONLY TO BE COMPLETED BY NHSE</t>
  </si>
  <si>
    <t>In the NHSE section, enter the name of the person authorising the request.</t>
  </si>
  <si>
    <t>3) If you are an authoriser in NHS England, please fill in all fields in the NHSE section.</t>
  </si>
  <si>
    <t>URL BLOCK/ALLOW REQUEST</t>
  </si>
  <si>
    <t xml:space="preserve">        Internet Access Request</t>
  </si>
  <si>
    <t>Record the NHSE reference, typically prefixed by SCTASK.</t>
  </si>
  <si>
    <t>iv) Please note that TCP ports 80 &amp; 443 are already allowed to pass by default and so do not need to be requested.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</si>
</sst>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22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3399FF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36"/>
      <color rgb="FF000000"/>
      <name val="Calibri"/>
      <family val="2"/>
    </font>
    <font>
      <u/>
      <sz val="11"/>
      <color rgb="FF0070C0"/>
      <name val="Calibri"/>
      <family val="2"/>
      <scheme val="minor"/>
    </font>
    <font>
      <sz val="10"/>
      <color theme="1"/>
      <name val="Arial Unicode MS"/>
      <family val="2"/>
    </font>
    <font>
      <sz val="11"/>
      <color rgb="FF0066CC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gray125">
        <bgColor theme="0" tint="-0.14999847407452621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6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0" tint="-4.9989318521683403E-2"/>
      </left>
      <right/>
      <top style="thick">
        <color theme="0" tint="-4.9989318521683403E-2"/>
      </top>
      <bottom style="thick">
        <color theme="0" tint="-4.9989318521683403E-2"/>
      </bottom>
      <diagonal/>
    </border>
    <border>
      <left/>
      <right/>
      <top style="thick">
        <color theme="0" tint="-4.9989318521683403E-2"/>
      </top>
      <bottom style="thick">
        <color theme="0" tint="-4.9989318521683403E-2"/>
      </bottom>
      <diagonal/>
    </border>
    <border>
      <left/>
      <right style="thick">
        <color theme="0" tint="-4.9989318521683403E-2"/>
      </right>
      <top style="thick">
        <color theme="0" tint="-4.9989318521683403E-2"/>
      </top>
      <bottom style="thick">
        <color theme="0" tint="-4.9989318521683403E-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2">
    <xf numFmtId="0" fontId="0" fillId="0" borderId="0"/>
    <xf numFmtId="0" fontId="20" fillId="0" borderId="0" applyNumberFormat="0" applyFill="0" applyBorder="0" applyAlignment="0" applyProtection="0"/>
  </cellStyleXfs>
  <cellXfs count="212">
    <xf numFmtId="0" fontId="0" fillId="0" borderId="0" xfId="0"/>
    <xf numFmtId="0" fontId="0" fillId="3" borderId="0" xfId="0" applyFill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left" indent="1"/>
    </xf>
    <xf numFmtId="0" fontId="3" fillId="3" borderId="0" xfId="0" applyFont="1" applyFill="1"/>
    <xf numFmtId="0" fontId="0" fillId="3" borderId="0" xfId="0" applyFill="1" applyAlignment="1">
      <alignment horizontal="left" vertical="top" wrapText="1"/>
    </xf>
    <xf numFmtId="0" fontId="0" fillId="0" borderId="2" xfId="0" applyBorder="1" applyAlignment="1">
      <alignment horizontal="center"/>
    </xf>
    <xf numFmtId="0" fontId="0" fillId="2" borderId="0" xfId="0" applyFill="1"/>
    <xf numFmtId="0" fontId="2" fillId="3" borderId="0" xfId="0" applyFont="1" applyFill="1"/>
    <xf numFmtId="0" fontId="0" fillId="4" borderId="2" xfId="0" applyFill="1" applyBorder="1" applyProtection="1"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left" vertical="top" wrapText="1"/>
    </xf>
    <xf numFmtId="0" fontId="7" fillId="3" borderId="0" xfId="0" applyFont="1" applyFill="1"/>
    <xf numFmtId="0" fontId="6" fillId="3" borderId="0" xfId="0" applyFont="1" applyFill="1" applyAlignment="1">
      <alignment horizontal="left" vertical="top" wrapText="1"/>
    </xf>
    <xf numFmtId="0" fontId="6" fillId="3" borderId="0" xfId="0" applyFont="1" applyFill="1"/>
    <xf numFmtId="0" fontId="3" fillId="3" borderId="0" xfId="0" applyFont="1" applyFill="1" applyAlignment="1">
      <alignment horizontal="left" indent="1"/>
    </xf>
    <xf numFmtId="0" fontId="3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 vertical="top"/>
    </xf>
    <xf numFmtId="0" fontId="0" fillId="3" borderId="0" xfId="0" applyFill="1" applyAlignment="1">
      <alignment horizontal="left" vertical="center" wrapText="1"/>
    </xf>
    <xf numFmtId="0" fontId="2" fillId="3" borderId="0" xfId="0" applyFont="1" applyFill="1" applyAlignment="1">
      <alignment horizontal="left" vertical="center" wrapText="1"/>
    </xf>
    <xf numFmtId="0" fontId="3" fillId="3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Alignment="1">
      <alignment horizontal="left" vertical="center" wrapText="1"/>
    </xf>
    <xf numFmtId="0" fontId="2" fillId="3" borderId="0" xfId="0" applyFont="1" applyFill="1" applyAlignment="1">
      <alignment horizontal="right" vertical="center"/>
    </xf>
    <xf numFmtId="0" fontId="0" fillId="3" borderId="0" xfId="0" applyFill="1" applyAlignment="1">
      <alignment horizontal="left"/>
    </xf>
    <xf numFmtId="0" fontId="0" fillId="0" borderId="0" xfId="0" applyAlignment="1">
      <alignment horizontal="left"/>
    </xf>
    <xf numFmtId="0" fontId="1" fillId="3" borderId="0" xfId="0" applyFont="1" applyFill="1" applyAlignment="1">
      <alignment horizontal="left"/>
    </xf>
    <xf numFmtId="0" fontId="0" fillId="0" borderId="1" xfId="0" applyBorder="1" applyAlignment="1" applyProtection="1">
      <alignment horizontal="left"/>
      <protection locked="0"/>
    </xf>
    <xf numFmtId="0" fontId="0" fillId="3" borderId="0" xfId="0" applyFill="1" applyAlignment="1">
      <alignment horizontal="right"/>
    </xf>
    <xf numFmtId="0" fontId="2" fillId="3" borderId="0" xfId="0" applyFont="1" applyFill="1" applyAlignment="1">
      <alignment horizontal="right" vertical="center" wrapText="1"/>
    </xf>
    <xf numFmtId="0" fontId="0" fillId="0" borderId="0" xfId="0" applyAlignment="1">
      <alignment horizontal="right"/>
    </xf>
    <xf numFmtId="0" fontId="2" fillId="3" borderId="0" xfId="0" applyFont="1" applyFill="1" applyAlignment="1">
      <alignment horizontal="center" vertical="center" wrapText="1"/>
    </xf>
    <xf numFmtId="0" fontId="1" fillId="3" borderId="0" xfId="0" applyFont="1" applyFill="1"/>
    <xf numFmtId="0" fontId="4" fillId="3" borderId="0" xfId="0" applyFont="1" applyFill="1"/>
    <xf numFmtId="0" fontId="5" fillId="3" borderId="0" xfId="0" applyFont="1" applyFill="1"/>
    <xf numFmtId="0" fontId="2" fillId="3" borderId="0" xfId="0" applyFont="1" applyFill="1" applyAlignment="1">
      <alignment vertical="center" wrapText="1"/>
    </xf>
    <xf numFmtId="0" fontId="4" fillId="3" borderId="0" xfId="0" applyFont="1" applyFill="1" applyAlignment="1">
      <alignment horizontal="left" vertical="top"/>
    </xf>
    <xf numFmtId="0" fontId="9" fillId="3" borderId="0" xfId="0" applyFont="1" applyFill="1"/>
    <xf numFmtId="0" fontId="9" fillId="3" borderId="0" xfId="0" applyFont="1" applyFill="1" applyAlignment="1">
      <alignment horizontal="left" vertical="center" wrapText="1"/>
    </xf>
    <xf numFmtId="0" fontId="9" fillId="3" borderId="0" xfId="0" applyFont="1" applyFill="1" applyAlignment="1">
      <alignment horizontal="left" vertical="top" wrapText="1"/>
    </xf>
    <xf numFmtId="0" fontId="3" fillId="3" borderId="0" xfId="0" applyFont="1" applyFill="1" applyAlignment="1">
      <alignment horizontal="left" vertical="center" wrapText="1"/>
    </xf>
    <xf numFmtId="0" fontId="0" fillId="0" borderId="20" xfId="0" applyBorder="1"/>
    <xf numFmtId="0" fontId="0" fillId="0" borderId="23" xfId="0" applyBorder="1"/>
    <xf numFmtId="0" fontId="0" fillId="0" borderId="0" xfId="0" applyAlignment="1">
      <alignment horizontal="center" vertical="top"/>
    </xf>
    <xf numFmtId="0" fontId="0" fillId="0" borderId="1" xfId="0" applyBorder="1"/>
    <xf numFmtId="0" fontId="2" fillId="3" borderId="0" xfId="0" applyFont="1" applyFill="1" applyAlignment="1">
      <alignment wrapText="1"/>
    </xf>
    <xf numFmtId="0" fontId="0" fillId="0" borderId="1" xfId="0" applyBorder="1" applyAlignment="1">
      <alignment horizontal="left"/>
    </xf>
    <xf numFmtId="0" fontId="0" fillId="0" borderId="26" xfId="0" quotePrefix="1" applyBorder="1"/>
    <xf numFmtId="0" fontId="0" fillId="0" borderId="27" xfId="0" quotePrefix="1" applyBorder="1"/>
    <xf numFmtId="0" fontId="0" fillId="0" borderId="28" xfId="0" quotePrefix="1" applyBorder="1" applyAlignment="1">
      <alignment horizontal="center" vertical="top"/>
    </xf>
    <xf numFmtId="0" fontId="0" fillId="5" borderId="0" xfId="0" applyFill="1" applyAlignment="1">
      <alignment horizontal="left"/>
    </xf>
    <xf numFmtId="0" fontId="2" fillId="3" borderId="0" xfId="0" applyFont="1" applyFill="1" applyAlignment="1">
      <alignment horizontal="center" vertical="center"/>
    </xf>
    <xf numFmtId="0" fontId="0" fillId="0" borderId="2" xfId="0" applyBorder="1" applyAlignment="1" applyProtection="1">
      <alignment horizontal="center"/>
      <protection locked="0"/>
    </xf>
    <xf numFmtId="0" fontId="5" fillId="3" borderId="0" xfId="0" applyFont="1" applyFill="1" applyAlignment="1">
      <alignment horizontal="center"/>
    </xf>
    <xf numFmtId="0" fontId="0" fillId="4" borderId="2" xfId="0" applyFill="1" applyBorder="1" applyAlignment="1" applyProtection="1">
      <alignment horizontal="center"/>
      <protection locked="0"/>
    </xf>
    <xf numFmtId="0" fontId="9" fillId="3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0" fontId="0" fillId="0" borderId="0" xfId="0" applyProtection="1">
      <protection locked="0"/>
    </xf>
    <xf numFmtId="0" fontId="0" fillId="6" borderId="2" xfId="0" applyFill="1" applyBorder="1" applyAlignment="1">
      <alignment horizontal="center"/>
    </xf>
    <xf numFmtId="0" fontId="8" fillId="3" borderId="0" xfId="0" applyFont="1" applyFill="1" applyAlignment="1">
      <alignment horizontal="center" vertical="top"/>
    </xf>
    <xf numFmtId="0" fontId="0" fillId="0" borderId="2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3" fillId="3" borderId="0" xfId="0" applyFont="1" applyFill="1" applyAlignment="1">
      <alignment horizontal="left"/>
    </xf>
    <xf numFmtId="0" fontId="8" fillId="3" borderId="0" xfId="0" applyFont="1" applyFill="1" applyAlignment="1">
      <alignment horizontal="left"/>
    </xf>
    <xf numFmtId="0" fontId="0" fillId="0" borderId="20" xfId="0" applyBorder="1" applyAlignment="1">
      <alignment horizontal="center"/>
    </xf>
    <xf numFmtId="0" fontId="0" fillId="0" borderId="21" xfId="0" quotePrefix="1" applyBorder="1"/>
    <xf numFmtId="0" fontId="0" fillId="0" borderId="29" xfId="0" applyBorder="1" applyAlignment="1">
      <alignment horizontal="left" vertical="top"/>
    </xf>
    <xf numFmtId="0" fontId="0" fillId="0" borderId="34" xfId="0" applyBorder="1" applyAlignment="1">
      <alignment horizontal="left" vertical="top"/>
    </xf>
    <xf numFmtId="49" fontId="0" fillId="0" borderId="24" xfId="0" applyNumberFormat="1" applyBorder="1" applyAlignment="1">
      <alignment horizontal="left"/>
    </xf>
    <xf numFmtId="49" fontId="0" fillId="0" borderId="25" xfId="0" applyNumberFormat="1" applyBorder="1" applyAlignment="1">
      <alignment horizontal="left"/>
    </xf>
    <xf numFmtId="0" fontId="0" fillId="0" borderId="36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37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22" xfId="0" applyBorder="1"/>
    <xf numFmtId="0" fontId="0" fillId="0" borderId="37" xfId="0" applyBorder="1"/>
    <xf numFmtId="0" fontId="0" fillId="0" borderId="18" xfId="0" applyBorder="1"/>
    <xf numFmtId="0" fontId="0" fillId="0" borderId="23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17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6" xfId="0" quotePrefix="1" applyBorder="1" applyAlignment="1">
      <alignment horizontal="left" vertical="top"/>
    </xf>
    <xf numFmtId="0" fontId="0" fillId="0" borderId="28" xfId="0" quotePrefix="1" applyBorder="1" applyAlignment="1">
      <alignment horizontal="left" vertical="top"/>
    </xf>
    <xf numFmtId="0" fontId="0" fillId="0" borderId="37" xfId="0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22" xfId="0" applyBorder="1" applyAlignment="1">
      <alignment horizontal="left" vertical="top"/>
    </xf>
    <xf numFmtId="0" fontId="0" fillId="0" borderId="24" xfId="0" applyBorder="1"/>
    <xf numFmtId="0" fontId="0" fillId="0" borderId="25" xfId="0" applyBorder="1"/>
    <xf numFmtId="0" fontId="0" fillId="0" borderId="24" xfId="0" applyBorder="1" applyAlignment="1">
      <alignment horizontal="center"/>
    </xf>
    <xf numFmtId="0" fontId="0" fillId="0" borderId="36" xfId="0" applyBorder="1"/>
    <xf numFmtId="0" fontId="12" fillId="0" borderId="0" xfId="0" applyFont="1"/>
    <xf numFmtId="0" fontId="0" fillId="0" borderId="2" xfId="0" applyBorder="1"/>
    <xf numFmtId="0" fontId="0" fillId="2" borderId="0" xfId="0" applyFill="1" applyAlignment="1">
      <alignment horizontal="right"/>
    </xf>
    <xf numFmtId="0" fontId="0" fillId="0" borderId="2" xfId="0" applyBorder="1" applyProtection="1">
      <protection locked="0"/>
    </xf>
    <xf numFmtId="0" fontId="15" fillId="3" borderId="0" xfId="0" applyFont="1" applyFill="1" applyAlignment="1">
      <alignment vertical="top"/>
    </xf>
    <xf numFmtId="0" fontId="15" fillId="3" borderId="0" xfId="0" applyFont="1" applyFill="1" applyAlignment="1">
      <alignment horizontal="left" vertical="top" wrapText="1"/>
    </xf>
    <xf numFmtId="0" fontId="0" fillId="6" borderId="2" xfId="0" applyFill="1" applyBorder="1"/>
    <xf numFmtId="0" fontId="0" fillId="4" borderId="0" xfId="0" applyFill="1"/>
    <xf numFmtId="0" fontId="0" fillId="7" borderId="0" xfId="0" applyFill="1"/>
    <xf numFmtId="0" fontId="16" fillId="0" borderId="47" xfId="0" applyFont="1" applyBorder="1"/>
    <xf numFmtId="0" fontId="8" fillId="3" borderId="0" xfId="0" applyFont="1" applyFill="1" applyAlignment="1">
      <alignment horizontal="left" vertical="top"/>
    </xf>
    <xf numFmtId="0" fontId="2" fillId="3" borderId="0" xfId="0" applyFont="1" applyFill="1" applyAlignment="1">
      <alignment horizontal="left" vertical="center"/>
    </xf>
    <xf numFmtId="0" fontId="0" fillId="2" borderId="0" xfId="0" applyFill="1" applyAlignment="1">
      <alignment horizontal="left"/>
    </xf>
    <xf numFmtId="0" fontId="2" fillId="3" borderId="0" xfId="0" quotePrefix="1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7" borderId="0" xfId="0" applyFill="1" applyAlignment="1">
      <alignment horizontal="center"/>
    </xf>
    <xf numFmtId="0" fontId="0" fillId="0" borderId="28" xfId="0" quotePrefix="1" applyBorder="1"/>
    <xf numFmtId="0" fontId="11" fillId="3" borderId="0" xfId="0" applyFont="1" applyFill="1" applyAlignment="1">
      <alignment vertical="center"/>
    </xf>
    <xf numFmtId="0" fontId="0" fillId="0" borderId="32" xfId="0" applyBorder="1" applyAlignment="1">
      <alignment horizontal="left" vertical="top"/>
    </xf>
    <xf numFmtId="0" fontId="0" fillId="8" borderId="2" xfId="0" applyFill="1" applyBorder="1"/>
    <xf numFmtId="0" fontId="2" fillId="3" borderId="0" xfId="0" applyFont="1" applyFill="1" applyAlignment="1">
      <alignment vertical="top"/>
    </xf>
    <xf numFmtId="0" fontId="17" fillId="3" borderId="0" xfId="0" applyFont="1" applyFill="1"/>
    <xf numFmtId="0" fontId="0" fillId="3" borderId="51" xfId="0" applyFill="1" applyBorder="1"/>
    <xf numFmtId="0" fontId="18" fillId="3" borderId="0" xfId="0" applyFont="1" applyFill="1" applyAlignment="1">
      <alignment vertical="center"/>
    </xf>
    <xf numFmtId="0" fontId="0" fillId="3" borderId="52" xfId="0" applyFill="1" applyBorder="1"/>
    <xf numFmtId="0" fontId="11" fillId="3" borderId="53" xfId="0" applyFont="1" applyFill="1" applyBorder="1" applyAlignment="1">
      <alignment vertical="center"/>
    </xf>
    <xf numFmtId="0" fontId="19" fillId="3" borderId="53" xfId="0" applyFont="1" applyFill="1" applyBorder="1" applyAlignment="1">
      <alignment vertical="center"/>
    </xf>
    <xf numFmtId="0" fontId="3" fillId="3" borderId="53" xfId="0" applyFont="1" applyFill="1" applyBorder="1" applyAlignment="1">
      <alignment vertical="center"/>
    </xf>
    <xf numFmtId="0" fontId="3" fillId="3" borderId="53" xfId="0" applyFont="1" applyFill="1" applyBorder="1" applyAlignment="1">
      <alignment horizontal="left" vertical="center" wrapText="1"/>
    </xf>
    <xf numFmtId="0" fontId="3" fillId="3" borderId="54" xfId="0" applyFont="1" applyFill="1" applyBorder="1" applyAlignment="1">
      <alignment vertical="center"/>
    </xf>
    <xf numFmtId="0" fontId="6" fillId="3" borderId="55" xfId="0" applyFont="1" applyFill="1" applyBorder="1"/>
    <xf numFmtId="0" fontId="0" fillId="3" borderId="55" xfId="0" applyFill="1" applyBorder="1"/>
    <xf numFmtId="0" fontId="0" fillId="3" borderId="56" xfId="0" applyFill="1" applyBorder="1"/>
    <xf numFmtId="0" fontId="0" fillId="3" borderId="57" xfId="0" applyFill="1" applyBorder="1"/>
    <xf numFmtId="0" fontId="0" fillId="3" borderId="58" xfId="0" applyFill="1" applyBorder="1"/>
    <xf numFmtId="0" fontId="0" fillId="0" borderId="25" xfId="0" quotePrefix="1" applyBorder="1" applyAlignment="1">
      <alignment horizontal="left" vertical="top"/>
    </xf>
    <xf numFmtId="0" fontId="0" fillId="0" borderId="24" xfId="0" applyBorder="1" applyAlignment="1">
      <alignment horizontal="left" vertical="top"/>
    </xf>
    <xf numFmtId="0" fontId="0" fillId="0" borderId="25" xfId="0" applyBorder="1" applyAlignment="1">
      <alignment horizontal="left" vertical="top"/>
    </xf>
    <xf numFmtId="0" fontId="21" fillId="3" borderId="0" xfId="0" applyFont="1" applyFill="1" applyAlignment="1">
      <alignment vertical="center"/>
    </xf>
    <xf numFmtId="0" fontId="0" fillId="3" borderId="53" xfId="0" applyFill="1" applyBorder="1"/>
    <xf numFmtId="0" fontId="0" fillId="3" borderId="54" xfId="0" applyFill="1" applyBorder="1"/>
    <xf numFmtId="0" fontId="2" fillId="3" borderId="57" xfId="0" applyFont="1" applyFill="1" applyBorder="1"/>
    <xf numFmtId="0" fontId="22" fillId="3" borderId="0" xfId="0" applyFont="1" applyFill="1" applyAlignment="1">
      <alignment horizontal="center" vertical="center"/>
    </xf>
    <xf numFmtId="0" fontId="23" fillId="0" borderId="0" xfId="0" applyFont="1" applyAlignment="1">
      <alignment horizontal="center"/>
    </xf>
    <xf numFmtId="0" fontId="0" fillId="0" borderId="36" xfId="0" applyBorder="1" applyAlignment="1">
      <alignment horizontal="center"/>
    </xf>
    <xf numFmtId="0" fontId="0" fillId="0" borderId="25" xfId="0" applyBorder="1" applyAlignment="1">
      <alignment horizontal="center"/>
    </xf>
    <xf numFmtId="0" fontId="24" fillId="4" borderId="2" xfId="0" applyFont="1" applyFill="1" applyBorder="1" applyAlignment="1" applyProtection="1">
      <alignment horizontal="center" vertical="center"/>
      <protection locked="0"/>
    </xf>
    <xf numFmtId="0" fontId="3" fillId="3" borderId="0" xfId="0" applyFont="1" applyFill="1"/>
    <xf numFmtId="0" fontId="8" fillId="3" borderId="14" xfId="0" applyFont="1" applyFill="1" applyBorder="1" applyAlignment="1">
      <alignment horizontal="center" vertical="top"/>
    </xf>
    <xf numFmtId="0" fontId="8" fillId="3" borderId="15" xfId="0" applyFont="1" applyFill="1" applyBorder="1" applyAlignment="1">
      <alignment horizontal="center" vertical="top"/>
    </xf>
    <xf numFmtId="0" fontId="8" fillId="3" borderId="16" xfId="0" applyFont="1" applyFill="1" applyBorder="1" applyAlignment="1">
      <alignment horizontal="center" vertical="top"/>
    </xf>
    <xf numFmtId="0" fontId="0" fillId="4" borderId="11" xfId="0" applyFill="1" applyBorder="1" applyAlignment="1" applyProtection="1">
      <alignment horizontal="left" vertical="top"/>
      <protection locked="0"/>
    </xf>
    <xf numFmtId="0" fontId="0" fillId="4" borderId="12" xfId="0" applyFill="1" applyBorder="1" applyAlignment="1" applyProtection="1">
      <alignment horizontal="left" vertical="top"/>
      <protection locked="0"/>
    </xf>
    <xf numFmtId="0" fontId="0" fillId="4" borderId="13" xfId="0" applyFill="1" applyBorder="1" applyAlignment="1" applyProtection="1">
      <alignment horizontal="left" vertical="top"/>
      <protection locked="0"/>
    </xf>
    <xf numFmtId="0" fontId="0" fillId="4" borderId="4" xfId="0" applyFill="1" applyBorder="1" applyAlignment="1" applyProtection="1">
      <alignment horizontal="left" vertical="top" wrapText="1"/>
      <protection locked="0"/>
    </xf>
    <xf numFmtId="0" fontId="0" fillId="0" borderId="5" xfId="0" applyBorder="1" applyAlignment="1" applyProtection="1">
      <alignment horizontal="left" vertical="top" wrapText="1"/>
      <protection locked="0"/>
    </xf>
    <xf numFmtId="0" fontId="0" fillId="0" borderId="6" xfId="0" applyBorder="1" applyAlignment="1" applyProtection="1">
      <alignment horizontal="left" vertical="top" wrapText="1"/>
      <protection locked="0"/>
    </xf>
    <xf numFmtId="0" fontId="0" fillId="0" borderId="3" xfId="0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8" xfId="0" applyBorder="1" applyAlignment="1" applyProtection="1">
      <alignment horizontal="left" vertical="top" wrapText="1"/>
      <protection locked="0"/>
    </xf>
    <xf numFmtId="0" fontId="0" fillId="0" borderId="9" xfId="0" applyBorder="1" applyAlignment="1" applyProtection="1">
      <alignment horizontal="left" vertical="top" wrapText="1"/>
      <protection locked="0"/>
    </xf>
    <xf numFmtId="0" fontId="0" fillId="0" borderId="10" xfId="0" applyBorder="1" applyAlignment="1" applyProtection="1">
      <alignment horizontal="left" vertical="top" wrapText="1"/>
      <protection locked="0"/>
    </xf>
    <xf numFmtId="0" fontId="20" fillId="4" borderId="11" xfId="1" applyFill="1" applyBorder="1" applyAlignment="1" applyProtection="1">
      <alignment horizontal="left" vertical="top"/>
      <protection locked="0"/>
    </xf>
    <xf numFmtId="0" fontId="0" fillId="4" borderId="5" xfId="0" applyFill="1" applyBorder="1" applyAlignment="1" applyProtection="1">
      <alignment horizontal="left" vertical="top" wrapText="1"/>
      <protection locked="0"/>
    </xf>
    <xf numFmtId="0" fontId="0" fillId="4" borderId="6" xfId="0" applyFill="1" applyBorder="1" applyAlignment="1" applyProtection="1">
      <alignment horizontal="left" vertical="top" wrapText="1"/>
      <protection locked="0"/>
    </xf>
    <xf numFmtId="0" fontId="0" fillId="4" borderId="3" xfId="0" applyFill="1" applyBorder="1" applyAlignment="1" applyProtection="1">
      <alignment horizontal="left" vertical="top" wrapText="1"/>
      <protection locked="0"/>
    </xf>
    <xf numFmtId="0" fontId="0" fillId="4" borderId="0" xfId="0" applyFill="1" applyAlignment="1" applyProtection="1">
      <alignment horizontal="left" vertical="top" wrapText="1"/>
      <protection locked="0"/>
    </xf>
    <xf numFmtId="0" fontId="0" fillId="4" borderId="7" xfId="0" applyFill="1" applyBorder="1" applyAlignment="1" applyProtection="1">
      <alignment horizontal="left" vertical="top" wrapText="1"/>
      <protection locked="0"/>
    </xf>
    <xf numFmtId="0" fontId="0" fillId="4" borderId="8" xfId="0" applyFill="1" applyBorder="1" applyAlignment="1" applyProtection="1">
      <alignment horizontal="left" vertical="top" wrapText="1"/>
      <protection locked="0"/>
    </xf>
    <xf numFmtId="0" fontId="0" fillId="4" borderId="9" xfId="0" applyFill="1" applyBorder="1" applyAlignment="1" applyProtection="1">
      <alignment horizontal="left" vertical="top" wrapText="1"/>
      <protection locked="0"/>
    </xf>
    <xf numFmtId="0" fontId="0" fillId="4" borderId="10" xfId="0" applyFill="1" applyBorder="1" applyAlignment="1" applyProtection="1">
      <alignment horizontal="left" vertical="top" wrapText="1"/>
      <protection locked="0"/>
    </xf>
    <xf numFmtId="0" fontId="20" fillId="4" borderId="12" xfId="1" applyFill="1" applyBorder="1" applyAlignment="1" applyProtection="1">
      <alignment horizontal="left" vertical="top"/>
      <protection locked="0"/>
    </xf>
    <xf numFmtId="0" fontId="20" fillId="4" borderId="13" xfId="1" applyFill="1" applyBorder="1" applyAlignment="1" applyProtection="1">
      <alignment horizontal="left" vertical="top"/>
      <protection locked="0"/>
    </xf>
    <xf numFmtId="0" fontId="22" fillId="3" borderId="0" xfId="0" applyFont="1" applyFill="1" applyAlignment="1">
      <alignment horizontal="center" vertical="center"/>
    </xf>
    <xf numFmtId="0" fontId="1" fillId="3" borderId="0" xfId="0" applyFont="1" applyFill="1"/>
    <xf numFmtId="0" fontId="0" fillId="3" borderId="0" xfId="0" applyFill="1"/>
    <xf numFmtId="0" fontId="0" fillId="4" borderId="11" xfId="0" applyFill="1" applyBorder="1" applyAlignment="1" applyProtection="1">
      <alignment horizontal="left"/>
      <protection locked="0"/>
    </xf>
    <xf numFmtId="0" fontId="0" fillId="4" borderId="12" xfId="0" applyFill="1" applyBorder="1" applyAlignment="1" applyProtection="1">
      <alignment horizontal="left"/>
      <protection locked="0"/>
    </xf>
    <xf numFmtId="0" fontId="0" fillId="4" borderId="13" xfId="0" applyFill="1" applyBorder="1" applyAlignment="1" applyProtection="1">
      <alignment horizontal="left"/>
      <protection locked="0"/>
    </xf>
    <xf numFmtId="0" fontId="8" fillId="3" borderId="48" xfId="0" applyFont="1" applyFill="1" applyBorder="1" applyAlignment="1">
      <alignment horizontal="center" vertical="top"/>
    </xf>
    <xf numFmtId="0" fontId="8" fillId="3" borderId="49" xfId="0" applyFont="1" applyFill="1" applyBorder="1" applyAlignment="1">
      <alignment horizontal="center" vertical="top"/>
    </xf>
    <xf numFmtId="0" fontId="8" fillId="3" borderId="50" xfId="0" applyFont="1" applyFill="1" applyBorder="1" applyAlignment="1">
      <alignment horizontal="center" vertical="top"/>
    </xf>
    <xf numFmtId="0" fontId="0" fillId="0" borderId="2" xfId="0" applyBorder="1" applyAlignment="1">
      <alignment horizontal="left" vertical="top"/>
    </xf>
    <xf numFmtId="0" fontId="0" fillId="0" borderId="33" xfId="0" applyBorder="1" applyAlignment="1">
      <alignment horizontal="left" vertical="top"/>
    </xf>
    <xf numFmtId="0" fontId="0" fillId="0" borderId="36" xfId="0" quotePrefix="1" applyBorder="1" applyAlignment="1">
      <alignment horizontal="center" textRotation="180"/>
    </xf>
    <xf numFmtId="0" fontId="0" fillId="0" borderId="24" xfId="0" quotePrefix="1" applyBorder="1" applyAlignment="1">
      <alignment horizontal="center" textRotation="180"/>
    </xf>
    <xf numFmtId="0" fontId="0" fillId="0" borderId="25" xfId="0" quotePrefix="1" applyBorder="1" applyAlignment="1">
      <alignment horizontal="center" textRotation="180"/>
    </xf>
    <xf numFmtId="0" fontId="0" fillId="0" borderId="41" xfId="0" quotePrefix="1" applyBorder="1" applyAlignment="1">
      <alignment horizontal="center" textRotation="180"/>
    </xf>
    <xf numFmtId="0" fontId="0" fillId="0" borderId="42" xfId="0" quotePrefix="1" applyBorder="1" applyAlignment="1">
      <alignment horizontal="center" textRotation="180"/>
    </xf>
    <xf numFmtId="0" fontId="0" fillId="0" borderId="43" xfId="0" quotePrefix="1" applyBorder="1" applyAlignment="1">
      <alignment horizontal="center" textRotation="180"/>
    </xf>
    <xf numFmtId="0" fontId="0" fillId="0" borderId="44" xfId="0" quotePrefix="1" applyBorder="1" applyAlignment="1">
      <alignment horizontal="center" textRotation="180"/>
    </xf>
    <xf numFmtId="0" fontId="0" fillId="0" borderId="45" xfId="0" quotePrefix="1" applyBorder="1" applyAlignment="1">
      <alignment horizontal="center" textRotation="180"/>
    </xf>
    <xf numFmtId="0" fontId="0" fillId="0" borderId="46" xfId="0" quotePrefix="1" applyBorder="1" applyAlignment="1">
      <alignment horizontal="center" textRotation="180"/>
    </xf>
    <xf numFmtId="0" fontId="0" fillId="0" borderId="35" xfId="0" applyBorder="1" applyAlignment="1">
      <alignment horizontal="left" vertical="top"/>
    </xf>
    <xf numFmtId="0" fontId="0" fillId="0" borderId="59" xfId="0" applyBorder="1" applyAlignment="1">
      <alignment horizontal="left" vertical="top"/>
    </xf>
    <xf numFmtId="0" fontId="0" fillId="0" borderId="26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38" xfId="0" quotePrefix="1" applyBorder="1" applyAlignment="1">
      <alignment horizontal="center" textRotation="180"/>
    </xf>
    <xf numFmtId="0" fontId="0" fillId="0" borderId="39" xfId="0" quotePrefix="1" applyBorder="1" applyAlignment="1">
      <alignment horizontal="center" textRotation="180"/>
    </xf>
    <xf numFmtId="0" fontId="0" fillId="0" borderId="40" xfId="0" quotePrefix="1" applyBorder="1" applyAlignment="1">
      <alignment horizontal="center" textRotation="180"/>
    </xf>
    <xf numFmtId="0" fontId="0" fillId="0" borderId="41" xfId="0" applyBorder="1" applyAlignment="1">
      <alignment horizontal="center" textRotation="180"/>
    </xf>
    <xf numFmtId="0" fontId="0" fillId="0" borderId="42" xfId="0" applyBorder="1" applyAlignment="1">
      <alignment horizontal="center" textRotation="180"/>
    </xf>
    <xf numFmtId="0" fontId="0" fillId="0" borderId="43" xfId="0" applyBorder="1" applyAlignment="1">
      <alignment horizontal="center" textRotation="180"/>
    </xf>
    <xf numFmtId="0" fontId="0" fillId="0" borderId="30" xfId="0" applyBorder="1" applyAlignment="1">
      <alignment horizontal="left" vertical="top"/>
    </xf>
    <xf numFmtId="0" fontId="0" fillId="0" borderId="31" xfId="0" applyBorder="1" applyAlignment="1">
      <alignment horizontal="left" vertical="top"/>
    </xf>
    <xf numFmtId="0" fontId="13" fillId="0" borderId="26" xfId="0" applyFont="1" applyBorder="1" applyAlignment="1">
      <alignment horizontal="center"/>
    </xf>
    <xf numFmtId="0" fontId="13" fillId="0" borderId="28" xfId="0" applyFont="1" applyBorder="1" applyAlignment="1">
      <alignment horizontal="center"/>
    </xf>
    <xf numFmtId="0" fontId="13" fillId="0" borderId="27" xfId="0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142">
    <dxf>
      <font>
        <color rgb="FFFF0000"/>
      </font>
    </dxf>
    <dxf>
      <font>
        <color rgb="FF00B050"/>
      </font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ont>
        <b val="0"/>
        <i val="0"/>
        <color theme="1"/>
      </font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b val="0"/>
        <i val="0"/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auto="1"/>
      </font>
      <fill>
        <patternFill>
          <bgColor theme="0" tint="-0.14996795556505021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33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92D050"/>
        </patternFill>
      </fill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1"/>
      </font>
      <fill>
        <patternFill>
          <bgColor theme="0"/>
        </patternFill>
      </fill>
    </dxf>
    <dxf>
      <font>
        <b val="0"/>
        <i val="0"/>
        <color auto="1"/>
      </font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0.14996795556505021"/>
      </font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rgb="FFFF330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b val="0"/>
        <i val="0"/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color auto="1"/>
      </font>
      <fill>
        <patternFill>
          <bgColor theme="0" tint="-0.14996795556505021"/>
        </patternFill>
      </fill>
    </dxf>
    <dxf>
      <font>
        <b val="0"/>
        <i val="0"/>
        <color theme="1"/>
      </font>
      <fill>
        <patternFill>
          <bgColor theme="0"/>
        </patternFill>
      </fill>
    </dxf>
    <dxf>
      <fill>
        <patternFill>
          <bgColor rgb="FF0070C0"/>
        </patternFill>
      </fill>
      <border>
        <left/>
        <right/>
        <top/>
        <bottom/>
      </border>
    </dxf>
    <dxf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rgb="FFFF0000"/>
      </font>
    </dxf>
    <dxf>
      <font>
        <color theme="1"/>
      </font>
      <fill>
        <patternFill>
          <bgColor theme="0" tint="-0.14996795556505021"/>
        </patternFill>
      </fill>
    </dxf>
    <dxf>
      <font>
        <b/>
        <i val="0"/>
        <strike val="0"/>
        <color rgb="FFFF0000"/>
      </font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</dxf>
    <dxf>
      <font>
        <color theme="1"/>
      </font>
      <fill>
        <patternFill>
          <bgColor theme="0"/>
        </patternFill>
      </fill>
    </dxf>
    <dxf>
      <font>
        <b val="0"/>
        <i val="0"/>
        <color theme="1"/>
      </font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b/>
        <i val="0"/>
        <color rgb="FFFF0000"/>
      </font>
    </dxf>
    <dxf>
      <font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0070C0"/>
      </font>
      <fill>
        <patternFill patternType="none">
          <bgColor auto="1"/>
        </patternFill>
      </fill>
    </dxf>
    <dxf>
      <font>
        <b/>
        <i val="0"/>
        <strike val="0"/>
        <color rgb="FFFF0000"/>
      </font>
      <border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ont>
        <b/>
        <i val="0"/>
        <color rgb="FFFF0000"/>
      </font>
    </dxf>
    <dxf>
      <font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rgb="FFFF0000"/>
      </font>
      <border>
        <vertical/>
        <horizontal/>
      </border>
    </dxf>
    <dxf>
      <font>
        <b val="0"/>
        <i val="0"/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 val="0"/>
        <i val="0"/>
        <color auto="1"/>
      </font>
      <fill>
        <patternFill>
          <bgColor theme="0" tint="-0.14996795556505021"/>
        </patternFill>
      </fill>
    </dxf>
    <dxf>
      <font>
        <b val="0"/>
        <i val="0"/>
        <color theme="1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0070C0"/>
      <color rgb="FF0066CC"/>
      <color rgb="FFFF3300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</xdr:row>
      <xdr:rowOff>28575</xdr:rowOff>
    </xdr:from>
    <xdr:to>
      <xdr:col>7</xdr:col>
      <xdr:colOff>390526</xdr:colOff>
      <xdr:row>4</xdr:row>
      <xdr:rowOff>22215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219075"/>
          <a:ext cx="2505076" cy="90804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4</xdr:row>
      <xdr:rowOff>110150</xdr:rowOff>
    </xdr:from>
    <xdr:to>
      <xdr:col>6</xdr:col>
      <xdr:colOff>85725</xdr:colOff>
      <xdr:row>6</xdr:row>
      <xdr:rowOff>106397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176" y="1215050"/>
          <a:ext cx="1581149" cy="4724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723901</xdr:colOff>
      <xdr:row>3</xdr:row>
      <xdr:rowOff>307965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190500"/>
          <a:ext cx="2505076" cy="90804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4</xdr:row>
      <xdr:rowOff>62525</xdr:rowOff>
    </xdr:from>
    <xdr:to>
      <xdr:col>15</xdr:col>
      <xdr:colOff>142875</xdr:colOff>
      <xdr:row>6</xdr:row>
      <xdr:rowOff>58772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3876" y="1215050"/>
          <a:ext cx="1581149" cy="4724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962025</xdr:colOff>
          <xdr:row>28</xdr:row>
          <xdr:rowOff>85725</xdr:rowOff>
        </xdr:from>
        <xdr:to>
          <xdr:col>23</xdr:col>
          <xdr:colOff>333375</xdr:colOff>
          <xdr:row>31</xdr:row>
          <xdr:rowOff>180975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3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64008" tIns="68580" rIns="64008" bIns="68580" anchor="ctr" upright="1"/>
            <a:lstStyle/>
            <a:p>
              <a:pPr algn="ctr" rtl="0">
                <a:defRPr sz="1000"/>
              </a:pPr>
              <a:r>
                <a:rPr lang="en-GB" sz="3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EXPORT IP INFO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161925</xdr:rowOff>
        </xdr:from>
        <xdr:to>
          <xdr:col>2</xdr:col>
          <xdr:colOff>66675</xdr:colOff>
          <xdr:row>2</xdr:row>
          <xdr:rowOff>28575</xdr:rowOff>
        </xdr:to>
        <xdr:sp macro="" textlink="">
          <xdr:nvSpPr>
            <xdr:cNvPr id="4099" name="Butto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4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64008" tIns="68580" rIns="64008" bIns="68580" anchor="ctr" upright="1"/>
            <a:lstStyle/>
            <a:p>
              <a:pPr algn="ctr" rtl="0">
                <a:defRPr sz="1000"/>
              </a:pPr>
              <a:r>
                <a:rPr lang="en-GB" sz="3600" b="1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EXPORT RULES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BR616"/>
  <sheetViews>
    <sheetView tabSelected="1" zoomScaleNormal="100" workbookViewId="0">
      <selection activeCell="D11" sqref="D11"/>
    </sheetView>
  </sheetViews>
  <sheetFormatPr defaultColWidth="0" defaultRowHeight="15" zeroHeight="1"/>
  <cols>
    <col min="1" max="1" width="2.7109375" customWidth="1"/>
    <col min="2" max="2" width="4.42578125" style="10" customWidth="1"/>
    <col min="3" max="3" width="1" customWidth="1"/>
    <col min="4" max="4" width="11.42578125" customWidth="1"/>
    <col min="5" max="5" width="1" customWidth="1"/>
    <col min="6" max="6" width="11.42578125" customWidth="1"/>
    <col min="7" max="7" width="4.85546875" customWidth="1"/>
    <col min="8" max="8" width="16.85546875" customWidth="1"/>
    <col min="9" max="9" width="1" customWidth="1"/>
    <col min="10" max="10" width="7.5703125" style="10" customWidth="1"/>
    <col min="11" max="11" width="4.85546875" customWidth="1"/>
    <col min="12" max="12" width="26.85546875" customWidth="1"/>
    <col min="13" max="13" width="1" customWidth="1"/>
    <col min="14" max="14" width="7.5703125" style="10" customWidth="1"/>
    <col min="15" max="15" width="4.85546875" style="11" customWidth="1"/>
    <col min="16" max="16" width="10.5703125" bestFit="1" customWidth="1"/>
    <col min="17" max="17" width="1" customWidth="1"/>
    <col min="18" max="18" width="11.42578125" style="10" customWidth="1"/>
    <col min="19" max="19" width="1" customWidth="1"/>
    <col min="20" max="20" width="11.42578125" style="10" customWidth="1"/>
    <col min="21" max="21" width="1.28515625" customWidth="1"/>
    <col min="22" max="22" width="1.5703125" hidden="1" customWidth="1"/>
    <col min="23" max="23" width="1.28515625" hidden="1" customWidth="1"/>
    <col min="24" max="24" width="3.7109375" customWidth="1"/>
    <col min="25" max="25" width="1.28515625" customWidth="1"/>
    <col min="26" max="26" width="27.85546875" customWidth="1"/>
    <col min="27" max="27" width="15.140625" customWidth="1"/>
    <col min="28" max="32" width="9.140625" customWidth="1"/>
    <col min="33" max="33" width="1.7109375" customWidth="1"/>
    <col min="34" max="40" width="9.140625" customWidth="1"/>
    <col min="41" max="41" width="13.140625" customWidth="1"/>
    <col min="42" max="42" width="9.85546875" customWidth="1"/>
    <col min="43" max="70" width="9.140625" customWidth="1"/>
    <col min="71" max="16384" width="9.140625" hidden="1"/>
  </cols>
  <sheetData>
    <row r="1" spans="1:70">
      <c r="A1" s="2"/>
      <c r="B1" s="1"/>
      <c r="C1" s="2"/>
      <c r="D1" s="4"/>
      <c r="E1" s="2"/>
      <c r="F1" s="4"/>
      <c r="G1" s="2"/>
      <c r="H1" s="2"/>
      <c r="I1" s="2"/>
      <c r="J1" s="1"/>
      <c r="K1" s="2"/>
      <c r="L1" s="2"/>
      <c r="M1" s="2"/>
      <c r="N1" s="1"/>
      <c r="O1" s="3"/>
      <c r="P1" s="2"/>
      <c r="Q1" s="2"/>
      <c r="R1" s="1"/>
      <c r="S1" s="2"/>
      <c r="T1" s="57"/>
      <c r="U1" s="39"/>
      <c r="V1" s="39"/>
      <c r="W1" s="39"/>
      <c r="X1" s="39"/>
      <c r="Y1" s="39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15"/>
      <c r="AN1" s="106" t="s">
        <v>5</v>
      </c>
      <c r="AO1" s="107" t="s">
        <v>34</v>
      </c>
      <c r="AP1" s="107" t="s">
        <v>61</v>
      </c>
      <c r="AQ1" s="15"/>
      <c r="AR1" s="4"/>
      <c r="AS1" s="4"/>
      <c r="AT1" s="4"/>
      <c r="AU1" s="4"/>
      <c r="AV1" s="4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</row>
    <row r="2" spans="1:70">
      <c r="A2" s="2"/>
      <c r="B2" s="1"/>
      <c r="C2" s="2"/>
      <c r="D2" s="4"/>
      <c r="E2" s="2"/>
      <c r="F2" s="4"/>
      <c r="G2" s="2"/>
      <c r="H2" s="2"/>
      <c r="I2" s="2"/>
      <c r="J2" s="1"/>
      <c r="K2" s="2"/>
      <c r="L2" s="2"/>
      <c r="M2" s="2"/>
      <c r="N2" s="1"/>
      <c r="O2" s="2"/>
      <c r="P2" s="2"/>
      <c r="Q2" s="2"/>
      <c r="R2" s="1"/>
      <c r="S2" s="2"/>
      <c r="T2" s="57"/>
      <c r="U2" s="39"/>
      <c r="V2" s="39"/>
      <c r="W2" s="39"/>
      <c r="X2" s="39"/>
      <c r="Y2" s="39"/>
      <c r="Z2" s="149"/>
      <c r="AA2" s="149"/>
      <c r="AB2" s="149"/>
      <c r="AC2" s="149"/>
      <c r="AD2" s="149"/>
      <c r="AE2" s="149"/>
      <c r="AF2" s="149"/>
      <c r="AG2" s="149"/>
      <c r="AH2" s="149"/>
      <c r="AI2" s="4"/>
      <c r="AJ2" s="4"/>
      <c r="AK2" s="4"/>
      <c r="AL2" s="4"/>
      <c r="AM2" s="15"/>
      <c r="AN2" s="15" t="s">
        <v>3</v>
      </c>
      <c r="AO2" s="15" t="s">
        <v>13</v>
      </c>
      <c r="AP2" s="15" t="s">
        <v>62</v>
      </c>
      <c r="AQ2" s="15"/>
      <c r="AR2" s="4"/>
      <c r="AS2" s="4"/>
      <c r="AT2" s="4"/>
      <c r="AU2" s="4"/>
      <c r="AV2" s="4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</row>
    <row r="3" spans="1:70" ht="28.5">
      <c r="A3" s="2"/>
      <c r="B3" s="1"/>
      <c r="C3" s="2"/>
      <c r="D3" s="4"/>
      <c r="E3" s="2"/>
      <c r="F3" s="4"/>
      <c r="G3" s="2"/>
      <c r="H3" s="35" t="s">
        <v>67</v>
      </c>
      <c r="I3" s="2"/>
      <c r="J3" s="1"/>
      <c r="K3" s="2"/>
      <c r="L3" s="35"/>
      <c r="M3" s="36"/>
      <c r="N3" s="55"/>
      <c r="O3" s="36"/>
      <c r="P3" s="36"/>
      <c r="Q3" s="36"/>
      <c r="R3" s="55"/>
      <c r="S3" s="36"/>
      <c r="T3" s="58"/>
      <c r="U3" s="39"/>
      <c r="V3" s="39"/>
      <c r="W3" s="39"/>
      <c r="X3" s="39"/>
      <c r="Y3" s="39"/>
      <c r="Z3" s="4"/>
      <c r="AA3" s="4"/>
      <c r="AB3" s="4"/>
      <c r="AC3" s="4"/>
      <c r="AD3" s="4"/>
      <c r="AE3" s="16"/>
      <c r="AF3" s="16"/>
      <c r="AG3" s="16"/>
      <c r="AH3" s="4"/>
      <c r="AI3" s="4"/>
      <c r="AJ3" s="4"/>
      <c r="AK3" s="4"/>
      <c r="AL3" s="4"/>
      <c r="AM3" s="15"/>
      <c r="AN3" s="15" t="s">
        <v>2</v>
      </c>
      <c r="AO3" s="15" t="s">
        <v>14</v>
      </c>
      <c r="AP3" s="15" t="s">
        <v>63</v>
      </c>
      <c r="AQ3" s="15"/>
      <c r="AR3" s="4"/>
      <c r="AS3" s="4"/>
      <c r="AT3" s="4"/>
      <c r="AU3" s="4"/>
      <c r="AV3" s="4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</row>
    <row r="4" spans="1:70" ht="28.5">
      <c r="A4" s="2"/>
      <c r="B4" s="1"/>
      <c r="C4" s="2"/>
      <c r="D4" s="4"/>
      <c r="E4" s="2"/>
      <c r="F4" s="4"/>
      <c r="G4" s="2"/>
      <c r="H4" s="35" t="s">
        <v>212</v>
      </c>
      <c r="I4" s="2"/>
      <c r="J4" s="1"/>
      <c r="K4" s="2"/>
      <c r="L4" s="35"/>
      <c r="M4" s="36"/>
      <c r="N4" s="55"/>
      <c r="O4" s="36"/>
      <c r="P4" s="36"/>
      <c r="Q4" s="36"/>
      <c r="R4" s="55"/>
      <c r="S4" s="36"/>
      <c r="T4" s="58"/>
      <c r="U4" s="39"/>
      <c r="V4" s="39"/>
      <c r="W4" s="39"/>
      <c r="X4" s="39"/>
      <c r="Y4" s="39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15"/>
      <c r="AN4" s="15"/>
      <c r="AO4" s="15" t="s">
        <v>16</v>
      </c>
      <c r="AP4" s="15"/>
      <c r="AQ4" s="15"/>
      <c r="AR4" s="4"/>
      <c r="AS4" s="4"/>
      <c r="AT4" s="4"/>
      <c r="AU4" s="4"/>
      <c r="AV4" s="4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</row>
    <row r="5" spans="1:70" ht="18.75">
      <c r="A5" s="2"/>
      <c r="B5" s="1"/>
      <c r="C5" s="2"/>
      <c r="D5" s="4"/>
      <c r="E5" s="2"/>
      <c r="F5" s="4"/>
      <c r="G5" s="2"/>
      <c r="H5" s="34"/>
      <c r="I5" s="2"/>
      <c r="J5" s="1"/>
      <c r="K5" s="2"/>
      <c r="L5" s="34"/>
      <c r="M5" s="2"/>
      <c r="N5" s="1"/>
      <c r="O5" s="2"/>
      <c r="P5" s="2"/>
      <c r="Q5" s="2"/>
      <c r="R5" s="1"/>
      <c r="S5" s="2"/>
      <c r="T5" s="57"/>
      <c r="U5" s="39"/>
      <c r="V5" s="39"/>
      <c r="W5" s="39"/>
      <c r="X5" s="39"/>
      <c r="Y5" s="39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15"/>
      <c r="AN5" s="15"/>
      <c r="AO5" s="15"/>
      <c r="AP5" s="15"/>
      <c r="AQ5" s="15"/>
      <c r="AR5" s="4"/>
      <c r="AS5" s="4"/>
      <c r="AT5" s="4"/>
      <c r="AU5" s="4"/>
      <c r="AV5" s="4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</row>
    <row r="6" spans="1:70" ht="18.75">
      <c r="A6" s="2"/>
      <c r="B6" s="1"/>
      <c r="C6" s="2"/>
      <c r="D6" s="4"/>
      <c r="E6" s="2"/>
      <c r="F6" s="4"/>
      <c r="G6" s="2"/>
      <c r="H6" s="34"/>
      <c r="I6" s="2"/>
      <c r="J6" s="1"/>
      <c r="K6" s="2"/>
      <c r="L6" s="34"/>
      <c r="M6" s="2"/>
      <c r="N6" s="1"/>
      <c r="O6" s="2"/>
      <c r="P6" s="2"/>
      <c r="Q6" s="2"/>
      <c r="R6" s="1"/>
      <c r="S6" s="4"/>
      <c r="T6" s="57"/>
      <c r="U6" s="39"/>
      <c r="V6" s="39"/>
      <c r="W6" s="39"/>
      <c r="X6" s="39"/>
      <c r="Y6" s="39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15"/>
      <c r="AN6" s="15"/>
      <c r="AO6" s="15"/>
      <c r="AP6" s="15"/>
      <c r="AQ6" s="15"/>
      <c r="AR6" s="4"/>
      <c r="AS6" s="4"/>
      <c r="AT6" s="4"/>
      <c r="AU6" s="4"/>
      <c r="AV6" s="4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</row>
    <row r="7" spans="1:70" ht="19.5" thickBot="1">
      <c r="A7" s="2"/>
      <c r="B7" s="1"/>
      <c r="C7" s="2"/>
      <c r="D7" s="4"/>
      <c r="E7" s="2"/>
      <c r="F7" s="4"/>
      <c r="G7" s="2"/>
      <c r="H7" s="34"/>
      <c r="I7" s="2"/>
      <c r="J7" s="1"/>
      <c r="K7" s="2"/>
      <c r="L7" s="34"/>
      <c r="M7" s="2"/>
      <c r="N7" s="1"/>
      <c r="O7" s="2"/>
      <c r="P7" s="2"/>
      <c r="Q7" s="2"/>
      <c r="R7" s="1"/>
      <c r="S7" s="2"/>
      <c r="T7" s="57"/>
      <c r="U7" s="39"/>
      <c r="V7" s="39"/>
      <c r="W7" s="39"/>
      <c r="X7" s="39"/>
      <c r="Y7" s="39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9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</row>
    <row r="8" spans="1:70" ht="20.25" thickTop="1" thickBot="1">
      <c r="A8" s="2"/>
      <c r="B8" s="1"/>
      <c r="C8" s="2"/>
      <c r="D8" s="150" t="s">
        <v>64</v>
      </c>
      <c r="E8" s="151"/>
      <c r="F8" s="152"/>
      <c r="G8" s="18"/>
      <c r="H8" s="150" t="s">
        <v>18</v>
      </c>
      <c r="I8" s="151"/>
      <c r="J8" s="152"/>
      <c r="K8" s="18"/>
      <c r="L8" s="150" t="s">
        <v>20</v>
      </c>
      <c r="M8" s="151"/>
      <c r="N8" s="152"/>
      <c r="O8" s="18"/>
      <c r="P8" s="150" t="s">
        <v>21</v>
      </c>
      <c r="Q8" s="151"/>
      <c r="R8" s="151"/>
      <c r="S8" s="151"/>
      <c r="T8" s="152"/>
      <c r="U8" s="4"/>
      <c r="V8" s="4"/>
      <c r="W8" s="4"/>
      <c r="X8" s="4"/>
      <c r="Y8" s="150" t="s">
        <v>169</v>
      </c>
      <c r="Z8" s="151"/>
      <c r="AA8" s="151"/>
      <c r="AB8" s="151"/>
      <c r="AC8" s="151"/>
      <c r="AD8" s="151"/>
      <c r="AE8" s="151"/>
      <c r="AF8" s="151"/>
      <c r="AG8" s="152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39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</row>
    <row r="9" spans="1:70" s="24" customFormat="1" ht="32.25" customHeight="1" thickTop="1" thickBot="1">
      <c r="A9" s="19"/>
      <c r="B9" s="19"/>
      <c r="C9" s="19"/>
      <c r="D9" s="20" t="s">
        <v>61</v>
      </c>
      <c r="E9" s="19"/>
      <c r="F9" s="20" t="s">
        <v>1</v>
      </c>
      <c r="G9" s="19"/>
      <c r="H9" s="20" t="s">
        <v>0</v>
      </c>
      <c r="I9" s="20"/>
      <c r="J9" s="33" t="s">
        <v>19</v>
      </c>
      <c r="K9" s="19"/>
      <c r="L9" s="20" t="s">
        <v>85</v>
      </c>
      <c r="M9" s="20"/>
      <c r="N9" s="33" t="s">
        <v>19</v>
      </c>
      <c r="O9" s="21"/>
      <c r="P9" s="22" t="s">
        <v>34</v>
      </c>
      <c r="Q9" s="23"/>
      <c r="R9" s="53" t="s">
        <v>58</v>
      </c>
      <c r="S9" s="23"/>
      <c r="T9" s="53" t="s">
        <v>59</v>
      </c>
      <c r="U9" s="23"/>
      <c r="V9" s="23"/>
      <c r="W9" s="23"/>
      <c r="X9" s="23"/>
      <c r="Y9" s="39"/>
      <c r="Z9" s="39"/>
      <c r="AA9" s="39"/>
      <c r="AB9" s="39"/>
      <c r="AC9" s="39"/>
      <c r="AD9" s="39"/>
      <c r="AE9" s="39"/>
      <c r="AF9" s="39"/>
      <c r="AG9" s="39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"/>
      <c r="AS9" s="42"/>
      <c r="AT9" s="42"/>
      <c r="AU9" s="42"/>
      <c r="AV9" s="42"/>
      <c r="AW9" s="40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</row>
    <row r="10" spans="1:70" ht="15.75" customHeight="1" thickTop="1">
      <c r="A10" s="2"/>
      <c r="B10" s="60">
        <v>0</v>
      </c>
      <c r="C10" s="2"/>
      <c r="D10" s="108" t="s">
        <v>63</v>
      </c>
      <c r="E10" s="2"/>
      <c r="F10" s="108" t="s">
        <v>3</v>
      </c>
      <c r="G10" s="2"/>
      <c r="H10" s="108" t="s">
        <v>66</v>
      </c>
      <c r="I10" s="2"/>
      <c r="J10" s="60">
        <v>32</v>
      </c>
      <c r="K10" s="2"/>
      <c r="L10" s="108" t="s">
        <v>65</v>
      </c>
      <c r="M10" s="2"/>
      <c r="N10" s="60">
        <v>24</v>
      </c>
      <c r="O10" s="2"/>
      <c r="P10" s="108" t="s">
        <v>13</v>
      </c>
      <c r="Q10" s="2"/>
      <c r="R10" s="60">
        <v>123</v>
      </c>
      <c r="S10" s="2"/>
      <c r="T10" s="60">
        <v>456</v>
      </c>
      <c r="U10" s="2"/>
      <c r="V10" s="2"/>
      <c r="W10" s="2"/>
      <c r="X10" s="2"/>
      <c r="Y10" s="126"/>
      <c r="Z10" s="127" t="s">
        <v>193</v>
      </c>
      <c r="AA10" s="128"/>
      <c r="AB10" s="129"/>
      <c r="AC10" s="129"/>
      <c r="AD10" s="129"/>
      <c r="AE10" s="130"/>
      <c r="AF10" s="130"/>
      <c r="AG10" s="131"/>
      <c r="AH10" s="39"/>
      <c r="AI10" s="39"/>
      <c r="AJ10" s="39"/>
      <c r="AK10" s="41"/>
      <c r="AL10" s="39"/>
      <c r="AM10" s="39"/>
      <c r="AN10" s="39"/>
      <c r="AO10" s="39"/>
      <c r="AP10" s="39"/>
      <c r="AQ10" s="40"/>
      <c r="AR10" s="39"/>
      <c r="AS10" s="39"/>
      <c r="AT10" s="39"/>
      <c r="AU10" s="39"/>
      <c r="AV10" s="39"/>
      <c r="AW10" s="39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</row>
    <row r="11" spans="1:70" ht="15.75" customHeight="1">
      <c r="A11" s="2"/>
      <c r="B11" s="6">
        <v>1</v>
      </c>
      <c r="C11" s="2"/>
      <c r="D11" s="59"/>
      <c r="E11" s="2"/>
      <c r="F11" s="59"/>
      <c r="G11" s="2"/>
      <c r="H11" s="62"/>
      <c r="I11" s="2"/>
      <c r="J11" s="54"/>
      <c r="K11" s="2"/>
      <c r="L11" s="63"/>
      <c r="M11" s="2"/>
      <c r="N11" s="54"/>
      <c r="O11" s="2"/>
      <c r="P11" s="59"/>
      <c r="Q11" s="2"/>
      <c r="R11" s="56"/>
      <c r="S11" s="2"/>
      <c r="T11" s="56"/>
      <c r="U11" s="2"/>
      <c r="V11" s="121"/>
      <c r="W11" s="2"/>
      <c r="X11" s="2"/>
      <c r="Y11" s="124"/>
      <c r="Z11" s="8"/>
      <c r="AA11" s="23"/>
      <c r="AB11" s="23"/>
      <c r="AC11" s="2"/>
      <c r="AD11" s="2"/>
      <c r="AE11" s="2"/>
      <c r="AF11" s="8"/>
      <c r="AG11" s="132"/>
      <c r="AH11" s="39"/>
      <c r="AI11" s="39"/>
      <c r="AJ11" s="39"/>
      <c r="AK11" s="41"/>
      <c r="AL11" s="39"/>
      <c r="AM11" s="39"/>
      <c r="AN11" s="39"/>
      <c r="AO11" s="39"/>
      <c r="AP11" s="39"/>
      <c r="AQ11" s="40"/>
      <c r="AR11" s="39"/>
      <c r="AS11" s="39"/>
      <c r="AT11" s="39"/>
      <c r="AU11" s="39"/>
      <c r="AV11" s="39"/>
      <c r="AW11" s="39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</row>
    <row r="12" spans="1:70">
      <c r="A12" s="2"/>
      <c r="B12" s="6">
        <f>B11+1</f>
        <v>2</v>
      </c>
      <c r="C12" s="2"/>
      <c r="D12" s="59"/>
      <c r="E12" s="2"/>
      <c r="F12" s="59"/>
      <c r="G12" s="2"/>
      <c r="H12" s="62"/>
      <c r="I12" s="2"/>
      <c r="J12" s="54"/>
      <c r="K12" s="2"/>
      <c r="L12" s="63"/>
      <c r="M12" s="2"/>
      <c r="N12" s="54"/>
      <c r="O12" s="2"/>
      <c r="P12" s="59"/>
      <c r="Q12" s="2"/>
      <c r="R12" s="56"/>
      <c r="S12" s="2"/>
      <c r="T12" s="56"/>
      <c r="U12" s="2"/>
      <c r="V12" s="121"/>
      <c r="W12" s="2"/>
      <c r="X12" s="2"/>
      <c r="Y12" s="124"/>
      <c r="Z12" s="8" t="s">
        <v>155</v>
      </c>
      <c r="AA12" s="153"/>
      <c r="AB12" s="154"/>
      <c r="AC12" s="154"/>
      <c r="AD12" s="154"/>
      <c r="AE12" s="154"/>
      <c r="AF12" s="155"/>
      <c r="AG12" s="132"/>
      <c r="AH12" s="39"/>
      <c r="AI12" s="39"/>
      <c r="AJ12" s="39"/>
      <c r="AK12" s="39"/>
      <c r="AL12" s="39"/>
      <c r="AM12" s="39"/>
      <c r="AN12" s="39"/>
      <c r="AO12" s="39"/>
      <c r="AP12" s="39"/>
      <c r="AQ12" s="40"/>
      <c r="AR12" s="39"/>
      <c r="AS12" s="39"/>
      <c r="AT12" s="39"/>
      <c r="AU12" s="39"/>
      <c r="AV12" s="39"/>
      <c r="AW12" s="39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</row>
    <row r="13" spans="1:70" ht="15.75" customHeight="1">
      <c r="A13" s="2"/>
      <c r="B13" s="6">
        <f t="shared" ref="B13:B76" si="0">B12+1</f>
        <v>3</v>
      </c>
      <c r="C13" s="2"/>
      <c r="D13" s="59"/>
      <c r="E13" s="2"/>
      <c r="F13" s="59"/>
      <c r="G13" s="2"/>
      <c r="H13" s="62"/>
      <c r="I13" s="2"/>
      <c r="J13" s="54"/>
      <c r="K13" s="2"/>
      <c r="L13" s="63"/>
      <c r="M13" s="2"/>
      <c r="N13" s="54"/>
      <c r="O13" s="2"/>
      <c r="P13" s="59"/>
      <c r="Q13" s="2"/>
      <c r="R13" s="56"/>
      <c r="S13" s="2"/>
      <c r="T13" s="56"/>
      <c r="U13" s="2"/>
      <c r="V13" s="121"/>
      <c r="W13" s="2"/>
      <c r="X13" s="2"/>
      <c r="Y13" s="124"/>
      <c r="Z13" s="2"/>
      <c r="AA13" s="2"/>
      <c r="AB13" s="2"/>
      <c r="AC13" s="2"/>
      <c r="AD13" s="2"/>
      <c r="AE13" s="2"/>
      <c r="AF13" s="8"/>
      <c r="AG13" s="132"/>
      <c r="AH13" s="39"/>
      <c r="AI13" s="39"/>
      <c r="AJ13" s="39"/>
      <c r="AK13" s="39"/>
      <c r="AL13" s="39"/>
      <c r="AM13" s="39"/>
      <c r="AN13" s="39"/>
      <c r="AO13" s="39"/>
      <c r="AP13" s="39"/>
      <c r="AQ13" s="40"/>
      <c r="AR13" s="39"/>
      <c r="AS13" s="39"/>
      <c r="AT13" s="39"/>
      <c r="AU13" s="39"/>
      <c r="AV13" s="39"/>
      <c r="AW13" s="39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</row>
    <row r="14" spans="1:70">
      <c r="A14" s="2"/>
      <c r="B14" s="6">
        <f t="shared" si="0"/>
        <v>4</v>
      </c>
      <c r="C14" s="2"/>
      <c r="D14" s="59"/>
      <c r="E14" s="2"/>
      <c r="F14" s="59"/>
      <c r="G14" s="2"/>
      <c r="H14" s="62"/>
      <c r="I14" s="2"/>
      <c r="J14" s="54"/>
      <c r="K14" s="2"/>
      <c r="L14" s="63"/>
      <c r="M14" s="2"/>
      <c r="N14" s="54"/>
      <c r="O14" s="2"/>
      <c r="P14" s="59"/>
      <c r="Q14" s="2"/>
      <c r="R14" s="56"/>
      <c r="S14" s="2"/>
      <c r="T14" s="56"/>
      <c r="U14" s="2"/>
      <c r="V14" s="121"/>
      <c r="W14" s="2"/>
      <c r="X14" s="2"/>
      <c r="Y14" s="124"/>
      <c r="Z14" s="8" t="s">
        <v>148</v>
      </c>
      <c r="AA14" s="153"/>
      <c r="AB14" s="154"/>
      <c r="AC14" s="154"/>
      <c r="AD14" s="154"/>
      <c r="AE14" s="154"/>
      <c r="AF14" s="155"/>
      <c r="AG14" s="132"/>
      <c r="AH14" s="39"/>
      <c r="AI14" s="39"/>
      <c r="AJ14" s="39"/>
      <c r="AK14" s="39"/>
      <c r="AL14" s="39"/>
      <c r="AM14" s="39"/>
      <c r="AN14" s="39"/>
      <c r="AO14" s="39"/>
      <c r="AP14" s="39"/>
      <c r="AQ14" s="40"/>
      <c r="AR14" s="39"/>
      <c r="AS14" s="39"/>
      <c r="AT14" s="39"/>
      <c r="AU14" s="39"/>
      <c r="AV14" s="39"/>
      <c r="AW14" s="39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</row>
    <row r="15" spans="1:70" ht="15" customHeight="1">
      <c r="A15" s="2"/>
      <c r="B15" s="6">
        <f t="shared" si="0"/>
        <v>5</v>
      </c>
      <c r="C15" s="2"/>
      <c r="D15" s="59"/>
      <c r="E15" s="2"/>
      <c r="F15" s="59"/>
      <c r="G15" s="2"/>
      <c r="H15" s="62"/>
      <c r="I15" s="2"/>
      <c r="J15" s="54"/>
      <c r="K15" s="2"/>
      <c r="L15" s="63"/>
      <c r="M15" s="2"/>
      <c r="N15" s="54"/>
      <c r="O15" s="2"/>
      <c r="P15" s="59"/>
      <c r="Q15" s="2"/>
      <c r="R15" s="56"/>
      <c r="S15" s="2"/>
      <c r="T15" s="56"/>
      <c r="U15" s="2"/>
      <c r="V15" s="121"/>
      <c r="W15" s="2"/>
      <c r="X15" s="2"/>
      <c r="Y15" s="124"/>
      <c r="Z15" s="2"/>
      <c r="AA15" s="2"/>
      <c r="AB15" s="2"/>
      <c r="AC15" s="2"/>
      <c r="AD15" s="2"/>
      <c r="AE15" s="2"/>
      <c r="AF15" s="8"/>
      <c r="AG15" s="132"/>
      <c r="AH15" s="2"/>
      <c r="AI15" s="2"/>
      <c r="AJ15" s="2"/>
      <c r="AK15" s="39"/>
      <c r="AL15" s="39"/>
      <c r="AM15" s="39"/>
      <c r="AN15" s="39"/>
      <c r="AO15" s="39"/>
      <c r="AP15" s="39"/>
      <c r="AQ15" s="40"/>
      <c r="AR15" s="39"/>
      <c r="AS15" s="39"/>
      <c r="AT15" s="39"/>
      <c r="AU15" s="39"/>
      <c r="AV15" s="39"/>
      <c r="AW15" s="39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</row>
    <row r="16" spans="1:70" ht="15" customHeight="1">
      <c r="A16" s="2"/>
      <c r="B16" s="6">
        <f t="shared" si="0"/>
        <v>6</v>
      </c>
      <c r="C16" s="2"/>
      <c r="D16" s="59"/>
      <c r="E16" s="2"/>
      <c r="F16" s="59"/>
      <c r="G16" s="2"/>
      <c r="H16" s="62"/>
      <c r="I16" s="2"/>
      <c r="J16" s="54"/>
      <c r="K16" s="2"/>
      <c r="L16" s="63"/>
      <c r="M16" s="2"/>
      <c r="N16" s="54"/>
      <c r="O16" s="2"/>
      <c r="P16" s="59"/>
      <c r="Q16" s="2"/>
      <c r="R16" s="56"/>
      <c r="S16" s="2"/>
      <c r="T16" s="56"/>
      <c r="U16" s="2"/>
      <c r="V16" s="121"/>
      <c r="W16" s="2"/>
      <c r="X16" s="2"/>
      <c r="Y16" s="124"/>
      <c r="Z16" s="8" t="s">
        <v>194</v>
      </c>
      <c r="AA16" s="153"/>
      <c r="AB16" s="154"/>
      <c r="AC16" s="154"/>
      <c r="AD16" s="154"/>
      <c r="AE16" s="154"/>
      <c r="AF16" s="155"/>
      <c r="AG16" s="133"/>
      <c r="AH16" s="2"/>
      <c r="AI16" s="2"/>
      <c r="AJ16" s="2"/>
      <c r="AK16" s="39"/>
      <c r="AL16" s="39"/>
      <c r="AM16" s="39"/>
      <c r="AN16" s="39"/>
      <c r="AO16" s="39"/>
      <c r="AP16" s="39"/>
      <c r="AQ16" s="40"/>
      <c r="AR16" s="39"/>
      <c r="AS16" s="39"/>
      <c r="AT16" s="39"/>
      <c r="AU16" s="39"/>
      <c r="AV16" s="39"/>
      <c r="AW16" s="39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</row>
    <row r="17" spans="1:70" ht="15" customHeight="1">
      <c r="A17" s="2"/>
      <c r="B17" s="6">
        <f t="shared" si="0"/>
        <v>7</v>
      </c>
      <c r="C17" s="2"/>
      <c r="D17" s="59"/>
      <c r="E17" s="2"/>
      <c r="F17" s="59"/>
      <c r="G17" s="2"/>
      <c r="H17" s="62"/>
      <c r="I17" s="2"/>
      <c r="J17" s="54"/>
      <c r="K17" s="2"/>
      <c r="L17" s="63"/>
      <c r="M17" s="2"/>
      <c r="N17" s="54"/>
      <c r="O17" s="2"/>
      <c r="P17" s="59"/>
      <c r="Q17" s="2"/>
      <c r="R17" s="56"/>
      <c r="S17" s="2"/>
      <c r="T17" s="56"/>
      <c r="U17" s="2"/>
      <c r="V17" s="121"/>
      <c r="W17" s="2"/>
      <c r="X17" s="2"/>
      <c r="Y17" s="124"/>
      <c r="Z17" s="2"/>
      <c r="AA17" s="2"/>
      <c r="AB17" s="2"/>
      <c r="AC17" s="2"/>
      <c r="AD17" s="2"/>
      <c r="AE17" s="2"/>
      <c r="AF17" s="2"/>
      <c r="AG17" s="133"/>
      <c r="AH17" s="39"/>
      <c r="AI17" s="39"/>
      <c r="AJ17" s="39"/>
      <c r="AK17" s="39"/>
      <c r="AL17" s="39"/>
      <c r="AM17" s="39"/>
      <c r="AN17" s="39"/>
      <c r="AO17" s="39"/>
      <c r="AP17" s="39"/>
      <c r="AQ17" s="40"/>
      <c r="AR17" s="39"/>
      <c r="AS17" s="39"/>
      <c r="AT17" s="39"/>
      <c r="AU17" s="39"/>
      <c r="AV17" s="39"/>
      <c r="AW17" s="39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</row>
    <row r="18" spans="1:70" ht="15" customHeight="1">
      <c r="A18" s="2"/>
      <c r="B18" s="6">
        <f t="shared" si="0"/>
        <v>8</v>
      </c>
      <c r="C18" s="2"/>
      <c r="D18" s="59"/>
      <c r="E18" s="2"/>
      <c r="F18" s="59"/>
      <c r="G18" s="2"/>
      <c r="H18" s="62"/>
      <c r="I18" s="2"/>
      <c r="J18" s="54"/>
      <c r="K18" s="2"/>
      <c r="L18" s="63"/>
      <c r="M18" s="2"/>
      <c r="N18" s="54"/>
      <c r="O18" s="2"/>
      <c r="P18" s="59"/>
      <c r="Q18" s="2"/>
      <c r="R18" s="56"/>
      <c r="S18" s="2"/>
      <c r="T18" s="56"/>
      <c r="U18" s="2"/>
      <c r="V18" s="121"/>
      <c r="W18" s="2"/>
      <c r="X18" s="2"/>
      <c r="Y18" s="124"/>
      <c r="Z18" s="8" t="s">
        <v>195</v>
      </c>
      <c r="AA18" s="165"/>
      <c r="AB18" s="154"/>
      <c r="AC18" s="154"/>
      <c r="AD18" s="154"/>
      <c r="AE18" s="154"/>
      <c r="AF18" s="155"/>
      <c r="AG18" s="132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</row>
    <row r="19" spans="1:70" ht="15.75" customHeight="1">
      <c r="A19" s="2"/>
      <c r="B19" s="6">
        <f t="shared" si="0"/>
        <v>9</v>
      </c>
      <c r="C19" s="2"/>
      <c r="D19" s="59"/>
      <c r="E19" s="2"/>
      <c r="F19" s="59"/>
      <c r="G19" s="2"/>
      <c r="H19" s="62"/>
      <c r="I19" s="2"/>
      <c r="J19" s="54"/>
      <c r="K19" s="2"/>
      <c r="L19" s="63"/>
      <c r="M19" s="2"/>
      <c r="N19" s="54"/>
      <c r="O19" s="2"/>
      <c r="P19" s="59"/>
      <c r="Q19" s="2"/>
      <c r="R19" s="56"/>
      <c r="S19" s="2"/>
      <c r="T19" s="56"/>
      <c r="U19" s="2"/>
      <c r="V19" s="121"/>
      <c r="W19" s="2"/>
      <c r="X19" s="2"/>
      <c r="Y19" s="124"/>
      <c r="Z19" s="2"/>
      <c r="AA19" s="2"/>
      <c r="AB19" s="2"/>
      <c r="AC19" s="2"/>
      <c r="AD19" s="2"/>
      <c r="AE19" s="2"/>
      <c r="AF19" s="2"/>
      <c r="AG19" s="132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</row>
    <row r="20" spans="1:70">
      <c r="A20" s="2"/>
      <c r="B20" s="6">
        <f t="shared" si="0"/>
        <v>10</v>
      </c>
      <c r="C20" s="2"/>
      <c r="D20" s="59"/>
      <c r="E20" s="2"/>
      <c r="F20" s="59"/>
      <c r="G20" s="2"/>
      <c r="H20" s="62"/>
      <c r="I20" s="2"/>
      <c r="J20" s="54"/>
      <c r="K20" s="2"/>
      <c r="L20" s="63"/>
      <c r="M20" s="2"/>
      <c r="N20" s="54"/>
      <c r="O20" s="2"/>
      <c r="P20" s="59"/>
      <c r="Q20" s="2"/>
      <c r="R20" s="56"/>
      <c r="S20" s="2"/>
      <c r="T20" s="56"/>
      <c r="U20" s="2"/>
      <c r="V20" s="121"/>
      <c r="W20" s="2"/>
      <c r="X20" s="2"/>
      <c r="Y20" s="124"/>
      <c r="Z20" s="122" t="s">
        <v>10</v>
      </c>
      <c r="AA20" s="156"/>
      <c r="AB20" s="166"/>
      <c r="AC20" s="166"/>
      <c r="AD20" s="166"/>
      <c r="AE20" s="166"/>
      <c r="AF20" s="167"/>
      <c r="AG20" s="132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</row>
    <row r="21" spans="1:70" ht="15.75" customHeight="1">
      <c r="A21" s="2"/>
      <c r="B21" s="6">
        <f t="shared" si="0"/>
        <v>11</v>
      </c>
      <c r="C21" s="2"/>
      <c r="D21" s="59"/>
      <c r="E21" s="2"/>
      <c r="F21" s="59"/>
      <c r="G21" s="2"/>
      <c r="H21" s="62"/>
      <c r="I21" s="2"/>
      <c r="J21" s="54"/>
      <c r="K21" s="2"/>
      <c r="L21" s="63"/>
      <c r="M21" s="2"/>
      <c r="N21" s="54"/>
      <c r="O21" s="2"/>
      <c r="P21" s="59"/>
      <c r="Q21" s="2"/>
      <c r="R21" s="56"/>
      <c r="S21" s="2"/>
      <c r="T21" s="56"/>
      <c r="U21" s="2"/>
      <c r="V21" s="121"/>
      <c r="W21" s="2"/>
      <c r="X21" s="2"/>
      <c r="Y21" s="124"/>
      <c r="Z21" s="4"/>
      <c r="AA21" s="168"/>
      <c r="AB21" s="169"/>
      <c r="AC21" s="169"/>
      <c r="AD21" s="169"/>
      <c r="AE21" s="169"/>
      <c r="AF21" s="170"/>
      <c r="AG21" s="132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</row>
    <row r="22" spans="1:70">
      <c r="A22" s="2"/>
      <c r="B22" s="6">
        <f t="shared" si="0"/>
        <v>12</v>
      </c>
      <c r="C22" s="2"/>
      <c r="D22" s="59"/>
      <c r="E22" s="2"/>
      <c r="F22" s="59"/>
      <c r="G22" s="2"/>
      <c r="H22" s="62"/>
      <c r="I22" s="2"/>
      <c r="J22" s="54"/>
      <c r="K22" s="2"/>
      <c r="L22" s="63"/>
      <c r="M22" s="2"/>
      <c r="N22" s="54"/>
      <c r="O22" s="2"/>
      <c r="P22" s="59"/>
      <c r="Q22" s="2"/>
      <c r="R22" s="56"/>
      <c r="S22" s="2"/>
      <c r="T22" s="56"/>
      <c r="U22" s="2"/>
      <c r="V22" s="121"/>
      <c r="W22" s="2"/>
      <c r="X22" s="2"/>
      <c r="Y22" s="124"/>
      <c r="Z22" s="4"/>
      <c r="AA22" s="168"/>
      <c r="AB22" s="169"/>
      <c r="AC22" s="169"/>
      <c r="AD22" s="169"/>
      <c r="AE22" s="169"/>
      <c r="AF22" s="170"/>
      <c r="AG22" s="132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</row>
    <row r="23" spans="1:70">
      <c r="A23" s="2"/>
      <c r="B23" s="6">
        <f t="shared" si="0"/>
        <v>13</v>
      </c>
      <c r="C23" s="2"/>
      <c r="D23" s="59"/>
      <c r="E23" s="2"/>
      <c r="F23" s="59"/>
      <c r="G23" s="2"/>
      <c r="H23" s="62"/>
      <c r="I23" s="2"/>
      <c r="J23" s="54"/>
      <c r="K23" s="2"/>
      <c r="L23" s="63"/>
      <c r="M23" s="2"/>
      <c r="N23" s="54"/>
      <c r="O23" s="2"/>
      <c r="P23" s="59"/>
      <c r="Q23" s="2"/>
      <c r="R23" s="56"/>
      <c r="S23" s="2"/>
      <c r="T23" s="56"/>
      <c r="U23" s="2"/>
      <c r="V23" s="121"/>
      <c r="W23" s="2"/>
      <c r="X23" s="2"/>
      <c r="Y23" s="124"/>
      <c r="Z23" s="4"/>
      <c r="AA23" s="168"/>
      <c r="AB23" s="169"/>
      <c r="AC23" s="169"/>
      <c r="AD23" s="169"/>
      <c r="AE23" s="169"/>
      <c r="AF23" s="170"/>
      <c r="AG23" s="132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</row>
    <row r="24" spans="1:70" ht="15" customHeight="1">
      <c r="A24" s="2"/>
      <c r="B24" s="6">
        <f t="shared" si="0"/>
        <v>14</v>
      </c>
      <c r="C24" s="2"/>
      <c r="D24" s="59"/>
      <c r="E24" s="2"/>
      <c r="F24" s="59"/>
      <c r="G24" s="2"/>
      <c r="H24" s="62"/>
      <c r="I24" s="2"/>
      <c r="J24" s="54"/>
      <c r="K24" s="2"/>
      <c r="L24" s="63"/>
      <c r="M24" s="2"/>
      <c r="N24" s="54"/>
      <c r="O24" s="2"/>
      <c r="P24" s="59"/>
      <c r="Q24" s="2"/>
      <c r="R24" s="56"/>
      <c r="S24" s="2"/>
      <c r="T24" s="56"/>
      <c r="U24" s="2"/>
      <c r="V24" s="121"/>
      <c r="W24" s="2"/>
      <c r="X24" s="2"/>
      <c r="Y24" s="124"/>
      <c r="Z24" s="4"/>
      <c r="AA24" s="168"/>
      <c r="AB24" s="169"/>
      <c r="AC24" s="169"/>
      <c r="AD24" s="169"/>
      <c r="AE24" s="169"/>
      <c r="AF24" s="170"/>
      <c r="AG24" s="132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</row>
    <row r="25" spans="1:70">
      <c r="A25" s="2"/>
      <c r="B25" s="6">
        <f t="shared" si="0"/>
        <v>15</v>
      </c>
      <c r="C25" s="2"/>
      <c r="D25" s="59"/>
      <c r="E25" s="2"/>
      <c r="F25" s="59"/>
      <c r="G25" s="2"/>
      <c r="H25" s="62"/>
      <c r="I25" s="2"/>
      <c r="J25" s="54"/>
      <c r="K25" s="2"/>
      <c r="L25" s="63"/>
      <c r="M25" s="2"/>
      <c r="N25" s="54"/>
      <c r="O25" s="2"/>
      <c r="P25" s="59"/>
      <c r="Q25" s="2"/>
      <c r="R25" s="56"/>
      <c r="S25" s="2"/>
      <c r="T25" s="56"/>
      <c r="U25" s="2"/>
      <c r="V25" s="121"/>
      <c r="W25" s="2"/>
      <c r="X25" s="2"/>
      <c r="Y25" s="124"/>
      <c r="Z25" s="4"/>
      <c r="AA25" s="168"/>
      <c r="AB25" s="169"/>
      <c r="AC25" s="169"/>
      <c r="AD25" s="169"/>
      <c r="AE25" s="169"/>
      <c r="AF25" s="170"/>
      <c r="AG25" s="132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</row>
    <row r="26" spans="1:70" ht="15" customHeight="1">
      <c r="A26" s="2"/>
      <c r="B26" s="6">
        <f t="shared" si="0"/>
        <v>16</v>
      </c>
      <c r="C26" s="2"/>
      <c r="D26" s="59"/>
      <c r="E26" s="2"/>
      <c r="F26" s="59"/>
      <c r="G26" s="2"/>
      <c r="H26" s="62"/>
      <c r="I26" s="2"/>
      <c r="J26" s="54"/>
      <c r="K26" s="2"/>
      <c r="L26" s="63"/>
      <c r="M26" s="2"/>
      <c r="N26" s="54"/>
      <c r="O26" s="2"/>
      <c r="P26" s="59"/>
      <c r="Q26" s="2"/>
      <c r="R26" s="56"/>
      <c r="S26" s="2"/>
      <c r="T26" s="56"/>
      <c r="U26" s="2"/>
      <c r="V26" s="121"/>
      <c r="W26" s="2"/>
      <c r="X26" s="2"/>
      <c r="Y26" s="124"/>
      <c r="Z26" s="4"/>
      <c r="AA26" s="171"/>
      <c r="AB26" s="172"/>
      <c r="AC26" s="172"/>
      <c r="AD26" s="172"/>
      <c r="AE26" s="172"/>
      <c r="AF26" s="173"/>
      <c r="AG26" s="133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</row>
    <row r="27" spans="1:70">
      <c r="A27" s="2"/>
      <c r="B27" s="6">
        <f t="shared" si="0"/>
        <v>17</v>
      </c>
      <c r="C27" s="2"/>
      <c r="D27" s="59"/>
      <c r="E27" s="2"/>
      <c r="F27" s="59"/>
      <c r="G27" s="2"/>
      <c r="H27" s="62"/>
      <c r="I27" s="2"/>
      <c r="J27" s="54"/>
      <c r="K27" s="2"/>
      <c r="L27" s="63"/>
      <c r="M27" s="2"/>
      <c r="N27" s="54"/>
      <c r="O27" s="2"/>
      <c r="P27" s="59"/>
      <c r="Q27" s="2"/>
      <c r="R27" s="56"/>
      <c r="S27" s="2"/>
      <c r="T27" s="56"/>
      <c r="U27" s="2"/>
      <c r="V27" s="121"/>
      <c r="W27" s="2"/>
      <c r="X27" s="2"/>
      <c r="Y27" s="124"/>
      <c r="Z27" s="2"/>
      <c r="AA27" s="2"/>
      <c r="AB27" s="2"/>
      <c r="AC27" s="2"/>
      <c r="AD27" s="2"/>
      <c r="AE27" s="2"/>
      <c r="AF27" s="8"/>
      <c r="AG27" s="133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</row>
    <row r="28" spans="1:70">
      <c r="A28" s="2"/>
      <c r="B28" s="6">
        <f t="shared" si="0"/>
        <v>18</v>
      </c>
      <c r="C28" s="2"/>
      <c r="D28" s="59"/>
      <c r="E28" s="2"/>
      <c r="F28" s="59"/>
      <c r="G28" s="2"/>
      <c r="H28" s="62"/>
      <c r="I28" s="2"/>
      <c r="J28" s="54"/>
      <c r="K28" s="2"/>
      <c r="L28" s="63"/>
      <c r="M28" s="2"/>
      <c r="N28" s="54"/>
      <c r="O28" s="2"/>
      <c r="P28" s="59"/>
      <c r="Q28" s="2"/>
      <c r="R28" s="56"/>
      <c r="S28" s="2"/>
      <c r="T28" s="56"/>
      <c r="U28" s="2"/>
      <c r="V28" s="121"/>
      <c r="W28" s="2"/>
      <c r="X28" s="2"/>
      <c r="Y28" s="124"/>
      <c r="Z28" s="122" t="s">
        <v>145</v>
      </c>
      <c r="AA28" s="156"/>
      <c r="AB28" s="166"/>
      <c r="AC28" s="166"/>
      <c r="AD28" s="166"/>
      <c r="AE28" s="166"/>
      <c r="AF28" s="167"/>
      <c r="AG28" s="133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</row>
    <row r="29" spans="1:70">
      <c r="A29" s="2"/>
      <c r="B29" s="6">
        <f t="shared" si="0"/>
        <v>19</v>
      </c>
      <c r="C29" s="2"/>
      <c r="D29" s="59"/>
      <c r="E29" s="2"/>
      <c r="F29" s="59"/>
      <c r="G29" s="2"/>
      <c r="H29" s="62"/>
      <c r="I29" s="2"/>
      <c r="J29" s="54"/>
      <c r="K29" s="2"/>
      <c r="L29" s="63"/>
      <c r="M29" s="2"/>
      <c r="N29" s="54"/>
      <c r="O29" s="2"/>
      <c r="P29" s="59"/>
      <c r="Q29" s="2"/>
      <c r="R29" s="56"/>
      <c r="S29" s="2"/>
      <c r="T29" s="56"/>
      <c r="U29" s="2"/>
      <c r="V29" s="121"/>
      <c r="W29" s="2"/>
      <c r="X29" s="2"/>
      <c r="Y29" s="124"/>
      <c r="Z29" s="4"/>
      <c r="AA29" s="168"/>
      <c r="AB29" s="169"/>
      <c r="AC29" s="169"/>
      <c r="AD29" s="169"/>
      <c r="AE29" s="169"/>
      <c r="AF29" s="170"/>
      <c r="AG29" s="133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</row>
    <row r="30" spans="1:70">
      <c r="A30" s="2"/>
      <c r="B30" s="6">
        <f t="shared" si="0"/>
        <v>20</v>
      </c>
      <c r="C30" s="2"/>
      <c r="D30" s="59"/>
      <c r="E30" s="2"/>
      <c r="F30" s="59"/>
      <c r="G30" s="2"/>
      <c r="H30" s="62"/>
      <c r="I30" s="2"/>
      <c r="J30" s="54"/>
      <c r="K30" s="2"/>
      <c r="L30" s="63"/>
      <c r="M30" s="2"/>
      <c r="N30" s="54"/>
      <c r="O30" s="2"/>
      <c r="P30" s="59"/>
      <c r="Q30" s="2"/>
      <c r="R30" s="56"/>
      <c r="S30" s="2"/>
      <c r="T30" s="56"/>
      <c r="U30" s="2"/>
      <c r="V30" s="121"/>
      <c r="W30" s="2"/>
      <c r="X30" s="2"/>
      <c r="Y30" s="124"/>
      <c r="Z30" s="4"/>
      <c r="AA30" s="168"/>
      <c r="AB30" s="169"/>
      <c r="AC30" s="169"/>
      <c r="AD30" s="169"/>
      <c r="AE30" s="169"/>
      <c r="AF30" s="170"/>
      <c r="AG30" s="133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</row>
    <row r="31" spans="1:70">
      <c r="A31" s="2"/>
      <c r="B31" s="6">
        <f t="shared" si="0"/>
        <v>21</v>
      </c>
      <c r="C31" s="2"/>
      <c r="D31" s="59"/>
      <c r="E31" s="2"/>
      <c r="F31" s="59"/>
      <c r="G31" s="2"/>
      <c r="H31" s="62"/>
      <c r="I31" s="2"/>
      <c r="J31" s="54"/>
      <c r="K31" s="2"/>
      <c r="L31" s="63"/>
      <c r="M31" s="2"/>
      <c r="N31" s="54"/>
      <c r="O31" s="2"/>
      <c r="P31" s="59"/>
      <c r="Q31" s="2"/>
      <c r="R31" s="56"/>
      <c r="S31" s="2"/>
      <c r="T31" s="56"/>
      <c r="U31" s="2"/>
      <c r="V31" s="121"/>
      <c r="W31" s="2"/>
      <c r="X31" s="2"/>
      <c r="Y31" s="124"/>
      <c r="Z31" s="4"/>
      <c r="AA31" s="168"/>
      <c r="AB31" s="169"/>
      <c r="AC31" s="169"/>
      <c r="AD31" s="169"/>
      <c r="AE31" s="169"/>
      <c r="AF31" s="170"/>
      <c r="AG31" s="133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</row>
    <row r="32" spans="1:70">
      <c r="A32" s="2"/>
      <c r="B32" s="6">
        <f t="shared" si="0"/>
        <v>22</v>
      </c>
      <c r="C32" s="2"/>
      <c r="D32" s="59"/>
      <c r="E32" s="2"/>
      <c r="F32" s="59"/>
      <c r="G32" s="2"/>
      <c r="H32" s="62"/>
      <c r="I32" s="2"/>
      <c r="J32" s="54"/>
      <c r="K32" s="2"/>
      <c r="L32" s="63"/>
      <c r="M32" s="2"/>
      <c r="N32" s="54"/>
      <c r="O32" s="2"/>
      <c r="P32" s="59"/>
      <c r="Q32" s="2"/>
      <c r="R32" s="56"/>
      <c r="S32" s="2"/>
      <c r="T32" s="56"/>
      <c r="U32" s="2"/>
      <c r="V32" s="121"/>
      <c r="W32" s="2"/>
      <c r="X32" s="2"/>
      <c r="Y32" s="124"/>
      <c r="Z32" s="4"/>
      <c r="AA32" s="168"/>
      <c r="AB32" s="169"/>
      <c r="AC32" s="169"/>
      <c r="AD32" s="169"/>
      <c r="AE32" s="169"/>
      <c r="AF32" s="170"/>
      <c r="AG32" s="133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</row>
    <row r="33" spans="1:70">
      <c r="A33" s="2"/>
      <c r="B33" s="6">
        <f t="shared" si="0"/>
        <v>23</v>
      </c>
      <c r="C33" s="2"/>
      <c r="D33" s="59"/>
      <c r="E33" s="2"/>
      <c r="F33" s="59"/>
      <c r="G33" s="2"/>
      <c r="H33" s="62"/>
      <c r="I33" s="2"/>
      <c r="J33" s="54"/>
      <c r="K33" s="2"/>
      <c r="L33" s="63"/>
      <c r="M33" s="2"/>
      <c r="N33" s="54"/>
      <c r="O33" s="2"/>
      <c r="P33" s="59"/>
      <c r="Q33" s="2"/>
      <c r="R33" s="56"/>
      <c r="S33" s="2"/>
      <c r="T33" s="56"/>
      <c r="U33" s="2"/>
      <c r="V33" s="121"/>
      <c r="W33" s="2"/>
      <c r="X33" s="2"/>
      <c r="Y33" s="124"/>
      <c r="Z33" s="4"/>
      <c r="AA33" s="168"/>
      <c r="AB33" s="169"/>
      <c r="AC33" s="169"/>
      <c r="AD33" s="169"/>
      <c r="AE33" s="169"/>
      <c r="AF33" s="170"/>
      <c r="AG33" s="133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</row>
    <row r="34" spans="1:70">
      <c r="A34" s="2"/>
      <c r="B34" s="6">
        <f t="shared" si="0"/>
        <v>24</v>
      </c>
      <c r="C34" s="2"/>
      <c r="D34" s="59"/>
      <c r="E34" s="2"/>
      <c r="F34" s="59"/>
      <c r="G34" s="2"/>
      <c r="H34" s="62"/>
      <c r="I34" s="2"/>
      <c r="J34" s="54"/>
      <c r="K34" s="2"/>
      <c r="L34" s="63"/>
      <c r="M34" s="2"/>
      <c r="N34" s="54"/>
      <c r="O34" s="2"/>
      <c r="P34" s="59"/>
      <c r="Q34" s="2"/>
      <c r="R34" s="56"/>
      <c r="S34" s="2"/>
      <c r="T34" s="56"/>
      <c r="U34" s="2"/>
      <c r="V34" s="121"/>
      <c r="W34" s="2"/>
      <c r="X34" s="2"/>
      <c r="Y34" s="124"/>
      <c r="Z34" s="4"/>
      <c r="AA34" s="171"/>
      <c r="AB34" s="172"/>
      <c r="AC34" s="172"/>
      <c r="AD34" s="172"/>
      <c r="AE34" s="172"/>
      <c r="AF34" s="173"/>
      <c r="AG34" s="133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</row>
    <row r="35" spans="1:70" ht="15.75" thickBot="1">
      <c r="A35" s="2"/>
      <c r="B35" s="6">
        <f t="shared" si="0"/>
        <v>25</v>
      </c>
      <c r="C35" s="2"/>
      <c r="D35" s="59"/>
      <c r="E35" s="2"/>
      <c r="F35" s="59"/>
      <c r="G35" s="2"/>
      <c r="H35" s="62"/>
      <c r="I35" s="2"/>
      <c r="J35" s="54"/>
      <c r="K35" s="2"/>
      <c r="L35" s="63"/>
      <c r="M35" s="2"/>
      <c r="N35" s="54"/>
      <c r="O35" s="2"/>
      <c r="P35" s="59"/>
      <c r="Q35" s="2"/>
      <c r="R35" s="56"/>
      <c r="S35" s="2"/>
      <c r="T35" s="56"/>
      <c r="U35" s="2"/>
      <c r="V35" s="121"/>
      <c r="W35" s="2"/>
      <c r="X35" s="2"/>
      <c r="Y35" s="134"/>
      <c r="Z35" s="135"/>
      <c r="AA35" s="135"/>
      <c r="AB35" s="135"/>
      <c r="AC35" s="135"/>
      <c r="AD35" s="135"/>
      <c r="AE35" s="135"/>
      <c r="AF35" s="135"/>
      <c r="AG35" s="136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</row>
    <row r="36" spans="1:70" ht="15.75" thickTop="1">
      <c r="A36" s="2"/>
      <c r="B36" s="6">
        <f t="shared" si="0"/>
        <v>26</v>
      </c>
      <c r="C36" s="2"/>
      <c r="D36" s="59"/>
      <c r="E36" s="2"/>
      <c r="F36" s="59"/>
      <c r="G36" s="2"/>
      <c r="H36" s="62"/>
      <c r="I36" s="2"/>
      <c r="J36" s="54"/>
      <c r="K36" s="2"/>
      <c r="L36" s="63"/>
      <c r="M36" s="2"/>
      <c r="N36" s="54"/>
      <c r="O36" s="2"/>
      <c r="P36" s="59"/>
      <c r="Q36" s="2"/>
      <c r="R36" s="56"/>
      <c r="S36" s="2"/>
      <c r="T36" s="56"/>
      <c r="U36" s="2"/>
      <c r="V36" s="121"/>
      <c r="W36" s="2"/>
      <c r="X36" s="2"/>
      <c r="Y36" s="39"/>
      <c r="Z36" s="2"/>
      <c r="AA36" s="119"/>
      <c r="AB36" s="2"/>
      <c r="AC36" s="2"/>
      <c r="AD36" s="2"/>
      <c r="AE36" s="2"/>
      <c r="AF36" s="2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</row>
    <row r="37" spans="1:70" ht="15.75" thickBot="1">
      <c r="A37" s="2"/>
      <c r="B37" s="6">
        <f t="shared" si="0"/>
        <v>27</v>
      </c>
      <c r="C37" s="2"/>
      <c r="D37" s="59"/>
      <c r="E37" s="2"/>
      <c r="F37" s="59"/>
      <c r="G37" s="2"/>
      <c r="H37" s="62"/>
      <c r="I37" s="2"/>
      <c r="J37" s="54"/>
      <c r="K37" s="2"/>
      <c r="L37" s="63"/>
      <c r="M37" s="2"/>
      <c r="N37" s="54"/>
      <c r="O37" s="2"/>
      <c r="P37" s="59"/>
      <c r="Q37" s="2"/>
      <c r="R37" s="56"/>
      <c r="S37" s="2"/>
      <c r="T37" s="56"/>
      <c r="U37" s="2"/>
      <c r="V37" s="121"/>
      <c r="W37" s="2"/>
      <c r="X37" s="2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</row>
    <row r="38" spans="1:70" ht="15.75" thickTop="1">
      <c r="A38" s="2"/>
      <c r="B38" s="6">
        <f t="shared" si="0"/>
        <v>28</v>
      </c>
      <c r="C38" s="2"/>
      <c r="D38" s="59"/>
      <c r="E38" s="2"/>
      <c r="F38" s="59"/>
      <c r="G38" s="2"/>
      <c r="H38" s="62"/>
      <c r="I38" s="2"/>
      <c r="J38" s="54"/>
      <c r="K38" s="2"/>
      <c r="L38" s="63"/>
      <c r="M38" s="2"/>
      <c r="N38" s="54"/>
      <c r="O38" s="2"/>
      <c r="P38" s="59"/>
      <c r="Q38" s="2"/>
      <c r="R38" s="56"/>
      <c r="S38" s="2"/>
      <c r="T38" s="56"/>
      <c r="U38" s="2"/>
      <c r="V38" s="121"/>
      <c r="W38" s="2"/>
      <c r="X38" s="2"/>
      <c r="Y38" s="126"/>
      <c r="Z38" s="127" t="s">
        <v>206</v>
      </c>
      <c r="AA38" s="128"/>
      <c r="AB38" s="129"/>
      <c r="AC38" s="129"/>
      <c r="AD38" s="129"/>
      <c r="AE38" s="130"/>
      <c r="AF38" s="130"/>
      <c r="AG38" s="131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</row>
    <row r="39" spans="1:70">
      <c r="A39" s="2"/>
      <c r="B39" s="6">
        <f t="shared" si="0"/>
        <v>29</v>
      </c>
      <c r="C39" s="2"/>
      <c r="D39" s="59"/>
      <c r="E39" s="2"/>
      <c r="F39" s="59"/>
      <c r="G39" s="2"/>
      <c r="H39" s="62"/>
      <c r="I39" s="2"/>
      <c r="J39" s="54"/>
      <c r="K39" s="2"/>
      <c r="L39" s="63"/>
      <c r="M39" s="2"/>
      <c r="N39" s="54"/>
      <c r="O39" s="2"/>
      <c r="P39" s="59"/>
      <c r="Q39" s="2"/>
      <c r="R39" s="56"/>
      <c r="S39" s="2"/>
      <c r="T39" s="56"/>
      <c r="U39" s="2"/>
      <c r="V39" s="121"/>
      <c r="W39" s="2"/>
      <c r="X39" s="2"/>
      <c r="Y39" s="124"/>
      <c r="Z39" s="2"/>
      <c r="AA39" s="8"/>
      <c r="AB39" s="2"/>
      <c r="AC39" s="2"/>
      <c r="AD39" s="2"/>
      <c r="AE39" s="2"/>
      <c r="AF39" s="2"/>
      <c r="AG39" s="133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</row>
    <row r="40" spans="1:70">
      <c r="A40" s="2"/>
      <c r="B40" s="6">
        <f t="shared" si="0"/>
        <v>30</v>
      </c>
      <c r="C40" s="2"/>
      <c r="D40" s="59"/>
      <c r="E40" s="2"/>
      <c r="F40" s="59"/>
      <c r="G40" s="2"/>
      <c r="H40" s="62"/>
      <c r="I40" s="2"/>
      <c r="J40" s="54"/>
      <c r="K40" s="2"/>
      <c r="L40" s="63"/>
      <c r="M40" s="2"/>
      <c r="N40" s="54"/>
      <c r="O40" s="2"/>
      <c r="P40" s="59"/>
      <c r="Q40" s="2"/>
      <c r="R40" s="56"/>
      <c r="S40" s="2"/>
      <c r="T40" s="56"/>
      <c r="U40" s="2"/>
      <c r="V40" s="121"/>
      <c r="W40" s="2"/>
      <c r="X40" s="2"/>
      <c r="Y40" s="124"/>
      <c r="Z40" s="8" t="s">
        <v>149</v>
      </c>
      <c r="AA40" s="153"/>
      <c r="AB40" s="154"/>
      <c r="AC40" s="154"/>
      <c r="AD40" s="154"/>
      <c r="AE40" s="154"/>
      <c r="AF40" s="155"/>
      <c r="AG40" s="133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</row>
    <row r="41" spans="1:70">
      <c r="A41" s="2"/>
      <c r="B41" s="6">
        <f t="shared" si="0"/>
        <v>31</v>
      </c>
      <c r="C41" s="2"/>
      <c r="D41" s="59"/>
      <c r="E41" s="2"/>
      <c r="F41" s="59"/>
      <c r="G41" s="2"/>
      <c r="H41" s="62"/>
      <c r="I41" s="2"/>
      <c r="J41" s="54"/>
      <c r="K41" s="2"/>
      <c r="L41" s="63"/>
      <c r="M41" s="2"/>
      <c r="N41" s="54"/>
      <c r="O41" s="2"/>
      <c r="P41" s="59"/>
      <c r="Q41" s="2"/>
      <c r="R41" s="56"/>
      <c r="S41" s="2"/>
      <c r="T41" s="56"/>
      <c r="U41" s="2"/>
      <c r="V41" s="121"/>
      <c r="W41" s="2"/>
      <c r="X41" s="2"/>
      <c r="Y41" s="124"/>
      <c r="Z41" s="2"/>
      <c r="AA41" s="2"/>
      <c r="AB41" s="2"/>
      <c r="AC41" s="2"/>
      <c r="AD41" s="2"/>
      <c r="AE41" s="2"/>
      <c r="AF41" s="8"/>
      <c r="AG41" s="133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</row>
    <row r="42" spans="1:70">
      <c r="A42" s="2"/>
      <c r="B42" s="6">
        <f t="shared" si="0"/>
        <v>32</v>
      </c>
      <c r="C42" s="2"/>
      <c r="D42" s="59"/>
      <c r="E42" s="2"/>
      <c r="F42" s="59"/>
      <c r="G42" s="2"/>
      <c r="H42" s="62"/>
      <c r="I42" s="2"/>
      <c r="J42" s="54"/>
      <c r="K42" s="2"/>
      <c r="L42" s="63"/>
      <c r="M42" s="2"/>
      <c r="N42" s="54"/>
      <c r="O42" s="2"/>
      <c r="P42" s="59"/>
      <c r="Q42" s="2"/>
      <c r="R42" s="56"/>
      <c r="S42" s="2"/>
      <c r="T42" s="56"/>
      <c r="U42" s="2"/>
      <c r="V42" s="121"/>
      <c r="W42" s="2"/>
      <c r="X42" s="2"/>
      <c r="Y42" s="124"/>
      <c r="Z42" s="8" t="s">
        <v>194</v>
      </c>
      <c r="AA42" s="153"/>
      <c r="AB42" s="154"/>
      <c r="AC42" s="154"/>
      <c r="AD42" s="154"/>
      <c r="AE42" s="154"/>
      <c r="AF42" s="155"/>
      <c r="AG42" s="133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</row>
    <row r="43" spans="1:70">
      <c r="A43" s="2"/>
      <c r="B43" s="6">
        <f t="shared" si="0"/>
        <v>33</v>
      </c>
      <c r="C43" s="2"/>
      <c r="D43" s="59"/>
      <c r="E43" s="2"/>
      <c r="F43" s="59"/>
      <c r="G43" s="2"/>
      <c r="H43" s="62"/>
      <c r="I43" s="2"/>
      <c r="J43" s="54"/>
      <c r="K43" s="2"/>
      <c r="L43" s="63"/>
      <c r="M43" s="2"/>
      <c r="N43" s="54"/>
      <c r="O43" s="2"/>
      <c r="P43" s="59"/>
      <c r="Q43" s="2"/>
      <c r="R43" s="56"/>
      <c r="S43" s="2"/>
      <c r="T43" s="56"/>
      <c r="U43" s="2"/>
      <c r="V43" s="121"/>
      <c r="W43" s="2"/>
      <c r="X43" s="2"/>
      <c r="Y43" s="124"/>
      <c r="Z43" s="2"/>
      <c r="AA43" s="2"/>
      <c r="AB43" s="2"/>
      <c r="AC43" s="2"/>
      <c r="AD43" s="2"/>
      <c r="AE43" s="2"/>
      <c r="AF43" s="8"/>
      <c r="AG43" s="133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</row>
    <row r="44" spans="1:70">
      <c r="A44" s="2"/>
      <c r="B44" s="6">
        <f t="shared" si="0"/>
        <v>34</v>
      </c>
      <c r="C44" s="2"/>
      <c r="D44" s="59"/>
      <c r="E44" s="2"/>
      <c r="F44" s="59"/>
      <c r="G44" s="2"/>
      <c r="H44" s="62"/>
      <c r="I44" s="2"/>
      <c r="J44" s="54"/>
      <c r="K44" s="2"/>
      <c r="L44" s="63"/>
      <c r="M44" s="2"/>
      <c r="N44" s="54"/>
      <c r="O44" s="2"/>
      <c r="P44" s="59"/>
      <c r="Q44" s="2"/>
      <c r="R44" s="56"/>
      <c r="S44" s="2"/>
      <c r="T44" s="56"/>
      <c r="U44" s="2"/>
      <c r="V44" s="121"/>
      <c r="W44" s="2"/>
      <c r="X44" s="2"/>
      <c r="Y44" s="124"/>
      <c r="Z44" s="8" t="s">
        <v>153</v>
      </c>
      <c r="AA44" s="165"/>
      <c r="AB44" s="174"/>
      <c r="AC44" s="174"/>
      <c r="AD44" s="174"/>
      <c r="AE44" s="174"/>
      <c r="AF44" s="175"/>
      <c r="AG44" s="133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</row>
    <row r="45" spans="1:70">
      <c r="A45" s="2"/>
      <c r="B45" s="6">
        <f t="shared" si="0"/>
        <v>35</v>
      </c>
      <c r="C45" s="2"/>
      <c r="D45" s="59"/>
      <c r="E45" s="2"/>
      <c r="F45" s="59"/>
      <c r="G45" s="2"/>
      <c r="H45" s="62"/>
      <c r="I45" s="2"/>
      <c r="J45" s="54"/>
      <c r="K45" s="2"/>
      <c r="L45" s="63"/>
      <c r="M45" s="2"/>
      <c r="N45" s="54"/>
      <c r="O45" s="2"/>
      <c r="P45" s="59"/>
      <c r="Q45" s="2"/>
      <c r="R45" s="56"/>
      <c r="S45" s="2"/>
      <c r="T45" s="56"/>
      <c r="U45" s="2"/>
      <c r="V45" s="121"/>
      <c r="W45" s="2"/>
      <c r="X45" s="2"/>
      <c r="Y45" s="124"/>
      <c r="Z45" s="2"/>
      <c r="AA45" s="2"/>
      <c r="AB45" s="2"/>
      <c r="AC45" s="2"/>
      <c r="AD45" s="2"/>
      <c r="AE45" s="2"/>
      <c r="AF45" s="2"/>
      <c r="AG45" s="133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</row>
    <row r="46" spans="1:70">
      <c r="A46" s="2"/>
      <c r="B46" s="6">
        <f t="shared" si="0"/>
        <v>36</v>
      </c>
      <c r="C46" s="2"/>
      <c r="D46" s="59"/>
      <c r="E46" s="2"/>
      <c r="F46" s="59"/>
      <c r="G46" s="2"/>
      <c r="H46" s="62"/>
      <c r="I46" s="2"/>
      <c r="J46" s="54"/>
      <c r="K46" s="2"/>
      <c r="L46" s="63"/>
      <c r="M46" s="2"/>
      <c r="N46" s="54"/>
      <c r="O46" s="2"/>
      <c r="P46" s="59"/>
      <c r="Q46" s="2"/>
      <c r="R46" s="56"/>
      <c r="S46" s="2"/>
      <c r="T46" s="56"/>
      <c r="U46" s="2"/>
      <c r="V46" s="121"/>
      <c r="W46" s="2"/>
      <c r="X46" s="2"/>
      <c r="Y46" s="124"/>
      <c r="Z46" s="8" t="s">
        <v>151</v>
      </c>
      <c r="AA46" s="148"/>
      <c r="AB46" s="2"/>
      <c r="AC46" s="2"/>
      <c r="AD46" s="2"/>
      <c r="AE46" s="2"/>
      <c r="AF46" s="2"/>
      <c r="AG46" s="133"/>
      <c r="AH46" s="39"/>
      <c r="AI46" s="39"/>
      <c r="AJ46" s="39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</row>
    <row r="47" spans="1:70">
      <c r="A47" s="2"/>
      <c r="B47" s="6">
        <f t="shared" si="0"/>
        <v>37</v>
      </c>
      <c r="C47" s="2"/>
      <c r="D47" s="59"/>
      <c r="E47" s="2"/>
      <c r="F47" s="59"/>
      <c r="G47" s="2"/>
      <c r="H47" s="62"/>
      <c r="I47" s="2"/>
      <c r="J47" s="54"/>
      <c r="K47" s="2"/>
      <c r="L47" s="63"/>
      <c r="M47" s="2"/>
      <c r="N47" s="54"/>
      <c r="O47" s="2"/>
      <c r="P47" s="59"/>
      <c r="Q47" s="2"/>
      <c r="R47" s="56"/>
      <c r="S47" s="2"/>
      <c r="T47" s="56"/>
      <c r="U47" s="2"/>
      <c r="V47" s="121"/>
      <c r="W47" s="2"/>
      <c r="X47" s="2"/>
      <c r="Y47" s="124"/>
      <c r="Z47" s="2"/>
      <c r="AA47" s="2"/>
      <c r="AB47" s="2"/>
      <c r="AC47" s="2"/>
      <c r="AD47" s="2"/>
      <c r="AE47" s="2"/>
      <c r="AF47" s="2"/>
      <c r="AG47" s="133"/>
      <c r="AH47" s="39"/>
      <c r="AI47" s="39"/>
      <c r="AJ47" s="39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</row>
    <row r="48" spans="1:70">
      <c r="A48" s="2"/>
      <c r="B48" s="6">
        <f t="shared" si="0"/>
        <v>38</v>
      </c>
      <c r="C48" s="2"/>
      <c r="D48" s="59"/>
      <c r="E48" s="2"/>
      <c r="F48" s="59"/>
      <c r="G48" s="2"/>
      <c r="H48" s="62"/>
      <c r="I48" s="2"/>
      <c r="J48" s="54"/>
      <c r="K48" s="2"/>
      <c r="L48" s="63"/>
      <c r="M48" s="2"/>
      <c r="N48" s="54"/>
      <c r="O48" s="2"/>
      <c r="P48" s="59"/>
      <c r="Q48" s="2"/>
      <c r="R48" s="56"/>
      <c r="S48" s="2"/>
      <c r="T48" s="56"/>
      <c r="U48" s="2"/>
      <c r="V48" s="121"/>
      <c r="W48" s="2"/>
      <c r="X48" s="2"/>
      <c r="Y48" s="124"/>
      <c r="Z48" s="8" t="s">
        <v>205</v>
      </c>
      <c r="AA48" s="148"/>
      <c r="AB48" s="2"/>
      <c r="AC48" s="2"/>
      <c r="AD48" s="2"/>
      <c r="AE48" s="2"/>
      <c r="AF48" s="2"/>
      <c r="AG48" s="133"/>
      <c r="AH48" s="39"/>
      <c r="AI48" s="39"/>
      <c r="AJ48" s="39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</row>
    <row r="49" spans="1:70">
      <c r="A49" s="2"/>
      <c r="B49" s="6">
        <f t="shared" si="0"/>
        <v>39</v>
      </c>
      <c r="C49" s="2"/>
      <c r="D49" s="59"/>
      <c r="E49" s="2"/>
      <c r="F49" s="59"/>
      <c r="G49" s="2"/>
      <c r="H49" s="62"/>
      <c r="I49" s="2"/>
      <c r="J49" s="54"/>
      <c r="K49" s="2"/>
      <c r="L49" s="63"/>
      <c r="M49" s="2"/>
      <c r="N49" s="54"/>
      <c r="O49" s="2"/>
      <c r="P49" s="59"/>
      <c r="Q49" s="2"/>
      <c r="R49" s="56"/>
      <c r="S49" s="2"/>
      <c r="T49" s="56"/>
      <c r="U49" s="2"/>
      <c r="V49" s="121"/>
      <c r="W49" s="2"/>
      <c r="X49" s="2"/>
      <c r="Y49" s="124"/>
      <c r="Z49" s="2"/>
      <c r="AA49" s="2"/>
      <c r="AB49" s="2"/>
      <c r="AC49" s="2"/>
      <c r="AD49" s="2"/>
      <c r="AE49" s="2"/>
      <c r="AF49" s="2"/>
      <c r="AG49" s="133"/>
      <c r="AH49" s="39"/>
      <c r="AI49" s="39"/>
      <c r="AJ49" s="39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</row>
    <row r="50" spans="1:70">
      <c r="A50" s="2"/>
      <c r="B50" s="6">
        <f t="shared" si="0"/>
        <v>40</v>
      </c>
      <c r="C50" s="2"/>
      <c r="D50" s="59"/>
      <c r="E50" s="2"/>
      <c r="F50" s="59"/>
      <c r="G50" s="2"/>
      <c r="H50" s="62"/>
      <c r="I50" s="2"/>
      <c r="J50" s="54"/>
      <c r="K50" s="2"/>
      <c r="L50" s="63"/>
      <c r="M50" s="2"/>
      <c r="N50" s="54"/>
      <c r="O50" s="2"/>
      <c r="P50" s="59"/>
      <c r="Q50" s="2"/>
      <c r="R50" s="56"/>
      <c r="S50" s="2"/>
      <c r="T50" s="56"/>
      <c r="U50" s="2"/>
      <c r="V50" s="121"/>
      <c r="W50" s="2"/>
      <c r="X50" s="2"/>
      <c r="Y50" s="124"/>
      <c r="Z50" s="122" t="s">
        <v>204</v>
      </c>
      <c r="AA50" s="156"/>
      <c r="AB50" s="157"/>
      <c r="AC50" s="157"/>
      <c r="AD50" s="157"/>
      <c r="AE50" s="157"/>
      <c r="AF50" s="158"/>
      <c r="AG50" s="133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</row>
    <row r="51" spans="1:70">
      <c r="A51" s="2"/>
      <c r="B51" s="6">
        <f t="shared" si="0"/>
        <v>41</v>
      </c>
      <c r="C51" s="2"/>
      <c r="D51" s="59"/>
      <c r="E51" s="2"/>
      <c r="F51" s="59"/>
      <c r="G51" s="2"/>
      <c r="H51" s="62"/>
      <c r="I51" s="2"/>
      <c r="J51" s="54"/>
      <c r="K51" s="2"/>
      <c r="L51" s="63"/>
      <c r="M51" s="2"/>
      <c r="N51" s="54"/>
      <c r="O51" s="2"/>
      <c r="P51" s="59"/>
      <c r="Q51" s="2"/>
      <c r="R51" s="56"/>
      <c r="S51" s="2"/>
      <c r="T51" s="56"/>
      <c r="U51" s="2"/>
      <c r="V51" s="121"/>
      <c r="W51" s="2"/>
      <c r="X51" s="2"/>
      <c r="Y51" s="124"/>
      <c r="Z51" s="4"/>
      <c r="AA51" s="159"/>
      <c r="AB51" s="160"/>
      <c r="AC51" s="160"/>
      <c r="AD51" s="160"/>
      <c r="AE51" s="160"/>
      <c r="AF51" s="161"/>
      <c r="AG51" s="133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</row>
    <row r="52" spans="1:70">
      <c r="A52" s="2"/>
      <c r="B52" s="6">
        <f t="shared" si="0"/>
        <v>42</v>
      </c>
      <c r="C52" s="2"/>
      <c r="D52" s="59"/>
      <c r="E52" s="2"/>
      <c r="F52" s="59"/>
      <c r="G52" s="2"/>
      <c r="H52" s="62"/>
      <c r="I52" s="2"/>
      <c r="J52" s="54"/>
      <c r="K52" s="2"/>
      <c r="L52" s="63"/>
      <c r="M52" s="2"/>
      <c r="N52" s="54"/>
      <c r="O52" s="2"/>
      <c r="P52" s="59"/>
      <c r="Q52" s="2"/>
      <c r="R52" s="56"/>
      <c r="S52" s="2"/>
      <c r="T52" s="56"/>
      <c r="U52" s="2"/>
      <c r="V52" s="121"/>
      <c r="W52" s="2"/>
      <c r="X52" s="2"/>
      <c r="Y52" s="124"/>
      <c r="Z52" s="4"/>
      <c r="AA52" s="159"/>
      <c r="AB52" s="160"/>
      <c r="AC52" s="160"/>
      <c r="AD52" s="160"/>
      <c r="AE52" s="160"/>
      <c r="AF52" s="161"/>
      <c r="AG52" s="133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</row>
    <row r="53" spans="1:70">
      <c r="A53" s="2"/>
      <c r="B53" s="6">
        <f t="shared" si="0"/>
        <v>43</v>
      </c>
      <c r="C53" s="2"/>
      <c r="D53" s="59"/>
      <c r="E53" s="2"/>
      <c r="F53" s="59"/>
      <c r="G53" s="2"/>
      <c r="H53" s="62"/>
      <c r="I53" s="2"/>
      <c r="J53" s="54"/>
      <c r="K53" s="2"/>
      <c r="L53" s="63"/>
      <c r="M53" s="2"/>
      <c r="N53" s="54"/>
      <c r="O53" s="2"/>
      <c r="P53" s="59"/>
      <c r="Q53" s="2"/>
      <c r="R53" s="56"/>
      <c r="S53" s="2"/>
      <c r="T53" s="56"/>
      <c r="U53" s="2"/>
      <c r="V53" s="121"/>
      <c r="W53" s="2"/>
      <c r="X53" s="2"/>
      <c r="Y53" s="124"/>
      <c r="Z53" s="4"/>
      <c r="AA53" s="159"/>
      <c r="AB53" s="160"/>
      <c r="AC53" s="160"/>
      <c r="AD53" s="160"/>
      <c r="AE53" s="160"/>
      <c r="AF53" s="161"/>
      <c r="AG53" s="133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</row>
    <row r="54" spans="1:70">
      <c r="A54" s="2"/>
      <c r="B54" s="6">
        <f t="shared" si="0"/>
        <v>44</v>
      </c>
      <c r="C54" s="2"/>
      <c r="D54" s="59"/>
      <c r="E54" s="2"/>
      <c r="F54" s="59"/>
      <c r="G54" s="2"/>
      <c r="H54" s="62"/>
      <c r="I54" s="2"/>
      <c r="J54" s="54"/>
      <c r="K54" s="2"/>
      <c r="L54" s="63"/>
      <c r="M54" s="2"/>
      <c r="N54" s="54"/>
      <c r="O54" s="2"/>
      <c r="P54" s="59"/>
      <c r="Q54" s="2"/>
      <c r="R54" s="56"/>
      <c r="S54" s="2"/>
      <c r="T54" s="56"/>
      <c r="U54" s="2"/>
      <c r="V54" s="121"/>
      <c r="W54" s="2"/>
      <c r="X54" s="2"/>
      <c r="Y54" s="124"/>
      <c r="Z54" s="4"/>
      <c r="AA54" s="159"/>
      <c r="AB54" s="160"/>
      <c r="AC54" s="160"/>
      <c r="AD54" s="160"/>
      <c r="AE54" s="160"/>
      <c r="AF54" s="161"/>
      <c r="AG54" s="133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</row>
    <row r="55" spans="1:70">
      <c r="A55" s="2"/>
      <c r="B55" s="6">
        <f t="shared" si="0"/>
        <v>45</v>
      </c>
      <c r="C55" s="2"/>
      <c r="D55" s="59"/>
      <c r="E55" s="2"/>
      <c r="F55" s="59"/>
      <c r="G55" s="2"/>
      <c r="H55" s="62"/>
      <c r="I55" s="2"/>
      <c r="J55" s="54"/>
      <c r="K55" s="2"/>
      <c r="L55" s="63"/>
      <c r="M55" s="2"/>
      <c r="N55" s="54"/>
      <c r="O55" s="2"/>
      <c r="P55" s="59"/>
      <c r="Q55" s="2"/>
      <c r="R55" s="56"/>
      <c r="S55" s="2"/>
      <c r="T55" s="56"/>
      <c r="U55" s="2"/>
      <c r="V55" s="121"/>
      <c r="W55" s="2"/>
      <c r="X55" s="2"/>
      <c r="Y55" s="124"/>
      <c r="Z55" s="4"/>
      <c r="AA55" s="159"/>
      <c r="AB55" s="160"/>
      <c r="AC55" s="160"/>
      <c r="AD55" s="160"/>
      <c r="AE55" s="160"/>
      <c r="AF55" s="161"/>
      <c r="AG55" s="133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</row>
    <row r="56" spans="1:70">
      <c r="A56" s="2"/>
      <c r="B56" s="6">
        <f t="shared" si="0"/>
        <v>46</v>
      </c>
      <c r="C56" s="2"/>
      <c r="D56" s="59"/>
      <c r="E56" s="2"/>
      <c r="F56" s="59"/>
      <c r="G56" s="2"/>
      <c r="H56" s="62"/>
      <c r="I56" s="2"/>
      <c r="J56" s="54"/>
      <c r="K56" s="2"/>
      <c r="L56" s="63"/>
      <c r="M56" s="2"/>
      <c r="N56" s="54"/>
      <c r="O56" s="2"/>
      <c r="P56" s="59"/>
      <c r="Q56" s="2"/>
      <c r="R56" s="56"/>
      <c r="S56" s="2"/>
      <c r="T56" s="56"/>
      <c r="U56" s="2"/>
      <c r="V56" s="121"/>
      <c r="W56" s="2"/>
      <c r="X56" s="2"/>
      <c r="Y56" s="124"/>
      <c r="Z56" s="4"/>
      <c r="AA56" s="159"/>
      <c r="AB56" s="160"/>
      <c r="AC56" s="160"/>
      <c r="AD56" s="160"/>
      <c r="AE56" s="160"/>
      <c r="AF56" s="161"/>
      <c r="AG56" s="133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</row>
    <row r="57" spans="1:70">
      <c r="A57" s="2"/>
      <c r="B57" s="6">
        <f t="shared" si="0"/>
        <v>47</v>
      </c>
      <c r="C57" s="2"/>
      <c r="D57" s="59"/>
      <c r="E57" s="2"/>
      <c r="F57" s="59"/>
      <c r="G57" s="2"/>
      <c r="H57" s="62"/>
      <c r="I57" s="2"/>
      <c r="J57" s="54"/>
      <c r="K57" s="2"/>
      <c r="L57" s="63"/>
      <c r="M57" s="2"/>
      <c r="N57" s="54"/>
      <c r="O57" s="2"/>
      <c r="P57" s="59"/>
      <c r="Q57" s="2"/>
      <c r="R57" s="56"/>
      <c r="S57" s="2"/>
      <c r="T57" s="56"/>
      <c r="U57" s="2"/>
      <c r="V57" s="121"/>
      <c r="W57" s="2"/>
      <c r="X57" s="2"/>
      <c r="Y57" s="124"/>
      <c r="Z57" s="2"/>
      <c r="AA57" s="159"/>
      <c r="AB57" s="160"/>
      <c r="AC57" s="160"/>
      <c r="AD57" s="160"/>
      <c r="AE57" s="160"/>
      <c r="AF57" s="161"/>
      <c r="AG57" s="133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</row>
    <row r="58" spans="1:70">
      <c r="A58" s="2"/>
      <c r="B58" s="6">
        <f t="shared" si="0"/>
        <v>48</v>
      </c>
      <c r="C58" s="2"/>
      <c r="D58" s="59"/>
      <c r="E58" s="2"/>
      <c r="F58" s="59"/>
      <c r="G58" s="2"/>
      <c r="H58" s="62"/>
      <c r="I58" s="2"/>
      <c r="J58" s="54"/>
      <c r="K58" s="2"/>
      <c r="L58" s="63"/>
      <c r="M58" s="2"/>
      <c r="N58" s="54"/>
      <c r="O58" s="2"/>
      <c r="P58" s="59"/>
      <c r="Q58" s="2"/>
      <c r="R58" s="56"/>
      <c r="S58" s="2"/>
      <c r="T58" s="56"/>
      <c r="U58" s="2"/>
      <c r="V58" s="121"/>
      <c r="W58" s="2"/>
      <c r="X58" s="2"/>
      <c r="Y58" s="124"/>
      <c r="Z58" s="2"/>
      <c r="AA58" s="159"/>
      <c r="AB58" s="160"/>
      <c r="AC58" s="160"/>
      <c r="AD58" s="160"/>
      <c r="AE58" s="160"/>
      <c r="AF58" s="161"/>
      <c r="AG58" s="133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</row>
    <row r="59" spans="1:70">
      <c r="A59" s="2"/>
      <c r="B59" s="6">
        <f t="shared" si="0"/>
        <v>49</v>
      </c>
      <c r="C59" s="2"/>
      <c r="D59" s="59"/>
      <c r="E59" s="2"/>
      <c r="F59" s="59"/>
      <c r="G59" s="2"/>
      <c r="H59" s="62"/>
      <c r="I59" s="2"/>
      <c r="J59" s="54"/>
      <c r="K59" s="2"/>
      <c r="L59" s="63"/>
      <c r="M59" s="2"/>
      <c r="N59" s="54"/>
      <c r="O59" s="2"/>
      <c r="P59" s="59"/>
      <c r="Q59" s="2"/>
      <c r="R59" s="56"/>
      <c r="S59" s="2"/>
      <c r="T59" s="56"/>
      <c r="U59" s="2"/>
      <c r="V59" s="121"/>
      <c r="W59" s="2"/>
      <c r="X59" s="2"/>
      <c r="Y59" s="124"/>
      <c r="Z59" s="2"/>
      <c r="AA59" s="159"/>
      <c r="AB59" s="160"/>
      <c r="AC59" s="160"/>
      <c r="AD59" s="160"/>
      <c r="AE59" s="160"/>
      <c r="AF59" s="161"/>
      <c r="AG59" s="133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</row>
    <row r="60" spans="1:70">
      <c r="A60" s="2"/>
      <c r="B60" s="6">
        <f t="shared" si="0"/>
        <v>50</v>
      </c>
      <c r="C60" s="2"/>
      <c r="D60" s="59"/>
      <c r="E60" s="2"/>
      <c r="F60" s="59"/>
      <c r="G60" s="2"/>
      <c r="H60" s="62"/>
      <c r="I60" s="2"/>
      <c r="J60" s="54"/>
      <c r="K60" s="2"/>
      <c r="L60" s="63"/>
      <c r="M60" s="2"/>
      <c r="N60" s="54"/>
      <c r="O60" s="2"/>
      <c r="P60" s="59"/>
      <c r="Q60" s="2"/>
      <c r="R60" s="56"/>
      <c r="S60" s="2"/>
      <c r="T60" s="56"/>
      <c r="U60" s="2"/>
      <c r="V60" s="121"/>
      <c r="W60" s="2"/>
      <c r="X60" s="2"/>
      <c r="Y60" s="124"/>
      <c r="Z60" s="2"/>
      <c r="AA60" s="159"/>
      <c r="AB60" s="160"/>
      <c r="AC60" s="160"/>
      <c r="AD60" s="160"/>
      <c r="AE60" s="160"/>
      <c r="AF60" s="161"/>
      <c r="AG60" s="133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</row>
    <row r="61" spans="1:70">
      <c r="A61" s="2"/>
      <c r="B61" s="6">
        <f t="shared" si="0"/>
        <v>51</v>
      </c>
      <c r="C61" s="2"/>
      <c r="D61" s="59"/>
      <c r="E61" s="2"/>
      <c r="F61" s="59"/>
      <c r="G61" s="2"/>
      <c r="H61" s="62"/>
      <c r="I61" s="2"/>
      <c r="J61" s="54"/>
      <c r="K61" s="2"/>
      <c r="L61" s="63"/>
      <c r="M61" s="2"/>
      <c r="N61" s="54"/>
      <c r="O61" s="2"/>
      <c r="P61" s="59"/>
      <c r="Q61" s="2"/>
      <c r="R61" s="56"/>
      <c r="S61" s="2"/>
      <c r="T61" s="56"/>
      <c r="U61" s="2"/>
      <c r="V61" s="121"/>
      <c r="W61" s="2"/>
      <c r="X61" s="2"/>
      <c r="Y61" s="124"/>
      <c r="Z61" s="2"/>
      <c r="AA61" s="159"/>
      <c r="AB61" s="160"/>
      <c r="AC61" s="160"/>
      <c r="AD61" s="160"/>
      <c r="AE61" s="160"/>
      <c r="AF61" s="161"/>
      <c r="AG61" s="133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</row>
    <row r="62" spans="1:70">
      <c r="A62" s="2"/>
      <c r="B62" s="6">
        <f t="shared" si="0"/>
        <v>52</v>
      </c>
      <c r="C62" s="2"/>
      <c r="D62" s="59"/>
      <c r="E62" s="2"/>
      <c r="F62" s="59"/>
      <c r="G62" s="2"/>
      <c r="H62" s="62"/>
      <c r="I62" s="2"/>
      <c r="J62" s="54"/>
      <c r="K62" s="2"/>
      <c r="L62" s="63"/>
      <c r="M62" s="2"/>
      <c r="N62" s="54"/>
      <c r="O62" s="2"/>
      <c r="P62" s="59"/>
      <c r="Q62" s="2"/>
      <c r="R62" s="56"/>
      <c r="S62" s="2"/>
      <c r="T62" s="56"/>
      <c r="U62" s="2"/>
      <c r="V62" s="121"/>
      <c r="W62" s="2"/>
      <c r="X62" s="2"/>
      <c r="Y62" s="124"/>
      <c r="Z62" s="2"/>
      <c r="AA62" s="159"/>
      <c r="AB62" s="160"/>
      <c r="AC62" s="160"/>
      <c r="AD62" s="160"/>
      <c r="AE62" s="160"/>
      <c r="AF62" s="161"/>
      <c r="AG62" s="133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</row>
    <row r="63" spans="1:70">
      <c r="A63" s="2"/>
      <c r="B63" s="6">
        <f t="shared" si="0"/>
        <v>53</v>
      </c>
      <c r="C63" s="2"/>
      <c r="D63" s="59"/>
      <c r="E63" s="2"/>
      <c r="F63" s="59"/>
      <c r="G63" s="2"/>
      <c r="H63" s="62"/>
      <c r="I63" s="2"/>
      <c r="J63" s="54"/>
      <c r="K63" s="2"/>
      <c r="L63" s="63"/>
      <c r="M63" s="2"/>
      <c r="N63" s="54"/>
      <c r="O63" s="2"/>
      <c r="P63" s="59"/>
      <c r="Q63" s="2"/>
      <c r="R63" s="56"/>
      <c r="S63" s="2"/>
      <c r="T63" s="56"/>
      <c r="U63" s="2"/>
      <c r="V63" s="121"/>
      <c r="W63" s="2"/>
      <c r="X63" s="2"/>
      <c r="Y63" s="124"/>
      <c r="Z63" s="2"/>
      <c r="AA63" s="159"/>
      <c r="AB63" s="160"/>
      <c r="AC63" s="160"/>
      <c r="AD63" s="160"/>
      <c r="AE63" s="160"/>
      <c r="AF63" s="161"/>
      <c r="AG63" s="133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</row>
    <row r="64" spans="1:70">
      <c r="A64" s="2"/>
      <c r="B64" s="6">
        <f t="shared" si="0"/>
        <v>54</v>
      </c>
      <c r="C64" s="2"/>
      <c r="D64" s="59"/>
      <c r="E64" s="2"/>
      <c r="F64" s="59"/>
      <c r="G64" s="2"/>
      <c r="H64" s="62"/>
      <c r="I64" s="2"/>
      <c r="J64" s="54"/>
      <c r="K64" s="2"/>
      <c r="L64" s="63"/>
      <c r="M64" s="2"/>
      <c r="N64" s="54"/>
      <c r="O64" s="2"/>
      <c r="P64" s="59"/>
      <c r="Q64" s="2"/>
      <c r="R64" s="56"/>
      <c r="S64" s="2"/>
      <c r="T64" s="56"/>
      <c r="U64" s="2"/>
      <c r="V64" s="121"/>
      <c r="W64" s="2"/>
      <c r="X64" s="2"/>
      <c r="Y64" s="124"/>
      <c r="Z64" s="2"/>
      <c r="AA64" s="159"/>
      <c r="AB64" s="160"/>
      <c r="AC64" s="160"/>
      <c r="AD64" s="160"/>
      <c r="AE64" s="160"/>
      <c r="AF64" s="161"/>
      <c r="AG64" s="133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</row>
    <row r="65" spans="1:70">
      <c r="A65" s="2"/>
      <c r="B65" s="6">
        <f t="shared" si="0"/>
        <v>55</v>
      </c>
      <c r="C65" s="2"/>
      <c r="D65" s="59"/>
      <c r="E65" s="2"/>
      <c r="F65" s="59"/>
      <c r="G65" s="2"/>
      <c r="H65" s="62"/>
      <c r="I65" s="2"/>
      <c r="J65" s="54"/>
      <c r="K65" s="2"/>
      <c r="L65" s="63"/>
      <c r="M65" s="2"/>
      <c r="N65" s="54"/>
      <c r="O65" s="2"/>
      <c r="P65" s="59"/>
      <c r="Q65" s="2"/>
      <c r="R65" s="56"/>
      <c r="S65" s="2"/>
      <c r="T65" s="56"/>
      <c r="U65" s="2"/>
      <c r="V65" s="121"/>
      <c r="W65" s="2"/>
      <c r="X65" s="2"/>
      <c r="Y65" s="124"/>
      <c r="Z65" s="2"/>
      <c r="AA65" s="159"/>
      <c r="AB65" s="160"/>
      <c r="AC65" s="160"/>
      <c r="AD65" s="160"/>
      <c r="AE65" s="160"/>
      <c r="AF65" s="161"/>
      <c r="AG65" s="133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</row>
    <row r="66" spans="1:70">
      <c r="A66" s="2"/>
      <c r="B66" s="6">
        <f t="shared" si="0"/>
        <v>56</v>
      </c>
      <c r="C66" s="2"/>
      <c r="D66" s="59"/>
      <c r="E66" s="2"/>
      <c r="F66" s="59"/>
      <c r="G66" s="2"/>
      <c r="H66" s="62"/>
      <c r="I66" s="2"/>
      <c r="J66" s="54"/>
      <c r="K66" s="2"/>
      <c r="L66" s="63"/>
      <c r="M66" s="2"/>
      <c r="N66" s="54"/>
      <c r="O66" s="2"/>
      <c r="P66" s="59"/>
      <c r="Q66" s="2"/>
      <c r="R66" s="56"/>
      <c r="S66" s="2"/>
      <c r="T66" s="56"/>
      <c r="U66" s="2"/>
      <c r="V66" s="121"/>
      <c r="W66" s="2"/>
      <c r="X66" s="2"/>
      <c r="Y66" s="124"/>
      <c r="Z66" s="2"/>
      <c r="AA66" s="162"/>
      <c r="AB66" s="163"/>
      <c r="AC66" s="163"/>
      <c r="AD66" s="163"/>
      <c r="AE66" s="163"/>
      <c r="AF66" s="164"/>
      <c r="AG66" s="133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</row>
    <row r="67" spans="1:70" ht="15.75" thickBot="1">
      <c r="A67" s="2"/>
      <c r="B67" s="6">
        <f t="shared" si="0"/>
        <v>57</v>
      </c>
      <c r="C67" s="2"/>
      <c r="D67" s="59"/>
      <c r="E67" s="2"/>
      <c r="F67" s="59"/>
      <c r="G67" s="2"/>
      <c r="H67" s="62"/>
      <c r="I67" s="2"/>
      <c r="J67" s="54"/>
      <c r="K67" s="2"/>
      <c r="L67" s="63"/>
      <c r="M67" s="2"/>
      <c r="N67" s="54"/>
      <c r="O67" s="2"/>
      <c r="P67" s="59"/>
      <c r="Q67" s="2"/>
      <c r="R67" s="56"/>
      <c r="S67" s="2"/>
      <c r="T67" s="56"/>
      <c r="U67" s="2"/>
      <c r="V67" s="121"/>
      <c r="W67" s="2"/>
      <c r="X67" s="2"/>
      <c r="Y67" s="134"/>
      <c r="Z67" s="135"/>
      <c r="AA67" s="135"/>
      <c r="AB67" s="135"/>
      <c r="AC67" s="135"/>
      <c r="AD67" s="135"/>
      <c r="AE67" s="135"/>
      <c r="AF67" s="135"/>
      <c r="AG67" s="136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</row>
    <row r="68" spans="1:70" ht="15.75" thickTop="1">
      <c r="A68" s="2"/>
      <c r="B68" s="6">
        <f t="shared" si="0"/>
        <v>58</v>
      </c>
      <c r="C68" s="2"/>
      <c r="D68" s="59"/>
      <c r="E68" s="2"/>
      <c r="F68" s="59"/>
      <c r="G68" s="2"/>
      <c r="H68" s="62"/>
      <c r="I68" s="2"/>
      <c r="J68" s="54"/>
      <c r="K68" s="2"/>
      <c r="L68" s="63"/>
      <c r="M68" s="2"/>
      <c r="N68" s="54"/>
      <c r="O68" s="2"/>
      <c r="P68" s="59"/>
      <c r="Q68" s="2"/>
      <c r="R68" s="56"/>
      <c r="S68" s="2"/>
      <c r="T68" s="56"/>
      <c r="U68" s="2"/>
      <c r="V68" s="121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</row>
    <row r="69" spans="1:70">
      <c r="A69" s="2"/>
      <c r="B69" s="6">
        <f t="shared" si="0"/>
        <v>59</v>
      </c>
      <c r="C69" s="2"/>
      <c r="D69" s="59"/>
      <c r="E69" s="2"/>
      <c r="F69" s="59"/>
      <c r="G69" s="2"/>
      <c r="H69" s="62"/>
      <c r="I69" s="2"/>
      <c r="J69" s="54"/>
      <c r="K69" s="2"/>
      <c r="L69" s="63"/>
      <c r="M69" s="2"/>
      <c r="N69" s="54"/>
      <c r="O69" s="2"/>
      <c r="P69" s="59"/>
      <c r="Q69" s="2"/>
      <c r="R69" s="56"/>
      <c r="S69" s="2"/>
      <c r="T69" s="56"/>
      <c r="U69" s="2"/>
      <c r="V69" s="121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</row>
    <row r="70" spans="1:70">
      <c r="A70" s="2"/>
      <c r="B70" s="6">
        <f t="shared" si="0"/>
        <v>60</v>
      </c>
      <c r="C70" s="2"/>
      <c r="D70" s="59"/>
      <c r="E70" s="2"/>
      <c r="F70" s="59"/>
      <c r="G70" s="2"/>
      <c r="H70" s="62"/>
      <c r="I70" s="2"/>
      <c r="J70" s="54"/>
      <c r="K70" s="2"/>
      <c r="L70" s="63"/>
      <c r="M70" s="2"/>
      <c r="N70" s="54"/>
      <c r="O70" s="2"/>
      <c r="P70" s="59"/>
      <c r="Q70" s="2"/>
      <c r="R70" s="56"/>
      <c r="S70" s="2"/>
      <c r="T70" s="56"/>
      <c r="U70" s="2"/>
      <c r="V70" s="121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123"/>
      <c r="AI70" s="123"/>
      <c r="AJ70" s="123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</row>
    <row r="71" spans="1:70">
      <c r="A71" s="2"/>
      <c r="B71" s="6">
        <f t="shared" si="0"/>
        <v>61</v>
      </c>
      <c r="C71" s="2"/>
      <c r="D71" s="59"/>
      <c r="E71" s="2"/>
      <c r="F71" s="59"/>
      <c r="G71" s="2"/>
      <c r="H71" s="62"/>
      <c r="I71" s="2"/>
      <c r="J71" s="54"/>
      <c r="K71" s="2"/>
      <c r="L71" s="63"/>
      <c r="M71" s="2"/>
      <c r="N71" s="54"/>
      <c r="O71" s="2"/>
      <c r="P71" s="59"/>
      <c r="Q71" s="2"/>
      <c r="R71" s="56"/>
      <c r="S71" s="2"/>
      <c r="T71" s="56"/>
      <c r="U71" s="2"/>
      <c r="V71" s="121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123"/>
      <c r="AI71" s="123"/>
      <c r="AJ71" s="123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</row>
    <row r="72" spans="1:70">
      <c r="A72" s="2"/>
      <c r="B72" s="6">
        <f t="shared" si="0"/>
        <v>62</v>
      </c>
      <c r="C72" s="2"/>
      <c r="D72" s="59"/>
      <c r="E72" s="2"/>
      <c r="F72" s="59"/>
      <c r="G72" s="2"/>
      <c r="H72" s="62"/>
      <c r="I72" s="2"/>
      <c r="J72" s="54"/>
      <c r="K72" s="2"/>
      <c r="L72" s="63"/>
      <c r="M72" s="2"/>
      <c r="N72" s="54"/>
      <c r="O72" s="2"/>
      <c r="P72" s="59"/>
      <c r="Q72" s="2"/>
      <c r="R72" s="56"/>
      <c r="S72" s="2"/>
      <c r="T72" s="56"/>
      <c r="U72" s="2"/>
      <c r="V72" s="121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</row>
    <row r="73" spans="1:70">
      <c r="A73" s="2"/>
      <c r="B73" s="6">
        <f t="shared" si="0"/>
        <v>63</v>
      </c>
      <c r="C73" s="2"/>
      <c r="D73" s="59"/>
      <c r="E73" s="2"/>
      <c r="F73" s="59"/>
      <c r="G73" s="2"/>
      <c r="H73" s="62"/>
      <c r="I73" s="2"/>
      <c r="J73" s="54"/>
      <c r="K73" s="2"/>
      <c r="L73" s="63"/>
      <c r="M73" s="2"/>
      <c r="N73" s="54"/>
      <c r="O73" s="2"/>
      <c r="P73" s="59"/>
      <c r="Q73" s="2"/>
      <c r="R73" s="56"/>
      <c r="S73" s="2"/>
      <c r="T73" s="56"/>
      <c r="U73" s="2"/>
      <c r="V73" s="121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</row>
    <row r="74" spans="1:70">
      <c r="A74" s="2"/>
      <c r="B74" s="6">
        <f t="shared" si="0"/>
        <v>64</v>
      </c>
      <c r="C74" s="2"/>
      <c r="D74" s="59"/>
      <c r="E74" s="2"/>
      <c r="F74" s="59"/>
      <c r="G74" s="2"/>
      <c r="H74" s="62"/>
      <c r="I74" s="2"/>
      <c r="J74" s="54"/>
      <c r="K74" s="2"/>
      <c r="L74" s="63"/>
      <c r="M74" s="2"/>
      <c r="N74" s="54"/>
      <c r="O74" s="2"/>
      <c r="P74" s="59"/>
      <c r="Q74" s="2"/>
      <c r="R74" s="56"/>
      <c r="S74" s="2"/>
      <c r="T74" s="56"/>
      <c r="U74" s="2"/>
      <c r="V74" s="121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</row>
    <row r="75" spans="1:70">
      <c r="A75" s="2"/>
      <c r="B75" s="6">
        <f t="shared" si="0"/>
        <v>65</v>
      </c>
      <c r="C75" s="2"/>
      <c r="D75" s="59"/>
      <c r="E75" s="2"/>
      <c r="F75" s="59"/>
      <c r="G75" s="2"/>
      <c r="H75" s="62"/>
      <c r="I75" s="2"/>
      <c r="J75" s="54"/>
      <c r="K75" s="2"/>
      <c r="L75" s="63"/>
      <c r="M75" s="2"/>
      <c r="N75" s="54"/>
      <c r="O75" s="2"/>
      <c r="P75" s="59"/>
      <c r="Q75" s="2"/>
      <c r="R75" s="56"/>
      <c r="S75" s="2"/>
      <c r="T75" s="56"/>
      <c r="U75" s="2"/>
      <c r="V75" s="121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</row>
    <row r="76" spans="1:70">
      <c r="A76" s="2"/>
      <c r="B76" s="6">
        <f t="shared" si="0"/>
        <v>66</v>
      </c>
      <c r="C76" s="2"/>
      <c r="D76" s="59"/>
      <c r="E76" s="2"/>
      <c r="F76" s="59"/>
      <c r="G76" s="2"/>
      <c r="H76" s="62"/>
      <c r="I76" s="2"/>
      <c r="J76" s="54"/>
      <c r="K76" s="2"/>
      <c r="L76" s="63"/>
      <c r="M76" s="2"/>
      <c r="N76" s="54"/>
      <c r="O76" s="2"/>
      <c r="P76" s="59"/>
      <c r="Q76" s="2"/>
      <c r="R76" s="56"/>
      <c r="S76" s="2"/>
      <c r="T76" s="56"/>
      <c r="U76" s="2"/>
      <c r="V76" s="121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</row>
    <row r="77" spans="1:70">
      <c r="A77" s="2"/>
      <c r="B77" s="6">
        <f t="shared" ref="B77:B140" si="1">B76+1</f>
        <v>67</v>
      </c>
      <c r="C77" s="2"/>
      <c r="D77" s="59"/>
      <c r="E77" s="2"/>
      <c r="F77" s="59"/>
      <c r="G77" s="2"/>
      <c r="H77" s="62"/>
      <c r="I77" s="2"/>
      <c r="J77" s="54"/>
      <c r="K77" s="2"/>
      <c r="L77" s="63"/>
      <c r="M77" s="2"/>
      <c r="N77" s="54"/>
      <c r="O77" s="2"/>
      <c r="P77" s="59"/>
      <c r="Q77" s="2"/>
      <c r="R77" s="56"/>
      <c r="S77" s="2"/>
      <c r="T77" s="56"/>
      <c r="U77" s="2"/>
      <c r="V77" s="121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</row>
    <row r="78" spans="1:70">
      <c r="A78" s="2"/>
      <c r="B78" s="6">
        <f t="shared" si="1"/>
        <v>68</v>
      </c>
      <c r="C78" s="2"/>
      <c r="D78" s="59"/>
      <c r="E78" s="2"/>
      <c r="F78" s="59"/>
      <c r="G78" s="2"/>
      <c r="H78" s="62"/>
      <c r="I78" s="2"/>
      <c r="J78" s="54"/>
      <c r="K78" s="2"/>
      <c r="L78" s="63"/>
      <c r="M78" s="2"/>
      <c r="N78" s="54"/>
      <c r="O78" s="2"/>
      <c r="P78" s="59"/>
      <c r="Q78" s="2"/>
      <c r="R78" s="56"/>
      <c r="S78" s="2"/>
      <c r="T78" s="56"/>
      <c r="U78" s="2"/>
      <c r="V78" s="121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</row>
    <row r="79" spans="1:70">
      <c r="A79" s="2"/>
      <c r="B79" s="6">
        <f t="shared" si="1"/>
        <v>69</v>
      </c>
      <c r="C79" s="2"/>
      <c r="D79" s="59"/>
      <c r="E79" s="2"/>
      <c r="F79" s="59"/>
      <c r="G79" s="2"/>
      <c r="H79" s="62"/>
      <c r="I79" s="2"/>
      <c r="J79" s="54"/>
      <c r="K79" s="2"/>
      <c r="L79" s="63"/>
      <c r="M79" s="2"/>
      <c r="N79" s="54"/>
      <c r="O79" s="2"/>
      <c r="P79" s="59"/>
      <c r="Q79" s="2"/>
      <c r="R79" s="56"/>
      <c r="S79" s="2"/>
      <c r="T79" s="56"/>
      <c r="U79" s="2"/>
      <c r="V79" s="121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</row>
    <row r="80" spans="1:70">
      <c r="A80" s="2"/>
      <c r="B80" s="6">
        <f t="shared" si="1"/>
        <v>70</v>
      </c>
      <c r="C80" s="2"/>
      <c r="D80" s="59"/>
      <c r="E80" s="2"/>
      <c r="F80" s="59"/>
      <c r="G80" s="2"/>
      <c r="H80" s="62"/>
      <c r="I80" s="2"/>
      <c r="J80" s="54"/>
      <c r="K80" s="2"/>
      <c r="L80" s="63"/>
      <c r="M80" s="2"/>
      <c r="N80" s="54"/>
      <c r="O80" s="2"/>
      <c r="P80" s="59"/>
      <c r="Q80" s="2"/>
      <c r="R80" s="56"/>
      <c r="S80" s="2"/>
      <c r="T80" s="56"/>
      <c r="U80" s="2"/>
      <c r="V80" s="121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</row>
    <row r="81" spans="1:70">
      <c r="A81" s="2"/>
      <c r="B81" s="6">
        <f t="shared" si="1"/>
        <v>71</v>
      </c>
      <c r="C81" s="2"/>
      <c r="D81" s="59"/>
      <c r="E81" s="2"/>
      <c r="F81" s="59"/>
      <c r="G81" s="2"/>
      <c r="H81" s="62"/>
      <c r="I81" s="2"/>
      <c r="J81" s="54"/>
      <c r="K81" s="2"/>
      <c r="L81" s="63"/>
      <c r="M81" s="2"/>
      <c r="N81" s="54"/>
      <c r="O81" s="2"/>
      <c r="P81" s="59"/>
      <c r="Q81" s="2"/>
      <c r="R81" s="56"/>
      <c r="S81" s="2"/>
      <c r="T81" s="56"/>
      <c r="U81" s="2"/>
      <c r="V81" s="121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</row>
    <row r="82" spans="1:70">
      <c r="A82" s="2"/>
      <c r="B82" s="6">
        <f t="shared" si="1"/>
        <v>72</v>
      </c>
      <c r="C82" s="2"/>
      <c r="D82" s="59"/>
      <c r="E82" s="2"/>
      <c r="F82" s="59"/>
      <c r="G82" s="2"/>
      <c r="H82" s="62"/>
      <c r="I82" s="2"/>
      <c r="J82" s="54"/>
      <c r="K82" s="2"/>
      <c r="L82" s="63"/>
      <c r="M82" s="2"/>
      <c r="N82" s="54"/>
      <c r="O82" s="2"/>
      <c r="P82" s="59"/>
      <c r="Q82" s="2"/>
      <c r="R82" s="56"/>
      <c r="S82" s="2"/>
      <c r="T82" s="56"/>
      <c r="U82" s="2"/>
      <c r="V82" s="121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</row>
    <row r="83" spans="1:70">
      <c r="A83" s="2"/>
      <c r="B83" s="6">
        <f t="shared" si="1"/>
        <v>73</v>
      </c>
      <c r="C83" s="2"/>
      <c r="D83" s="59"/>
      <c r="E83" s="2"/>
      <c r="F83" s="59"/>
      <c r="G83" s="2"/>
      <c r="H83" s="62"/>
      <c r="I83" s="2"/>
      <c r="J83" s="54"/>
      <c r="K83" s="2"/>
      <c r="L83" s="63"/>
      <c r="M83" s="2"/>
      <c r="N83" s="54"/>
      <c r="O83" s="2"/>
      <c r="P83" s="59"/>
      <c r="Q83" s="2"/>
      <c r="R83" s="56"/>
      <c r="S83" s="2"/>
      <c r="T83" s="56"/>
      <c r="U83" s="2"/>
      <c r="V83" s="121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</row>
    <row r="84" spans="1:70">
      <c r="A84" s="2"/>
      <c r="B84" s="6">
        <f t="shared" si="1"/>
        <v>74</v>
      </c>
      <c r="C84" s="2"/>
      <c r="D84" s="59"/>
      <c r="E84" s="2"/>
      <c r="F84" s="59"/>
      <c r="G84" s="2"/>
      <c r="H84" s="62"/>
      <c r="I84" s="2"/>
      <c r="J84" s="54"/>
      <c r="K84" s="2"/>
      <c r="L84" s="63"/>
      <c r="M84" s="2"/>
      <c r="N84" s="54"/>
      <c r="O84" s="2"/>
      <c r="P84" s="59"/>
      <c r="Q84" s="2"/>
      <c r="R84" s="56"/>
      <c r="S84" s="2"/>
      <c r="T84" s="56"/>
      <c r="U84" s="2"/>
      <c r="V84" s="121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</row>
    <row r="85" spans="1:70">
      <c r="A85" s="2"/>
      <c r="B85" s="6">
        <f t="shared" si="1"/>
        <v>75</v>
      </c>
      <c r="C85" s="2"/>
      <c r="D85" s="59"/>
      <c r="E85" s="2"/>
      <c r="F85" s="59"/>
      <c r="G85" s="2"/>
      <c r="H85" s="62"/>
      <c r="I85" s="2"/>
      <c r="J85" s="54"/>
      <c r="K85" s="2"/>
      <c r="L85" s="63"/>
      <c r="M85" s="2"/>
      <c r="N85" s="54"/>
      <c r="O85" s="2"/>
      <c r="P85" s="59"/>
      <c r="Q85" s="2"/>
      <c r="R85" s="56"/>
      <c r="S85" s="2"/>
      <c r="T85" s="56"/>
      <c r="U85" s="2"/>
      <c r="V85" s="121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</row>
    <row r="86" spans="1:70">
      <c r="A86" s="2"/>
      <c r="B86" s="6">
        <f t="shared" si="1"/>
        <v>76</v>
      </c>
      <c r="C86" s="2"/>
      <c r="D86" s="59"/>
      <c r="E86" s="2"/>
      <c r="F86" s="59"/>
      <c r="G86" s="2"/>
      <c r="H86" s="62"/>
      <c r="I86" s="2"/>
      <c r="J86" s="54"/>
      <c r="K86" s="2"/>
      <c r="L86" s="63"/>
      <c r="M86" s="2"/>
      <c r="N86" s="54"/>
      <c r="O86" s="2"/>
      <c r="P86" s="59"/>
      <c r="Q86" s="2"/>
      <c r="R86" s="56"/>
      <c r="S86" s="2"/>
      <c r="T86" s="56"/>
      <c r="U86" s="2"/>
      <c r="V86" s="121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</row>
    <row r="87" spans="1:70">
      <c r="A87" s="2"/>
      <c r="B87" s="6">
        <f t="shared" si="1"/>
        <v>77</v>
      </c>
      <c r="C87" s="2"/>
      <c r="D87" s="59"/>
      <c r="E87" s="2"/>
      <c r="F87" s="59"/>
      <c r="G87" s="2"/>
      <c r="H87" s="62"/>
      <c r="I87" s="2"/>
      <c r="J87" s="54"/>
      <c r="K87" s="2"/>
      <c r="L87" s="63"/>
      <c r="M87" s="2"/>
      <c r="N87" s="54"/>
      <c r="O87" s="2"/>
      <c r="P87" s="59"/>
      <c r="Q87" s="2"/>
      <c r="R87" s="56"/>
      <c r="S87" s="2"/>
      <c r="T87" s="56"/>
      <c r="U87" s="2"/>
      <c r="V87" s="121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</row>
    <row r="88" spans="1:70">
      <c r="A88" s="2"/>
      <c r="B88" s="6">
        <f t="shared" si="1"/>
        <v>78</v>
      </c>
      <c r="C88" s="2"/>
      <c r="D88" s="59"/>
      <c r="E88" s="2"/>
      <c r="F88" s="59"/>
      <c r="G88" s="2"/>
      <c r="H88" s="62"/>
      <c r="I88" s="2"/>
      <c r="J88" s="54"/>
      <c r="K88" s="2"/>
      <c r="L88" s="63"/>
      <c r="M88" s="2"/>
      <c r="N88" s="54"/>
      <c r="O88" s="2"/>
      <c r="P88" s="59"/>
      <c r="Q88" s="2"/>
      <c r="R88" s="56"/>
      <c r="S88" s="2"/>
      <c r="T88" s="56"/>
      <c r="U88" s="2"/>
      <c r="V88" s="121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</row>
    <row r="89" spans="1:70">
      <c r="A89" s="2"/>
      <c r="B89" s="6">
        <f t="shared" si="1"/>
        <v>79</v>
      </c>
      <c r="C89" s="2"/>
      <c r="D89" s="59"/>
      <c r="E89" s="2"/>
      <c r="F89" s="59"/>
      <c r="G89" s="2"/>
      <c r="H89" s="62"/>
      <c r="I89" s="2"/>
      <c r="J89" s="54"/>
      <c r="K89" s="2"/>
      <c r="L89" s="63"/>
      <c r="M89" s="2"/>
      <c r="N89" s="54"/>
      <c r="O89" s="2"/>
      <c r="P89" s="59"/>
      <c r="Q89" s="2"/>
      <c r="R89" s="56"/>
      <c r="S89" s="2"/>
      <c r="T89" s="56"/>
      <c r="U89" s="2"/>
      <c r="V89" s="121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</row>
    <row r="90" spans="1:70">
      <c r="A90" s="2"/>
      <c r="B90" s="6">
        <f t="shared" si="1"/>
        <v>80</v>
      </c>
      <c r="C90" s="2"/>
      <c r="D90" s="59"/>
      <c r="E90" s="2"/>
      <c r="F90" s="59"/>
      <c r="G90" s="2"/>
      <c r="H90" s="62"/>
      <c r="I90" s="2"/>
      <c r="J90" s="54"/>
      <c r="K90" s="2"/>
      <c r="L90" s="63"/>
      <c r="M90" s="2"/>
      <c r="N90" s="54"/>
      <c r="O90" s="2"/>
      <c r="P90" s="59"/>
      <c r="Q90" s="2"/>
      <c r="R90" s="56"/>
      <c r="S90" s="2"/>
      <c r="T90" s="56"/>
      <c r="U90" s="2"/>
      <c r="V90" s="121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</row>
    <row r="91" spans="1:70">
      <c r="A91" s="2"/>
      <c r="B91" s="6">
        <f t="shared" si="1"/>
        <v>81</v>
      </c>
      <c r="C91" s="2"/>
      <c r="D91" s="59"/>
      <c r="E91" s="2"/>
      <c r="F91" s="59"/>
      <c r="G91" s="2"/>
      <c r="H91" s="62"/>
      <c r="I91" s="2"/>
      <c r="J91" s="54"/>
      <c r="K91" s="2"/>
      <c r="L91" s="63"/>
      <c r="M91" s="2"/>
      <c r="N91" s="54"/>
      <c r="O91" s="2"/>
      <c r="P91" s="59"/>
      <c r="Q91" s="2"/>
      <c r="R91" s="56"/>
      <c r="S91" s="2"/>
      <c r="T91" s="56"/>
      <c r="U91" s="2"/>
      <c r="V91" s="121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</row>
    <row r="92" spans="1:70">
      <c r="A92" s="2"/>
      <c r="B92" s="6">
        <f t="shared" si="1"/>
        <v>82</v>
      </c>
      <c r="C92" s="2"/>
      <c r="D92" s="59"/>
      <c r="E92" s="2"/>
      <c r="F92" s="59"/>
      <c r="G92" s="2"/>
      <c r="H92" s="62"/>
      <c r="I92" s="2"/>
      <c r="J92" s="54"/>
      <c r="K92" s="2"/>
      <c r="L92" s="63"/>
      <c r="M92" s="2"/>
      <c r="N92" s="54"/>
      <c r="O92" s="2"/>
      <c r="P92" s="59"/>
      <c r="Q92" s="2"/>
      <c r="R92" s="56"/>
      <c r="S92" s="2"/>
      <c r="T92" s="56"/>
      <c r="U92" s="2"/>
      <c r="V92" s="121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</row>
    <row r="93" spans="1:70">
      <c r="A93" s="2"/>
      <c r="B93" s="6">
        <f t="shared" si="1"/>
        <v>83</v>
      </c>
      <c r="C93" s="2"/>
      <c r="D93" s="59"/>
      <c r="E93" s="2"/>
      <c r="F93" s="59"/>
      <c r="G93" s="2"/>
      <c r="H93" s="62"/>
      <c r="I93" s="2"/>
      <c r="J93" s="54"/>
      <c r="K93" s="2"/>
      <c r="L93" s="63"/>
      <c r="M93" s="2"/>
      <c r="N93" s="54"/>
      <c r="O93" s="2"/>
      <c r="P93" s="59"/>
      <c r="Q93" s="2"/>
      <c r="R93" s="56"/>
      <c r="S93" s="2"/>
      <c r="T93" s="56"/>
      <c r="U93" s="2"/>
      <c r="V93" s="121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</row>
    <row r="94" spans="1:70">
      <c r="A94" s="2"/>
      <c r="B94" s="6">
        <f t="shared" si="1"/>
        <v>84</v>
      </c>
      <c r="C94" s="2"/>
      <c r="D94" s="59"/>
      <c r="E94" s="2"/>
      <c r="F94" s="59"/>
      <c r="G94" s="2"/>
      <c r="H94" s="62"/>
      <c r="I94" s="2"/>
      <c r="J94" s="54"/>
      <c r="K94" s="2"/>
      <c r="L94" s="63"/>
      <c r="M94" s="2"/>
      <c r="N94" s="54"/>
      <c r="O94" s="2"/>
      <c r="P94" s="59"/>
      <c r="Q94" s="2"/>
      <c r="R94" s="56"/>
      <c r="S94" s="2"/>
      <c r="T94" s="56"/>
      <c r="U94" s="2"/>
      <c r="V94" s="121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</row>
    <row r="95" spans="1:70">
      <c r="A95" s="2"/>
      <c r="B95" s="6">
        <f t="shared" si="1"/>
        <v>85</v>
      </c>
      <c r="C95" s="2"/>
      <c r="D95" s="59"/>
      <c r="E95" s="2"/>
      <c r="F95" s="59"/>
      <c r="G95" s="2"/>
      <c r="H95" s="62"/>
      <c r="I95" s="2"/>
      <c r="J95" s="54"/>
      <c r="K95" s="2"/>
      <c r="L95" s="63"/>
      <c r="M95" s="2"/>
      <c r="N95" s="54"/>
      <c r="O95" s="2"/>
      <c r="P95" s="59"/>
      <c r="Q95" s="2"/>
      <c r="R95" s="56"/>
      <c r="S95" s="2"/>
      <c r="T95" s="56"/>
      <c r="U95" s="2"/>
      <c r="V95" s="121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</row>
    <row r="96" spans="1:70">
      <c r="A96" s="2"/>
      <c r="B96" s="6">
        <f t="shared" si="1"/>
        <v>86</v>
      </c>
      <c r="C96" s="2"/>
      <c r="D96" s="59"/>
      <c r="E96" s="2"/>
      <c r="F96" s="59"/>
      <c r="G96" s="2"/>
      <c r="H96" s="62"/>
      <c r="I96" s="2"/>
      <c r="J96" s="54"/>
      <c r="K96" s="2"/>
      <c r="L96" s="63"/>
      <c r="M96" s="2"/>
      <c r="N96" s="54"/>
      <c r="O96" s="2"/>
      <c r="P96" s="59"/>
      <c r="Q96" s="2"/>
      <c r="R96" s="56"/>
      <c r="S96" s="2"/>
      <c r="T96" s="56"/>
      <c r="U96" s="2"/>
      <c r="V96" s="121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</row>
    <row r="97" spans="1:70">
      <c r="A97" s="2"/>
      <c r="B97" s="6">
        <f t="shared" si="1"/>
        <v>87</v>
      </c>
      <c r="C97" s="2"/>
      <c r="D97" s="59"/>
      <c r="E97" s="2"/>
      <c r="F97" s="59"/>
      <c r="G97" s="2"/>
      <c r="H97" s="62"/>
      <c r="I97" s="2"/>
      <c r="J97" s="54"/>
      <c r="K97" s="2"/>
      <c r="L97" s="63"/>
      <c r="M97" s="2"/>
      <c r="N97" s="54"/>
      <c r="O97" s="2"/>
      <c r="P97" s="59"/>
      <c r="Q97" s="2"/>
      <c r="R97" s="56"/>
      <c r="S97" s="2"/>
      <c r="T97" s="56"/>
      <c r="U97" s="2"/>
      <c r="V97" s="121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</row>
    <row r="98" spans="1:70">
      <c r="A98" s="2"/>
      <c r="B98" s="6">
        <f t="shared" si="1"/>
        <v>88</v>
      </c>
      <c r="C98" s="2"/>
      <c r="D98" s="59"/>
      <c r="E98" s="2"/>
      <c r="F98" s="59"/>
      <c r="G98" s="2"/>
      <c r="H98" s="62"/>
      <c r="I98" s="2"/>
      <c r="J98" s="54"/>
      <c r="K98" s="2"/>
      <c r="L98" s="63"/>
      <c r="M98" s="2"/>
      <c r="N98" s="54"/>
      <c r="O98" s="2"/>
      <c r="P98" s="59"/>
      <c r="Q98" s="2"/>
      <c r="R98" s="56"/>
      <c r="S98" s="2"/>
      <c r="T98" s="56"/>
      <c r="U98" s="2"/>
      <c r="V98" s="121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</row>
    <row r="99" spans="1:70">
      <c r="A99" s="2"/>
      <c r="B99" s="6">
        <f t="shared" si="1"/>
        <v>89</v>
      </c>
      <c r="C99" s="2"/>
      <c r="D99" s="59"/>
      <c r="E99" s="2"/>
      <c r="F99" s="59"/>
      <c r="G99" s="2"/>
      <c r="H99" s="62"/>
      <c r="I99" s="2"/>
      <c r="J99" s="54"/>
      <c r="K99" s="2"/>
      <c r="L99" s="63"/>
      <c r="M99" s="2"/>
      <c r="N99" s="54"/>
      <c r="O99" s="2"/>
      <c r="P99" s="59"/>
      <c r="Q99" s="2"/>
      <c r="R99" s="56"/>
      <c r="S99" s="2"/>
      <c r="T99" s="56"/>
      <c r="U99" s="2"/>
      <c r="V99" s="121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</row>
    <row r="100" spans="1:70">
      <c r="A100" s="2"/>
      <c r="B100" s="6">
        <f t="shared" si="1"/>
        <v>90</v>
      </c>
      <c r="C100" s="2"/>
      <c r="D100" s="59"/>
      <c r="E100" s="2"/>
      <c r="F100" s="59"/>
      <c r="G100" s="2"/>
      <c r="H100" s="62"/>
      <c r="I100" s="2"/>
      <c r="J100" s="54"/>
      <c r="K100" s="2"/>
      <c r="L100" s="63"/>
      <c r="M100" s="2"/>
      <c r="N100" s="54"/>
      <c r="O100" s="2"/>
      <c r="P100" s="59"/>
      <c r="Q100" s="2"/>
      <c r="R100" s="56"/>
      <c r="S100" s="2"/>
      <c r="T100" s="56"/>
      <c r="U100" s="2"/>
      <c r="V100" s="121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</row>
    <row r="101" spans="1:70">
      <c r="A101" s="2"/>
      <c r="B101" s="6">
        <f t="shared" si="1"/>
        <v>91</v>
      </c>
      <c r="C101" s="2"/>
      <c r="D101" s="59"/>
      <c r="E101" s="2"/>
      <c r="F101" s="59"/>
      <c r="G101" s="2"/>
      <c r="H101" s="62"/>
      <c r="I101" s="2"/>
      <c r="J101" s="54"/>
      <c r="K101" s="2"/>
      <c r="L101" s="63"/>
      <c r="M101" s="2"/>
      <c r="N101" s="54"/>
      <c r="O101" s="2"/>
      <c r="P101" s="59"/>
      <c r="Q101" s="2"/>
      <c r="R101" s="56"/>
      <c r="S101" s="2"/>
      <c r="T101" s="56"/>
      <c r="U101" s="2"/>
      <c r="V101" s="121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</row>
    <row r="102" spans="1:70">
      <c r="A102" s="2"/>
      <c r="B102" s="6">
        <f t="shared" si="1"/>
        <v>92</v>
      </c>
      <c r="C102" s="2"/>
      <c r="D102" s="59"/>
      <c r="E102" s="2"/>
      <c r="F102" s="59"/>
      <c r="G102" s="2"/>
      <c r="H102" s="62"/>
      <c r="I102" s="2"/>
      <c r="J102" s="54"/>
      <c r="K102" s="2"/>
      <c r="L102" s="63"/>
      <c r="M102" s="2"/>
      <c r="N102" s="54"/>
      <c r="O102" s="2"/>
      <c r="P102" s="59"/>
      <c r="Q102" s="2"/>
      <c r="R102" s="56"/>
      <c r="S102" s="2"/>
      <c r="T102" s="56"/>
      <c r="U102" s="2"/>
      <c r="V102" s="121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</row>
    <row r="103" spans="1:70">
      <c r="A103" s="2"/>
      <c r="B103" s="6">
        <f t="shared" si="1"/>
        <v>93</v>
      </c>
      <c r="C103" s="2"/>
      <c r="D103" s="59"/>
      <c r="E103" s="2"/>
      <c r="F103" s="59"/>
      <c r="G103" s="2"/>
      <c r="H103" s="62"/>
      <c r="I103" s="2"/>
      <c r="J103" s="54"/>
      <c r="K103" s="2"/>
      <c r="L103" s="63"/>
      <c r="M103" s="2"/>
      <c r="N103" s="54"/>
      <c r="O103" s="2"/>
      <c r="P103" s="59"/>
      <c r="Q103" s="2"/>
      <c r="R103" s="56"/>
      <c r="S103" s="2"/>
      <c r="T103" s="56"/>
      <c r="U103" s="2"/>
      <c r="V103" s="121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</row>
    <row r="104" spans="1:70">
      <c r="A104" s="2"/>
      <c r="B104" s="6">
        <f t="shared" si="1"/>
        <v>94</v>
      </c>
      <c r="C104" s="2"/>
      <c r="D104" s="59"/>
      <c r="E104" s="2"/>
      <c r="F104" s="59"/>
      <c r="G104" s="2"/>
      <c r="H104" s="62"/>
      <c r="I104" s="2"/>
      <c r="J104" s="54"/>
      <c r="K104" s="2"/>
      <c r="L104" s="63"/>
      <c r="M104" s="2"/>
      <c r="N104" s="54"/>
      <c r="O104" s="2"/>
      <c r="P104" s="59"/>
      <c r="Q104" s="2"/>
      <c r="R104" s="56"/>
      <c r="S104" s="2"/>
      <c r="T104" s="56"/>
      <c r="U104" s="2"/>
      <c r="V104" s="121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</row>
    <row r="105" spans="1:70">
      <c r="A105" s="2"/>
      <c r="B105" s="6">
        <f t="shared" si="1"/>
        <v>95</v>
      </c>
      <c r="C105" s="2"/>
      <c r="D105" s="59"/>
      <c r="E105" s="2"/>
      <c r="F105" s="59"/>
      <c r="G105" s="2"/>
      <c r="H105" s="62"/>
      <c r="I105" s="2"/>
      <c r="J105" s="54"/>
      <c r="K105" s="2"/>
      <c r="L105" s="63"/>
      <c r="M105" s="2"/>
      <c r="N105" s="54"/>
      <c r="O105" s="2"/>
      <c r="P105" s="59"/>
      <c r="Q105" s="2"/>
      <c r="R105" s="56"/>
      <c r="S105" s="2"/>
      <c r="T105" s="56"/>
      <c r="U105" s="2"/>
      <c r="V105" s="121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</row>
    <row r="106" spans="1:70">
      <c r="A106" s="2"/>
      <c r="B106" s="6">
        <f t="shared" si="1"/>
        <v>96</v>
      </c>
      <c r="C106" s="2"/>
      <c r="D106" s="59"/>
      <c r="E106" s="2"/>
      <c r="F106" s="59"/>
      <c r="G106" s="2"/>
      <c r="H106" s="62"/>
      <c r="I106" s="2"/>
      <c r="J106" s="54"/>
      <c r="K106" s="2"/>
      <c r="L106" s="63"/>
      <c r="M106" s="2"/>
      <c r="N106" s="54"/>
      <c r="O106" s="2"/>
      <c r="P106" s="59"/>
      <c r="Q106" s="2"/>
      <c r="R106" s="56"/>
      <c r="S106" s="2"/>
      <c r="T106" s="56"/>
      <c r="U106" s="2"/>
      <c r="V106" s="121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</row>
    <row r="107" spans="1:70">
      <c r="A107" s="2"/>
      <c r="B107" s="6">
        <f t="shared" si="1"/>
        <v>97</v>
      </c>
      <c r="C107" s="2"/>
      <c r="D107" s="59"/>
      <c r="E107" s="2"/>
      <c r="F107" s="59"/>
      <c r="G107" s="2"/>
      <c r="H107" s="62"/>
      <c r="I107" s="2"/>
      <c r="J107" s="54"/>
      <c r="K107" s="2"/>
      <c r="L107" s="63"/>
      <c r="M107" s="2"/>
      <c r="N107" s="54"/>
      <c r="O107" s="2"/>
      <c r="P107" s="59"/>
      <c r="Q107" s="2"/>
      <c r="R107" s="56"/>
      <c r="S107" s="2"/>
      <c r="T107" s="56"/>
      <c r="U107" s="2"/>
      <c r="V107" s="121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</row>
    <row r="108" spans="1:70">
      <c r="A108" s="2"/>
      <c r="B108" s="6">
        <f t="shared" si="1"/>
        <v>98</v>
      </c>
      <c r="C108" s="2"/>
      <c r="D108" s="59"/>
      <c r="E108" s="2"/>
      <c r="F108" s="59"/>
      <c r="G108" s="2"/>
      <c r="H108" s="62"/>
      <c r="I108" s="2"/>
      <c r="J108" s="54"/>
      <c r="K108" s="2"/>
      <c r="L108" s="63"/>
      <c r="M108" s="2"/>
      <c r="N108" s="54"/>
      <c r="O108" s="2"/>
      <c r="P108" s="59"/>
      <c r="Q108" s="2"/>
      <c r="R108" s="56"/>
      <c r="S108" s="2"/>
      <c r="T108" s="56"/>
      <c r="U108" s="2"/>
      <c r="V108" s="121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</row>
    <row r="109" spans="1:70">
      <c r="A109" s="2"/>
      <c r="B109" s="6">
        <f t="shared" si="1"/>
        <v>99</v>
      </c>
      <c r="C109" s="2"/>
      <c r="D109" s="59"/>
      <c r="E109" s="2"/>
      <c r="F109" s="59"/>
      <c r="G109" s="2"/>
      <c r="H109" s="62"/>
      <c r="I109" s="2"/>
      <c r="J109" s="54"/>
      <c r="K109" s="2"/>
      <c r="L109" s="63"/>
      <c r="M109" s="2"/>
      <c r="N109" s="54"/>
      <c r="O109" s="2"/>
      <c r="P109" s="59"/>
      <c r="Q109" s="2"/>
      <c r="R109" s="56"/>
      <c r="S109" s="2"/>
      <c r="T109" s="56"/>
      <c r="U109" s="2"/>
      <c r="V109" s="121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</row>
    <row r="110" spans="1:70">
      <c r="A110" s="2"/>
      <c r="B110" s="6">
        <f t="shared" si="1"/>
        <v>100</v>
      </c>
      <c r="C110" s="2"/>
      <c r="D110" s="59"/>
      <c r="E110" s="2"/>
      <c r="F110" s="59"/>
      <c r="G110" s="2"/>
      <c r="H110" s="62"/>
      <c r="I110" s="2"/>
      <c r="J110" s="54"/>
      <c r="K110" s="2"/>
      <c r="L110" s="63"/>
      <c r="M110" s="2"/>
      <c r="N110" s="54"/>
      <c r="O110" s="2"/>
      <c r="P110" s="59"/>
      <c r="Q110" s="2"/>
      <c r="R110" s="56"/>
      <c r="S110" s="2"/>
      <c r="T110" s="56"/>
      <c r="U110" s="2"/>
      <c r="V110" s="121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</row>
    <row r="111" spans="1:70">
      <c r="A111" s="2"/>
      <c r="B111" s="6">
        <f t="shared" si="1"/>
        <v>101</v>
      </c>
      <c r="C111" s="2"/>
      <c r="D111" s="59"/>
      <c r="E111" s="2"/>
      <c r="F111" s="59"/>
      <c r="G111" s="2"/>
      <c r="H111" s="62"/>
      <c r="I111" s="2"/>
      <c r="J111" s="54"/>
      <c r="K111" s="2"/>
      <c r="L111" s="63"/>
      <c r="M111" s="2"/>
      <c r="N111" s="54"/>
      <c r="O111" s="2"/>
      <c r="P111" s="59"/>
      <c r="Q111" s="2"/>
      <c r="R111" s="56"/>
      <c r="S111" s="2"/>
      <c r="T111" s="56"/>
      <c r="U111" s="2"/>
      <c r="V111" s="121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</row>
    <row r="112" spans="1:70">
      <c r="A112" s="2"/>
      <c r="B112" s="6">
        <f t="shared" si="1"/>
        <v>102</v>
      </c>
      <c r="C112" s="2"/>
      <c r="D112" s="59"/>
      <c r="E112" s="2"/>
      <c r="F112" s="59"/>
      <c r="G112" s="2"/>
      <c r="H112" s="62"/>
      <c r="I112" s="2"/>
      <c r="J112" s="54"/>
      <c r="K112" s="2"/>
      <c r="L112" s="63"/>
      <c r="M112" s="2"/>
      <c r="N112" s="54"/>
      <c r="O112" s="2"/>
      <c r="P112" s="59"/>
      <c r="Q112" s="2"/>
      <c r="R112" s="56"/>
      <c r="S112" s="2"/>
      <c r="T112" s="56"/>
      <c r="U112" s="2"/>
      <c r="V112" s="121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</row>
    <row r="113" spans="1:70">
      <c r="A113" s="2"/>
      <c r="B113" s="6">
        <f t="shared" si="1"/>
        <v>103</v>
      </c>
      <c r="C113" s="2"/>
      <c r="D113" s="59"/>
      <c r="E113" s="2"/>
      <c r="F113" s="59"/>
      <c r="G113" s="2"/>
      <c r="H113" s="62"/>
      <c r="I113" s="2"/>
      <c r="J113" s="54"/>
      <c r="K113" s="2"/>
      <c r="L113" s="63"/>
      <c r="M113" s="2"/>
      <c r="N113" s="54"/>
      <c r="O113" s="2"/>
      <c r="P113" s="59"/>
      <c r="Q113" s="2"/>
      <c r="R113" s="56"/>
      <c r="S113" s="2"/>
      <c r="T113" s="56"/>
      <c r="U113" s="2"/>
      <c r="V113" s="121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</row>
    <row r="114" spans="1:70">
      <c r="A114" s="2"/>
      <c r="B114" s="6">
        <f t="shared" si="1"/>
        <v>104</v>
      </c>
      <c r="C114" s="2"/>
      <c r="D114" s="59"/>
      <c r="E114" s="2"/>
      <c r="F114" s="59"/>
      <c r="G114" s="2"/>
      <c r="H114" s="62"/>
      <c r="I114" s="2"/>
      <c r="J114" s="54"/>
      <c r="K114" s="2"/>
      <c r="L114" s="63"/>
      <c r="M114" s="2"/>
      <c r="N114" s="54"/>
      <c r="O114" s="2"/>
      <c r="P114" s="59"/>
      <c r="Q114" s="2"/>
      <c r="R114" s="56"/>
      <c r="S114" s="2"/>
      <c r="T114" s="56"/>
      <c r="U114" s="2"/>
      <c r="V114" s="121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</row>
    <row r="115" spans="1:70">
      <c r="A115" s="2"/>
      <c r="B115" s="6">
        <f t="shared" si="1"/>
        <v>105</v>
      </c>
      <c r="C115" s="2"/>
      <c r="D115" s="59"/>
      <c r="E115" s="2"/>
      <c r="F115" s="59"/>
      <c r="G115" s="2"/>
      <c r="H115" s="62"/>
      <c r="I115" s="2"/>
      <c r="J115" s="54"/>
      <c r="K115" s="2"/>
      <c r="L115" s="63"/>
      <c r="M115" s="2"/>
      <c r="N115" s="54"/>
      <c r="O115" s="2"/>
      <c r="P115" s="59"/>
      <c r="Q115" s="2"/>
      <c r="R115" s="56"/>
      <c r="S115" s="2"/>
      <c r="T115" s="56"/>
      <c r="U115" s="2"/>
      <c r="V115" s="121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</row>
    <row r="116" spans="1:70">
      <c r="A116" s="2"/>
      <c r="B116" s="6">
        <f t="shared" si="1"/>
        <v>106</v>
      </c>
      <c r="C116" s="2"/>
      <c r="D116" s="59"/>
      <c r="E116" s="2"/>
      <c r="F116" s="59"/>
      <c r="G116" s="2"/>
      <c r="H116" s="62"/>
      <c r="I116" s="2"/>
      <c r="J116" s="54"/>
      <c r="K116" s="2"/>
      <c r="L116" s="63"/>
      <c r="M116" s="2"/>
      <c r="N116" s="54"/>
      <c r="O116" s="2"/>
      <c r="P116" s="59"/>
      <c r="Q116" s="2"/>
      <c r="R116" s="56"/>
      <c r="S116" s="2"/>
      <c r="T116" s="56"/>
      <c r="U116" s="2"/>
      <c r="V116" s="121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</row>
    <row r="117" spans="1:70">
      <c r="A117" s="2"/>
      <c r="B117" s="6">
        <f t="shared" si="1"/>
        <v>107</v>
      </c>
      <c r="C117" s="2"/>
      <c r="D117" s="59"/>
      <c r="E117" s="2"/>
      <c r="F117" s="59"/>
      <c r="G117" s="2"/>
      <c r="H117" s="62"/>
      <c r="I117" s="2"/>
      <c r="J117" s="54"/>
      <c r="K117" s="2"/>
      <c r="L117" s="63"/>
      <c r="M117" s="2"/>
      <c r="N117" s="54"/>
      <c r="O117" s="2"/>
      <c r="P117" s="59"/>
      <c r="Q117" s="2"/>
      <c r="R117" s="56"/>
      <c r="S117" s="2"/>
      <c r="T117" s="56"/>
      <c r="U117" s="2"/>
      <c r="V117" s="121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</row>
    <row r="118" spans="1:70">
      <c r="A118" s="2"/>
      <c r="B118" s="6">
        <f t="shared" si="1"/>
        <v>108</v>
      </c>
      <c r="C118" s="2"/>
      <c r="D118" s="59"/>
      <c r="E118" s="2"/>
      <c r="F118" s="59"/>
      <c r="G118" s="2"/>
      <c r="H118" s="62"/>
      <c r="I118" s="2"/>
      <c r="J118" s="54"/>
      <c r="K118" s="2"/>
      <c r="L118" s="63"/>
      <c r="M118" s="2"/>
      <c r="N118" s="54"/>
      <c r="O118" s="2"/>
      <c r="P118" s="59"/>
      <c r="Q118" s="2"/>
      <c r="R118" s="56"/>
      <c r="S118" s="2"/>
      <c r="T118" s="56"/>
      <c r="U118" s="2"/>
      <c r="V118" s="121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</row>
    <row r="119" spans="1:70">
      <c r="A119" s="2"/>
      <c r="B119" s="6">
        <f t="shared" si="1"/>
        <v>109</v>
      </c>
      <c r="C119" s="2"/>
      <c r="D119" s="59"/>
      <c r="E119" s="2"/>
      <c r="F119" s="59"/>
      <c r="G119" s="2"/>
      <c r="H119" s="62"/>
      <c r="I119" s="2"/>
      <c r="J119" s="54"/>
      <c r="K119" s="2"/>
      <c r="L119" s="63"/>
      <c r="M119" s="2"/>
      <c r="N119" s="54"/>
      <c r="O119" s="2"/>
      <c r="P119" s="59"/>
      <c r="Q119" s="2"/>
      <c r="R119" s="56"/>
      <c r="S119" s="2"/>
      <c r="T119" s="56"/>
      <c r="U119" s="2"/>
      <c r="V119" s="121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</row>
    <row r="120" spans="1:70">
      <c r="A120" s="2"/>
      <c r="B120" s="6">
        <f t="shared" si="1"/>
        <v>110</v>
      </c>
      <c r="C120" s="2"/>
      <c r="D120" s="59"/>
      <c r="E120" s="2"/>
      <c r="F120" s="59"/>
      <c r="G120" s="2"/>
      <c r="H120" s="62"/>
      <c r="I120" s="2"/>
      <c r="J120" s="54"/>
      <c r="K120" s="2"/>
      <c r="L120" s="63"/>
      <c r="M120" s="2"/>
      <c r="N120" s="54"/>
      <c r="O120" s="2"/>
      <c r="P120" s="59"/>
      <c r="Q120" s="2"/>
      <c r="R120" s="56"/>
      <c r="S120" s="2"/>
      <c r="T120" s="56"/>
      <c r="U120" s="2"/>
      <c r="V120" s="121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</row>
    <row r="121" spans="1:70">
      <c r="A121" s="2"/>
      <c r="B121" s="6">
        <f t="shared" si="1"/>
        <v>111</v>
      </c>
      <c r="C121" s="2"/>
      <c r="D121" s="59"/>
      <c r="E121" s="2"/>
      <c r="F121" s="59"/>
      <c r="G121" s="2"/>
      <c r="H121" s="62"/>
      <c r="I121" s="2"/>
      <c r="J121" s="54"/>
      <c r="K121" s="2"/>
      <c r="L121" s="63"/>
      <c r="M121" s="2"/>
      <c r="N121" s="54"/>
      <c r="O121" s="2"/>
      <c r="P121" s="59"/>
      <c r="Q121" s="2"/>
      <c r="R121" s="56"/>
      <c r="S121" s="2"/>
      <c r="T121" s="56"/>
      <c r="U121" s="2"/>
      <c r="V121" s="121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</row>
    <row r="122" spans="1:70">
      <c r="A122" s="2"/>
      <c r="B122" s="6">
        <f t="shared" si="1"/>
        <v>112</v>
      </c>
      <c r="C122" s="2"/>
      <c r="D122" s="59"/>
      <c r="E122" s="2"/>
      <c r="F122" s="59"/>
      <c r="G122" s="2"/>
      <c r="H122" s="62"/>
      <c r="I122" s="2"/>
      <c r="J122" s="54"/>
      <c r="K122" s="2"/>
      <c r="L122" s="63"/>
      <c r="M122" s="2"/>
      <c r="N122" s="54"/>
      <c r="O122" s="2"/>
      <c r="P122" s="59"/>
      <c r="Q122" s="2"/>
      <c r="R122" s="56"/>
      <c r="S122" s="2"/>
      <c r="T122" s="56"/>
      <c r="U122" s="2"/>
      <c r="V122" s="121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</row>
    <row r="123" spans="1:70">
      <c r="A123" s="2"/>
      <c r="B123" s="6">
        <f t="shared" si="1"/>
        <v>113</v>
      </c>
      <c r="C123" s="2"/>
      <c r="D123" s="59"/>
      <c r="E123" s="2"/>
      <c r="F123" s="59"/>
      <c r="G123" s="2"/>
      <c r="H123" s="62"/>
      <c r="I123" s="2"/>
      <c r="J123" s="54"/>
      <c r="K123" s="2"/>
      <c r="L123" s="63"/>
      <c r="M123" s="2"/>
      <c r="N123" s="54"/>
      <c r="O123" s="2"/>
      <c r="P123" s="59"/>
      <c r="Q123" s="2"/>
      <c r="R123" s="56"/>
      <c r="S123" s="2"/>
      <c r="T123" s="56"/>
      <c r="U123" s="2"/>
      <c r="V123" s="121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</row>
    <row r="124" spans="1:70">
      <c r="A124" s="2"/>
      <c r="B124" s="6">
        <f t="shared" si="1"/>
        <v>114</v>
      </c>
      <c r="C124" s="2"/>
      <c r="D124" s="59"/>
      <c r="E124" s="2"/>
      <c r="F124" s="59"/>
      <c r="G124" s="2"/>
      <c r="H124" s="62"/>
      <c r="I124" s="2"/>
      <c r="J124" s="54"/>
      <c r="K124" s="2"/>
      <c r="L124" s="63"/>
      <c r="M124" s="2"/>
      <c r="N124" s="54"/>
      <c r="O124" s="2"/>
      <c r="P124" s="59"/>
      <c r="Q124" s="2"/>
      <c r="R124" s="56"/>
      <c r="S124" s="2"/>
      <c r="T124" s="56"/>
      <c r="U124" s="2"/>
      <c r="V124" s="121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</row>
    <row r="125" spans="1:70">
      <c r="A125" s="2"/>
      <c r="B125" s="6">
        <f t="shared" si="1"/>
        <v>115</v>
      </c>
      <c r="C125" s="2"/>
      <c r="D125" s="59"/>
      <c r="E125" s="2"/>
      <c r="F125" s="59"/>
      <c r="G125" s="2"/>
      <c r="H125" s="62"/>
      <c r="I125" s="2"/>
      <c r="J125" s="54"/>
      <c r="K125" s="2"/>
      <c r="L125" s="63"/>
      <c r="M125" s="2"/>
      <c r="N125" s="54"/>
      <c r="O125" s="2"/>
      <c r="P125" s="59"/>
      <c r="Q125" s="2"/>
      <c r="R125" s="56"/>
      <c r="S125" s="2"/>
      <c r="T125" s="56"/>
      <c r="U125" s="2"/>
      <c r="V125" s="121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</row>
    <row r="126" spans="1:70">
      <c r="A126" s="2"/>
      <c r="B126" s="6">
        <f t="shared" si="1"/>
        <v>116</v>
      </c>
      <c r="C126" s="2"/>
      <c r="D126" s="59"/>
      <c r="E126" s="2"/>
      <c r="F126" s="59"/>
      <c r="G126" s="2"/>
      <c r="H126" s="62"/>
      <c r="I126" s="2"/>
      <c r="J126" s="54"/>
      <c r="K126" s="2"/>
      <c r="L126" s="63"/>
      <c r="M126" s="2"/>
      <c r="N126" s="54"/>
      <c r="O126" s="2"/>
      <c r="P126" s="59"/>
      <c r="Q126" s="2"/>
      <c r="R126" s="56"/>
      <c r="S126" s="2"/>
      <c r="T126" s="56"/>
      <c r="U126" s="2"/>
      <c r="V126" s="121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</row>
    <row r="127" spans="1:70">
      <c r="A127" s="2"/>
      <c r="B127" s="6">
        <f t="shared" si="1"/>
        <v>117</v>
      </c>
      <c r="C127" s="2"/>
      <c r="D127" s="59"/>
      <c r="E127" s="2"/>
      <c r="F127" s="59"/>
      <c r="G127" s="2"/>
      <c r="H127" s="62"/>
      <c r="I127" s="2"/>
      <c r="J127" s="54"/>
      <c r="K127" s="2"/>
      <c r="L127" s="63"/>
      <c r="M127" s="2"/>
      <c r="N127" s="54"/>
      <c r="O127" s="2"/>
      <c r="P127" s="59"/>
      <c r="Q127" s="2"/>
      <c r="R127" s="56"/>
      <c r="S127" s="2"/>
      <c r="T127" s="56"/>
      <c r="U127" s="2"/>
      <c r="V127" s="121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</row>
    <row r="128" spans="1:70">
      <c r="A128" s="2"/>
      <c r="B128" s="6">
        <f t="shared" si="1"/>
        <v>118</v>
      </c>
      <c r="C128" s="2"/>
      <c r="D128" s="59"/>
      <c r="E128" s="2"/>
      <c r="F128" s="59"/>
      <c r="G128" s="2"/>
      <c r="H128" s="62"/>
      <c r="I128" s="2"/>
      <c r="J128" s="54"/>
      <c r="K128" s="2"/>
      <c r="L128" s="63"/>
      <c r="M128" s="2"/>
      <c r="N128" s="54"/>
      <c r="O128" s="2"/>
      <c r="P128" s="59"/>
      <c r="Q128" s="2"/>
      <c r="R128" s="56"/>
      <c r="S128" s="2"/>
      <c r="T128" s="56"/>
      <c r="U128" s="2"/>
      <c r="V128" s="121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</row>
    <row r="129" spans="1:70">
      <c r="A129" s="2"/>
      <c r="B129" s="6">
        <f t="shared" si="1"/>
        <v>119</v>
      </c>
      <c r="C129" s="2"/>
      <c r="D129" s="59"/>
      <c r="E129" s="2"/>
      <c r="F129" s="59"/>
      <c r="G129" s="2"/>
      <c r="H129" s="62"/>
      <c r="I129" s="2"/>
      <c r="J129" s="54"/>
      <c r="K129" s="2"/>
      <c r="L129" s="63"/>
      <c r="M129" s="2"/>
      <c r="N129" s="54"/>
      <c r="O129" s="2"/>
      <c r="P129" s="59"/>
      <c r="Q129" s="2"/>
      <c r="R129" s="56"/>
      <c r="S129" s="2"/>
      <c r="T129" s="56"/>
      <c r="U129" s="2"/>
      <c r="V129" s="121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</row>
    <row r="130" spans="1:70">
      <c r="A130" s="2"/>
      <c r="B130" s="6">
        <f t="shared" si="1"/>
        <v>120</v>
      </c>
      <c r="C130" s="2"/>
      <c r="D130" s="59"/>
      <c r="E130" s="2"/>
      <c r="F130" s="59"/>
      <c r="G130" s="2"/>
      <c r="H130" s="62"/>
      <c r="I130" s="2"/>
      <c r="J130" s="54"/>
      <c r="K130" s="2"/>
      <c r="L130" s="63"/>
      <c r="M130" s="2"/>
      <c r="N130" s="54"/>
      <c r="O130" s="2"/>
      <c r="P130" s="59"/>
      <c r="Q130" s="2"/>
      <c r="R130" s="56"/>
      <c r="S130" s="2"/>
      <c r="T130" s="56"/>
      <c r="U130" s="2"/>
      <c r="V130" s="121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</row>
    <row r="131" spans="1:70">
      <c r="A131" s="2"/>
      <c r="B131" s="6">
        <f t="shared" si="1"/>
        <v>121</v>
      </c>
      <c r="C131" s="2"/>
      <c r="D131" s="59"/>
      <c r="E131" s="2"/>
      <c r="F131" s="59"/>
      <c r="G131" s="2"/>
      <c r="H131" s="62"/>
      <c r="I131" s="2"/>
      <c r="J131" s="54"/>
      <c r="K131" s="2"/>
      <c r="L131" s="63"/>
      <c r="M131" s="2"/>
      <c r="N131" s="54"/>
      <c r="O131" s="2"/>
      <c r="P131" s="59"/>
      <c r="Q131" s="2"/>
      <c r="R131" s="56"/>
      <c r="S131" s="2"/>
      <c r="T131" s="56"/>
      <c r="U131" s="2"/>
      <c r="V131" s="121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</row>
    <row r="132" spans="1:70">
      <c r="A132" s="2"/>
      <c r="B132" s="6">
        <f t="shared" si="1"/>
        <v>122</v>
      </c>
      <c r="C132" s="2"/>
      <c r="D132" s="59"/>
      <c r="E132" s="2"/>
      <c r="F132" s="59"/>
      <c r="G132" s="2"/>
      <c r="H132" s="62"/>
      <c r="I132" s="2"/>
      <c r="J132" s="54"/>
      <c r="K132" s="2"/>
      <c r="L132" s="63"/>
      <c r="M132" s="2"/>
      <c r="N132" s="54"/>
      <c r="O132" s="2"/>
      <c r="P132" s="59"/>
      <c r="Q132" s="2"/>
      <c r="R132" s="56"/>
      <c r="S132" s="2"/>
      <c r="T132" s="56"/>
      <c r="U132" s="2"/>
      <c r="V132" s="121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</row>
    <row r="133" spans="1:70">
      <c r="A133" s="2"/>
      <c r="B133" s="6">
        <f t="shared" si="1"/>
        <v>123</v>
      </c>
      <c r="C133" s="2"/>
      <c r="D133" s="59"/>
      <c r="E133" s="2"/>
      <c r="F133" s="59"/>
      <c r="G133" s="2"/>
      <c r="H133" s="62"/>
      <c r="I133" s="2"/>
      <c r="J133" s="54"/>
      <c r="K133" s="2"/>
      <c r="L133" s="63"/>
      <c r="M133" s="2"/>
      <c r="N133" s="54"/>
      <c r="O133" s="2"/>
      <c r="P133" s="59"/>
      <c r="Q133" s="2"/>
      <c r="R133" s="56"/>
      <c r="S133" s="2"/>
      <c r="T133" s="56"/>
      <c r="U133" s="2"/>
      <c r="V133" s="121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</row>
    <row r="134" spans="1:70">
      <c r="A134" s="2"/>
      <c r="B134" s="6">
        <f t="shared" si="1"/>
        <v>124</v>
      </c>
      <c r="C134" s="2"/>
      <c r="D134" s="59"/>
      <c r="E134" s="2"/>
      <c r="F134" s="59"/>
      <c r="G134" s="2"/>
      <c r="H134" s="62"/>
      <c r="I134" s="2"/>
      <c r="J134" s="54"/>
      <c r="K134" s="2"/>
      <c r="L134" s="63"/>
      <c r="M134" s="2"/>
      <c r="N134" s="54"/>
      <c r="O134" s="2"/>
      <c r="P134" s="59"/>
      <c r="Q134" s="2"/>
      <c r="R134" s="56"/>
      <c r="S134" s="2"/>
      <c r="T134" s="56"/>
      <c r="U134" s="2"/>
      <c r="V134" s="121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</row>
    <row r="135" spans="1:70">
      <c r="A135" s="2"/>
      <c r="B135" s="6">
        <f t="shared" si="1"/>
        <v>125</v>
      </c>
      <c r="C135" s="2"/>
      <c r="D135" s="59"/>
      <c r="E135" s="2"/>
      <c r="F135" s="59"/>
      <c r="G135" s="2"/>
      <c r="H135" s="62"/>
      <c r="I135" s="2"/>
      <c r="J135" s="54"/>
      <c r="K135" s="2"/>
      <c r="L135" s="63"/>
      <c r="M135" s="2"/>
      <c r="N135" s="54"/>
      <c r="O135" s="2"/>
      <c r="P135" s="59"/>
      <c r="Q135" s="2"/>
      <c r="R135" s="56"/>
      <c r="S135" s="2"/>
      <c r="T135" s="56"/>
      <c r="U135" s="2"/>
      <c r="V135" s="121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</row>
    <row r="136" spans="1:70">
      <c r="A136" s="2"/>
      <c r="B136" s="6">
        <f t="shared" si="1"/>
        <v>126</v>
      </c>
      <c r="C136" s="2"/>
      <c r="D136" s="59"/>
      <c r="E136" s="2"/>
      <c r="F136" s="59"/>
      <c r="G136" s="2"/>
      <c r="H136" s="62"/>
      <c r="I136" s="2"/>
      <c r="J136" s="54"/>
      <c r="K136" s="2"/>
      <c r="L136" s="63"/>
      <c r="M136" s="2"/>
      <c r="N136" s="54"/>
      <c r="O136" s="2"/>
      <c r="P136" s="59"/>
      <c r="Q136" s="2"/>
      <c r="R136" s="56"/>
      <c r="S136" s="2"/>
      <c r="T136" s="56"/>
      <c r="U136" s="2"/>
      <c r="V136" s="121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</row>
    <row r="137" spans="1:70">
      <c r="A137" s="2"/>
      <c r="B137" s="6">
        <f t="shared" si="1"/>
        <v>127</v>
      </c>
      <c r="C137" s="2"/>
      <c r="D137" s="59"/>
      <c r="E137" s="2"/>
      <c r="F137" s="59"/>
      <c r="G137" s="2"/>
      <c r="H137" s="62"/>
      <c r="I137" s="2"/>
      <c r="J137" s="54"/>
      <c r="K137" s="2"/>
      <c r="L137" s="63"/>
      <c r="M137" s="2"/>
      <c r="N137" s="54"/>
      <c r="O137" s="2"/>
      <c r="P137" s="59"/>
      <c r="Q137" s="2"/>
      <c r="R137" s="56"/>
      <c r="S137" s="2"/>
      <c r="T137" s="56"/>
      <c r="U137" s="2"/>
      <c r="V137" s="121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</row>
    <row r="138" spans="1:70">
      <c r="A138" s="2"/>
      <c r="B138" s="6">
        <f t="shared" si="1"/>
        <v>128</v>
      </c>
      <c r="C138" s="2"/>
      <c r="D138" s="59"/>
      <c r="E138" s="2"/>
      <c r="F138" s="59"/>
      <c r="G138" s="2"/>
      <c r="H138" s="62"/>
      <c r="I138" s="2"/>
      <c r="J138" s="54"/>
      <c r="K138" s="2"/>
      <c r="L138" s="63"/>
      <c r="M138" s="2"/>
      <c r="N138" s="54"/>
      <c r="O138" s="2"/>
      <c r="P138" s="59"/>
      <c r="Q138" s="2"/>
      <c r="R138" s="56"/>
      <c r="S138" s="2"/>
      <c r="T138" s="56"/>
      <c r="U138" s="2"/>
      <c r="V138" s="121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</row>
    <row r="139" spans="1:70">
      <c r="A139" s="2"/>
      <c r="B139" s="6">
        <f t="shared" si="1"/>
        <v>129</v>
      </c>
      <c r="C139" s="2"/>
      <c r="D139" s="59"/>
      <c r="E139" s="2"/>
      <c r="F139" s="59"/>
      <c r="G139" s="2"/>
      <c r="H139" s="62"/>
      <c r="I139" s="2"/>
      <c r="J139" s="54"/>
      <c r="K139" s="2"/>
      <c r="L139" s="63"/>
      <c r="M139" s="2"/>
      <c r="N139" s="54"/>
      <c r="O139" s="2"/>
      <c r="P139" s="59"/>
      <c r="Q139" s="2"/>
      <c r="R139" s="56"/>
      <c r="S139" s="2"/>
      <c r="T139" s="56"/>
      <c r="U139" s="2"/>
      <c r="V139" s="121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</row>
    <row r="140" spans="1:70">
      <c r="A140" s="2"/>
      <c r="B140" s="6">
        <f t="shared" si="1"/>
        <v>130</v>
      </c>
      <c r="C140" s="2"/>
      <c r="D140" s="59"/>
      <c r="E140" s="2"/>
      <c r="F140" s="59"/>
      <c r="G140" s="2"/>
      <c r="H140" s="62"/>
      <c r="I140" s="2"/>
      <c r="J140" s="54"/>
      <c r="K140" s="2"/>
      <c r="L140" s="63"/>
      <c r="M140" s="2"/>
      <c r="N140" s="54"/>
      <c r="O140" s="2"/>
      <c r="P140" s="59"/>
      <c r="Q140" s="2"/>
      <c r="R140" s="56"/>
      <c r="S140" s="2"/>
      <c r="T140" s="56"/>
      <c r="U140" s="2"/>
      <c r="V140" s="121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</row>
    <row r="141" spans="1:70">
      <c r="A141" s="2"/>
      <c r="B141" s="6">
        <f t="shared" ref="B141:B204" si="2">B140+1</f>
        <v>131</v>
      </c>
      <c r="C141" s="2"/>
      <c r="D141" s="59"/>
      <c r="E141" s="2"/>
      <c r="F141" s="59"/>
      <c r="G141" s="2"/>
      <c r="H141" s="62"/>
      <c r="I141" s="2"/>
      <c r="J141" s="54"/>
      <c r="K141" s="2"/>
      <c r="L141" s="63"/>
      <c r="M141" s="2"/>
      <c r="N141" s="54"/>
      <c r="O141" s="2"/>
      <c r="P141" s="59"/>
      <c r="Q141" s="2"/>
      <c r="R141" s="56"/>
      <c r="S141" s="2"/>
      <c r="T141" s="56"/>
      <c r="U141" s="2"/>
      <c r="V141" s="121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</row>
    <row r="142" spans="1:70">
      <c r="A142" s="2"/>
      <c r="B142" s="6">
        <f t="shared" si="2"/>
        <v>132</v>
      </c>
      <c r="C142" s="2"/>
      <c r="D142" s="59"/>
      <c r="E142" s="2"/>
      <c r="F142" s="59"/>
      <c r="G142" s="2"/>
      <c r="H142" s="62"/>
      <c r="I142" s="2"/>
      <c r="J142" s="54"/>
      <c r="K142" s="2"/>
      <c r="L142" s="63"/>
      <c r="M142" s="2"/>
      <c r="N142" s="54"/>
      <c r="O142" s="2"/>
      <c r="P142" s="59"/>
      <c r="Q142" s="2"/>
      <c r="R142" s="56"/>
      <c r="S142" s="2"/>
      <c r="T142" s="56"/>
      <c r="U142" s="2"/>
      <c r="V142" s="121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</row>
    <row r="143" spans="1:70">
      <c r="A143" s="2"/>
      <c r="B143" s="6">
        <f t="shared" si="2"/>
        <v>133</v>
      </c>
      <c r="C143" s="2"/>
      <c r="D143" s="59"/>
      <c r="E143" s="2"/>
      <c r="F143" s="59"/>
      <c r="G143" s="2"/>
      <c r="H143" s="62"/>
      <c r="I143" s="2"/>
      <c r="J143" s="54"/>
      <c r="K143" s="2"/>
      <c r="L143" s="63"/>
      <c r="M143" s="2"/>
      <c r="N143" s="54"/>
      <c r="O143" s="2"/>
      <c r="P143" s="59"/>
      <c r="Q143" s="2"/>
      <c r="R143" s="56"/>
      <c r="S143" s="2"/>
      <c r="T143" s="56"/>
      <c r="U143" s="2"/>
      <c r="V143" s="121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</row>
    <row r="144" spans="1:70">
      <c r="A144" s="2"/>
      <c r="B144" s="6">
        <f t="shared" si="2"/>
        <v>134</v>
      </c>
      <c r="C144" s="2"/>
      <c r="D144" s="59"/>
      <c r="E144" s="2"/>
      <c r="F144" s="59"/>
      <c r="G144" s="2"/>
      <c r="H144" s="62"/>
      <c r="I144" s="2"/>
      <c r="J144" s="54"/>
      <c r="K144" s="2"/>
      <c r="L144" s="63"/>
      <c r="M144" s="2"/>
      <c r="N144" s="54"/>
      <c r="O144" s="2"/>
      <c r="P144" s="59"/>
      <c r="Q144" s="2"/>
      <c r="R144" s="56"/>
      <c r="S144" s="2"/>
      <c r="T144" s="56"/>
      <c r="U144" s="2"/>
      <c r="V144" s="121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</row>
    <row r="145" spans="1:70">
      <c r="A145" s="2"/>
      <c r="B145" s="6">
        <f t="shared" si="2"/>
        <v>135</v>
      </c>
      <c r="C145" s="2"/>
      <c r="D145" s="59"/>
      <c r="E145" s="2"/>
      <c r="F145" s="59"/>
      <c r="G145" s="2"/>
      <c r="H145" s="62"/>
      <c r="I145" s="2"/>
      <c r="J145" s="54"/>
      <c r="K145" s="2"/>
      <c r="L145" s="63"/>
      <c r="M145" s="2"/>
      <c r="N145" s="54"/>
      <c r="O145" s="2"/>
      <c r="P145" s="59"/>
      <c r="Q145" s="2"/>
      <c r="R145" s="56"/>
      <c r="S145" s="2"/>
      <c r="T145" s="56"/>
      <c r="U145" s="2"/>
      <c r="V145" s="121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</row>
    <row r="146" spans="1:70">
      <c r="A146" s="2"/>
      <c r="B146" s="6">
        <f t="shared" si="2"/>
        <v>136</v>
      </c>
      <c r="C146" s="2"/>
      <c r="D146" s="59"/>
      <c r="E146" s="2"/>
      <c r="F146" s="59"/>
      <c r="G146" s="2"/>
      <c r="H146" s="62"/>
      <c r="I146" s="2"/>
      <c r="J146" s="54"/>
      <c r="K146" s="2"/>
      <c r="L146" s="63"/>
      <c r="M146" s="2"/>
      <c r="N146" s="54"/>
      <c r="O146" s="2"/>
      <c r="P146" s="59"/>
      <c r="Q146" s="2"/>
      <c r="R146" s="56"/>
      <c r="S146" s="2"/>
      <c r="T146" s="56"/>
      <c r="U146" s="2"/>
      <c r="V146" s="121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</row>
    <row r="147" spans="1:70">
      <c r="A147" s="2"/>
      <c r="B147" s="6">
        <f t="shared" si="2"/>
        <v>137</v>
      </c>
      <c r="C147" s="2"/>
      <c r="D147" s="59"/>
      <c r="E147" s="2"/>
      <c r="F147" s="59"/>
      <c r="G147" s="2"/>
      <c r="H147" s="62"/>
      <c r="I147" s="2"/>
      <c r="J147" s="54"/>
      <c r="K147" s="2"/>
      <c r="L147" s="63"/>
      <c r="M147" s="2"/>
      <c r="N147" s="54"/>
      <c r="O147" s="2"/>
      <c r="P147" s="59"/>
      <c r="Q147" s="2"/>
      <c r="R147" s="56"/>
      <c r="S147" s="2"/>
      <c r="T147" s="56"/>
      <c r="U147" s="2"/>
      <c r="V147" s="121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</row>
    <row r="148" spans="1:70">
      <c r="A148" s="2"/>
      <c r="B148" s="6">
        <f t="shared" si="2"/>
        <v>138</v>
      </c>
      <c r="C148" s="2"/>
      <c r="D148" s="59"/>
      <c r="E148" s="2"/>
      <c r="F148" s="59"/>
      <c r="G148" s="2"/>
      <c r="H148" s="62"/>
      <c r="I148" s="2"/>
      <c r="J148" s="54"/>
      <c r="K148" s="2"/>
      <c r="L148" s="63"/>
      <c r="M148" s="2"/>
      <c r="N148" s="54"/>
      <c r="O148" s="2"/>
      <c r="P148" s="59"/>
      <c r="Q148" s="2"/>
      <c r="R148" s="56"/>
      <c r="S148" s="2"/>
      <c r="T148" s="56"/>
      <c r="U148" s="2"/>
      <c r="V148" s="121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</row>
    <row r="149" spans="1:70">
      <c r="A149" s="2"/>
      <c r="B149" s="6">
        <f t="shared" si="2"/>
        <v>139</v>
      </c>
      <c r="C149" s="2"/>
      <c r="D149" s="59"/>
      <c r="E149" s="2"/>
      <c r="F149" s="59"/>
      <c r="G149" s="2"/>
      <c r="H149" s="62"/>
      <c r="I149" s="2"/>
      <c r="J149" s="54"/>
      <c r="K149" s="2"/>
      <c r="L149" s="63"/>
      <c r="M149" s="2"/>
      <c r="N149" s="54"/>
      <c r="O149" s="2"/>
      <c r="P149" s="59"/>
      <c r="Q149" s="2"/>
      <c r="R149" s="56"/>
      <c r="S149" s="2"/>
      <c r="T149" s="56"/>
      <c r="U149" s="2"/>
      <c r="V149" s="121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</row>
    <row r="150" spans="1:70">
      <c r="A150" s="2"/>
      <c r="B150" s="6">
        <f t="shared" si="2"/>
        <v>140</v>
      </c>
      <c r="C150" s="2"/>
      <c r="D150" s="59"/>
      <c r="E150" s="2"/>
      <c r="F150" s="59"/>
      <c r="G150" s="2"/>
      <c r="H150" s="62"/>
      <c r="I150" s="2"/>
      <c r="J150" s="54"/>
      <c r="K150" s="2"/>
      <c r="L150" s="63"/>
      <c r="M150" s="2"/>
      <c r="N150" s="54"/>
      <c r="O150" s="2"/>
      <c r="P150" s="59"/>
      <c r="Q150" s="2"/>
      <c r="R150" s="56"/>
      <c r="S150" s="2"/>
      <c r="T150" s="56"/>
      <c r="U150" s="2"/>
      <c r="V150" s="121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</row>
    <row r="151" spans="1:70">
      <c r="A151" s="2"/>
      <c r="B151" s="6">
        <f t="shared" si="2"/>
        <v>141</v>
      </c>
      <c r="C151" s="2"/>
      <c r="D151" s="59"/>
      <c r="E151" s="2"/>
      <c r="F151" s="59"/>
      <c r="G151" s="2"/>
      <c r="H151" s="62"/>
      <c r="I151" s="2"/>
      <c r="J151" s="54"/>
      <c r="K151" s="2"/>
      <c r="L151" s="63"/>
      <c r="M151" s="2"/>
      <c r="N151" s="54"/>
      <c r="O151" s="2"/>
      <c r="P151" s="59"/>
      <c r="Q151" s="2"/>
      <c r="R151" s="56"/>
      <c r="S151" s="2"/>
      <c r="T151" s="56"/>
      <c r="U151" s="2"/>
      <c r="V151" s="121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</row>
    <row r="152" spans="1:70">
      <c r="A152" s="2"/>
      <c r="B152" s="6">
        <f t="shared" si="2"/>
        <v>142</v>
      </c>
      <c r="C152" s="2"/>
      <c r="D152" s="59"/>
      <c r="E152" s="2"/>
      <c r="F152" s="59"/>
      <c r="G152" s="2"/>
      <c r="H152" s="62"/>
      <c r="I152" s="2"/>
      <c r="J152" s="54"/>
      <c r="K152" s="2"/>
      <c r="L152" s="63"/>
      <c r="M152" s="2"/>
      <c r="N152" s="54"/>
      <c r="O152" s="2"/>
      <c r="P152" s="59"/>
      <c r="Q152" s="2"/>
      <c r="R152" s="56"/>
      <c r="S152" s="2"/>
      <c r="T152" s="56"/>
      <c r="U152" s="2"/>
      <c r="V152" s="121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</row>
    <row r="153" spans="1:70">
      <c r="A153" s="2"/>
      <c r="B153" s="6">
        <f t="shared" si="2"/>
        <v>143</v>
      </c>
      <c r="C153" s="2"/>
      <c r="D153" s="59"/>
      <c r="E153" s="2"/>
      <c r="F153" s="59"/>
      <c r="G153" s="2"/>
      <c r="H153" s="62"/>
      <c r="I153" s="2"/>
      <c r="J153" s="54"/>
      <c r="K153" s="2"/>
      <c r="L153" s="63"/>
      <c r="M153" s="2"/>
      <c r="N153" s="54"/>
      <c r="O153" s="2"/>
      <c r="P153" s="59"/>
      <c r="Q153" s="2"/>
      <c r="R153" s="56"/>
      <c r="S153" s="2"/>
      <c r="T153" s="56"/>
      <c r="U153" s="2"/>
      <c r="V153" s="121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</row>
    <row r="154" spans="1:70">
      <c r="A154" s="2"/>
      <c r="B154" s="6">
        <f t="shared" si="2"/>
        <v>144</v>
      </c>
      <c r="C154" s="2"/>
      <c r="D154" s="59"/>
      <c r="E154" s="2"/>
      <c r="F154" s="59"/>
      <c r="G154" s="2"/>
      <c r="H154" s="62"/>
      <c r="I154" s="2"/>
      <c r="J154" s="54"/>
      <c r="K154" s="2"/>
      <c r="L154" s="63"/>
      <c r="M154" s="2"/>
      <c r="N154" s="54"/>
      <c r="O154" s="2"/>
      <c r="P154" s="59"/>
      <c r="Q154" s="2"/>
      <c r="R154" s="56"/>
      <c r="S154" s="2"/>
      <c r="T154" s="56"/>
      <c r="U154" s="2"/>
      <c r="V154" s="121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</row>
    <row r="155" spans="1:70">
      <c r="A155" s="2"/>
      <c r="B155" s="6">
        <f t="shared" si="2"/>
        <v>145</v>
      </c>
      <c r="C155" s="2"/>
      <c r="D155" s="59"/>
      <c r="E155" s="2"/>
      <c r="F155" s="59"/>
      <c r="G155" s="2"/>
      <c r="H155" s="62"/>
      <c r="I155" s="2"/>
      <c r="J155" s="54"/>
      <c r="K155" s="2"/>
      <c r="L155" s="63"/>
      <c r="M155" s="2"/>
      <c r="N155" s="54"/>
      <c r="O155" s="2"/>
      <c r="P155" s="59"/>
      <c r="Q155" s="2"/>
      <c r="R155" s="56"/>
      <c r="S155" s="2"/>
      <c r="T155" s="56"/>
      <c r="U155" s="2"/>
      <c r="V155" s="121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</row>
    <row r="156" spans="1:70">
      <c r="A156" s="2"/>
      <c r="B156" s="6">
        <f t="shared" si="2"/>
        <v>146</v>
      </c>
      <c r="C156" s="2"/>
      <c r="D156" s="59"/>
      <c r="E156" s="2"/>
      <c r="F156" s="59"/>
      <c r="G156" s="2"/>
      <c r="H156" s="62"/>
      <c r="I156" s="2"/>
      <c r="J156" s="54"/>
      <c r="K156" s="2"/>
      <c r="L156" s="63"/>
      <c r="M156" s="2"/>
      <c r="N156" s="54"/>
      <c r="O156" s="2"/>
      <c r="P156" s="59"/>
      <c r="Q156" s="2"/>
      <c r="R156" s="56"/>
      <c r="S156" s="2"/>
      <c r="T156" s="56"/>
      <c r="U156" s="2"/>
      <c r="V156" s="121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</row>
    <row r="157" spans="1:70">
      <c r="A157" s="2"/>
      <c r="B157" s="6">
        <f t="shared" si="2"/>
        <v>147</v>
      </c>
      <c r="C157" s="2"/>
      <c r="D157" s="59"/>
      <c r="E157" s="2"/>
      <c r="F157" s="59"/>
      <c r="G157" s="2"/>
      <c r="H157" s="62"/>
      <c r="I157" s="2"/>
      <c r="J157" s="54"/>
      <c r="K157" s="2"/>
      <c r="L157" s="63"/>
      <c r="M157" s="2"/>
      <c r="N157" s="54"/>
      <c r="O157" s="2"/>
      <c r="P157" s="59"/>
      <c r="Q157" s="2"/>
      <c r="R157" s="56"/>
      <c r="S157" s="2"/>
      <c r="T157" s="56"/>
      <c r="U157" s="2"/>
      <c r="V157" s="121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</row>
    <row r="158" spans="1:70">
      <c r="A158" s="2"/>
      <c r="B158" s="6">
        <f t="shared" si="2"/>
        <v>148</v>
      </c>
      <c r="C158" s="2"/>
      <c r="D158" s="59"/>
      <c r="E158" s="2"/>
      <c r="F158" s="59"/>
      <c r="G158" s="2"/>
      <c r="H158" s="62"/>
      <c r="I158" s="2"/>
      <c r="J158" s="54"/>
      <c r="K158" s="2"/>
      <c r="L158" s="63"/>
      <c r="M158" s="2"/>
      <c r="N158" s="54"/>
      <c r="O158" s="2"/>
      <c r="P158" s="59"/>
      <c r="Q158" s="2"/>
      <c r="R158" s="56"/>
      <c r="S158" s="2"/>
      <c r="T158" s="56"/>
      <c r="U158" s="2"/>
      <c r="V158" s="121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</row>
    <row r="159" spans="1:70">
      <c r="A159" s="2"/>
      <c r="B159" s="6">
        <f t="shared" si="2"/>
        <v>149</v>
      </c>
      <c r="C159" s="2"/>
      <c r="D159" s="59"/>
      <c r="E159" s="2"/>
      <c r="F159" s="59"/>
      <c r="G159" s="2"/>
      <c r="H159" s="62"/>
      <c r="I159" s="2"/>
      <c r="J159" s="54"/>
      <c r="K159" s="2"/>
      <c r="L159" s="63"/>
      <c r="M159" s="2"/>
      <c r="N159" s="54"/>
      <c r="O159" s="2"/>
      <c r="P159" s="59"/>
      <c r="Q159" s="2"/>
      <c r="R159" s="56"/>
      <c r="S159" s="2"/>
      <c r="T159" s="56"/>
      <c r="U159" s="2"/>
      <c r="V159" s="121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</row>
    <row r="160" spans="1:70">
      <c r="A160" s="2"/>
      <c r="B160" s="6">
        <f t="shared" si="2"/>
        <v>150</v>
      </c>
      <c r="C160" s="2"/>
      <c r="D160" s="59"/>
      <c r="E160" s="2"/>
      <c r="F160" s="59"/>
      <c r="G160" s="2"/>
      <c r="H160" s="62"/>
      <c r="I160" s="2"/>
      <c r="J160" s="54"/>
      <c r="K160" s="2"/>
      <c r="L160" s="63"/>
      <c r="M160" s="2"/>
      <c r="N160" s="54"/>
      <c r="O160" s="2"/>
      <c r="P160" s="59"/>
      <c r="Q160" s="2"/>
      <c r="R160" s="56"/>
      <c r="S160" s="2"/>
      <c r="T160" s="56"/>
      <c r="U160" s="2"/>
      <c r="V160" s="121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</row>
    <row r="161" spans="1:70">
      <c r="A161" s="2"/>
      <c r="B161" s="6">
        <f t="shared" si="2"/>
        <v>151</v>
      </c>
      <c r="C161" s="2"/>
      <c r="D161" s="59"/>
      <c r="E161" s="2"/>
      <c r="F161" s="59"/>
      <c r="G161" s="2"/>
      <c r="H161" s="62"/>
      <c r="I161" s="2"/>
      <c r="J161" s="54"/>
      <c r="K161" s="2"/>
      <c r="L161" s="63"/>
      <c r="M161" s="2"/>
      <c r="N161" s="54"/>
      <c r="O161" s="2"/>
      <c r="P161" s="59"/>
      <c r="Q161" s="2"/>
      <c r="R161" s="56"/>
      <c r="S161" s="2"/>
      <c r="T161" s="56"/>
      <c r="U161" s="2"/>
      <c r="V161" s="121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</row>
    <row r="162" spans="1:70">
      <c r="A162" s="2"/>
      <c r="B162" s="6">
        <f t="shared" si="2"/>
        <v>152</v>
      </c>
      <c r="C162" s="2"/>
      <c r="D162" s="59"/>
      <c r="E162" s="2"/>
      <c r="F162" s="59"/>
      <c r="G162" s="2"/>
      <c r="H162" s="62"/>
      <c r="I162" s="2"/>
      <c r="J162" s="54"/>
      <c r="K162" s="2"/>
      <c r="L162" s="63"/>
      <c r="M162" s="2"/>
      <c r="N162" s="54"/>
      <c r="O162" s="2"/>
      <c r="P162" s="59"/>
      <c r="Q162" s="2"/>
      <c r="R162" s="56"/>
      <c r="S162" s="2"/>
      <c r="T162" s="56"/>
      <c r="U162" s="2"/>
      <c r="V162" s="121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</row>
    <row r="163" spans="1:70">
      <c r="A163" s="2"/>
      <c r="B163" s="6">
        <f t="shared" si="2"/>
        <v>153</v>
      </c>
      <c r="C163" s="2"/>
      <c r="D163" s="59"/>
      <c r="E163" s="2"/>
      <c r="F163" s="59"/>
      <c r="G163" s="2"/>
      <c r="H163" s="62"/>
      <c r="I163" s="2"/>
      <c r="J163" s="54"/>
      <c r="K163" s="2"/>
      <c r="L163" s="63"/>
      <c r="M163" s="2"/>
      <c r="N163" s="54"/>
      <c r="O163" s="2"/>
      <c r="P163" s="59"/>
      <c r="Q163" s="2"/>
      <c r="R163" s="56"/>
      <c r="S163" s="2"/>
      <c r="T163" s="56"/>
      <c r="U163" s="2"/>
      <c r="V163" s="121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</row>
    <row r="164" spans="1:70">
      <c r="A164" s="2"/>
      <c r="B164" s="6">
        <f t="shared" si="2"/>
        <v>154</v>
      </c>
      <c r="C164" s="2"/>
      <c r="D164" s="59"/>
      <c r="E164" s="2"/>
      <c r="F164" s="59"/>
      <c r="G164" s="2"/>
      <c r="H164" s="62"/>
      <c r="I164" s="2"/>
      <c r="J164" s="54"/>
      <c r="K164" s="2"/>
      <c r="L164" s="63"/>
      <c r="M164" s="2"/>
      <c r="N164" s="54"/>
      <c r="O164" s="2"/>
      <c r="P164" s="59"/>
      <c r="Q164" s="2"/>
      <c r="R164" s="56"/>
      <c r="S164" s="2"/>
      <c r="T164" s="56"/>
      <c r="U164" s="2"/>
      <c r="V164" s="121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</row>
    <row r="165" spans="1:70">
      <c r="A165" s="2"/>
      <c r="B165" s="6">
        <f t="shared" si="2"/>
        <v>155</v>
      </c>
      <c r="C165" s="2"/>
      <c r="D165" s="59"/>
      <c r="E165" s="2"/>
      <c r="F165" s="59"/>
      <c r="G165" s="2"/>
      <c r="H165" s="62"/>
      <c r="I165" s="2"/>
      <c r="J165" s="54"/>
      <c r="K165" s="2"/>
      <c r="L165" s="63"/>
      <c r="M165" s="2"/>
      <c r="N165" s="54"/>
      <c r="O165" s="2"/>
      <c r="P165" s="59"/>
      <c r="Q165" s="2"/>
      <c r="R165" s="56"/>
      <c r="S165" s="2"/>
      <c r="T165" s="56"/>
      <c r="U165" s="2"/>
      <c r="V165" s="121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</row>
    <row r="166" spans="1:70">
      <c r="A166" s="2"/>
      <c r="B166" s="6">
        <f t="shared" si="2"/>
        <v>156</v>
      </c>
      <c r="C166" s="2"/>
      <c r="D166" s="59"/>
      <c r="E166" s="2"/>
      <c r="F166" s="59"/>
      <c r="G166" s="2"/>
      <c r="H166" s="62"/>
      <c r="I166" s="2"/>
      <c r="J166" s="54"/>
      <c r="K166" s="2"/>
      <c r="L166" s="63"/>
      <c r="M166" s="2"/>
      <c r="N166" s="54"/>
      <c r="O166" s="2"/>
      <c r="P166" s="59"/>
      <c r="Q166" s="2"/>
      <c r="R166" s="56"/>
      <c r="S166" s="2"/>
      <c r="T166" s="56"/>
      <c r="U166" s="2"/>
      <c r="V166" s="121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</row>
    <row r="167" spans="1:70">
      <c r="A167" s="2"/>
      <c r="B167" s="6">
        <f t="shared" si="2"/>
        <v>157</v>
      </c>
      <c r="C167" s="2"/>
      <c r="D167" s="59"/>
      <c r="E167" s="2"/>
      <c r="F167" s="59"/>
      <c r="G167" s="2"/>
      <c r="H167" s="62"/>
      <c r="I167" s="2"/>
      <c r="J167" s="54"/>
      <c r="K167" s="2"/>
      <c r="L167" s="63"/>
      <c r="M167" s="2"/>
      <c r="N167" s="54"/>
      <c r="O167" s="2"/>
      <c r="P167" s="59"/>
      <c r="Q167" s="2"/>
      <c r="R167" s="56"/>
      <c r="S167" s="2"/>
      <c r="T167" s="56"/>
      <c r="U167" s="2"/>
      <c r="V167" s="121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</row>
    <row r="168" spans="1:70">
      <c r="A168" s="2"/>
      <c r="B168" s="6">
        <f t="shared" si="2"/>
        <v>158</v>
      </c>
      <c r="C168" s="2"/>
      <c r="D168" s="59"/>
      <c r="E168" s="2"/>
      <c r="F168" s="59"/>
      <c r="G168" s="2"/>
      <c r="H168" s="62"/>
      <c r="I168" s="2"/>
      <c r="J168" s="54"/>
      <c r="K168" s="2"/>
      <c r="L168" s="63"/>
      <c r="M168" s="2"/>
      <c r="N168" s="54"/>
      <c r="O168" s="2"/>
      <c r="P168" s="59"/>
      <c r="Q168" s="2"/>
      <c r="R168" s="56"/>
      <c r="S168" s="2"/>
      <c r="T168" s="56"/>
      <c r="U168" s="2"/>
      <c r="V168" s="121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</row>
    <row r="169" spans="1:70">
      <c r="A169" s="2"/>
      <c r="B169" s="6">
        <f t="shared" si="2"/>
        <v>159</v>
      </c>
      <c r="C169" s="2"/>
      <c r="D169" s="59"/>
      <c r="E169" s="2"/>
      <c r="F169" s="59"/>
      <c r="G169" s="2"/>
      <c r="H169" s="62"/>
      <c r="I169" s="2"/>
      <c r="J169" s="54"/>
      <c r="K169" s="2"/>
      <c r="L169" s="63"/>
      <c r="M169" s="2"/>
      <c r="N169" s="54"/>
      <c r="O169" s="2"/>
      <c r="P169" s="59"/>
      <c r="Q169" s="2"/>
      <c r="R169" s="56"/>
      <c r="S169" s="2"/>
      <c r="T169" s="56"/>
      <c r="U169" s="2"/>
      <c r="V169" s="121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</row>
    <row r="170" spans="1:70">
      <c r="A170" s="2"/>
      <c r="B170" s="6">
        <f t="shared" si="2"/>
        <v>160</v>
      </c>
      <c r="C170" s="2"/>
      <c r="D170" s="59"/>
      <c r="E170" s="2"/>
      <c r="F170" s="59"/>
      <c r="G170" s="2"/>
      <c r="H170" s="62"/>
      <c r="I170" s="2"/>
      <c r="J170" s="54"/>
      <c r="K170" s="2"/>
      <c r="L170" s="63"/>
      <c r="M170" s="2"/>
      <c r="N170" s="54"/>
      <c r="O170" s="2"/>
      <c r="P170" s="59"/>
      <c r="Q170" s="2"/>
      <c r="R170" s="56"/>
      <c r="S170" s="2"/>
      <c r="T170" s="56"/>
      <c r="U170" s="2"/>
      <c r="V170" s="121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</row>
    <row r="171" spans="1:70">
      <c r="A171" s="2"/>
      <c r="B171" s="6">
        <f t="shared" si="2"/>
        <v>161</v>
      </c>
      <c r="C171" s="2"/>
      <c r="D171" s="59"/>
      <c r="E171" s="2"/>
      <c r="F171" s="59"/>
      <c r="G171" s="2"/>
      <c r="H171" s="62"/>
      <c r="I171" s="2"/>
      <c r="J171" s="54"/>
      <c r="K171" s="2"/>
      <c r="L171" s="63"/>
      <c r="M171" s="2"/>
      <c r="N171" s="54"/>
      <c r="O171" s="2"/>
      <c r="P171" s="59"/>
      <c r="Q171" s="2"/>
      <c r="R171" s="56"/>
      <c r="S171" s="2"/>
      <c r="T171" s="56"/>
      <c r="U171" s="2"/>
      <c r="V171" s="121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</row>
    <row r="172" spans="1:70">
      <c r="A172" s="2"/>
      <c r="B172" s="6">
        <f t="shared" si="2"/>
        <v>162</v>
      </c>
      <c r="C172" s="2"/>
      <c r="D172" s="59"/>
      <c r="E172" s="2"/>
      <c r="F172" s="59"/>
      <c r="G172" s="2"/>
      <c r="H172" s="62"/>
      <c r="I172" s="2"/>
      <c r="J172" s="54"/>
      <c r="K172" s="2"/>
      <c r="L172" s="63"/>
      <c r="M172" s="2"/>
      <c r="N172" s="54"/>
      <c r="O172" s="2"/>
      <c r="P172" s="59"/>
      <c r="Q172" s="2"/>
      <c r="R172" s="56"/>
      <c r="S172" s="2"/>
      <c r="T172" s="56"/>
      <c r="U172" s="2"/>
      <c r="V172" s="121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</row>
    <row r="173" spans="1:70">
      <c r="A173" s="2"/>
      <c r="B173" s="6">
        <f t="shared" si="2"/>
        <v>163</v>
      </c>
      <c r="C173" s="2"/>
      <c r="D173" s="59"/>
      <c r="E173" s="2"/>
      <c r="F173" s="59"/>
      <c r="G173" s="2"/>
      <c r="H173" s="62"/>
      <c r="I173" s="2"/>
      <c r="J173" s="54"/>
      <c r="K173" s="2"/>
      <c r="L173" s="63"/>
      <c r="M173" s="2"/>
      <c r="N173" s="54"/>
      <c r="O173" s="2"/>
      <c r="P173" s="59"/>
      <c r="Q173" s="2"/>
      <c r="R173" s="56"/>
      <c r="S173" s="2"/>
      <c r="T173" s="56"/>
      <c r="U173" s="2"/>
      <c r="V173" s="121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</row>
    <row r="174" spans="1:70">
      <c r="A174" s="2"/>
      <c r="B174" s="6">
        <f t="shared" si="2"/>
        <v>164</v>
      </c>
      <c r="C174" s="2"/>
      <c r="D174" s="59"/>
      <c r="E174" s="2"/>
      <c r="F174" s="59"/>
      <c r="G174" s="2"/>
      <c r="H174" s="62"/>
      <c r="I174" s="2"/>
      <c r="J174" s="54"/>
      <c r="K174" s="2"/>
      <c r="L174" s="63"/>
      <c r="M174" s="2"/>
      <c r="N174" s="54"/>
      <c r="O174" s="2"/>
      <c r="P174" s="59"/>
      <c r="Q174" s="2"/>
      <c r="R174" s="56"/>
      <c r="S174" s="2"/>
      <c r="T174" s="56"/>
      <c r="U174" s="2"/>
      <c r="V174" s="121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</row>
    <row r="175" spans="1:70">
      <c r="A175" s="2"/>
      <c r="B175" s="6">
        <f t="shared" si="2"/>
        <v>165</v>
      </c>
      <c r="C175" s="2"/>
      <c r="D175" s="59"/>
      <c r="E175" s="2"/>
      <c r="F175" s="59"/>
      <c r="G175" s="2"/>
      <c r="H175" s="62"/>
      <c r="I175" s="2"/>
      <c r="J175" s="54"/>
      <c r="K175" s="2"/>
      <c r="L175" s="63"/>
      <c r="M175" s="2"/>
      <c r="N175" s="54"/>
      <c r="O175" s="2"/>
      <c r="P175" s="59"/>
      <c r="Q175" s="2"/>
      <c r="R175" s="56"/>
      <c r="S175" s="2"/>
      <c r="T175" s="56"/>
      <c r="U175" s="2"/>
      <c r="V175" s="121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</row>
    <row r="176" spans="1:70">
      <c r="A176" s="2"/>
      <c r="B176" s="6">
        <f t="shared" si="2"/>
        <v>166</v>
      </c>
      <c r="C176" s="2"/>
      <c r="D176" s="59"/>
      <c r="E176" s="2"/>
      <c r="F176" s="59"/>
      <c r="G176" s="2"/>
      <c r="H176" s="62"/>
      <c r="I176" s="2"/>
      <c r="J176" s="54"/>
      <c r="K176" s="2"/>
      <c r="L176" s="63"/>
      <c r="M176" s="2"/>
      <c r="N176" s="54"/>
      <c r="O176" s="2"/>
      <c r="P176" s="59"/>
      <c r="Q176" s="2"/>
      <c r="R176" s="56"/>
      <c r="S176" s="2"/>
      <c r="T176" s="56"/>
      <c r="U176" s="2"/>
      <c r="V176" s="121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</row>
    <row r="177" spans="1:70">
      <c r="A177" s="2"/>
      <c r="B177" s="6">
        <f t="shared" si="2"/>
        <v>167</v>
      </c>
      <c r="C177" s="2"/>
      <c r="D177" s="59"/>
      <c r="E177" s="2"/>
      <c r="F177" s="59"/>
      <c r="G177" s="2"/>
      <c r="H177" s="62"/>
      <c r="I177" s="2"/>
      <c r="J177" s="54"/>
      <c r="K177" s="2"/>
      <c r="L177" s="63"/>
      <c r="M177" s="2"/>
      <c r="N177" s="54"/>
      <c r="O177" s="2"/>
      <c r="P177" s="59"/>
      <c r="Q177" s="2"/>
      <c r="R177" s="56"/>
      <c r="S177" s="2"/>
      <c r="T177" s="56"/>
      <c r="U177" s="2"/>
      <c r="V177" s="121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</row>
    <row r="178" spans="1:70">
      <c r="A178" s="2"/>
      <c r="B178" s="6">
        <f t="shared" si="2"/>
        <v>168</v>
      </c>
      <c r="C178" s="2"/>
      <c r="D178" s="59"/>
      <c r="E178" s="2"/>
      <c r="F178" s="59"/>
      <c r="G178" s="2"/>
      <c r="H178" s="62"/>
      <c r="I178" s="2"/>
      <c r="J178" s="54"/>
      <c r="K178" s="2"/>
      <c r="L178" s="63"/>
      <c r="M178" s="2"/>
      <c r="N178" s="54"/>
      <c r="O178" s="2"/>
      <c r="P178" s="59"/>
      <c r="Q178" s="2"/>
      <c r="R178" s="56"/>
      <c r="S178" s="2"/>
      <c r="T178" s="56"/>
      <c r="U178" s="2"/>
      <c r="V178" s="121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</row>
    <row r="179" spans="1:70">
      <c r="A179" s="2"/>
      <c r="B179" s="6">
        <f t="shared" si="2"/>
        <v>169</v>
      </c>
      <c r="C179" s="2"/>
      <c r="D179" s="59"/>
      <c r="E179" s="2"/>
      <c r="F179" s="59"/>
      <c r="G179" s="2"/>
      <c r="H179" s="62"/>
      <c r="I179" s="2"/>
      <c r="J179" s="54"/>
      <c r="K179" s="2"/>
      <c r="L179" s="63"/>
      <c r="M179" s="2"/>
      <c r="N179" s="54"/>
      <c r="O179" s="2"/>
      <c r="P179" s="59"/>
      <c r="Q179" s="2"/>
      <c r="R179" s="56"/>
      <c r="S179" s="2"/>
      <c r="T179" s="56"/>
      <c r="U179" s="2"/>
      <c r="V179" s="121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</row>
    <row r="180" spans="1:70">
      <c r="A180" s="2"/>
      <c r="B180" s="6">
        <f t="shared" si="2"/>
        <v>170</v>
      </c>
      <c r="C180" s="2"/>
      <c r="D180" s="59"/>
      <c r="E180" s="2"/>
      <c r="F180" s="59"/>
      <c r="G180" s="2"/>
      <c r="H180" s="62"/>
      <c r="I180" s="2"/>
      <c r="J180" s="54"/>
      <c r="K180" s="2"/>
      <c r="L180" s="63"/>
      <c r="M180" s="2"/>
      <c r="N180" s="54"/>
      <c r="O180" s="2"/>
      <c r="P180" s="59"/>
      <c r="Q180" s="2"/>
      <c r="R180" s="56"/>
      <c r="S180" s="2"/>
      <c r="T180" s="56"/>
      <c r="U180" s="2"/>
      <c r="V180" s="121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</row>
    <row r="181" spans="1:70">
      <c r="A181" s="2"/>
      <c r="B181" s="6">
        <f t="shared" si="2"/>
        <v>171</v>
      </c>
      <c r="C181" s="2"/>
      <c r="D181" s="59"/>
      <c r="E181" s="2"/>
      <c r="F181" s="59"/>
      <c r="G181" s="2"/>
      <c r="H181" s="62"/>
      <c r="I181" s="2"/>
      <c r="J181" s="54"/>
      <c r="K181" s="2"/>
      <c r="L181" s="63"/>
      <c r="M181" s="2"/>
      <c r="N181" s="54"/>
      <c r="O181" s="2"/>
      <c r="P181" s="59"/>
      <c r="Q181" s="2"/>
      <c r="R181" s="56"/>
      <c r="S181" s="2"/>
      <c r="T181" s="56"/>
      <c r="U181" s="2"/>
      <c r="V181" s="121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</row>
    <row r="182" spans="1:70">
      <c r="A182" s="2"/>
      <c r="B182" s="6">
        <f t="shared" si="2"/>
        <v>172</v>
      </c>
      <c r="C182" s="2"/>
      <c r="D182" s="59"/>
      <c r="E182" s="2"/>
      <c r="F182" s="59"/>
      <c r="G182" s="2"/>
      <c r="H182" s="62"/>
      <c r="I182" s="2"/>
      <c r="J182" s="54"/>
      <c r="K182" s="2"/>
      <c r="L182" s="63"/>
      <c r="M182" s="2"/>
      <c r="N182" s="54"/>
      <c r="O182" s="2"/>
      <c r="P182" s="59"/>
      <c r="Q182" s="2"/>
      <c r="R182" s="56"/>
      <c r="S182" s="2"/>
      <c r="T182" s="56"/>
      <c r="U182" s="2"/>
      <c r="V182" s="121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</row>
    <row r="183" spans="1:70">
      <c r="A183" s="2"/>
      <c r="B183" s="6">
        <f t="shared" si="2"/>
        <v>173</v>
      </c>
      <c r="C183" s="2"/>
      <c r="D183" s="59"/>
      <c r="E183" s="2"/>
      <c r="F183" s="59"/>
      <c r="G183" s="2"/>
      <c r="H183" s="62"/>
      <c r="I183" s="2"/>
      <c r="J183" s="54"/>
      <c r="K183" s="2"/>
      <c r="L183" s="63"/>
      <c r="M183" s="2"/>
      <c r="N183" s="54"/>
      <c r="O183" s="2"/>
      <c r="P183" s="59"/>
      <c r="Q183" s="2"/>
      <c r="R183" s="56"/>
      <c r="S183" s="2"/>
      <c r="T183" s="56"/>
      <c r="U183" s="2"/>
      <c r="V183" s="121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</row>
    <row r="184" spans="1:70">
      <c r="A184" s="2"/>
      <c r="B184" s="6">
        <f t="shared" si="2"/>
        <v>174</v>
      </c>
      <c r="C184" s="2"/>
      <c r="D184" s="59"/>
      <c r="E184" s="2"/>
      <c r="F184" s="59"/>
      <c r="G184" s="2"/>
      <c r="H184" s="62"/>
      <c r="I184" s="2"/>
      <c r="J184" s="54"/>
      <c r="K184" s="2"/>
      <c r="L184" s="63"/>
      <c r="M184" s="2"/>
      <c r="N184" s="54"/>
      <c r="O184" s="2"/>
      <c r="P184" s="59"/>
      <c r="Q184" s="2"/>
      <c r="R184" s="56"/>
      <c r="S184" s="2"/>
      <c r="T184" s="56"/>
      <c r="U184" s="2"/>
      <c r="V184" s="121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</row>
    <row r="185" spans="1:70">
      <c r="A185" s="2"/>
      <c r="B185" s="6">
        <f t="shared" si="2"/>
        <v>175</v>
      </c>
      <c r="C185" s="2"/>
      <c r="D185" s="59"/>
      <c r="E185" s="2"/>
      <c r="F185" s="59"/>
      <c r="G185" s="2"/>
      <c r="H185" s="62"/>
      <c r="I185" s="2"/>
      <c r="J185" s="54"/>
      <c r="K185" s="2"/>
      <c r="L185" s="63"/>
      <c r="M185" s="2"/>
      <c r="N185" s="54"/>
      <c r="O185" s="2"/>
      <c r="P185" s="59"/>
      <c r="Q185" s="2"/>
      <c r="R185" s="56"/>
      <c r="S185" s="2"/>
      <c r="T185" s="56"/>
      <c r="U185" s="2"/>
      <c r="V185" s="121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</row>
    <row r="186" spans="1:70">
      <c r="A186" s="2"/>
      <c r="B186" s="6">
        <f t="shared" si="2"/>
        <v>176</v>
      </c>
      <c r="C186" s="2"/>
      <c r="D186" s="59"/>
      <c r="E186" s="2"/>
      <c r="F186" s="59"/>
      <c r="G186" s="2"/>
      <c r="H186" s="62"/>
      <c r="I186" s="2"/>
      <c r="J186" s="54"/>
      <c r="K186" s="2"/>
      <c r="L186" s="63"/>
      <c r="M186" s="2"/>
      <c r="N186" s="54"/>
      <c r="O186" s="2"/>
      <c r="P186" s="59"/>
      <c r="Q186" s="2"/>
      <c r="R186" s="56"/>
      <c r="S186" s="2"/>
      <c r="T186" s="56"/>
      <c r="U186" s="2"/>
      <c r="V186" s="121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</row>
    <row r="187" spans="1:70">
      <c r="A187" s="2"/>
      <c r="B187" s="6">
        <f t="shared" si="2"/>
        <v>177</v>
      </c>
      <c r="C187" s="2"/>
      <c r="D187" s="59"/>
      <c r="E187" s="2"/>
      <c r="F187" s="59"/>
      <c r="G187" s="2"/>
      <c r="H187" s="62"/>
      <c r="I187" s="2"/>
      <c r="J187" s="54"/>
      <c r="K187" s="2"/>
      <c r="L187" s="63"/>
      <c r="M187" s="2"/>
      <c r="N187" s="54"/>
      <c r="O187" s="2"/>
      <c r="P187" s="59"/>
      <c r="Q187" s="2"/>
      <c r="R187" s="56"/>
      <c r="S187" s="2"/>
      <c r="T187" s="56"/>
      <c r="U187" s="2"/>
      <c r="V187" s="121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</row>
    <row r="188" spans="1:70">
      <c r="A188" s="2"/>
      <c r="B188" s="6">
        <f t="shared" si="2"/>
        <v>178</v>
      </c>
      <c r="C188" s="2"/>
      <c r="D188" s="59"/>
      <c r="E188" s="2"/>
      <c r="F188" s="59"/>
      <c r="G188" s="2"/>
      <c r="H188" s="62"/>
      <c r="I188" s="2"/>
      <c r="J188" s="54"/>
      <c r="K188" s="2"/>
      <c r="L188" s="63"/>
      <c r="M188" s="2"/>
      <c r="N188" s="54"/>
      <c r="O188" s="2"/>
      <c r="P188" s="59"/>
      <c r="Q188" s="2"/>
      <c r="R188" s="56"/>
      <c r="S188" s="2"/>
      <c r="T188" s="56"/>
      <c r="U188" s="2"/>
      <c r="V188" s="121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</row>
    <row r="189" spans="1:70">
      <c r="A189" s="2"/>
      <c r="B189" s="6">
        <f t="shared" si="2"/>
        <v>179</v>
      </c>
      <c r="C189" s="2"/>
      <c r="D189" s="59"/>
      <c r="E189" s="2"/>
      <c r="F189" s="59"/>
      <c r="G189" s="2"/>
      <c r="H189" s="62"/>
      <c r="I189" s="2"/>
      <c r="J189" s="54"/>
      <c r="K189" s="2"/>
      <c r="L189" s="63"/>
      <c r="M189" s="2"/>
      <c r="N189" s="54"/>
      <c r="O189" s="2"/>
      <c r="P189" s="59"/>
      <c r="Q189" s="2"/>
      <c r="R189" s="56"/>
      <c r="S189" s="2"/>
      <c r="T189" s="56"/>
      <c r="U189" s="2"/>
      <c r="V189" s="121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</row>
    <row r="190" spans="1:70">
      <c r="A190" s="2"/>
      <c r="B190" s="6">
        <f t="shared" si="2"/>
        <v>180</v>
      </c>
      <c r="C190" s="2"/>
      <c r="D190" s="59"/>
      <c r="E190" s="2"/>
      <c r="F190" s="59"/>
      <c r="G190" s="2"/>
      <c r="H190" s="62"/>
      <c r="I190" s="2"/>
      <c r="J190" s="54"/>
      <c r="K190" s="2"/>
      <c r="L190" s="63"/>
      <c r="M190" s="2"/>
      <c r="N190" s="54"/>
      <c r="O190" s="2"/>
      <c r="P190" s="59"/>
      <c r="Q190" s="2"/>
      <c r="R190" s="56"/>
      <c r="S190" s="2"/>
      <c r="T190" s="56"/>
      <c r="U190" s="2"/>
      <c r="V190" s="121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</row>
    <row r="191" spans="1:70">
      <c r="A191" s="2"/>
      <c r="B191" s="6">
        <f t="shared" si="2"/>
        <v>181</v>
      </c>
      <c r="C191" s="2"/>
      <c r="D191" s="59"/>
      <c r="E191" s="2"/>
      <c r="F191" s="59"/>
      <c r="G191" s="2"/>
      <c r="H191" s="62"/>
      <c r="I191" s="2"/>
      <c r="J191" s="54"/>
      <c r="K191" s="2"/>
      <c r="L191" s="63"/>
      <c r="M191" s="2"/>
      <c r="N191" s="54"/>
      <c r="O191" s="2"/>
      <c r="P191" s="59"/>
      <c r="Q191" s="2"/>
      <c r="R191" s="56"/>
      <c r="S191" s="2"/>
      <c r="T191" s="56"/>
      <c r="U191" s="2"/>
      <c r="V191" s="121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</row>
    <row r="192" spans="1:70">
      <c r="A192" s="2"/>
      <c r="B192" s="6">
        <f t="shared" si="2"/>
        <v>182</v>
      </c>
      <c r="C192" s="2"/>
      <c r="D192" s="59"/>
      <c r="E192" s="2"/>
      <c r="F192" s="59"/>
      <c r="G192" s="2"/>
      <c r="H192" s="62"/>
      <c r="I192" s="2"/>
      <c r="J192" s="54"/>
      <c r="K192" s="2"/>
      <c r="L192" s="63"/>
      <c r="M192" s="2"/>
      <c r="N192" s="54"/>
      <c r="O192" s="2"/>
      <c r="P192" s="59"/>
      <c r="Q192" s="2"/>
      <c r="R192" s="56"/>
      <c r="S192" s="2"/>
      <c r="T192" s="56"/>
      <c r="U192" s="2"/>
      <c r="V192" s="121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</row>
    <row r="193" spans="1:70">
      <c r="A193" s="2"/>
      <c r="B193" s="6">
        <f t="shared" si="2"/>
        <v>183</v>
      </c>
      <c r="C193" s="2"/>
      <c r="D193" s="59"/>
      <c r="E193" s="2"/>
      <c r="F193" s="59"/>
      <c r="G193" s="2"/>
      <c r="H193" s="62"/>
      <c r="I193" s="2"/>
      <c r="J193" s="54"/>
      <c r="K193" s="2"/>
      <c r="L193" s="63"/>
      <c r="M193" s="2"/>
      <c r="N193" s="54"/>
      <c r="O193" s="2"/>
      <c r="P193" s="59"/>
      <c r="Q193" s="2"/>
      <c r="R193" s="56"/>
      <c r="S193" s="2"/>
      <c r="T193" s="56"/>
      <c r="U193" s="2"/>
      <c r="V193" s="121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</row>
    <row r="194" spans="1:70">
      <c r="A194" s="2"/>
      <c r="B194" s="6">
        <f t="shared" si="2"/>
        <v>184</v>
      </c>
      <c r="C194" s="2"/>
      <c r="D194" s="59"/>
      <c r="E194" s="2"/>
      <c r="F194" s="59"/>
      <c r="G194" s="2"/>
      <c r="H194" s="62"/>
      <c r="I194" s="2"/>
      <c r="J194" s="54"/>
      <c r="K194" s="2"/>
      <c r="L194" s="63"/>
      <c r="M194" s="2"/>
      <c r="N194" s="54"/>
      <c r="O194" s="2"/>
      <c r="P194" s="59"/>
      <c r="Q194" s="2"/>
      <c r="R194" s="56"/>
      <c r="S194" s="2"/>
      <c r="T194" s="56"/>
      <c r="U194" s="2"/>
      <c r="V194" s="121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</row>
    <row r="195" spans="1:70">
      <c r="A195" s="2"/>
      <c r="B195" s="6">
        <f t="shared" si="2"/>
        <v>185</v>
      </c>
      <c r="C195" s="2"/>
      <c r="D195" s="59"/>
      <c r="E195" s="2"/>
      <c r="F195" s="59"/>
      <c r="G195" s="2"/>
      <c r="H195" s="62"/>
      <c r="I195" s="2"/>
      <c r="J195" s="54"/>
      <c r="K195" s="2"/>
      <c r="L195" s="63"/>
      <c r="M195" s="2"/>
      <c r="N195" s="54"/>
      <c r="O195" s="2"/>
      <c r="P195" s="59"/>
      <c r="Q195" s="2"/>
      <c r="R195" s="56"/>
      <c r="S195" s="2"/>
      <c r="T195" s="56"/>
      <c r="U195" s="2"/>
      <c r="V195" s="121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</row>
    <row r="196" spans="1:70">
      <c r="A196" s="2"/>
      <c r="B196" s="6">
        <f t="shared" si="2"/>
        <v>186</v>
      </c>
      <c r="C196" s="2"/>
      <c r="D196" s="59"/>
      <c r="E196" s="2"/>
      <c r="F196" s="59"/>
      <c r="G196" s="2"/>
      <c r="H196" s="62"/>
      <c r="I196" s="2"/>
      <c r="J196" s="54"/>
      <c r="K196" s="2"/>
      <c r="L196" s="63"/>
      <c r="M196" s="2"/>
      <c r="N196" s="54"/>
      <c r="O196" s="2"/>
      <c r="P196" s="59"/>
      <c r="Q196" s="2"/>
      <c r="R196" s="56"/>
      <c r="S196" s="2"/>
      <c r="T196" s="56"/>
      <c r="U196" s="2"/>
      <c r="V196" s="121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</row>
    <row r="197" spans="1:70">
      <c r="A197" s="2"/>
      <c r="B197" s="6">
        <f t="shared" si="2"/>
        <v>187</v>
      </c>
      <c r="C197" s="2"/>
      <c r="D197" s="59"/>
      <c r="E197" s="2"/>
      <c r="F197" s="59"/>
      <c r="G197" s="2"/>
      <c r="H197" s="62"/>
      <c r="I197" s="2"/>
      <c r="J197" s="54"/>
      <c r="K197" s="2"/>
      <c r="L197" s="63"/>
      <c r="M197" s="2"/>
      <c r="N197" s="54"/>
      <c r="O197" s="2"/>
      <c r="P197" s="59"/>
      <c r="Q197" s="2"/>
      <c r="R197" s="56"/>
      <c r="S197" s="2"/>
      <c r="T197" s="56"/>
      <c r="U197" s="2"/>
      <c r="V197" s="121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</row>
    <row r="198" spans="1:70">
      <c r="A198" s="2"/>
      <c r="B198" s="6">
        <f t="shared" si="2"/>
        <v>188</v>
      </c>
      <c r="C198" s="2"/>
      <c r="D198" s="59"/>
      <c r="E198" s="2"/>
      <c r="F198" s="59"/>
      <c r="G198" s="2"/>
      <c r="H198" s="62"/>
      <c r="I198" s="2"/>
      <c r="J198" s="54"/>
      <c r="K198" s="2"/>
      <c r="L198" s="63"/>
      <c r="M198" s="2"/>
      <c r="N198" s="54"/>
      <c r="O198" s="2"/>
      <c r="P198" s="59"/>
      <c r="Q198" s="2"/>
      <c r="R198" s="56"/>
      <c r="S198" s="2"/>
      <c r="T198" s="56"/>
      <c r="U198" s="2"/>
      <c r="V198" s="121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</row>
    <row r="199" spans="1:70">
      <c r="A199" s="2"/>
      <c r="B199" s="6">
        <f t="shared" si="2"/>
        <v>189</v>
      </c>
      <c r="C199" s="2"/>
      <c r="D199" s="59"/>
      <c r="E199" s="2"/>
      <c r="F199" s="59"/>
      <c r="G199" s="2"/>
      <c r="H199" s="62"/>
      <c r="I199" s="2"/>
      <c r="J199" s="54"/>
      <c r="K199" s="2"/>
      <c r="L199" s="63"/>
      <c r="M199" s="2"/>
      <c r="N199" s="54"/>
      <c r="O199" s="2"/>
      <c r="P199" s="59"/>
      <c r="Q199" s="2"/>
      <c r="R199" s="56"/>
      <c r="S199" s="2"/>
      <c r="T199" s="56"/>
      <c r="U199" s="2"/>
      <c r="V199" s="121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</row>
    <row r="200" spans="1:70">
      <c r="A200" s="2"/>
      <c r="B200" s="6">
        <f t="shared" si="2"/>
        <v>190</v>
      </c>
      <c r="C200" s="2"/>
      <c r="D200" s="59"/>
      <c r="E200" s="2"/>
      <c r="F200" s="59"/>
      <c r="G200" s="2"/>
      <c r="H200" s="62"/>
      <c r="I200" s="2"/>
      <c r="J200" s="54"/>
      <c r="K200" s="2"/>
      <c r="L200" s="63"/>
      <c r="M200" s="2"/>
      <c r="N200" s="54"/>
      <c r="O200" s="2"/>
      <c r="P200" s="59"/>
      <c r="Q200" s="2"/>
      <c r="R200" s="56"/>
      <c r="S200" s="2"/>
      <c r="T200" s="56"/>
      <c r="U200" s="2"/>
      <c r="V200" s="121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</row>
    <row r="201" spans="1:70">
      <c r="A201" s="2"/>
      <c r="B201" s="6">
        <f t="shared" si="2"/>
        <v>191</v>
      </c>
      <c r="C201" s="2"/>
      <c r="D201" s="59"/>
      <c r="E201" s="2"/>
      <c r="F201" s="59"/>
      <c r="G201" s="2"/>
      <c r="H201" s="62"/>
      <c r="I201" s="2"/>
      <c r="J201" s="54"/>
      <c r="K201" s="2"/>
      <c r="L201" s="63"/>
      <c r="M201" s="2"/>
      <c r="N201" s="54"/>
      <c r="O201" s="2"/>
      <c r="P201" s="59"/>
      <c r="Q201" s="2"/>
      <c r="R201" s="56"/>
      <c r="S201" s="2"/>
      <c r="T201" s="56"/>
      <c r="U201" s="2"/>
      <c r="V201" s="121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</row>
    <row r="202" spans="1:70">
      <c r="A202" s="2"/>
      <c r="B202" s="6">
        <f t="shared" si="2"/>
        <v>192</v>
      </c>
      <c r="C202" s="2"/>
      <c r="D202" s="59"/>
      <c r="E202" s="2"/>
      <c r="F202" s="59"/>
      <c r="G202" s="2"/>
      <c r="H202" s="62"/>
      <c r="I202" s="2"/>
      <c r="J202" s="54"/>
      <c r="K202" s="2"/>
      <c r="L202" s="63"/>
      <c r="M202" s="2"/>
      <c r="N202" s="54"/>
      <c r="O202" s="2"/>
      <c r="P202" s="59"/>
      <c r="Q202" s="2"/>
      <c r="R202" s="56"/>
      <c r="S202" s="2"/>
      <c r="T202" s="56"/>
      <c r="U202" s="2"/>
      <c r="V202" s="121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</row>
    <row r="203" spans="1:70">
      <c r="A203" s="2"/>
      <c r="B203" s="6">
        <f t="shared" si="2"/>
        <v>193</v>
      </c>
      <c r="C203" s="2"/>
      <c r="D203" s="59"/>
      <c r="E203" s="2"/>
      <c r="F203" s="59"/>
      <c r="G203" s="2"/>
      <c r="H203" s="62"/>
      <c r="I203" s="2"/>
      <c r="J203" s="54"/>
      <c r="K203" s="2"/>
      <c r="L203" s="63"/>
      <c r="M203" s="2"/>
      <c r="N203" s="54"/>
      <c r="O203" s="2"/>
      <c r="P203" s="59"/>
      <c r="Q203" s="2"/>
      <c r="R203" s="56"/>
      <c r="S203" s="2"/>
      <c r="T203" s="56"/>
      <c r="U203" s="2"/>
      <c r="V203" s="121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</row>
    <row r="204" spans="1:70">
      <c r="A204" s="2"/>
      <c r="B204" s="6">
        <f t="shared" si="2"/>
        <v>194</v>
      </c>
      <c r="C204" s="2"/>
      <c r="D204" s="59"/>
      <c r="E204" s="2"/>
      <c r="F204" s="59"/>
      <c r="G204" s="2"/>
      <c r="H204" s="62"/>
      <c r="I204" s="2"/>
      <c r="J204" s="54"/>
      <c r="K204" s="2"/>
      <c r="L204" s="63"/>
      <c r="M204" s="2"/>
      <c r="N204" s="54"/>
      <c r="O204" s="2"/>
      <c r="P204" s="59"/>
      <c r="Q204" s="2"/>
      <c r="R204" s="56"/>
      <c r="S204" s="2"/>
      <c r="T204" s="56"/>
      <c r="U204" s="2"/>
      <c r="V204" s="121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</row>
    <row r="205" spans="1:70">
      <c r="A205" s="2"/>
      <c r="B205" s="6">
        <f t="shared" ref="B205:B210" si="3">B204+1</f>
        <v>195</v>
      </c>
      <c r="C205" s="2"/>
      <c r="D205" s="59"/>
      <c r="E205" s="2"/>
      <c r="F205" s="59"/>
      <c r="G205" s="2"/>
      <c r="H205" s="62"/>
      <c r="I205" s="2"/>
      <c r="J205" s="54"/>
      <c r="K205" s="2"/>
      <c r="L205" s="63"/>
      <c r="M205" s="2"/>
      <c r="N205" s="54"/>
      <c r="O205" s="2"/>
      <c r="P205" s="59"/>
      <c r="Q205" s="2"/>
      <c r="R205" s="56"/>
      <c r="S205" s="2"/>
      <c r="T205" s="56"/>
      <c r="U205" s="2"/>
      <c r="V205" s="121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</row>
    <row r="206" spans="1:70">
      <c r="A206" s="2"/>
      <c r="B206" s="6">
        <f t="shared" si="3"/>
        <v>196</v>
      </c>
      <c r="C206" s="2"/>
      <c r="D206" s="59"/>
      <c r="E206" s="2"/>
      <c r="F206" s="59"/>
      <c r="G206" s="2"/>
      <c r="H206" s="62"/>
      <c r="I206" s="2"/>
      <c r="J206" s="54"/>
      <c r="K206" s="2"/>
      <c r="L206" s="63"/>
      <c r="M206" s="2"/>
      <c r="N206" s="54"/>
      <c r="O206" s="2"/>
      <c r="P206" s="59"/>
      <c r="Q206" s="2"/>
      <c r="R206" s="56"/>
      <c r="S206" s="2"/>
      <c r="T206" s="56"/>
      <c r="U206" s="2"/>
      <c r="V206" s="121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</row>
    <row r="207" spans="1:70">
      <c r="A207" s="2"/>
      <c r="B207" s="6">
        <f t="shared" si="3"/>
        <v>197</v>
      </c>
      <c r="C207" s="2"/>
      <c r="D207" s="59"/>
      <c r="E207" s="2"/>
      <c r="F207" s="59"/>
      <c r="G207" s="2"/>
      <c r="H207" s="62"/>
      <c r="I207" s="2"/>
      <c r="J207" s="54"/>
      <c r="K207" s="2"/>
      <c r="L207" s="63"/>
      <c r="M207" s="2"/>
      <c r="N207" s="54"/>
      <c r="O207" s="2"/>
      <c r="P207" s="59"/>
      <c r="Q207" s="2"/>
      <c r="R207" s="56"/>
      <c r="S207" s="2"/>
      <c r="T207" s="56"/>
      <c r="U207" s="2"/>
      <c r="V207" s="121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</row>
    <row r="208" spans="1:70">
      <c r="A208" s="2"/>
      <c r="B208" s="6">
        <f t="shared" si="3"/>
        <v>198</v>
      </c>
      <c r="C208" s="2"/>
      <c r="D208" s="59"/>
      <c r="E208" s="2"/>
      <c r="F208" s="59"/>
      <c r="G208" s="2"/>
      <c r="H208" s="62"/>
      <c r="I208" s="2"/>
      <c r="J208" s="54"/>
      <c r="K208" s="2"/>
      <c r="L208" s="63"/>
      <c r="M208" s="2"/>
      <c r="N208" s="54"/>
      <c r="O208" s="2"/>
      <c r="P208" s="59"/>
      <c r="Q208" s="2"/>
      <c r="R208" s="56"/>
      <c r="S208" s="2"/>
      <c r="T208" s="56"/>
      <c r="U208" s="2"/>
      <c r="V208" s="121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</row>
    <row r="209" spans="1:70">
      <c r="A209" s="2"/>
      <c r="B209" s="6">
        <f t="shared" si="3"/>
        <v>199</v>
      </c>
      <c r="C209" s="2"/>
      <c r="D209" s="59"/>
      <c r="E209" s="2"/>
      <c r="F209" s="59"/>
      <c r="G209" s="2"/>
      <c r="H209" s="62"/>
      <c r="I209" s="2"/>
      <c r="J209" s="54"/>
      <c r="K209" s="2"/>
      <c r="L209" s="63"/>
      <c r="M209" s="2"/>
      <c r="N209" s="54"/>
      <c r="O209" s="2"/>
      <c r="P209" s="59"/>
      <c r="Q209" s="2"/>
      <c r="R209" s="56"/>
      <c r="S209" s="2"/>
      <c r="T209" s="56"/>
      <c r="U209" s="2"/>
      <c r="V209" s="121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</row>
    <row r="210" spans="1:70">
      <c r="A210" s="2"/>
      <c r="B210" s="6">
        <f t="shared" si="3"/>
        <v>200</v>
      </c>
      <c r="C210" s="2"/>
      <c r="D210" s="59"/>
      <c r="E210" s="2"/>
      <c r="F210" s="59"/>
      <c r="G210" s="2"/>
      <c r="H210" s="62"/>
      <c r="I210" s="2"/>
      <c r="J210" s="54"/>
      <c r="K210" s="2"/>
      <c r="L210" s="63"/>
      <c r="M210" s="2"/>
      <c r="N210" s="54"/>
      <c r="O210" s="2"/>
      <c r="P210" s="59"/>
      <c r="Q210" s="2"/>
      <c r="R210" s="56"/>
      <c r="S210" s="2"/>
      <c r="T210" s="56"/>
      <c r="U210" s="2"/>
      <c r="V210" s="121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</row>
    <row r="211" spans="1:70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121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</row>
    <row r="212" spans="1:70">
      <c r="A212" s="2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2"/>
      <c r="V212" s="121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</row>
    <row r="213" spans="1:70">
      <c r="A213" s="2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2"/>
      <c r="V213" s="121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</row>
    <row r="214" spans="1:70">
      <c r="A214" s="2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2"/>
      <c r="V214" s="121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</row>
    <row r="215" spans="1:70">
      <c r="A215" s="2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2"/>
      <c r="V215" s="121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</row>
    <row r="216" spans="1:70">
      <c r="A216" s="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2"/>
      <c r="V216" s="121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</row>
    <row r="217" spans="1:70">
      <c r="A217" s="2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2"/>
      <c r="V217" s="121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</row>
    <row r="218" spans="1:70">
      <c r="A218" s="2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2"/>
      <c r="V218" s="121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</row>
    <row r="219" spans="1:70">
      <c r="A219" s="2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2"/>
      <c r="V219" s="121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</row>
    <row r="220" spans="1:70">
      <c r="A220" s="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2"/>
      <c r="V220" s="121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</row>
    <row r="221" spans="1:70">
      <c r="A221" s="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2"/>
      <c r="V221" s="121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</row>
    <row r="222" spans="1:70">
      <c r="A222" s="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2"/>
      <c r="V222" s="121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</row>
    <row r="223" spans="1:70">
      <c r="A223" s="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2"/>
      <c r="V223" s="121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</row>
    <row r="224" spans="1:70">
      <c r="A224" s="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2"/>
      <c r="V224" s="121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</row>
    <row r="225" spans="1:70">
      <c r="A225" s="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2"/>
      <c r="V225" s="121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</row>
    <row r="226" spans="1:70">
      <c r="A226" s="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2"/>
      <c r="V226" s="121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</row>
    <row r="227" spans="1:70">
      <c r="A227" s="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2"/>
      <c r="V227" s="121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</row>
    <row r="228" spans="1:70">
      <c r="A228" s="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2"/>
      <c r="V228" s="121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</row>
    <row r="229" spans="1:70">
      <c r="A229" s="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2"/>
      <c r="V229" s="121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</row>
    <row r="230" spans="1:70">
      <c r="A230" s="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2"/>
      <c r="V230" s="121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</row>
    <row r="231" spans="1:70">
      <c r="A231" s="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2"/>
      <c r="V231" s="121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</row>
    <row r="232" spans="1:70">
      <c r="A232" s="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2"/>
      <c r="V232" s="121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</row>
    <row r="233" spans="1:70">
      <c r="A233" s="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2"/>
      <c r="V233" s="121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</row>
    <row r="234" spans="1:70">
      <c r="A234" s="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2"/>
      <c r="V234" s="121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</row>
    <row r="235" spans="1:70">
      <c r="A235" s="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2"/>
      <c r="V235" s="121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</row>
    <row r="236" spans="1:70">
      <c r="A236" s="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2"/>
      <c r="V236" s="121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</row>
    <row r="237" spans="1:70">
      <c r="A237" s="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2"/>
      <c r="V237" s="121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</row>
    <row r="238" spans="1:70">
      <c r="A238" s="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2"/>
      <c r="V238" s="121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</row>
    <row r="239" spans="1:70">
      <c r="A239" s="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2"/>
      <c r="V239" s="121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</row>
    <row r="240" spans="1:70">
      <c r="A240" s="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2"/>
      <c r="V240" s="121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</row>
    <row r="241" spans="1:70">
      <c r="A241" s="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2"/>
      <c r="V241" s="121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</row>
    <row r="242" spans="1:70">
      <c r="A242" s="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2"/>
      <c r="V242" s="121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</row>
    <row r="243" spans="1:70">
      <c r="A243" s="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2"/>
      <c r="V243" s="121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</row>
    <row r="244" spans="1:70">
      <c r="A244" s="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2"/>
      <c r="V244" s="121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</row>
    <row r="245" spans="1:70">
      <c r="A245" s="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2"/>
      <c r="V245" s="121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</row>
    <row r="246" spans="1:70">
      <c r="A246" s="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2"/>
      <c r="V246" s="121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</row>
    <row r="247" spans="1:70">
      <c r="A247" s="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2"/>
      <c r="V247" s="121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</row>
    <row r="248" spans="1:70">
      <c r="A248" s="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2"/>
      <c r="V248" s="121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</row>
    <row r="249" spans="1:70">
      <c r="A249" s="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2"/>
      <c r="V249" s="121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</row>
    <row r="250" spans="1:70">
      <c r="A250" s="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2"/>
      <c r="V250" s="121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</row>
    <row r="251" spans="1:70">
      <c r="A251" s="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2"/>
      <c r="V251" s="121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</row>
    <row r="252" spans="1:70">
      <c r="A252" s="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2"/>
      <c r="V252" s="121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</row>
    <row r="253" spans="1:70">
      <c r="A253" s="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2"/>
      <c r="V253" s="121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</row>
    <row r="254" spans="1:70">
      <c r="A254" s="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2"/>
      <c r="V254" s="121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</row>
    <row r="255" spans="1:70">
      <c r="A255" s="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2"/>
      <c r="V255" s="121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</row>
    <row r="256" spans="1:70">
      <c r="A256" s="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2"/>
      <c r="V256" s="121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</row>
    <row r="257" spans="1:70">
      <c r="A257" s="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2"/>
      <c r="V257" s="121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</row>
    <row r="258" spans="1:70">
      <c r="A258" s="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2"/>
      <c r="V258" s="121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</row>
    <row r="259" spans="1:70">
      <c r="A259" s="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2"/>
      <c r="V259" s="121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</row>
    <row r="260" spans="1:70">
      <c r="A260" s="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2"/>
      <c r="V260" s="121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</row>
    <row r="261" spans="1:70">
      <c r="A261" s="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2"/>
      <c r="V261" s="121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</row>
    <row r="262" spans="1:70">
      <c r="A262" s="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2"/>
      <c r="V262" s="121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</row>
    <row r="263" spans="1:70">
      <c r="A263" s="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2"/>
      <c r="V263" s="121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</row>
    <row r="264" spans="1:70">
      <c r="A264" s="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2"/>
      <c r="V264" s="121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</row>
    <row r="265" spans="1:70">
      <c r="A265" s="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2"/>
      <c r="V265" s="121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</row>
    <row r="266" spans="1:70">
      <c r="A266" s="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2"/>
      <c r="V266" s="121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</row>
    <row r="267" spans="1:70">
      <c r="A267" s="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2"/>
      <c r="V267" s="121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</row>
    <row r="268" spans="1:70">
      <c r="A268" s="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2"/>
      <c r="V268" s="121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</row>
    <row r="269" spans="1:70">
      <c r="A269" s="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2"/>
      <c r="V269" s="121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</row>
    <row r="270" spans="1:70">
      <c r="A270" s="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2"/>
      <c r="V270" s="121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</row>
    <row r="271" spans="1:70">
      <c r="A271" s="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2"/>
      <c r="V271" s="121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</row>
    <row r="272" spans="1:70">
      <c r="A272" s="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2"/>
      <c r="V272" s="121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</row>
    <row r="273" spans="1:70">
      <c r="A273" s="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2"/>
      <c r="V273" s="121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</row>
    <row r="274" spans="1:70">
      <c r="A274" s="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2"/>
      <c r="V274" s="121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</row>
    <row r="275" spans="1:70">
      <c r="A275" s="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2"/>
      <c r="V275" s="121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</row>
    <row r="276" spans="1:70">
      <c r="A276" s="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2"/>
      <c r="V276" s="121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</row>
    <row r="277" spans="1:70">
      <c r="A277" s="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2"/>
      <c r="V277" s="121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</row>
    <row r="278" spans="1:70">
      <c r="A278" s="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2"/>
      <c r="V278" s="121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</row>
    <row r="279" spans="1:70">
      <c r="A279" s="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2"/>
      <c r="V279" s="121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</row>
    <row r="280" spans="1:70">
      <c r="A280" s="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2"/>
      <c r="V280" s="121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</row>
    <row r="281" spans="1:70">
      <c r="A281" s="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2"/>
      <c r="V281" s="121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</row>
    <row r="282" spans="1:70">
      <c r="A282" s="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2"/>
      <c r="V282" s="121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</row>
    <row r="283" spans="1:70">
      <c r="A283" s="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2"/>
      <c r="V283" s="121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</row>
    <row r="284" spans="1:70">
      <c r="A284" s="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2"/>
      <c r="V284" s="121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</row>
    <row r="285" spans="1:70">
      <c r="A285" s="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2"/>
      <c r="V285" s="121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</row>
    <row r="286" spans="1:70">
      <c r="A286" s="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2"/>
      <c r="V286" s="121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</row>
    <row r="287" spans="1:70">
      <c r="A287" s="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2"/>
      <c r="V287" s="121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</row>
    <row r="288" spans="1:70">
      <c r="A288" s="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2"/>
      <c r="V288" s="121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</row>
    <row r="289" spans="1:70">
      <c r="A289" s="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2"/>
      <c r="V289" s="121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</row>
    <row r="290" spans="1:70">
      <c r="A290" s="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2"/>
      <c r="V290" s="121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</row>
    <row r="291" spans="1:70">
      <c r="A291" s="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2"/>
      <c r="V291" s="121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</row>
    <row r="292" spans="1:70">
      <c r="A292" s="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2"/>
      <c r="V292" s="121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</row>
    <row r="293" spans="1:70">
      <c r="A293" s="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2"/>
      <c r="V293" s="121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</row>
    <row r="294" spans="1:70">
      <c r="A294" s="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2"/>
      <c r="V294" s="121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</row>
    <row r="295" spans="1:70">
      <c r="A295" s="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2"/>
      <c r="V295" s="121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</row>
    <row r="296" spans="1:70">
      <c r="A296" s="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2"/>
      <c r="V296" s="121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</row>
    <row r="297" spans="1:70">
      <c r="A297" s="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2"/>
      <c r="V297" s="121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</row>
    <row r="298" spans="1:70">
      <c r="A298" s="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2"/>
      <c r="V298" s="121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</row>
    <row r="299" spans="1:70">
      <c r="A299" s="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2"/>
      <c r="V299" s="121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</row>
    <row r="300" spans="1:70">
      <c r="A300" s="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2"/>
      <c r="V300" s="121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</row>
    <row r="301" spans="1:70">
      <c r="A301" s="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2"/>
      <c r="V301" s="121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</row>
    <row r="302" spans="1:70">
      <c r="A302" s="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2"/>
      <c r="V302" s="121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</row>
    <row r="303" spans="1:70">
      <c r="A303" s="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2"/>
      <c r="V303" s="121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</row>
    <row r="304" spans="1:70">
      <c r="A304" s="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2"/>
      <c r="V304" s="121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</row>
    <row r="305" spans="1:70">
      <c r="A305" s="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2"/>
      <c r="V305" s="121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</row>
    <row r="306" spans="1:70">
      <c r="A306" s="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2"/>
      <c r="V306" s="121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</row>
    <row r="307" spans="1:70">
      <c r="A307" s="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2"/>
      <c r="V307" s="121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</row>
    <row r="308" spans="1:70">
      <c r="A308" s="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2"/>
      <c r="V308" s="121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</row>
    <row r="309" spans="1:70">
      <c r="A309" s="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2"/>
      <c r="V309" s="121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</row>
    <row r="310" spans="1:70">
      <c r="A310" s="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2"/>
      <c r="V310" s="121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</row>
    <row r="311" spans="1:70">
      <c r="A311" s="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2"/>
      <c r="V311" s="121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</row>
    <row r="312" spans="1:70">
      <c r="A312" s="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2"/>
      <c r="V312" s="121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</row>
    <row r="313" spans="1:70">
      <c r="A313" s="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2"/>
      <c r="V313" s="121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</row>
    <row r="314" spans="1:70">
      <c r="A314" s="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2"/>
      <c r="V314" s="121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</row>
    <row r="315" spans="1:70">
      <c r="A315" s="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2"/>
      <c r="V315" s="121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</row>
    <row r="316" spans="1:70">
      <c r="A316" s="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2"/>
      <c r="V316" s="121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</row>
    <row r="317" spans="1:70">
      <c r="A317" s="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2"/>
      <c r="V317" s="121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</row>
    <row r="318" spans="1:70">
      <c r="A318" s="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2"/>
      <c r="V318" s="121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</row>
    <row r="319" spans="1:70">
      <c r="A319" s="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2"/>
      <c r="V319" s="121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</row>
    <row r="320" spans="1:70">
      <c r="A320" s="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2"/>
      <c r="V320" s="121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</row>
    <row r="321" spans="1:70">
      <c r="A321" s="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2"/>
      <c r="V321" s="121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</row>
    <row r="322" spans="1:70">
      <c r="A322" s="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2"/>
      <c r="V322" s="121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</row>
    <row r="323" spans="1:70">
      <c r="A323" s="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2"/>
      <c r="V323" s="121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</row>
    <row r="324" spans="1:70">
      <c r="A324" s="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2"/>
      <c r="V324" s="121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</row>
    <row r="325" spans="1:70">
      <c r="A325" s="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2"/>
      <c r="V325" s="121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</row>
    <row r="326" spans="1:70">
      <c r="A326" s="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2"/>
      <c r="V326" s="121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</row>
    <row r="327" spans="1:70">
      <c r="A327" s="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2"/>
      <c r="V327" s="121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</row>
    <row r="328" spans="1:70">
      <c r="A328" s="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2"/>
      <c r="V328" s="121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</row>
    <row r="329" spans="1:70">
      <c r="A329" s="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2"/>
      <c r="V329" s="121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</row>
    <row r="330" spans="1:70">
      <c r="A330" s="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2"/>
      <c r="V330" s="121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</row>
    <row r="331" spans="1:70">
      <c r="A331" s="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2"/>
      <c r="V331" s="121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</row>
    <row r="332" spans="1:70">
      <c r="A332" s="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2"/>
      <c r="V332" s="121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</row>
    <row r="333" spans="1:70">
      <c r="A333" s="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2"/>
      <c r="V333" s="121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</row>
    <row r="334" spans="1:70">
      <c r="A334" s="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2"/>
      <c r="V334" s="121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</row>
    <row r="335" spans="1:70">
      <c r="A335" s="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2"/>
      <c r="V335" s="121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</row>
    <row r="336" spans="1:70">
      <c r="A336" s="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2"/>
      <c r="V336" s="121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</row>
    <row r="337" spans="1:70">
      <c r="A337" s="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2"/>
      <c r="V337" s="121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</row>
    <row r="338" spans="1:70">
      <c r="A338" s="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2"/>
      <c r="V338" s="121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</row>
    <row r="339" spans="1:70">
      <c r="A339" s="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2"/>
      <c r="V339" s="121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</row>
    <row r="340" spans="1:70">
      <c r="A340" s="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2"/>
      <c r="V340" s="121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</row>
    <row r="341" spans="1:70">
      <c r="A341" s="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2"/>
      <c r="V341" s="121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</row>
    <row r="342" spans="1:70">
      <c r="A342" s="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2"/>
      <c r="V342" s="121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</row>
    <row r="343" spans="1:70">
      <c r="A343" s="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2"/>
      <c r="V343" s="121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</row>
    <row r="344" spans="1:70">
      <c r="A344" s="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2"/>
      <c r="V344" s="121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</row>
    <row r="345" spans="1:70">
      <c r="A345" s="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2"/>
      <c r="V345" s="121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</row>
    <row r="346" spans="1:70">
      <c r="A346" s="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2"/>
      <c r="V346" s="121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</row>
    <row r="347" spans="1:70">
      <c r="A347" s="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2"/>
      <c r="V347" s="121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</row>
    <row r="348" spans="1:70">
      <c r="A348" s="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2"/>
      <c r="V348" s="121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</row>
    <row r="349" spans="1:70">
      <c r="A349" s="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2"/>
      <c r="V349" s="121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</row>
    <row r="350" spans="1:70">
      <c r="A350" s="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2"/>
      <c r="V350" s="121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</row>
    <row r="351" spans="1:70">
      <c r="A351" s="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2"/>
      <c r="V351" s="121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</row>
    <row r="352" spans="1:70">
      <c r="A352" s="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2"/>
      <c r="V352" s="121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</row>
    <row r="353" spans="1:70">
      <c r="A353" s="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2"/>
      <c r="V353" s="121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</row>
    <row r="354" spans="1:70">
      <c r="A354" s="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2"/>
      <c r="V354" s="121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</row>
    <row r="355" spans="1:70">
      <c r="A355" s="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2"/>
      <c r="V355" s="121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</row>
    <row r="356" spans="1:70">
      <c r="A356" s="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2"/>
      <c r="V356" s="121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</row>
    <row r="357" spans="1:70">
      <c r="A357" s="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2"/>
      <c r="V357" s="121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</row>
    <row r="358" spans="1:70">
      <c r="A358" s="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2"/>
      <c r="V358" s="121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</row>
    <row r="359" spans="1:70">
      <c r="A359" s="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2"/>
      <c r="V359" s="121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</row>
    <row r="360" spans="1:70">
      <c r="A360" s="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2"/>
      <c r="V360" s="121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</row>
    <row r="361" spans="1:70">
      <c r="A361" s="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2"/>
      <c r="V361" s="121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</row>
    <row r="362" spans="1:70">
      <c r="A362" s="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2"/>
      <c r="V362" s="121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</row>
    <row r="363" spans="1:70">
      <c r="A363" s="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2"/>
      <c r="V363" s="121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</row>
    <row r="364" spans="1:70">
      <c r="A364" s="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2"/>
      <c r="V364" s="121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</row>
    <row r="365" spans="1:70">
      <c r="A365" s="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2"/>
      <c r="V365" s="121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</row>
    <row r="366" spans="1:70">
      <c r="A366" s="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2"/>
      <c r="V366" s="121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</row>
    <row r="367" spans="1:70">
      <c r="A367" s="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2"/>
      <c r="V367" s="121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</row>
    <row r="368" spans="1:70">
      <c r="A368" s="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2"/>
      <c r="V368" s="121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</row>
    <row r="369" spans="1:70">
      <c r="A369" s="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2"/>
      <c r="V369" s="121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</row>
    <row r="370" spans="1:70">
      <c r="A370" s="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2"/>
      <c r="V370" s="121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</row>
    <row r="371" spans="1:70">
      <c r="A371" s="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2"/>
      <c r="V371" s="121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</row>
    <row r="372" spans="1:70">
      <c r="A372" s="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2"/>
      <c r="V372" s="121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</row>
    <row r="373" spans="1:70">
      <c r="A373" s="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2"/>
      <c r="V373" s="121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</row>
    <row r="374" spans="1:70">
      <c r="A374" s="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2"/>
      <c r="V374" s="121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</row>
    <row r="375" spans="1:70">
      <c r="A375" s="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2"/>
      <c r="V375" s="121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</row>
    <row r="376" spans="1:70">
      <c r="A376" s="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2"/>
      <c r="V376" s="121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</row>
    <row r="377" spans="1:70">
      <c r="A377" s="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2"/>
      <c r="V377" s="121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</row>
    <row r="378" spans="1:70">
      <c r="A378" s="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2"/>
      <c r="V378" s="121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</row>
    <row r="379" spans="1:70">
      <c r="A379" s="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2"/>
      <c r="V379" s="121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</row>
    <row r="380" spans="1:70">
      <c r="A380" s="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2"/>
      <c r="V380" s="121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</row>
    <row r="381" spans="1:70">
      <c r="A381" s="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2"/>
      <c r="V381" s="121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</row>
    <row r="382" spans="1:70">
      <c r="A382" s="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2"/>
      <c r="V382" s="121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</row>
    <row r="383" spans="1:70">
      <c r="A383" s="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2"/>
      <c r="V383" s="121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</row>
    <row r="384" spans="1:70">
      <c r="A384" s="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2"/>
      <c r="V384" s="121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</row>
    <row r="385" spans="1:70">
      <c r="A385" s="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2"/>
      <c r="V385" s="121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</row>
    <row r="386" spans="1:70">
      <c r="A386" s="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2"/>
      <c r="V386" s="121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</row>
    <row r="387" spans="1:70">
      <c r="A387" s="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2"/>
      <c r="V387" s="121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</row>
    <row r="388" spans="1:70">
      <c r="A388" s="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2"/>
      <c r="V388" s="121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</row>
    <row r="389" spans="1:70">
      <c r="A389" s="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2"/>
      <c r="V389" s="121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</row>
    <row r="390" spans="1:70">
      <c r="A390" s="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2"/>
      <c r="V390" s="121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</row>
    <row r="391" spans="1:70">
      <c r="A391" s="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2"/>
      <c r="V391" s="121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</row>
    <row r="392" spans="1:70">
      <c r="A392" s="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2"/>
      <c r="V392" s="121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</row>
    <row r="393" spans="1:70">
      <c r="A393" s="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2"/>
      <c r="V393" s="121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</row>
    <row r="394" spans="1:70">
      <c r="A394" s="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2"/>
      <c r="V394" s="121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</row>
    <row r="395" spans="1:70">
      <c r="A395" s="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2"/>
      <c r="V395" s="121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</row>
    <row r="396" spans="1:70">
      <c r="A396" s="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2"/>
      <c r="V396" s="121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</row>
    <row r="397" spans="1:70">
      <c r="A397" s="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2"/>
      <c r="V397" s="121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</row>
    <row r="398" spans="1:70">
      <c r="A398" s="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2"/>
      <c r="V398" s="121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</row>
    <row r="399" spans="1:70">
      <c r="A399" s="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2"/>
      <c r="V399" s="121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</row>
    <row r="400" spans="1:70">
      <c r="A400" s="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2"/>
      <c r="V400" s="121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</row>
    <row r="401" spans="1:70">
      <c r="A401" s="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2"/>
      <c r="V401" s="121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</row>
    <row r="402" spans="1:70">
      <c r="A402" s="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2"/>
      <c r="V402" s="121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</row>
    <row r="403" spans="1:70">
      <c r="A403" s="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2"/>
      <c r="V403" s="121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</row>
    <row r="404" spans="1:70">
      <c r="A404" s="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2"/>
      <c r="V404" s="121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</row>
    <row r="405" spans="1:70">
      <c r="A405" s="2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2"/>
      <c r="V405" s="121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</row>
    <row r="406" spans="1:70">
      <c r="A406" s="2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2"/>
      <c r="V406" s="121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</row>
    <row r="407" spans="1:70">
      <c r="A407" s="2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2"/>
      <c r="V407" s="121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</row>
    <row r="408" spans="1:70">
      <c r="A408" s="2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2"/>
      <c r="V408" s="121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</row>
    <row r="409" spans="1:70">
      <c r="A409" s="2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2"/>
      <c r="V409" s="121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</row>
    <row r="410" spans="1:70">
      <c r="A410" s="2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2"/>
      <c r="V410" s="121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</row>
    <row r="411" spans="1:70">
      <c r="A411" s="2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2"/>
      <c r="V411" s="121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</row>
    <row r="412" spans="1:70">
      <c r="A412" s="2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2"/>
      <c r="V412" s="121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</row>
    <row r="413" spans="1:70">
      <c r="A413" s="2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2"/>
      <c r="V413" s="121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</row>
    <row r="414" spans="1:70">
      <c r="A414" s="2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2"/>
      <c r="V414" s="121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</row>
    <row r="415" spans="1:70">
      <c r="A415" s="2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2"/>
      <c r="V415" s="121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</row>
    <row r="416" spans="1:70">
      <c r="A416" s="2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2"/>
      <c r="V416" s="121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</row>
    <row r="417" spans="1:70">
      <c r="A417" s="2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2"/>
      <c r="V417" s="121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</row>
    <row r="418" spans="1:70">
      <c r="A418" s="2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2"/>
      <c r="V418" s="121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</row>
    <row r="419" spans="1:70">
      <c r="A419" s="2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2"/>
      <c r="V419" s="121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</row>
    <row r="420" spans="1:70">
      <c r="A420" s="2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2"/>
      <c r="V420" s="121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</row>
    <row r="421" spans="1:70">
      <c r="A421" s="2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2"/>
      <c r="V421" s="121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</row>
    <row r="422" spans="1:70">
      <c r="A422" s="2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2"/>
      <c r="V422" s="121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</row>
    <row r="423" spans="1:70">
      <c r="A423" s="2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2"/>
      <c r="V423" s="121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</row>
    <row r="424" spans="1:70">
      <c r="A424" s="2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2"/>
      <c r="V424" s="121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</row>
    <row r="425" spans="1:70">
      <c r="A425" s="2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2"/>
      <c r="V425" s="121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</row>
    <row r="426" spans="1:70">
      <c r="A426" s="2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2"/>
      <c r="V426" s="121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</row>
    <row r="427" spans="1:70">
      <c r="A427" s="2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2"/>
      <c r="V427" s="121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</row>
    <row r="428" spans="1:70">
      <c r="A428" s="2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2"/>
      <c r="V428" s="121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</row>
    <row r="429" spans="1:70">
      <c r="A429" s="2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2"/>
      <c r="V429" s="121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</row>
    <row r="430" spans="1:70">
      <c r="A430" s="2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2"/>
      <c r="V430" s="121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</row>
    <row r="431" spans="1:70">
      <c r="A431" s="2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2"/>
      <c r="V431" s="121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</row>
    <row r="432" spans="1:70">
      <c r="A432" s="2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2"/>
      <c r="V432" s="121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</row>
    <row r="433" spans="1:70">
      <c r="A433" s="2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2"/>
      <c r="V433" s="121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</row>
    <row r="434" spans="1:70">
      <c r="A434" s="2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2"/>
      <c r="V434" s="121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</row>
    <row r="435" spans="1:70">
      <c r="A435" s="2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2"/>
      <c r="V435" s="121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</row>
    <row r="436" spans="1:70">
      <c r="A436" s="2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2"/>
      <c r="V436" s="121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</row>
    <row r="437" spans="1:70">
      <c r="A437" s="2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2"/>
      <c r="V437" s="121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</row>
    <row r="438" spans="1:70">
      <c r="A438" s="2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2"/>
      <c r="V438" s="121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</row>
    <row r="439" spans="1:70">
      <c r="A439" s="2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2"/>
      <c r="V439" s="121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</row>
    <row r="440" spans="1:70">
      <c r="A440" s="2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2"/>
      <c r="V440" s="121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</row>
    <row r="441" spans="1:70">
      <c r="A441" s="2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2"/>
      <c r="V441" s="121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</row>
    <row r="442" spans="1:70">
      <c r="A442" s="2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2"/>
      <c r="V442" s="121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</row>
    <row r="443" spans="1:70">
      <c r="A443" s="2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2"/>
      <c r="V443" s="121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</row>
    <row r="444" spans="1:70">
      <c r="A444" s="2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2"/>
      <c r="V444" s="121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</row>
    <row r="445" spans="1:70">
      <c r="A445" s="2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2"/>
      <c r="V445" s="121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</row>
    <row r="446" spans="1:70">
      <c r="A446" s="2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2"/>
      <c r="V446" s="121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</row>
    <row r="447" spans="1:70">
      <c r="A447" s="2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2"/>
      <c r="V447" s="121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</row>
    <row r="448" spans="1:70">
      <c r="A448" s="2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2"/>
      <c r="V448" s="121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</row>
    <row r="449" spans="1:70">
      <c r="A449" s="2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2"/>
      <c r="V449" s="121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</row>
    <row r="450" spans="1:70">
      <c r="A450" s="2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2"/>
      <c r="V450" s="121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</row>
    <row r="451" spans="1:70">
      <c r="A451" s="2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2"/>
      <c r="V451" s="121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</row>
    <row r="452" spans="1:70">
      <c r="A452" s="2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2"/>
      <c r="V452" s="121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</row>
    <row r="453" spans="1:70">
      <c r="A453" s="2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2"/>
      <c r="V453" s="121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</row>
    <row r="454" spans="1:70">
      <c r="A454" s="2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2"/>
      <c r="V454" s="121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</row>
    <row r="455" spans="1:70">
      <c r="A455" s="2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2"/>
      <c r="V455" s="121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</row>
    <row r="456" spans="1:70">
      <c r="A456" s="2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2"/>
      <c r="V456" s="121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</row>
    <row r="457" spans="1:70">
      <c r="A457" s="2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2"/>
      <c r="V457" s="121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</row>
    <row r="458" spans="1:70">
      <c r="A458" s="2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2"/>
      <c r="V458" s="121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</row>
    <row r="459" spans="1:70">
      <c r="A459" s="2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2"/>
      <c r="V459" s="121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</row>
    <row r="460" spans="1:70">
      <c r="A460" s="2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2"/>
      <c r="V460" s="121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</row>
    <row r="461" spans="1:70">
      <c r="A461" s="2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2"/>
      <c r="V461" s="121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</row>
    <row r="462" spans="1:70">
      <c r="A462" s="2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2"/>
      <c r="V462" s="121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</row>
    <row r="463" spans="1:70">
      <c r="A463" s="2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2"/>
      <c r="V463" s="121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</row>
    <row r="464" spans="1:70">
      <c r="A464" s="2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2"/>
      <c r="V464" s="121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</row>
    <row r="465" spans="1:70">
      <c r="A465" s="2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2"/>
      <c r="V465" s="121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</row>
    <row r="466" spans="1:70">
      <c r="A466" s="2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2"/>
      <c r="V466" s="121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</row>
    <row r="467" spans="1:70">
      <c r="A467" s="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2"/>
      <c r="V467" s="121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</row>
    <row r="468" spans="1:70">
      <c r="A468" s="2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2"/>
      <c r="V468" s="121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</row>
    <row r="469" spans="1:70">
      <c r="A469" s="2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2"/>
      <c r="V469" s="121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</row>
    <row r="470" spans="1:70">
      <c r="A470" s="2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2"/>
      <c r="V470" s="121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</row>
    <row r="471" spans="1:70">
      <c r="A471" s="2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2"/>
      <c r="V471" s="121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</row>
    <row r="472" spans="1:70">
      <c r="A472" s="2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2"/>
      <c r="V472" s="121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</row>
    <row r="473" spans="1:70">
      <c r="A473" s="2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2"/>
      <c r="V473" s="121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</row>
    <row r="474" spans="1:70">
      <c r="A474" s="2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2"/>
      <c r="V474" s="121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</row>
    <row r="475" spans="1:70">
      <c r="A475" s="2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2"/>
      <c r="V475" s="121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</row>
    <row r="476" spans="1:70">
      <c r="A476" s="2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2"/>
      <c r="V476" s="121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</row>
    <row r="477" spans="1:70">
      <c r="A477" s="2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2"/>
      <c r="V477" s="121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</row>
    <row r="478" spans="1:70">
      <c r="A478" s="2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2"/>
      <c r="V478" s="121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</row>
    <row r="479" spans="1:70">
      <c r="A479" s="2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2"/>
      <c r="V479" s="121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</row>
    <row r="480" spans="1:70">
      <c r="A480" s="2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2"/>
      <c r="V480" s="121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</row>
    <row r="481" spans="1:70">
      <c r="A481" s="2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2"/>
      <c r="V481" s="121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</row>
    <row r="482" spans="1:70">
      <c r="A482" s="2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2"/>
      <c r="V482" s="121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</row>
    <row r="483" spans="1:70">
      <c r="A483" s="2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2"/>
      <c r="V483" s="121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</row>
    <row r="484" spans="1:70">
      <c r="A484" s="2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2"/>
      <c r="V484" s="121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</row>
    <row r="485" spans="1:70">
      <c r="A485" s="2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2"/>
      <c r="V485" s="121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</row>
    <row r="486" spans="1:70">
      <c r="A486" s="2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2"/>
      <c r="V486" s="121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</row>
    <row r="487" spans="1:70">
      <c r="A487" s="2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2"/>
      <c r="V487" s="121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</row>
    <row r="488" spans="1:70">
      <c r="A488" s="2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2"/>
      <c r="V488" s="121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</row>
    <row r="489" spans="1:70">
      <c r="A489" s="2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2"/>
      <c r="V489" s="121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</row>
    <row r="490" spans="1:70">
      <c r="A490" s="2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2"/>
      <c r="V490" s="121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</row>
    <row r="491" spans="1:70">
      <c r="A491" s="2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2"/>
      <c r="V491" s="121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</row>
    <row r="492" spans="1:70">
      <c r="A492" s="2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2"/>
      <c r="V492" s="121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</row>
    <row r="493" spans="1:70">
      <c r="A493" s="2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2"/>
      <c r="V493" s="121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</row>
    <row r="494" spans="1:70">
      <c r="A494" s="2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2"/>
      <c r="V494" s="121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</row>
    <row r="495" spans="1:70">
      <c r="A495" s="2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2"/>
      <c r="V495" s="121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</row>
    <row r="496" spans="1:70">
      <c r="A496" s="2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2"/>
      <c r="V496" s="121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</row>
    <row r="497" spans="1:70">
      <c r="A497" s="2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2"/>
      <c r="V497" s="121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</row>
    <row r="498" spans="1:70">
      <c r="A498" s="2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2"/>
      <c r="V498" s="121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</row>
    <row r="499" spans="1:70">
      <c r="A499" s="2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2"/>
      <c r="V499" s="121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</row>
    <row r="500" spans="1:70">
      <c r="A500" s="2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2"/>
      <c r="V500" s="121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</row>
    <row r="501" spans="1:70">
      <c r="A501" s="2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2"/>
      <c r="V501" s="121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</row>
    <row r="502" spans="1:70">
      <c r="A502" s="2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2"/>
      <c r="V502" s="121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</row>
    <row r="503" spans="1:70">
      <c r="A503" s="2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2"/>
      <c r="V503" s="121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</row>
    <row r="504" spans="1:70">
      <c r="A504" s="2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2"/>
      <c r="V504" s="121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</row>
    <row r="505" spans="1:70">
      <c r="A505" s="2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2"/>
      <c r="V505" s="121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</row>
    <row r="506" spans="1:70">
      <c r="A506" s="2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2"/>
      <c r="V506" s="121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</row>
    <row r="507" spans="1:70">
      <c r="A507" s="2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2"/>
      <c r="V507" s="121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</row>
    <row r="508" spans="1:70">
      <c r="A508" s="2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2"/>
      <c r="V508" s="121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</row>
    <row r="509" spans="1:70">
      <c r="A509" s="2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2"/>
      <c r="V509" s="121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</row>
    <row r="510" spans="1:70">
      <c r="A510" s="2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2"/>
      <c r="V510" s="121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</row>
    <row r="511" spans="1:70">
      <c r="A511" s="2"/>
      <c r="B511" s="2"/>
      <c r="C511" s="2"/>
      <c r="D511" s="4"/>
      <c r="E511" s="2"/>
      <c r="F511" s="4"/>
      <c r="G511" s="2"/>
      <c r="H511" s="2"/>
      <c r="I511" s="2"/>
      <c r="J511" s="1"/>
      <c r="K511" s="2"/>
      <c r="L511" s="2"/>
      <c r="M511" s="2"/>
      <c r="N511" s="1"/>
      <c r="O511" s="2"/>
      <c r="P511" s="2"/>
      <c r="Q511" s="2"/>
      <c r="R511" s="1"/>
      <c r="S511" s="2"/>
      <c r="T511" s="1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</row>
    <row r="512" spans="1:70">
      <c r="A512" s="2"/>
      <c r="B512" s="2"/>
      <c r="C512" s="2"/>
      <c r="D512" s="4"/>
      <c r="E512" s="2"/>
      <c r="F512" s="4"/>
      <c r="G512" s="2"/>
      <c r="H512" s="2"/>
      <c r="I512" s="2"/>
      <c r="J512" s="1"/>
      <c r="K512" s="2"/>
      <c r="L512" s="2"/>
      <c r="M512" s="2"/>
      <c r="N512" s="1"/>
      <c r="O512" s="2"/>
      <c r="P512" s="2"/>
      <c r="Q512" s="2"/>
      <c r="R512" s="1"/>
      <c r="S512" s="2"/>
      <c r="T512" s="1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</row>
    <row r="513" spans="1:70">
      <c r="A513" s="2"/>
      <c r="B513" s="2"/>
      <c r="C513" s="2"/>
      <c r="D513" s="4"/>
      <c r="E513" s="2"/>
      <c r="F513" s="4"/>
      <c r="G513" s="2"/>
      <c r="H513" s="2"/>
      <c r="I513" s="2"/>
      <c r="J513" s="1"/>
      <c r="K513" s="2"/>
      <c r="L513" s="2"/>
      <c r="M513" s="2"/>
      <c r="N513" s="1"/>
      <c r="O513" s="2"/>
      <c r="P513" s="2"/>
      <c r="Q513" s="2"/>
      <c r="R513" s="1"/>
      <c r="S513" s="2"/>
      <c r="T513" s="1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</row>
    <row r="514" spans="1:70">
      <c r="A514" s="2"/>
      <c r="B514" s="2"/>
      <c r="C514" s="2"/>
      <c r="D514" s="4"/>
      <c r="E514" s="2"/>
      <c r="F514" s="4"/>
      <c r="G514" s="2"/>
      <c r="H514" s="2"/>
      <c r="I514" s="2"/>
      <c r="J514" s="1"/>
      <c r="K514" s="2"/>
      <c r="L514" s="2"/>
      <c r="M514" s="2"/>
      <c r="N514" s="1"/>
      <c r="O514" s="2"/>
      <c r="P514" s="2"/>
      <c r="Q514" s="2"/>
      <c r="R514" s="1"/>
      <c r="S514" s="2"/>
      <c r="T514" s="1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</row>
    <row r="515" spans="1:70">
      <c r="A515" s="2"/>
      <c r="B515" s="2"/>
      <c r="C515" s="2"/>
      <c r="D515" s="4"/>
      <c r="E515" s="2"/>
      <c r="F515" s="4"/>
      <c r="G515" s="2"/>
      <c r="H515" s="2"/>
      <c r="I515" s="2"/>
      <c r="J515" s="1"/>
      <c r="K515" s="2"/>
      <c r="L515" s="2"/>
      <c r="M515" s="2"/>
      <c r="N515" s="1"/>
      <c r="O515" s="2"/>
      <c r="P515" s="2"/>
      <c r="Q515" s="2"/>
      <c r="R515" s="1"/>
      <c r="S515" s="2"/>
      <c r="T515" s="1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</row>
    <row r="516" spans="1:70">
      <c r="A516" s="2"/>
      <c r="B516" s="2"/>
      <c r="C516" s="2"/>
      <c r="D516" s="4"/>
      <c r="E516" s="2"/>
      <c r="F516" s="4"/>
      <c r="G516" s="2"/>
      <c r="H516" s="2"/>
      <c r="I516" s="2"/>
      <c r="J516" s="1"/>
      <c r="K516" s="2"/>
      <c r="L516" s="2"/>
      <c r="M516" s="2"/>
      <c r="N516" s="1"/>
      <c r="O516" s="2"/>
      <c r="P516" s="2"/>
      <c r="Q516" s="2"/>
      <c r="R516" s="1"/>
      <c r="S516" s="2"/>
      <c r="T516" s="1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</row>
    <row r="517" spans="1:70">
      <c r="A517" s="2"/>
      <c r="B517" s="2"/>
      <c r="C517" s="2"/>
      <c r="D517" s="4"/>
      <c r="E517" s="2"/>
      <c r="F517" s="4"/>
      <c r="G517" s="2"/>
      <c r="H517" s="2"/>
      <c r="I517" s="2"/>
      <c r="J517" s="1"/>
      <c r="K517" s="2"/>
      <c r="L517" s="2"/>
      <c r="M517" s="2"/>
      <c r="N517" s="1"/>
      <c r="O517" s="2"/>
      <c r="P517" s="2"/>
      <c r="Q517" s="2"/>
      <c r="R517" s="1"/>
      <c r="S517" s="2"/>
      <c r="T517" s="1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</row>
    <row r="518" spans="1:70">
      <c r="A518" s="2"/>
      <c r="B518" s="2"/>
      <c r="C518" s="2"/>
      <c r="D518" s="4"/>
      <c r="E518" s="2"/>
      <c r="F518" s="4"/>
      <c r="G518" s="2"/>
      <c r="H518" s="2"/>
      <c r="I518" s="2"/>
      <c r="J518" s="1"/>
      <c r="K518" s="2"/>
      <c r="L518" s="2"/>
      <c r="M518" s="2"/>
      <c r="N518" s="1"/>
      <c r="O518" s="2"/>
      <c r="P518" s="2"/>
      <c r="Q518" s="2"/>
      <c r="R518" s="1"/>
      <c r="S518" s="2"/>
      <c r="T518" s="1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</row>
    <row r="519" spans="1:70">
      <c r="A519" s="2"/>
      <c r="B519" s="2"/>
      <c r="C519" s="2"/>
      <c r="D519" s="4"/>
      <c r="E519" s="2"/>
      <c r="F519" s="4"/>
      <c r="G519" s="2"/>
      <c r="H519" s="2"/>
      <c r="I519" s="2"/>
      <c r="J519" s="1"/>
      <c r="K519" s="2"/>
      <c r="L519" s="2"/>
      <c r="M519" s="2"/>
      <c r="N519" s="1"/>
      <c r="O519" s="2"/>
      <c r="P519" s="2"/>
      <c r="Q519" s="2"/>
      <c r="R519" s="1"/>
      <c r="S519" s="2"/>
      <c r="T519" s="1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</row>
    <row r="520" spans="1:70">
      <c r="A520" s="2"/>
      <c r="B520" s="2"/>
      <c r="C520" s="2"/>
      <c r="D520" s="4"/>
      <c r="E520" s="2"/>
      <c r="F520" s="4"/>
      <c r="G520" s="2"/>
      <c r="H520" s="2"/>
      <c r="I520" s="2"/>
      <c r="J520" s="1"/>
      <c r="K520" s="2"/>
      <c r="L520" s="2"/>
      <c r="M520" s="2"/>
      <c r="N520" s="1"/>
      <c r="O520" s="2"/>
      <c r="P520" s="2"/>
      <c r="Q520" s="2"/>
      <c r="R520" s="1"/>
      <c r="S520" s="2"/>
      <c r="T520" s="1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</row>
    <row r="521" spans="1:70">
      <c r="A521" s="2"/>
      <c r="B521" s="2"/>
      <c r="C521" s="2"/>
      <c r="D521" s="4"/>
      <c r="E521" s="2"/>
      <c r="F521" s="4"/>
      <c r="G521" s="2"/>
      <c r="H521" s="2"/>
      <c r="I521" s="2"/>
      <c r="J521" s="1"/>
      <c r="K521" s="2"/>
      <c r="L521" s="2"/>
      <c r="M521" s="2"/>
      <c r="N521" s="1"/>
      <c r="O521" s="2"/>
      <c r="P521" s="2"/>
      <c r="Q521" s="2"/>
      <c r="R521" s="1"/>
      <c r="S521" s="2"/>
      <c r="T521" s="1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</row>
    <row r="522" spans="1:70">
      <c r="A522" s="2"/>
      <c r="B522" s="2"/>
      <c r="C522" s="2"/>
      <c r="D522" s="4"/>
      <c r="E522" s="2"/>
      <c r="F522" s="4"/>
      <c r="G522" s="2"/>
      <c r="H522" s="2"/>
      <c r="I522" s="2"/>
      <c r="J522" s="1"/>
      <c r="K522" s="2"/>
      <c r="L522" s="2"/>
      <c r="M522" s="2"/>
      <c r="N522" s="1"/>
      <c r="O522" s="2"/>
      <c r="P522" s="2"/>
      <c r="Q522" s="2"/>
      <c r="R522" s="1"/>
      <c r="S522" s="2"/>
      <c r="T522" s="1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</row>
    <row r="523" spans="1:70">
      <c r="A523" s="2"/>
      <c r="B523" s="2"/>
      <c r="C523" s="2"/>
      <c r="D523" s="4"/>
      <c r="E523" s="2"/>
      <c r="F523" s="4"/>
      <c r="G523" s="2"/>
      <c r="H523" s="2"/>
      <c r="I523" s="2"/>
      <c r="J523" s="1"/>
      <c r="K523" s="2"/>
      <c r="L523" s="2"/>
      <c r="M523" s="2"/>
      <c r="N523" s="1"/>
      <c r="O523" s="2"/>
      <c r="P523" s="2"/>
      <c r="Q523" s="2"/>
      <c r="R523" s="1"/>
      <c r="S523" s="2"/>
      <c r="T523" s="1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</row>
    <row r="524" spans="1:70">
      <c r="A524" s="2"/>
      <c r="B524" s="2"/>
      <c r="C524" s="2"/>
      <c r="D524" s="4"/>
      <c r="E524" s="2"/>
      <c r="F524" s="4"/>
      <c r="G524" s="2"/>
      <c r="H524" s="2"/>
      <c r="I524" s="2"/>
      <c r="J524" s="1"/>
      <c r="K524" s="2"/>
      <c r="L524" s="2"/>
      <c r="M524" s="2"/>
      <c r="N524" s="1"/>
      <c r="O524" s="2"/>
      <c r="P524" s="2"/>
      <c r="Q524" s="2"/>
      <c r="R524" s="1"/>
      <c r="S524" s="2"/>
      <c r="T524" s="1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</row>
    <row r="525" spans="1:70">
      <c r="A525" s="2"/>
      <c r="B525" s="2"/>
      <c r="C525" s="2"/>
      <c r="D525" s="4"/>
      <c r="E525" s="2"/>
      <c r="F525" s="4"/>
      <c r="G525" s="2"/>
      <c r="H525" s="2"/>
      <c r="I525" s="2"/>
      <c r="J525" s="1"/>
      <c r="K525" s="2"/>
      <c r="L525" s="2"/>
      <c r="M525" s="2"/>
      <c r="N525" s="1"/>
      <c r="O525" s="2"/>
      <c r="P525" s="2"/>
      <c r="Q525" s="2"/>
      <c r="R525" s="1"/>
      <c r="S525" s="2"/>
      <c r="T525" s="1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</row>
    <row r="526" spans="1:70">
      <c r="A526" s="2"/>
      <c r="B526" s="2"/>
      <c r="C526" s="2"/>
      <c r="D526" s="4"/>
      <c r="E526" s="2"/>
      <c r="F526" s="4"/>
      <c r="G526" s="2"/>
      <c r="H526" s="2"/>
      <c r="I526" s="2"/>
      <c r="J526" s="1"/>
      <c r="K526" s="2"/>
      <c r="L526" s="2"/>
      <c r="M526" s="2"/>
      <c r="N526" s="1"/>
      <c r="O526" s="2"/>
      <c r="P526" s="2"/>
      <c r="Q526" s="2"/>
      <c r="R526" s="1"/>
      <c r="S526" s="2"/>
      <c r="T526" s="1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</row>
    <row r="527" spans="1:70">
      <c r="A527" s="2"/>
      <c r="B527" s="2"/>
      <c r="C527" s="2"/>
      <c r="D527" s="4"/>
      <c r="E527" s="2"/>
      <c r="F527" s="4"/>
      <c r="G527" s="2"/>
      <c r="H527" s="2"/>
      <c r="I527" s="2"/>
      <c r="J527" s="1"/>
      <c r="K527" s="2"/>
      <c r="L527" s="2"/>
      <c r="M527" s="2"/>
      <c r="N527" s="1"/>
      <c r="O527" s="2"/>
      <c r="P527" s="2"/>
      <c r="Q527" s="2"/>
      <c r="R527" s="1"/>
      <c r="S527" s="2"/>
      <c r="T527" s="1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</row>
    <row r="528" spans="1:70">
      <c r="A528" s="2"/>
      <c r="B528" s="2"/>
      <c r="C528" s="2"/>
      <c r="D528" s="4"/>
      <c r="E528" s="2"/>
      <c r="F528" s="4"/>
      <c r="G528" s="2"/>
      <c r="H528" s="2"/>
      <c r="I528" s="2"/>
      <c r="J528" s="1"/>
      <c r="K528" s="2"/>
      <c r="L528" s="2"/>
      <c r="M528" s="2"/>
      <c r="N528" s="1"/>
      <c r="O528" s="2"/>
      <c r="P528" s="2"/>
      <c r="Q528" s="2"/>
      <c r="R528" s="1"/>
      <c r="S528" s="2"/>
      <c r="T528" s="1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</row>
    <row r="529" spans="1:70">
      <c r="A529" s="2"/>
      <c r="B529" s="2"/>
      <c r="C529" s="2"/>
      <c r="D529" s="4"/>
      <c r="E529" s="2"/>
      <c r="F529" s="4"/>
      <c r="G529" s="2"/>
      <c r="H529" s="2"/>
      <c r="I529" s="2"/>
      <c r="J529" s="1"/>
      <c r="K529" s="2"/>
      <c r="L529" s="2"/>
      <c r="M529" s="2"/>
      <c r="N529" s="1"/>
      <c r="O529" s="2"/>
      <c r="P529" s="2"/>
      <c r="Q529" s="2"/>
      <c r="R529" s="1"/>
      <c r="S529" s="2"/>
      <c r="T529" s="1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</row>
    <row r="530" spans="1:70">
      <c r="A530" s="2"/>
      <c r="B530" s="2"/>
      <c r="C530" s="2"/>
      <c r="D530" s="4"/>
      <c r="E530" s="2"/>
      <c r="F530" s="4"/>
      <c r="G530" s="2"/>
      <c r="H530" s="2"/>
      <c r="I530" s="2"/>
      <c r="J530" s="1"/>
      <c r="K530" s="2"/>
      <c r="L530" s="2"/>
      <c r="M530" s="2"/>
      <c r="N530" s="1"/>
      <c r="O530" s="2"/>
      <c r="P530" s="2"/>
      <c r="Q530" s="2"/>
      <c r="R530" s="1"/>
      <c r="S530" s="2"/>
      <c r="T530" s="1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</row>
    <row r="531" spans="1:70">
      <c r="A531" s="2"/>
      <c r="B531" s="2"/>
      <c r="C531" s="2"/>
      <c r="D531" s="4"/>
      <c r="E531" s="2"/>
      <c r="F531" s="4"/>
      <c r="G531" s="2"/>
      <c r="H531" s="2"/>
      <c r="I531" s="2"/>
      <c r="J531" s="1"/>
      <c r="K531" s="2"/>
      <c r="L531" s="2"/>
      <c r="M531" s="2"/>
      <c r="N531" s="1"/>
      <c r="O531" s="2"/>
      <c r="P531" s="2"/>
      <c r="Q531" s="2"/>
      <c r="R531" s="1"/>
      <c r="S531" s="2"/>
      <c r="T531" s="1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</row>
    <row r="532" spans="1:70">
      <c r="A532" s="2"/>
      <c r="B532" s="2"/>
      <c r="C532" s="2"/>
      <c r="D532" s="4"/>
      <c r="E532" s="2"/>
      <c r="F532" s="4"/>
      <c r="G532" s="2"/>
      <c r="H532" s="2"/>
      <c r="I532" s="2"/>
      <c r="J532" s="1"/>
      <c r="K532" s="2"/>
      <c r="L532" s="2"/>
      <c r="M532" s="2"/>
      <c r="N532" s="1"/>
      <c r="O532" s="2"/>
      <c r="P532" s="2"/>
      <c r="Q532" s="2"/>
      <c r="R532" s="1"/>
      <c r="S532" s="2"/>
      <c r="T532" s="1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</row>
    <row r="533" spans="1:70">
      <c r="A533" s="2"/>
      <c r="B533" s="2"/>
      <c r="C533" s="2"/>
      <c r="D533" s="4"/>
      <c r="E533" s="2"/>
      <c r="F533" s="4"/>
      <c r="G533" s="2"/>
      <c r="H533" s="2"/>
      <c r="I533" s="2"/>
      <c r="J533" s="1"/>
      <c r="K533" s="2"/>
      <c r="L533" s="2"/>
      <c r="M533" s="2"/>
      <c r="N533" s="1"/>
      <c r="O533" s="2"/>
      <c r="P533" s="2"/>
      <c r="Q533" s="2"/>
      <c r="R533" s="1"/>
      <c r="S533" s="2"/>
      <c r="T533" s="1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</row>
    <row r="534" spans="1:70">
      <c r="A534" s="2"/>
      <c r="B534" s="2"/>
      <c r="C534" s="2"/>
      <c r="D534" s="4"/>
      <c r="E534" s="2"/>
      <c r="F534" s="4"/>
      <c r="G534" s="2"/>
      <c r="H534" s="2"/>
      <c r="I534" s="2"/>
      <c r="J534" s="1"/>
      <c r="K534" s="2"/>
      <c r="L534" s="2"/>
      <c r="M534" s="2"/>
      <c r="N534" s="1"/>
      <c r="O534" s="2"/>
      <c r="P534" s="2"/>
      <c r="Q534" s="2"/>
      <c r="R534" s="1"/>
      <c r="S534" s="2"/>
      <c r="T534" s="1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</row>
    <row r="535" spans="1:70">
      <c r="A535" s="2"/>
      <c r="B535" s="2"/>
      <c r="C535" s="2"/>
      <c r="D535" s="4"/>
      <c r="E535" s="2"/>
      <c r="F535" s="4"/>
      <c r="G535" s="2"/>
      <c r="H535" s="2"/>
      <c r="I535" s="2"/>
      <c r="J535" s="1"/>
      <c r="K535" s="2"/>
      <c r="L535" s="2"/>
      <c r="M535" s="2"/>
      <c r="N535" s="1"/>
      <c r="O535" s="2"/>
      <c r="P535" s="2"/>
      <c r="Q535" s="2"/>
      <c r="R535" s="1"/>
      <c r="S535" s="2"/>
      <c r="T535" s="1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</row>
    <row r="536" spans="1:70">
      <c r="A536" s="2"/>
      <c r="B536" s="2"/>
      <c r="C536" s="2"/>
      <c r="D536" s="4"/>
      <c r="E536" s="2"/>
      <c r="F536" s="4"/>
      <c r="G536" s="2"/>
      <c r="H536" s="2"/>
      <c r="I536" s="2"/>
      <c r="J536" s="1"/>
      <c r="K536" s="2"/>
      <c r="L536" s="2"/>
      <c r="M536" s="2"/>
      <c r="N536" s="1"/>
      <c r="O536" s="2"/>
      <c r="P536" s="2"/>
      <c r="Q536" s="2"/>
      <c r="R536" s="1"/>
      <c r="S536" s="2"/>
      <c r="T536" s="1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</row>
    <row r="537" spans="1:70">
      <c r="A537" s="2"/>
      <c r="B537" s="2"/>
      <c r="C537" s="2"/>
      <c r="D537" s="4"/>
      <c r="E537" s="2"/>
      <c r="F537" s="4"/>
      <c r="G537" s="2"/>
      <c r="H537" s="2"/>
      <c r="I537" s="2"/>
      <c r="J537" s="1"/>
      <c r="K537" s="2"/>
      <c r="L537" s="2"/>
      <c r="M537" s="2"/>
      <c r="N537" s="1"/>
      <c r="O537" s="2"/>
      <c r="P537" s="2"/>
      <c r="Q537" s="2"/>
      <c r="R537" s="1"/>
      <c r="S537" s="2"/>
      <c r="T537" s="1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</row>
    <row r="538" spans="1:70">
      <c r="A538" s="2"/>
      <c r="B538" s="2"/>
      <c r="C538" s="2"/>
      <c r="D538" s="4"/>
      <c r="E538" s="2"/>
      <c r="F538" s="4"/>
      <c r="G538" s="2"/>
      <c r="H538" s="2"/>
      <c r="I538" s="2"/>
      <c r="J538" s="1"/>
      <c r="K538" s="2"/>
      <c r="L538" s="2"/>
      <c r="M538" s="2"/>
      <c r="N538" s="1"/>
      <c r="O538" s="2"/>
      <c r="P538" s="2"/>
      <c r="Q538" s="2"/>
      <c r="R538" s="1"/>
      <c r="S538" s="2"/>
      <c r="T538" s="1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</row>
    <row r="539" spans="1:70">
      <c r="A539" s="2"/>
      <c r="B539" s="2"/>
      <c r="C539" s="2"/>
      <c r="D539" s="4"/>
      <c r="E539" s="2"/>
      <c r="F539" s="4"/>
      <c r="G539" s="2"/>
      <c r="H539" s="2"/>
      <c r="I539" s="2"/>
      <c r="J539" s="1"/>
      <c r="K539" s="2"/>
      <c r="L539" s="2"/>
      <c r="M539" s="2"/>
      <c r="N539" s="1"/>
      <c r="O539" s="2"/>
      <c r="P539" s="2"/>
      <c r="Q539" s="2"/>
      <c r="R539" s="1"/>
      <c r="S539" s="2"/>
      <c r="T539" s="1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</row>
    <row r="540" spans="1:70">
      <c r="A540" s="2"/>
      <c r="B540" s="2"/>
      <c r="C540" s="2"/>
      <c r="D540" s="4"/>
      <c r="E540" s="2"/>
      <c r="F540" s="4"/>
      <c r="G540" s="2"/>
      <c r="H540" s="2"/>
      <c r="I540" s="2"/>
      <c r="J540" s="1"/>
      <c r="K540" s="2"/>
      <c r="L540" s="2"/>
      <c r="M540" s="2"/>
      <c r="N540" s="1"/>
      <c r="O540" s="2"/>
      <c r="P540" s="2"/>
      <c r="Q540" s="2"/>
      <c r="R540" s="1"/>
      <c r="S540" s="2"/>
      <c r="T540" s="1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</row>
    <row r="541" spans="1:70">
      <c r="A541" s="2"/>
      <c r="B541" s="2"/>
      <c r="C541" s="2"/>
      <c r="D541" s="4"/>
      <c r="E541" s="2"/>
      <c r="F541" s="4"/>
      <c r="G541" s="2"/>
      <c r="H541" s="2"/>
      <c r="I541" s="2"/>
      <c r="J541" s="1"/>
      <c r="K541" s="2"/>
      <c r="L541" s="2"/>
      <c r="M541" s="2"/>
      <c r="N541" s="1"/>
      <c r="O541" s="2"/>
      <c r="P541" s="2"/>
      <c r="Q541" s="2"/>
      <c r="R541" s="1"/>
      <c r="S541" s="2"/>
      <c r="T541" s="1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</row>
    <row r="542" spans="1:70">
      <c r="A542" s="2"/>
      <c r="B542" s="2"/>
      <c r="C542" s="2"/>
      <c r="D542" s="4"/>
      <c r="E542" s="2"/>
      <c r="F542" s="4"/>
      <c r="G542" s="2"/>
      <c r="H542" s="2"/>
      <c r="I542" s="2"/>
      <c r="J542" s="1"/>
      <c r="K542" s="2"/>
      <c r="L542" s="2"/>
      <c r="M542" s="2"/>
      <c r="N542" s="1"/>
      <c r="O542" s="2"/>
      <c r="P542" s="2"/>
      <c r="Q542" s="2"/>
      <c r="R542" s="1"/>
      <c r="S542" s="2"/>
      <c r="T542" s="1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</row>
    <row r="543" spans="1:70">
      <c r="A543" s="2"/>
      <c r="B543" s="2"/>
      <c r="C543" s="2"/>
      <c r="D543" s="4"/>
      <c r="E543" s="2"/>
      <c r="F543" s="4"/>
      <c r="G543" s="2"/>
      <c r="H543" s="2"/>
      <c r="I543" s="2"/>
      <c r="J543" s="1"/>
      <c r="K543" s="2"/>
      <c r="L543" s="2"/>
      <c r="M543" s="2"/>
      <c r="N543" s="1"/>
      <c r="O543" s="2"/>
      <c r="P543" s="2"/>
      <c r="Q543" s="2"/>
      <c r="R543" s="1"/>
      <c r="S543" s="2"/>
      <c r="T543" s="1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</row>
    <row r="544" spans="1:70">
      <c r="A544" s="2"/>
      <c r="B544" s="2"/>
      <c r="C544" s="2"/>
      <c r="D544" s="4"/>
      <c r="E544" s="2"/>
      <c r="F544" s="4"/>
      <c r="G544" s="2"/>
      <c r="H544" s="2"/>
      <c r="I544" s="2"/>
      <c r="J544" s="1"/>
      <c r="K544" s="2"/>
      <c r="L544" s="2"/>
      <c r="M544" s="2"/>
      <c r="N544" s="1"/>
      <c r="O544" s="2"/>
      <c r="P544" s="2"/>
      <c r="Q544" s="2"/>
      <c r="R544" s="1"/>
      <c r="S544" s="2"/>
      <c r="T544" s="1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</row>
    <row r="545" spans="1:70">
      <c r="A545" s="2"/>
      <c r="B545" s="2"/>
      <c r="C545" s="2"/>
      <c r="D545" s="4"/>
      <c r="E545" s="2"/>
      <c r="F545" s="4"/>
      <c r="G545" s="2"/>
      <c r="H545" s="2"/>
      <c r="I545" s="2"/>
      <c r="J545" s="1"/>
      <c r="K545" s="2"/>
      <c r="L545" s="2"/>
      <c r="M545" s="2"/>
      <c r="N545" s="1"/>
      <c r="O545" s="2"/>
      <c r="P545" s="2"/>
      <c r="Q545" s="2"/>
      <c r="R545" s="1"/>
      <c r="S545" s="2"/>
      <c r="T545" s="1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</row>
    <row r="546" spans="1:70">
      <c r="A546" s="2"/>
      <c r="B546" s="2"/>
      <c r="C546" s="2"/>
      <c r="D546" s="4"/>
      <c r="E546" s="2"/>
      <c r="F546" s="4"/>
      <c r="G546" s="2"/>
      <c r="H546" s="2"/>
      <c r="I546" s="2"/>
      <c r="J546" s="1"/>
      <c r="K546" s="2"/>
      <c r="L546" s="2"/>
      <c r="M546" s="2"/>
      <c r="N546" s="1"/>
      <c r="O546" s="2"/>
      <c r="P546" s="2"/>
      <c r="Q546" s="2"/>
      <c r="R546" s="1"/>
      <c r="S546" s="2"/>
      <c r="T546" s="1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</row>
    <row r="547" spans="1:70">
      <c r="A547" s="2"/>
      <c r="B547" s="2"/>
      <c r="C547" s="2"/>
      <c r="D547" s="4"/>
      <c r="E547" s="2"/>
      <c r="F547" s="4"/>
      <c r="G547" s="2"/>
      <c r="H547" s="2"/>
      <c r="I547" s="2"/>
      <c r="J547" s="1"/>
      <c r="K547" s="2"/>
      <c r="L547" s="2"/>
      <c r="M547" s="2"/>
      <c r="N547" s="1"/>
      <c r="O547" s="2"/>
      <c r="P547" s="2"/>
      <c r="Q547" s="2"/>
      <c r="R547" s="1"/>
      <c r="S547" s="2"/>
      <c r="T547" s="1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</row>
    <row r="548" spans="1:70">
      <c r="A548" s="2"/>
      <c r="B548" s="2"/>
      <c r="C548" s="2"/>
      <c r="D548" s="4"/>
      <c r="E548" s="2"/>
      <c r="F548" s="4"/>
      <c r="G548" s="2"/>
      <c r="H548" s="2"/>
      <c r="I548" s="2"/>
      <c r="J548" s="1"/>
      <c r="K548" s="2"/>
      <c r="L548" s="2"/>
      <c r="M548" s="2"/>
      <c r="N548" s="1"/>
      <c r="O548" s="2"/>
      <c r="P548" s="2"/>
      <c r="Q548" s="2"/>
      <c r="R548" s="1"/>
      <c r="S548" s="2"/>
      <c r="T548" s="1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</row>
    <row r="549" spans="1:70">
      <c r="A549" s="2"/>
      <c r="B549" s="2"/>
      <c r="C549" s="2"/>
      <c r="D549" s="4"/>
      <c r="E549" s="2"/>
      <c r="F549" s="4"/>
      <c r="G549" s="2"/>
      <c r="H549" s="2"/>
      <c r="I549" s="2"/>
      <c r="J549" s="1"/>
      <c r="K549" s="2"/>
      <c r="L549" s="2"/>
      <c r="M549" s="2"/>
      <c r="N549" s="1"/>
      <c r="O549" s="2"/>
      <c r="P549" s="2"/>
      <c r="Q549" s="2"/>
      <c r="R549" s="1"/>
      <c r="S549" s="2"/>
      <c r="T549" s="1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</row>
    <row r="550" spans="1:70">
      <c r="A550" s="2"/>
      <c r="B550" s="2"/>
      <c r="C550" s="2"/>
      <c r="D550" s="4"/>
      <c r="E550" s="2"/>
      <c r="F550" s="4"/>
      <c r="G550" s="2"/>
      <c r="H550" s="2"/>
      <c r="I550" s="2"/>
      <c r="J550" s="1"/>
      <c r="K550" s="2"/>
      <c r="L550" s="2"/>
      <c r="M550" s="2"/>
      <c r="N550" s="1"/>
      <c r="O550" s="2"/>
      <c r="P550" s="2"/>
      <c r="Q550" s="2"/>
      <c r="R550" s="1"/>
      <c r="S550" s="2"/>
      <c r="T550" s="1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</row>
    <row r="551" spans="1:70">
      <c r="A551" s="2"/>
      <c r="B551" s="2"/>
      <c r="C551" s="2"/>
      <c r="D551" s="4"/>
      <c r="E551" s="2"/>
      <c r="F551" s="4"/>
      <c r="G551" s="2"/>
      <c r="H551" s="2"/>
      <c r="I551" s="2"/>
      <c r="J551" s="1"/>
      <c r="K551" s="2"/>
      <c r="L551" s="2"/>
      <c r="M551" s="2"/>
      <c r="N551" s="1"/>
      <c r="O551" s="2"/>
      <c r="P551" s="2"/>
      <c r="Q551" s="2"/>
      <c r="R551" s="1"/>
      <c r="S551" s="2"/>
      <c r="T551" s="1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</row>
    <row r="552" spans="1:70">
      <c r="A552" s="2"/>
      <c r="B552" s="2"/>
      <c r="C552" s="2"/>
      <c r="D552" s="4"/>
      <c r="E552" s="2"/>
      <c r="F552" s="4"/>
      <c r="G552" s="2"/>
      <c r="H552" s="2"/>
      <c r="I552" s="2"/>
      <c r="J552" s="1"/>
      <c r="K552" s="2"/>
      <c r="L552" s="2"/>
      <c r="M552" s="2"/>
      <c r="N552" s="1"/>
      <c r="O552" s="2"/>
      <c r="P552" s="2"/>
      <c r="Q552" s="2"/>
      <c r="R552" s="1"/>
      <c r="S552" s="2"/>
      <c r="T552" s="1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</row>
    <row r="553" spans="1:70">
      <c r="A553" s="2"/>
      <c r="B553" s="2"/>
      <c r="C553" s="2"/>
      <c r="D553" s="4"/>
      <c r="E553" s="2"/>
      <c r="F553" s="4"/>
      <c r="G553" s="2"/>
      <c r="H553" s="2"/>
      <c r="I553" s="2"/>
      <c r="J553" s="1"/>
      <c r="K553" s="2"/>
      <c r="L553" s="2"/>
      <c r="M553" s="2"/>
      <c r="N553" s="1"/>
      <c r="O553" s="2"/>
      <c r="P553" s="2"/>
      <c r="Q553" s="2"/>
      <c r="R553" s="1"/>
      <c r="S553" s="2"/>
      <c r="T553" s="1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</row>
    <row r="554" spans="1:70">
      <c r="A554" s="2"/>
      <c r="B554" s="2"/>
      <c r="C554" s="2"/>
      <c r="D554" s="4"/>
      <c r="E554" s="2"/>
      <c r="F554" s="4"/>
      <c r="G554" s="2"/>
      <c r="H554" s="2"/>
      <c r="I554" s="2"/>
      <c r="J554" s="1"/>
      <c r="K554" s="2"/>
      <c r="L554" s="2"/>
      <c r="M554" s="2"/>
      <c r="N554" s="1"/>
      <c r="O554" s="2"/>
      <c r="P554" s="2"/>
      <c r="Q554" s="2"/>
      <c r="R554" s="1"/>
      <c r="S554" s="2"/>
      <c r="T554" s="1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</row>
    <row r="555" spans="1:70">
      <c r="A555" s="2"/>
      <c r="B555" s="2"/>
      <c r="C555" s="2"/>
      <c r="D555" s="4"/>
      <c r="E555" s="2"/>
      <c r="F555" s="4"/>
      <c r="G555" s="2"/>
      <c r="H555" s="2"/>
      <c r="I555" s="2"/>
      <c r="J555" s="1"/>
      <c r="K555" s="2"/>
      <c r="L555" s="2"/>
      <c r="M555" s="2"/>
      <c r="N555" s="1"/>
      <c r="O555" s="2"/>
      <c r="P555" s="2"/>
      <c r="Q555" s="2"/>
      <c r="R555" s="1"/>
      <c r="S555" s="2"/>
      <c r="T555" s="1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</row>
    <row r="556" spans="1:70">
      <c r="A556" s="2"/>
      <c r="B556" s="2"/>
      <c r="C556" s="2"/>
      <c r="D556" s="4"/>
      <c r="E556" s="2"/>
      <c r="F556" s="4"/>
      <c r="G556" s="2"/>
      <c r="H556" s="2"/>
      <c r="I556" s="2"/>
      <c r="J556" s="1"/>
      <c r="K556" s="2"/>
      <c r="L556" s="2"/>
      <c r="M556" s="2"/>
      <c r="N556" s="1"/>
      <c r="O556" s="2"/>
      <c r="P556" s="2"/>
      <c r="Q556" s="2"/>
      <c r="R556" s="1"/>
      <c r="S556" s="2"/>
      <c r="T556" s="1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</row>
    <row r="557" spans="1:70">
      <c r="A557" s="2"/>
      <c r="B557" s="2"/>
      <c r="C557" s="2"/>
      <c r="D557" s="4"/>
      <c r="E557" s="2"/>
      <c r="F557" s="4"/>
      <c r="G557" s="2"/>
      <c r="H557" s="2"/>
      <c r="I557" s="2"/>
      <c r="J557" s="1"/>
      <c r="K557" s="2"/>
      <c r="L557" s="2"/>
      <c r="M557" s="2"/>
      <c r="N557" s="1"/>
      <c r="O557" s="2"/>
      <c r="P557" s="2"/>
      <c r="Q557" s="2"/>
      <c r="R557" s="1"/>
      <c r="S557" s="2"/>
      <c r="T557" s="1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</row>
    <row r="558" spans="1:70">
      <c r="A558" s="2"/>
      <c r="B558" s="2"/>
      <c r="C558" s="2"/>
      <c r="D558" s="4"/>
      <c r="E558" s="2"/>
      <c r="F558" s="4"/>
      <c r="G558" s="2"/>
      <c r="H558" s="2"/>
      <c r="I558" s="2"/>
      <c r="J558" s="1"/>
      <c r="K558" s="2"/>
      <c r="L558" s="2"/>
      <c r="M558" s="2"/>
      <c r="N558" s="1"/>
      <c r="O558" s="2"/>
      <c r="P558" s="2"/>
      <c r="Q558" s="2"/>
      <c r="R558" s="1"/>
      <c r="S558" s="2"/>
      <c r="T558" s="1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</row>
    <row r="559" spans="1:70">
      <c r="A559" s="2"/>
      <c r="B559" s="2"/>
      <c r="C559" s="2"/>
      <c r="D559" s="4"/>
      <c r="E559" s="2"/>
      <c r="F559" s="4"/>
      <c r="G559" s="2"/>
      <c r="H559" s="2"/>
      <c r="I559" s="2"/>
      <c r="J559" s="1"/>
      <c r="K559" s="2"/>
      <c r="L559" s="2"/>
      <c r="M559" s="2"/>
      <c r="N559" s="1"/>
      <c r="O559" s="2"/>
      <c r="P559" s="2"/>
      <c r="Q559" s="2"/>
      <c r="R559" s="1"/>
      <c r="S559" s="2"/>
      <c r="T559" s="1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</row>
    <row r="560" spans="1:70">
      <c r="A560" s="2"/>
      <c r="B560" s="2"/>
      <c r="C560" s="2"/>
      <c r="D560" s="4"/>
      <c r="E560" s="2"/>
      <c r="F560" s="4"/>
      <c r="G560" s="2"/>
      <c r="H560" s="2"/>
      <c r="I560" s="2"/>
      <c r="J560" s="1"/>
      <c r="K560" s="2"/>
      <c r="L560" s="2"/>
      <c r="M560" s="2"/>
      <c r="N560" s="1"/>
      <c r="O560" s="2"/>
      <c r="P560" s="2"/>
      <c r="Q560" s="2"/>
      <c r="R560" s="1"/>
      <c r="S560" s="2"/>
      <c r="T560" s="1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</row>
    <row r="561" spans="1:70">
      <c r="A561" s="2"/>
      <c r="B561" s="2"/>
      <c r="C561" s="2"/>
      <c r="D561" s="4"/>
      <c r="E561" s="2"/>
      <c r="F561" s="4"/>
      <c r="G561" s="2"/>
      <c r="H561" s="2"/>
      <c r="I561" s="2"/>
      <c r="J561" s="1"/>
      <c r="K561" s="2"/>
      <c r="L561" s="2"/>
      <c r="M561" s="2"/>
      <c r="N561" s="1"/>
      <c r="O561" s="2"/>
      <c r="P561" s="2"/>
      <c r="Q561" s="2"/>
      <c r="R561" s="1"/>
      <c r="S561" s="2"/>
      <c r="T561" s="1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</row>
    <row r="562" spans="1:70">
      <c r="A562" s="2"/>
      <c r="B562" s="2"/>
      <c r="C562" s="2"/>
      <c r="D562" s="4"/>
      <c r="E562" s="2"/>
      <c r="F562" s="4"/>
      <c r="G562" s="2"/>
      <c r="H562" s="2"/>
      <c r="I562" s="2"/>
      <c r="J562" s="1"/>
      <c r="K562" s="2"/>
      <c r="L562" s="2"/>
      <c r="M562" s="2"/>
      <c r="N562" s="1"/>
      <c r="O562" s="2"/>
      <c r="P562" s="2"/>
      <c r="Q562" s="2"/>
      <c r="R562" s="1"/>
      <c r="S562" s="2"/>
      <c r="T562" s="1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</row>
    <row r="563" spans="1:70">
      <c r="A563" s="2"/>
      <c r="B563" s="2"/>
      <c r="C563" s="2"/>
      <c r="D563" s="4"/>
      <c r="E563" s="2"/>
      <c r="F563" s="4"/>
      <c r="G563" s="2"/>
      <c r="H563" s="2"/>
      <c r="I563" s="2"/>
      <c r="J563" s="1"/>
      <c r="K563" s="2"/>
      <c r="L563" s="2"/>
      <c r="M563" s="2"/>
      <c r="N563" s="1"/>
      <c r="O563" s="2"/>
      <c r="P563" s="2"/>
      <c r="Q563" s="2"/>
      <c r="R563" s="1"/>
      <c r="S563" s="2"/>
      <c r="T563" s="1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</row>
    <row r="564" spans="1:70">
      <c r="A564" s="2"/>
      <c r="B564" s="2"/>
      <c r="C564" s="2"/>
      <c r="D564" s="4"/>
      <c r="E564" s="2"/>
      <c r="F564" s="4"/>
      <c r="G564" s="2"/>
      <c r="H564" s="2"/>
      <c r="I564" s="2"/>
      <c r="J564" s="1"/>
      <c r="K564" s="2"/>
      <c r="L564" s="2"/>
      <c r="M564" s="2"/>
      <c r="N564" s="1"/>
      <c r="O564" s="2"/>
      <c r="P564" s="2"/>
      <c r="Q564" s="2"/>
      <c r="R564" s="1"/>
      <c r="S564" s="2"/>
      <c r="T564" s="1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</row>
    <row r="565" spans="1:70">
      <c r="A565" s="2"/>
      <c r="B565" s="2"/>
      <c r="C565" s="2"/>
      <c r="D565" s="4"/>
      <c r="E565" s="2"/>
      <c r="F565" s="4"/>
      <c r="G565" s="2"/>
      <c r="H565" s="2"/>
      <c r="I565" s="2"/>
      <c r="J565" s="1"/>
      <c r="K565" s="2"/>
      <c r="L565" s="2"/>
      <c r="M565" s="2"/>
      <c r="N565" s="1"/>
      <c r="O565" s="2"/>
      <c r="P565" s="2"/>
      <c r="Q565" s="2"/>
      <c r="R565" s="1"/>
      <c r="S565" s="2"/>
      <c r="T565" s="1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</row>
    <row r="566" spans="1:70">
      <c r="A566" s="2"/>
      <c r="B566" s="2"/>
      <c r="C566" s="2"/>
      <c r="D566" s="4"/>
      <c r="E566" s="2"/>
      <c r="F566" s="4"/>
      <c r="G566" s="2"/>
      <c r="H566" s="2"/>
      <c r="I566" s="2"/>
      <c r="J566" s="1"/>
      <c r="K566" s="2"/>
      <c r="L566" s="2"/>
      <c r="M566" s="2"/>
      <c r="N566" s="1"/>
      <c r="O566" s="2"/>
      <c r="P566" s="2"/>
      <c r="Q566" s="2"/>
      <c r="R566" s="1"/>
      <c r="S566" s="2"/>
      <c r="T566" s="1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</row>
    <row r="567" spans="1:70">
      <c r="A567" s="2"/>
      <c r="B567" s="2"/>
      <c r="C567" s="2"/>
      <c r="D567" s="4"/>
      <c r="E567" s="2"/>
      <c r="F567" s="4"/>
      <c r="G567" s="2"/>
      <c r="H567" s="2"/>
      <c r="I567" s="2"/>
      <c r="J567" s="1"/>
      <c r="K567" s="2"/>
      <c r="L567" s="2"/>
      <c r="M567" s="2"/>
      <c r="N567" s="1"/>
      <c r="O567" s="2"/>
      <c r="P567" s="2"/>
      <c r="Q567" s="2"/>
      <c r="R567" s="1"/>
      <c r="S567" s="2"/>
      <c r="T567" s="1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</row>
    <row r="568" spans="1:70">
      <c r="A568" s="2"/>
      <c r="B568" s="2"/>
      <c r="C568" s="2"/>
      <c r="D568" s="4"/>
      <c r="E568" s="2"/>
      <c r="F568" s="4"/>
      <c r="G568" s="2"/>
      <c r="H568" s="2"/>
      <c r="I568" s="2"/>
      <c r="J568" s="1"/>
      <c r="K568" s="2"/>
      <c r="L568" s="2"/>
      <c r="M568" s="2"/>
      <c r="N568" s="1"/>
      <c r="O568" s="2"/>
      <c r="P568" s="2"/>
      <c r="Q568" s="2"/>
      <c r="R568" s="1"/>
      <c r="S568" s="2"/>
      <c r="T568" s="1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</row>
    <row r="569" spans="1:70">
      <c r="A569" s="2"/>
      <c r="B569" s="2"/>
      <c r="C569" s="2"/>
      <c r="D569" s="4"/>
      <c r="E569" s="2"/>
      <c r="F569" s="4"/>
      <c r="G569" s="2"/>
      <c r="H569" s="2"/>
      <c r="I569" s="2"/>
      <c r="J569" s="1"/>
      <c r="K569" s="2"/>
      <c r="L569" s="2"/>
      <c r="M569" s="2"/>
      <c r="N569" s="1"/>
      <c r="O569" s="2"/>
      <c r="P569" s="2"/>
      <c r="Q569" s="2"/>
      <c r="R569" s="1"/>
      <c r="S569" s="2"/>
      <c r="T569" s="1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</row>
    <row r="570" spans="1:70">
      <c r="A570" s="2"/>
      <c r="B570" s="2"/>
      <c r="C570" s="2"/>
      <c r="D570" s="4"/>
      <c r="E570" s="2"/>
      <c r="F570" s="4"/>
      <c r="G570" s="2"/>
      <c r="H570" s="2"/>
      <c r="I570" s="2"/>
      <c r="J570" s="1"/>
      <c r="K570" s="2"/>
      <c r="L570" s="2"/>
      <c r="M570" s="2"/>
      <c r="N570" s="1"/>
      <c r="O570" s="2"/>
      <c r="P570" s="2"/>
      <c r="Q570" s="2"/>
      <c r="R570" s="1"/>
      <c r="S570" s="2"/>
      <c r="T570" s="1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</row>
    <row r="571" spans="1:70">
      <c r="A571" s="2"/>
      <c r="B571" s="2"/>
      <c r="C571" s="2"/>
      <c r="D571" s="4"/>
      <c r="E571" s="2"/>
      <c r="F571" s="4"/>
      <c r="G571" s="2"/>
      <c r="H571" s="2"/>
      <c r="I571" s="2"/>
      <c r="J571" s="1"/>
      <c r="K571" s="2"/>
      <c r="L571" s="2"/>
      <c r="M571" s="2"/>
      <c r="N571" s="1"/>
      <c r="O571" s="2"/>
      <c r="P571" s="2"/>
      <c r="Q571" s="2"/>
      <c r="R571" s="1"/>
      <c r="S571" s="2"/>
      <c r="T571" s="1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</row>
    <row r="572" spans="1:70">
      <c r="A572" s="2"/>
      <c r="B572" s="2"/>
      <c r="C572" s="2"/>
      <c r="D572" s="4"/>
      <c r="E572" s="2"/>
      <c r="F572" s="4"/>
      <c r="G572" s="2"/>
      <c r="H572" s="2"/>
      <c r="I572" s="2"/>
      <c r="J572" s="1"/>
      <c r="K572" s="2"/>
      <c r="L572" s="2"/>
      <c r="M572" s="2"/>
      <c r="N572" s="1"/>
      <c r="O572" s="2"/>
      <c r="P572" s="2"/>
      <c r="Q572" s="2"/>
      <c r="R572" s="1"/>
      <c r="S572" s="2"/>
      <c r="T572" s="1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</row>
    <row r="573" spans="1:70">
      <c r="A573" s="2"/>
      <c r="B573" s="2"/>
      <c r="C573" s="2"/>
      <c r="D573" s="4"/>
      <c r="E573" s="2"/>
      <c r="F573" s="4"/>
      <c r="G573" s="2"/>
      <c r="H573" s="2"/>
      <c r="I573" s="2"/>
      <c r="J573" s="1"/>
      <c r="K573" s="2"/>
      <c r="L573" s="2"/>
      <c r="M573" s="2"/>
      <c r="N573" s="1"/>
      <c r="O573" s="2"/>
      <c r="P573" s="2"/>
      <c r="Q573" s="2"/>
      <c r="R573" s="1"/>
      <c r="S573" s="2"/>
      <c r="T573" s="1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</row>
    <row r="574" spans="1:70">
      <c r="A574" s="2"/>
      <c r="B574" s="2"/>
      <c r="C574" s="2"/>
      <c r="D574" s="4"/>
      <c r="E574" s="2"/>
      <c r="F574" s="4"/>
      <c r="G574" s="2"/>
      <c r="H574" s="2"/>
      <c r="I574" s="2"/>
      <c r="J574" s="1"/>
      <c r="K574" s="2"/>
      <c r="L574" s="2"/>
      <c r="M574" s="2"/>
      <c r="N574" s="1"/>
      <c r="O574" s="2"/>
      <c r="P574" s="2"/>
      <c r="Q574" s="2"/>
      <c r="R574" s="1"/>
      <c r="S574" s="2"/>
      <c r="T574" s="1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</row>
    <row r="575" spans="1:70">
      <c r="A575" s="2"/>
      <c r="B575" s="2"/>
      <c r="C575" s="2"/>
      <c r="D575" s="4"/>
      <c r="E575" s="2"/>
      <c r="F575" s="4"/>
      <c r="G575" s="2"/>
      <c r="H575" s="2"/>
      <c r="I575" s="2"/>
      <c r="J575" s="1"/>
      <c r="K575" s="2"/>
      <c r="L575" s="2"/>
      <c r="M575" s="2"/>
      <c r="N575" s="1"/>
      <c r="O575" s="2"/>
      <c r="P575" s="2"/>
      <c r="Q575" s="2"/>
      <c r="R575" s="1"/>
      <c r="S575" s="2"/>
      <c r="T575" s="1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</row>
    <row r="576" spans="1:70">
      <c r="A576" s="2"/>
      <c r="B576" s="2"/>
      <c r="C576" s="2"/>
      <c r="D576" s="4"/>
      <c r="E576" s="2"/>
      <c r="F576" s="4"/>
      <c r="G576" s="2"/>
      <c r="H576" s="2"/>
      <c r="I576" s="2"/>
      <c r="J576" s="1"/>
      <c r="K576" s="2"/>
      <c r="L576" s="2"/>
      <c r="M576" s="2"/>
      <c r="N576" s="1"/>
      <c r="O576" s="2"/>
      <c r="P576" s="2"/>
      <c r="Q576" s="2"/>
      <c r="R576" s="1"/>
      <c r="S576" s="2"/>
      <c r="T576" s="1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</row>
    <row r="577" spans="1:70">
      <c r="A577" s="2"/>
      <c r="B577" s="2"/>
      <c r="C577" s="2"/>
      <c r="D577" s="4"/>
      <c r="E577" s="2"/>
      <c r="F577" s="4"/>
      <c r="G577" s="2"/>
      <c r="H577" s="2"/>
      <c r="I577" s="2"/>
      <c r="J577" s="1"/>
      <c r="K577" s="2"/>
      <c r="L577" s="2"/>
      <c r="M577" s="2"/>
      <c r="N577" s="1"/>
      <c r="O577" s="2"/>
      <c r="P577" s="2"/>
      <c r="Q577" s="2"/>
      <c r="R577" s="1"/>
      <c r="S577" s="2"/>
      <c r="T577" s="1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</row>
    <row r="578" spans="1:70">
      <c r="A578" s="2"/>
      <c r="B578" s="2"/>
      <c r="C578" s="2"/>
      <c r="D578" s="4"/>
      <c r="E578" s="2"/>
      <c r="F578" s="4"/>
      <c r="G578" s="2"/>
      <c r="H578" s="2"/>
      <c r="I578" s="2"/>
      <c r="J578" s="1"/>
      <c r="K578" s="2"/>
      <c r="L578" s="2"/>
      <c r="M578" s="2"/>
      <c r="N578" s="1"/>
      <c r="O578" s="2"/>
      <c r="P578" s="2"/>
      <c r="Q578" s="2"/>
      <c r="R578" s="1"/>
      <c r="S578" s="2"/>
      <c r="T578" s="1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</row>
    <row r="579" spans="1:70">
      <c r="A579" s="2"/>
      <c r="B579" s="2"/>
      <c r="C579" s="2"/>
      <c r="D579" s="4"/>
      <c r="E579" s="2"/>
      <c r="F579" s="4"/>
      <c r="G579" s="2"/>
      <c r="H579" s="2"/>
      <c r="I579" s="2"/>
      <c r="J579" s="1"/>
      <c r="K579" s="2"/>
      <c r="L579" s="2"/>
      <c r="M579" s="2"/>
      <c r="N579" s="1"/>
      <c r="O579" s="2"/>
      <c r="P579" s="2"/>
      <c r="Q579" s="2"/>
      <c r="R579" s="1"/>
      <c r="S579" s="2"/>
      <c r="T579" s="1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</row>
    <row r="580" spans="1:70">
      <c r="A580" s="2"/>
      <c r="B580" s="2"/>
      <c r="C580" s="2"/>
      <c r="D580" s="4"/>
      <c r="E580" s="2"/>
      <c r="F580" s="4"/>
      <c r="G580" s="2"/>
      <c r="H580" s="2"/>
      <c r="I580" s="2"/>
      <c r="J580" s="1"/>
      <c r="K580" s="2"/>
      <c r="L580" s="2"/>
      <c r="M580" s="2"/>
      <c r="N580" s="1"/>
      <c r="O580" s="2"/>
      <c r="P580" s="2"/>
      <c r="Q580" s="2"/>
      <c r="R580" s="1"/>
      <c r="S580" s="2"/>
      <c r="T580" s="1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</row>
    <row r="581" spans="1:70">
      <c r="A581" s="2"/>
      <c r="B581" s="2"/>
      <c r="C581" s="2"/>
      <c r="D581" s="4"/>
      <c r="E581" s="2"/>
      <c r="F581" s="4"/>
      <c r="G581" s="2"/>
      <c r="H581" s="2"/>
      <c r="I581" s="2"/>
      <c r="J581" s="1"/>
      <c r="K581" s="2"/>
      <c r="L581" s="2"/>
      <c r="M581" s="2"/>
      <c r="N581" s="1"/>
      <c r="O581" s="2"/>
      <c r="P581" s="2"/>
      <c r="Q581" s="2"/>
      <c r="R581" s="1"/>
      <c r="S581" s="2"/>
      <c r="T581" s="1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</row>
    <row r="582" spans="1:70">
      <c r="A582" s="2"/>
      <c r="B582" s="2"/>
      <c r="C582" s="2"/>
      <c r="D582" s="4"/>
      <c r="E582" s="2"/>
      <c r="F582" s="4"/>
      <c r="G582" s="2"/>
      <c r="H582" s="2"/>
      <c r="I582" s="2"/>
      <c r="J582" s="1"/>
      <c r="K582" s="2"/>
      <c r="L582" s="2"/>
      <c r="M582" s="2"/>
      <c r="N582" s="1"/>
      <c r="O582" s="2"/>
      <c r="P582" s="2"/>
      <c r="Q582" s="2"/>
      <c r="R582" s="1"/>
      <c r="S582" s="2"/>
      <c r="T582" s="1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</row>
    <row r="583" spans="1:70">
      <c r="A583" s="2"/>
      <c r="B583" s="2"/>
      <c r="C583" s="2"/>
      <c r="D583" s="4"/>
      <c r="E583" s="2"/>
      <c r="F583" s="4"/>
      <c r="G583" s="2"/>
      <c r="H583" s="2"/>
      <c r="I583" s="2"/>
      <c r="J583" s="1"/>
      <c r="K583" s="2"/>
      <c r="L583" s="2"/>
      <c r="M583" s="2"/>
      <c r="N583" s="1"/>
      <c r="O583" s="2"/>
      <c r="P583" s="2"/>
      <c r="Q583" s="2"/>
      <c r="R583" s="1"/>
      <c r="S583" s="2"/>
      <c r="T583" s="1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</row>
    <row r="584" spans="1:70">
      <c r="A584" s="2"/>
      <c r="B584" s="2"/>
      <c r="C584" s="2"/>
      <c r="D584" s="4"/>
      <c r="E584" s="2"/>
      <c r="F584" s="4"/>
      <c r="G584" s="2"/>
      <c r="H584" s="2"/>
      <c r="I584" s="2"/>
      <c r="J584" s="1"/>
      <c r="K584" s="2"/>
      <c r="L584" s="2"/>
      <c r="M584" s="2"/>
      <c r="N584" s="1"/>
      <c r="O584" s="2"/>
      <c r="P584" s="2"/>
      <c r="Q584" s="2"/>
      <c r="R584" s="1"/>
      <c r="S584" s="2"/>
      <c r="T584" s="1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</row>
    <row r="585" spans="1:70">
      <c r="A585" s="2"/>
      <c r="B585" s="2"/>
      <c r="C585" s="2"/>
      <c r="D585" s="4"/>
      <c r="E585" s="2"/>
      <c r="F585" s="4"/>
      <c r="G585" s="2"/>
      <c r="H585" s="2"/>
      <c r="I585" s="2"/>
      <c r="J585" s="1"/>
      <c r="K585" s="2"/>
      <c r="L585" s="2"/>
      <c r="M585" s="2"/>
      <c r="N585" s="1"/>
      <c r="O585" s="2"/>
      <c r="P585" s="2"/>
      <c r="Q585" s="2"/>
      <c r="R585" s="1"/>
      <c r="S585" s="2"/>
      <c r="T585" s="1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</row>
    <row r="586" spans="1:70">
      <c r="A586" s="2"/>
      <c r="B586" s="2"/>
      <c r="C586" s="2"/>
      <c r="D586" s="4"/>
      <c r="E586" s="2"/>
      <c r="F586" s="4"/>
      <c r="G586" s="2"/>
      <c r="H586" s="2"/>
      <c r="I586" s="2"/>
      <c r="J586" s="1"/>
      <c r="K586" s="2"/>
      <c r="L586" s="2"/>
      <c r="M586" s="2"/>
      <c r="N586" s="1"/>
      <c r="O586" s="2"/>
      <c r="P586" s="2"/>
      <c r="Q586" s="2"/>
      <c r="R586" s="1"/>
      <c r="S586" s="2"/>
      <c r="T586" s="1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</row>
    <row r="587" spans="1:70">
      <c r="A587" s="2"/>
      <c r="B587" s="2"/>
      <c r="C587" s="2"/>
      <c r="D587" s="4"/>
      <c r="E587" s="2"/>
      <c r="F587" s="4"/>
      <c r="G587" s="2"/>
      <c r="H587" s="2"/>
      <c r="I587" s="2"/>
      <c r="J587" s="1"/>
      <c r="K587" s="2"/>
      <c r="L587" s="2"/>
      <c r="M587" s="2"/>
      <c r="N587" s="1"/>
      <c r="O587" s="2"/>
      <c r="P587" s="2"/>
      <c r="Q587" s="2"/>
      <c r="R587" s="1"/>
      <c r="S587" s="2"/>
      <c r="T587" s="1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</row>
    <row r="588" spans="1:70">
      <c r="A588" s="2"/>
      <c r="B588" s="2"/>
      <c r="C588" s="2"/>
      <c r="D588" s="4"/>
      <c r="E588" s="2"/>
      <c r="F588" s="4"/>
      <c r="G588" s="2"/>
      <c r="H588" s="2"/>
      <c r="I588" s="2"/>
      <c r="J588" s="1"/>
      <c r="K588" s="2"/>
      <c r="L588" s="2"/>
      <c r="M588" s="2"/>
      <c r="N588" s="1"/>
      <c r="O588" s="2"/>
      <c r="P588" s="2"/>
      <c r="Q588" s="2"/>
      <c r="R588" s="1"/>
      <c r="S588" s="2"/>
      <c r="T588" s="1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</row>
    <row r="589" spans="1:70">
      <c r="A589" s="2"/>
      <c r="B589" s="2"/>
      <c r="C589" s="2"/>
      <c r="D589" s="4"/>
      <c r="E589" s="2"/>
      <c r="F589" s="4"/>
      <c r="G589" s="2"/>
      <c r="H589" s="2"/>
      <c r="I589" s="2"/>
      <c r="J589" s="1"/>
      <c r="K589" s="2"/>
      <c r="L589" s="2"/>
      <c r="M589" s="2"/>
      <c r="N589" s="1"/>
      <c r="O589" s="2"/>
      <c r="P589" s="2"/>
      <c r="Q589" s="2"/>
      <c r="R589" s="1"/>
      <c r="S589" s="2"/>
      <c r="T589" s="1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</row>
    <row r="590" spans="1:70">
      <c r="A590" s="2"/>
      <c r="B590" s="2"/>
      <c r="C590" s="2"/>
      <c r="D590" s="4"/>
      <c r="E590" s="2"/>
      <c r="F590" s="4"/>
      <c r="G590" s="2"/>
      <c r="H590" s="2"/>
      <c r="I590" s="2"/>
      <c r="J590" s="1"/>
      <c r="K590" s="2"/>
      <c r="L590" s="2"/>
      <c r="M590" s="2"/>
      <c r="N590" s="1"/>
      <c r="O590" s="2"/>
      <c r="P590" s="2"/>
      <c r="Q590" s="2"/>
      <c r="R590" s="1"/>
      <c r="S590" s="2"/>
      <c r="T590" s="1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</row>
    <row r="591" spans="1:70">
      <c r="A591" s="2"/>
      <c r="B591" s="2"/>
      <c r="C591" s="2"/>
      <c r="D591" s="4"/>
      <c r="E591" s="2"/>
      <c r="F591" s="4"/>
      <c r="G591" s="2"/>
      <c r="H591" s="2"/>
      <c r="I591" s="2"/>
      <c r="J591" s="1"/>
      <c r="K591" s="2"/>
      <c r="L591" s="2"/>
      <c r="M591" s="2"/>
      <c r="N591" s="1"/>
      <c r="O591" s="2"/>
      <c r="P591" s="2"/>
      <c r="Q591" s="2"/>
      <c r="R591" s="1"/>
      <c r="S591" s="2"/>
      <c r="T591" s="1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</row>
    <row r="592" spans="1:70">
      <c r="A592" s="2"/>
      <c r="B592" s="2"/>
      <c r="C592" s="2"/>
      <c r="D592" s="4"/>
      <c r="E592" s="2"/>
      <c r="F592" s="4"/>
      <c r="G592" s="2"/>
      <c r="H592" s="2"/>
      <c r="I592" s="2"/>
      <c r="J592" s="1"/>
      <c r="K592" s="2"/>
      <c r="L592" s="2"/>
      <c r="M592" s="2"/>
      <c r="N592" s="1"/>
      <c r="O592" s="2"/>
      <c r="P592" s="2"/>
      <c r="Q592" s="2"/>
      <c r="R592" s="1"/>
      <c r="S592" s="2"/>
      <c r="T592" s="1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</row>
    <row r="593" spans="1:70">
      <c r="A593" s="2"/>
      <c r="B593" s="2"/>
      <c r="C593" s="2"/>
      <c r="D593" s="4"/>
      <c r="E593" s="2"/>
      <c r="F593" s="4"/>
      <c r="G593" s="2"/>
      <c r="H593" s="2"/>
      <c r="I593" s="2"/>
      <c r="J593" s="1"/>
      <c r="K593" s="2"/>
      <c r="L593" s="2"/>
      <c r="M593" s="2"/>
      <c r="N593" s="1"/>
      <c r="O593" s="2"/>
      <c r="P593" s="2"/>
      <c r="Q593" s="2"/>
      <c r="R593" s="1"/>
      <c r="S593" s="2"/>
      <c r="T593" s="1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</row>
    <row r="594" spans="1:70">
      <c r="A594" s="2"/>
      <c r="B594" s="2"/>
      <c r="C594" s="2"/>
      <c r="D594" s="4"/>
      <c r="E594" s="2"/>
      <c r="F594" s="4"/>
      <c r="G594" s="2"/>
      <c r="H594" s="2"/>
      <c r="I594" s="2"/>
      <c r="J594" s="1"/>
      <c r="K594" s="2"/>
      <c r="L594" s="2"/>
      <c r="M594" s="2"/>
      <c r="N594" s="1"/>
      <c r="O594" s="2"/>
      <c r="P594" s="2"/>
      <c r="Q594" s="2"/>
      <c r="R594" s="1"/>
      <c r="S594" s="2"/>
      <c r="T594" s="1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</row>
    <row r="595" spans="1:70">
      <c r="A595" s="2"/>
      <c r="B595" s="2"/>
      <c r="C595" s="2"/>
      <c r="D595" s="4"/>
      <c r="E595" s="2"/>
      <c r="F595" s="4"/>
      <c r="G595" s="2"/>
      <c r="H595" s="2"/>
      <c r="I595" s="2"/>
      <c r="J595" s="1"/>
      <c r="K595" s="2"/>
      <c r="L595" s="2"/>
      <c r="M595" s="2"/>
      <c r="N595" s="1"/>
      <c r="O595" s="2"/>
      <c r="P595" s="2"/>
      <c r="Q595" s="2"/>
      <c r="R595" s="1"/>
      <c r="S595" s="2"/>
      <c r="T595" s="1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</row>
    <row r="596" spans="1:70">
      <c r="A596" s="2"/>
      <c r="B596" s="2"/>
      <c r="C596" s="2"/>
      <c r="D596" s="4"/>
      <c r="E596" s="2"/>
      <c r="F596" s="4"/>
      <c r="G596" s="2"/>
      <c r="H596" s="2"/>
      <c r="I596" s="2"/>
      <c r="J596" s="1"/>
      <c r="K596" s="2"/>
      <c r="L596" s="2"/>
      <c r="M596" s="2"/>
      <c r="N596" s="1"/>
      <c r="O596" s="2"/>
      <c r="P596" s="2"/>
      <c r="Q596" s="2"/>
      <c r="R596" s="1"/>
      <c r="S596" s="2"/>
      <c r="T596" s="1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</row>
    <row r="597" spans="1:70">
      <c r="A597" s="2"/>
      <c r="B597" s="2"/>
      <c r="C597" s="2"/>
      <c r="D597" s="4"/>
      <c r="E597" s="2"/>
      <c r="F597" s="4"/>
      <c r="G597" s="2"/>
      <c r="H597" s="2"/>
      <c r="I597" s="2"/>
      <c r="J597" s="1"/>
      <c r="K597" s="2"/>
      <c r="L597" s="2"/>
      <c r="M597" s="2"/>
      <c r="N597" s="1"/>
      <c r="O597" s="2"/>
      <c r="P597" s="2"/>
      <c r="Q597" s="2"/>
      <c r="R597" s="1"/>
      <c r="S597" s="2"/>
      <c r="T597" s="1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</row>
    <row r="598" spans="1:70">
      <c r="A598" s="2"/>
      <c r="B598" s="2"/>
      <c r="C598" s="2"/>
      <c r="D598" s="4"/>
      <c r="E598" s="2"/>
      <c r="F598" s="4"/>
      <c r="G598" s="2"/>
      <c r="H598" s="2"/>
      <c r="I598" s="2"/>
      <c r="J598" s="1"/>
      <c r="K598" s="2"/>
      <c r="L598" s="2"/>
      <c r="M598" s="2"/>
      <c r="N598" s="1"/>
      <c r="O598" s="2"/>
      <c r="P598" s="2"/>
      <c r="Q598" s="2"/>
      <c r="R598" s="1"/>
      <c r="S598" s="2"/>
      <c r="T598" s="1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</row>
    <row r="599" spans="1:70">
      <c r="A599" s="2"/>
      <c r="B599" s="2"/>
      <c r="C599" s="2"/>
      <c r="D599" s="4"/>
      <c r="E599" s="2"/>
      <c r="F599" s="4"/>
      <c r="G599" s="2"/>
      <c r="H599" s="2"/>
      <c r="I599" s="2"/>
      <c r="J599" s="1"/>
      <c r="K599" s="2"/>
      <c r="L599" s="2"/>
      <c r="M599" s="2"/>
      <c r="N599" s="1"/>
      <c r="O599" s="2"/>
      <c r="P599" s="2"/>
      <c r="Q599" s="2"/>
      <c r="R599" s="1"/>
      <c r="S599" s="2"/>
      <c r="T599" s="1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</row>
    <row r="600" spans="1:70">
      <c r="A600" s="2"/>
      <c r="B600" s="2"/>
      <c r="C600" s="2"/>
      <c r="D600" s="4"/>
      <c r="E600" s="2"/>
      <c r="F600" s="4"/>
      <c r="G600" s="2"/>
      <c r="H600" s="2"/>
      <c r="I600" s="2"/>
      <c r="J600" s="1"/>
      <c r="K600" s="2"/>
      <c r="L600" s="2"/>
      <c r="M600" s="2"/>
      <c r="N600" s="1"/>
      <c r="O600" s="2"/>
      <c r="P600" s="2"/>
      <c r="Q600" s="2"/>
      <c r="R600" s="1"/>
      <c r="S600" s="2"/>
      <c r="T600" s="1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</row>
    <row r="601" spans="1:70">
      <c r="A601" s="2"/>
      <c r="B601" s="2"/>
      <c r="C601" s="2"/>
      <c r="D601" s="4"/>
      <c r="E601" s="2"/>
      <c r="F601" s="4"/>
      <c r="G601" s="2"/>
      <c r="H601" s="2"/>
      <c r="I601" s="2"/>
      <c r="J601" s="1"/>
      <c r="K601" s="2"/>
      <c r="L601" s="2"/>
      <c r="M601" s="2"/>
      <c r="N601" s="1"/>
      <c r="O601" s="2"/>
      <c r="P601" s="2"/>
      <c r="Q601" s="2"/>
      <c r="R601" s="1"/>
      <c r="S601" s="2"/>
      <c r="T601" s="1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</row>
    <row r="602" spans="1:70">
      <c r="A602" s="2"/>
      <c r="B602" s="2"/>
      <c r="C602" s="2"/>
      <c r="D602" s="4"/>
      <c r="E602" s="2"/>
      <c r="F602" s="4"/>
      <c r="G602" s="2"/>
      <c r="H602" s="2"/>
      <c r="I602" s="2"/>
      <c r="J602" s="1"/>
      <c r="K602" s="2"/>
      <c r="L602" s="2"/>
      <c r="M602" s="2"/>
      <c r="N602" s="1"/>
      <c r="O602" s="2"/>
      <c r="P602" s="2"/>
      <c r="Q602" s="2"/>
      <c r="R602" s="1"/>
      <c r="S602" s="2"/>
      <c r="T602" s="1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</row>
    <row r="603" spans="1:70">
      <c r="A603" s="2"/>
      <c r="B603" s="2"/>
      <c r="C603" s="2"/>
      <c r="D603" s="4"/>
      <c r="E603" s="2"/>
      <c r="F603" s="4"/>
      <c r="G603" s="2"/>
      <c r="H603" s="2"/>
      <c r="I603" s="2"/>
      <c r="J603" s="1"/>
      <c r="K603" s="2"/>
      <c r="L603" s="2"/>
      <c r="M603" s="2"/>
      <c r="N603" s="1"/>
      <c r="O603" s="2"/>
      <c r="P603" s="2"/>
      <c r="Q603" s="2"/>
      <c r="R603" s="1"/>
      <c r="S603" s="2"/>
      <c r="T603" s="1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</row>
    <row r="604" spans="1:70">
      <c r="A604" s="2"/>
      <c r="B604" s="2"/>
      <c r="C604" s="2"/>
      <c r="D604" s="4"/>
      <c r="E604" s="2"/>
      <c r="F604" s="4"/>
      <c r="G604" s="2"/>
      <c r="H604" s="2"/>
      <c r="I604" s="2"/>
      <c r="J604" s="1"/>
      <c r="K604" s="2"/>
      <c r="L604" s="2"/>
      <c r="M604" s="2"/>
      <c r="N604" s="1"/>
      <c r="O604" s="2"/>
      <c r="P604" s="2"/>
      <c r="Q604" s="2"/>
      <c r="R604" s="1"/>
      <c r="S604" s="2"/>
      <c r="T604" s="1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</row>
    <row r="605" spans="1:70">
      <c r="A605" s="2"/>
      <c r="B605" s="2"/>
      <c r="C605" s="2"/>
      <c r="D605" s="4"/>
      <c r="E605" s="2"/>
      <c r="F605" s="4"/>
      <c r="G605" s="2"/>
      <c r="H605" s="2"/>
      <c r="I605" s="2"/>
      <c r="J605" s="1"/>
      <c r="K605" s="2"/>
      <c r="L605" s="2"/>
      <c r="M605" s="2"/>
      <c r="N605" s="1"/>
      <c r="O605" s="2"/>
      <c r="P605" s="2"/>
      <c r="Q605" s="2"/>
      <c r="R605" s="1"/>
      <c r="S605" s="2"/>
      <c r="T605" s="1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</row>
    <row r="606" spans="1:70">
      <c r="A606" s="2"/>
      <c r="B606" s="2"/>
      <c r="C606" s="2"/>
      <c r="D606" s="4"/>
      <c r="E606" s="2"/>
      <c r="F606" s="4"/>
      <c r="G606" s="2"/>
      <c r="H606" s="2"/>
      <c r="I606" s="2"/>
      <c r="J606" s="1"/>
      <c r="K606" s="2"/>
      <c r="L606" s="2"/>
      <c r="M606" s="2"/>
      <c r="N606" s="1"/>
      <c r="O606" s="2"/>
      <c r="P606" s="2"/>
      <c r="Q606" s="2"/>
      <c r="R606" s="1"/>
      <c r="S606" s="2"/>
      <c r="T606" s="1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</row>
    <row r="607" spans="1:70">
      <c r="A607" s="2"/>
      <c r="B607" s="2"/>
      <c r="C607" s="2"/>
      <c r="D607" s="4"/>
      <c r="E607" s="2"/>
      <c r="F607" s="4"/>
      <c r="G607" s="2"/>
      <c r="H607" s="2"/>
      <c r="I607" s="2"/>
      <c r="J607" s="1"/>
      <c r="K607" s="2"/>
      <c r="L607" s="2"/>
      <c r="M607" s="2"/>
      <c r="N607" s="1"/>
      <c r="O607" s="2"/>
      <c r="P607" s="2"/>
      <c r="Q607" s="2"/>
      <c r="R607" s="1"/>
      <c r="S607" s="2"/>
      <c r="T607" s="1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</row>
    <row r="608" spans="1:70">
      <c r="A608" s="2"/>
      <c r="B608" s="2"/>
      <c r="C608" s="2"/>
      <c r="D608" s="4"/>
      <c r="E608" s="2"/>
      <c r="F608" s="4"/>
      <c r="G608" s="2"/>
      <c r="H608" s="2"/>
      <c r="I608" s="2"/>
      <c r="J608" s="1"/>
      <c r="K608" s="2"/>
      <c r="L608" s="2"/>
      <c r="M608" s="2"/>
      <c r="N608" s="1"/>
      <c r="O608" s="2"/>
      <c r="P608" s="2"/>
      <c r="Q608" s="2"/>
      <c r="R608" s="1"/>
      <c r="S608" s="2"/>
      <c r="T608" s="1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</row>
    <row r="609" spans="1:70">
      <c r="A609" s="2"/>
      <c r="B609" s="2"/>
      <c r="C609" s="2"/>
      <c r="D609" s="4"/>
      <c r="E609" s="2"/>
      <c r="F609" s="4"/>
      <c r="G609" s="2"/>
      <c r="H609" s="2"/>
      <c r="I609" s="2"/>
      <c r="J609" s="1"/>
      <c r="K609" s="2"/>
      <c r="L609" s="2"/>
      <c r="M609" s="2"/>
      <c r="N609" s="1"/>
      <c r="O609" s="2"/>
      <c r="P609" s="2"/>
      <c r="Q609" s="2"/>
      <c r="R609" s="1"/>
      <c r="S609" s="2"/>
      <c r="T609" s="1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</row>
    <row r="610" spans="1:70">
      <c r="A610" s="2"/>
      <c r="B610" s="2"/>
      <c r="C610" s="2"/>
      <c r="D610" s="4"/>
      <c r="E610" s="2"/>
      <c r="F610" s="4"/>
      <c r="G610" s="2"/>
      <c r="H610" s="2"/>
      <c r="I610" s="2"/>
      <c r="J610" s="1"/>
      <c r="K610" s="2"/>
      <c r="L610" s="2"/>
      <c r="M610" s="2"/>
      <c r="N610" s="1"/>
      <c r="O610" s="2"/>
      <c r="P610" s="2"/>
      <c r="Q610" s="2"/>
      <c r="R610" s="1"/>
      <c r="S610" s="2"/>
      <c r="T610" s="1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</row>
    <row r="611" spans="1:70">
      <c r="A611" s="2"/>
      <c r="B611" s="2"/>
      <c r="C611" s="2"/>
      <c r="D611" s="4"/>
      <c r="E611" s="2"/>
      <c r="F611" s="4"/>
      <c r="G611" s="2"/>
      <c r="H611" s="2"/>
      <c r="I611" s="2"/>
      <c r="J611" s="1"/>
      <c r="K611" s="2"/>
      <c r="L611" s="2"/>
      <c r="M611" s="2"/>
      <c r="N611" s="1"/>
      <c r="O611" s="2"/>
      <c r="P611" s="2"/>
      <c r="Q611" s="2"/>
      <c r="R611" s="1"/>
      <c r="S611" s="2"/>
      <c r="T611" s="1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</row>
    <row r="612" spans="1:70">
      <c r="A612" s="2"/>
      <c r="B612" s="2"/>
      <c r="C612" s="2"/>
      <c r="D612" s="4"/>
      <c r="E612" s="2"/>
      <c r="F612" s="4"/>
      <c r="G612" s="2"/>
      <c r="H612" s="2"/>
      <c r="I612" s="2"/>
      <c r="J612" s="1"/>
      <c r="K612" s="2"/>
      <c r="L612" s="2"/>
      <c r="M612" s="2"/>
      <c r="N612" s="1"/>
      <c r="O612" s="2"/>
      <c r="P612" s="2"/>
      <c r="Q612" s="2"/>
      <c r="R612" s="1"/>
      <c r="S612" s="2"/>
      <c r="T612" s="1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</row>
    <row r="613" spans="1:70">
      <c r="A613" s="2"/>
      <c r="B613" s="2"/>
      <c r="C613" s="2"/>
      <c r="D613" s="4"/>
      <c r="E613" s="2"/>
      <c r="F613" s="4"/>
      <c r="G613" s="2"/>
      <c r="H613" s="2"/>
      <c r="I613" s="2"/>
      <c r="J613" s="1"/>
      <c r="K613" s="2"/>
      <c r="L613" s="2"/>
      <c r="M613" s="2"/>
      <c r="N613" s="1"/>
      <c r="O613" s="2"/>
      <c r="P613" s="2"/>
      <c r="Q613" s="2"/>
      <c r="R613" s="1"/>
      <c r="S613" s="2"/>
      <c r="T613" s="1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</row>
    <row r="614" spans="1:70">
      <c r="A614" s="2"/>
      <c r="B614" s="2"/>
      <c r="C614" s="2"/>
      <c r="D614" s="4"/>
      <c r="E614" s="2"/>
      <c r="F614" s="4"/>
      <c r="G614" s="2"/>
      <c r="H614" s="2"/>
      <c r="I614" s="2"/>
      <c r="J614" s="1"/>
      <c r="K614" s="2"/>
      <c r="L614" s="2"/>
      <c r="M614" s="2"/>
      <c r="N614" s="1"/>
      <c r="O614" s="2"/>
      <c r="P614" s="2"/>
      <c r="Q614" s="2"/>
      <c r="R614" s="1"/>
      <c r="S614" s="2"/>
      <c r="T614" s="1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</row>
    <row r="615" spans="1:70">
      <c r="A615" s="2"/>
      <c r="B615" s="2"/>
      <c r="C615" s="2"/>
      <c r="D615" s="4"/>
      <c r="E615" s="2"/>
      <c r="F615" s="4"/>
      <c r="G615" s="2"/>
      <c r="H615" s="2"/>
      <c r="I615" s="2"/>
      <c r="J615" s="1"/>
      <c r="K615" s="2"/>
      <c r="L615" s="2"/>
      <c r="M615" s="2"/>
      <c r="N615" s="1"/>
      <c r="O615" s="2"/>
      <c r="P615" s="2"/>
      <c r="Q615" s="2"/>
      <c r="R615" s="1"/>
      <c r="S615" s="2"/>
      <c r="T615" s="1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</row>
    <row r="616" spans="1:70">
      <c r="A616" s="2"/>
      <c r="B616" s="2"/>
      <c r="C616" s="2"/>
      <c r="D616" s="4"/>
      <c r="E616" s="2"/>
      <c r="F616" s="4"/>
      <c r="G616" s="2"/>
      <c r="H616" s="2"/>
      <c r="I616" s="2"/>
      <c r="J616" s="1"/>
      <c r="K616" s="2"/>
      <c r="L616" s="2"/>
      <c r="M616" s="2"/>
      <c r="N616" s="1"/>
      <c r="O616" s="2"/>
      <c r="P616" s="2"/>
      <c r="Q616" s="2"/>
      <c r="R616" s="1"/>
      <c r="S616" s="2"/>
      <c r="T616" s="1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</row>
  </sheetData>
  <sheetProtection algorithmName="SHA-512" hashValue="LMmQPGhLegajGyvO8jFchVayEt0VOVxR36Iesx6w1gkDbXyUHB73Hd1CDim455B/md6+QatVQlBDmWmvCTHUSg==" saltValue="LukHwnyf0JGc2w4rn7DiSA==" spinCount="100000" sheet="1" objects="1" scenarios="1" selectLockedCells="1"/>
  <mergeCells count="16">
    <mergeCell ref="AA50:AF66"/>
    <mergeCell ref="Y8:AG8"/>
    <mergeCell ref="AA18:AF18"/>
    <mergeCell ref="AA20:AF26"/>
    <mergeCell ref="D8:F8"/>
    <mergeCell ref="AA14:AF14"/>
    <mergeCell ref="AA16:AF16"/>
    <mergeCell ref="AA44:AF44"/>
    <mergeCell ref="AA28:AF34"/>
    <mergeCell ref="AA40:AF40"/>
    <mergeCell ref="AA42:AF42"/>
    <mergeCell ref="Z2:AH2"/>
    <mergeCell ref="H8:J8"/>
    <mergeCell ref="L8:N8"/>
    <mergeCell ref="P8:T8"/>
    <mergeCell ref="AA12:AF12"/>
  </mergeCells>
  <conditionalFormatting sqref="B11:B210">
    <cfRule type="expression" dxfId="141" priority="184">
      <formula>IF(D11&lt;&gt;"",TRUE,FALSE)</formula>
    </cfRule>
    <cfRule type="expression" dxfId="140" priority="183">
      <formula>IF(D11="",TRUE,FALSE)</formula>
    </cfRule>
  </conditionalFormatting>
  <conditionalFormatting sqref="D11:D210">
    <cfRule type="expression" dxfId="139" priority="127">
      <formula>IF(D11="",TRUE,FALSE)</formula>
    </cfRule>
    <cfRule type="expression" dxfId="138" priority="189">
      <formula>IF(D11&lt;&gt;"",TRUE,FALSE)</formula>
    </cfRule>
    <cfRule type="expression" dxfId="137" priority="126">
      <formula>IF(D11&lt;&gt;"",TRUE,FALSE)</formula>
    </cfRule>
    <cfRule type="expression" dxfId="136" priority="190">
      <formula>IF(D11="",TRUE,FALSE)</formula>
    </cfRule>
  </conditionalFormatting>
  <conditionalFormatting sqref="F11:F210">
    <cfRule type="expression" dxfId="135" priority="188">
      <formula>IF(F11="",TRUE,FALSE)</formula>
    </cfRule>
    <cfRule type="expression" dxfId="134" priority="187">
      <formula>IF(F11&lt;&gt;"",TRUE,FALSE)</formula>
    </cfRule>
  </conditionalFormatting>
  <conditionalFormatting sqref="J11:J210">
    <cfRule type="expression" dxfId="129" priority="209">
      <formula>IF(H11="",TRUE,FALSE)</formula>
    </cfRule>
    <cfRule type="expression" dxfId="128" priority="210">
      <formula>IF(H11&lt;&gt;"",TRUE,FALSE)</formula>
    </cfRule>
  </conditionalFormatting>
  <conditionalFormatting sqref="N11:N210">
    <cfRule type="expression" dxfId="122" priority="84">
      <formula>IF(L11="",TRUE,FALSE)</formula>
    </cfRule>
    <cfRule type="expression" dxfId="121" priority="85">
      <formula>IF(L11&lt;&gt;"",TRUE,FALSE)</formula>
    </cfRule>
    <cfRule type="expression" dxfId="120" priority="239">
      <formula>IF(L11="",TRUE,FALSE)</formula>
    </cfRule>
    <cfRule type="expression" dxfId="119" priority="240">
      <formula>IF(L11&lt;&gt;"",TRUE,FALSE)</formula>
    </cfRule>
  </conditionalFormatting>
  <conditionalFormatting sqref="P11:P210">
    <cfRule type="expression" dxfId="117" priority="78">
      <formula>IF(P11&lt;&gt;"",TRUE,FALSE)</formula>
    </cfRule>
    <cfRule type="expression" dxfId="116" priority="79">
      <formula>IF(P11="",TRUE,FALSE)</formula>
    </cfRule>
    <cfRule type="expression" dxfId="115" priority="304">
      <formula>IF($P11="",TRUE,FALSE)</formula>
    </cfRule>
    <cfRule type="expression" dxfId="114" priority="305">
      <formula>IF($P11&lt;&gt;"",TRUE,FALSE)</formula>
    </cfRule>
  </conditionalFormatting>
  <conditionalFormatting sqref="R11:R210 T32:T36 T39:T48">
    <cfRule type="expression" dxfId="113" priority="308">
      <formula>IF(OR($P11="tcp",$P11="udp",$P11="sctp"),TRUE,FALSE)</formula>
    </cfRule>
    <cfRule type="expression" dxfId="112" priority="309">
      <formula>IF($P11="",TRUE,FALSE)</formula>
    </cfRule>
  </conditionalFormatting>
  <conditionalFormatting sqref="T11:T210">
    <cfRule type="expression" dxfId="111" priority="119">
      <formula>IF(OR($P11="tcp",$P11="udp",$P11="sctp"),TRUE,FALSE)</formula>
    </cfRule>
    <cfRule type="expression" dxfId="109" priority="120">
      <formula>IF($P11="",TRUE,FALSE)</formula>
    </cfRule>
  </conditionalFormatting>
  <conditionalFormatting sqref="V11:V510">
    <cfRule type="expression" dxfId="105" priority="80">
      <formula>$H11=""</formula>
    </cfRule>
  </conditionalFormatting>
  <dataValidations count="3">
    <dataValidation type="list" showInputMessage="1" showErrorMessage="1" sqref="F11:F210" xr:uid="{00000000-0002-0000-0000-000000000000}">
      <formula1>AllowDeny</formula1>
    </dataValidation>
    <dataValidation type="list" showInputMessage="1" showErrorMessage="1" sqref="D11:D210" xr:uid="{00000000-0002-0000-0000-000001000000}">
      <formula1>RuleType</formula1>
    </dataValidation>
    <dataValidation type="list" showInputMessage="1" showErrorMessage="1" sqref="P11:P210" xr:uid="{00000000-0002-0000-0000-000002000000}">
      <formula1>protocols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6" id="{E2D33456-5DC6-4391-9FE7-AF58907E21CB}">
            <xm:f>IF('Processed IP Rules'!AM11="FAILED CHECKS",TRUE,FALSE)</xm:f>
            <x14:dxf>
              <font>
                <b/>
                <i val="0"/>
                <strike val="0"/>
                <color rgb="FFFF0000"/>
              </font>
              <border>
                <vertical/>
                <horizontal/>
              </border>
            </x14:dxf>
          </x14:cfRule>
          <x14:cfRule type="expression" priority="191" id="{00000000-000E-0000-0000-000002000000}">
            <xm:f>IF(AND(H11="",'Processed IP Rules'!AM11&lt;&gt;"ERROR"),TRUE,FALSE)</xm:f>
            <x14:dxf>
              <fill>
                <patternFill>
                  <bgColor theme="0" tint="-0.14996795556505021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14:cfRule type="expression" priority="192" id="{B0AE858B-6B93-441A-856B-6FB00234E756}">
            <xm:f>IF(AND(H11&lt;&gt;"",'Processed IP Rules'!AM11&lt;&gt;"OK"),TRUE,FALSE)</xm:f>
            <x14:dxf>
              <font>
                <color theme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H11:H210</xm:sqref>
        </x14:conditionalFormatting>
        <x14:conditionalFormatting xmlns:xm="http://schemas.microsoft.com/office/excel/2006/main">
          <x14:cfRule type="expression" priority="89" stopIfTrue="1" id="{F47E4B8C-342A-478B-AA8B-67BEDD77A34B}">
            <xm:f>IF('Processed IP Rules'!$AF11="ERROR",TRUE,FALSE)</xm:f>
            <x14:dxf>
              <font>
                <b/>
                <i val="0"/>
                <color rgb="FFFF0000"/>
              </font>
            </x14:dxf>
          </x14:cfRule>
          <xm:sqref>J11:J210</xm:sqref>
        </x14:conditionalFormatting>
        <x14:conditionalFormatting xmlns:xm="http://schemas.microsoft.com/office/excel/2006/main">
          <x14:cfRule type="expression" priority="153" id="{46EC53C4-3CE7-4874-8AFA-22D0D66A893E}">
            <xm:f>IF(AND(L11="",'Processed IP Rules'!$BJ11&lt;&gt;"ERROR"),TRUE,FALSE)</xm:f>
            <x14:dxf>
              <fill>
                <patternFill>
                  <bgColor theme="0" tint="-0.14996795556505021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14:cfRule type="expression" priority="90" id="{97C23CB6-33FA-4F90-B8F1-01D107CB5F77}">
            <xm:f>IF(AND('Processed IP Rules'!$CD11="FAILED CHECKS",'Processed IP Rules'!$DY11="FAILED CHECKS"),TRUE,FALSE)</xm:f>
            <x14:dxf>
              <font>
                <b/>
                <i val="0"/>
                <strike val="0"/>
                <color rgb="FFFF0000"/>
              </font>
              <border>
                <vertical/>
                <horizontal/>
              </border>
            </x14:dxf>
          </x14:cfRule>
          <x14:cfRule type="expression" priority="152" id="{0EF45A86-3BD0-4F56-B1C4-A65D4E776D43}">
            <xm:f>IF(AND('Processed IP Rules'!$CD11="FAILED CHECKS",'Processed IP Rules'!$DY11="VALID"),TRUE,FALSE)</xm:f>
            <x14:dxf>
              <font>
                <b/>
                <i val="0"/>
                <color rgb="FF0070C0"/>
              </font>
              <fill>
                <patternFill patternType="none">
                  <bgColor auto="1"/>
                </patternFill>
              </fill>
            </x14:dxf>
          </x14:cfRule>
          <x14:cfRule type="expression" priority="154" id="{E976C3CE-3B52-4AB4-95EE-6B017E88A5E8}">
            <xm:f>IF(AND(L11&lt;&gt;"",'Processed IP Rules'!$BJ11&lt;&gt;"OK"),TRUE,FALSE)</xm:f>
            <x14:dxf>
              <font>
                <color theme="1"/>
              </font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L11:L210</xm:sqref>
        </x14:conditionalFormatting>
        <x14:conditionalFormatting xmlns:xm="http://schemas.microsoft.com/office/excel/2006/main">
          <x14:cfRule type="expression" priority="83" stopIfTrue="1" id="{14BB3D7B-6F07-4467-B743-5A1F36332B78}">
            <xm:f>IF('Processed IP Rules'!$BY11="ERROR",TRUE,FALSE)</xm:f>
            <x14:dxf>
              <font>
                <b/>
                <i val="0"/>
                <color rgb="FFFF0000"/>
              </font>
            </x14:dxf>
          </x14:cfRule>
          <xm:sqref>N11:N210</xm:sqref>
        </x14:conditionalFormatting>
        <x14:conditionalFormatting xmlns:xm="http://schemas.microsoft.com/office/excel/2006/main">
          <x14:cfRule type="expression" priority="124" id="{00000000-000E-0000-0000-000001000000}">
            <xm:f>IF(OR(AND($P11&lt;&gt;"tcp",$P11&lt;&gt;"udp",$P11&lt;&gt;"sctp",$P11&lt;&gt;""),'Processed IP Rules'!$ES11="BAD",'Processed IP Rules'!$ET11="BAD"),TRUE,FALSE)</xm:f>
            <x14:dxf>
              <font>
                <b/>
                <i val="0"/>
                <color rgb="FFFF0000"/>
              </font>
            </x14:dxf>
          </x14:cfRule>
          <xm:sqref>P11:P210</xm:sqref>
        </x14:conditionalFormatting>
        <x14:conditionalFormatting xmlns:xm="http://schemas.microsoft.com/office/excel/2006/main">
          <x14:cfRule type="expression" priority="118" id="{8F1ACC44-64C2-4111-B5FC-E9D8EE859825}">
            <xm:f>IF(OR(AND($P11&lt;&gt;"tcp",$P11&lt;&gt;"udp",$P11&lt;&gt;"sctp"),'Processed IP Rules'!$ES11&lt;&gt;"GOOD",'Processed IP Rules'!$ET11&lt;&gt;"GOOD",AND($T11&lt;&gt;"",$R11="")),TRUE,FALSE)</xm:f>
            <x14:dxf>
              <font>
                <b/>
                <i val="0"/>
                <strike val="0"/>
                <color rgb="FFFF0000"/>
              </font>
            </x14:dxf>
          </x14:cfRule>
          <xm:sqref>T11:T210</xm:sqref>
        </x14:conditionalFormatting>
        <x14:conditionalFormatting xmlns:xm="http://schemas.microsoft.com/office/excel/2006/main">
          <x14:cfRule type="expression" priority="125" id="{00000000-000E-0000-0000-000002000000}">
            <xm:f>IF(OR(AND($P11&lt;&gt;"tcp",$P11&lt;&gt;"udp",$P11&lt;&gt;"sctp"),'Processed IP Rules'!$ES11&lt;&gt;"GOOD",'Processed IP Rules'!$ET11&lt;&gt;"GOOD"),TRUE,FALSE)</xm:f>
            <x14:dxf>
              <font>
                <b/>
                <i val="0"/>
                <strike val="0"/>
                <color rgb="FFFF0000"/>
              </font>
            </x14:dxf>
          </x14:cfRule>
          <xm:sqref>T32:T36 T39:T48 R11:R210</xm:sqref>
        </x14:conditionalFormatting>
        <x14:conditionalFormatting xmlns:xm="http://schemas.microsoft.com/office/excel/2006/main">
          <x14:cfRule type="expression" priority="82" id="{3F21B02B-C156-459B-A4DE-7D7E8A007BB0}">
            <xm:f>IP_Export!$Y42="Proceed"</xm:f>
            <x14:dxf>
              <fill>
                <patternFill>
                  <bgColor rgb="FF92D050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14:cfRule type="expression" priority="81" id="{F0BBFFD8-14EC-46F3-BF36-755FA914BF7D}">
            <xm:f>IP_Export!$Y42="Halt"</xm:f>
            <x14:dxf>
              <fill>
                <patternFill>
                  <bgColor rgb="FFFF0000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</border>
            </x14:dxf>
          </x14:cfRule>
          <xm:sqref>V11:V510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W207"/>
  <sheetViews>
    <sheetView workbookViewId="0"/>
  </sheetViews>
  <sheetFormatPr defaultRowHeight="15"/>
  <cols>
    <col min="1" max="1" width="2.85546875" customWidth="1"/>
    <col min="2" max="2" width="1.28515625" customWidth="1"/>
    <col min="3" max="3" width="110.85546875" customWidth="1"/>
    <col min="4" max="4" width="1.28515625" customWidth="1"/>
    <col min="5" max="5" width="9.28515625" customWidth="1"/>
    <col min="6" max="6" width="1.28515625" customWidth="1"/>
    <col min="7" max="7" width="26.28515625" customWidth="1"/>
    <col min="8" max="8" width="96" customWidth="1"/>
    <col min="9" max="9" width="1.28515625" customWidth="1"/>
  </cols>
  <sheetData>
    <row r="1" spans="1:23" ht="15.75" thickBo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5.75" thickTop="1">
      <c r="A2" s="2"/>
      <c r="B2" s="126"/>
      <c r="C2" s="141"/>
      <c r="D2" s="142"/>
      <c r="E2" s="2"/>
      <c r="F2" s="126"/>
      <c r="G2" s="141"/>
      <c r="H2" s="141"/>
      <c r="I2" s="14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31.5">
      <c r="A3" s="2"/>
      <c r="B3" s="124"/>
      <c r="C3" s="144" t="s">
        <v>211</v>
      </c>
      <c r="D3" s="133"/>
      <c r="E3" s="2"/>
      <c r="F3" s="124"/>
      <c r="G3" s="176" t="s">
        <v>170</v>
      </c>
      <c r="H3" s="176"/>
      <c r="I3" s="133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5.75" thickBot="1">
      <c r="A4" s="2"/>
      <c r="B4" s="134"/>
      <c r="C4" s="143"/>
      <c r="D4" s="136"/>
      <c r="E4" s="2"/>
      <c r="F4" s="134"/>
      <c r="G4" s="143"/>
      <c r="H4" s="143"/>
      <c r="I4" s="136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6.5" thickTop="1" thickBo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15.75" thickTop="1">
      <c r="A6" s="2"/>
      <c r="B6" s="126"/>
      <c r="C6" s="141"/>
      <c r="D6" s="142"/>
      <c r="E6" s="2"/>
      <c r="F6" s="126"/>
      <c r="G6" s="141"/>
      <c r="H6" s="141"/>
      <c r="I6" s="14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</row>
    <row r="7" spans="1:23" ht="23.25">
      <c r="A7" s="2"/>
      <c r="B7" s="124"/>
      <c r="C7" s="125" t="s">
        <v>64</v>
      </c>
      <c r="D7" s="133"/>
      <c r="E7" s="2"/>
      <c r="F7" s="124"/>
      <c r="G7" s="140" t="s">
        <v>167</v>
      </c>
      <c r="H7" s="140"/>
      <c r="I7" s="133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</row>
    <row r="8" spans="1:23">
      <c r="A8" s="2"/>
      <c r="B8" s="124"/>
      <c r="C8" s="2"/>
      <c r="D8" s="133"/>
      <c r="E8" s="2"/>
      <c r="F8" s="124"/>
      <c r="G8" s="2"/>
      <c r="H8" s="2"/>
      <c r="I8" s="133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>
      <c r="A9" s="2"/>
      <c r="B9" s="124"/>
      <c r="C9" s="8" t="s">
        <v>181</v>
      </c>
      <c r="D9" s="133"/>
      <c r="E9" s="2"/>
      <c r="F9" s="124"/>
      <c r="G9" s="8" t="s">
        <v>168</v>
      </c>
      <c r="H9" s="8"/>
      <c r="I9" s="133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>
      <c r="A10" s="2"/>
      <c r="B10" s="124"/>
      <c r="C10" s="2"/>
      <c r="D10" s="133"/>
      <c r="E10" s="2"/>
      <c r="F10" s="124"/>
      <c r="G10" s="2"/>
      <c r="H10" s="2"/>
      <c r="I10" s="133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</row>
    <row r="11" spans="1:23">
      <c r="A11" s="2"/>
      <c r="B11" s="124"/>
      <c r="C11" s="8" t="s">
        <v>189</v>
      </c>
      <c r="D11" s="133"/>
      <c r="E11" s="2"/>
      <c r="F11" s="124"/>
      <c r="G11" s="8" t="s">
        <v>192</v>
      </c>
      <c r="H11" s="8"/>
      <c r="I11" s="133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</row>
    <row r="12" spans="1:23">
      <c r="A12" s="2"/>
      <c r="B12" s="124"/>
      <c r="C12" s="8" t="s">
        <v>188</v>
      </c>
      <c r="D12" s="133"/>
      <c r="E12" s="2"/>
      <c r="F12" s="124"/>
      <c r="G12" s="2"/>
      <c r="H12" s="2"/>
      <c r="I12" s="133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</row>
    <row r="13" spans="1:23">
      <c r="A13" s="2"/>
      <c r="B13" s="124"/>
      <c r="C13" s="8"/>
      <c r="D13" s="133"/>
      <c r="E13" s="2"/>
      <c r="F13" s="124"/>
      <c r="G13" s="8" t="s">
        <v>210</v>
      </c>
      <c r="H13" s="8"/>
      <c r="I13" s="133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>
      <c r="A14" s="2"/>
      <c r="B14" s="124"/>
      <c r="C14" s="8" t="s">
        <v>190</v>
      </c>
      <c r="D14" s="133"/>
      <c r="E14" s="2"/>
      <c r="F14" s="124"/>
      <c r="G14" s="2"/>
      <c r="H14" s="2"/>
      <c r="I14" s="133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>
      <c r="A15" s="2"/>
      <c r="B15" s="124"/>
      <c r="C15" s="8"/>
      <c r="D15" s="133"/>
      <c r="E15" s="2"/>
      <c r="F15" s="124"/>
      <c r="G15" s="8" t="s">
        <v>198</v>
      </c>
      <c r="H15" s="2"/>
      <c r="I15" s="133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5.75" thickBot="1">
      <c r="A16" s="2"/>
      <c r="B16" s="124"/>
      <c r="C16" s="8" t="s">
        <v>187</v>
      </c>
      <c r="D16" s="133"/>
      <c r="E16" s="2"/>
      <c r="F16" s="134"/>
      <c r="G16" s="143"/>
      <c r="H16" s="143"/>
      <c r="I16" s="136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6.5" thickTop="1" thickBot="1">
      <c r="A17" s="2"/>
      <c r="B17" s="124"/>
      <c r="C17" s="2"/>
      <c r="D17" s="133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9.5" thickTop="1">
      <c r="A18" s="2"/>
      <c r="B18" s="124"/>
      <c r="C18" s="125" t="s">
        <v>18</v>
      </c>
      <c r="D18" s="133"/>
      <c r="E18" s="2"/>
      <c r="F18" s="126"/>
      <c r="G18" s="141"/>
      <c r="H18" s="141"/>
      <c r="I18" s="14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23.25">
      <c r="A19" s="2"/>
      <c r="B19" s="124"/>
      <c r="C19" s="2"/>
      <c r="D19" s="133"/>
      <c r="E19" s="2"/>
      <c r="F19" s="124"/>
      <c r="G19" s="140" t="s">
        <v>193</v>
      </c>
      <c r="H19" s="140"/>
      <c r="I19" s="133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>
      <c r="A20" s="2"/>
      <c r="B20" s="124"/>
      <c r="C20" s="8" t="s">
        <v>69</v>
      </c>
      <c r="D20" s="133"/>
      <c r="E20" s="2"/>
      <c r="F20" s="124"/>
      <c r="G20" s="2"/>
      <c r="H20" s="2"/>
      <c r="I20" s="133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>
      <c r="A21" s="2"/>
      <c r="B21" s="124"/>
      <c r="C21" s="8"/>
      <c r="D21" s="133"/>
      <c r="E21" s="2"/>
      <c r="F21" s="124"/>
      <c r="G21" s="8" t="s">
        <v>199</v>
      </c>
      <c r="H21" s="8" t="s">
        <v>159</v>
      </c>
      <c r="I21" s="133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>
      <c r="A22" s="2"/>
      <c r="B22" s="124"/>
      <c r="C22" s="8" t="s">
        <v>182</v>
      </c>
      <c r="D22" s="133"/>
      <c r="E22" s="2"/>
      <c r="F22" s="124"/>
      <c r="G22" s="2"/>
      <c r="H22" s="2"/>
      <c r="I22" s="133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2"/>
      <c r="B23" s="124"/>
      <c r="C23" s="2"/>
      <c r="D23" s="133"/>
      <c r="E23" s="2"/>
      <c r="F23" s="124"/>
      <c r="G23" s="8" t="s">
        <v>200</v>
      </c>
      <c r="H23" s="8" t="s">
        <v>201</v>
      </c>
      <c r="I23" s="133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>
      <c r="A24" s="2"/>
      <c r="B24" s="124"/>
      <c r="C24" s="8" t="s">
        <v>68</v>
      </c>
      <c r="D24" s="133"/>
      <c r="E24" s="2"/>
      <c r="F24" s="124"/>
      <c r="G24" s="2"/>
      <c r="H24" s="2"/>
      <c r="I24" s="133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>
      <c r="A25" s="2"/>
      <c r="B25" s="124"/>
      <c r="C25" s="8"/>
      <c r="D25" s="133"/>
      <c r="E25" s="2"/>
      <c r="F25" s="124"/>
      <c r="G25" s="2"/>
      <c r="H25" s="8" t="s">
        <v>196</v>
      </c>
      <c r="I25" s="133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8.75">
      <c r="A26" s="2"/>
      <c r="B26" s="124"/>
      <c r="C26" s="125" t="s">
        <v>20</v>
      </c>
      <c r="D26" s="133"/>
      <c r="E26" s="2"/>
      <c r="F26" s="124"/>
      <c r="G26" s="2"/>
      <c r="H26" s="8" t="s">
        <v>197</v>
      </c>
      <c r="I26" s="133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2"/>
      <c r="B27" s="124"/>
      <c r="C27" s="2"/>
      <c r="D27" s="133"/>
      <c r="E27" s="2"/>
      <c r="F27" s="124"/>
      <c r="G27" s="2"/>
      <c r="H27" s="8" t="s">
        <v>207</v>
      </c>
      <c r="I27" s="133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>
      <c r="A28" s="2"/>
      <c r="B28" s="124"/>
      <c r="C28" s="8" t="s">
        <v>70</v>
      </c>
      <c r="D28" s="133"/>
      <c r="E28" s="2"/>
      <c r="F28" s="124"/>
      <c r="G28" s="2"/>
      <c r="H28" s="2"/>
      <c r="I28" s="133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>
      <c r="A29" s="2"/>
      <c r="B29" s="124"/>
      <c r="C29" s="8"/>
      <c r="D29" s="133"/>
      <c r="E29" s="2"/>
      <c r="F29" s="124"/>
      <c r="G29" s="8" t="s">
        <v>194</v>
      </c>
      <c r="H29" s="8" t="s">
        <v>156</v>
      </c>
      <c r="I29" s="133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>
      <c r="A30" s="2"/>
      <c r="B30" s="124"/>
      <c r="C30" s="8" t="s">
        <v>183</v>
      </c>
      <c r="D30" s="133"/>
      <c r="E30" s="2"/>
      <c r="F30" s="124"/>
      <c r="G30" s="2"/>
      <c r="H30" s="2"/>
      <c r="I30" s="133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2"/>
      <c r="B31" s="124"/>
      <c r="C31" s="8"/>
      <c r="D31" s="133"/>
      <c r="E31" s="2"/>
      <c r="F31" s="124"/>
      <c r="G31" s="8" t="s">
        <v>195</v>
      </c>
      <c r="H31" s="8" t="s">
        <v>157</v>
      </c>
      <c r="I31" s="133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>
      <c r="A32" s="2"/>
      <c r="B32" s="124"/>
      <c r="C32" s="8" t="s">
        <v>171</v>
      </c>
      <c r="D32" s="133"/>
      <c r="E32" s="2"/>
      <c r="F32" s="124"/>
      <c r="G32" s="8"/>
      <c r="H32" s="8"/>
      <c r="I32" s="133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>
      <c r="A33" s="2"/>
      <c r="B33" s="124"/>
      <c r="C33" s="8" t="s">
        <v>172</v>
      </c>
      <c r="D33" s="133"/>
      <c r="E33" s="2"/>
      <c r="F33" s="124"/>
      <c r="G33" s="8" t="s">
        <v>10</v>
      </c>
      <c r="H33" s="8" t="s">
        <v>162</v>
      </c>
      <c r="I33" s="133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>
      <c r="A34" s="2"/>
      <c r="B34" s="124"/>
      <c r="C34" s="8"/>
      <c r="D34" s="133"/>
      <c r="E34" s="2"/>
      <c r="F34" s="124"/>
      <c r="G34" s="8"/>
      <c r="H34" s="8" t="s">
        <v>163</v>
      </c>
      <c r="I34" s="133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>
      <c r="A35" s="2"/>
      <c r="B35" s="124"/>
      <c r="C35" s="8" t="s">
        <v>173</v>
      </c>
      <c r="D35" s="133"/>
      <c r="E35" s="2"/>
      <c r="F35" s="124"/>
      <c r="G35" s="8"/>
      <c r="H35" s="8"/>
      <c r="I35" s="133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8.75">
      <c r="A36" s="2"/>
      <c r="B36" s="124"/>
      <c r="C36" s="125"/>
      <c r="D36" s="133"/>
      <c r="E36" s="2"/>
      <c r="F36" s="124"/>
      <c r="G36" s="8" t="s">
        <v>145</v>
      </c>
      <c r="H36" s="8" t="s">
        <v>158</v>
      </c>
      <c r="I36" s="133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9.5" thickBot="1">
      <c r="A37" s="2"/>
      <c r="B37" s="124"/>
      <c r="C37" s="125" t="s">
        <v>21</v>
      </c>
      <c r="D37" s="133"/>
      <c r="E37" s="2"/>
      <c r="F37" s="134"/>
      <c r="G37" s="143"/>
      <c r="H37" s="143"/>
      <c r="I37" s="13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6.5" thickTop="1" thickBot="1">
      <c r="A38" s="2"/>
      <c r="B38" s="124"/>
      <c r="C38" s="2"/>
      <c r="D38" s="133"/>
      <c r="E38" s="2"/>
      <c r="F38" s="8"/>
      <c r="G38" s="8"/>
      <c r="H38" s="8"/>
      <c r="I38" s="8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5.75" thickTop="1">
      <c r="A39" s="2"/>
      <c r="B39" s="124"/>
      <c r="C39" s="8" t="s">
        <v>174</v>
      </c>
      <c r="D39" s="133"/>
      <c r="E39" s="2"/>
      <c r="F39" s="126"/>
      <c r="G39" s="141"/>
      <c r="H39" s="141"/>
      <c r="I39" s="14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23.25">
      <c r="A40" s="2"/>
      <c r="B40" s="124"/>
      <c r="C40" s="8"/>
      <c r="D40" s="133"/>
      <c r="E40" s="2"/>
      <c r="F40" s="124"/>
      <c r="G40" s="140" t="s">
        <v>208</v>
      </c>
      <c r="H40" s="140"/>
      <c r="I40" s="133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>
      <c r="A41" s="2"/>
      <c r="B41" s="124"/>
      <c r="C41" s="8" t="s">
        <v>175</v>
      </c>
      <c r="D41" s="133"/>
      <c r="E41" s="2"/>
      <c r="F41" s="124"/>
      <c r="G41" s="2"/>
      <c r="H41" s="2"/>
      <c r="I41" s="133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>
      <c r="A42" s="2"/>
      <c r="B42" s="124"/>
      <c r="C42" s="8" t="s">
        <v>184</v>
      </c>
      <c r="D42" s="133"/>
      <c r="E42" s="2"/>
      <c r="F42" s="124"/>
      <c r="G42" s="8" t="s">
        <v>149</v>
      </c>
      <c r="H42" s="8" t="s">
        <v>209</v>
      </c>
      <c r="I42" s="133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>
      <c r="A43" s="2"/>
      <c r="B43" s="124"/>
      <c r="C43" s="8"/>
      <c r="D43" s="133"/>
      <c r="E43" s="2"/>
      <c r="F43" s="124"/>
      <c r="G43" s="2"/>
      <c r="H43" s="2"/>
      <c r="I43" s="133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>
      <c r="A44" s="2"/>
      <c r="B44" s="124"/>
      <c r="C44" s="8" t="s">
        <v>185</v>
      </c>
      <c r="D44" s="133"/>
      <c r="E44" s="2"/>
      <c r="F44" s="124"/>
      <c r="G44" s="8" t="s">
        <v>152</v>
      </c>
      <c r="H44" s="8" t="s">
        <v>161</v>
      </c>
      <c r="I44" s="133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>
      <c r="A45" s="2"/>
      <c r="B45" s="124"/>
      <c r="C45" s="8" t="s">
        <v>143</v>
      </c>
      <c r="D45" s="133"/>
      <c r="E45" s="2"/>
      <c r="F45" s="124"/>
      <c r="G45" s="2"/>
      <c r="H45" s="2"/>
      <c r="I45" s="133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>
      <c r="A46" s="2"/>
      <c r="B46" s="124"/>
      <c r="C46" s="2"/>
      <c r="D46" s="133"/>
      <c r="E46" s="2"/>
      <c r="F46" s="124"/>
      <c r="G46" s="8" t="s">
        <v>153</v>
      </c>
      <c r="H46" s="8" t="s">
        <v>160</v>
      </c>
      <c r="I46" s="133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>
      <c r="A47" s="2"/>
      <c r="B47" s="124"/>
      <c r="C47" s="8" t="s">
        <v>214</v>
      </c>
      <c r="D47" s="133"/>
      <c r="E47" s="2"/>
      <c r="F47" s="124"/>
      <c r="G47" s="2"/>
      <c r="H47" s="2"/>
      <c r="I47" s="133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>
      <c r="A48" s="2"/>
      <c r="B48" s="124"/>
      <c r="C48" s="2"/>
      <c r="D48" s="133"/>
      <c r="E48" s="2"/>
      <c r="F48" s="124"/>
      <c r="G48" s="8" t="s">
        <v>151</v>
      </c>
      <c r="H48" s="8" t="s">
        <v>164</v>
      </c>
      <c r="I48" s="133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8.75">
      <c r="A49" s="2"/>
      <c r="B49" s="124"/>
      <c r="C49" s="125" t="s">
        <v>140</v>
      </c>
      <c r="D49" s="133"/>
      <c r="E49" s="2"/>
      <c r="F49" s="124"/>
      <c r="G49" s="2"/>
      <c r="H49" s="8"/>
      <c r="I49" s="133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>
      <c r="A50" s="2"/>
      <c r="B50" s="124"/>
      <c r="C50" s="2"/>
      <c r="D50" s="133"/>
      <c r="E50" s="2"/>
      <c r="F50" s="124"/>
      <c r="G50" s="8" t="s">
        <v>205</v>
      </c>
      <c r="H50" s="8" t="s">
        <v>213</v>
      </c>
      <c r="I50" s="133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8.75">
      <c r="A51" s="2"/>
      <c r="B51" s="124"/>
      <c r="C51" s="8" t="s">
        <v>142</v>
      </c>
      <c r="D51" s="133"/>
      <c r="E51" s="2"/>
      <c r="F51" s="124"/>
      <c r="G51" s="2"/>
      <c r="H51" s="125"/>
      <c r="I51" s="133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>
      <c r="A52" s="2"/>
      <c r="B52" s="124"/>
      <c r="C52" s="8"/>
      <c r="D52" s="133"/>
      <c r="E52" s="2"/>
      <c r="F52" s="124"/>
      <c r="G52" s="122" t="s">
        <v>204</v>
      </c>
      <c r="H52" s="8" t="s">
        <v>186</v>
      </c>
      <c r="I52" s="133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5.75" thickBot="1">
      <c r="A53" s="2"/>
      <c r="B53" s="124"/>
      <c r="C53" s="8" t="s">
        <v>141</v>
      </c>
      <c r="D53" s="133"/>
      <c r="E53" s="2"/>
      <c r="F53" s="134"/>
      <c r="G53" s="143"/>
      <c r="H53" s="143"/>
      <c r="I53" s="136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5.75" thickTop="1">
      <c r="A54" s="2"/>
      <c r="B54" s="124"/>
      <c r="C54" s="2"/>
      <c r="D54" s="133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>
      <c r="A55" s="2"/>
      <c r="B55" s="124"/>
      <c r="C55" s="8" t="s">
        <v>144</v>
      </c>
      <c r="D55" s="133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>
      <c r="A56" s="2"/>
      <c r="B56" s="124"/>
      <c r="C56" s="2"/>
      <c r="D56" s="133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>
      <c r="A57" s="2"/>
      <c r="B57" s="124"/>
      <c r="C57" s="8" t="s">
        <v>191</v>
      </c>
      <c r="D57" s="133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>
      <c r="A58" s="2"/>
      <c r="B58" s="124"/>
      <c r="C58" s="8" t="s">
        <v>176</v>
      </c>
      <c r="D58" s="133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>
      <c r="A59" s="2"/>
      <c r="B59" s="124"/>
      <c r="C59" s="2"/>
      <c r="D59" s="13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8.75">
      <c r="A60" s="2"/>
      <c r="B60" s="124"/>
      <c r="C60" s="125" t="s">
        <v>177</v>
      </c>
      <c r="D60" s="13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>
      <c r="A61" s="2"/>
      <c r="B61" s="124"/>
      <c r="C61" s="2"/>
      <c r="D61" s="13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>
      <c r="A62" s="2"/>
      <c r="B62" s="124"/>
      <c r="C62" s="8" t="s">
        <v>178</v>
      </c>
      <c r="D62" s="13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>
      <c r="A63" s="2"/>
      <c r="B63" s="124"/>
      <c r="C63" s="8" t="s">
        <v>179</v>
      </c>
      <c r="D63" s="13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>
      <c r="A64" s="2"/>
      <c r="B64" s="124"/>
      <c r="C64" s="8"/>
      <c r="D64" s="13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>
      <c r="A65" s="2"/>
      <c r="B65" s="124"/>
      <c r="C65" s="8" t="s">
        <v>180</v>
      </c>
      <c r="D65" s="13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5.75" thickBot="1">
      <c r="A66" s="2"/>
      <c r="B66" s="134"/>
      <c r="C66" s="143"/>
      <c r="D66" s="136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5.75" thickTop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>
      <c r="A74" s="2"/>
      <c r="B74" s="2"/>
      <c r="C74" s="8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>
      <c r="A75" s="2"/>
      <c r="B75" s="2"/>
      <c r="C75" s="8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>
      <c r="A76" s="2"/>
      <c r="B76" s="2"/>
      <c r="C76" s="8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>
      <c r="A77" s="2"/>
      <c r="B77" s="2"/>
      <c r="C77" s="8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>
      <c r="A78" s="2"/>
      <c r="B78" s="2"/>
      <c r="C78" s="8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>
      <c r="A79" s="2"/>
      <c r="B79" s="2"/>
      <c r="C79" s="8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>
      <c r="A80" s="2"/>
      <c r="B80" s="2"/>
      <c r="C80" s="8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>
      <c r="A81" s="2"/>
      <c r="B81" s="2"/>
      <c r="C81" s="8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>
      <c r="A82" s="2"/>
      <c r="B82" s="2"/>
      <c r="C82" s="8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>
      <c r="A83" s="2"/>
      <c r="B83" s="2"/>
      <c r="C83" s="8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>
      <c r="A84" s="2"/>
      <c r="B84" s="2"/>
      <c r="C84" s="8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>
      <c r="A85" s="2"/>
      <c r="B85" s="2"/>
      <c r="C85" s="8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>
      <c r="A86" s="2"/>
      <c r="B86" s="2"/>
      <c r="C86" s="8"/>
      <c r="D86" s="2"/>
      <c r="E86" s="2"/>
      <c r="F86" s="2"/>
      <c r="G86" s="8"/>
      <c r="H86" s="8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>
      <c r="A87" s="2"/>
      <c r="B87" s="2"/>
      <c r="C87" s="8"/>
      <c r="D87" s="2"/>
      <c r="E87" s="2"/>
      <c r="F87" s="2"/>
      <c r="G87" s="8"/>
      <c r="H87" s="8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>
      <c r="A88" s="2"/>
      <c r="B88" s="2"/>
      <c r="C88" s="8"/>
      <c r="D88" s="2"/>
      <c r="E88" s="2"/>
      <c r="F88" s="2"/>
      <c r="G88" s="8"/>
      <c r="H88" s="8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>
      <c r="A89" s="2"/>
      <c r="B89" s="2"/>
      <c r="C89" s="8"/>
      <c r="D89" s="2"/>
      <c r="E89" s="2"/>
      <c r="F89" s="2"/>
      <c r="G89" s="8"/>
      <c r="H89" s="8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>
      <c r="A90" s="2"/>
      <c r="B90" s="2"/>
      <c r="C90" s="8"/>
      <c r="D90" s="2"/>
      <c r="E90" s="2"/>
      <c r="F90" s="2"/>
      <c r="G90" s="8"/>
      <c r="H90" s="8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>
      <c r="A91" s="2"/>
      <c r="B91" s="2"/>
      <c r="C91" s="8"/>
      <c r="D91" s="2"/>
      <c r="E91" s="2"/>
      <c r="F91" s="2"/>
      <c r="G91" s="8"/>
      <c r="H91" s="8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>
      <c r="A92" s="2"/>
      <c r="B92" s="2"/>
      <c r="C92" s="8"/>
      <c r="D92" s="2"/>
      <c r="E92" s="2"/>
      <c r="F92" s="2"/>
      <c r="G92" s="8"/>
      <c r="H92" s="8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>
      <c r="A93" s="2"/>
      <c r="B93" s="2"/>
      <c r="C93" s="8"/>
      <c r="D93" s="2"/>
      <c r="E93" s="2"/>
      <c r="F93" s="2"/>
      <c r="G93" s="8"/>
      <c r="H93" s="8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>
      <c r="A94" s="2"/>
      <c r="B94" s="2"/>
      <c r="C94" s="8"/>
      <c r="D94" s="2"/>
      <c r="E94" s="2"/>
      <c r="F94" s="2"/>
      <c r="G94" s="8"/>
      <c r="H94" s="8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>
      <c r="A95" s="2"/>
      <c r="B95" s="2"/>
      <c r="C95" s="8"/>
      <c r="D95" s="2"/>
      <c r="E95" s="2"/>
      <c r="F95" s="2"/>
      <c r="G95" s="8"/>
      <c r="H95" s="8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>
      <c r="A96" s="2"/>
      <c r="B96" s="2"/>
      <c r="C96" s="8"/>
      <c r="D96" s="2"/>
      <c r="E96" s="2"/>
      <c r="F96" s="2"/>
      <c r="G96" s="8"/>
      <c r="H96" s="8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>
      <c r="A97" s="2"/>
      <c r="B97" s="2"/>
      <c r="C97" s="8"/>
      <c r="D97" s="2"/>
      <c r="E97" s="2"/>
      <c r="F97" s="2"/>
      <c r="G97" s="8"/>
      <c r="H97" s="8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>
      <c r="A98" s="2"/>
      <c r="B98" s="2"/>
      <c r="C98" s="8"/>
      <c r="D98" s="2"/>
      <c r="E98" s="2"/>
      <c r="F98" s="2"/>
      <c r="G98" s="8"/>
      <c r="H98" s="8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>
      <c r="A99" s="2"/>
      <c r="B99" s="2"/>
      <c r="C99" s="8"/>
      <c r="D99" s="2"/>
      <c r="E99" s="2"/>
      <c r="F99" s="2"/>
      <c r="G99" s="8"/>
      <c r="H99" s="8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>
      <c r="A100" s="2"/>
      <c r="B100" s="2"/>
      <c r="C100" s="8"/>
      <c r="D100" s="2"/>
      <c r="E100" s="2"/>
      <c r="F100" s="2"/>
      <c r="G100" s="8"/>
      <c r="H100" s="8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>
      <c r="A101" s="2"/>
      <c r="B101" s="2"/>
      <c r="C101" s="8"/>
      <c r="D101" s="2"/>
      <c r="E101" s="2"/>
      <c r="F101" s="2"/>
      <c r="G101" s="8"/>
      <c r="H101" s="8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>
      <c r="A102" s="2"/>
      <c r="B102" s="2"/>
      <c r="C102" s="8"/>
      <c r="D102" s="2"/>
      <c r="E102" s="2"/>
      <c r="F102" s="2"/>
      <c r="G102" s="8"/>
      <c r="H102" s="8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>
      <c r="A103" s="2"/>
      <c r="B103" s="2"/>
      <c r="C103" s="8"/>
      <c r="D103" s="2"/>
      <c r="E103" s="2"/>
      <c r="F103" s="2"/>
      <c r="G103" s="8"/>
      <c r="H103" s="8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>
      <c r="A104" s="2"/>
      <c r="B104" s="2"/>
      <c r="C104" s="8"/>
      <c r="D104" s="2"/>
      <c r="E104" s="2"/>
      <c r="F104" s="2"/>
      <c r="G104" s="8"/>
      <c r="H104" s="8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>
      <c r="A105" s="2"/>
      <c r="B105" s="2"/>
      <c r="C105" s="8"/>
      <c r="D105" s="2"/>
      <c r="E105" s="2"/>
      <c r="F105" s="2"/>
      <c r="G105" s="8"/>
      <c r="H105" s="8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>
      <c r="A106" s="2"/>
      <c r="B106" s="2"/>
      <c r="C106" s="8"/>
      <c r="D106" s="2"/>
      <c r="E106" s="2"/>
      <c r="F106" s="2"/>
      <c r="G106" s="8"/>
      <c r="H106" s="8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>
      <c r="A107" s="2"/>
      <c r="B107" s="2"/>
      <c r="C107" s="8"/>
      <c r="D107" s="2"/>
      <c r="E107" s="2"/>
      <c r="F107" s="2"/>
      <c r="G107" s="8"/>
      <c r="H107" s="8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>
      <c r="A108" s="2"/>
      <c r="B108" s="2"/>
      <c r="C108" s="8"/>
      <c r="D108" s="2"/>
      <c r="E108" s="2"/>
      <c r="F108" s="2"/>
      <c r="G108" s="8"/>
      <c r="H108" s="8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>
      <c r="A109" s="2"/>
      <c r="B109" s="2"/>
      <c r="C109" s="8"/>
      <c r="D109" s="2"/>
      <c r="E109" s="2"/>
      <c r="F109" s="2"/>
      <c r="G109" s="8"/>
      <c r="H109" s="8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>
      <c r="A110" s="2"/>
      <c r="B110" s="2"/>
      <c r="C110" s="8"/>
      <c r="D110" s="2"/>
      <c r="E110" s="2"/>
      <c r="F110" s="2"/>
      <c r="G110" s="8"/>
      <c r="H110" s="8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>
      <c r="A111" s="2"/>
      <c r="B111" s="2"/>
      <c r="C111" s="8"/>
      <c r="D111" s="2"/>
      <c r="E111" s="2"/>
      <c r="F111" s="2"/>
      <c r="G111" s="8"/>
      <c r="H111" s="8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>
      <c r="A112" s="2"/>
      <c r="B112" s="2"/>
      <c r="C112" s="8"/>
      <c r="D112" s="2"/>
      <c r="E112" s="2"/>
      <c r="F112" s="2"/>
      <c r="G112" s="8"/>
      <c r="H112" s="8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>
      <c r="A113" s="2"/>
      <c r="B113" s="2"/>
      <c r="C113" s="8"/>
      <c r="D113" s="2"/>
      <c r="E113" s="2"/>
      <c r="F113" s="2"/>
      <c r="G113" s="8"/>
      <c r="H113" s="8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>
      <c r="A114" s="2"/>
      <c r="B114" s="2"/>
      <c r="C114" s="8"/>
      <c r="D114" s="2"/>
      <c r="E114" s="2"/>
      <c r="F114" s="2"/>
      <c r="G114" s="8"/>
      <c r="H114" s="8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>
      <c r="A115" s="2"/>
      <c r="B115" s="2"/>
      <c r="C115" s="8"/>
      <c r="D115" s="2"/>
      <c r="E115" s="2"/>
      <c r="F115" s="2"/>
      <c r="G115" s="8"/>
      <c r="H115" s="8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>
      <c r="A116" s="2"/>
      <c r="B116" s="2"/>
      <c r="C116" s="8"/>
      <c r="D116" s="2"/>
      <c r="E116" s="2"/>
      <c r="F116" s="2"/>
      <c r="G116" s="8"/>
      <c r="H116" s="8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>
      <c r="A117" s="2"/>
      <c r="B117" s="2"/>
      <c r="C117" s="8"/>
      <c r="D117" s="2"/>
      <c r="E117" s="2"/>
      <c r="F117" s="2"/>
      <c r="G117" s="8"/>
      <c r="H117" s="8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>
      <c r="A118" s="2"/>
      <c r="B118" s="2"/>
      <c r="C118" s="8"/>
      <c r="D118" s="2"/>
      <c r="E118" s="2"/>
      <c r="F118" s="2"/>
      <c r="G118" s="8"/>
      <c r="H118" s="8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>
      <c r="A119" s="2"/>
      <c r="B119" s="2"/>
      <c r="C119" s="8"/>
      <c r="D119" s="2"/>
      <c r="E119" s="2"/>
      <c r="F119" s="2"/>
      <c r="G119" s="8"/>
      <c r="H119" s="8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>
      <c r="A120" s="2"/>
      <c r="B120" s="2"/>
      <c r="C120" s="8"/>
      <c r="D120" s="2"/>
      <c r="E120" s="2"/>
      <c r="F120" s="2"/>
      <c r="G120" s="8"/>
      <c r="H120" s="8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>
      <c r="A121" s="2"/>
      <c r="B121" s="2"/>
      <c r="C121" s="8"/>
      <c r="D121" s="2"/>
      <c r="E121" s="2"/>
      <c r="F121" s="2"/>
      <c r="G121" s="8"/>
      <c r="H121" s="8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>
      <c r="A122" s="2"/>
      <c r="B122" s="2"/>
      <c r="C122" s="8"/>
      <c r="D122" s="2"/>
      <c r="E122" s="2"/>
      <c r="F122" s="2"/>
      <c r="G122" s="8"/>
      <c r="H122" s="8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>
      <c r="A123" s="2"/>
      <c r="B123" s="2"/>
      <c r="C123" s="8"/>
      <c r="D123" s="2"/>
      <c r="E123" s="2"/>
      <c r="F123" s="2"/>
      <c r="G123" s="8"/>
      <c r="H123" s="8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>
      <c r="A124" s="2"/>
      <c r="B124" s="2"/>
      <c r="C124" s="8"/>
      <c r="D124" s="2"/>
      <c r="E124" s="2"/>
      <c r="F124" s="2"/>
      <c r="G124" s="8"/>
      <c r="H124" s="8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>
      <c r="A125" s="2"/>
      <c r="B125" s="2"/>
      <c r="C125" s="8"/>
      <c r="D125" s="2"/>
      <c r="E125" s="2"/>
      <c r="F125" s="2"/>
      <c r="G125" s="8"/>
      <c r="H125" s="8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>
      <c r="A126" s="2"/>
      <c r="B126" s="2"/>
      <c r="C126" s="8"/>
      <c r="D126" s="2"/>
      <c r="E126" s="2"/>
      <c r="F126" s="2"/>
      <c r="G126" s="8"/>
      <c r="H126" s="8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>
      <c r="A127" s="2"/>
      <c r="B127" s="2"/>
      <c r="C127" s="8"/>
      <c r="D127" s="2"/>
      <c r="E127" s="2"/>
      <c r="F127" s="2"/>
      <c r="G127" s="8"/>
      <c r="H127" s="8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>
      <c r="A128" s="2"/>
      <c r="B128" s="2"/>
      <c r="C128" s="8"/>
      <c r="D128" s="2"/>
      <c r="E128" s="2"/>
      <c r="F128" s="2"/>
      <c r="G128" s="8"/>
      <c r="H128" s="8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>
      <c r="A129" s="2"/>
      <c r="B129" s="2"/>
      <c r="C129" s="8"/>
      <c r="D129" s="2"/>
      <c r="E129" s="2"/>
      <c r="F129" s="2"/>
      <c r="G129" s="8"/>
      <c r="H129" s="8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>
      <c r="A130" s="2"/>
      <c r="B130" s="2"/>
      <c r="C130" s="8"/>
      <c r="D130" s="2"/>
      <c r="E130" s="2"/>
      <c r="F130" s="2"/>
      <c r="G130" s="8"/>
      <c r="H130" s="8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>
      <c r="A131" s="2"/>
      <c r="B131" s="2"/>
      <c r="C131" s="8"/>
      <c r="D131" s="2"/>
      <c r="E131" s="2"/>
      <c r="F131" s="2"/>
      <c r="G131" s="8"/>
      <c r="H131" s="8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>
      <c r="A132" s="2"/>
      <c r="B132" s="2"/>
      <c r="C132" s="8"/>
      <c r="D132" s="2"/>
      <c r="E132" s="2"/>
      <c r="F132" s="2"/>
      <c r="G132" s="8"/>
      <c r="H132" s="8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>
      <c r="A133" s="2"/>
      <c r="B133" s="2"/>
      <c r="C133" s="8"/>
      <c r="D133" s="2"/>
      <c r="E133" s="2"/>
      <c r="F133" s="2"/>
      <c r="G133" s="8"/>
      <c r="H133" s="8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>
      <c r="A134" s="2"/>
      <c r="B134" s="2"/>
      <c r="C134" s="8"/>
      <c r="D134" s="2"/>
      <c r="E134" s="2"/>
      <c r="F134" s="2"/>
      <c r="G134" s="8"/>
      <c r="H134" s="8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>
      <c r="A135" s="2"/>
      <c r="B135" s="2"/>
      <c r="C135" s="8"/>
      <c r="D135" s="2"/>
      <c r="E135" s="2"/>
      <c r="F135" s="2"/>
      <c r="G135" s="8"/>
      <c r="H135" s="8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>
      <c r="A136" s="2"/>
      <c r="B136" s="2"/>
      <c r="C136" s="8"/>
      <c r="D136" s="2"/>
      <c r="E136" s="2"/>
      <c r="F136" s="2"/>
      <c r="G136" s="8"/>
      <c r="H136" s="8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>
      <c r="A137" s="2"/>
      <c r="B137" s="2"/>
      <c r="C137" s="8"/>
      <c r="D137" s="2"/>
      <c r="E137" s="2"/>
      <c r="F137" s="2"/>
      <c r="G137" s="8"/>
      <c r="H137" s="8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>
      <c r="A138" s="2"/>
      <c r="B138" s="2"/>
      <c r="C138" s="8"/>
      <c r="D138" s="2"/>
      <c r="E138" s="2"/>
      <c r="F138" s="2"/>
      <c r="G138" s="8"/>
      <c r="H138" s="8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>
      <c r="A139" s="2"/>
      <c r="B139" s="2"/>
      <c r="C139" s="8"/>
      <c r="D139" s="2"/>
      <c r="E139" s="2"/>
      <c r="F139" s="2"/>
      <c r="G139" s="8"/>
      <c r="H139" s="8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>
      <c r="A140" s="2"/>
      <c r="B140" s="2"/>
      <c r="C140" s="8"/>
      <c r="D140" s="2"/>
      <c r="E140" s="2"/>
      <c r="F140" s="2"/>
      <c r="G140" s="8"/>
      <c r="H140" s="8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>
      <c r="A141" s="2"/>
      <c r="B141" s="2"/>
      <c r="C141" s="8"/>
      <c r="D141" s="2"/>
      <c r="E141" s="2"/>
      <c r="F141" s="2"/>
      <c r="G141" s="8"/>
      <c r="H141" s="8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>
      <c r="A142" s="2"/>
      <c r="B142" s="2"/>
      <c r="C142" s="8"/>
      <c r="D142" s="2"/>
      <c r="E142" s="2"/>
      <c r="F142" s="2"/>
      <c r="G142" s="8"/>
      <c r="H142" s="8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>
      <c r="A143" s="2"/>
      <c r="B143" s="2"/>
      <c r="C143" s="8"/>
      <c r="D143" s="2"/>
      <c r="E143" s="2"/>
      <c r="F143" s="2"/>
      <c r="G143" s="8"/>
      <c r="H143" s="8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>
      <c r="A144" s="2"/>
      <c r="B144" s="2"/>
      <c r="C144" s="8"/>
      <c r="D144" s="2"/>
      <c r="E144" s="2"/>
      <c r="F144" s="2"/>
      <c r="G144" s="8"/>
      <c r="H144" s="8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>
      <c r="A145" s="2"/>
      <c r="B145" s="2"/>
      <c r="C145" s="8"/>
      <c r="D145" s="2"/>
      <c r="E145" s="2"/>
      <c r="F145" s="2"/>
      <c r="G145" s="8"/>
      <c r="H145" s="8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>
      <c r="A146" s="2"/>
      <c r="B146" s="2"/>
      <c r="C146" s="8"/>
      <c r="D146" s="2"/>
      <c r="E146" s="2"/>
      <c r="F146" s="2"/>
      <c r="G146" s="8"/>
      <c r="H146" s="8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>
      <c r="A147" s="2"/>
      <c r="B147" s="2"/>
      <c r="C147" s="8"/>
      <c r="D147" s="2"/>
      <c r="E147" s="2"/>
      <c r="F147" s="2"/>
      <c r="G147" s="8"/>
      <c r="H147" s="8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>
      <c r="A148" s="2"/>
      <c r="B148" s="2"/>
      <c r="C148" s="8"/>
      <c r="D148" s="2"/>
      <c r="E148" s="2"/>
      <c r="F148" s="2"/>
      <c r="G148" s="8"/>
      <c r="H148" s="8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>
      <c r="A149" s="2"/>
      <c r="B149" s="2"/>
      <c r="C149" s="8"/>
      <c r="D149" s="2"/>
      <c r="E149" s="2"/>
      <c r="F149" s="2"/>
      <c r="G149" s="8"/>
      <c r="H149" s="8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>
      <c r="A150" s="2"/>
      <c r="B150" s="2"/>
      <c r="C150" s="8"/>
      <c r="D150" s="2"/>
      <c r="E150" s="2"/>
      <c r="F150" s="2"/>
      <c r="G150" s="8"/>
      <c r="H150" s="8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>
      <c r="A151" s="2"/>
      <c r="B151" s="2"/>
      <c r="C151" s="8"/>
      <c r="D151" s="2"/>
      <c r="E151" s="2"/>
      <c r="F151" s="2"/>
      <c r="G151" s="8"/>
      <c r="H151" s="8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>
      <c r="A152" s="2"/>
      <c r="B152" s="2"/>
      <c r="C152" s="8"/>
      <c r="D152" s="2"/>
      <c r="E152" s="2"/>
      <c r="F152" s="2"/>
      <c r="G152" s="8"/>
      <c r="H152" s="8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>
      <c r="A153" s="2"/>
      <c r="B153" s="2"/>
      <c r="C153" s="8"/>
      <c r="D153" s="2"/>
      <c r="E153" s="2"/>
      <c r="F153" s="2"/>
      <c r="G153" s="8"/>
      <c r="H153" s="8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>
      <c r="A154" s="2"/>
      <c r="B154" s="2"/>
      <c r="C154" s="8"/>
      <c r="D154" s="2"/>
      <c r="E154" s="2"/>
      <c r="F154" s="2"/>
      <c r="G154" s="8"/>
      <c r="H154" s="8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>
      <c r="A155" s="2"/>
      <c r="B155" s="2"/>
      <c r="C155" s="8"/>
      <c r="D155" s="2"/>
      <c r="E155" s="2"/>
      <c r="F155" s="2"/>
      <c r="G155" s="8"/>
      <c r="H155" s="8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>
      <c r="A156" s="2"/>
      <c r="B156" s="2"/>
      <c r="C156" s="8"/>
      <c r="D156" s="2"/>
      <c r="E156" s="2"/>
      <c r="F156" s="2"/>
      <c r="G156" s="8"/>
      <c r="H156" s="8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>
      <c r="A157" s="2"/>
      <c r="B157" s="2"/>
      <c r="C157" s="8"/>
      <c r="D157" s="2"/>
      <c r="E157" s="2"/>
      <c r="F157" s="2"/>
      <c r="G157" s="8"/>
      <c r="H157" s="8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>
      <c r="A158" s="2"/>
      <c r="B158" s="2"/>
      <c r="C158" s="8"/>
      <c r="D158" s="2"/>
      <c r="E158" s="2"/>
      <c r="F158" s="2"/>
      <c r="G158" s="8"/>
      <c r="H158" s="8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>
      <c r="A159" s="2"/>
      <c r="B159" s="2"/>
      <c r="C159" s="8"/>
      <c r="D159" s="2"/>
      <c r="E159" s="2"/>
      <c r="F159" s="2"/>
      <c r="G159" s="8"/>
      <c r="H159" s="8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>
      <c r="A160" s="2"/>
      <c r="B160" s="2"/>
      <c r="C160" s="8"/>
      <c r="D160" s="2"/>
      <c r="E160" s="2"/>
      <c r="F160" s="2"/>
      <c r="G160" s="8"/>
      <c r="H160" s="8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>
      <c r="A161" s="2"/>
      <c r="B161" s="2"/>
      <c r="C161" s="8"/>
      <c r="D161" s="2"/>
      <c r="E161" s="2"/>
      <c r="F161" s="2"/>
      <c r="G161" s="8"/>
      <c r="H161" s="8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>
      <c r="A162" s="2"/>
      <c r="B162" s="2"/>
      <c r="C162" s="8"/>
      <c r="D162" s="2"/>
      <c r="E162" s="2"/>
      <c r="F162" s="2"/>
      <c r="G162" s="8"/>
      <c r="H162" s="8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>
      <c r="A163" s="2"/>
      <c r="B163" s="2"/>
      <c r="C163" s="8"/>
      <c r="D163" s="2"/>
      <c r="E163" s="2"/>
      <c r="F163" s="2"/>
      <c r="G163" s="8"/>
      <c r="H163" s="8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>
      <c r="A164" s="2"/>
      <c r="B164" s="2"/>
      <c r="C164" s="8"/>
      <c r="D164" s="2"/>
      <c r="E164" s="2"/>
      <c r="F164" s="2"/>
      <c r="G164" s="8"/>
      <c r="H164" s="8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>
      <c r="A165" s="2"/>
      <c r="B165" s="2"/>
      <c r="C165" s="8"/>
      <c r="D165" s="2"/>
      <c r="E165" s="2"/>
      <c r="F165" s="2"/>
      <c r="G165" s="8"/>
      <c r="H165" s="8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>
      <c r="A166" s="2"/>
      <c r="B166" s="2"/>
      <c r="C166" s="8"/>
      <c r="D166" s="2"/>
      <c r="E166" s="2"/>
      <c r="F166" s="2"/>
      <c r="G166" s="8"/>
      <c r="H166" s="8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>
      <c r="A167" s="2"/>
      <c r="B167" s="2"/>
      <c r="C167" s="8"/>
      <c r="D167" s="2"/>
      <c r="E167" s="2"/>
      <c r="F167" s="2"/>
      <c r="G167" s="8"/>
      <c r="H167" s="8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>
      <c r="A168" s="2"/>
      <c r="B168" s="2"/>
      <c r="C168" s="8"/>
      <c r="D168" s="2"/>
      <c r="E168" s="2"/>
      <c r="F168" s="2"/>
      <c r="G168" s="8"/>
      <c r="H168" s="8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>
      <c r="A169" s="2"/>
      <c r="B169" s="2"/>
      <c r="C169" s="8"/>
      <c r="D169" s="2"/>
      <c r="E169" s="2"/>
      <c r="F169" s="2"/>
      <c r="G169" s="8"/>
      <c r="H169" s="8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>
      <c r="A170" s="2"/>
      <c r="B170" s="2"/>
      <c r="C170" s="8"/>
      <c r="D170" s="2"/>
      <c r="E170" s="2"/>
      <c r="F170" s="2"/>
      <c r="G170" s="8"/>
      <c r="H170" s="8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>
      <c r="A171" s="2"/>
      <c r="B171" s="2"/>
      <c r="C171" s="8"/>
      <c r="D171" s="2"/>
      <c r="E171" s="2"/>
      <c r="F171" s="2"/>
      <c r="G171" s="8"/>
      <c r="H171" s="8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>
      <c r="A172" s="2"/>
      <c r="B172" s="2"/>
      <c r="C172" s="8"/>
      <c r="D172" s="2"/>
      <c r="E172" s="2"/>
      <c r="F172" s="2"/>
      <c r="G172" s="8"/>
      <c r="H172" s="8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>
      <c r="A173" s="2"/>
      <c r="B173" s="2"/>
      <c r="C173" s="8"/>
      <c r="D173" s="2"/>
      <c r="E173" s="2"/>
      <c r="F173" s="2"/>
      <c r="G173" s="8"/>
      <c r="H173" s="8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>
      <c r="A174" s="2"/>
      <c r="B174" s="2"/>
      <c r="C174" s="8"/>
      <c r="D174" s="2"/>
      <c r="E174" s="2"/>
      <c r="F174" s="2"/>
      <c r="G174" s="8"/>
      <c r="H174" s="8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>
      <c r="A175" s="2"/>
      <c r="B175" s="2"/>
      <c r="C175" s="8"/>
      <c r="D175" s="2"/>
      <c r="E175" s="2"/>
      <c r="F175" s="2"/>
      <c r="G175" s="8"/>
      <c r="H175" s="8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>
      <c r="A176" s="2"/>
      <c r="B176" s="2"/>
      <c r="C176" s="8"/>
      <c r="D176" s="2"/>
      <c r="E176" s="2"/>
      <c r="F176" s="2"/>
      <c r="G176" s="8"/>
      <c r="H176" s="8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>
      <c r="A177" s="2"/>
      <c r="B177" s="2"/>
      <c r="C177" s="8"/>
      <c r="D177" s="2"/>
      <c r="E177" s="2"/>
      <c r="F177" s="2"/>
      <c r="G177" s="8"/>
      <c r="H177" s="8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>
      <c r="A178" s="2"/>
      <c r="B178" s="2"/>
      <c r="C178" s="8"/>
      <c r="D178" s="2"/>
      <c r="E178" s="2"/>
      <c r="F178" s="2"/>
      <c r="G178" s="8"/>
      <c r="H178" s="8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>
      <c r="A179" s="2"/>
      <c r="B179" s="2"/>
      <c r="C179" s="8"/>
      <c r="D179" s="2"/>
      <c r="E179" s="2"/>
      <c r="F179" s="2"/>
      <c r="G179" s="8"/>
      <c r="H179" s="8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>
      <c r="A180" s="2"/>
      <c r="B180" s="2"/>
      <c r="C180" s="8"/>
      <c r="D180" s="2"/>
      <c r="E180" s="2"/>
      <c r="F180" s="2"/>
      <c r="G180" s="8"/>
      <c r="H180" s="8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>
      <c r="A181" s="2"/>
      <c r="B181" s="2"/>
      <c r="C181" s="8"/>
      <c r="D181" s="2"/>
      <c r="E181" s="2"/>
      <c r="F181" s="2"/>
      <c r="G181" s="8"/>
      <c r="H181" s="8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>
      <c r="A182" s="2"/>
      <c r="B182" s="2"/>
      <c r="C182" s="8"/>
      <c r="D182" s="2"/>
      <c r="E182" s="2"/>
      <c r="F182" s="2"/>
      <c r="G182" s="8"/>
      <c r="H182" s="8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>
      <c r="A183" s="2"/>
      <c r="B183" s="2"/>
      <c r="C183" s="8"/>
      <c r="D183" s="2"/>
      <c r="E183" s="2"/>
      <c r="F183" s="2"/>
      <c r="G183" s="8"/>
      <c r="H183" s="8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>
      <c r="A184" s="2"/>
      <c r="B184" s="2"/>
      <c r="C184" s="8"/>
      <c r="D184" s="2"/>
      <c r="E184" s="2"/>
      <c r="F184" s="2"/>
      <c r="G184" s="8"/>
      <c r="H184" s="8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>
      <c r="A185" s="2"/>
      <c r="B185" s="2"/>
      <c r="C185" s="8"/>
      <c r="D185" s="2"/>
      <c r="E185" s="2"/>
      <c r="F185" s="2"/>
      <c r="G185" s="8"/>
      <c r="H185" s="8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>
      <c r="A186" s="2"/>
      <c r="B186" s="2"/>
      <c r="C186" s="8"/>
      <c r="D186" s="2"/>
      <c r="E186" s="2"/>
      <c r="F186" s="2"/>
      <c r="G186" s="8"/>
      <c r="H186" s="8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>
      <c r="A187" s="2"/>
      <c r="B187" s="2"/>
      <c r="C187" s="8"/>
      <c r="D187" s="2"/>
      <c r="E187" s="2"/>
      <c r="F187" s="2"/>
      <c r="G187" s="8"/>
      <c r="H187" s="8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>
      <c r="A188" s="2"/>
      <c r="B188" s="2"/>
      <c r="C188" s="8"/>
      <c r="D188" s="2"/>
      <c r="E188" s="2"/>
      <c r="F188" s="2"/>
      <c r="G188" s="8"/>
      <c r="H188" s="8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>
      <c r="A189" s="2"/>
      <c r="B189" s="2"/>
      <c r="C189" s="8"/>
      <c r="D189" s="2"/>
      <c r="E189" s="2"/>
      <c r="F189" s="2"/>
      <c r="G189" s="8"/>
      <c r="H189" s="8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>
      <c r="A190" s="2"/>
      <c r="B190" s="2"/>
      <c r="C190" s="8"/>
      <c r="D190" s="2"/>
      <c r="E190" s="2"/>
      <c r="F190" s="2"/>
      <c r="G190" s="8"/>
      <c r="H190" s="8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>
      <c r="A191" s="2"/>
      <c r="B191" s="2"/>
      <c r="C191" s="8"/>
      <c r="D191" s="2"/>
      <c r="E191" s="2"/>
      <c r="F191" s="2"/>
      <c r="G191" s="8"/>
      <c r="H191" s="8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>
      <c r="A192" s="2"/>
      <c r="B192" s="2"/>
      <c r="C192" s="8"/>
      <c r="D192" s="2"/>
      <c r="E192" s="2"/>
      <c r="F192" s="2"/>
      <c r="G192" s="8"/>
      <c r="H192" s="8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>
      <c r="A193" s="2"/>
      <c r="B193" s="2"/>
      <c r="C193" s="8"/>
      <c r="D193" s="2"/>
      <c r="E193" s="2"/>
      <c r="F193" s="2"/>
      <c r="G193" s="8"/>
      <c r="H193" s="8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>
      <c r="A194" s="2"/>
      <c r="B194" s="2"/>
      <c r="C194" s="8"/>
      <c r="D194" s="2"/>
      <c r="E194" s="2"/>
      <c r="F194" s="2"/>
      <c r="G194" s="8"/>
      <c r="H194" s="8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>
      <c r="A195" s="2"/>
      <c r="B195" s="2"/>
      <c r="C195" s="8"/>
      <c r="D195" s="2"/>
      <c r="E195" s="2"/>
      <c r="F195" s="2"/>
      <c r="G195" s="8"/>
      <c r="H195" s="8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>
      <c r="A196" s="2"/>
      <c r="B196" s="2"/>
      <c r="C196" s="8"/>
      <c r="D196" s="2"/>
      <c r="E196" s="2"/>
      <c r="F196" s="2"/>
      <c r="G196" s="8"/>
      <c r="H196" s="8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>
      <c r="A197" s="2"/>
      <c r="B197" s="2"/>
      <c r="C197" s="8"/>
      <c r="D197" s="2"/>
      <c r="E197" s="2"/>
      <c r="F197" s="2"/>
      <c r="G197" s="8"/>
      <c r="H197" s="8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>
      <c r="A198" s="2"/>
      <c r="B198" s="2"/>
      <c r="C198" s="8"/>
      <c r="D198" s="2"/>
      <c r="E198" s="2"/>
      <c r="F198" s="2"/>
      <c r="G198" s="8"/>
      <c r="H198" s="8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>
      <c r="A199" s="2"/>
      <c r="B199" s="2"/>
      <c r="C199" s="8"/>
      <c r="D199" s="2"/>
      <c r="E199" s="2"/>
      <c r="F199" s="2"/>
      <c r="G199" s="8"/>
      <c r="H199" s="8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>
      <c r="A200" s="2"/>
      <c r="B200" s="2"/>
      <c r="C200" s="8"/>
      <c r="D200" s="2"/>
      <c r="E200" s="2"/>
      <c r="F200" s="2"/>
      <c r="G200" s="8"/>
      <c r="H200" s="8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>
      <c r="A201" s="2"/>
      <c r="B201" s="2"/>
      <c r="C201" s="8"/>
      <c r="D201" s="2"/>
      <c r="E201" s="2"/>
      <c r="F201" s="2"/>
      <c r="G201" s="8"/>
      <c r="H201" s="8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>
      <c r="A202" s="2"/>
      <c r="B202" s="2"/>
      <c r="C202" s="8"/>
      <c r="D202" s="2"/>
      <c r="E202" s="2"/>
      <c r="F202" s="2"/>
      <c r="G202" s="8"/>
      <c r="H202" s="8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>
      <c r="A203" s="2"/>
      <c r="B203" s="2"/>
      <c r="C203" s="8"/>
      <c r="D203" s="2"/>
      <c r="E203" s="2"/>
      <c r="F203" s="2"/>
      <c r="G203" s="8"/>
      <c r="H203" s="8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>
      <c r="A204" s="2"/>
      <c r="B204" s="2"/>
      <c r="C204" s="8"/>
      <c r="D204" s="2"/>
      <c r="E204" s="2"/>
      <c r="F204" s="2"/>
      <c r="G204" s="8"/>
      <c r="H204" s="8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>
      <c r="A205" s="2"/>
      <c r="B205" s="2"/>
      <c r="C205" s="8"/>
      <c r="D205" s="2"/>
      <c r="E205" s="2"/>
      <c r="F205" s="2"/>
      <c r="G205" s="8"/>
      <c r="H205" s="8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>
      <c r="A206" s="2"/>
      <c r="B206" s="2"/>
      <c r="C206" s="8"/>
      <c r="D206" s="2"/>
      <c r="E206" s="2"/>
      <c r="F206" s="2"/>
      <c r="G206" s="8"/>
      <c r="H206" s="8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>
      <c r="A207" s="2"/>
      <c r="B207" s="2"/>
      <c r="C207" s="8"/>
      <c r="D207" s="2"/>
      <c r="E207" s="2"/>
      <c r="F207" s="2"/>
      <c r="G207" s="8"/>
      <c r="H207" s="8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</sheetData>
  <sheetProtection algorithmName="SHA-512" hashValue="THGm5bIuAbjj0XLxiixiBHId2m0j4lZWJHyO8YuGnshB8ij7XqkiXwg5Duqx2GXBsyn+Frrf6LxbnbEOu/ITGg==" saltValue="akamIGwu0M7ghj82ZGFNUg==" spinCount="100000" sheet="1" objects="1" scenarios="1" selectLockedCells="1" selectUnlockedCells="1"/>
  <mergeCells count="1">
    <mergeCell ref="G3:H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HC616"/>
  <sheetViews>
    <sheetView topLeftCell="AP1" zoomScale="90" zoomScaleNormal="90" workbookViewId="0">
      <pane ySplit="10" topLeftCell="A11" activePane="bottomLeft" state="frozen"/>
      <selection pane="bottomLeft" activeCell="EX23" sqref="EX23"/>
    </sheetView>
  </sheetViews>
  <sheetFormatPr defaultRowHeight="15"/>
  <cols>
    <col min="1" max="1" width="2.7109375" customWidth="1"/>
    <col min="2" max="2" width="4.42578125" style="10" customWidth="1"/>
    <col min="3" max="3" width="0.85546875" customWidth="1"/>
    <col min="4" max="4" width="18.85546875" style="27" hidden="1" customWidth="1"/>
    <col min="5" max="12" width="15" style="27" hidden="1" customWidth="1"/>
    <col min="13" max="13" width="0.85546875" customWidth="1"/>
    <col min="14" max="14" width="19.7109375" style="27" bestFit="1" customWidth="1"/>
    <col min="15" max="15" width="0.85546875" customWidth="1"/>
    <col min="16" max="16" width="14.42578125" style="32" customWidth="1"/>
    <col min="17" max="17" width="9.28515625" hidden="1" customWidth="1"/>
    <col min="18" max="20" width="8.5703125" hidden="1" customWidth="1"/>
    <col min="21" max="22" width="8.85546875" hidden="1" customWidth="1"/>
    <col min="23" max="23" width="9.5703125" hidden="1" customWidth="1"/>
    <col min="24" max="25" width="9.140625" hidden="1" customWidth="1"/>
    <col min="26" max="26" width="10.5703125" hidden="1" customWidth="1"/>
    <col min="27" max="27" width="9.42578125" hidden="1" customWidth="1"/>
    <col min="28" max="29" width="9.7109375" hidden="1" customWidth="1"/>
    <col min="30" max="30" width="9.28515625" hidden="1" customWidth="1"/>
    <col min="31" max="31" width="11.140625" hidden="1" customWidth="1"/>
    <col min="32" max="32" width="9.28515625" hidden="1" customWidth="1"/>
    <col min="33" max="35" width="9.28515625" style="11" hidden="1" customWidth="1"/>
    <col min="36" max="36" width="15.85546875" style="11" hidden="1" customWidth="1"/>
    <col min="37" max="37" width="23.5703125" style="11" hidden="1" customWidth="1"/>
    <col min="38" max="39" width="19.7109375" style="11" hidden="1" customWidth="1"/>
    <col min="40" max="40" width="2" style="11" customWidth="1"/>
    <col min="41" max="41" width="23.5703125" style="27" bestFit="1" customWidth="1"/>
    <col min="42" max="42" width="0.85546875" style="27" customWidth="1"/>
    <col min="43" max="43" width="17.85546875" style="27" bestFit="1" customWidth="1"/>
    <col min="44" max="44" width="0.85546875" style="27" customWidth="1"/>
    <col min="45" max="45" width="9.85546875" style="10" bestFit="1" customWidth="1"/>
    <col min="46" max="46" width="2.7109375" customWidth="1"/>
    <col min="47" max="47" width="4.42578125" style="10" customWidth="1"/>
    <col min="48" max="48" width="0.85546875" customWidth="1"/>
    <col min="49" max="49" width="26.42578125" customWidth="1"/>
    <col min="50" max="50" width="0.85546875" customWidth="1"/>
    <col min="51" max="58" width="15" style="27" hidden="1" customWidth="1"/>
    <col min="59" max="59" width="19.7109375" style="27" bestFit="1" customWidth="1"/>
    <col min="60" max="60" width="0.85546875" customWidth="1"/>
    <col min="61" max="61" width="13.7109375" customWidth="1"/>
    <col min="62" max="65" width="9.28515625" hidden="1" customWidth="1"/>
    <col min="66" max="66" width="12" hidden="1" customWidth="1"/>
    <col min="67" max="70" width="11.28515625" hidden="1" customWidth="1"/>
    <col min="71" max="71" width="12.42578125" hidden="1" customWidth="1"/>
    <col min="72" max="75" width="11.28515625" hidden="1" customWidth="1"/>
    <col min="76" max="76" width="11.140625" hidden="1" customWidth="1"/>
    <col min="77" max="77" width="9.28515625" hidden="1" customWidth="1"/>
    <col min="78" max="78" width="9.28515625" style="10" hidden="1" customWidth="1"/>
    <col min="79" max="81" width="9.28515625" style="11" hidden="1" customWidth="1"/>
    <col min="82" max="82" width="14.28515625" style="11" hidden="1" customWidth="1"/>
    <col min="83" max="83" width="1.42578125" style="11" hidden="1" customWidth="1"/>
    <col min="84" max="84" width="15.140625" style="11" hidden="1" customWidth="1"/>
    <col min="85" max="125" width="4.140625" style="11" hidden="1" customWidth="1"/>
    <col min="126" max="126" width="15.7109375" style="11" hidden="1" customWidth="1"/>
    <col min="127" max="127" width="14.28515625" style="11" hidden="1" customWidth="1"/>
    <col min="128" max="128" width="23.28515625" style="11" hidden="1" customWidth="1"/>
    <col min="129" max="129" width="14.28515625" style="11" hidden="1" customWidth="1"/>
    <col min="130" max="130" width="2" style="11" customWidth="1"/>
    <col min="131" max="131" width="19.85546875" bestFit="1" customWidth="1"/>
    <col min="132" max="132" width="0.85546875" customWidth="1"/>
    <col min="133" max="133" width="17.85546875" bestFit="1" customWidth="1"/>
    <col min="134" max="134" width="0.85546875" customWidth="1"/>
    <col min="135" max="135" width="17.85546875" bestFit="1" customWidth="1"/>
    <col min="136" max="136" width="2.7109375" customWidth="1"/>
    <col min="137" max="137" width="4.42578125" style="10" customWidth="1"/>
    <col min="138" max="138" width="0.85546875" customWidth="1"/>
    <col min="139" max="139" width="11.140625" customWidth="1"/>
    <col min="140" max="140" width="0.85546875" customWidth="1"/>
    <col min="141" max="141" width="11" customWidth="1"/>
    <col min="142" max="142" width="0.85546875" customWidth="1"/>
    <col min="143" max="143" width="11" customWidth="1"/>
    <col min="144" max="144" width="2" style="11" customWidth="1"/>
    <col min="145" max="147" width="9.85546875" hidden="1" customWidth="1"/>
    <col min="148" max="148" width="13.28515625" hidden="1" customWidth="1"/>
    <col min="149" max="150" width="16.28515625" hidden="1" customWidth="1"/>
    <col min="151" max="151" width="16.28515625" customWidth="1"/>
    <col min="152" max="152" width="2.85546875" customWidth="1"/>
    <col min="153" max="153" width="23.7109375" customWidth="1"/>
    <col min="154" max="154" width="18.85546875" customWidth="1"/>
    <col min="155" max="155" width="1.7109375" customWidth="1"/>
    <col min="156" max="156" width="9.140625" customWidth="1"/>
    <col min="157" max="157" width="1.7109375" customWidth="1"/>
    <col min="159" max="159" width="1.28515625" customWidth="1"/>
    <col min="160" max="160" width="16.85546875" customWidth="1"/>
    <col min="161" max="163" width="13.5703125" customWidth="1"/>
    <col min="164" max="164" width="24.28515625" customWidth="1"/>
  </cols>
  <sheetData>
    <row r="1" spans="1:211">
      <c r="A1" s="2"/>
      <c r="B1" s="1"/>
      <c r="C1" s="2"/>
      <c r="D1" s="26"/>
      <c r="E1" s="26"/>
      <c r="F1" s="26"/>
      <c r="G1" s="26"/>
      <c r="H1" s="26"/>
      <c r="I1" s="26"/>
      <c r="J1" s="26"/>
      <c r="K1" s="26"/>
      <c r="L1" s="26"/>
      <c r="M1" s="2"/>
      <c r="N1" s="26"/>
      <c r="O1" s="2"/>
      <c r="P1" s="30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3"/>
      <c r="AH1" s="3"/>
      <c r="AI1" s="3"/>
      <c r="AJ1" s="3"/>
      <c r="AK1" s="3"/>
      <c r="AL1" s="3"/>
      <c r="AM1" s="3"/>
      <c r="AN1" s="3"/>
      <c r="AO1" s="26"/>
      <c r="AP1" s="26"/>
      <c r="AQ1" s="26"/>
      <c r="AR1" s="26"/>
      <c r="AS1" s="1"/>
      <c r="AT1" s="2"/>
      <c r="AU1" s="1"/>
      <c r="AV1" s="2"/>
      <c r="AW1" s="2"/>
      <c r="AX1" s="2"/>
      <c r="AY1" s="26"/>
      <c r="AZ1" s="26"/>
      <c r="BA1" s="26"/>
      <c r="BB1" s="26"/>
      <c r="BC1" s="26"/>
      <c r="BD1" s="26"/>
      <c r="BE1" s="26"/>
      <c r="BF1" s="26"/>
      <c r="BG1" s="26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1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2"/>
      <c r="EB1" s="2"/>
      <c r="EC1" s="2"/>
      <c r="ED1" s="2"/>
      <c r="EE1" s="2"/>
      <c r="EF1" s="2"/>
      <c r="EG1" s="1"/>
      <c r="EH1" s="2"/>
      <c r="EI1" s="2"/>
      <c r="EJ1" s="2"/>
      <c r="EK1" s="2"/>
      <c r="EL1" s="2"/>
      <c r="EM1" s="4"/>
      <c r="EN1" s="3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</row>
    <row r="2" spans="1:211" ht="18.75">
      <c r="A2" s="2"/>
      <c r="B2" s="1"/>
      <c r="C2" s="2"/>
      <c r="D2" s="26"/>
      <c r="E2" s="26"/>
      <c r="F2" s="26"/>
      <c r="G2" s="26"/>
      <c r="H2" s="64" t="str">
        <f>IF(AND(Q11&lt;&gt;"ERROR",UPPER('Processed IP Rules'!D11)="GLOBAL"),"All_IPs","")</f>
        <v/>
      </c>
      <c r="I2" s="26"/>
      <c r="J2" s="26"/>
      <c r="K2" s="26"/>
      <c r="L2" s="26"/>
      <c r="M2" s="2"/>
      <c r="N2" s="26"/>
      <c r="O2" s="2"/>
      <c r="P2" s="30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6"/>
      <c r="AK2" s="26"/>
      <c r="AL2" s="2"/>
      <c r="AM2" s="2"/>
      <c r="AN2" s="2"/>
      <c r="AO2" s="26"/>
      <c r="AP2" s="26"/>
      <c r="AQ2" s="26"/>
      <c r="AR2" s="26"/>
      <c r="AS2" s="1"/>
      <c r="AT2" s="2"/>
      <c r="AU2" s="1"/>
      <c r="AV2" s="2"/>
      <c r="AW2" s="2"/>
      <c r="AX2" s="2"/>
      <c r="AY2" s="26"/>
      <c r="AZ2" s="26"/>
      <c r="BA2" s="26"/>
      <c r="BB2" s="26"/>
      <c r="BC2" s="26"/>
      <c r="BD2" s="26"/>
      <c r="BE2" s="26"/>
      <c r="BF2" s="26"/>
      <c r="BG2" s="26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1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1"/>
      <c r="EH2" s="2"/>
      <c r="EI2" s="2"/>
      <c r="EJ2" s="2"/>
      <c r="EK2" s="2"/>
      <c r="EL2" s="2"/>
      <c r="EM2" s="4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177"/>
      <c r="FI2" s="178"/>
      <c r="FJ2" s="178"/>
      <c r="FK2" s="178"/>
      <c r="FL2" s="178"/>
      <c r="FM2" s="178"/>
      <c r="FN2" s="178"/>
      <c r="FO2" s="178"/>
      <c r="FP2" s="178"/>
      <c r="FQ2" s="178"/>
      <c r="FR2" s="178"/>
      <c r="FS2" s="178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</row>
    <row r="3" spans="1:211" ht="28.5">
      <c r="A3" s="2"/>
      <c r="B3" s="1"/>
      <c r="C3" s="2"/>
      <c r="D3" s="26"/>
      <c r="E3" s="26"/>
      <c r="F3" s="26"/>
      <c r="G3" s="26"/>
      <c r="H3" s="26"/>
      <c r="I3" s="26"/>
      <c r="J3" s="26"/>
      <c r="K3" s="26"/>
      <c r="L3" s="26"/>
      <c r="M3" s="2"/>
      <c r="N3" s="26"/>
      <c r="O3" s="2"/>
      <c r="P3" s="38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6"/>
      <c r="AK3" s="26"/>
      <c r="AL3" s="2"/>
      <c r="AM3" s="2"/>
      <c r="AN3" s="2"/>
      <c r="AO3" s="38" t="s">
        <v>32</v>
      </c>
      <c r="AP3" s="35"/>
      <c r="AQ3" s="38"/>
      <c r="AR3" s="36"/>
      <c r="AS3" s="36"/>
      <c r="AT3" s="36"/>
      <c r="AU3" s="36"/>
      <c r="AV3" s="36"/>
      <c r="AW3" s="36"/>
      <c r="AX3" s="2"/>
      <c r="AY3" s="26"/>
      <c r="AZ3" s="26"/>
      <c r="BA3" s="26"/>
      <c r="BB3" s="26"/>
      <c r="BC3" s="26"/>
      <c r="BD3" s="26"/>
      <c r="BE3" s="26"/>
      <c r="BF3" s="26"/>
      <c r="BG3" s="2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55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1"/>
      <c r="EH3" s="36"/>
      <c r="EI3" s="36"/>
      <c r="EJ3" s="36"/>
      <c r="EK3" s="36"/>
      <c r="EL3" s="36"/>
      <c r="EM3" s="36"/>
      <c r="EN3" s="36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3"/>
      <c r="FQ3" s="3"/>
      <c r="FR3" s="3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</row>
    <row r="4" spans="1:211" ht="28.5">
      <c r="A4" s="2"/>
      <c r="B4" s="1"/>
      <c r="C4" s="2"/>
      <c r="D4" s="26"/>
      <c r="E4" s="26"/>
      <c r="F4" s="26"/>
      <c r="G4" s="26"/>
      <c r="H4" s="64"/>
      <c r="I4" s="26"/>
      <c r="J4" s="26"/>
      <c r="K4" s="26"/>
      <c r="L4" s="26"/>
      <c r="M4" s="2"/>
      <c r="N4" s="26"/>
      <c r="O4" s="2"/>
      <c r="P4" s="35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6"/>
      <c r="AK4" s="26"/>
      <c r="AL4" s="2"/>
      <c r="AM4" s="2"/>
      <c r="AN4" s="2"/>
      <c r="AO4" s="35" t="s">
        <v>33</v>
      </c>
      <c r="AP4" s="35"/>
      <c r="AQ4" s="35"/>
      <c r="AR4" s="36"/>
      <c r="AS4" s="36"/>
      <c r="AT4" s="36"/>
      <c r="AU4" s="36"/>
      <c r="AV4" s="36"/>
      <c r="AW4" s="36"/>
      <c r="AX4" s="2"/>
      <c r="AY4" s="26"/>
      <c r="AZ4" s="26"/>
      <c r="BA4" s="26"/>
      <c r="BB4" s="26"/>
      <c r="BC4" s="26"/>
      <c r="BD4" s="26"/>
      <c r="BE4" s="26"/>
      <c r="BF4" s="26"/>
      <c r="BG4" s="2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55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1"/>
      <c r="EH4" s="36"/>
      <c r="EI4" s="36"/>
      <c r="EJ4" s="36"/>
      <c r="EK4" s="36"/>
      <c r="EL4" s="36"/>
      <c r="EM4" s="36"/>
      <c r="EN4" s="36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177"/>
      <c r="FI4" s="178"/>
      <c r="FJ4" s="178"/>
      <c r="FK4" s="178"/>
      <c r="FL4" s="178"/>
      <c r="FM4" s="178"/>
      <c r="FN4" s="178"/>
      <c r="FO4" s="178"/>
      <c r="FP4" s="178"/>
      <c r="FQ4" s="178"/>
      <c r="FR4" s="178"/>
      <c r="FS4" s="178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</row>
    <row r="5" spans="1:211" ht="18.75">
      <c r="A5" s="2"/>
      <c r="B5" s="1"/>
      <c r="C5" s="2"/>
      <c r="D5" s="28"/>
      <c r="E5" s="28"/>
      <c r="F5" s="28"/>
      <c r="G5" s="28"/>
      <c r="H5" s="65"/>
      <c r="I5" s="28"/>
      <c r="J5" s="28"/>
      <c r="K5" s="28"/>
      <c r="L5" s="28"/>
      <c r="M5" s="2"/>
      <c r="N5" s="28"/>
      <c r="O5" s="2"/>
      <c r="P5" s="30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6"/>
      <c r="AK5" s="26"/>
      <c r="AL5" s="2"/>
      <c r="AM5" s="2"/>
      <c r="AN5" s="2"/>
      <c r="AO5" s="26"/>
      <c r="AP5" s="26"/>
      <c r="AQ5" s="26"/>
      <c r="AR5" s="26"/>
      <c r="AS5" s="1"/>
      <c r="AT5" s="2"/>
      <c r="AU5" s="1"/>
      <c r="AV5" s="2"/>
      <c r="AW5" s="34"/>
      <c r="AX5" s="2"/>
      <c r="AY5" s="28"/>
      <c r="AZ5" s="28"/>
      <c r="BA5" s="28"/>
      <c r="BB5" s="28"/>
      <c r="BC5" s="28"/>
      <c r="BD5" s="28"/>
      <c r="BE5" s="28"/>
      <c r="BF5" s="28"/>
      <c r="BG5" s="28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1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1"/>
      <c r="EH5" s="2"/>
      <c r="EI5" s="2"/>
      <c r="EJ5" s="2"/>
      <c r="EK5" s="2"/>
      <c r="EL5" s="2"/>
      <c r="EM5" s="4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</row>
    <row r="6" spans="1:211" ht="18.75">
      <c r="A6" s="2"/>
      <c r="B6" s="1"/>
      <c r="C6" s="2"/>
      <c r="D6" s="28"/>
      <c r="E6" s="28"/>
      <c r="F6" s="28"/>
      <c r="G6" s="28"/>
      <c r="H6" s="28"/>
      <c r="I6" s="28"/>
      <c r="J6" s="28"/>
      <c r="K6" s="28"/>
      <c r="L6" s="28"/>
      <c r="M6" s="2"/>
      <c r="N6" s="28"/>
      <c r="O6" s="2"/>
      <c r="P6" s="30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6"/>
      <c r="AK6" s="26"/>
      <c r="AL6" s="2"/>
      <c r="AM6" s="2"/>
      <c r="AN6" s="2"/>
      <c r="AO6" s="26"/>
      <c r="AP6" s="26"/>
      <c r="AQ6" s="26"/>
      <c r="AR6" s="26"/>
      <c r="AS6" s="17"/>
      <c r="AT6" s="2"/>
      <c r="AU6" s="1"/>
      <c r="AV6" s="2"/>
      <c r="AW6" s="34"/>
      <c r="AX6" s="2"/>
      <c r="AY6" s="28"/>
      <c r="AZ6" s="28"/>
      <c r="BA6" s="28"/>
      <c r="BB6" s="28"/>
      <c r="BC6" s="28"/>
      <c r="BD6" s="28"/>
      <c r="BE6" s="28"/>
      <c r="BF6" s="28"/>
      <c r="BG6" s="28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1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1"/>
      <c r="EH6" s="2"/>
      <c r="EI6" s="2"/>
      <c r="EJ6" s="2"/>
      <c r="EK6" s="2"/>
      <c r="EL6" s="2"/>
      <c r="EM6" s="4"/>
      <c r="EN6" s="2"/>
      <c r="EO6" s="4"/>
      <c r="EP6" s="4"/>
      <c r="EQ6" s="4"/>
      <c r="ER6" s="4"/>
      <c r="ES6" s="4"/>
      <c r="ET6" s="4"/>
      <c r="EU6" s="4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</row>
    <row r="7" spans="1:211" ht="19.5" thickBot="1">
      <c r="A7" s="2"/>
      <c r="B7" s="1"/>
      <c r="C7" s="2"/>
      <c r="D7" s="28"/>
      <c r="E7" s="28"/>
      <c r="F7" s="28"/>
      <c r="G7" s="28"/>
      <c r="H7" s="28"/>
      <c r="I7" s="28"/>
      <c r="J7" s="28"/>
      <c r="K7" s="28"/>
      <c r="L7" s="28"/>
      <c r="M7" s="2"/>
      <c r="N7" s="28"/>
      <c r="O7" s="2"/>
      <c r="P7" s="30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6"/>
      <c r="AK7" s="26"/>
      <c r="AL7" s="2"/>
      <c r="AM7" s="2"/>
      <c r="AN7" s="2"/>
      <c r="AO7" s="26"/>
      <c r="AP7" s="26"/>
      <c r="AQ7" s="26"/>
      <c r="AR7" s="26"/>
      <c r="AS7" s="1"/>
      <c r="AT7" s="2"/>
      <c r="AU7" s="1"/>
      <c r="AV7" s="2"/>
      <c r="AW7" s="34"/>
      <c r="AX7" s="2"/>
      <c r="AY7" s="28"/>
      <c r="AZ7" s="28"/>
      <c r="BA7" s="28"/>
      <c r="BB7" s="28"/>
      <c r="BC7" s="28"/>
      <c r="BD7" s="28"/>
      <c r="BE7" s="28"/>
      <c r="BF7" s="28"/>
      <c r="BG7" s="28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1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1"/>
      <c r="EH7" s="2"/>
      <c r="EI7" s="2"/>
      <c r="EJ7" s="2"/>
      <c r="EK7" s="2"/>
      <c r="EL7" s="2"/>
      <c r="EM7" s="4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</row>
    <row r="8" spans="1:211" ht="20.25" thickTop="1" thickBot="1">
      <c r="A8" s="2"/>
      <c r="B8" s="182" t="s">
        <v>24</v>
      </c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4"/>
      <c r="AT8" s="2"/>
      <c r="AU8" s="182" t="s">
        <v>23</v>
      </c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  <c r="CZ8" s="183"/>
      <c r="DA8" s="183"/>
      <c r="DB8" s="183"/>
      <c r="DC8" s="183"/>
      <c r="DD8" s="183"/>
      <c r="DE8" s="183"/>
      <c r="DF8" s="183"/>
      <c r="DG8" s="183"/>
      <c r="DH8" s="183"/>
      <c r="DI8" s="183"/>
      <c r="DJ8" s="183"/>
      <c r="DK8" s="183"/>
      <c r="DL8" s="183"/>
      <c r="DM8" s="183"/>
      <c r="DN8" s="183"/>
      <c r="DO8" s="183"/>
      <c r="DP8" s="183"/>
      <c r="DQ8" s="183"/>
      <c r="DR8" s="183"/>
      <c r="DS8" s="183"/>
      <c r="DT8" s="183"/>
      <c r="DU8" s="183"/>
      <c r="DV8" s="183"/>
      <c r="DW8" s="183"/>
      <c r="DX8" s="183"/>
      <c r="DY8" s="183"/>
      <c r="DZ8" s="183"/>
      <c r="EA8" s="183"/>
      <c r="EB8" s="183"/>
      <c r="EC8" s="183"/>
      <c r="ED8" s="183"/>
      <c r="EE8" s="184"/>
      <c r="EF8" s="2"/>
      <c r="EG8" s="182" t="s">
        <v>29</v>
      </c>
      <c r="EH8" s="183"/>
      <c r="EI8" s="183"/>
      <c r="EJ8" s="183"/>
      <c r="EK8" s="183"/>
      <c r="EL8" s="183"/>
      <c r="EM8" s="183"/>
      <c r="EN8" s="183"/>
      <c r="EO8" s="183"/>
      <c r="EP8" s="183"/>
      <c r="EQ8" s="183"/>
      <c r="ER8" s="183"/>
      <c r="ES8" s="183"/>
      <c r="ET8" s="183"/>
      <c r="EU8" s="184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</row>
    <row r="9" spans="1:211" ht="3.75" customHeight="1" thickTop="1">
      <c r="A9" s="2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112"/>
      <c r="AK9" s="112"/>
      <c r="AL9" s="61"/>
      <c r="AM9" s="61"/>
      <c r="AN9" s="61"/>
      <c r="AO9" s="61"/>
      <c r="AP9" s="61"/>
      <c r="AQ9" s="61"/>
      <c r="AR9" s="61"/>
      <c r="AS9" s="61"/>
      <c r="AT9" s="2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2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</row>
    <row r="10" spans="1:211" s="12" customFormat="1" ht="31.5" customHeight="1" thickBot="1">
      <c r="A10" s="5"/>
      <c r="B10" s="5"/>
      <c r="C10" s="5"/>
      <c r="D10" s="20" t="s">
        <v>55</v>
      </c>
      <c r="E10" s="20" t="s">
        <v>47</v>
      </c>
      <c r="F10" s="20" t="s">
        <v>48</v>
      </c>
      <c r="G10" s="20" t="s">
        <v>49</v>
      </c>
      <c r="H10" s="20" t="s">
        <v>50</v>
      </c>
      <c r="I10" s="20" t="s">
        <v>51</v>
      </c>
      <c r="J10" s="20" t="s">
        <v>52</v>
      </c>
      <c r="K10" s="20" t="s">
        <v>53</v>
      </c>
      <c r="L10" s="20" t="s">
        <v>57</v>
      </c>
      <c r="M10" s="20"/>
      <c r="N10" s="20" t="s">
        <v>56</v>
      </c>
      <c r="O10" s="20"/>
      <c r="P10" s="31" t="s">
        <v>54</v>
      </c>
      <c r="Q10" s="22" t="s">
        <v>27</v>
      </c>
      <c r="R10" s="22" t="s">
        <v>86</v>
      </c>
      <c r="S10" s="22" t="s">
        <v>87</v>
      </c>
      <c r="T10" s="22" t="s">
        <v>88</v>
      </c>
      <c r="U10" s="22" t="s">
        <v>99</v>
      </c>
      <c r="V10" s="22" t="s">
        <v>89</v>
      </c>
      <c r="W10" s="22" t="s">
        <v>90</v>
      </c>
      <c r="X10" s="22" t="s">
        <v>91</v>
      </c>
      <c r="Y10" s="22" t="s">
        <v>92</v>
      </c>
      <c r="Z10" s="22" t="s">
        <v>98</v>
      </c>
      <c r="AA10" s="22" t="s">
        <v>93</v>
      </c>
      <c r="AB10" s="22" t="s">
        <v>94</v>
      </c>
      <c r="AC10" s="22" t="s">
        <v>95</v>
      </c>
      <c r="AD10" s="22" t="s">
        <v>96</v>
      </c>
      <c r="AE10" s="22" t="s">
        <v>97</v>
      </c>
      <c r="AF10" s="37" t="s">
        <v>28</v>
      </c>
      <c r="AG10" s="31" t="s">
        <v>19</v>
      </c>
      <c r="AH10" s="31" t="s">
        <v>26</v>
      </c>
      <c r="AI10" s="25" t="s">
        <v>25</v>
      </c>
      <c r="AJ10" s="113" t="s">
        <v>35</v>
      </c>
      <c r="AK10" s="113" t="s">
        <v>71</v>
      </c>
      <c r="AL10" s="25" t="s">
        <v>36</v>
      </c>
      <c r="AM10" s="22" t="s">
        <v>100</v>
      </c>
      <c r="AN10" s="25"/>
      <c r="AO10" s="20" t="s">
        <v>4</v>
      </c>
      <c r="AP10" s="26"/>
      <c r="AQ10" s="20" t="s">
        <v>22</v>
      </c>
      <c r="AR10" s="26"/>
      <c r="AS10" s="33" t="s">
        <v>1</v>
      </c>
      <c r="AT10" s="5"/>
      <c r="AU10" s="5"/>
      <c r="AV10" s="5"/>
      <c r="AW10" s="20" t="s">
        <v>55</v>
      </c>
      <c r="AX10" s="20"/>
      <c r="AY10" s="20" t="s">
        <v>47</v>
      </c>
      <c r="AZ10" s="20" t="s">
        <v>48</v>
      </c>
      <c r="BA10" s="20" t="s">
        <v>49</v>
      </c>
      <c r="BB10" s="20" t="s">
        <v>50</v>
      </c>
      <c r="BC10" s="20" t="s">
        <v>51</v>
      </c>
      <c r="BD10" s="20" t="s">
        <v>52</v>
      </c>
      <c r="BE10" s="20" t="s">
        <v>53</v>
      </c>
      <c r="BF10" s="20" t="s">
        <v>57</v>
      </c>
      <c r="BG10" s="20" t="s">
        <v>56</v>
      </c>
      <c r="BH10" s="20"/>
      <c r="BI10" s="20" t="s">
        <v>54</v>
      </c>
      <c r="BJ10" s="22" t="s">
        <v>27</v>
      </c>
      <c r="BK10" s="22" t="s">
        <v>86</v>
      </c>
      <c r="BL10" s="22" t="s">
        <v>87</v>
      </c>
      <c r="BM10" s="22" t="s">
        <v>88</v>
      </c>
      <c r="BN10" s="22" t="s">
        <v>99</v>
      </c>
      <c r="BO10" s="22" t="s">
        <v>89</v>
      </c>
      <c r="BP10" s="22" t="s">
        <v>90</v>
      </c>
      <c r="BQ10" s="22" t="s">
        <v>91</v>
      </c>
      <c r="BR10" s="22" t="s">
        <v>92</v>
      </c>
      <c r="BS10" s="22" t="s">
        <v>98</v>
      </c>
      <c r="BT10" s="22" t="s">
        <v>93</v>
      </c>
      <c r="BU10" s="22" t="s">
        <v>94</v>
      </c>
      <c r="BV10" s="22" t="s">
        <v>95</v>
      </c>
      <c r="BW10" s="22" t="s">
        <v>96</v>
      </c>
      <c r="BX10" s="22" t="s">
        <v>97</v>
      </c>
      <c r="BY10" s="37" t="s">
        <v>28</v>
      </c>
      <c r="BZ10" s="33" t="s">
        <v>104</v>
      </c>
      <c r="CA10" s="31" t="s">
        <v>19</v>
      </c>
      <c r="CB10" s="31" t="s">
        <v>26</v>
      </c>
      <c r="CC10" s="25" t="s">
        <v>25</v>
      </c>
      <c r="CD10" s="22" t="s">
        <v>100</v>
      </c>
      <c r="CE10" s="22"/>
      <c r="CF10" s="53" t="s">
        <v>105</v>
      </c>
      <c r="CG10" s="53" t="s">
        <v>101</v>
      </c>
      <c r="CH10" s="53" t="s">
        <v>102</v>
      </c>
      <c r="CI10" s="115" t="s">
        <v>103</v>
      </c>
      <c r="CJ10" s="115" t="s">
        <v>106</v>
      </c>
      <c r="CK10" s="115" t="s">
        <v>107</v>
      </c>
      <c r="CL10" s="115" t="s">
        <v>108</v>
      </c>
      <c r="CM10" s="115" t="s">
        <v>109</v>
      </c>
      <c r="CN10" s="115" t="s">
        <v>110</v>
      </c>
      <c r="CO10" s="115" t="s">
        <v>111</v>
      </c>
      <c r="CP10" s="115" t="s">
        <v>112</v>
      </c>
      <c r="CQ10" s="115" t="s">
        <v>113</v>
      </c>
      <c r="CR10" s="115" t="s">
        <v>114</v>
      </c>
      <c r="CS10" s="115" t="s">
        <v>115</v>
      </c>
      <c r="CT10" s="115" t="s">
        <v>116</v>
      </c>
      <c r="CU10" s="115" t="s">
        <v>117</v>
      </c>
      <c r="CV10" s="115" t="s">
        <v>118</v>
      </c>
      <c r="CW10" s="115" t="s">
        <v>119</v>
      </c>
      <c r="CX10" s="115" t="s">
        <v>120</v>
      </c>
      <c r="CY10" s="115" t="s">
        <v>121</v>
      </c>
      <c r="CZ10" s="115" t="s">
        <v>122</v>
      </c>
      <c r="DA10" s="115" t="s">
        <v>123</v>
      </c>
      <c r="DB10" s="115" t="s">
        <v>124</v>
      </c>
      <c r="DC10" s="115" t="s">
        <v>125</v>
      </c>
      <c r="DD10" s="115" t="s">
        <v>126</v>
      </c>
      <c r="DE10" s="115" t="s">
        <v>127</v>
      </c>
      <c r="DF10" s="115" t="s">
        <v>128</v>
      </c>
      <c r="DG10" s="115" t="s">
        <v>129</v>
      </c>
      <c r="DH10" s="115" t="s">
        <v>130</v>
      </c>
      <c r="DI10" s="115" t="s">
        <v>131</v>
      </c>
      <c r="DJ10" s="115">
        <v>0</v>
      </c>
      <c r="DK10" s="115">
        <v>1</v>
      </c>
      <c r="DL10" s="115">
        <v>2</v>
      </c>
      <c r="DM10" s="115">
        <v>3</v>
      </c>
      <c r="DN10" s="115">
        <v>4</v>
      </c>
      <c r="DO10" s="115">
        <v>5</v>
      </c>
      <c r="DP10" s="115">
        <v>6</v>
      </c>
      <c r="DQ10" s="115">
        <v>7</v>
      </c>
      <c r="DR10" s="115">
        <v>8</v>
      </c>
      <c r="DS10" s="115">
        <v>9</v>
      </c>
      <c r="DT10" s="115" t="s">
        <v>132</v>
      </c>
      <c r="DU10" s="115" t="s">
        <v>134</v>
      </c>
      <c r="DV10" s="115" t="s">
        <v>136</v>
      </c>
      <c r="DW10" s="115" t="s">
        <v>133</v>
      </c>
      <c r="DX10" s="113" t="s">
        <v>137</v>
      </c>
      <c r="DY10" s="115" t="s">
        <v>135</v>
      </c>
      <c r="DZ10" s="25"/>
      <c r="EA10" s="20" t="s">
        <v>4</v>
      </c>
      <c r="EB10" s="2"/>
      <c r="EC10" s="20" t="s">
        <v>22</v>
      </c>
      <c r="ED10" s="2"/>
      <c r="EE10" s="20" t="s">
        <v>138</v>
      </c>
      <c r="EF10" s="5"/>
      <c r="EG10" s="19"/>
      <c r="EH10" s="5"/>
      <c r="EI10" s="22" t="s">
        <v>34</v>
      </c>
      <c r="EJ10" s="5"/>
      <c r="EK10" s="53" t="s">
        <v>58</v>
      </c>
      <c r="EL10" s="5"/>
      <c r="EM10" s="53" t="s">
        <v>59</v>
      </c>
      <c r="EN10" s="25"/>
      <c r="EO10" s="47" t="s">
        <v>30</v>
      </c>
      <c r="EP10" s="8" t="s">
        <v>31</v>
      </c>
      <c r="EQ10" s="8" t="s">
        <v>12</v>
      </c>
      <c r="ER10" s="8" t="s">
        <v>15</v>
      </c>
      <c r="ES10" s="47" t="s">
        <v>83</v>
      </c>
      <c r="ET10" s="47" t="s">
        <v>84</v>
      </c>
      <c r="EU10" s="53" t="s">
        <v>60</v>
      </c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</row>
    <row r="11" spans="1:211" ht="15.75" thickBot="1">
      <c r="A11" s="2"/>
      <c r="B11" s="6">
        <v>1</v>
      </c>
      <c r="C11" s="2"/>
      <c r="D11" s="48" t="str">
        <f>IF(ISBLANK('IP Rules'!H11),"",'IP Rules'!H11)</f>
        <v/>
      </c>
      <c r="E11" s="52" t="str">
        <f>SUBSTITUTE(D11,"[","")</f>
        <v/>
      </c>
      <c r="F11" s="52" t="str">
        <f>SUBSTITUTE(E11,"]","")</f>
        <v/>
      </c>
      <c r="G11" s="52" t="str">
        <f>SUBSTITUTE(F11,"{","")</f>
        <v/>
      </c>
      <c r="H11" s="52" t="str">
        <f>SUBSTITUTE(G11,"}","")</f>
        <v/>
      </c>
      <c r="I11" s="52" t="str">
        <f>SUBSTITUTE(H11,"(","")</f>
        <v/>
      </c>
      <c r="J11" s="52" t="str">
        <f>SUBSTITUTE(I11,")","")</f>
        <v/>
      </c>
      <c r="K11" s="52" t="str">
        <f>SUBSTITUTE(J11," ","")</f>
        <v/>
      </c>
      <c r="L11" s="52" t="str">
        <f>SUBSTITUTE(K11,CHAR(160),"")</f>
        <v/>
      </c>
      <c r="M11" s="2"/>
      <c r="N11" s="52" t="str">
        <f>L11</f>
        <v/>
      </c>
      <c r="O11" s="2"/>
      <c r="P11" s="103" t="str">
        <f>IF(UPPER('IP Rules'!H11)="ANY","",IF(LEN(TRIM('IP Rules'!J11))=0,"",'IP Rules'!J11))</f>
        <v/>
      </c>
      <c r="Q11" s="7" t="str">
        <f>IF(LEN(TRIM(D11))=0,"",IF(AND(LEN(N11)-LEN(SUBSTITUTE(N11,".",""))&lt;&gt;3,LEN(TRIM(N11))&lt;&gt;0,UPPER(N11)&lt;&gt;"ANY"),"ERROR","OK"))</f>
        <v/>
      </c>
      <c r="R11" s="109" t="str">
        <f>IFERROR(FIND(".", N11,1),"MISSING")</f>
        <v>MISSING</v>
      </c>
      <c r="S11" s="109" t="str">
        <f>IFERROR(FIND(".", N11,R11+1),"MISSING")</f>
        <v>MISSING</v>
      </c>
      <c r="T11" s="109" t="str">
        <f>IFERROR(FIND(".", N11,S11+1),"MISSING")</f>
        <v>MISSING</v>
      </c>
      <c r="U11" s="110" t="str">
        <f>IF(AND(ISNUMBER(R11),ISNUMBER(S11),ISNUMBER(T11)),"OK","ERROR")</f>
        <v>ERROR</v>
      </c>
      <c r="V11" s="111" t="str">
        <f t="shared" ref="V11" si="0">IF(U11="OK",MID(N11,1,R11-1),"ERROR")</f>
        <v>ERROR</v>
      </c>
      <c r="W11" s="111" t="str">
        <f>IF(U11="OK",MID(N11,R11+1,S11-R11-1),"ERROR")</f>
        <v>ERROR</v>
      </c>
      <c r="X11" s="111" t="str">
        <f t="shared" ref="X11" si="1">IF(U11="OK",MID(N11,S11+1,T11-S11-1),"ERROR")</f>
        <v>ERROR</v>
      </c>
      <c r="Y11" s="109" t="str">
        <f t="shared" ref="Y11" si="2">IF(U11="OK",MID(N11,T11+1,LEN(N11)-T11),"ERROR")</f>
        <v>ERROR</v>
      </c>
      <c r="Z11" s="110" t="str">
        <f>IF(AND(ISNUMBER(VALUE(V11)),ISNUMBER(VALUE(W11)),ISNUMBER(VALUE(X11)),ISNUMBER(VALUE(Y11))),"OK","ERROR")</f>
        <v>ERROR</v>
      </c>
      <c r="AA11" s="109" t="str">
        <f>IFERROR(IF(AND(VALUE(V11)&gt;=0,VALUE(V11)&lt;=255),"OK","ERROR"),"ERROR")</f>
        <v>ERROR</v>
      </c>
      <c r="AB11" s="109" t="str">
        <f>IFERROR(IF(AND(VALUE(W11)&gt;=0,VALUE(W11)&lt;=255),"OK","ERROR"),"ERROR")</f>
        <v>ERROR</v>
      </c>
      <c r="AC11" s="109" t="str">
        <f>IFERROR(IF(AND(VALUE(X11)&gt;=0,VALUE(X11)&lt;=255),"OK","ERROR"),"ERROR")</f>
        <v>ERROR</v>
      </c>
      <c r="AD11" s="109" t="str">
        <f>IFERROR(IF(AND(VALUE(Y11)&gt;=0,VALUE(Y11)&lt;=255),"OK","ERROR"),"ERROR")</f>
        <v>ERROR</v>
      </c>
      <c r="AE11" s="110" t="str">
        <f>IF(IFERROR(AA11&amp;AB11&amp;AC11&amp;AD11,"ERROR")="OKOKOKOK","OK","ERROR")</f>
        <v>ERROR</v>
      </c>
      <c r="AF11" s="7" t="str">
        <f>IF(LEN(TRIM(D11))=0,"",IF(AND(LEN(TRIM(P11))&lt;&gt;0,OR(P11&lt;1,P11&gt;32)),"ERROR","OK"))</f>
        <v/>
      </c>
      <c r="AG11" s="104" t="str">
        <f>IF(UPPER(N11)="ANY","",IF(AND(Q11="OK",LEN(TRIM(P11))=0),32,P11))</f>
        <v/>
      </c>
      <c r="AH11" s="104" t="str">
        <f>IF(OR(LEN(TRIM(D11))=0,Q11="ERROR",UPPER(N11)="ANY"),"",IF(UPPER(N11)="ANY","",IF(VALUE(AG11)=32,"Host","Netmask")))</f>
        <v/>
      </c>
      <c r="AI11" s="104" t="str">
        <f>IF(LEN(TRIM(AH11))=0,"",IF(AH11="Host","H-","N-"))</f>
        <v/>
      </c>
      <c r="AJ11" s="114" t="str">
        <f>IF(AND(Q11&lt;&gt;"ERROR",UPPER('IP Rules'!D11)="GLOBAL",UPPER(N11)="ANY"),"All_IPs","")</f>
        <v/>
      </c>
      <c r="AK11" s="114" t="str">
        <f>IF(AND(Q11&lt;&gt;"ERROR",UPPER('IP Rules'!D11)="NATIONAL",UPPER(N11)="ANY"),"GRP_ALL_CNSP_SUBNETS","")</f>
        <v/>
      </c>
      <c r="AL11" s="104" t="str">
        <f>IF(LEN(TRIM(D11))=0,"",IF(AND(Q11&lt;&gt;"ERROR",UPPER('IP Rules'!H11)&lt;&gt;"ANY"),AI11&amp;N11&amp;"_"&amp;AG11,""))</f>
        <v/>
      </c>
      <c r="AM11" s="109" t="str">
        <f>IF(OR(Q11&amp;U11&amp;Z11&amp;AE11="OKOKOKOK",AJ11="ALL_IPs",AK11="GRP_ALL_CNSP_SUBNETS"),"VALID","FAILED CHECKS")</f>
        <v>FAILED CHECKS</v>
      </c>
      <c r="AN11" s="2"/>
      <c r="AO11" s="62" t="str">
        <f t="shared" ref="AO11:AO74" si="3">AJ11&amp;AK11&amp;AL11</f>
        <v/>
      </c>
      <c r="AP11" s="26"/>
      <c r="AQ11" s="62" t="str">
        <f>IF(OR(UPPER(N11)="ANY",Q11="ERROR",AF11="ERROR"),"",IF(LEN(TRIM(D11))=0,"",N11&amp;"/"&amp;AG11))</f>
        <v/>
      </c>
      <c r="AR11" s="26"/>
      <c r="AS11" s="6">
        <f>'IP Rules'!F11</f>
        <v>0</v>
      </c>
      <c r="AT11" s="2"/>
      <c r="AU11" s="6">
        <v>1</v>
      </c>
      <c r="AV11" s="2"/>
      <c r="AW11" s="46" t="str">
        <f>IF(ISBLANK('IP Rules'!L11),"",'IP Rules'!L11)</f>
        <v/>
      </c>
      <c r="AX11" s="2"/>
      <c r="AY11" s="52" t="str">
        <f>SUBSTITUTE(AW11,"[","")</f>
        <v/>
      </c>
      <c r="AZ11" s="52" t="str">
        <f>SUBSTITUTE(AY11,"]","")</f>
        <v/>
      </c>
      <c r="BA11" s="52" t="str">
        <f>SUBSTITUTE(AZ11,"{","")</f>
        <v/>
      </c>
      <c r="BB11" s="52" t="str">
        <f>SUBSTITUTE(BA11,"}","")</f>
        <v/>
      </c>
      <c r="BC11" s="52" t="str">
        <f>SUBSTITUTE(BB11,"(","")</f>
        <v/>
      </c>
      <c r="BD11" s="52" t="str">
        <f>SUBSTITUTE(BC11,")","")</f>
        <v/>
      </c>
      <c r="BE11" s="52" t="str">
        <f>SUBSTITUTE(BD11," ","")</f>
        <v/>
      </c>
      <c r="BF11" s="52" t="str">
        <f>SUBSTITUTE(BE11,CHAR(160),"")</f>
        <v/>
      </c>
      <c r="BG11" s="52" t="str">
        <f>BF11</f>
        <v/>
      </c>
      <c r="BH11" s="2"/>
      <c r="BI11" s="103" t="str">
        <f>IF(ISBLANK('IP Rules'!N11),"",'IP Rules'!N11)</f>
        <v/>
      </c>
      <c r="BJ11" s="110" t="str">
        <f>IF(LEN(TRIM(AW11))=0,"",IF(AND(LEN(BG11)-LEN(SUBSTITUTE(BG11,".",""))&lt;&gt;3,LEN(TRIM(BG11))&lt;&gt;0),"ERROR","OK"))</f>
        <v/>
      </c>
      <c r="BK11" s="109" t="str">
        <f>IFERROR(FIND(".", BG11,1),"MISSING")</f>
        <v>MISSING</v>
      </c>
      <c r="BL11" s="109" t="str">
        <f>IFERROR(FIND(".", BG11,BK11+1),"MISSING")</f>
        <v>MISSING</v>
      </c>
      <c r="BM11" s="109" t="str">
        <f>IFERROR(FIND(".", BG11,BL11+1),"MISSING")</f>
        <v>MISSING</v>
      </c>
      <c r="BN11" s="110" t="str">
        <f>IF(AND(ISNUMBER(BK11),ISNUMBER(BL11),ISNUMBER(BM11)),"OK","ERROR")</f>
        <v>ERROR</v>
      </c>
      <c r="BO11" s="111" t="str">
        <f t="shared" ref="BO11" si="4">IF(BN11="OK",MID(BG11,1,BK11-1),"ERROR")</f>
        <v>ERROR</v>
      </c>
      <c r="BP11" s="111" t="str">
        <f>IF(BN11="OK",MID(BG11,BK11+1,BL11-BK11-1),"ERROR")</f>
        <v>ERROR</v>
      </c>
      <c r="BQ11" s="111" t="str">
        <f t="shared" ref="BQ11" si="5">IF(BN11="OK",MID(BG11,BL11+1,BM11-BL11-1),"ERROR")</f>
        <v>ERROR</v>
      </c>
      <c r="BR11" s="109" t="str">
        <f t="shared" ref="BR11" si="6">IF(BN11="OK",MID(BG11,BM11+1,LEN(BG11)-BM11),"ERROR")</f>
        <v>ERROR</v>
      </c>
      <c r="BS11" s="110" t="str">
        <f>IF(AND(ISNUMBER(VALUE(BO11)),ISNUMBER(VALUE(BP11)),ISNUMBER(VALUE(BQ11)),ISNUMBER(VALUE(BR11))),"OK","ERROR")</f>
        <v>ERROR</v>
      </c>
      <c r="BT11" s="109" t="str">
        <f>IFERROR(IF(AND(VALUE(BO11)&gt;=0,VALUE(BO11)&lt;=255),"OK","ERROR"),"ERROR")</f>
        <v>ERROR</v>
      </c>
      <c r="BU11" s="109" t="str">
        <f>IFERROR(IF(AND(VALUE(BP11)&gt;=0,VALUE(BP11)&lt;=255),"OK","ERROR"),"ERROR")</f>
        <v>ERROR</v>
      </c>
      <c r="BV11" s="109" t="str">
        <f>IFERROR(IF(AND(VALUE(BQ11)&gt;=0,VALUE(BQ11)&lt;=255),"OK","ERROR"),"ERROR")</f>
        <v>ERROR</v>
      </c>
      <c r="BW11" s="109" t="str">
        <f>IFERROR(IF(AND(VALUE(BR11)&gt;=0,VALUE(BR11)&lt;=255),"OK","ERROR"),"ERROR")</f>
        <v>ERROR</v>
      </c>
      <c r="BX11" s="110" t="str">
        <f>IF(IFERROR(BT11&amp;BU11&amp;BV11&amp;BW11,"ERROR")="OKOKOKOK","OK","ERROR")</f>
        <v>ERROR</v>
      </c>
      <c r="BY11" s="110" t="str">
        <f t="shared" ref="BY11:BY23" si="7">IF(LEN(TRIM(AW11))=0,"",IF(AND(LEN(TRIM(BI11))&lt;&gt;0,OR(BI11&lt;1,BI11&gt;32)),"ERROR","OK"))</f>
        <v/>
      </c>
      <c r="BZ11" s="117" t="str">
        <f>IF(IFERROR(SEARCH("/",BG11),"-")="-","OK","ERROR")</f>
        <v>OK</v>
      </c>
      <c r="CA11" s="104" t="str">
        <f t="shared" ref="CA11:CA28" si="8">IF(UPPER(BG11)="ANY","",IF(AND(BJ11="OK",LEN(TRIM(BI11))=0),32,BI11))</f>
        <v/>
      </c>
      <c r="CB11" s="104" t="str">
        <f t="shared" ref="CB11:CB28" si="9">IF(OR(LEN(TRIM(AW11))=0,BJ11="ERROR",UPPER(BG11)="ANY"),"",IF(UPPER(BG11)="ANY","",IF(VALUE(CA11)=32,"Host","Netmask")))</f>
        <v/>
      </c>
      <c r="CC11" s="104" t="str">
        <f t="shared" ref="CC11:CC28" si="10">IF(LEN(TRIM(CB11))=0,"",IF(CB11="Host","H-","N-"))</f>
        <v/>
      </c>
      <c r="CD11" s="109" t="str">
        <f>IF(BJ11&amp;BN11&amp;BS11&amp;BX11&amp;BZ11="OKOKOKOKOK","VALID","FAILED CHECKS")</f>
        <v>FAILED CHECKS</v>
      </c>
      <c r="CE11" s="22"/>
      <c r="CF11" s="116" t="str">
        <f>IF(OR(LEN(BG11)&lt;3,LEN(BG11)&gt;253),"ERROR","OK")</f>
        <v>ERROR</v>
      </c>
      <c r="CG11" s="116" t="str">
        <f>IFERROR(SEARCH(":",BG11),"-")</f>
        <v>-</v>
      </c>
      <c r="CH11" s="116" t="str">
        <f>IFERROR(SEARCH("\",BG11),"-")</f>
        <v>-</v>
      </c>
      <c r="CI11" s="116" t="str">
        <f>IFERROR(SEARCH("/",BG11),"-")</f>
        <v>-</v>
      </c>
      <c r="CJ11" s="116">
        <f>LEN($BG11)-LEN(SUBSTITUTE(UPPER($BG11),"A",""))</f>
        <v>0</v>
      </c>
      <c r="CK11" s="116">
        <f>LEN($BG11)-LEN(SUBSTITUTE(UPPER($BG11),"B",""))</f>
        <v>0</v>
      </c>
      <c r="CL11" s="116">
        <f>LEN($BG11)-LEN(SUBSTITUTE(UPPER($BG11),"C",""))</f>
        <v>0</v>
      </c>
      <c r="CM11" s="116">
        <f>LEN($BG11)-LEN(SUBSTITUTE(UPPER($BG11),"D",""))</f>
        <v>0</v>
      </c>
      <c r="CN11" s="116">
        <f>LEN($BG11)-LEN(SUBSTITUTE(UPPER($BG11),"E",""))</f>
        <v>0</v>
      </c>
      <c r="CO11" s="116">
        <f>LEN($BG11)-LEN(SUBSTITUTE(UPPER($BG11),"F",""))</f>
        <v>0</v>
      </c>
      <c r="CP11" s="116">
        <f>LEN($BG11)-LEN(SUBSTITUTE(UPPER($BG11),"G",""))</f>
        <v>0</v>
      </c>
      <c r="CQ11" s="116">
        <f>LEN($BG11)-LEN(SUBSTITUTE(UPPER($BG11),"H",""))</f>
        <v>0</v>
      </c>
      <c r="CR11" s="116">
        <f>LEN($BG11)-LEN(SUBSTITUTE(UPPER($BG11),"I",""))</f>
        <v>0</v>
      </c>
      <c r="CS11" s="116">
        <f>LEN($BG11)-LEN(SUBSTITUTE(UPPER($BG11),"J",""))</f>
        <v>0</v>
      </c>
      <c r="CT11" s="116">
        <f>LEN($BG11)-LEN(SUBSTITUTE(UPPER($BG11),"K",""))</f>
        <v>0</v>
      </c>
      <c r="CU11" s="116">
        <f>LEN($BG11)-LEN(SUBSTITUTE(UPPER($BG11),"L",""))</f>
        <v>0</v>
      </c>
      <c r="CV11" s="116">
        <f>LEN($BG11)-LEN(SUBSTITUTE(UPPER($BG11),"M",""))</f>
        <v>0</v>
      </c>
      <c r="CW11" s="116">
        <f>LEN($BG11)-LEN(SUBSTITUTE(UPPER($BG11),"N",""))</f>
        <v>0</v>
      </c>
      <c r="CX11" s="116">
        <f>LEN($BG11)-LEN(SUBSTITUTE(UPPER($BG11),"O",""))</f>
        <v>0</v>
      </c>
      <c r="CY11" s="116">
        <f>LEN($BG11)-LEN(SUBSTITUTE(UPPER($BG11),"P",""))</f>
        <v>0</v>
      </c>
      <c r="CZ11" s="116">
        <f>LEN($BG11)-LEN(SUBSTITUTE(UPPER($BG11),"Q",""))</f>
        <v>0</v>
      </c>
      <c r="DA11" s="116">
        <f>LEN($BG11)-LEN(SUBSTITUTE(UPPER($BG11),"R",""))</f>
        <v>0</v>
      </c>
      <c r="DB11" s="116">
        <f>LEN($BG11)-LEN(SUBSTITUTE(UPPER($BG11),"S",""))</f>
        <v>0</v>
      </c>
      <c r="DC11" s="116">
        <f>LEN($BG11)-LEN(SUBSTITUTE(UPPER($BG11),"T",""))</f>
        <v>0</v>
      </c>
      <c r="DD11" s="116">
        <f>LEN($BG11)-LEN(SUBSTITUTE(UPPER($BG11),"U",""))</f>
        <v>0</v>
      </c>
      <c r="DE11" s="116">
        <f>LEN($BG11)-LEN(SUBSTITUTE(UPPER($BG11),"V",""))</f>
        <v>0</v>
      </c>
      <c r="DF11" s="116">
        <f>LEN($BG11)-LEN(SUBSTITUTE(UPPER($BG11),"W",""))</f>
        <v>0</v>
      </c>
      <c r="DG11" s="116">
        <f>LEN($BG11)-LEN(SUBSTITUTE(UPPER($BG11),"X",""))</f>
        <v>0</v>
      </c>
      <c r="DH11" s="116">
        <f>LEN($BG11)-LEN(SUBSTITUTE(UPPER($BG11),"Y",""))</f>
        <v>0</v>
      </c>
      <c r="DI11" s="116">
        <f>LEN($BG11)-LEN(SUBSTITUTE(UPPER($BG11),"Z",""))</f>
        <v>0</v>
      </c>
      <c r="DJ11" s="116">
        <f>LEN($BG11)-LEN(SUBSTITUTE($BG11,"0",""))</f>
        <v>0</v>
      </c>
      <c r="DK11" s="116">
        <f>LEN($BG11)-LEN(SUBSTITUTE($BG11,"1",""))</f>
        <v>0</v>
      </c>
      <c r="DL11" s="116">
        <f>LEN($BG11)-LEN(SUBSTITUTE($BG11,"2",""))</f>
        <v>0</v>
      </c>
      <c r="DM11" s="116">
        <f>LEN($BG11)-LEN(SUBSTITUTE($BG11,"3",""))</f>
        <v>0</v>
      </c>
      <c r="DN11" s="116">
        <f>LEN($BG11)-LEN(SUBSTITUTE($BG11,"4",""))</f>
        <v>0</v>
      </c>
      <c r="DO11" s="116">
        <f>LEN($BG11)-LEN(SUBSTITUTE($BG11,"5",""))</f>
        <v>0</v>
      </c>
      <c r="DP11" s="116">
        <f>LEN($BG11)-LEN(SUBSTITUTE($BG11,"6",""))</f>
        <v>0</v>
      </c>
      <c r="DQ11" s="116">
        <f>LEN($BG11)-LEN(SUBSTITUTE($BG11,"7",""))</f>
        <v>0</v>
      </c>
      <c r="DR11" s="116">
        <f>LEN($BG11)-LEN(SUBSTITUTE($BG11,"8",""))</f>
        <v>0</v>
      </c>
      <c r="DS11" s="116">
        <f>LEN($BG11)-LEN(SUBSTITUTE($BG11,"9",""))</f>
        <v>0</v>
      </c>
      <c r="DT11" s="116">
        <f t="shared" ref="DT11:DT26" si="11">LEN($BG11)-LEN(SUBSTITUTE($BG11,"0",""))</f>
        <v>0</v>
      </c>
      <c r="DU11" s="116">
        <f>LEN($BG11)-LEN(SUBSTITUTE($BG11,".",""))</f>
        <v>0</v>
      </c>
      <c r="DV11" s="116">
        <f>SUM(CJ11:DU11)</f>
        <v>0</v>
      </c>
      <c r="DW11" s="116">
        <f>LEN(BG11)</f>
        <v>0</v>
      </c>
      <c r="DX11" s="114" t="b">
        <f t="shared" ref="DX11:DX74" si="12">ISNUMBER(VALUE(SUBSTITUTE(SUBSTITUTE(BG11,"-",""),".","")))</f>
        <v>0</v>
      </c>
      <c r="DY11" s="116" t="str">
        <f>IF(AND(DV11=DW11,CD11="FAILED CHECKS",DX11=FALSE,DU11&gt;0),"VALID","FAILED CHECKS")</f>
        <v>FAILED CHECKS</v>
      </c>
      <c r="DZ11" s="2"/>
      <c r="EA11" s="105" t="str">
        <f t="shared" ref="EA11:EA74" si="13">IF(OR(CD11="FAILED CHECKS",BJ11=""),"",IF(UPPER(BG11)="ANY","Any",CC11&amp;BG11&amp;"_"&amp;CA11))</f>
        <v/>
      </c>
      <c r="EB11" s="2"/>
      <c r="EC11" s="105" t="str">
        <f t="shared" ref="EC11:EC74" si="14">IF(OR(CD11="FAILED CHECKS",BJ11=""),"",IF(UPPER(BG11)="ANY","Any",BG11&amp;"/"&amp;CA11))</f>
        <v/>
      </c>
      <c r="ED11" s="2"/>
      <c r="EE11" s="105" t="str">
        <f t="shared" ref="EE11:EE74" si="15">IF(AND(DY11="VALID",CD11="FAILED CHECKS",BG11&lt;&gt;""),BG11,"")</f>
        <v/>
      </c>
      <c r="EF11" s="2"/>
      <c r="EG11" s="6">
        <v>1</v>
      </c>
      <c r="EH11" s="2"/>
      <c r="EI11" s="29" t="str">
        <f>IF(ISBLANK('IP Rules'!P11),"",'IP Rules'!P11)</f>
        <v/>
      </c>
      <c r="EJ11" s="2"/>
      <c r="EK11" s="29" t="str">
        <f>IF(ISBLANK('IP Rules'!R11),"",'IP Rules'!R11)</f>
        <v/>
      </c>
      <c r="EL11" s="2"/>
      <c r="EM11" s="29" t="str">
        <f>IF(ISBLANK('IP Rules'!T11),"",'IP Rules'!T11)</f>
        <v/>
      </c>
      <c r="EN11" s="2"/>
      <c r="EO11" s="7" t="str">
        <f>IF(EI11&lt;&gt;"","YES","NO")</f>
        <v>NO</v>
      </c>
      <c r="EP11" s="7" t="str">
        <f>IF(LEN(TRIM(EM11))=0,"NO","YES")</f>
        <v>NO</v>
      </c>
      <c r="EQ11" s="7" t="str">
        <f>IF(AND(EO11="YES",EP11="NO"),EI11&amp;"-"&amp;EK11,"")</f>
        <v/>
      </c>
      <c r="ER11" s="7" t="str">
        <f>IF(AND(EO11="YES",EP11="YES"),EI11&amp;"-"&amp;EK11&amp;"-"&amp;EM11,"")</f>
        <v/>
      </c>
      <c r="ES11" s="7" t="str">
        <f>IF(AND(ISNUMBER('IP Rules'!R11),'IP Rules'!R11&gt;=0,'IP Rules'!R11&lt;=65535),"GOOD","BAD")</f>
        <v>BAD</v>
      </c>
      <c r="ET11" s="7" t="str">
        <f>IF(OR(AND(ISNUMBER('IP Rules'!T11),'IP Rules'!T11&gt;=1,'IP Rules'!T11&lt;=65535,'IP Rules'!R11&lt;'IP Rules'!T11),'IP Rules'!T11=""),"GOOD","BAD")</f>
        <v>GOOD</v>
      </c>
      <c r="EU11" s="9" t="str">
        <f t="shared" ref="EU11:EU60" si="16">EQ11&amp;ER11</f>
        <v/>
      </c>
      <c r="EV11" s="2"/>
      <c r="EW11" s="8" t="s">
        <v>6</v>
      </c>
      <c r="EX11" s="9"/>
      <c r="EY11" s="2"/>
      <c r="EZ11" s="2"/>
      <c r="FA11" s="2"/>
      <c r="FB11" s="14" t="s">
        <v>5</v>
      </c>
      <c r="FC11" s="15"/>
      <c r="FD11" s="15"/>
      <c r="FE11" s="15"/>
      <c r="FF11" s="15"/>
      <c r="FG11" s="15"/>
      <c r="FH11" s="14" t="s">
        <v>11</v>
      </c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</row>
    <row r="12" spans="1:211" ht="15.75" thickBot="1">
      <c r="A12" s="2"/>
      <c r="B12" s="6">
        <f>B11+1</f>
        <v>2</v>
      </c>
      <c r="C12" s="2"/>
      <c r="D12" s="48" t="str">
        <f>IF(ISBLANK('IP Rules'!H12),"",'IP Rules'!H12)</f>
        <v/>
      </c>
      <c r="E12" s="52" t="str">
        <f t="shared" ref="E12:E75" si="17">SUBSTITUTE(D12,"[","")</f>
        <v/>
      </c>
      <c r="F12" s="52" t="str">
        <f t="shared" ref="F12:F75" si="18">SUBSTITUTE(E12,"]","")</f>
        <v/>
      </c>
      <c r="G12" s="52" t="str">
        <f t="shared" ref="G12:G75" si="19">SUBSTITUTE(F12,"{","")</f>
        <v/>
      </c>
      <c r="H12" s="52" t="str">
        <f t="shared" ref="H12:H75" si="20">SUBSTITUTE(G12,"}","")</f>
        <v/>
      </c>
      <c r="I12" s="52" t="str">
        <f t="shared" ref="I12:I75" si="21">SUBSTITUTE(H12,"(","")</f>
        <v/>
      </c>
      <c r="J12" s="52" t="str">
        <f t="shared" ref="J12:J75" si="22">SUBSTITUTE(I12,")","")</f>
        <v/>
      </c>
      <c r="K12" s="52" t="str">
        <f t="shared" ref="K12:K75" si="23">SUBSTITUTE(J12," ","")</f>
        <v/>
      </c>
      <c r="L12" s="52" t="str">
        <f t="shared" ref="L12:L75" si="24">SUBSTITUTE(K12,CHAR(160),"")</f>
        <v/>
      </c>
      <c r="M12" s="2"/>
      <c r="N12" s="52" t="str">
        <f t="shared" ref="N12:N75" si="25">L12</f>
        <v/>
      </c>
      <c r="O12" s="2"/>
      <c r="P12" s="103" t="str">
        <f>IF(UPPER('IP Rules'!H12)="ANY","",IF(LEN(TRIM('IP Rules'!J12))=0,"",'IP Rules'!J12))</f>
        <v/>
      </c>
      <c r="Q12" s="7" t="str">
        <f t="shared" ref="Q12:Q75" si="26">IF(LEN(TRIM(D12))=0,"",IF(AND(LEN(N12)-LEN(SUBSTITUTE(N12,".",""))&lt;&gt;3,LEN(TRIM(N12))&lt;&gt;0,UPPER(N12)&lt;&gt;"ANY"),"ERROR","OK"))</f>
        <v/>
      </c>
      <c r="R12" s="109" t="str">
        <f t="shared" ref="R12:R75" si="27">IFERROR(FIND(".", N12,1),"MISSING")</f>
        <v>MISSING</v>
      </c>
      <c r="S12" s="109" t="str">
        <f t="shared" ref="S12:S75" si="28">IFERROR(FIND(".", N12,R12+1),"MISSING")</f>
        <v>MISSING</v>
      </c>
      <c r="T12" s="109" t="str">
        <f t="shared" ref="T12:T75" si="29">IFERROR(FIND(".", N12,S12+1),"MISSING")</f>
        <v>MISSING</v>
      </c>
      <c r="U12" s="110" t="str">
        <f t="shared" ref="U12:U75" si="30">IF(AND(ISNUMBER(R12),ISNUMBER(S12),ISNUMBER(T12)),"OK","ERROR")</f>
        <v>ERROR</v>
      </c>
      <c r="V12" s="111" t="str">
        <f t="shared" ref="V12:V75" si="31">IF(U12="OK",MID(N12,1,R12-1),"ERROR")</f>
        <v>ERROR</v>
      </c>
      <c r="W12" s="111" t="str">
        <f t="shared" ref="W12:W75" si="32">IF(U12="OK",MID(N12,R12+1,S12-R12-1),"ERROR")</f>
        <v>ERROR</v>
      </c>
      <c r="X12" s="111" t="str">
        <f t="shared" ref="X12:X75" si="33">IF(U12="OK",MID(N12,S12+1,T12-S12-1),"ERROR")</f>
        <v>ERROR</v>
      </c>
      <c r="Y12" s="109" t="str">
        <f t="shared" ref="Y12:Y75" si="34">IF(U12="OK",MID(N12,T12+1,LEN(N12)-T12),"ERROR")</f>
        <v>ERROR</v>
      </c>
      <c r="Z12" s="110" t="str">
        <f t="shared" ref="Z12:Z75" si="35">IF(AND(ISNUMBER(VALUE(V12)),ISNUMBER(VALUE(W12)),ISNUMBER(VALUE(X12)),ISNUMBER(VALUE(Y12))),"OK","ERROR")</f>
        <v>ERROR</v>
      </c>
      <c r="AA12" s="109" t="str">
        <f t="shared" ref="AA12:AA75" si="36">IFERROR(IF(AND(VALUE(V12)&gt;=0,VALUE(V12)&lt;=255),"OK","ERROR"),"ERROR")</f>
        <v>ERROR</v>
      </c>
      <c r="AB12" s="109" t="str">
        <f t="shared" ref="AB12:AB75" si="37">IFERROR(IF(AND(VALUE(W12)&gt;=0,VALUE(W12)&lt;=255),"OK","ERROR"),"ERROR")</f>
        <v>ERROR</v>
      </c>
      <c r="AC12" s="109" t="str">
        <f t="shared" ref="AC12:AC75" si="38">IFERROR(IF(AND(VALUE(X12)&gt;=0,VALUE(X12)&lt;=255),"OK","ERROR"),"ERROR")</f>
        <v>ERROR</v>
      </c>
      <c r="AD12" s="109" t="str">
        <f t="shared" ref="AD12:AD75" si="39">IFERROR(IF(AND(VALUE(Y12)&gt;=0,VALUE(Y12)&lt;=255),"OK","ERROR"),"ERROR")</f>
        <v>ERROR</v>
      </c>
      <c r="AE12" s="110" t="str">
        <f t="shared" ref="AE12:AE75" si="40">IF(IFERROR(AA12&amp;AB12&amp;AC12&amp;AD12,"ERROR")="OKOKOKOK","OK","ERROR")</f>
        <v>ERROR</v>
      </c>
      <c r="AF12" s="7" t="str">
        <f t="shared" ref="AF12:AF75" si="41">IF(LEN(TRIM(D12))=0,"",IF(AND(LEN(TRIM(P12))&lt;&gt;0,OR(P12&lt;1,P12&gt;32)),"ERROR","OK"))</f>
        <v/>
      </c>
      <c r="AG12" s="104" t="str">
        <f t="shared" ref="AG12:AG75" si="42">IF(UPPER(N12)="ANY","",IF(AND(Q12="OK",LEN(TRIM(P12))=0),32,P12))</f>
        <v/>
      </c>
      <c r="AH12" s="104" t="str">
        <f t="shared" ref="AH12:AH75" si="43">IF(OR(LEN(TRIM(D12))=0,Q12="ERROR",UPPER(N12)="ANY"),"",IF(UPPER(N12)="ANY","",IF(VALUE(AG12)=32,"Host","Netmask")))</f>
        <v/>
      </c>
      <c r="AI12" s="104" t="str">
        <f t="shared" ref="AI12:AI75" si="44">IF(LEN(TRIM(AH12))=0,"",IF(AH12="Host","H-","N-"))</f>
        <v/>
      </c>
      <c r="AJ12" s="114" t="str">
        <f>IF(AND(Q12&lt;&gt;"ERROR",UPPER('IP Rules'!D12)="GLOBAL",UPPER(N12)="ANY"),"All_IPs","")</f>
        <v/>
      </c>
      <c r="AK12" s="114" t="str">
        <f>IF(AND(Q12&lt;&gt;"ERROR",UPPER('IP Rules'!D12)="NATIONAL",UPPER(N12)="ANY"),"GRP_ALL_CNSP_SUBNETS","")</f>
        <v/>
      </c>
      <c r="AL12" s="104" t="str">
        <f>IF(LEN(TRIM(D12))=0,"",IF(AND(Q12&lt;&gt;"ERROR",UPPER('IP Rules'!H12)&lt;&gt;"ANY"),AI12&amp;N12&amp;"_"&amp;AG12,""))</f>
        <v/>
      </c>
      <c r="AM12" s="109" t="str">
        <f t="shared" ref="AM12:AM75" si="45">IF(OR(Q12&amp;U12&amp;Z12&amp;AE12="OKOKOKOK",AJ12="ALL_IPs",AK12="GRP_ALL_CNSP_SUBNETS"),"VALID","FAILED CHECKS")</f>
        <v>FAILED CHECKS</v>
      </c>
      <c r="AN12" s="2"/>
      <c r="AO12" s="62" t="str">
        <f t="shared" si="3"/>
        <v/>
      </c>
      <c r="AP12" s="26"/>
      <c r="AQ12" s="62" t="str">
        <f t="shared" ref="AQ12:AQ75" si="46">IF(OR(UPPER(N12)="ANY",Q12="ERROR",AF12="ERROR"),"",IF(LEN(TRIM(D12))=0,"",N12&amp;"/"&amp;AG12))</f>
        <v/>
      </c>
      <c r="AR12" s="26"/>
      <c r="AS12" s="6">
        <f>'IP Rules'!F12</f>
        <v>0</v>
      </c>
      <c r="AT12" s="2"/>
      <c r="AU12" s="6">
        <f t="shared" ref="AU12:AU75" si="47">AU11+1</f>
        <v>2</v>
      </c>
      <c r="AV12" s="2"/>
      <c r="AW12" s="46" t="str">
        <f>IF(ISBLANK('IP Rules'!L12),"",'IP Rules'!L12)</f>
        <v/>
      </c>
      <c r="AX12" s="2"/>
      <c r="AY12" s="52" t="str">
        <f t="shared" ref="AY12:AY75" si="48">SUBSTITUTE(AW12,"[","")</f>
        <v/>
      </c>
      <c r="AZ12" s="52" t="str">
        <f t="shared" ref="AZ12:AZ75" si="49">SUBSTITUTE(AY12,"]","")</f>
        <v/>
      </c>
      <c r="BA12" s="52" t="str">
        <f t="shared" ref="BA12:BA75" si="50">SUBSTITUTE(AZ12,"{","")</f>
        <v/>
      </c>
      <c r="BB12" s="52" t="str">
        <f t="shared" ref="BB12:BB75" si="51">SUBSTITUTE(BA12,"}","")</f>
        <v/>
      </c>
      <c r="BC12" s="52" t="str">
        <f t="shared" ref="BC12:BC75" si="52">SUBSTITUTE(BB12,"(","")</f>
        <v/>
      </c>
      <c r="BD12" s="52" t="str">
        <f t="shared" ref="BD12:BD75" si="53">SUBSTITUTE(BC12,")","")</f>
        <v/>
      </c>
      <c r="BE12" s="52" t="str">
        <f t="shared" ref="BE12:BE75" si="54">SUBSTITUTE(BD12," ","")</f>
        <v/>
      </c>
      <c r="BF12" s="52" t="str">
        <f t="shared" ref="BF12:BF75" si="55">SUBSTITUTE(BE12,CHAR(160),"")</f>
        <v/>
      </c>
      <c r="BG12" s="52" t="str">
        <f t="shared" ref="BG12:BG75" si="56">BF12</f>
        <v/>
      </c>
      <c r="BH12" s="2"/>
      <c r="BI12" s="103" t="str">
        <f>IF(ISBLANK('IP Rules'!N12),"",'IP Rules'!N12)</f>
        <v/>
      </c>
      <c r="BJ12" s="110" t="str">
        <f t="shared" ref="BJ12:BJ28" si="57">IF(LEN(TRIM(AW12))=0,"",IF(AND(LEN(BG12)-LEN(SUBSTITUTE(BG12,".",""))&lt;&gt;3,LEN(TRIM(BG12))&lt;&gt;0),"ERROR","OK"))</f>
        <v/>
      </c>
      <c r="BK12" s="109" t="str">
        <f t="shared" ref="BK12:BK28" si="58">IFERROR(FIND(".", BG12,1),"MISSING")</f>
        <v>MISSING</v>
      </c>
      <c r="BL12" s="109" t="str">
        <f t="shared" ref="BL12:BL28" si="59">IFERROR(FIND(".", BG12,BK12+1),"MISSING")</f>
        <v>MISSING</v>
      </c>
      <c r="BM12" s="109" t="str">
        <f t="shared" ref="BM12:BM28" si="60">IFERROR(FIND(".", BG12,BL12+1),"MISSING")</f>
        <v>MISSING</v>
      </c>
      <c r="BN12" s="110" t="str">
        <f t="shared" ref="BN12:BN28" si="61">IF(AND(ISNUMBER(BK12),ISNUMBER(BL12),ISNUMBER(BM12)),"OK","ERROR")</f>
        <v>ERROR</v>
      </c>
      <c r="BO12" s="111" t="str">
        <f>IF(BN12="OK",MID(BG12,1,BK12-1),"ERROR")</f>
        <v>ERROR</v>
      </c>
      <c r="BP12" s="111" t="str">
        <f t="shared" ref="BP12:BP28" si="62">IF(BN12="OK",MID(BG12,BK12+1,BL12-BK12-1),"ERROR")</f>
        <v>ERROR</v>
      </c>
      <c r="BQ12" s="111" t="str">
        <f>IF(BN12="OK",MID(BG12,BL12+1,BM12-BL12-1),"ERROR")</f>
        <v>ERROR</v>
      </c>
      <c r="BR12" s="109" t="str">
        <f>IF(BN12="OK",MID(BG12,BM12+1,LEN(BG12)-BM12),"ERROR")</f>
        <v>ERROR</v>
      </c>
      <c r="BS12" s="110" t="str">
        <f t="shared" ref="BS12:BS28" si="63">IF(AND(ISNUMBER(VALUE(BO12)),ISNUMBER(VALUE(BP12)),ISNUMBER(VALUE(BQ12)),ISNUMBER(VALUE(BR12))),"OK","ERROR")</f>
        <v>ERROR</v>
      </c>
      <c r="BT12" s="109" t="str">
        <f t="shared" ref="BT12:BT75" si="64">IFERROR(IF(AND(VALUE(BO12)&gt;=0,VALUE(BO12)&lt;=255),"OK","ERROR"),"ERROR")</f>
        <v>ERROR</v>
      </c>
      <c r="BU12" s="109" t="str">
        <f t="shared" ref="BU12:BU75" si="65">IFERROR(IF(AND(VALUE(BP12)&gt;=0,VALUE(BP12)&lt;=255),"OK","ERROR"),"ERROR")</f>
        <v>ERROR</v>
      </c>
      <c r="BV12" s="109" t="str">
        <f t="shared" ref="BV12:BV75" si="66">IFERROR(IF(AND(VALUE(BQ12)&gt;=0,VALUE(BQ12)&lt;=255),"OK","ERROR"),"ERROR")</f>
        <v>ERROR</v>
      </c>
      <c r="BW12" s="109" t="str">
        <f t="shared" ref="BW12:BW75" si="67">IFERROR(IF(AND(VALUE(BR12)&gt;=0,VALUE(BR12)&lt;=255),"OK","ERROR"),"ERROR")</f>
        <v>ERROR</v>
      </c>
      <c r="BX12" s="110" t="str">
        <f t="shared" ref="BX12:BX28" si="68">IF(IFERROR(BT12&amp;BU12&amp;BV12&amp;BW12,"ERROR")="OKOKOKOK","OK","ERROR")</f>
        <v>ERROR</v>
      </c>
      <c r="BY12" s="110" t="str">
        <f t="shared" si="7"/>
        <v/>
      </c>
      <c r="BZ12" s="117" t="str">
        <f t="shared" ref="BZ12:BZ75" si="69">IF(IFERROR(SEARCH("/",BG12),"-")="-","OK","ERROR")</f>
        <v>OK</v>
      </c>
      <c r="CA12" s="104" t="str">
        <f t="shared" si="8"/>
        <v/>
      </c>
      <c r="CB12" s="104" t="str">
        <f t="shared" si="9"/>
        <v/>
      </c>
      <c r="CC12" s="104" t="str">
        <f t="shared" si="10"/>
        <v/>
      </c>
      <c r="CD12" s="109" t="str">
        <f t="shared" ref="CD12:CD75" si="70">IF(BJ12&amp;BN12&amp;BS12&amp;BX12&amp;BZ12="OKOKOKOKOK","VALID","FAILED CHECKS")</f>
        <v>FAILED CHECKS</v>
      </c>
      <c r="CE12" s="22"/>
      <c r="CF12" s="116" t="str">
        <f t="shared" ref="CF12:CF28" si="71">IF(OR(LEN(BG12)&lt;3,LEN(BG12)&gt;253),"ERROR","OK")</f>
        <v>ERROR</v>
      </c>
      <c r="CG12" s="116" t="str">
        <f t="shared" ref="CG12:CG28" si="72">IFERROR(SEARCH(":",BG12),"-")</f>
        <v>-</v>
      </c>
      <c r="CH12" s="116" t="str">
        <f t="shared" ref="CH12:CH28" si="73">IFERROR(SEARCH("\",BG12),"-")</f>
        <v>-</v>
      </c>
      <c r="CI12" s="116" t="str">
        <f t="shared" ref="CI12:CI28" si="74">IFERROR(SEARCH("/",BG12),"-")</f>
        <v>-</v>
      </c>
      <c r="CJ12" s="116">
        <f t="shared" ref="CJ12:CJ75" si="75">LEN(BG12)-LEN(SUBSTITUTE(UPPER(BG12),"A",""))</f>
        <v>0</v>
      </c>
      <c r="CK12" s="116">
        <f t="shared" ref="CK12:CK75" si="76">LEN($BG12)-LEN(SUBSTITUTE(UPPER($BG12),"B",""))</f>
        <v>0</v>
      </c>
      <c r="CL12" s="116">
        <f t="shared" ref="CL12:CL75" si="77">LEN($BG12)-LEN(SUBSTITUTE(UPPER($BG12),"C",""))</f>
        <v>0</v>
      </c>
      <c r="CM12" s="116">
        <f t="shared" ref="CM12:CM75" si="78">LEN($BG12)-LEN(SUBSTITUTE(UPPER($BG12),"D",""))</f>
        <v>0</v>
      </c>
      <c r="CN12" s="116">
        <f t="shared" ref="CN12:CN75" si="79">LEN($BG12)-LEN(SUBSTITUTE(UPPER($BG12),"E",""))</f>
        <v>0</v>
      </c>
      <c r="CO12" s="116">
        <f t="shared" ref="CO12:CO75" si="80">LEN($BG12)-LEN(SUBSTITUTE(UPPER($BG12),"F",""))</f>
        <v>0</v>
      </c>
      <c r="CP12" s="116">
        <f t="shared" ref="CP12:CP75" si="81">LEN($BG12)-LEN(SUBSTITUTE(UPPER($BG12),"G",""))</f>
        <v>0</v>
      </c>
      <c r="CQ12" s="116">
        <f t="shared" ref="CQ12:CQ75" si="82">LEN($BG12)-LEN(SUBSTITUTE(UPPER($BG12),"H",""))</f>
        <v>0</v>
      </c>
      <c r="CR12" s="116">
        <f t="shared" ref="CR12:CR75" si="83">LEN($BG12)-LEN(SUBSTITUTE(UPPER($BG12),"I",""))</f>
        <v>0</v>
      </c>
      <c r="CS12" s="116">
        <f t="shared" ref="CS12:CS75" si="84">LEN($BG12)-LEN(SUBSTITUTE(UPPER($BG12),"J",""))</f>
        <v>0</v>
      </c>
      <c r="CT12" s="116">
        <f t="shared" ref="CT12:CT75" si="85">LEN($BG12)-LEN(SUBSTITUTE(UPPER($BG12),"K",""))</f>
        <v>0</v>
      </c>
      <c r="CU12" s="116">
        <f t="shared" ref="CU12:CU75" si="86">LEN($BG12)-LEN(SUBSTITUTE(UPPER($BG12),"L",""))</f>
        <v>0</v>
      </c>
      <c r="CV12" s="116">
        <f t="shared" ref="CV12:CV75" si="87">LEN($BG12)-LEN(SUBSTITUTE(UPPER($BG12),"M",""))</f>
        <v>0</v>
      </c>
      <c r="CW12" s="116">
        <f t="shared" ref="CW12:CW75" si="88">LEN($BG12)-LEN(SUBSTITUTE(UPPER($BG12),"N",""))</f>
        <v>0</v>
      </c>
      <c r="CX12" s="116">
        <f t="shared" ref="CX12:CX75" si="89">LEN($BG12)-LEN(SUBSTITUTE(UPPER($BG12),"O",""))</f>
        <v>0</v>
      </c>
      <c r="CY12" s="116">
        <f t="shared" ref="CY12:CY75" si="90">LEN($BG12)-LEN(SUBSTITUTE(UPPER($BG12),"P",""))</f>
        <v>0</v>
      </c>
      <c r="CZ12" s="116">
        <f t="shared" ref="CZ12:CZ75" si="91">LEN($BG12)-LEN(SUBSTITUTE(UPPER($BG12),"Q",""))</f>
        <v>0</v>
      </c>
      <c r="DA12" s="116">
        <f t="shared" ref="DA12:DA75" si="92">LEN($BG12)-LEN(SUBSTITUTE(UPPER($BG12),"R",""))</f>
        <v>0</v>
      </c>
      <c r="DB12" s="116">
        <f t="shared" ref="DB12:DB75" si="93">LEN($BG12)-LEN(SUBSTITUTE(UPPER($BG12),"S",""))</f>
        <v>0</v>
      </c>
      <c r="DC12" s="116">
        <f t="shared" ref="DC12:DC75" si="94">LEN($BG12)-LEN(SUBSTITUTE(UPPER($BG12),"T",""))</f>
        <v>0</v>
      </c>
      <c r="DD12" s="116">
        <f t="shared" ref="DD12:DD75" si="95">LEN($BG12)-LEN(SUBSTITUTE(UPPER($BG12),"U",""))</f>
        <v>0</v>
      </c>
      <c r="DE12" s="116">
        <f t="shared" ref="DE12:DE75" si="96">LEN($BG12)-LEN(SUBSTITUTE(UPPER($BG12),"V",""))</f>
        <v>0</v>
      </c>
      <c r="DF12" s="116">
        <f t="shared" ref="DF12:DF75" si="97">LEN($BG12)-LEN(SUBSTITUTE(UPPER($BG12),"W",""))</f>
        <v>0</v>
      </c>
      <c r="DG12" s="116">
        <f t="shared" ref="DG12:DG75" si="98">LEN($BG12)-LEN(SUBSTITUTE(UPPER($BG12),"X",""))</f>
        <v>0</v>
      </c>
      <c r="DH12" s="116">
        <f t="shared" ref="DH12:DH75" si="99">LEN($BG12)-LEN(SUBSTITUTE(UPPER($BG12),"Y",""))</f>
        <v>0</v>
      </c>
      <c r="DI12" s="116">
        <f t="shared" ref="DI12:DI75" si="100">LEN($BG12)-LEN(SUBSTITUTE(UPPER($BG12),"Z",""))</f>
        <v>0</v>
      </c>
      <c r="DJ12" s="116">
        <f t="shared" ref="DJ12:DJ75" si="101">LEN($BG12)-LEN(SUBSTITUTE($BG12,"0",""))</f>
        <v>0</v>
      </c>
      <c r="DK12" s="116">
        <f t="shared" ref="DK12:DK75" si="102">LEN($BG12)-LEN(SUBSTITUTE($BG12,"1",""))</f>
        <v>0</v>
      </c>
      <c r="DL12" s="116">
        <f t="shared" ref="DL12:DL75" si="103">LEN($BG12)-LEN(SUBSTITUTE($BG12,"2",""))</f>
        <v>0</v>
      </c>
      <c r="DM12" s="116">
        <f t="shared" ref="DM12:DM75" si="104">LEN($BG12)-LEN(SUBSTITUTE($BG12,"3",""))</f>
        <v>0</v>
      </c>
      <c r="DN12" s="116">
        <f t="shared" ref="DN12:DN75" si="105">LEN($BG12)-LEN(SUBSTITUTE($BG12,"4",""))</f>
        <v>0</v>
      </c>
      <c r="DO12" s="116">
        <f t="shared" ref="DO12:DO75" si="106">LEN($BG12)-LEN(SUBSTITUTE($BG12,"5",""))</f>
        <v>0</v>
      </c>
      <c r="DP12" s="116">
        <f t="shared" ref="DP12:DP75" si="107">LEN($BG12)-LEN(SUBSTITUTE($BG12,"6",""))</f>
        <v>0</v>
      </c>
      <c r="DQ12" s="116">
        <f t="shared" ref="DQ12:DQ75" si="108">LEN($BG12)-LEN(SUBSTITUTE($BG12,"7",""))</f>
        <v>0</v>
      </c>
      <c r="DR12" s="116">
        <f t="shared" ref="DR12:DR75" si="109">LEN($BG12)-LEN(SUBSTITUTE($BG12,"8",""))</f>
        <v>0</v>
      </c>
      <c r="DS12" s="116">
        <f t="shared" ref="DS12:DS75" si="110">LEN($BG12)-LEN(SUBSTITUTE($BG12,"9",""))</f>
        <v>0</v>
      </c>
      <c r="DT12" s="116">
        <f t="shared" si="11"/>
        <v>0</v>
      </c>
      <c r="DU12" s="116">
        <f t="shared" ref="DU12:DU75" si="111">LEN($BG12)-LEN(SUBSTITUTE($BG12,".",""))</f>
        <v>0</v>
      </c>
      <c r="DV12" s="116">
        <f t="shared" ref="DV12:DV28" si="112">SUM(CJ12:DU12)</f>
        <v>0</v>
      </c>
      <c r="DW12" s="116">
        <f t="shared" ref="DW12:DW28" si="113">LEN(BG12)</f>
        <v>0</v>
      </c>
      <c r="DX12" s="114" t="b">
        <f t="shared" si="12"/>
        <v>0</v>
      </c>
      <c r="DY12" s="116" t="str">
        <f t="shared" ref="DY12:DY75" si="114">IF(AND(DV12=DW12,CD12="FAILED CHECKS",DX12=FALSE,DU12&gt;0),"VALID","FAILED CHECKS")</f>
        <v>FAILED CHECKS</v>
      </c>
      <c r="DZ12" s="2"/>
      <c r="EA12" s="105" t="str">
        <f t="shared" si="13"/>
        <v/>
      </c>
      <c r="EB12" s="2"/>
      <c r="EC12" s="105" t="str">
        <f t="shared" si="14"/>
        <v/>
      </c>
      <c r="ED12" s="2"/>
      <c r="EE12" s="105" t="str">
        <f t="shared" si="15"/>
        <v/>
      </c>
      <c r="EF12" s="2"/>
      <c r="EG12" s="6">
        <f>EG11+1</f>
        <v>2</v>
      </c>
      <c r="EH12" s="2"/>
      <c r="EI12" s="29" t="str">
        <f>IF(ISBLANK('IP Rules'!P12),"",'IP Rules'!P12)</f>
        <v/>
      </c>
      <c r="EJ12" s="2"/>
      <c r="EK12" s="29" t="str">
        <f>IF(ISBLANK('IP Rules'!R12),"",'IP Rules'!R12)</f>
        <v/>
      </c>
      <c r="EL12" s="2"/>
      <c r="EM12" s="29" t="str">
        <f>IF(ISBLANK('IP Rules'!T12),"",'IP Rules'!T12)</f>
        <v/>
      </c>
      <c r="EN12" s="2"/>
      <c r="EO12" s="7" t="str">
        <f>IF(EI12&lt;&gt;"","YES","NO")</f>
        <v>NO</v>
      </c>
      <c r="EP12" s="7" t="str">
        <f t="shared" ref="EP12" si="115">IF(LEN(TRIM(EM12))=0,"NO","YES")</f>
        <v>NO</v>
      </c>
      <c r="EQ12" s="7" t="str">
        <f>IF(AND(EO12="YES",EP12="NO"),EI12&amp;"-"&amp;EK12,"")</f>
        <v/>
      </c>
      <c r="ER12" s="7" t="str">
        <f>IF(AND(EO12="YES",EP12="YES"),EI12&amp;"-"&amp;EK12&amp;"-"&amp;EM12,"")</f>
        <v/>
      </c>
      <c r="ES12" s="7" t="str">
        <f>IF(AND(ISNUMBER('IP Rules'!R12),'IP Rules'!R12&gt;=0,'IP Rules'!R12&lt;=65535),"GOOD","BAD")</f>
        <v>BAD</v>
      </c>
      <c r="ET12" s="7" t="str">
        <f>IF(OR(AND(ISNUMBER('IP Rules'!T12),'IP Rules'!T12&gt;=1,'IP Rules'!T12&lt;=65535,'IP Rules'!R12&lt;'IP Rules'!T12),'IP Rules'!T12=""),"GOOD","BAD")</f>
        <v>GOOD</v>
      </c>
      <c r="EU12" s="9" t="str">
        <f t="shared" si="16"/>
        <v/>
      </c>
      <c r="EV12" s="2"/>
      <c r="EW12" s="8"/>
      <c r="EX12" s="2"/>
      <c r="EY12" s="2"/>
      <c r="EZ12" s="2"/>
      <c r="FA12" s="2"/>
      <c r="FB12" s="15" t="s">
        <v>3</v>
      </c>
      <c r="FC12" s="15"/>
      <c r="FD12" s="15"/>
      <c r="FE12" s="15"/>
      <c r="FF12" s="15"/>
      <c r="FG12" s="15"/>
      <c r="FH12" s="15" t="s">
        <v>13</v>
      </c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</row>
    <row r="13" spans="1:211" ht="15.75" thickBot="1">
      <c r="A13" s="2"/>
      <c r="B13" s="6">
        <f t="shared" ref="B13:B76" si="116">B12+1</f>
        <v>3</v>
      </c>
      <c r="C13" s="2"/>
      <c r="D13" s="48" t="str">
        <f>IF(ISBLANK('IP Rules'!H13),"",'IP Rules'!H13)</f>
        <v/>
      </c>
      <c r="E13" s="52" t="str">
        <f t="shared" si="17"/>
        <v/>
      </c>
      <c r="F13" s="52" t="str">
        <f t="shared" si="18"/>
        <v/>
      </c>
      <c r="G13" s="52" t="str">
        <f t="shared" si="19"/>
        <v/>
      </c>
      <c r="H13" s="52" t="str">
        <f t="shared" si="20"/>
        <v/>
      </c>
      <c r="I13" s="52" t="str">
        <f t="shared" si="21"/>
        <v/>
      </c>
      <c r="J13" s="52" t="str">
        <f t="shared" si="22"/>
        <v/>
      </c>
      <c r="K13" s="52" t="str">
        <f t="shared" si="23"/>
        <v/>
      </c>
      <c r="L13" s="52" t="str">
        <f t="shared" si="24"/>
        <v/>
      </c>
      <c r="M13" s="2"/>
      <c r="N13" s="52" t="str">
        <f t="shared" si="25"/>
        <v/>
      </c>
      <c r="O13" s="2"/>
      <c r="P13" s="103" t="str">
        <f>IF(UPPER('IP Rules'!H13)="ANY","",IF(LEN(TRIM('IP Rules'!J13))=0,"",'IP Rules'!J13))</f>
        <v/>
      </c>
      <c r="Q13" s="7" t="str">
        <f t="shared" si="26"/>
        <v/>
      </c>
      <c r="R13" s="109" t="str">
        <f t="shared" si="27"/>
        <v>MISSING</v>
      </c>
      <c r="S13" s="109" t="str">
        <f t="shared" si="28"/>
        <v>MISSING</v>
      </c>
      <c r="T13" s="109" t="str">
        <f t="shared" si="29"/>
        <v>MISSING</v>
      </c>
      <c r="U13" s="110" t="str">
        <f t="shared" si="30"/>
        <v>ERROR</v>
      </c>
      <c r="V13" s="111" t="str">
        <f t="shared" si="31"/>
        <v>ERROR</v>
      </c>
      <c r="W13" s="111" t="str">
        <f t="shared" si="32"/>
        <v>ERROR</v>
      </c>
      <c r="X13" s="111" t="str">
        <f t="shared" si="33"/>
        <v>ERROR</v>
      </c>
      <c r="Y13" s="109" t="str">
        <f t="shared" si="34"/>
        <v>ERROR</v>
      </c>
      <c r="Z13" s="110" t="str">
        <f t="shared" si="35"/>
        <v>ERROR</v>
      </c>
      <c r="AA13" s="109" t="str">
        <f t="shared" si="36"/>
        <v>ERROR</v>
      </c>
      <c r="AB13" s="109" t="str">
        <f t="shared" si="37"/>
        <v>ERROR</v>
      </c>
      <c r="AC13" s="109" t="str">
        <f t="shared" si="38"/>
        <v>ERROR</v>
      </c>
      <c r="AD13" s="109" t="str">
        <f t="shared" si="39"/>
        <v>ERROR</v>
      </c>
      <c r="AE13" s="110" t="str">
        <f t="shared" si="40"/>
        <v>ERROR</v>
      </c>
      <c r="AF13" s="7" t="str">
        <f t="shared" si="41"/>
        <v/>
      </c>
      <c r="AG13" s="104" t="str">
        <f t="shared" si="42"/>
        <v/>
      </c>
      <c r="AH13" s="104" t="str">
        <f t="shared" si="43"/>
        <v/>
      </c>
      <c r="AI13" s="104" t="str">
        <f t="shared" si="44"/>
        <v/>
      </c>
      <c r="AJ13" s="114" t="str">
        <f>IF(AND(Q13&lt;&gt;"ERROR",UPPER('IP Rules'!D13)="GLOBAL",UPPER(N13)="ANY"),"All_IPs","")</f>
        <v/>
      </c>
      <c r="AK13" s="114" t="str">
        <f>IF(AND(Q13&lt;&gt;"ERROR",UPPER('IP Rules'!D13)="NATIONAL",UPPER(N13)="ANY"),"GRP_ALL_CNSP_SUBNETS","")</f>
        <v/>
      </c>
      <c r="AL13" s="104" t="str">
        <f>IF(LEN(TRIM(D13))=0,"",IF(AND(Q13&lt;&gt;"ERROR",UPPER('IP Rules'!H13)&lt;&gt;"ANY"),AI13&amp;N13&amp;"_"&amp;AG13,""))</f>
        <v/>
      </c>
      <c r="AM13" s="109" t="str">
        <f t="shared" si="45"/>
        <v>FAILED CHECKS</v>
      </c>
      <c r="AN13" s="2"/>
      <c r="AO13" s="62" t="str">
        <f t="shared" si="3"/>
        <v/>
      </c>
      <c r="AP13" s="26"/>
      <c r="AQ13" s="62" t="str">
        <f t="shared" si="46"/>
        <v/>
      </c>
      <c r="AR13" s="26"/>
      <c r="AS13" s="6">
        <f>'IP Rules'!F13</f>
        <v>0</v>
      </c>
      <c r="AT13" s="2"/>
      <c r="AU13" s="6">
        <f t="shared" si="47"/>
        <v>3</v>
      </c>
      <c r="AV13" s="2"/>
      <c r="AW13" s="46" t="str">
        <f>IF(ISBLANK('IP Rules'!L13),"",'IP Rules'!L13)</f>
        <v/>
      </c>
      <c r="AX13" s="2"/>
      <c r="AY13" s="52" t="str">
        <f t="shared" si="48"/>
        <v/>
      </c>
      <c r="AZ13" s="52" t="str">
        <f t="shared" si="49"/>
        <v/>
      </c>
      <c r="BA13" s="52" t="str">
        <f t="shared" si="50"/>
        <v/>
      </c>
      <c r="BB13" s="52" t="str">
        <f t="shared" si="51"/>
        <v/>
      </c>
      <c r="BC13" s="52" t="str">
        <f t="shared" si="52"/>
        <v/>
      </c>
      <c r="BD13" s="52" t="str">
        <f t="shared" si="53"/>
        <v/>
      </c>
      <c r="BE13" s="52" t="str">
        <f t="shared" si="54"/>
        <v/>
      </c>
      <c r="BF13" s="52" t="str">
        <f t="shared" si="55"/>
        <v/>
      </c>
      <c r="BG13" s="52" t="str">
        <f t="shared" si="56"/>
        <v/>
      </c>
      <c r="BH13" s="2"/>
      <c r="BI13" s="103" t="str">
        <f>IF(ISBLANK('IP Rules'!N13),"",'IP Rules'!N13)</f>
        <v/>
      </c>
      <c r="BJ13" s="110" t="str">
        <f t="shared" si="57"/>
        <v/>
      </c>
      <c r="BK13" s="109" t="str">
        <f t="shared" si="58"/>
        <v>MISSING</v>
      </c>
      <c r="BL13" s="109" t="str">
        <f t="shared" si="59"/>
        <v>MISSING</v>
      </c>
      <c r="BM13" s="109" t="str">
        <f t="shared" si="60"/>
        <v>MISSING</v>
      </c>
      <c r="BN13" s="110" t="str">
        <f t="shared" si="61"/>
        <v>ERROR</v>
      </c>
      <c r="BO13" s="111" t="str">
        <f t="shared" ref="BO13:BO28" si="117">IF(BN13="OK",MID(BG13,1,BK13-1),"ERROR")</f>
        <v>ERROR</v>
      </c>
      <c r="BP13" s="111" t="str">
        <f t="shared" si="62"/>
        <v>ERROR</v>
      </c>
      <c r="BQ13" s="111" t="str">
        <f t="shared" ref="BQ13:BQ28" si="118">IF(BN13="OK",MID(BG13,BL13+1,BM13-BL13-1),"ERROR")</f>
        <v>ERROR</v>
      </c>
      <c r="BR13" s="109" t="str">
        <f t="shared" ref="BR13:BR28" si="119">IF(BN13="OK",MID(BG13,BM13+1,LEN(BG13)-BM13),"ERROR")</f>
        <v>ERROR</v>
      </c>
      <c r="BS13" s="110" t="str">
        <f t="shared" si="63"/>
        <v>ERROR</v>
      </c>
      <c r="BT13" s="109" t="str">
        <f t="shared" si="64"/>
        <v>ERROR</v>
      </c>
      <c r="BU13" s="109" t="str">
        <f t="shared" si="65"/>
        <v>ERROR</v>
      </c>
      <c r="BV13" s="109" t="str">
        <f t="shared" si="66"/>
        <v>ERROR</v>
      </c>
      <c r="BW13" s="109" t="str">
        <f t="shared" si="67"/>
        <v>ERROR</v>
      </c>
      <c r="BX13" s="110" t="str">
        <f t="shared" si="68"/>
        <v>ERROR</v>
      </c>
      <c r="BY13" s="110" t="str">
        <f t="shared" si="7"/>
        <v/>
      </c>
      <c r="BZ13" s="117" t="str">
        <f t="shared" si="69"/>
        <v>OK</v>
      </c>
      <c r="CA13" s="104" t="str">
        <f t="shared" si="8"/>
        <v/>
      </c>
      <c r="CB13" s="104" t="str">
        <f t="shared" si="9"/>
        <v/>
      </c>
      <c r="CC13" s="104" t="str">
        <f t="shared" si="10"/>
        <v/>
      </c>
      <c r="CD13" s="109" t="str">
        <f t="shared" si="70"/>
        <v>FAILED CHECKS</v>
      </c>
      <c r="CE13" s="22"/>
      <c r="CF13" s="116" t="str">
        <f t="shared" si="71"/>
        <v>ERROR</v>
      </c>
      <c r="CG13" s="116" t="str">
        <f t="shared" si="72"/>
        <v>-</v>
      </c>
      <c r="CH13" s="116" t="str">
        <f t="shared" si="73"/>
        <v>-</v>
      </c>
      <c r="CI13" s="116" t="str">
        <f t="shared" si="74"/>
        <v>-</v>
      </c>
      <c r="CJ13" s="116">
        <f t="shared" si="75"/>
        <v>0</v>
      </c>
      <c r="CK13" s="116">
        <f t="shared" si="76"/>
        <v>0</v>
      </c>
      <c r="CL13" s="116">
        <f t="shared" si="77"/>
        <v>0</v>
      </c>
      <c r="CM13" s="116">
        <f t="shared" si="78"/>
        <v>0</v>
      </c>
      <c r="CN13" s="116">
        <f t="shared" si="79"/>
        <v>0</v>
      </c>
      <c r="CO13" s="116">
        <f t="shared" si="80"/>
        <v>0</v>
      </c>
      <c r="CP13" s="116">
        <f t="shared" si="81"/>
        <v>0</v>
      </c>
      <c r="CQ13" s="116">
        <f t="shared" si="82"/>
        <v>0</v>
      </c>
      <c r="CR13" s="116">
        <f t="shared" si="83"/>
        <v>0</v>
      </c>
      <c r="CS13" s="116">
        <f t="shared" si="84"/>
        <v>0</v>
      </c>
      <c r="CT13" s="116">
        <f t="shared" si="85"/>
        <v>0</v>
      </c>
      <c r="CU13" s="116">
        <f t="shared" si="86"/>
        <v>0</v>
      </c>
      <c r="CV13" s="116">
        <f t="shared" si="87"/>
        <v>0</v>
      </c>
      <c r="CW13" s="116">
        <f t="shared" si="88"/>
        <v>0</v>
      </c>
      <c r="CX13" s="116">
        <f t="shared" si="89"/>
        <v>0</v>
      </c>
      <c r="CY13" s="116">
        <f t="shared" si="90"/>
        <v>0</v>
      </c>
      <c r="CZ13" s="116">
        <f t="shared" si="91"/>
        <v>0</v>
      </c>
      <c r="DA13" s="116">
        <f t="shared" si="92"/>
        <v>0</v>
      </c>
      <c r="DB13" s="116">
        <f t="shared" si="93"/>
        <v>0</v>
      </c>
      <c r="DC13" s="116">
        <f t="shared" si="94"/>
        <v>0</v>
      </c>
      <c r="DD13" s="116">
        <f t="shared" si="95"/>
        <v>0</v>
      </c>
      <c r="DE13" s="116">
        <f t="shared" si="96"/>
        <v>0</v>
      </c>
      <c r="DF13" s="116">
        <f t="shared" si="97"/>
        <v>0</v>
      </c>
      <c r="DG13" s="116">
        <f t="shared" si="98"/>
        <v>0</v>
      </c>
      <c r="DH13" s="116">
        <f t="shared" si="99"/>
        <v>0</v>
      </c>
      <c r="DI13" s="116">
        <f t="shared" si="100"/>
        <v>0</v>
      </c>
      <c r="DJ13" s="116">
        <f t="shared" si="101"/>
        <v>0</v>
      </c>
      <c r="DK13" s="116">
        <f t="shared" si="102"/>
        <v>0</v>
      </c>
      <c r="DL13" s="116">
        <f t="shared" si="103"/>
        <v>0</v>
      </c>
      <c r="DM13" s="116">
        <f t="shared" si="104"/>
        <v>0</v>
      </c>
      <c r="DN13" s="116">
        <f t="shared" si="105"/>
        <v>0</v>
      </c>
      <c r="DO13" s="116">
        <f t="shared" si="106"/>
        <v>0</v>
      </c>
      <c r="DP13" s="116">
        <f t="shared" si="107"/>
        <v>0</v>
      </c>
      <c r="DQ13" s="116">
        <f t="shared" si="108"/>
        <v>0</v>
      </c>
      <c r="DR13" s="116">
        <f t="shared" si="109"/>
        <v>0</v>
      </c>
      <c r="DS13" s="116">
        <f t="shared" si="110"/>
        <v>0</v>
      </c>
      <c r="DT13" s="116">
        <f t="shared" si="11"/>
        <v>0</v>
      </c>
      <c r="DU13" s="116">
        <f t="shared" si="111"/>
        <v>0</v>
      </c>
      <c r="DV13" s="116">
        <f t="shared" si="112"/>
        <v>0</v>
      </c>
      <c r="DW13" s="116">
        <f t="shared" si="113"/>
        <v>0</v>
      </c>
      <c r="DX13" s="114" t="b">
        <f t="shared" si="12"/>
        <v>0</v>
      </c>
      <c r="DY13" s="116" t="str">
        <f t="shared" si="114"/>
        <v>FAILED CHECKS</v>
      </c>
      <c r="DZ13" s="2"/>
      <c r="EA13" s="105" t="str">
        <f t="shared" si="13"/>
        <v/>
      </c>
      <c r="EB13" s="2"/>
      <c r="EC13" s="105" t="str">
        <f t="shared" si="14"/>
        <v/>
      </c>
      <c r="ED13" s="2"/>
      <c r="EE13" s="105" t="str">
        <f t="shared" si="15"/>
        <v/>
      </c>
      <c r="EF13" s="2"/>
      <c r="EG13" s="6">
        <f t="shared" ref="EG13:EG76" si="120">EG12+1</f>
        <v>3</v>
      </c>
      <c r="EH13" s="2"/>
      <c r="EI13" s="29" t="str">
        <f>IF(ISBLANK('IP Rules'!P13),"",'IP Rules'!P13)</f>
        <v/>
      </c>
      <c r="EJ13" s="2"/>
      <c r="EK13" s="29" t="str">
        <f>IF(ISBLANK('IP Rules'!R13),"",'IP Rules'!R13)</f>
        <v/>
      </c>
      <c r="EL13" s="2"/>
      <c r="EM13" s="29" t="str">
        <f>IF(ISBLANK('IP Rules'!T13),"",'IP Rules'!T13)</f>
        <v/>
      </c>
      <c r="EN13" s="2"/>
      <c r="EO13" s="7" t="str">
        <f t="shared" ref="EO13:EO60" si="121">IF(EI13&lt;&gt;"","YES","NO")</f>
        <v>NO</v>
      </c>
      <c r="EP13" s="7" t="str">
        <f t="shared" ref="EP13:EP60" si="122">IF(LEN(TRIM(EM13))=0,"NO","YES")</f>
        <v>NO</v>
      </c>
      <c r="EQ13" s="7" t="str">
        <f t="shared" ref="EQ13:EQ60" si="123">IF(AND(EO13="YES",EP13="NO"),EI13&amp;"-"&amp;EK13,"")</f>
        <v/>
      </c>
      <c r="ER13" s="7" t="str">
        <f t="shared" ref="ER13:ER60" si="124">IF(AND(EO13="YES",EP13="YES"),EI13&amp;"-"&amp;EK13&amp;"-"&amp;EM13,"")</f>
        <v/>
      </c>
      <c r="ES13" s="7" t="str">
        <f>IF(AND(ISNUMBER('IP Rules'!R13),'IP Rules'!R13&gt;=0,'IP Rules'!R13&lt;=65535),"GOOD","BAD")</f>
        <v>BAD</v>
      </c>
      <c r="ET13" s="7" t="str">
        <f>IF(OR(AND(ISNUMBER('IP Rules'!T13),'IP Rules'!T13&gt;=1,'IP Rules'!T13&lt;=65535,'IP Rules'!R13&lt;'IP Rules'!T13),'IP Rules'!T13=""),"GOOD","BAD")</f>
        <v>GOOD</v>
      </c>
      <c r="EU13" s="9" t="str">
        <f t="shared" si="16"/>
        <v/>
      </c>
      <c r="EV13" s="2"/>
      <c r="EW13" s="8" t="s">
        <v>7</v>
      </c>
      <c r="EX13" s="9" t="str">
        <f>IF(EX11&lt;&gt;"","SR-"&amp;EX11,"")</f>
        <v/>
      </c>
      <c r="EY13" s="2"/>
      <c r="EZ13" s="2"/>
      <c r="FA13" s="2"/>
      <c r="FB13" s="15" t="s">
        <v>2</v>
      </c>
      <c r="FC13" s="15"/>
      <c r="FD13" s="15"/>
      <c r="FE13" s="15"/>
      <c r="FF13" s="15"/>
      <c r="FG13" s="15"/>
      <c r="FH13" s="15" t="s">
        <v>14</v>
      </c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</row>
    <row r="14" spans="1:211" ht="15.75" thickBot="1">
      <c r="A14" s="2"/>
      <c r="B14" s="6">
        <f t="shared" si="116"/>
        <v>4</v>
      </c>
      <c r="C14" s="2"/>
      <c r="D14" s="48" t="str">
        <f>IF(ISBLANK('IP Rules'!H14),"",'IP Rules'!H14)</f>
        <v/>
      </c>
      <c r="E14" s="52" t="str">
        <f t="shared" si="17"/>
        <v/>
      </c>
      <c r="F14" s="52" t="str">
        <f t="shared" si="18"/>
        <v/>
      </c>
      <c r="G14" s="52" t="str">
        <f t="shared" si="19"/>
        <v/>
      </c>
      <c r="H14" s="52" t="str">
        <f t="shared" si="20"/>
        <v/>
      </c>
      <c r="I14" s="52" t="str">
        <f t="shared" si="21"/>
        <v/>
      </c>
      <c r="J14" s="52" t="str">
        <f t="shared" si="22"/>
        <v/>
      </c>
      <c r="K14" s="52" t="str">
        <f t="shared" si="23"/>
        <v/>
      </c>
      <c r="L14" s="52" t="str">
        <f t="shared" si="24"/>
        <v/>
      </c>
      <c r="M14" s="2"/>
      <c r="N14" s="52" t="str">
        <f t="shared" si="25"/>
        <v/>
      </c>
      <c r="O14" s="2"/>
      <c r="P14" s="103" t="str">
        <f>IF(UPPER('IP Rules'!H14)="ANY","",IF(LEN(TRIM('IP Rules'!J14))=0,"",'IP Rules'!J14))</f>
        <v/>
      </c>
      <c r="Q14" s="7" t="str">
        <f t="shared" si="26"/>
        <v/>
      </c>
      <c r="R14" s="109" t="str">
        <f t="shared" si="27"/>
        <v>MISSING</v>
      </c>
      <c r="S14" s="109" t="str">
        <f t="shared" si="28"/>
        <v>MISSING</v>
      </c>
      <c r="T14" s="109" t="str">
        <f t="shared" si="29"/>
        <v>MISSING</v>
      </c>
      <c r="U14" s="110" t="str">
        <f t="shared" si="30"/>
        <v>ERROR</v>
      </c>
      <c r="V14" s="111" t="str">
        <f t="shared" si="31"/>
        <v>ERROR</v>
      </c>
      <c r="W14" s="111" t="str">
        <f t="shared" si="32"/>
        <v>ERROR</v>
      </c>
      <c r="X14" s="111" t="str">
        <f t="shared" si="33"/>
        <v>ERROR</v>
      </c>
      <c r="Y14" s="109" t="str">
        <f t="shared" si="34"/>
        <v>ERROR</v>
      </c>
      <c r="Z14" s="110" t="str">
        <f t="shared" si="35"/>
        <v>ERROR</v>
      </c>
      <c r="AA14" s="109" t="str">
        <f t="shared" si="36"/>
        <v>ERROR</v>
      </c>
      <c r="AB14" s="109" t="str">
        <f t="shared" si="37"/>
        <v>ERROR</v>
      </c>
      <c r="AC14" s="109" t="str">
        <f t="shared" si="38"/>
        <v>ERROR</v>
      </c>
      <c r="AD14" s="109" t="str">
        <f t="shared" si="39"/>
        <v>ERROR</v>
      </c>
      <c r="AE14" s="110" t="str">
        <f t="shared" si="40"/>
        <v>ERROR</v>
      </c>
      <c r="AF14" s="7" t="str">
        <f t="shared" si="41"/>
        <v/>
      </c>
      <c r="AG14" s="104" t="str">
        <f t="shared" si="42"/>
        <v/>
      </c>
      <c r="AH14" s="104" t="str">
        <f t="shared" si="43"/>
        <v/>
      </c>
      <c r="AI14" s="104" t="str">
        <f t="shared" si="44"/>
        <v/>
      </c>
      <c r="AJ14" s="114" t="str">
        <f>IF(AND(Q14&lt;&gt;"ERROR",UPPER('IP Rules'!D14)="GLOBAL",UPPER(N14)="ANY"),"All_IPs","")</f>
        <v/>
      </c>
      <c r="AK14" s="114" t="str">
        <f>IF(AND(Q14&lt;&gt;"ERROR",UPPER('IP Rules'!D14)="NATIONAL",UPPER(N14)="ANY"),"GRP_ALL_CNSP_SUBNETS","")</f>
        <v/>
      </c>
      <c r="AL14" s="104" t="str">
        <f>IF(LEN(TRIM(D14))=0,"",IF(AND(Q14&lt;&gt;"ERROR",UPPER('IP Rules'!H14)&lt;&gt;"ANY"),AI14&amp;N14&amp;"_"&amp;AG14,""))</f>
        <v/>
      </c>
      <c r="AM14" s="109" t="str">
        <f t="shared" si="45"/>
        <v>FAILED CHECKS</v>
      </c>
      <c r="AN14" s="2"/>
      <c r="AO14" s="62" t="str">
        <f t="shared" si="3"/>
        <v/>
      </c>
      <c r="AP14" s="26"/>
      <c r="AQ14" s="62" t="str">
        <f t="shared" si="46"/>
        <v/>
      </c>
      <c r="AR14" s="26"/>
      <c r="AS14" s="6">
        <f>'IP Rules'!F14</f>
        <v>0</v>
      </c>
      <c r="AT14" s="2"/>
      <c r="AU14" s="6">
        <f t="shared" si="47"/>
        <v>4</v>
      </c>
      <c r="AV14" s="2"/>
      <c r="AW14" s="46" t="str">
        <f>IF(ISBLANK('IP Rules'!L14),"",'IP Rules'!L14)</f>
        <v/>
      </c>
      <c r="AX14" s="2"/>
      <c r="AY14" s="52" t="str">
        <f t="shared" si="48"/>
        <v/>
      </c>
      <c r="AZ14" s="52" t="str">
        <f t="shared" si="49"/>
        <v/>
      </c>
      <c r="BA14" s="52" t="str">
        <f t="shared" si="50"/>
        <v/>
      </c>
      <c r="BB14" s="52" t="str">
        <f t="shared" si="51"/>
        <v/>
      </c>
      <c r="BC14" s="52" t="str">
        <f t="shared" si="52"/>
        <v/>
      </c>
      <c r="BD14" s="52" t="str">
        <f t="shared" si="53"/>
        <v/>
      </c>
      <c r="BE14" s="52" t="str">
        <f t="shared" si="54"/>
        <v/>
      </c>
      <c r="BF14" s="52" t="str">
        <f t="shared" si="55"/>
        <v/>
      </c>
      <c r="BG14" s="52" t="str">
        <f t="shared" si="56"/>
        <v/>
      </c>
      <c r="BH14" s="2"/>
      <c r="BI14" s="103" t="str">
        <f>IF(ISBLANK('IP Rules'!N14),"",'IP Rules'!N14)</f>
        <v/>
      </c>
      <c r="BJ14" s="110" t="str">
        <f t="shared" si="57"/>
        <v/>
      </c>
      <c r="BK14" s="109" t="str">
        <f t="shared" si="58"/>
        <v>MISSING</v>
      </c>
      <c r="BL14" s="109" t="str">
        <f t="shared" si="59"/>
        <v>MISSING</v>
      </c>
      <c r="BM14" s="109" t="str">
        <f t="shared" si="60"/>
        <v>MISSING</v>
      </c>
      <c r="BN14" s="110" t="str">
        <f t="shared" si="61"/>
        <v>ERROR</v>
      </c>
      <c r="BO14" s="111" t="str">
        <f t="shared" si="117"/>
        <v>ERROR</v>
      </c>
      <c r="BP14" s="111" t="str">
        <f t="shared" si="62"/>
        <v>ERROR</v>
      </c>
      <c r="BQ14" s="111" t="str">
        <f t="shared" si="118"/>
        <v>ERROR</v>
      </c>
      <c r="BR14" s="109" t="str">
        <f t="shared" si="119"/>
        <v>ERROR</v>
      </c>
      <c r="BS14" s="110" t="str">
        <f t="shared" si="63"/>
        <v>ERROR</v>
      </c>
      <c r="BT14" s="109" t="str">
        <f t="shared" si="64"/>
        <v>ERROR</v>
      </c>
      <c r="BU14" s="109" t="str">
        <f t="shared" si="65"/>
        <v>ERROR</v>
      </c>
      <c r="BV14" s="109" t="str">
        <f t="shared" si="66"/>
        <v>ERROR</v>
      </c>
      <c r="BW14" s="109" t="str">
        <f t="shared" si="67"/>
        <v>ERROR</v>
      </c>
      <c r="BX14" s="110" t="str">
        <f t="shared" si="68"/>
        <v>ERROR</v>
      </c>
      <c r="BY14" s="110" t="str">
        <f t="shared" si="7"/>
        <v/>
      </c>
      <c r="BZ14" s="117" t="str">
        <f t="shared" si="69"/>
        <v>OK</v>
      </c>
      <c r="CA14" s="104" t="str">
        <f t="shared" si="8"/>
        <v/>
      </c>
      <c r="CB14" s="104" t="str">
        <f t="shared" si="9"/>
        <v/>
      </c>
      <c r="CC14" s="104" t="str">
        <f t="shared" si="10"/>
        <v/>
      </c>
      <c r="CD14" s="109" t="str">
        <f t="shared" si="70"/>
        <v>FAILED CHECKS</v>
      </c>
      <c r="CE14" s="22"/>
      <c r="CF14" s="116" t="str">
        <f t="shared" si="71"/>
        <v>ERROR</v>
      </c>
      <c r="CG14" s="116" t="str">
        <f t="shared" si="72"/>
        <v>-</v>
      </c>
      <c r="CH14" s="116" t="str">
        <f t="shared" si="73"/>
        <v>-</v>
      </c>
      <c r="CI14" s="116" t="str">
        <f t="shared" si="74"/>
        <v>-</v>
      </c>
      <c r="CJ14" s="116">
        <f t="shared" si="75"/>
        <v>0</v>
      </c>
      <c r="CK14" s="116">
        <f t="shared" si="76"/>
        <v>0</v>
      </c>
      <c r="CL14" s="116">
        <f t="shared" si="77"/>
        <v>0</v>
      </c>
      <c r="CM14" s="116">
        <f t="shared" si="78"/>
        <v>0</v>
      </c>
      <c r="CN14" s="116">
        <f t="shared" si="79"/>
        <v>0</v>
      </c>
      <c r="CO14" s="116">
        <f t="shared" si="80"/>
        <v>0</v>
      </c>
      <c r="CP14" s="116">
        <f t="shared" si="81"/>
        <v>0</v>
      </c>
      <c r="CQ14" s="116">
        <f t="shared" si="82"/>
        <v>0</v>
      </c>
      <c r="CR14" s="116">
        <f t="shared" si="83"/>
        <v>0</v>
      </c>
      <c r="CS14" s="116">
        <f t="shared" si="84"/>
        <v>0</v>
      </c>
      <c r="CT14" s="116">
        <f t="shared" si="85"/>
        <v>0</v>
      </c>
      <c r="CU14" s="116">
        <f t="shared" si="86"/>
        <v>0</v>
      </c>
      <c r="CV14" s="116">
        <f t="shared" si="87"/>
        <v>0</v>
      </c>
      <c r="CW14" s="116">
        <f t="shared" si="88"/>
        <v>0</v>
      </c>
      <c r="CX14" s="116">
        <f t="shared" si="89"/>
        <v>0</v>
      </c>
      <c r="CY14" s="116">
        <f t="shared" si="90"/>
        <v>0</v>
      </c>
      <c r="CZ14" s="116">
        <f t="shared" si="91"/>
        <v>0</v>
      </c>
      <c r="DA14" s="116">
        <f t="shared" si="92"/>
        <v>0</v>
      </c>
      <c r="DB14" s="116">
        <f t="shared" si="93"/>
        <v>0</v>
      </c>
      <c r="DC14" s="116">
        <f t="shared" si="94"/>
        <v>0</v>
      </c>
      <c r="DD14" s="116">
        <f t="shared" si="95"/>
        <v>0</v>
      </c>
      <c r="DE14" s="116">
        <f t="shared" si="96"/>
        <v>0</v>
      </c>
      <c r="DF14" s="116">
        <f t="shared" si="97"/>
        <v>0</v>
      </c>
      <c r="DG14" s="116">
        <f t="shared" si="98"/>
        <v>0</v>
      </c>
      <c r="DH14" s="116">
        <f t="shared" si="99"/>
        <v>0</v>
      </c>
      <c r="DI14" s="116">
        <f t="shared" si="100"/>
        <v>0</v>
      </c>
      <c r="DJ14" s="116">
        <f t="shared" si="101"/>
        <v>0</v>
      </c>
      <c r="DK14" s="116">
        <f t="shared" si="102"/>
        <v>0</v>
      </c>
      <c r="DL14" s="116">
        <f t="shared" si="103"/>
        <v>0</v>
      </c>
      <c r="DM14" s="116">
        <f t="shared" si="104"/>
        <v>0</v>
      </c>
      <c r="DN14" s="116">
        <f t="shared" si="105"/>
        <v>0</v>
      </c>
      <c r="DO14" s="116">
        <f t="shared" si="106"/>
        <v>0</v>
      </c>
      <c r="DP14" s="116">
        <f t="shared" si="107"/>
        <v>0</v>
      </c>
      <c r="DQ14" s="116">
        <f t="shared" si="108"/>
        <v>0</v>
      </c>
      <c r="DR14" s="116">
        <f t="shared" si="109"/>
        <v>0</v>
      </c>
      <c r="DS14" s="116">
        <f t="shared" si="110"/>
        <v>0</v>
      </c>
      <c r="DT14" s="116">
        <f t="shared" si="11"/>
        <v>0</v>
      </c>
      <c r="DU14" s="116">
        <f t="shared" si="111"/>
        <v>0</v>
      </c>
      <c r="DV14" s="116">
        <f t="shared" si="112"/>
        <v>0</v>
      </c>
      <c r="DW14" s="116">
        <f t="shared" si="113"/>
        <v>0</v>
      </c>
      <c r="DX14" s="114" t="b">
        <f t="shared" si="12"/>
        <v>0</v>
      </c>
      <c r="DY14" s="116" t="str">
        <f t="shared" si="114"/>
        <v>FAILED CHECKS</v>
      </c>
      <c r="DZ14" s="2"/>
      <c r="EA14" s="105" t="str">
        <f t="shared" si="13"/>
        <v/>
      </c>
      <c r="EB14" s="2"/>
      <c r="EC14" s="105" t="str">
        <f t="shared" si="14"/>
        <v/>
      </c>
      <c r="ED14" s="2"/>
      <c r="EE14" s="105" t="str">
        <f t="shared" si="15"/>
        <v/>
      </c>
      <c r="EF14" s="2"/>
      <c r="EG14" s="6">
        <f t="shared" si="120"/>
        <v>4</v>
      </c>
      <c r="EH14" s="2"/>
      <c r="EI14" s="29" t="str">
        <f>IF(ISBLANK('IP Rules'!P14),"",'IP Rules'!P14)</f>
        <v/>
      </c>
      <c r="EJ14" s="2"/>
      <c r="EK14" s="29" t="str">
        <f>IF(ISBLANK('IP Rules'!R14),"",'IP Rules'!R14)</f>
        <v/>
      </c>
      <c r="EL14" s="2"/>
      <c r="EM14" s="29" t="str">
        <f>IF(ISBLANK('IP Rules'!T14),"",'IP Rules'!T14)</f>
        <v/>
      </c>
      <c r="EN14" s="2"/>
      <c r="EO14" s="7" t="str">
        <f t="shared" si="121"/>
        <v>NO</v>
      </c>
      <c r="EP14" s="7" t="str">
        <f t="shared" si="122"/>
        <v>NO</v>
      </c>
      <c r="EQ14" s="7" t="str">
        <f t="shared" si="123"/>
        <v/>
      </c>
      <c r="ER14" s="7" t="str">
        <f t="shared" si="124"/>
        <v/>
      </c>
      <c r="ES14" s="7" t="str">
        <f>IF(AND(ISNUMBER('IP Rules'!R14),'IP Rules'!R14&gt;=0,'IP Rules'!R14&lt;=65535),"GOOD","BAD")</f>
        <v>BAD</v>
      </c>
      <c r="ET14" s="7" t="str">
        <f>IF(OR(AND(ISNUMBER('IP Rules'!T14),'IP Rules'!T14&gt;=1,'IP Rules'!T14&lt;=65535,'IP Rules'!R14&lt;'IP Rules'!T14),'IP Rules'!T14=""),"GOOD","BAD")</f>
        <v>GOOD</v>
      </c>
      <c r="EU14" s="9" t="str">
        <f t="shared" si="16"/>
        <v/>
      </c>
      <c r="EV14" s="2"/>
      <c r="EW14" s="8"/>
      <c r="EX14" s="2"/>
      <c r="EY14" s="2"/>
      <c r="EZ14" s="2"/>
      <c r="FA14" s="2"/>
      <c r="FB14" s="13"/>
      <c r="FC14" s="13"/>
      <c r="FD14" s="13"/>
      <c r="FE14" s="13"/>
      <c r="FF14" s="13"/>
      <c r="FG14" s="13"/>
      <c r="FH14" s="15" t="s">
        <v>16</v>
      </c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</row>
    <row r="15" spans="1:211" ht="15.75" thickBot="1">
      <c r="A15" s="2"/>
      <c r="B15" s="6">
        <f t="shared" si="116"/>
        <v>5</v>
      </c>
      <c r="C15" s="2"/>
      <c r="D15" s="48" t="str">
        <f>IF(ISBLANK('IP Rules'!H15),"",'IP Rules'!H15)</f>
        <v/>
      </c>
      <c r="E15" s="52" t="str">
        <f t="shared" si="17"/>
        <v/>
      </c>
      <c r="F15" s="52" t="str">
        <f t="shared" si="18"/>
        <v/>
      </c>
      <c r="G15" s="52" t="str">
        <f t="shared" si="19"/>
        <v/>
      </c>
      <c r="H15" s="52" t="str">
        <f t="shared" si="20"/>
        <v/>
      </c>
      <c r="I15" s="52" t="str">
        <f t="shared" si="21"/>
        <v/>
      </c>
      <c r="J15" s="52" t="str">
        <f t="shared" si="22"/>
        <v/>
      </c>
      <c r="K15" s="52" t="str">
        <f t="shared" si="23"/>
        <v/>
      </c>
      <c r="L15" s="52" t="str">
        <f t="shared" si="24"/>
        <v/>
      </c>
      <c r="M15" s="2"/>
      <c r="N15" s="52" t="str">
        <f t="shared" si="25"/>
        <v/>
      </c>
      <c r="O15" s="2"/>
      <c r="P15" s="103" t="str">
        <f>IF(UPPER('IP Rules'!H15)="ANY","",IF(LEN(TRIM('IP Rules'!J15))=0,"",'IP Rules'!J15))</f>
        <v/>
      </c>
      <c r="Q15" s="7" t="str">
        <f t="shared" si="26"/>
        <v/>
      </c>
      <c r="R15" s="109" t="str">
        <f t="shared" si="27"/>
        <v>MISSING</v>
      </c>
      <c r="S15" s="109" t="str">
        <f t="shared" si="28"/>
        <v>MISSING</v>
      </c>
      <c r="T15" s="109" t="str">
        <f t="shared" si="29"/>
        <v>MISSING</v>
      </c>
      <c r="U15" s="110" t="str">
        <f t="shared" si="30"/>
        <v>ERROR</v>
      </c>
      <c r="V15" s="111" t="str">
        <f t="shared" si="31"/>
        <v>ERROR</v>
      </c>
      <c r="W15" s="111" t="str">
        <f t="shared" si="32"/>
        <v>ERROR</v>
      </c>
      <c r="X15" s="111" t="str">
        <f t="shared" si="33"/>
        <v>ERROR</v>
      </c>
      <c r="Y15" s="109" t="str">
        <f t="shared" si="34"/>
        <v>ERROR</v>
      </c>
      <c r="Z15" s="110" t="str">
        <f t="shared" si="35"/>
        <v>ERROR</v>
      </c>
      <c r="AA15" s="109" t="str">
        <f t="shared" si="36"/>
        <v>ERROR</v>
      </c>
      <c r="AB15" s="109" t="str">
        <f t="shared" si="37"/>
        <v>ERROR</v>
      </c>
      <c r="AC15" s="109" t="str">
        <f t="shared" si="38"/>
        <v>ERROR</v>
      </c>
      <c r="AD15" s="109" t="str">
        <f t="shared" si="39"/>
        <v>ERROR</v>
      </c>
      <c r="AE15" s="110" t="str">
        <f t="shared" si="40"/>
        <v>ERROR</v>
      </c>
      <c r="AF15" s="7" t="str">
        <f t="shared" si="41"/>
        <v/>
      </c>
      <c r="AG15" s="104" t="str">
        <f t="shared" si="42"/>
        <v/>
      </c>
      <c r="AH15" s="104" t="str">
        <f t="shared" si="43"/>
        <v/>
      </c>
      <c r="AI15" s="104" t="str">
        <f t="shared" si="44"/>
        <v/>
      </c>
      <c r="AJ15" s="114" t="str">
        <f>IF(AND(Q15&lt;&gt;"ERROR",UPPER('IP Rules'!D15)="GLOBAL",UPPER(N15)="ANY"),"All_IPs","")</f>
        <v/>
      </c>
      <c r="AK15" s="114" t="str">
        <f>IF(AND(Q15&lt;&gt;"ERROR",UPPER('IP Rules'!D15)="NATIONAL",UPPER(N15)="ANY"),"GRP_ALL_CNSP_SUBNETS","")</f>
        <v/>
      </c>
      <c r="AL15" s="104" t="str">
        <f>IF(LEN(TRIM(D15))=0,"",IF(AND(Q15&lt;&gt;"ERROR",UPPER('IP Rules'!H15)&lt;&gt;"ANY"),AI15&amp;N15&amp;"_"&amp;AG15,""))</f>
        <v/>
      </c>
      <c r="AM15" s="109" t="str">
        <f t="shared" si="45"/>
        <v>FAILED CHECKS</v>
      </c>
      <c r="AN15" s="2"/>
      <c r="AO15" s="62" t="str">
        <f t="shared" si="3"/>
        <v/>
      </c>
      <c r="AP15" s="26"/>
      <c r="AQ15" s="62" t="str">
        <f t="shared" si="46"/>
        <v/>
      </c>
      <c r="AR15" s="26"/>
      <c r="AS15" s="6">
        <f>'IP Rules'!F15</f>
        <v>0</v>
      </c>
      <c r="AT15" s="2"/>
      <c r="AU15" s="6">
        <f t="shared" si="47"/>
        <v>5</v>
      </c>
      <c r="AV15" s="2"/>
      <c r="AW15" s="46" t="str">
        <f>IF(ISBLANK('IP Rules'!L15),"",'IP Rules'!L15)</f>
        <v/>
      </c>
      <c r="AX15" s="2"/>
      <c r="AY15" s="52" t="str">
        <f t="shared" si="48"/>
        <v/>
      </c>
      <c r="AZ15" s="52" t="str">
        <f t="shared" si="49"/>
        <v/>
      </c>
      <c r="BA15" s="52" t="str">
        <f t="shared" si="50"/>
        <v/>
      </c>
      <c r="BB15" s="52" t="str">
        <f t="shared" si="51"/>
        <v/>
      </c>
      <c r="BC15" s="52" t="str">
        <f t="shared" si="52"/>
        <v/>
      </c>
      <c r="BD15" s="52" t="str">
        <f t="shared" si="53"/>
        <v/>
      </c>
      <c r="BE15" s="52" t="str">
        <f t="shared" si="54"/>
        <v/>
      </c>
      <c r="BF15" s="52" t="str">
        <f t="shared" si="55"/>
        <v/>
      </c>
      <c r="BG15" s="52" t="str">
        <f t="shared" si="56"/>
        <v/>
      </c>
      <c r="BH15" s="2"/>
      <c r="BI15" s="103" t="str">
        <f>IF(ISBLANK('IP Rules'!N15),"",'IP Rules'!N15)</f>
        <v/>
      </c>
      <c r="BJ15" s="110" t="str">
        <f t="shared" si="57"/>
        <v/>
      </c>
      <c r="BK15" s="109" t="str">
        <f t="shared" si="58"/>
        <v>MISSING</v>
      </c>
      <c r="BL15" s="109" t="str">
        <f t="shared" si="59"/>
        <v>MISSING</v>
      </c>
      <c r="BM15" s="109" t="str">
        <f t="shared" si="60"/>
        <v>MISSING</v>
      </c>
      <c r="BN15" s="110" t="str">
        <f t="shared" si="61"/>
        <v>ERROR</v>
      </c>
      <c r="BO15" s="111" t="str">
        <f t="shared" si="117"/>
        <v>ERROR</v>
      </c>
      <c r="BP15" s="111" t="str">
        <f t="shared" si="62"/>
        <v>ERROR</v>
      </c>
      <c r="BQ15" s="111" t="str">
        <f t="shared" si="118"/>
        <v>ERROR</v>
      </c>
      <c r="BR15" s="109" t="str">
        <f t="shared" si="119"/>
        <v>ERROR</v>
      </c>
      <c r="BS15" s="110" t="str">
        <f t="shared" si="63"/>
        <v>ERROR</v>
      </c>
      <c r="BT15" s="109" t="str">
        <f t="shared" si="64"/>
        <v>ERROR</v>
      </c>
      <c r="BU15" s="109" t="str">
        <f t="shared" si="65"/>
        <v>ERROR</v>
      </c>
      <c r="BV15" s="109" t="str">
        <f t="shared" si="66"/>
        <v>ERROR</v>
      </c>
      <c r="BW15" s="109" t="str">
        <f t="shared" si="67"/>
        <v>ERROR</v>
      </c>
      <c r="BX15" s="110" t="str">
        <f t="shared" si="68"/>
        <v>ERROR</v>
      </c>
      <c r="BY15" s="110" t="str">
        <f t="shared" si="7"/>
        <v/>
      </c>
      <c r="BZ15" s="117" t="str">
        <f t="shared" si="69"/>
        <v>OK</v>
      </c>
      <c r="CA15" s="104" t="str">
        <f t="shared" si="8"/>
        <v/>
      </c>
      <c r="CB15" s="104" t="str">
        <f t="shared" si="9"/>
        <v/>
      </c>
      <c r="CC15" s="104" t="str">
        <f t="shared" si="10"/>
        <v/>
      </c>
      <c r="CD15" s="109" t="str">
        <f t="shared" si="70"/>
        <v>FAILED CHECKS</v>
      </c>
      <c r="CE15" s="22"/>
      <c r="CF15" s="116" t="str">
        <f t="shared" si="71"/>
        <v>ERROR</v>
      </c>
      <c r="CG15" s="116" t="str">
        <f t="shared" si="72"/>
        <v>-</v>
      </c>
      <c r="CH15" s="116" t="str">
        <f t="shared" si="73"/>
        <v>-</v>
      </c>
      <c r="CI15" s="116" t="str">
        <f t="shared" si="74"/>
        <v>-</v>
      </c>
      <c r="CJ15" s="116">
        <f t="shared" si="75"/>
        <v>0</v>
      </c>
      <c r="CK15" s="116">
        <f t="shared" si="76"/>
        <v>0</v>
      </c>
      <c r="CL15" s="116">
        <f t="shared" si="77"/>
        <v>0</v>
      </c>
      <c r="CM15" s="116">
        <f t="shared" si="78"/>
        <v>0</v>
      </c>
      <c r="CN15" s="116">
        <f t="shared" si="79"/>
        <v>0</v>
      </c>
      <c r="CO15" s="116">
        <f t="shared" si="80"/>
        <v>0</v>
      </c>
      <c r="CP15" s="116">
        <f t="shared" si="81"/>
        <v>0</v>
      </c>
      <c r="CQ15" s="116">
        <f t="shared" si="82"/>
        <v>0</v>
      </c>
      <c r="CR15" s="116">
        <f t="shared" si="83"/>
        <v>0</v>
      </c>
      <c r="CS15" s="116">
        <f t="shared" si="84"/>
        <v>0</v>
      </c>
      <c r="CT15" s="116">
        <f t="shared" si="85"/>
        <v>0</v>
      </c>
      <c r="CU15" s="116">
        <f t="shared" si="86"/>
        <v>0</v>
      </c>
      <c r="CV15" s="116">
        <f t="shared" si="87"/>
        <v>0</v>
      </c>
      <c r="CW15" s="116">
        <f t="shared" si="88"/>
        <v>0</v>
      </c>
      <c r="CX15" s="116">
        <f t="shared" si="89"/>
        <v>0</v>
      </c>
      <c r="CY15" s="116">
        <f t="shared" si="90"/>
        <v>0</v>
      </c>
      <c r="CZ15" s="116">
        <f t="shared" si="91"/>
        <v>0</v>
      </c>
      <c r="DA15" s="116">
        <f t="shared" si="92"/>
        <v>0</v>
      </c>
      <c r="DB15" s="116">
        <f t="shared" si="93"/>
        <v>0</v>
      </c>
      <c r="DC15" s="116">
        <f t="shared" si="94"/>
        <v>0</v>
      </c>
      <c r="DD15" s="116">
        <f t="shared" si="95"/>
        <v>0</v>
      </c>
      <c r="DE15" s="116">
        <f t="shared" si="96"/>
        <v>0</v>
      </c>
      <c r="DF15" s="116">
        <f t="shared" si="97"/>
        <v>0</v>
      </c>
      <c r="DG15" s="116">
        <f t="shared" si="98"/>
        <v>0</v>
      </c>
      <c r="DH15" s="116">
        <f t="shared" si="99"/>
        <v>0</v>
      </c>
      <c r="DI15" s="116">
        <f t="shared" si="100"/>
        <v>0</v>
      </c>
      <c r="DJ15" s="116">
        <f t="shared" si="101"/>
        <v>0</v>
      </c>
      <c r="DK15" s="116">
        <f t="shared" si="102"/>
        <v>0</v>
      </c>
      <c r="DL15" s="116">
        <f t="shared" si="103"/>
        <v>0</v>
      </c>
      <c r="DM15" s="116">
        <f t="shared" si="104"/>
        <v>0</v>
      </c>
      <c r="DN15" s="116">
        <f t="shared" si="105"/>
        <v>0</v>
      </c>
      <c r="DO15" s="116">
        <f t="shared" si="106"/>
        <v>0</v>
      </c>
      <c r="DP15" s="116">
        <f t="shared" si="107"/>
        <v>0</v>
      </c>
      <c r="DQ15" s="116">
        <f t="shared" si="108"/>
        <v>0</v>
      </c>
      <c r="DR15" s="116">
        <f t="shared" si="109"/>
        <v>0</v>
      </c>
      <c r="DS15" s="116">
        <f t="shared" si="110"/>
        <v>0</v>
      </c>
      <c r="DT15" s="116">
        <f t="shared" si="11"/>
        <v>0</v>
      </c>
      <c r="DU15" s="116">
        <f t="shared" si="111"/>
        <v>0</v>
      </c>
      <c r="DV15" s="116">
        <f t="shared" si="112"/>
        <v>0</v>
      </c>
      <c r="DW15" s="116">
        <f t="shared" si="113"/>
        <v>0</v>
      </c>
      <c r="DX15" s="114" t="b">
        <f t="shared" si="12"/>
        <v>0</v>
      </c>
      <c r="DY15" s="116" t="str">
        <f t="shared" si="114"/>
        <v>FAILED CHECKS</v>
      </c>
      <c r="DZ15" s="2"/>
      <c r="EA15" s="105" t="str">
        <f t="shared" si="13"/>
        <v/>
      </c>
      <c r="EB15" s="2"/>
      <c r="EC15" s="105" t="str">
        <f t="shared" si="14"/>
        <v/>
      </c>
      <c r="ED15" s="2"/>
      <c r="EE15" s="105" t="str">
        <f t="shared" si="15"/>
        <v/>
      </c>
      <c r="EF15" s="2"/>
      <c r="EG15" s="6">
        <f t="shared" si="120"/>
        <v>5</v>
      </c>
      <c r="EH15" s="2"/>
      <c r="EI15" s="29" t="str">
        <f>IF(ISBLANK('IP Rules'!P15),"",'IP Rules'!P15)</f>
        <v/>
      </c>
      <c r="EJ15" s="2"/>
      <c r="EK15" s="29" t="str">
        <f>IF(ISBLANK('IP Rules'!R15),"",'IP Rules'!R15)</f>
        <v/>
      </c>
      <c r="EL15" s="2"/>
      <c r="EM15" s="29" t="str">
        <f>IF(ISBLANK('IP Rules'!T15),"",'IP Rules'!T15)</f>
        <v/>
      </c>
      <c r="EN15" s="2"/>
      <c r="EO15" s="7" t="str">
        <f t="shared" si="121"/>
        <v>NO</v>
      </c>
      <c r="EP15" s="7" t="str">
        <f t="shared" si="122"/>
        <v>NO</v>
      </c>
      <c r="EQ15" s="7" t="str">
        <f t="shared" si="123"/>
        <v/>
      </c>
      <c r="ER15" s="7" t="str">
        <f t="shared" si="124"/>
        <v/>
      </c>
      <c r="ES15" s="7" t="str">
        <f>IF(AND(ISNUMBER('IP Rules'!R15),'IP Rules'!R15&gt;=0,'IP Rules'!R15&lt;=65535),"GOOD","BAD")</f>
        <v>BAD</v>
      </c>
      <c r="ET15" s="7" t="str">
        <f>IF(OR(AND(ISNUMBER('IP Rules'!T15),'IP Rules'!T15&gt;=1,'IP Rules'!T15&lt;=65535,'IP Rules'!R15&lt;'IP Rules'!T15),'IP Rules'!T15=""),"GOOD","BAD")</f>
        <v>GOOD</v>
      </c>
      <c r="EU15" s="9" t="str">
        <f t="shared" si="16"/>
        <v/>
      </c>
      <c r="EV15" s="2"/>
      <c r="EW15" s="8" t="s">
        <v>8</v>
      </c>
      <c r="EX15" s="9" t="s">
        <v>9</v>
      </c>
      <c r="EY15" s="8"/>
      <c r="EZ15" s="8"/>
      <c r="FA15" s="8"/>
      <c r="FB15" s="15" t="s">
        <v>2</v>
      </c>
      <c r="FC15" s="15"/>
      <c r="FD15" s="15"/>
      <c r="FE15" s="15"/>
      <c r="FF15" s="15"/>
      <c r="FG15" s="15"/>
      <c r="FH15" s="15" t="s">
        <v>14</v>
      </c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</row>
    <row r="16" spans="1:211" ht="15.75" thickBot="1">
      <c r="A16" s="2"/>
      <c r="B16" s="6">
        <f t="shared" si="116"/>
        <v>6</v>
      </c>
      <c r="C16" s="2"/>
      <c r="D16" s="48" t="str">
        <f>IF(ISBLANK('IP Rules'!H16),"",'IP Rules'!H16)</f>
        <v/>
      </c>
      <c r="E16" s="52" t="str">
        <f t="shared" si="17"/>
        <v/>
      </c>
      <c r="F16" s="52" t="str">
        <f t="shared" si="18"/>
        <v/>
      </c>
      <c r="G16" s="52" t="str">
        <f t="shared" si="19"/>
        <v/>
      </c>
      <c r="H16" s="52" t="str">
        <f t="shared" si="20"/>
        <v/>
      </c>
      <c r="I16" s="52" t="str">
        <f t="shared" si="21"/>
        <v/>
      </c>
      <c r="J16" s="52" t="str">
        <f t="shared" si="22"/>
        <v/>
      </c>
      <c r="K16" s="52" t="str">
        <f t="shared" si="23"/>
        <v/>
      </c>
      <c r="L16" s="52" t="str">
        <f t="shared" si="24"/>
        <v/>
      </c>
      <c r="M16" s="2"/>
      <c r="N16" s="52" t="str">
        <f t="shared" si="25"/>
        <v/>
      </c>
      <c r="O16" s="2"/>
      <c r="P16" s="103" t="str">
        <f>IF(UPPER('IP Rules'!H16)="ANY","",IF(LEN(TRIM('IP Rules'!J16))=0,"",'IP Rules'!J16))</f>
        <v/>
      </c>
      <c r="Q16" s="7" t="str">
        <f t="shared" si="26"/>
        <v/>
      </c>
      <c r="R16" s="109" t="str">
        <f t="shared" si="27"/>
        <v>MISSING</v>
      </c>
      <c r="S16" s="109" t="str">
        <f t="shared" si="28"/>
        <v>MISSING</v>
      </c>
      <c r="T16" s="109" t="str">
        <f t="shared" si="29"/>
        <v>MISSING</v>
      </c>
      <c r="U16" s="110" t="str">
        <f t="shared" si="30"/>
        <v>ERROR</v>
      </c>
      <c r="V16" s="111" t="str">
        <f t="shared" si="31"/>
        <v>ERROR</v>
      </c>
      <c r="W16" s="111" t="str">
        <f t="shared" si="32"/>
        <v>ERROR</v>
      </c>
      <c r="X16" s="111" t="str">
        <f t="shared" si="33"/>
        <v>ERROR</v>
      </c>
      <c r="Y16" s="109" t="str">
        <f t="shared" si="34"/>
        <v>ERROR</v>
      </c>
      <c r="Z16" s="110" t="str">
        <f t="shared" si="35"/>
        <v>ERROR</v>
      </c>
      <c r="AA16" s="109" t="str">
        <f t="shared" si="36"/>
        <v>ERROR</v>
      </c>
      <c r="AB16" s="109" t="str">
        <f t="shared" si="37"/>
        <v>ERROR</v>
      </c>
      <c r="AC16" s="109" t="str">
        <f t="shared" si="38"/>
        <v>ERROR</v>
      </c>
      <c r="AD16" s="109" t="str">
        <f t="shared" si="39"/>
        <v>ERROR</v>
      </c>
      <c r="AE16" s="110" t="str">
        <f t="shared" si="40"/>
        <v>ERROR</v>
      </c>
      <c r="AF16" s="7" t="str">
        <f t="shared" si="41"/>
        <v/>
      </c>
      <c r="AG16" s="104" t="str">
        <f t="shared" si="42"/>
        <v/>
      </c>
      <c r="AH16" s="104" t="str">
        <f t="shared" si="43"/>
        <v/>
      </c>
      <c r="AI16" s="104" t="str">
        <f t="shared" si="44"/>
        <v/>
      </c>
      <c r="AJ16" s="114" t="str">
        <f>IF(AND(Q16&lt;&gt;"ERROR",UPPER('IP Rules'!D16)="GLOBAL",UPPER(N16)="ANY"),"All_IPs","")</f>
        <v/>
      </c>
      <c r="AK16" s="114" t="str">
        <f>IF(AND(Q16&lt;&gt;"ERROR",UPPER('IP Rules'!D16)="NATIONAL",UPPER(N16)="ANY"),"GRP_ALL_CNSP_SUBNETS","")</f>
        <v/>
      </c>
      <c r="AL16" s="104" t="str">
        <f>IF(LEN(TRIM(D16))=0,"",IF(AND(Q16&lt;&gt;"ERROR",UPPER('IP Rules'!H16)&lt;&gt;"ANY"),AI16&amp;N16&amp;"_"&amp;AG16,""))</f>
        <v/>
      </c>
      <c r="AM16" s="109" t="str">
        <f t="shared" si="45"/>
        <v>FAILED CHECKS</v>
      </c>
      <c r="AN16" s="2"/>
      <c r="AO16" s="62" t="str">
        <f t="shared" si="3"/>
        <v/>
      </c>
      <c r="AP16" s="26"/>
      <c r="AQ16" s="62" t="str">
        <f t="shared" si="46"/>
        <v/>
      </c>
      <c r="AR16" s="26"/>
      <c r="AS16" s="6">
        <f>'IP Rules'!F16</f>
        <v>0</v>
      </c>
      <c r="AT16" s="2"/>
      <c r="AU16" s="6">
        <f t="shared" si="47"/>
        <v>6</v>
      </c>
      <c r="AV16" s="2"/>
      <c r="AW16" s="46" t="str">
        <f>IF(ISBLANK('IP Rules'!L16),"",'IP Rules'!L16)</f>
        <v/>
      </c>
      <c r="AX16" s="2"/>
      <c r="AY16" s="52" t="str">
        <f t="shared" si="48"/>
        <v/>
      </c>
      <c r="AZ16" s="52" t="str">
        <f t="shared" si="49"/>
        <v/>
      </c>
      <c r="BA16" s="52" t="str">
        <f t="shared" si="50"/>
        <v/>
      </c>
      <c r="BB16" s="52" t="str">
        <f t="shared" si="51"/>
        <v/>
      </c>
      <c r="BC16" s="52" t="str">
        <f t="shared" si="52"/>
        <v/>
      </c>
      <c r="BD16" s="52" t="str">
        <f t="shared" si="53"/>
        <v/>
      </c>
      <c r="BE16" s="52" t="str">
        <f t="shared" si="54"/>
        <v/>
      </c>
      <c r="BF16" s="52" t="str">
        <f t="shared" si="55"/>
        <v/>
      </c>
      <c r="BG16" s="52" t="str">
        <f t="shared" si="56"/>
        <v/>
      </c>
      <c r="BH16" s="2"/>
      <c r="BI16" s="103" t="str">
        <f>IF(ISBLANK('IP Rules'!N16),"",'IP Rules'!N16)</f>
        <v/>
      </c>
      <c r="BJ16" s="110" t="str">
        <f t="shared" si="57"/>
        <v/>
      </c>
      <c r="BK16" s="109" t="str">
        <f t="shared" si="58"/>
        <v>MISSING</v>
      </c>
      <c r="BL16" s="109" t="str">
        <f t="shared" si="59"/>
        <v>MISSING</v>
      </c>
      <c r="BM16" s="109" t="str">
        <f t="shared" si="60"/>
        <v>MISSING</v>
      </c>
      <c r="BN16" s="110" t="str">
        <f t="shared" si="61"/>
        <v>ERROR</v>
      </c>
      <c r="BO16" s="111" t="str">
        <f t="shared" si="117"/>
        <v>ERROR</v>
      </c>
      <c r="BP16" s="111" t="str">
        <f t="shared" si="62"/>
        <v>ERROR</v>
      </c>
      <c r="BQ16" s="111" t="str">
        <f t="shared" si="118"/>
        <v>ERROR</v>
      </c>
      <c r="BR16" s="109" t="str">
        <f t="shared" si="119"/>
        <v>ERROR</v>
      </c>
      <c r="BS16" s="110" t="str">
        <f t="shared" si="63"/>
        <v>ERROR</v>
      </c>
      <c r="BT16" s="109" t="str">
        <f t="shared" si="64"/>
        <v>ERROR</v>
      </c>
      <c r="BU16" s="109" t="str">
        <f t="shared" si="65"/>
        <v>ERROR</v>
      </c>
      <c r="BV16" s="109" t="str">
        <f t="shared" si="66"/>
        <v>ERROR</v>
      </c>
      <c r="BW16" s="109" t="str">
        <f t="shared" si="67"/>
        <v>ERROR</v>
      </c>
      <c r="BX16" s="110" t="str">
        <f t="shared" si="68"/>
        <v>ERROR</v>
      </c>
      <c r="BY16" s="110" t="str">
        <f t="shared" si="7"/>
        <v/>
      </c>
      <c r="BZ16" s="117" t="str">
        <f t="shared" si="69"/>
        <v>OK</v>
      </c>
      <c r="CA16" s="104" t="str">
        <f t="shared" si="8"/>
        <v/>
      </c>
      <c r="CB16" s="104" t="str">
        <f t="shared" si="9"/>
        <v/>
      </c>
      <c r="CC16" s="104" t="str">
        <f t="shared" si="10"/>
        <v/>
      </c>
      <c r="CD16" s="109" t="str">
        <f t="shared" si="70"/>
        <v>FAILED CHECKS</v>
      </c>
      <c r="CE16" s="22"/>
      <c r="CF16" s="116" t="str">
        <f t="shared" si="71"/>
        <v>ERROR</v>
      </c>
      <c r="CG16" s="116" t="str">
        <f t="shared" si="72"/>
        <v>-</v>
      </c>
      <c r="CH16" s="116" t="str">
        <f t="shared" si="73"/>
        <v>-</v>
      </c>
      <c r="CI16" s="116" t="str">
        <f t="shared" si="74"/>
        <v>-</v>
      </c>
      <c r="CJ16" s="116">
        <f t="shared" si="75"/>
        <v>0</v>
      </c>
      <c r="CK16" s="116">
        <f t="shared" si="76"/>
        <v>0</v>
      </c>
      <c r="CL16" s="116">
        <f t="shared" si="77"/>
        <v>0</v>
      </c>
      <c r="CM16" s="116">
        <f t="shared" si="78"/>
        <v>0</v>
      </c>
      <c r="CN16" s="116">
        <f t="shared" si="79"/>
        <v>0</v>
      </c>
      <c r="CO16" s="116">
        <f t="shared" si="80"/>
        <v>0</v>
      </c>
      <c r="CP16" s="116">
        <f t="shared" si="81"/>
        <v>0</v>
      </c>
      <c r="CQ16" s="116">
        <f t="shared" si="82"/>
        <v>0</v>
      </c>
      <c r="CR16" s="116">
        <f t="shared" si="83"/>
        <v>0</v>
      </c>
      <c r="CS16" s="116">
        <f t="shared" si="84"/>
        <v>0</v>
      </c>
      <c r="CT16" s="116">
        <f t="shared" si="85"/>
        <v>0</v>
      </c>
      <c r="CU16" s="116">
        <f t="shared" si="86"/>
        <v>0</v>
      </c>
      <c r="CV16" s="116">
        <f t="shared" si="87"/>
        <v>0</v>
      </c>
      <c r="CW16" s="116">
        <f t="shared" si="88"/>
        <v>0</v>
      </c>
      <c r="CX16" s="116">
        <f t="shared" si="89"/>
        <v>0</v>
      </c>
      <c r="CY16" s="116">
        <f t="shared" si="90"/>
        <v>0</v>
      </c>
      <c r="CZ16" s="116">
        <f t="shared" si="91"/>
        <v>0</v>
      </c>
      <c r="DA16" s="116">
        <f t="shared" si="92"/>
        <v>0</v>
      </c>
      <c r="DB16" s="116">
        <f t="shared" si="93"/>
        <v>0</v>
      </c>
      <c r="DC16" s="116">
        <f t="shared" si="94"/>
        <v>0</v>
      </c>
      <c r="DD16" s="116">
        <f t="shared" si="95"/>
        <v>0</v>
      </c>
      <c r="DE16" s="116">
        <f t="shared" si="96"/>
        <v>0</v>
      </c>
      <c r="DF16" s="116">
        <f t="shared" si="97"/>
        <v>0</v>
      </c>
      <c r="DG16" s="116">
        <f t="shared" si="98"/>
        <v>0</v>
      </c>
      <c r="DH16" s="116">
        <f t="shared" si="99"/>
        <v>0</v>
      </c>
      <c r="DI16" s="116">
        <f t="shared" si="100"/>
        <v>0</v>
      </c>
      <c r="DJ16" s="116">
        <f t="shared" si="101"/>
        <v>0</v>
      </c>
      <c r="DK16" s="116">
        <f t="shared" si="102"/>
        <v>0</v>
      </c>
      <c r="DL16" s="116">
        <f t="shared" si="103"/>
        <v>0</v>
      </c>
      <c r="DM16" s="116">
        <f t="shared" si="104"/>
        <v>0</v>
      </c>
      <c r="DN16" s="116">
        <f t="shared" si="105"/>
        <v>0</v>
      </c>
      <c r="DO16" s="116">
        <f t="shared" si="106"/>
        <v>0</v>
      </c>
      <c r="DP16" s="116">
        <f t="shared" si="107"/>
        <v>0</v>
      </c>
      <c r="DQ16" s="116">
        <f t="shared" si="108"/>
        <v>0</v>
      </c>
      <c r="DR16" s="116">
        <f t="shared" si="109"/>
        <v>0</v>
      </c>
      <c r="DS16" s="116">
        <f t="shared" si="110"/>
        <v>0</v>
      </c>
      <c r="DT16" s="116">
        <f t="shared" si="11"/>
        <v>0</v>
      </c>
      <c r="DU16" s="116">
        <f t="shared" si="111"/>
        <v>0</v>
      </c>
      <c r="DV16" s="116">
        <f t="shared" si="112"/>
        <v>0</v>
      </c>
      <c r="DW16" s="116">
        <f t="shared" si="113"/>
        <v>0</v>
      </c>
      <c r="DX16" s="114" t="b">
        <f t="shared" si="12"/>
        <v>0</v>
      </c>
      <c r="DY16" s="116" t="str">
        <f t="shared" si="114"/>
        <v>FAILED CHECKS</v>
      </c>
      <c r="DZ16" s="2"/>
      <c r="EA16" s="105" t="str">
        <f t="shared" si="13"/>
        <v/>
      </c>
      <c r="EB16" s="2"/>
      <c r="EC16" s="105" t="str">
        <f t="shared" si="14"/>
        <v/>
      </c>
      <c r="ED16" s="2"/>
      <c r="EE16" s="105" t="str">
        <f t="shared" si="15"/>
        <v/>
      </c>
      <c r="EF16" s="2"/>
      <c r="EG16" s="6">
        <f t="shared" si="120"/>
        <v>6</v>
      </c>
      <c r="EH16" s="2"/>
      <c r="EI16" s="29" t="str">
        <f>IF(ISBLANK('IP Rules'!P16),"",'IP Rules'!P16)</f>
        <v/>
      </c>
      <c r="EJ16" s="2"/>
      <c r="EK16" s="29" t="str">
        <f>IF(ISBLANK('IP Rules'!R16),"",'IP Rules'!R16)</f>
        <v/>
      </c>
      <c r="EL16" s="2"/>
      <c r="EM16" s="29" t="str">
        <f>IF(ISBLANK('IP Rules'!T16),"",'IP Rules'!T16)</f>
        <v/>
      </c>
      <c r="EN16" s="2"/>
      <c r="EO16" s="7" t="str">
        <f t="shared" si="121"/>
        <v>NO</v>
      </c>
      <c r="EP16" s="7" t="str">
        <f t="shared" si="122"/>
        <v>NO</v>
      </c>
      <c r="EQ16" s="7" t="str">
        <f t="shared" si="123"/>
        <v/>
      </c>
      <c r="ER16" s="7" t="str">
        <f t="shared" si="124"/>
        <v/>
      </c>
      <c r="ES16" s="7" t="str">
        <f>IF(AND(ISNUMBER('IP Rules'!R16),'IP Rules'!R16&gt;=0,'IP Rules'!R16&lt;=65535),"GOOD","BAD")</f>
        <v>BAD</v>
      </c>
      <c r="ET16" s="7" t="str">
        <f>IF(OR(AND(ISNUMBER('IP Rules'!T16),'IP Rules'!T16&gt;=1,'IP Rules'!T16&lt;=65535,'IP Rules'!R16&lt;'IP Rules'!T16),'IP Rules'!T16=""),"GOOD","BAD")</f>
        <v>GOOD</v>
      </c>
      <c r="EU16" s="9" t="str">
        <f t="shared" si="16"/>
        <v/>
      </c>
      <c r="EV16" s="2"/>
      <c r="EW16" s="8"/>
      <c r="EX16" s="8"/>
      <c r="EY16" s="8"/>
      <c r="EZ16" s="8"/>
      <c r="FA16" s="8"/>
      <c r="FB16" s="13"/>
      <c r="FC16" s="13"/>
      <c r="FD16" s="13"/>
      <c r="FE16" s="13"/>
      <c r="FF16" s="13"/>
      <c r="FG16" s="13"/>
      <c r="FH16" s="15" t="s">
        <v>16</v>
      </c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</row>
    <row r="17" spans="1:211" ht="15.75" thickBot="1">
      <c r="A17" s="2"/>
      <c r="B17" s="6">
        <f t="shared" si="116"/>
        <v>7</v>
      </c>
      <c r="C17" s="2"/>
      <c r="D17" s="48" t="str">
        <f>IF(ISBLANK('IP Rules'!H17),"",'IP Rules'!H17)</f>
        <v/>
      </c>
      <c r="E17" s="52" t="str">
        <f t="shared" si="17"/>
        <v/>
      </c>
      <c r="F17" s="52" t="str">
        <f t="shared" si="18"/>
        <v/>
      </c>
      <c r="G17" s="52" t="str">
        <f t="shared" si="19"/>
        <v/>
      </c>
      <c r="H17" s="52" t="str">
        <f t="shared" si="20"/>
        <v/>
      </c>
      <c r="I17" s="52" t="str">
        <f t="shared" si="21"/>
        <v/>
      </c>
      <c r="J17" s="52" t="str">
        <f t="shared" si="22"/>
        <v/>
      </c>
      <c r="K17" s="52" t="str">
        <f t="shared" si="23"/>
        <v/>
      </c>
      <c r="L17" s="52" t="str">
        <f t="shared" si="24"/>
        <v/>
      </c>
      <c r="M17" s="2"/>
      <c r="N17" s="52" t="str">
        <f t="shared" si="25"/>
        <v/>
      </c>
      <c r="O17" s="2"/>
      <c r="P17" s="103" t="str">
        <f>IF(UPPER('IP Rules'!H17)="ANY","",IF(LEN(TRIM('IP Rules'!J17))=0,"",'IP Rules'!J17))</f>
        <v/>
      </c>
      <c r="Q17" s="7" t="str">
        <f t="shared" si="26"/>
        <v/>
      </c>
      <c r="R17" s="109" t="str">
        <f t="shared" si="27"/>
        <v>MISSING</v>
      </c>
      <c r="S17" s="109" t="str">
        <f t="shared" si="28"/>
        <v>MISSING</v>
      </c>
      <c r="T17" s="109" t="str">
        <f t="shared" si="29"/>
        <v>MISSING</v>
      </c>
      <c r="U17" s="110" t="str">
        <f t="shared" si="30"/>
        <v>ERROR</v>
      </c>
      <c r="V17" s="111" t="str">
        <f t="shared" si="31"/>
        <v>ERROR</v>
      </c>
      <c r="W17" s="111" t="str">
        <f t="shared" si="32"/>
        <v>ERROR</v>
      </c>
      <c r="X17" s="111" t="str">
        <f t="shared" si="33"/>
        <v>ERROR</v>
      </c>
      <c r="Y17" s="109" t="str">
        <f t="shared" si="34"/>
        <v>ERROR</v>
      </c>
      <c r="Z17" s="110" t="str">
        <f t="shared" si="35"/>
        <v>ERROR</v>
      </c>
      <c r="AA17" s="109" t="str">
        <f t="shared" si="36"/>
        <v>ERROR</v>
      </c>
      <c r="AB17" s="109" t="str">
        <f t="shared" si="37"/>
        <v>ERROR</v>
      </c>
      <c r="AC17" s="109" t="str">
        <f t="shared" si="38"/>
        <v>ERROR</v>
      </c>
      <c r="AD17" s="109" t="str">
        <f t="shared" si="39"/>
        <v>ERROR</v>
      </c>
      <c r="AE17" s="110" t="str">
        <f t="shared" si="40"/>
        <v>ERROR</v>
      </c>
      <c r="AF17" s="7" t="str">
        <f t="shared" si="41"/>
        <v/>
      </c>
      <c r="AG17" s="104" t="str">
        <f t="shared" si="42"/>
        <v/>
      </c>
      <c r="AH17" s="104" t="str">
        <f t="shared" si="43"/>
        <v/>
      </c>
      <c r="AI17" s="104" t="str">
        <f t="shared" si="44"/>
        <v/>
      </c>
      <c r="AJ17" s="114" t="str">
        <f>IF(AND(Q17&lt;&gt;"ERROR",UPPER('IP Rules'!D17)="GLOBAL",UPPER(N17)="ANY"),"All_IPs","")</f>
        <v/>
      </c>
      <c r="AK17" s="114" t="str">
        <f>IF(AND(Q17&lt;&gt;"ERROR",UPPER('IP Rules'!D17)="NATIONAL",UPPER(N17)="ANY"),"GRP_ALL_CNSP_SUBNETS","")</f>
        <v/>
      </c>
      <c r="AL17" s="104" t="str">
        <f>IF(LEN(TRIM(D17))=0,"",IF(AND(Q17&lt;&gt;"ERROR",UPPER('IP Rules'!H17)&lt;&gt;"ANY"),AI17&amp;N17&amp;"_"&amp;AG17,""))</f>
        <v/>
      </c>
      <c r="AM17" s="109" t="str">
        <f t="shared" si="45"/>
        <v>FAILED CHECKS</v>
      </c>
      <c r="AN17" s="2"/>
      <c r="AO17" s="62" t="str">
        <f t="shared" si="3"/>
        <v/>
      </c>
      <c r="AP17" s="26"/>
      <c r="AQ17" s="62" t="str">
        <f t="shared" si="46"/>
        <v/>
      </c>
      <c r="AR17" s="26"/>
      <c r="AS17" s="6">
        <f>'IP Rules'!F17</f>
        <v>0</v>
      </c>
      <c r="AT17" s="2"/>
      <c r="AU17" s="6">
        <f t="shared" si="47"/>
        <v>7</v>
      </c>
      <c r="AV17" s="2"/>
      <c r="AW17" s="46" t="str">
        <f>IF(ISBLANK('IP Rules'!L17),"",'IP Rules'!L17)</f>
        <v/>
      </c>
      <c r="AX17" s="2"/>
      <c r="AY17" s="52" t="str">
        <f t="shared" si="48"/>
        <v/>
      </c>
      <c r="AZ17" s="52" t="str">
        <f t="shared" si="49"/>
        <v/>
      </c>
      <c r="BA17" s="52" t="str">
        <f t="shared" si="50"/>
        <v/>
      </c>
      <c r="BB17" s="52" t="str">
        <f t="shared" si="51"/>
        <v/>
      </c>
      <c r="BC17" s="52" t="str">
        <f t="shared" si="52"/>
        <v/>
      </c>
      <c r="BD17" s="52" t="str">
        <f t="shared" si="53"/>
        <v/>
      </c>
      <c r="BE17" s="52" t="str">
        <f t="shared" si="54"/>
        <v/>
      </c>
      <c r="BF17" s="52" t="str">
        <f t="shared" si="55"/>
        <v/>
      </c>
      <c r="BG17" s="52" t="str">
        <f t="shared" si="56"/>
        <v/>
      </c>
      <c r="BH17" s="2"/>
      <c r="BI17" s="103" t="str">
        <f>IF(ISBLANK('IP Rules'!N17),"",'IP Rules'!N17)</f>
        <v/>
      </c>
      <c r="BJ17" s="110" t="str">
        <f t="shared" si="57"/>
        <v/>
      </c>
      <c r="BK17" s="109" t="str">
        <f t="shared" si="58"/>
        <v>MISSING</v>
      </c>
      <c r="BL17" s="109" t="str">
        <f t="shared" si="59"/>
        <v>MISSING</v>
      </c>
      <c r="BM17" s="109" t="str">
        <f t="shared" si="60"/>
        <v>MISSING</v>
      </c>
      <c r="BN17" s="110" t="str">
        <f t="shared" si="61"/>
        <v>ERROR</v>
      </c>
      <c r="BO17" s="111" t="str">
        <f t="shared" si="117"/>
        <v>ERROR</v>
      </c>
      <c r="BP17" s="111" t="str">
        <f t="shared" si="62"/>
        <v>ERROR</v>
      </c>
      <c r="BQ17" s="111" t="str">
        <f t="shared" si="118"/>
        <v>ERROR</v>
      </c>
      <c r="BR17" s="109" t="str">
        <f t="shared" si="119"/>
        <v>ERROR</v>
      </c>
      <c r="BS17" s="110" t="str">
        <f t="shared" si="63"/>
        <v>ERROR</v>
      </c>
      <c r="BT17" s="109" t="str">
        <f t="shared" si="64"/>
        <v>ERROR</v>
      </c>
      <c r="BU17" s="109" t="str">
        <f t="shared" si="65"/>
        <v>ERROR</v>
      </c>
      <c r="BV17" s="109" t="str">
        <f t="shared" si="66"/>
        <v>ERROR</v>
      </c>
      <c r="BW17" s="109" t="str">
        <f t="shared" si="67"/>
        <v>ERROR</v>
      </c>
      <c r="BX17" s="110" t="str">
        <f t="shared" si="68"/>
        <v>ERROR</v>
      </c>
      <c r="BY17" s="110" t="str">
        <f t="shared" si="7"/>
        <v/>
      </c>
      <c r="BZ17" s="117" t="str">
        <f t="shared" si="69"/>
        <v>OK</v>
      </c>
      <c r="CA17" s="104" t="str">
        <f t="shared" si="8"/>
        <v/>
      </c>
      <c r="CB17" s="104" t="str">
        <f t="shared" si="9"/>
        <v/>
      </c>
      <c r="CC17" s="104" t="str">
        <f t="shared" si="10"/>
        <v/>
      </c>
      <c r="CD17" s="109" t="str">
        <f t="shared" si="70"/>
        <v>FAILED CHECKS</v>
      </c>
      <c r="CE17" s="22"/>
      <c r="CF17" s="116" t="str">
        <f t="shared" si="71"/>
        <v>ERROR</v>
      </c>
      <c r="CG17" s="116" t="str">
        <f t="shared" si="72"/>
        <v>-</v>
      </c>
      <c r="CH17" s="116" t="str">
        <f t="shared" si="73"/>
        <v>-</v>
      </c>
      <c r="CI17" s="116" t="str">
        <f t="shared" si="74"/>
        <v>-</v>
      </c>
      <c r="CJ17" s="116">
        <f t="shared" si="75"/>
        <v>0</v>
      </c>
      <c r="CK17" s="116">
        <f t="shared" si="76"/>
        <v>0</v>
      </c>
      <c r="CL17" s="116">
        <f t="shared" si="77"/>
        <v>0</v>
      </c>
      <c r="CM17" s="116">
        <f t="shared" si="78"/>
        <v>0</v>
      </c>
      <c r="CN17" s="116">
        <f t="shared" si="79"/>
        <v>0</v>
      </c>
      <c r="CO17" s="116">
        <f t="shared" si="80"/>
        <v>0</v>
      </c>
      <c r="CP17" s="116">
        <f t="shared" si="81"/>
        <v>0</v>
      </c>
      <c r="CQ17" s="116">
        <f t="shared" si="82"/>
        <v>0</v>
      </c>
      <c r="CR17" s="116">
        <f t="shared" si="83"/>
        <v>0</v>
      </c>
      <c r="CS17" s="116">
        <f t="shared" si="84"/>
        <v>0</v>
      </c>
      <c r="CT17" s="116">
        <f t="shared" si="85"/>
        <v>0</v>
      </c>
      <c r="CU17" s="116">
        <f t="shared" si="86"/>
        <v>0</v>
      </c>
      <c r="CV17" s="116">
        <f t="shared" si="87"/>
        <v>0</v>
      </c>
      <c r="CW17" s="116">
        <f t="shared" si="88"/>
        <v>0</v>
      </c>
      <c r="CX17" s="116">
        <f t="shared" si="89"/>
        <v>0</v>
      </c>
      <c r="CY17" s="116">
        <f t="shared" si="90"/>
        <v>0</v>
      </c>
      <c r="CZ17" s="116">
        <f t="shared" si="91"/>
        <v>0</v>
      </c>
      <c r="DA17" s="116">
        <f t="shared" si="92"/>
        <v>0</v>
      </c>
      <c r="DB17" s="116">
        <f t="shared" si="93"/>
        <v>0</v>
      </c>
      <c r="DC17" s="116">
        <f t="shared" si="94"/>
        <v>0</v>
      </c>
      <c r="DD17" s="116">
        <f t="shared" si="95"/>
        <v>0</v>
      </c>
      <c r="DE17" s="116">
        <f t="shared" si="96"/>
        <v>0</v>
      </c>
      <c r="DF17" s="116">
        <f t="shared" si="97"/>
        <v>0</v>
      </c>
      <c r="DG17" s="116">
        <f t="shared" si="98"/>
        <v>0</v>
      </c>
      <c r="DH17" s="116">
        <f t="shared" si="99"/>
        <v>0</v>
      </c>
      <c r="DI17" s="116">
        <f t="shared" si="100"/>
        <v>0</v>
      </c>
      <c r="DJ17" s="116">
        <f t="shared" si="101"/>
        <v>0</v>
      </c>
      <c r="DK17" s="116">
        <f t="shared" si="102"/>
        <v>0</v>
      </c>
      <c r="DL17" s="116">
        <f t="shared" si="103"/>
        <v>0</v>
      </c>
      <c r="DM17" s="116">
        <f t="shared" si="104"/>
        <v>0</v>
      </c>
      <c r="DN17" s="116">
        <f t="shared" si="105"/>
        <v>0</v>
      </c>
      <c r="DO17" s="116">
        <f t="shared" si="106"/>
        <v>0</v>
      </c>
      <c r="DP17" s="116">
        <f t="shared" si="107"/>
        <v>0</v>
      </c>
      <c r="DQ17" s="116">
        <f t="shared" si="108"/>
        <v>0</v>
      </c>
      <c r="DR17" s="116">
        <f t="shared" si="109"/>
        <v>0</v>
      </c>
      <c r="DS17" s="116">
        <f t="shared" si="110"/>
        <v>0</v>
      </c>
      <c r="DT17" s="116">
        <f t="shared" si="11"/>
        <v>0</v>
      </c>
      <c r="DU17" s="116">
        <f t="shared" si="111"/>
        <v>0</v>
      </c>
      <c r="DV17" s="116">
        <f t="shared" si="112"/>
        <v>0</v>
      </c>
      <c r="DW17" s="116">
        <f t="shared" si="113"/>
        <v>0</v>
      </c>
      <c r="DX17" s="114" t="b">
        <f t="shared" si="12"/>
        <v>0</v>
      </c>
      <c r="DY17" s="116" t="str">
        <f t="shared" si="114"/>
        <v>FAILED CHECKS</v>
      </c>
      <c r="DZ17" s="2"/>
      <c r="EA17" s="105" t="str">
        <f t="shared" si="13"/>
        <v/>
      </c>
      <c r="EB17" s="2"/>
      <c r="EC17" s="105" t="str">
        <f t="shared" si="14"/>
        <v/>
      </c>
      <c r="ED17" s="2"/>
      <c r="EE17" s="105" t="str">
        <f t="shared" si="15"/>
        <v/>
      </c>
      <c r="EF17" s="2"/>
      <c r="EG17" s="6">
        <f t="shared" si="120"/>
        <v>7</v>
      </c>
      <c r="EH17" s="2"/>
      <c r="EI17" s="29" t="str">
        <f>IF(ISBLANK('IP Rules'!P17),"",'IP Rules'!P17)</f>
        <v/>
      </c>
      <c r="EJ17" s="2"/>
      <c r="EK17" s="29" t="str">
        <f>IF(ISBLANK('IP Rules'!R17),"",'IP Rules'!R17)</f>
        <v/>
      </c>
      <c r="EL17" s="2"/>
      <c r="EM17" s="29" t="str">
        <f>IF(ISBLANK('IP Rules'!T17),"",'IP Rules'!T17)</f>
        <v/>
      </c>
      <c r="EN17" s="2"/>
      <c r="EO17" s="7" t="str">
        <f t="shared" si="121"/>
        <v>NO</v>
      </c>
      <c r="EP17" s="7" t="str">
        <f t="shared" si="122"/>
        <v>NO</v>
      </c>
      <c r="EQ17" s="7" t="str">
        <f t="shared" si="123"/>
        <v/>
      </c>
      <c r="ER17" s="7" t="str">
        <f t="shared" si="124"/>
        <v/>
      </c>
      <c r="ES17" s="7" t="str">
        <f>IF(AND(ISNUMBER('IP Rules'!R17),'IP Rules'!R17&gt;=0,'IP Rules'!R17&lt;=65535),"GOOD","BAD")</f>
        <v>BAD</v>
      </c>
      <c r="ET17" s="7" t="str">
        <f>IF(OR(AND(ISNUMBER('IP Rules'!T17),'IP Rules'!T17&gt;=1,'IP Rules'!T17&lt;=65535,'IP Rules'!R17&lt;'IP Rules'!T17),'IP Rules'!T17=""),"GOOD","BAD")</f>
        <v>GOOD</v>
      </c>
      <c r="EU17" s="9" t="str">
        <f t="shared" si="16"/>
        <v/>
      </c>
      <c r="EV17" s="2"/>
      <c r="EW17" s="8" t="s">
        <v>17</v>
      </c>
      <c r="EX17" s="179"/>
      <c r="EY17" s="180"/>
      <c r="EZ17" s="180"/>
      <c r="FA17" s="181"/>
      <c r="FB17" s="8"/>
      <c r="FC17" s="8"/>
      <c r="FD17" s="8"/>
      <c r="FE17" s="8"/>
      <c r="FF17" s="8"/>
      <c r="FG17" s="8"/>
      <c r="FH17" s="8"/>
      <c r="FI17" s="8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</row>
    <row r="18" spans="1:211" ht="15.75" thickBot="1">
      <c r="A18" s="2"/>
      <c r="B18" s="6">
        <f t="shared" si="116"/>
        <v>8</v>
      </c>
      <c r="C18" s="2"/>
      <c r="D18" s="48" t="str">
        <f>IF(ISBLANK('IP Rules'!H18),"",'IP Rules'!H18)</f>
        <v/>
      </c>
      <c r="E18" s="52" t="str">
        <f t="shared" si="17"/>
        <v/>
      </c>
      <c r="F18" s="52" t="str">
        <f t="shared" si="18"/>
        <v/>
      </c>
      <c r="G18" s="52" t="str">
        <f t="shared" si="19"/>
        <v/>
      </c>
      <c r="H18" s="52" t="str">
        <f t="shared" si="20"/>
        <v/>
      </c>
      <c r="I18" s="52" t="str">
        <f t="shared" si="21"/>
        <v/>
      </c>
      <c r="J18" s="52" t="str">
        <f t="shared" si="22"/>
        <v/>
      </c>
      <c r="K18" s="52" t="str">
        <f t="shared" si="23"/>
        <v/>
      </c>
      <c r="L18" s="52" t="str">
        <f t="shared" si="24"/>
        <v/>
      </c>
      <c r="M18" s="2"/>
      <c r="N18" s="52" t="str">
        <f t="shared" si="25"/>
        <v/>
      </c>
      <c r="O18" s="2"/>
      <c r="P18" s="103" t="str">
        <f>IF(UPPER('IP Rules'!H18)="ANY","",IF(LEN(TRIM('IP Rules'!J18))=0,"",'IP Rules'!J18))</f>
        <v/>
      </c>
      <c r="Q18" s="7" t="str">
        <f t="shared" si="26"/>
        <v/>
      </c>
      <c r="R18" s="109" t="str">
        <f t="shared" si="27"/>
        <v>MISSING</v>
      </c>
      <c r="S18" s="109" t="str">
        <f t="shared" si="28"/>
        <v>MISSING</v>
      </c>
      <c r="T18" s="109" t="str">
        <f t="shared" si="29"/>
        <v>MISSING</v>
      </c>
      <c r="U18" s="110" t="str">
        <f t="shared" si="30"/>
        <v>ERROR</v>
      </c>
      <c r="V18" s="111" t="str">
        <f t="shared" si="31"/>
        <v>ERROR</v>
      </c>
      <c r="W18" s="111" t="str">
        <f t="shared" si="32"/>
        <v>ERROR</v>
      </c>
      <c r="X18" s="111" t="str">
        <f t="shared" si="33"/>
        <v>ERROR</v>
      </c>
      <c r="Y18" s="109" t="str">
        <f t="shared" si="34"/>
        <v>ERROR</v>
      </c>
      <c r="Z18" s="110" t="str">
        <f t="shared" si="35"/>
        <v>ERROR</v>
      </c>
      <c r="AA18" s="109" t="str">
        <f t="shared" si="36"/>
        <v>ERROR</v>
      </c>
      <c r="AB18" s="109" t="str">
        <f t="shared" si="37"/>
        <v>ERROR</v>
      </c>
      <c r="AC18" s="109" t="str">
        <f t="shared" si="38"/>
        <v>ERROR</v>
      </c>
      <c r="AD18" s="109" t="str">
        <f t="shared" si="39"/>
        <v>ERROR</v>
      </c>
      <c r="AE18" s="110" t="str">
        <f t="shared" si="40"/>
        <v>ERROR</v>
      </c>
      <c r="AF18" s="7" t="str">
        <f t="shared" si="41"/>
        <v/>
      </c>
      <c r="AG18" s="104" t="str">
        <f t="shared" si="42"/>
        <v/>
      </c>
      <c r="AH18" s="104" t="str">
        <f t="shared" si="43"/>
        <v/>
      </c>
      <c r="AI18" s="104" t="str">
        <f t="shared" si="44"/>
        <v/>
      </c>
      <c r="AJ18" s="114" t="str">
        <f>IF(AND(Q18&lt;&gt;"ERROR",UPPER('IP Rules'!D18)="GLOBAL",UPPER(N18)="ANY"),"All_IPs","")</f>
        <v/>
      </c>
      <c r="AK18" s="114" t="str">
        <f>IF(AND(Q18&lt;&gt;"ERROR",UPPER('IP Rules'!D18)="NATIONAL",UPPER(N18)="ANY"),"GRP_ALL_CNSP_SUBNETS","")</f>
        <v/>
      </c>
      <c r="AL18" s="104" t="str">
        <f>IF(LEN(TRIM(D18))=0,"",IF(AND(Q18&lt;&gt;"ERROR",UPPER('IP Rules'!H18)&lt;&gt;"ANY"),AI18&amp;N18&amp;"_"&amp;AG18,""))</f>
        <v/>
      </c>
      <c r="AM18" s="109" t="str">
        <f t="shared" si="45"/>
        <v>FAILED CHECKS</v>
      </c>
      <c r="AN18" s="2"/>
      <c r="AO18" s="62" t="str">
        <f t="shared" si="3"/>
        <v/>
      </c>
      <c r="AP18" s="26"/>
      <c r="AQ18" s="62" t="str">
        <f t="shared" si="46"/>
        <v/>
      </c>
      <c r="AR18" s="26"/>
      <c r="AS18" s="6">
        <f>'IP Rules'!F18</f>
        <v>0</v>
      </c>
      <c r="AT18" s="2"/>
      <c r="AU18" s="6">
        <f t="shared" si="47"/>
        <v>8</v>
      </c>
      <c r="AV18" s="2"/>
      <c r="AW18" s="46" t="str">
        <f>IF(ISBLANK('IP Rules'!L18),"",'IP Rules'!L18)</f>
        <v/>
      </c>
      <c r="AX18" s="2"/>
      <c r="AY18" s="52" t="str">
        <f t="shared" si="48"/>
        <v/>
      </c>
      <c r="AZ18" s="52" t="str">
        <f t="shared" si="49"/>
        <v/>
      </c>
      <c r="BA18" s="52" t="str">
        <f t="shared" si="50"/>
        <v/>
      </c>
      <c r="BB18" s="52" t="str">
        <f t="shared" si="51"/>
        <v/>
      </c>
      <c r="BC18" s="52" t="str">
        <f t="shared" si="52"/>
        <v/>
      </c>
      <c r="BD18" s="52" t="str">
        <f t="shared" si="53"/>
        <v/>
      </c>
      <c r="BE18" s="52" t="str">
        <f t="shared" si="54"/>
        <v/>
      </c>
      <c r="BF18" s="52" t="str">
        <f t="shared" si="55"/>
        <v/>
      </c>
      <c r="BG18" s="52" t="str">
        <f t="shared" si="56"/>
        <v/>
      </c>
      <c r="BH18" s="2"/>
      <c r="BI18" s="103" t="str">
        <f>IF(ISBLANK('IP Rules'!N18),"",'IP Rules'!N18)</f>
        <v/>
      </c>
      <c r="BJ18" s="110" t="str">
        <f t="shared" si="57"/>
        <v/>
      </c>
      <c r="BK18" s="109" t="str">
        <f t="shared" si="58"/>
        <v>MISSING</v>
      </c>
      <c r="BL18" s="109" t="str">
        <f t="shared" si="59"/>
        <v>MISSING</v>
      </c>
      <c r="BM18" s="109" t="str">
        <f t="shared" si="60"/>
        <v>MISSING</v>
      </c>
      <c r="BN18" s="110" t="str">
        <f t="shared" si="61"/>
        <v>ERROR</v>
      </c>
      <c r="BO18" s="111" t="str">
        <f t="shared" si="117"/>
        <v>ERROR</v>
      </c>
      <c r="BP18" s="111" t="str">
        <f t="shared" si="62"/>
        <v>ERROR</v>
      </c>
      <c r="BQ18" s="111" t="str">
        <f t="shared" si="118"/>
        <v>ERROR</v>
      </c>
      <c r="BR18" s="109" t="str">
        <f t="shared" si="119"/>
        <v>ERROR</v>
      </c>
      <c r="BS18" s="110" t="str">
        <f t="shared" si="63"/>
        <v>ERROR</v>
      </c>
      <c r="BT18" s="109" t="str">
        <f t="shared" si="64"/>
        <v>ERROR</v>
      </c>
      <c r="BU18" s="109" t="str">
        <f t="shared" si="65"/>
        <v>ERROR</v>
      </c>
      <c r="BV18" s="109" t="str">
        <f t="shared" si="66"/>
        <v>ERROR</v>
      </c>
      <c r="BW18" s="109" t="str">
        <f t="shared" si="67"/>
        <v>ERROR</v>
      </c>
      <c r="BX18" s="110" t="str">
        <f t="shared" si="68"/>
        <v>ERROR</v>
      </c>
      <c r="BY18" s="110" t="str">
        <f t="shared" si="7"/>
        <v/>
      </c>
      <c r="BZ18" s="117" t="str">
        <f t="shared" si="69"/>
        <v>OK</v>
      </c>
      <c r="CA18" s="104" t="str">
        <f t="shared" si="8"/>
        <v/>
      </c>
      <c r="CB18" s="104" t="str">
        <f t="shared" si="9"/>
        <v/>
      </c>
      <c r="CC18" s="104" t="str">
        <f t="shared" si="10"/>
        <v/>
      </c>
      <c r="CD18" s="109" t="str">
        <f t="shared" si="70"/>
        <v>FAILED CHECKS</v>
      </c>
      <c r="CE18" s="22"/>
      <c r="CF18" s="116" t="str">
        <f t="shared" si="71"/>
        <v>ERROR</v>
      </c>
      <c r="CG18" s="116" t="str">
        <f t="shared" si="72"/>
        <v>-</v>
      </c>
      <c r="CH18" s="116" t="str">
        <f t="shared" si="73"/>
        <v>-</v>
      </c>
      <c r="CI18" s="116" t="str">
        <f t="shared" si="74"/>
        <v>-</v>
      </c>
      <c r="CJ18" s="116">
        <f t="shared" si="75"/>
        <v>0</v>
      </c>
      <c r="CK18" s="116">
        <f t="shared" si="76"/>
        <v>0</v>
      </c>
      <c r="CL18" s="116">
        <f t="shared" si="77"/>
        <v>0</v>
      </c>
      <c r="CM18" s="116">
        <f t="shared" si="78"/>
        <v>0</v>
      </c>
      <c r="CN18" s="116">
        <f t="shared" si="79"/>
        <v>0</v>
      </c>
      <c r="CO18" s="116">
        <f t="shared" si="80"/>
        <v>0</v>
      </c>
      <c r="CP18" s="116">
        <f t="shared" si="81"/>
        <v>0</v>
      </c>
      <c r="CQ18" s="116">
        <f t="shared" si="82"/>
        <v>0</v>
      </c>
      <c r="CR18" s="116">
        <f t="shared" si="83"/>
        <v>0</v>
      </c>
      <c r="CS18" s="116">
        <f t="shared" si="84"/>
        <v>0</v>
      </c>
      <c r="CT18" s="116">
        <f t="shared" si="85"/>
        <v>0</v>
      </c>
      <c r="CU18" s="116">
        <f t="shared" si="86"/>
        <v>0</v>
      </c>
      <c r="CV18" s="116">
        <f t="shared" si="87"/>
        <v>0</v>
      </c>
      <c r="CW18" s="116">
        <f t="shared" si="88"/>
        <v>0</v>
      </c>
      <c r="CX18" s="116">
        <f t="shared" si="89"/>
        <v>0</v>
      </c>
      <c r="CY18" s="116">
        <f t="shared" si="90"/>
        <v>0</v>
      </c>
      <c r="CZ18" s="116">
        <f t="shared" si="91"/>
        <v>0</v>
      </c>
      <c r="DA18" s="116">
        <f t="shared" si="92"/>
        <v>0</v>
      </c>
      <c r="DB18" s="116">
        <f t="shared" si="93"/>
        <v>0</v>
      </c>
      <c r="DC18" s="116">
        <f t="shared" si="94"/>
        <v>0</v>
      </c>
      <c r="DD18" s="116">
        <f t="shared" si="95"/>
        <v>0</v>
      </c>
      <c r="DE18" s="116">
        <f t="shared" si="96"/>
        <v>0</v>
      </c>
      <c r="DF18" s="116">
        <f t="shared" si="97"/>
        <v>0</v>
      </c>
      <c r="DG18" s="116">
        <f t="shared" si="98"/>
        <v>0</v>
      </c>
      <c r="DH18" s="116">
        <f t="shared" si="99"/>
        <v>0</v>
      </c>
      <c r="DI18" s="116">
        <f t="shared" si="100"/>
        <v>0</v>
      </c>
      <c r="DJ18" s="116">
        <f t="shared" si="101"/>
        <v>0</v>
      </c>
      <c r="DK18" s="116">
        <f t="shared" si="102"/>
        <v>0</v>
      </c>
      <c r="DL18" s="116">
        <f t="shared" si="103"/>
        <v>0</v>
      </c>
      <c r="DM18" s="116">
        <f t="shared" si="104"/>
        <v>0</v>
      </c>
      <c r="DN18" s="116">
        <f t="shared" si="105"/>
        <v>0</v>
      </c>
      <c r="DO18" s="116">
        <f t="shared" si="106"/>
        <v>0</v>
      </c>
      <c r="DP18" s="116">
        <f t="shared" si="107"/>
        <v>0</v>
      </c>
      <c r="DQ18" s="116">
        <f t="shared" si="108"/>
        <v>0</v>
      </c>
      <c r="DR18" s="116">
        <f t="shared" si="109"/>
        <v>0</v>
      </c>
      <c r="DS18" s="116">
        <f t="shared" si="110"/>
        <v>0</v>
      </c>
      <c r="DT18" s="116">
        <f t="shared" si="11"/>
        <v>0</v>
      </c>
      <c r="DU18" s="116">
        <f t="shared" si="111"/>
        <v>0</v>
      </c>
      <c r="DV18" s="116">
        <f t="shared" si="112"/>
        <v>0</v>
      </c>
      <c r="DW18" s="116">
        <f t="shared" si="113"/>
        <v>0</v>
      </c>
      <c r="DX18" s="114" t="b">
        <f t="shared" si="12"/>
        <v>0</v>
      </c>
      <c r="DY18" s="116" t="str">
        <f t="shared" si="114"/>
        <v>FAILED CHECKS</v>
      </c>
      <c r="DZ18" s="2"/>
      <c r="EA18" s="105" t="str">
        <f t="shared" si="13"/>
        <v/>
      </c>
      <c r="EB18" s="2"/>
      <c r="EC18" s="105" t="str">
        <f t="shared" si="14"/>
        <v/>
      </c>
      <c r="ED18" s="2"/>
      <c r="EE18" s="105" t="str">
        <f t="shared" si="15"/>
        <v/>
      </c>
      <c r="EF18" s="2"/>
      <c r="EG18" s="6">
        <f t="shared" si="120"/>
        <v>8</v>
      </c>
      <c r="EH18" s="2"/>
      <c r="EI18" s="29" t="str">
        <f>IF(ISBLANK('IP Rules'!P18),"",'IP Rules'!P18)</f>
        <v/>
      </c>
      <c r="EJ18" s="2"/>
      <c r="EK18" s="29" t="str">
        <f>IF(ISBLANK('IP Rules'!R18),"",'IP Rules'!R18)</f>
        <v/>
      </c>
      <c r="EL18" s="2"/>
      <c r="EM18" s="29" t="str">
        <f>IF(ISBLANK('IP Rules'!T18),"",'IP Rules'!T18)</f>
        <v/>
      </c>
      <c r="EN18" s="2"/>
      <c r="EO18" s="7" t="str">
        <f t="shared" si="121"/>
        <v>NO</v>
      </c>
      <c r="EP18" s="7" t="str">
        <f t="shared" si="122"/>
        <v>NO</v>
      </c>
      <c r="EQ18" s="7" t="str">
        <f t="shared" si="123"/>
        <v/>
      </c>
      <c r="ER18" s="7" t="str">
        <f t="shared" si="124"/>
        <v/>
      </c>
      <c r="ES18" s="7" t="str">
        <f>IF(AND(ISNUMBER('IP Rules'!R18),'IP Rules'!R18&gt;=0,'IP Rules'!R18&lt;=65535),"GOOD","BAD")</f>
        <v>BAD</v>
      </c>
      <c r="ET18" s="7" t="str">
        <f>IF(OR(AND(ISNUMBER('IP Rules'!T18),'IP Rules'!T18&gt;=1,'IP Rules'!T18&lt;=65535,'IP Rules'!R18&lt;'IP Rules'!T18),'IP Rules'!T18=""),"GOOD","BAD")</f>
        <v>GOOD</v>
      </c>
      <c r="EU18" s="9" t="str">
        <f t="shared" si="16"/>
        <v/>
      </c>
      <c r="EV18" s="2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</row>
    <row r="19" spans="1:211" ht="15.75" customHeight="1" thickBot="1">
      <c r="A19" s="2"/>
      <c r="B19" s="6">
        <f t="shared" si="116"/>
        <v>9</v>
      </c>
      <c r="C19" s="2"/>
      <c r="D19" s="48" t="str">
        <f>IF(ISBLANK('IP Rules'!H19),"",'IP Rules'!H19)</f>
        <v/>
      </c>
      <c r="E19" s="52" t="str">
        <f t="shared" si="17"/>
        <v/>
      </c>
      <c r="F19" s="52" t="str">
        <f t="shared" si="18"/>
        <v/>
      </c>
      <c r="G19" s="52" t="str">
        <f t="shared" si="19"/>
        <v/>
      </c>
      <c r="H19" s="52" t="str">
        <f t="shared" si="20"/>
        <v/>
      </c>
      <c r="I19" s="52" t="str">
        <f t="shared" si="21"/>
        <v/>
      </c>
      <c r="J19" s="52" t="str">
        <f t="shared" si="22"/>
        <v/>
      </c>
      <c r="K19" s="52" t="str">
        <f t="shared" si="23"/>
        <v/>
      </c>
      <c r="L19" s="52" t="str">
        <f t="shared" si="24"/>
        <v/>
      </c>
      <c r="M19" s="2"/>
      <c r="N19" s="52" t="str">
        <f t="shared" si="25"/>
        <v/>
      </c>
      <c r="O19" s="2"/>
      <c r="P19" s="103" t="str">
        <f>IF(UPPER('IP Rules'!H19)="ANY","",IF(LEN(TRIM('IP Rules'!J19))=0,"",'IP Rules'!J19))</f>
        <v/>
      </c>
      <c r="Q19" s="7" t="str">
        <f t="shared" si="26"/>
        <v/>
      </c>
      <c r="R19" s="109" t="str">
        <f t="shared" si="27"/>
        <v>MISSING</v>
      </c>
      <c r="S19" s="109" t="str">
        <f t="shared" si="28"/>
        <v>MISSING</v>
      </c>
      <c r="T19" s="109" t="str">
        <f t="shared" si="29"/>
        <v>MISSING</v>
      </c>
      <c r="U19" s="110" t="str">
        <f t="shared" si="30"/>
        <v>ERROR</v>
      </c>
      <c r="V19" s="111" t="str">
        <f t="shared" si="31"/>
        <v>ERROR</v>
      </c>
      <c r="W19" s="111" t="str">
        <f t="shared" si="32"/>
        <v>ERROR</v>
      </c>
      <c r="X19" s="111" t="str">
        <f t="shared" si="33"/>
        <v>ERROR</v>
      </c>
      <c r="Y19" s="109" t="str">
        <f t="shared" si="34"/>
        <v>ERROR</v>
      </c>
      <c r="Z19" s="110" t="str">
        <f t="shared" si="35"/>
        <v>ERROR</v>
      </c>
      <c r="AA19" s="109" t="str">
        <f t="shared" si="36"/>
        <v>ERROR</v>
      </c>
      <c r="AB19" s="109" t="str">
        <f t="shared" si="37"/>
        <v>ERROR</v>
      </c>
      <c r="AC19" s="109" t="str">
        <f t="shared" si="38"/>
        <v>ERROR</v>
      </c>
      <c r="AD19" s="109" t="str">
        <f t="shared" si="39"/>
        <v>ERROR</v>
      </c>
      <c r="AE19" s="110" t="str">
        <f t="shared" si="40"/>
        <v>ERROR</v>
      </c>
      <c r="AF19" s="7" t="str">
        <f t="shared" si="41"/>
        <v/>
      </c>
      <c r="AG19" s="104" t="str">
        <f t="shared" si="42"/>
        <v/>
      </c>
      <c r="AH19" s="104" t="str">
        <f t="shared" si="43"/>
        <v/>
      </c>
      <c r="AI19" s="104" t="str">
        <f t="shared" si="44"/>
        <v/>
      </c>
      <c r="AJ19" s="114" t="str">
        <f>IF(AND(Q19&lt;&gt;"ERROR",UPPER('IP Rules'!D19)="GLOBAL",UPPER(N19)="ANY"),"All_IPs","")</f>
        <v/>
      </c>
      <c r="AK19" s="114" t="str">
        <f>IF(AND(Q19&lt;&gt;"ERROR",UPPER('IP Rules'!D19)="NATIONAL",UPPER(N19)="ANY"),"GRP_ALL_CNSP_SUBNETS","")</f>
        <v/>
      </c>
      <c r="AL19" s="104" t="str">
        <f>IF(LEN(TRIM(D19))=0,"",IF(AND(Q19&lt;&gt;"ERROR",UPPER('IP Rules'!H19)&lt;&gt;"ANY"),AI19&amp;N19&amp;"_"&amp;AG19,""))</f>
        <v/>
      </c>
      <c r="AM19" s="109" t="str">
        <f t="shared" si="45"/>
        <v>FAILED CHECKS</v>
      </c>
      <c r="AN19" s="2"/>
      <c r="AO19" s="62" t="str">
        <f t="shared" si="3"/>
        <v/>
      </c>
      <c r="AP19" s="26"/>
      <c r="AQ19" s="62" t="str">
        <f t="shared" si="46"/>
        <v/>
      </c>
      <c r="AR19" s="26"/>
      <c r="AS19" s="6">
        <f>'IP Rules'!F19</f>
        <v>0</v>
      </c>
      <c r="AT19" s="2"/>
      <c r="AU19" s="6">
        <f t="shared" si="47"/>
        <v>9</v>
      </c>
      <c r="AV19" s="2"/>
      <c r="AW19" s="46" t="str">
        <f>IF(ISBLANK('IP Rules'!L19),"",'IP Rules'!L19)</f>
        <v/>
      </c>
      <c r="AX19" s="2"/>
      <c r="AY19" s="52" t="str">
        <f t="shared" si="48"/>
        <v/>
      </c>
      <c r="AZ19" s="52" t="str">
        <f t="shared" si="49"/>
        <v/>
      </c>
      <c r="BA19" s="52" t="str">
        <f t="shared" si="50"/>
        <v/>
      </c>
      <c r="BB19" s="52" t="str">
        <f t="shared" si="51"/>
        <v/>
      </c>
      <c r="BC19" s="52" t="str">
        <f t="shared" si="52"/>
        <v/>
      </c>
      <c r="BD19" s="52" t="str">
        <f t="shared" si="53"/>
        <v/>
      </c>
      <c r="BE19" s="52" t="str">
        <f t="shared" si="54"/>
        <v/>
      </c>
      <c r="BF19" s="52" t="str">
        <f t="shared" si="55"/>
        <v/>
      </c>
      <c r="BG19" s="52" t="str">
        <f t="shared" si="56"/>
        <v/>
      </c>
      <c r="BH19" s="2"/>
      <c r="BI19" s="103" t="str">
        <f>IF(ISBLANK('IP Rules'!N19),"",'IP Rules'!N19)</f>
        <v/>
      </c>
      <c r="BJ19" s="110" t="str">
        <f t="shared" si="57"/>
        <v/>
      </c>
      <c r="BK19" s="109" t="str">
        <f t="shared" si="58"/>
        <v>MISSING</v>
      </c>
      <c r="BL19" s="109" t="str">
        <f t="shared" si="59"/>
        <v>MISSING</v>
      </c>
      <c r="BM19" s="109" t="str">
        <f t="shared" si="60"/>
        <v>MISSING</v>
      </c>
      <c r="BN19" s="110" t="str">
        <f t="shared" si="61"/>
        <v>ERROR</v>
      </c>
      <c r="BO19" s="111" t="str">
        <f t="shared" si="117"/>
        <v>ERROR</v>
      </c>
      <c r="BP19" s="111" t="str">
        <f t="shared" si="62"/>
        <v>ERROR</v>
      </c>
      <c r="BQ19" s="111" t="str">
        <f t="shared" si="118"/>
        <v>ERROR</v>
      </c>
      <c r="BR19" s="109" t="str">
        <f t="shared" si="119"/>
        <v>ERROR</v>
      </c>
      <c r="BS19" s="110" t="str">
        <f t="shared" si="63"/>
        <v>ERROR</v>
      </c>
      <c r="BT19" s="109" t="str">
        <f t="shared" si="64"/>
        <v>ERROR</v>
      </c>
      <c r="BU19" s="109" t="str">
        <f t="shared" si="65"/>
        <v>ERROR</v>
      </c>
      <c r="BV19" s="109" t="str">
        <f t="shared" si="66"/>
        <v>ERROR</v>
      </c>
      <c r="BW19" s="109" t="str">
        <f t="shared" si="67"/>
        <v>ERROR</v>
      </c>
      <c r="BX19" s="110" t="str">
        <f t="shared" si="68"/>
        <v>ERROR</v>
      </c>
      <c r="BY19" s="110" t="str">
        <f t="shared" si="7"/>
        <v/>
      </c>
      <c r="BZ19" s="117" t="str">
        <f t="shared" si="69"/>
        <v>OK</v>
      </c>
      <c r="CA19" s="104" t="str">
        <f t="shared" si="8"/>
        <v/>
      </c>
      <c r="CB19" s="104" t="str">
        <f t="shared" si="9"/>
        <v/>
      </c>
      <c r="CC19" s="104" t="str">
        <f t="shared" si="10"/>
        <v/>
      </c>
      <c r="CD19" s="109" t="str">
        <f t="shared" si="70"/>
        <v>FAILED CHECKS</v>
      </c>
      <c r="CE19" s="22"/>
      <c r="CF19" s="116" t="str">
        <f t="shared" si="71"/>
        <v>ERROR</v>
      </c>
      <c r="CG19" s="116" t="str">
        <f t="shared" si="72"/>
        <v>-</v>
      </c>
      <c r="CH19" s="116" t="str">
        <f t="shared" si="73"/>
        <v>-</v>
      </c>
      <c r="CI19" s="116" t="str">
        <f t="shared" si="74"/>
        <v>-</v>
      </c>
      <c r="CJ19" s="116">
        <f t="shared" si="75"/>
        <v>0</v>
      </c>
      <c r="CK19" s="116">
        <f t="shared" si="76"/>
        <v>0</v>
      </c>
      <c r="CL19" s="116">
        <f t="shared" si="77"/>
        <v>0</v>
      </c>
      <c r="CM19" s="116">
        <f t="shared" si="78"/>
        <v>0</v>
      </c>
      <c r="CN19" s="116">
        <f t="shared" si="79"/>
        <v>0</v>
      </c>
      <c r="CO19" s="116">
        <f t="shared" si="80"/>
        <v>0</v>
      </c>
      <c r="CP19" s="116">
        <f t="shared" si="81"/>
        <v>0</v>
      </c>
      <c r="CQ19" s="116">
        <f t="shared" si="82"/>
        <v>0</v>
      </c>
      <c r="CR19" s="116">
        <f t="shared" si="83"/>
        <v>0</v>
      </c>
      <c r="CS19" s="116">
        <f t="shared" si="84"/>
        <v>0</v>
      </c>
      <c r="CT19" s="116">
        <f t="shared" si="85"/>
        <v>0</v>
      </c>
      <c r="CU19" s="116">
        <f t="shared" si="86"/>
        <v>0</v>
      </c>
      <c r="CV19" s="116">
        <f t="shared" si="87"/>
        <v>0</v>
      </c>
      <c r="CW19" s="116">
        <f t="shared" si="88"/>
        <v>0</v>
      </c>
      <c r="CX19" s="116">
        <f t="shared" si="89"/>
        <v>0</v>
      </c>
      <c r="CY19" s="116">
        <f t="shared" si="90"/>
        <v>0</v>
      </c>
      <c r="CZ19" s="116">
        <f t="shared" si="91"/>
        <v>0</v>
      </c>
      <c r="DA19" s="116">
        <f t="shared" si="92"/>
        <v>0</v>
      </c>
      <c r="DB19" s="116">
        <f t="shared" si="93"/>
        <v>0</v>
      </c>
      <c r="DC19" s="116">
        <f t="shared" si="94"/>
        <v>0</v>
      </c>
      <c r="DD19" s="116">
        <f t="shared" si="95"/>
        <v>0</v>
      </c>
      <c r="DE19" s="116">
        <f t="shared" si="96"/>
        <v>0</v>
      </c>
      <c r="DF19" s="116">
        <f t="shared" si="97"/>
        <v>0</v>
      </c>
      <c r="DG19" s="116">
        <f t="shared" si="98"/>
        <v>0</v>
      </c>
      <c r="DH19" s="116">
        <f t="shared" si="99"/>
        <v>0</v>
      </c>
      <c r="DI19" s="116">
        <f t="shared" si="100"/>
        <v>0</v>
      </c>
      <c r="DJ19" s="116">
        <f t="shared" si="101"/>
        <v>0</v>
      </c>
      <c r="DK19" s="116">
        <f t="shared" si="102"/>
        <v>0</v>
      </c>
      <c r="DL19" s="116">
        <f t="shared" si="103"/>
        <v>0</v>
      </c>
      <c r="DM19" s="116">
        <f t="shared" si="104"/>
        <v>0</v>
      </c>
      <c r="DN19" s="116">
        <f t="shared" si="105"/>
        <v>0</v>
      </c>
      <c r="DO19" s="116">
        <f t="shared" si="106"/>
        <v>0</v>
      </c>
      <c r="DP19" s="116">
        <f t="shared" si="107"/>
        <v>0</v>
      </c>
      <c r="DQ19" s="116">
        <f t="shared" si="108"/>
        <v>0</v>
      </c>
      <c r="DR19" s="116">
        <f t="shared" si="109"/>
        <v>0</v>
      </c>
      <c r="DS19" s="116">
        <f t="shared" si="110"/>
        <v>0</v>
      </c>
      <c r="DT19" s="116">
        <f t="shared" si="11"/>
        <v>0</v>
      </c>
      <c r="DU19" s="116">
        <f t="shared" si="111"/>
        <v>0</v>
      </c>
      <c r="DV19" s="116">
        <f t="shared" si="112"/>
        <v>0</v>
      </c>
      <c r="DW19" s="116">
        <f t="shared" si="113"/>
        <v>0</v>
      </c>
      <c r="DX19" s="114" t="b">
        <f t="shared" si="12"/>
        <v>0</v>
      </c>
      <c r="DY19" s="116" t="str">
        <f t="shared" si="114"/>
        <v>FAILED CHECKS</v>
      </c>
      <c r="DZ19" s="2"/>
      <c r="EA19" s="105" t="str">
        <f t="shared" si="13"/>
        <v/>
      </c>
      <c r="EB19" s="2"/>
      <c r="EC19" s="105" t="str">
        <f t="shared" si="14"/>
        <v/>
      </c>
      <c r="ED19" s="2"/>
      <c r="EE19" s="105" t="str">
        <f t="shared" si="15"/>
        <v/>
      </c>
      <c r="EF19" s="2"/>
      <c r="EG19" s="6">
        <f t="shared" si="120"/>
        <v>9</v>
      </c>
      <c r="EH19" s="2"/>
      <c r="EI19" s="29" t="str">
        <f>IF(ISBLANK('IP Rules'!P19),"",'IP Rules'!P19)</f>
        <v/>
      </c>
      <c r="EJ19" s="2"/>
      <c r="EK19" s="29" t="str">
        <f>IF(ISBLANK('IP Rules'!R19),"",'IP Rules'!R19)</f>
        <v/>
      </c>
      <c r="EL19" s="2"/>
      <c r="EM19" s="29" t="str">
        <f>IF(ISBLANK('IP Rules'!T19),"",'IP Rules'!T19)</f>
        <v/>
      </c>
      <c r="EN19" s="2"/>
      <c r="EO19" s="7" t="str">
        <f t="shared" si="121"/>
        <v>NO</v>
      </c>
      <c r="EP19" s="7" t="str">
        <f t="shared" si="122"/>
        <v>NO</v>
      </c>
      <c r="EQ19" s="7" t="str">
        <f t="shared" si="123"/>
        <v/>
      </c>
      <c r="ER19" s="7" t="str">
        <f t="shared" si="124"/>
        <v/>
      </c>
      <c r="ES19" s="7" t="str">
        <f>IF(AND(ISNUMBER('IP Rules'!R19),'IP Rules'!R19&gt;=0,'IP Rules'!R19&lt;=65535),"GOOD","BAD")</f>
        <v>BAD</v>
      </c>
      <c r="ET19" s="7" t="str">
        <f>IF(OR(AND(ISNUMBER('IP Rules'!T19),'IP Rules'!T19&gt;=1,'IP Rules'!T19&lt;=65535,'IP Rules'!R19&lt;'IP Rules'!T19),'IP Rules'!T19=""),"GOOD","BAD")</f>
        <v>GOOD</v>
      </c>
      <c r="EU19" s="9" t="str">
        <f t="shared" si="16"/>
        <v/>
      </c>
      <c r="EV19" s="2"/>
      <c r="EW19" s="8" t="s">
        <v>165</v>
      </c>
      <c r="EX19" s="179"/>
      <c r="EY19" s="180"/>
      <c r="EZ19" s="180"/>
      <c r="FA19" s="181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</row>
    <row r="20" spans="1:211" ht="15.75" thickBot="1">
      <c r="A20" s="2"/>
      <c r="B20" s="6">
        <f t="shared" si="116"/>
        <v>10</v>
      </c>
      <c r="C20" s="2"/>
      <c r="D20" s="48" t="str">
        <f>IF(ISBLANK('IP Rules'!H20),"",'IP Rules'!H20)</f>
        <v/>
      </c>
      <c r="E20" s="52" t="str">
        <f t="shared" si="17"/>
        <v/>
      </c>
      <c r="F20" s="52" t="str">
        <f t="shared" si="18"/>
        <v/>
      </c>
      <c r="G20" s="52" t="str">
        <f t="shared" si="19"/>
        <v/>
      </c>
      <c r="H20" s="52" t="str">
        <f t="shared" si="20"/>
        <v/>
      </c>
      <c r="I20" s="52" t="str">
        <f t="shared" si="21"/>
        <v/>
      </c>
      <c r="J20" s="52" t="str">
        <f t="shared" si="22"/>
        <v/>
      </c>
      <c r="K20" s="52" t="str">
        <f t="shared" si="23"/>
        <v/>
      </c>
      <c r="L20" s="52" t="str">
        <f t="shared" si="24"/>
        <v/>
      </c>
      <c r="M20" s="2"/>
      <c r="N20" s="52" t="str">
        <f t="shared" si="25"/>
        <v/>
      </c>
      <c r="O20" s="2"/>
      <c r="P20" s="103" t="str">
        <f>IF(UPPER('IP Rules'!H20)="ANY","",IF(LEN(TRIM('IP Rules'!J20))=0,"",'IP Rules'!J20))</f>
        <v/>
      </c>
      <c r="Q20" s="7" t="str">
        <f t="shared" si="26"/>
        <v/>
      </c>
      <c r="R20" s="109" t="str">
        <f t="shared" si="27"/>
        <v>MISSING</v>
      </c>
      <c r="S20" s="109" t="str">
        <f t="shared" si="28"/>
        <v>MISSING</v>
      </c>
      <c r="T20" s="109" t="str">
        <f t="shared" si="29"/>
        <v>MISSING</v>
      </c>
      <c r="U20" s="110" t="str">
        <f t="shared" si="30"/>
        <v>ERROR</v>
      </c>
      <c r="V20" s="111" t="str">
        <f t="shared" si="31"/>
        <v>ERROR</v>
      </c>
      <c r="W20" s="111" t="str">
        <f t="shared" si="32"/>
        <v>ERROR</v>
      </c>
      <c r="X20" s="111" t="str">
        <f t="shared" si="33"/>
        <v>ERROR</v>
      </c>
      <c r="Y20" s="109" t="str">
        <f t="shared" si="34"/>
        <v>ERROR</v>
      </c>
      <c r="Z20" s="110" t="str">
        <f t="shared" si="35"/>
        <v>ERROR</v>
      </c>
      <c r="AA20" s="109" t="str">
        <f t="shared" si="36"/>
        <v>ERROR</v>
      </c>
      <c r="AB20" s="109" t="str">
        <f t="shared" si="37"/>
        <v>ERROR</v>
      </c>
      <c r="AC20" s="109" t="str">
        <f t="shared" si="38"/>
        <v>ERROR</v>
      </c>
      <c r="AD20" s="109" t="str">
        <f t="shared" si="39"/>
        <v>ERROR</v>
      </c>
      <c r="AE20" s="110" t="str">
        <f t="shared" si="40"/>
        <v>ERROR</v>
      </c>
      <c r="AF20" s="7" t="str">
        <f t="shared" si="41"/>
        <v/>
      </c>
      <c r="AG20" s="104" t="str">
        <f t="shared" si="42"/>
        <v/>
      </c>
      <c r="AH20" s="104" t="str">
        <f t="shared" si="43"/>
        <v/>
      </c>
      <c r="AI20" s="104" t="str">
        <f t="shared" si="44"/>
        <v/>
      </c>
      <c r="AJ20" s="114" t="str">
        <f>IF(AND(Q20&lt;&gt;"ERROR",UPPER('IP Rules'!D20)="GLOBAL",UPPER(N20)="ANY"),"All_IPs","")</f>
        <v/>
      </c>
      <c r="AK20" s="114" t="str">
        <f>IF(AND(Q20&lt;&gt;"ERROR",UPPER('IP Rules'!D20)="NATIONAL",UPPER(N20)="ANY"),"GRP_ALL_CNSP_SUBNETS","")</f>
        <v/>
      </c>
      <c r="AL20" s="104" t="str">
        <f>IF(LEN(TRIM(D20))=0,"",IF(AND(Q20&lt;&gt;"ERROR",UPPER('IP Rules'!H20)&lt;&gt;"ANY"),AI20&amp;N20&amp;"_"&amp;AG20,""))</f>
        <v/>
      </c>
      <c r="AM20" s="109" t="str">
        <f t="shared" si="45"/>
        <v>FAILED CHECKS</v>
      </c>
      <c r="AN20" s="2"/>
      <c r="AO20" s="62" t="str">
        <f t="shared" si="3"/>
        <v/>
      </c>
      <c r="AP20" s="26"/>
      <c r="AQ20" s="62" t="str">
        <f t="shared" si="46"/>
        <v/>
      </c>
      <c r="AR20" s="26"/>
      <c r="AS20" s="6">
        <f>'IP Rules'!F20</f>
        <v>0</v>
      </c>
      <c r="AT20" s="2"/>
      <c r="AU20" s="6">
        <f t="shared" si="47"/>
        <v>10</v>
      </c>
      <c r="AV20" s="2"/>
      <c r="AW20" s="46" t="str">
        <f>IF(ISBLANK('IP Rules'!L20),"",'IP Rules'!L20)</f>
        <v/>
      </c>
      <c r="AX20" s="2"/>
      <c r="AY20" s="52" t="str">
        <f t="shared" si="48"/>
        <v/>
      </c>
      <c r="AZ20" s="52" t="str">
        <f t="shared" si="49"/>
        <v/>
      </c>
      <c r="BA20" s="52" t="str">
        <f t="shared" si="50"/>
        <v/>
      </c>
      <c r="BB20" s="52" t="str">
        <f t="shared" si="51"/>
        <v/>
      </c>
      <c r="BC20" s="52" t="str">
        <f t="shared" si="52"/>
        <v/>
      </c>
      <c r="BD20" s="52" t="str">
        <f t="shared" si="53"/>
        <v/>
      </c>
      <c r="BE20" s="52" t="str">
        <f t="shared" si="54"/>
        <v/>
      </c>
      <c r="BF20" s="52" t="str">
        <f t="shared" si="55"/>
        <v/>
      </c>
      <c r="BG20" s="52" t="str">
        <f t="shared" si="56"/>
        <v/>
      </c>
      <c r="BH20" s="2"/>
      <c r="BI20" s="103" t="str">
        <f>IF(ISBLANK('IP Rules'!N20),"",'IP Rules'!N20)</f>
        <v/>
      </c>
      <c r="BJ20" s="110" t="str">
        <f t="shared" si="57"/>
        <v/>
      </c>
      <c r="BK20" s="109" t="str">
        <f t="shared" si="58"/>
        <v>MISSING</v>
      </c>
      <c r="BL20" s="109" t="str">
        <f t="shared" si="59"/>
        <v>MISSING</v>
      </c>
      <c r="BM20" s="109" t="str">
        <f t="shared" si="60"/>
        <v>MISSING</v>
      </c>
      <c r="BN20" s="110" t="str">
        <f t="shared" si="61"/>
        <v>ERROR</v>
      </c>
      <c r="BO20" s="111" t="str">
        <f t="shared" si="117"/>
        <v>ERROR</v>
      </c>
      <c r="BP20" s="111" t="str">
        <f t="shared" si="62"/>
        <v>ERROR</v>
      </c>
      <c r="BQ20" s="111" t="str">
        <f t="shared" si="118"/>
        <v>ERROR</v>
      </c>
      <c r="BR20" s="109" t="str">
        <f t="shared" si="119"/>
        <v>ERROR</v>
      </c>
      <c r="BS20" s="110" t="str">
        <f t="shared" si="63"/>
        <v>ERROR</v>
      </c>
      <c r="BT20" s="109" t="str">
        <f t="shared" si="64"/>
        <v>ERROR</v>
      </c>
      <c r="BU20" s="109" t="str">
        <f t="shared" si="65"/>
        <v>ERROR</v>
      </c>
      <c r="BV20" s="109" t="str">
        <f t="shared" si="66"/>
        <v>ERROR</v>
      </c>
      <c r="BW20" s="109" t="str">
        <f t="shared" si="67"/>
        <v>ERROR</v>
      </c>
      <c r="BX20" s="110" t="str">
        <f t="shared" si="68"/>
        <v>ERROR</v>
      </c>
      <c r="BY20" s="110" t="str">
        <f t="shared" si="7"/>
        <v/>
      </c>
      <c r="BZ20" s="117" t="str">
        <f t="shared" si="69"/>
        <v>OK</v>
      </c>
      <c r="CA20" s="104" t="str">
        <f t="shared" si="8"/>
        <v/>
      </c>
      <c r="CB20" s="104" t="str">
        <f t="shared" si="9"/>
        <v/>
      </c>
      <c r="CC20" s="104" t="str">
        <f t="shared" si="10"/>
        <v/>
      </c>
      <c r="CD20" s="109" t="str">
        <f t="shared" si="70"/>
        <v>FAILED CHECKS</v>
      </c>
      <c r="CE20" s="22"/>
      <c r="CF20" s="116" t="str">
        <f t="shared" si="71"/>
        <v>ERROR</v>
      </c>
      <c r="CG20" s="116" t="str">
        <f t="shared" si="72"/>
        <v>-</v>
      </c>
      <c r="CH20" s="116" t="str">
        <f t="shared" si="73"/>
        <v>-</v>
      </c>
      <c r="CI20" s="116" t="str">
        <f t="shared" si="74"/>
        <v>-</v>
      </c>
      <c r="CJ20" s="116">
        <f t="shared" si="75"/>
        <v>0</v>
      </c>
      <c r="CK20" s="116">
        <f t="shared" si="76"/>
        <v>0</v>
      </c>
      <c r="CL20" s="116">
        <f t="shared" si="77"/>
        <v>0</v>
      </c>
      <c r="CM20" s="116">
        <f t="shared" si="78"/>
        <v>0</v>
      </c>
      <c r="CN20" s="116">
        <f t="shared" si="79"/>
        <v>0</v>
      </c>
      <c r="CO20" s="116">
        <f t="shared" si="80"/>
        <v>0</v>
      </c>
      <c r="CP20" s="116">
        <f t="shared" si="81"/>
        <v>0</v>
      </c>
      <c r="CQ20" s="116">
        <f t="shared" si="82"/>
        <v>0</v>
      </c>
      <c r="CR20" s="116">
        <f t="shared" si="83"/>
        <v>0</v>
      </c>
      <c r="CS20" s="116">
        <f t="shared" si="84"/>
        <v>0</v>
      </c>
      <c r="CT20" s="116">
        <f t="shared" si="85"/>
        <v>0</v>
      </c>
      <c r="CU20" s="116">
        <f t="shared" si="86"/>
        <v>0</v>
      </c>
      <c r="CV20" s="116">
        <f t="shared" si="87"/>
        <v>0</v>
      </c>
      <c r="CW20" s="116">
        <f t="shared" si="88"/>
        <v>0</v>
      </c>
      <c r="CX20" s="116">
        <f t="shared" si="89"/>
        <v>0</v>
      </c>
      <c r="CY20" s="116">
        <f t="shared" si="90"/>
        <v>0</v>
      </c>
      <c r="CZ20" s="116">
        <f t="shared" si="91"/>
        <v>0</v>
      </c>
      <c r="DA20" s="116">
        <f t="shared" si="92"/>
        <v>0</v>
      </c>
      <c r="DB20" s="116">
        <f t="shared" si="93"/>
        <v>0</v>
      </c>
      <c r="DC20" s="116">
        <f t="shared" si="94"/>
        <v>0</v>
      </c>
      <c r="DD20" s="116">
        <f t="shared" si="95"/>
        <v>0</v>
      </c>
      <c r="DE20" s="116">
        <f t="shared" si="96"/>
        <v>0</v>
      </c>
      <c r="DF20" s="116">
        <f t="shared" si="97"/>
        <v>0</v>
      </c>
      <c r="DG20" s="116">
        <f t="shared" si="98"/>
        <v>0</v>
      </c>
      <c r="DH20" s="116">
        <f t="shared" si="99"/>
        <v>0</v>
      </c>
      <c r="DI20" s="116">
        <f t="shared" si="100"/>
        <v>0</v>
      </c>
      <c r="DJ20" s="116">
        <f t="shared" si="101"/>
        <v>0</v>
      </c>
      <c r="DK20" s="116">
        <f t="shared" si="102"/>
        <v>0</v>
      </c>
      <c r="DL20" s="116">
        <f t="shared" si="103"/>
        <v>0</v>
      </c>
      <c r="DM20" s="116">
        <f t="shared" si="104"/>
        <v>0</v>
      </c>
      <c r="DN20" s="116">
        <f t="shared" si="105"/>
        <v>0</v>
      </c>
      <c r="DO20" s="116">
        <f t="shared" si="106"/>
        <v>0</v>
      </c>
      <c r="DP20" s="116">
        <f t="shared" si="107"/>
        <v>0</v>
      </c>
      <c r="DQ20" s="116">
        <f t="shared" si="108"/>
        <v>0</v>
      </c>
      <c r="DR20" s="116">
        <f t="shared" si="109"/>
        <v>0</v>
      </c>
      <c r="DS20" s="116">
        <f t="shared" si="110"/>
        <v>0</v>
      </c>
      <c r="DT20" s="116">
        <f t="shared" si="11"/>
        <v>0</v>
      </c>
      <c r="DU20" s="116">
        <f t="shared" si="111"/>
        <v>0</v>
      </c>
      <c r="DV20" s="116">
        <f t="shared" si="112"/>
        <v>0</v>
      </c>
      <c r="DW20" s="116">
        <f t="shared" si="113"/>
        <v>0</v>
      </c>
      <c r="DX20" s="114" t="b">
        <f t="shared" si="12"/>
        <v>0</v>
      </c>
      <c r="DY20" s="116" t="str">
        <f t="shared" si="114"/>
        <v>FAILED CHECKS</v>
      </c>
      <c r="DZ20" s="2"/>
      <c r="EA20" s="105" t="str">
        <f t="shared" si="13"/>
        <v/>
      </c>
      <c r="EB20" s="2"/>
      <c r="EC20" s="105" t="str">
        <f t="shared" si="14"/>
        <v/>
      </c>
      <c r="ED20" s="2"/>
      <c r="EE20" s="105" t="str">
        <f t="shared" si="15"/>
        <v/>
      </c>
      <c r="EF20" s="2"/>
      <c r="EG20" s="6">
        <f t="shared" si="120"/>
        <v>10</v>
      </c>
      <c r="EH20" s="2"/>
      <c r="EI20" s="29" t="str">
        <f>IF(ISBLANK('IP Rules'!P20),"",'IP Rules'!P20)</f>
        <v/>
      </c>
      <c r="EJ20" s="2"/>
      <c r="EK20" s="29" t="str">
        <f>IF(ISBLANK('IP Rules'!R20),"",'IP Rules'!R20)</f>
        <v/>
      </c>
      <c r="EL20" s="2"/>
      <c r="EM20" s="29" t="str">
        <f>IF(ISBLANK('IP Rules'!T20),"",'IP Rules'!T20)</f>
        <v/>
      </c>
      <c r="EN20" s="2"/>
      <c r="EO20" s="7" t="str">
        <f t="shared" si="121"/>
        <v>NO</v>
      </c>
      <c r="EP20" s="7" t="str">
        <f t="shared" si="122"/>
        <v>NO</v>
      </c>
      <c r="EQ20" s="7" t="str">
        <f t="shared" si="123"/>
        <v/>
      </c>
      <c r="ER20" s="7" t="str">
        <f t="shared" si="124"/>
        <v/>
      </c>
      <c r="ES20" s="7" t="str">
        <f>IF(AND(ISNUMBER('IP Rules'!R20),'IP Rules'!R20&gt;=0,'IP Rules'!R20&lt;=65535),"GOOD","BAD")</f>
        <v>BAD</v>
      </c>
      <c r="ET20" s="7" t="str">
        <f>IF(OR(AND(ISNUMBER('IP Rules'!T20),'IP Rules'!T20&gt;=1,'IP Rules'!T20&lt;=65535,'IP Rules'!R20&lt;'IP Rules'!T20),'IP Rules'!T20=""),"GOOD","BAD")</f>
        <v>GOOD</v>
      </c>
      <c r="EU20" s="9" t="str">
        <f t="shared" si="16"/>
        <v/>
      </c>
      <c r="EV20" s="2"/>
      <c r="EW20" s="8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</row>
    <row r="21" spans="1:211" ht="15.75" customHeight="1" thickBot="1">
      <c r="A21" s="2"/>
      <c r="B21" s="6">
        <f t="shared" si="116"/>
        <v>11</v>
      </c>
      <c r="C21" s="2"/>
      <c r="D21" s="48" t="str">
        <f>IF(ISBLANK('IP Rules'!H21),"",'IP Rules'!H21)</f>
        <v/>
      </c>
      <c r="E21" s="52" t="str">
        <f t="shared" si="17"/>
        <v/>
      </c>
      <c r="F21" s="52" t="str">
        <f t="shared" si="18"/>
        <v/>
      </c>
      <c r="G21" s="52" t="str">
        <f t="shared" si="19"/>
        <v/>
      </c>
      <c r="H21" s="52" t="str">
        <f t="shared" si="20"/>
        <v/>
      </c>
      <c r="I21" s="52" t="str">
        <f t="shared" si="21"/>
        <v/>
      </c>
      <c r="J21" s="52" t="str">
        <f t="shared" si="22"/>
        <v/>
      </c>
      <c r="K21" s="52" t="str">
        <f t="shared" si="23"/>
        <v/>
      </c>
      <c r="L21" s="52" t="str">
        <f t="shared" si="24"/>
        <v/>
      </c>
      <c r="M21" s="2"/>
      <c r="N21" s="52" t="str">
        <f t="shared" si="25"/>
        <v/>
      </c>
      <c r="O21" s="2"/>
      <c r="P21" s="103" t="str">
        <f>IF(UPPER('IP Rules'!H21)="ANY","",IF(LEN(TRIM('IP Rules'!J21))=0,"",'IP Rules'!J21))</f>
        <v/>
      </c>
      <c r="Q21" s="7" t="str">
        <f t="shared" si="26"/>
        <v/>
      </c>
      <c r="R21" s="109" t="str">
        <f t="shared" si="27"/>
        <v>MISSING</v>
      </c>
      <c r="S21" s="109" t="str">
        <f t="shared" si="28"/>
        <v>MISSING</v>
      </c>
      <c r="T21" s="109" t="str">
        <f t="shared" si="29"/>
        <v>MISSING</v>
      </c>
      <c r="U21" s="110" t="str">
        <f t="shared" si="30"/>
        <v>ERROR</v>
      </c>
      <c r="V21" s="111" t="str">
        <f t="shared" si="31"/>
        <v>ERROR</v>
      </c>
      <c r="W21" s="111" t="str">
        <f t="shared" si="32"/>
        <v>ERROR</v>
      </c>
      <c r="X21" s="111" t="str">
        <f t="shared" si="33"/>
        <v>ERROR</v>
      </c>
      <c r="Y21" s="109" t="str">
        <f t="shared" si="34"/>
        <v>ERROR</v>
      </c>
      <c r="Z21" s="110" t="str">
        <f t="shared" si="35"/>
        <v>ERROR</v>
      </c>
      <c r="AA21" s="109" t="str">
        <f t="shared" si="36"/>
        <v>ERROR</v>
      </c>
      <c r="AB21" s="109" t="str">
        <f t="shared" si="37"/>
        <v>ERROR</v>
      </c>
      <c r="AC21" s="109" t="str">
        <f t="shared" si="38"/>
        <v>ERROR</v>
      </c>
      <c r="AD21" s="109" t="str">
        <f t="shared" si="39"/>
        <v>ERROR</v>
      </c>
      <c r="AE21" s="110" t="str">
        <f t="shared" si="40"/>
        <v>ERROR</v>
      </c>
      <c r="AF21" s="7" t="str">
        <f t="shared" si="41"/>
        <v/>
      </c>
      <c r="AG21" s="104" t="str">
        <f t="shared" si="42"/>
        <v/>
      </c>
      <c r="AH21" s="104" t="str">
        <f t="shared" si="43"/>
        <v/>
      </c>
      <c r="AI21" s="104" t="str">
        <f t="shared" si="44"/>
        <v/>
      </c>
      <c r="AJ21" s="114" t="str">
        <f>IF(AND(Q21&lt;&gt;"ERROR",UPPER('IP Rules'!D21)="GLOBAL",UPPER(N21)="ANY"),"All_IPs","")</f>
        <v/>
      </c>
      <c r="AK21" s="114" t="str">
        <f>IF(AND(Q21&lt;&gt;"ERROR",UPPER('IP Rules'!D21)="NATIONAL",UPPER(N21)="ANY"),"GRP_ALL_CNSP_SUBNETS","")</f>
        <v/>
      </c>
      <c r="AL21" s="104" t="str">
        <f>IF(LEN(TRIM(D21))=0,"",IF(AND(Q21&lt;&gt;"ERROR",UPPER('IP Rules'!H21)&lt;&gt;"ANY"),AI21&amp;N21&amp;"_"&amp;AG21,""))</f>
        <v/>
      </c>
      <c r="AM21" s="109" t="str">
        <f t="shared" si="45"/>
        <v>FAILED CHECKS</v>
      </c>
      <c r="AN21" s="2"/>
      <c r="AO21" s="62" t="str">
        <f t="shared" si="3"/>
        <v/>
      </c>
      <c r="AP21" s="26"/>
      <c r="AQ21" s="62" t="str">
        <f t="shared" si="46"/>
        <v/>
      </c>
      <c r="AR21" s="26"/>
      <c r="AS21" s="6">
        <f>'IP Rules'!F21</f>
        <v>0</v>
      </c>
      <c r="AT21" s="2"/>
      <c r="AU21" s="6">
        <f t="shared" si="47"/>
        <v>11</v>
      </c>
      <c r="AV21" s="2"/>
      <c r="AW21" s="46" t="str">
        <f>IF(ISBLANK('IP Rules'!L21),"",'IP Rules'!L21)</f>
        <v/>
      </c>
      <c r="AX21" s="2"/>
      <c r="AY21" s="52" t="str">
        <f t="shared" si="48"/>
        <v/>
      </c>
      <c r="AZ21" s="52" t="str">
        <f t="shared" si="49"/>
        <v/>
      </c>
      <c r="BA21" s="52" t="str">
        <f t="shared" si="50"/>
        <v/>
      </c>
      <c r="BB21" s="52" t="str">
        <f t="shared" si="51"/>
        <v/>
      </c>
      <c r="BC21" s="52" t="str">
        <f t="shared" si="52"/>
        <v/>
      </c>
      <c r="BD21" s="52" t="str">
        <f t="shared" si="53"/>
        <v/>
      </c>
      <c r="BE21" s="52" t="str">
        <f t="shared" si="54"/>
        <v/>
      </c>
      <c r="BF21" s="52" t="str">
        <f t="shared" si="55"/>
        <v/>
      </c>
      <c r="BG21" s="52" t="str">
        <f t="shared" si="56"/>
        <v/>
      </c>
      <c r="BH21" s="2"/>
      <c r="BI21" s="103" t="str">
        <f>IF(ISBLANK('IP Rules'!N21),"",'IP Rules'!N21)</f>
        <v/>
      </c>
      <c r="BJ21" s="110" t="str">
        <f t="shared" si="57"/>
        <v/>
      </c>
      <c r="BK21" s="109" t="str">
        <f t="shared" si="58"/>
        <v>MISSING</v>
      </c>
      <c r="BL21" s="109" t="str">
        <f t="shared" si="59"/>
        <v>MISSING</v>
      </c>
      <c r="BM21" s="109" t="str">
        <f t="shared" si="60"/>
        <v>MISSING</v>
      </c>
      <c r="BN21" s="110" t="str">
        <f t="shared" si="61"/>
        <v>ERROR</v>
      </c>
      <c r="BO21" s="111" t="str">
        <f t="shared" si="117"/>
        <v>ERROR</v>
      </c>
      <c r="BP21" s="111" t="str">
        <f t="shared" si="62"/>
        <v>ERROR</v>
      </c>
      <c r="BQ21" s="111" t="str">
        <f t="shared" si="118"/>
        <v>ERROR</v>
      </c>
      <c r="BR21" s="109" t="str">
        <f t="shared" si="119"/>
        <v>ERROR</v>
      </c>
      <c r="BS21" s="110" t="str">
        <f t="shared" si="63"/>
        <v>ERROR</v>
      </c>
      <c r="BT21" s="109" t="str">
        <f t="shared" si="64"/>
        <v>ERROR</v>
      </c>
      <c r="BU21" s="109" t="str">
        <f t="shared" si="65"/>
        <v>ERROR</v>
      </c>
      <c r="BV21" s="109" t="str">
        <f t="shared" si="66"/>
        <v>ERROR</v>
      </c>
      <c r="BW21" s="109" t="str">
        <f t="shared" si="67"/>
        <v>ERROR</v>
      </c>
      <c r="BX21" s="110" t="str">
        <f t="shared" si="68"/>
        <v>ERROR</v>
      </c>
      <c r="BY21" s="110" t="str">
        <f t="shared" si="7"/>
        <v/>
      </c>
      <c r="BZ21" s="117" t="str">
        <f t="shared" si="69"/>
        <v>OK</v>
      </c>
      <c r="CA21" s="104" t="str">
        <f t="shared" si="8"/>
        <v/>
      </c>
      <c r="CB21" s="104" t="str">
        <f t="shared" si="9"/>
        <v/>
      </c>
      <c r="CC21" s="104" t="str">
        <f t="shared" si="10"/>
        <v/>
      </c>
      <c r="CD21" s="109" t="str">
        <f t="shared" si="70"/>
        <v>FAILED CHECKS</v>
      </c>
      <c r="CE21" s="22"/>
      <c r="CF21" s="116" t="str">
        <f t="shared" si="71"/>
        <v>ERROR</v>
      </c>
      <c r="CG21" s="116" t="str">
        <f t="shared" si="72"/>
        <v>-</v>
      </c>
      <c r="CH21" s="116" t="str">
        <f t="shared" si="73"/>
        <v>-</v>
      </c>
      <c r="CI21" s="116" t="str">
        <f t="shared" si="74"/>
        <v>-</v>
      </c>
      <c r="CJ21" s="116">
        <f t="shared" si="75"/>
        <v>0</v>
      </c>
      <c r="CK21" s="116">
        <f t="shared" si="76"/>
        <v>0</v>
      </c>
      <c r="CL21" s="116">
        <f t="shared" si="77"/>
        <v>0</v>
      </c>
      <c r="CM21" s="116">
        <f t="shared" si="78"/>
        <v>0</v>
      </c>
      <c r="CN21" s="116">
        <f t="shared" si="79"/>
        <v>0</v>
      </c>
      <c r="CO21" s="116">
        <f t="shared" si="80"/>
        <v>0</v>
      </c>
      <c r="CP21" s="116">
        <f t="shared" si="81"/>
        <v>0</v>
      </c>
      <c r="CQ21" s="116">
        <f t="shared" si="82"/>
        <v>0</v>
      </c>
      <c r="CR21" s="116">
        <f t="shared" si="83"/>
        <v>0</v>
      </c>
      <c r="CS21" s="116">
        <f t="shared" si="84"/>
        <v>0</v>
      </c>
      <c r="CT21" s="116">
        <f t="shared" si="85"/>
        <v>0</v>
      </c>
      <c r="CU21" s="116">
        <f t="shared" si="86"/>
        <v>0</v>
      </c>
      <c r="CV21" s="116">
        <f t="shared" si="87"/>
        <v>0</v>
      </c>
      <c r="CW21" s="116">
        <f t="shared" si="88"/>
        <v>0</v>
      </c>
      <c r="CX21" s="116">
        <f t="shared" si="89"/>
        <v>0</v>
      </c>
      <c r="CY21" s="116">
        <f t="shared" si="90"/>
        <v>0</v>
      </c>
      <c r="CZ21" s="116">
        <f t="shared" si="91"/>
        <v>0</v>
      </c>
      <c r="DA21" s="116">
        <f t="shared" si="92"/>
        <v>0</v>
      </c>
      <c r="DB21" s="116">
        <f t="shared" si="93"/>
        <v>0</v>
      </c>
      <c r="DC21" s="116">
        <f t="shared" si="94"/>
        <v>0</v>
      </c>
      <c r="DD21" s="116">
        <f t="shared" si="95"/>
        <v>0</v>
      </c>
      <c r="DE21" s="116">
        <f t="shared" si="96"/>
        <v>0</v>
      </c>
      <c r="DF21" s="116">
        <f t="shared" si="97"/>
        <v>0</v>
      </c>
      <c r="DG21" s="116">
        <f t="shared" si="98"/>
        <v>0</v>
      </c>
      <c r="DH21" s="116">
        <f t="shared" si="99"/>
        <v>0</v>
      </c>
      <c r="DI21" s="116">
        <f t="shared" si="100"/>
        <v>0</v>
      </c>
      <c r="DJ21" s="116">
        <f t="shared" si="101"/>
        <v>0</v>
      </c>
      <c r="DK21" s="116">
        <f t="shared" si="102"/>
        <v>0</v>
      </c>
      <c r="DL21" s="116">
        <f t="shared" si="103"/>
        <v>0</v>
      </c>
      <c r="DM21" s="116">
        <f t="shared" si="104"/>
        <v>0</v>
      </c>
      <c r="DN21" s="116">
        <f t="shared" si="105"/>
        <v>0</v>
      </c>
      <c r="DO21" s="116">
        <f t="shared" si="106"/>
        <v>0</v>
      </c>
      <c r="DP21" s="116">
        <f t="shared" si="107"/>
        <v>0</v>
      </c>
      <c r="DQ21" s="116">
        <f t="shared" si="108"/>
        <v>0</v>
      </c>
      <c r="DR21" s="116">
        <f t="shared" si="109"/>
        <v>0</v>
      </c>
      <c r="DS21" s="116">
        <f t="shared" si="110"/>
        <v>0</v>
      </c>
      <c r="DT21" s="116">
        <f t="shared" si="11"/>
        <v>0</v>
      </c>
      <c r="DU21" s="116">
        <f t="shared" si="111"/>
        <v>0</v>
      </c>
      <c r="DV21" s="116">
        <f t="shared" si="112"/>
        <v>0</v>
      </c>
      <c r="DW21" s="116">
        <f t="shared" si="113"/>
        <v>0</v>
      </c>
      <c r="DX21" s="114" t="b">
        <f t="shared" si="12"/>
        <v>0</v>
      </c>
      <c r="DY21" s="116" t="str">
        <f t="shared" si="114"/>
        <v>FAILED CHECKS</v>
      </c>
      <c r="DZ21" s="2"/>
      <c r="EA21" s="105" t="str">
        <f t="shared" si="13"/>
        <v/>
      </c>
      <c r="EB21" s="2"/>
      <c r="EC21" s="105" t="str">
        <f t="shared" si="14"/>
        <v/>
      </c>
      <c r="ED21" s="2"/>
      <c r="EE21" s="105" t="str">
        <f t="shared" si="15"/>
        <v/>
      </c>
      <c r="EF21" s="2"/>
      <c r="EG21" s="6">
        <f t="shared" si="120"/>
        <v>11</v>
      </c>
      <c r="EH21" s="2"/>
      <c r="EI21" s="29" t="str">
        <f>IF(ISBLANK('IP Rules'!P21),"",'IP Rules'!P21)</f>
        <v/>
      </c>
      <c r="EJ21" s="2"/>
      <c r="EK21" s="29" t="str">
        <f>IF(ISBLANK('IP Rules'!R21),"",'IP Rules'!R21)</f>
        <v/>
      </c>
      <c r="EL21" s="2"/>
      <c r="EM21" s="29" t="str">
        <f>IF(ISBLANK('IP Rules'!T21),"",'IP Rules'!T21)</f>
        <v/>
      </c>
      <c r="EN21" s="2"/>
      <c r="EO21" s="7" t="str">
        <f t="shared" si="121"/>
        <v>NO</v>
      </c>
      <c r="EP21" s="7" t="str">
        <f t="shared" si="122"/>
        <v>NO</v>
      </c>
      <c r="EQ21" s="7" t="str">
        <f t="shared" si="123"/>
        <v/>
      </c>
      <c r="ER21" s="7" t="str">
        <f t="shared" si="124"/>
        <v/>
      </c>
      <c r="ES21" s="7" t="str">
        <f>IF(AND(ISNUMBER('IP Rules'!R21),'IP Rules'!R21&gt;=0,'IP Rules'!R21&lt;=65535),"GOOD","BAD")</f>
        <v>BAD</v>
      </c>
      <c r="ET21" s="7" t="str">
        <f>IF(OR(AND(ISNUMBER('IP Rules'!T21),'IP Rules'!T21&gt;=1,'IP Rules'!T21&lt;=65535,'IP Rules'!R21&lt;'IP Rules'!T21),'IP Rules'!T21=""),"GOOD","BAD")</f>
        <v>GOOD</v>
      </c>
      <c r="EU21" s="9" t="str">
        <f t="shared" si="16"/>
        <v/>
      </c>
      <c r="EV21" s="2"/>
      <c r="EW21" s="8" t="s">
        <v>166</v>
      </c>
      <c r="EX21" s="179"/>
      <c r="EY21" s="180"/>
      <c r="EZ21" s="180"/>
      <c r="FA21" s="181"/>
      <c r="FB21" s="4"/>
      <c r="FC21" s="4"/>
      <c r="FD21" s="4"/>
      <c r="FE21" s="4"/>
      <c r="FF21" s="4"/>
      <c r="FG21" s="4"/>
      <c r="FH21" s="4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</row>
    <row r="22" spans="1:211" ht="15.75" thickBot="1">
      <c r="A22" s="2"/>
      <c r="B22" s="6">
        <f t="shared" si="116"/>
        <v>12</v>
      </c>
      <c r="C22" s="2"/>
      <c r="D22" s="48" t="str">
        <f>IF(ISBLANK('IP Rules'!H22),"",'IP Rules'!H22)</f>
        <v/>
      </c>
      <c r="E22" s="52" t="str">
        <f t="shared" si="17"/>
        <v/>
      </c>
      <c r="F22" s="52" t="str">
        <f t="shared" si="18"/>
        <v/>
      </c>
      <c r="G22" s="52" t="str">
        <f t="shared" si="19"/>
        <v/>
      </c>
      <c r="H22" s="52" t="str">
        <f t="shared" si="20"/>
        <v/>
      </c>
      <c r="I22" s="52" t="str">
        <f t="shared" si="21"/>
        <v/>
      </c>
      <c r="J22" s="52" t="str">
        <f t="shared" si="22"/>
        <v/>
      </c>
      <c r="K22" s="52" t="str">
        <f t="shared" si="23"/>
        <v/>
      </c>
      <c r="L22" s="52" t="str">
        <f t="shared" si="24"/>
        <v/>
      </c>
      <c r="M22" s="2"/>
      <c r="N22" s="52" t="str">
        <f t="shared" si="25"/>
        <v/>
      </c>
      <c r="O22" s="2"/>
      <c r="P22" s="103" t="str">
        <f>IF(UPPER('IP Rules'!H22)="ANY","",IF(LEN(TRIM('IP Rules'!J22))=0,"",'IP Rules'!J22))</f>
        <v/>
      </c>
      <c r="Q22" s="7" t="str">
        <f t="shared" si="26"/>
        <v/>
      </c>
      <c r="R22" s="109" t="str">
        <f t="shared" si="27"/>
        <v>MISSING</v>
      </c>
      <c r="S22" s="109" t="str">
        <f t="shared" si="28"/>
        <v>MISSING</v>
      </c>
      <c r="T22" s="109" t="str">
        <f t="shared" si="29"/>
        <v>MISSING</v>
      </c>
      <c r="U22" s="110" t="str">
        <f t="shared" si="30"/>
        <v>ERROR</v>
      </c>
      <c r="V22" s="111" t="str">
        <f t="shared" si="31"/>
        <v>ERROR</v>
      </c>
      <c r="W22" s="111" t="str">
        <f t="shared" si="32"/>
        <v>ERROR</v>
      </c>
      <c r="X22" s="111" t="str">
        <f t="shared" si="33"/>
        <v>ERROR</v>
      </c>
      <c r="Y22" s="109" t="str">
        <f t="shared" si="34"/>
        <v>ERROR</v>
      </c>
      <c r="Z22" s="110" t="str">
        <f t="shared" si="35"/>
        <v>ERROR</v>
      </c>
      <c r="AA22" s="109" t="str">
        <f t="shared" si="36"/>
        <v>ERROR</v>
      </c>
      <c r="AB22" s="109" t="str">
        <f t="shared" si="37"/>
        <v>ERROR</v>
      </c>
      <c r="AC22" s="109" t="str">
        <f t="shared" si="38"/>
        <v>ERROR</v>
      </c>
      <c r="AD22" s="109" t="str">
        <f t="shared" si="39"/>
        <v>ERROR</v>
      </c>
      <c r="AE22" s="110" t="str">
        <f t="shared" si="40"/>
        <v>ERROR</v>
      </c>
      <c r="AF22" s="7" t="str">
        <f t="shared" si="41"/>
        <v/>
      </c>
      <c r="AG22" s="104" t="str">
        <f t="shared" si="42"/>
        <v/>
      </c>
      <c r="AH22" s="104" t="str">
        <f t="shared" si="43"/>
        <v/>
      </c>
      <c r="AI22" s="104" t="str">
        <f t="shared" si="44"/>
        <v/>
      </c>
      <c r="AJ22" s="114" t="str">
        <f>IF(AND(Q22&lt;&gt;"ERROR",UPPER('IP Rules'!D22)="GLOBAL",UPPER(N22)="ANY"),"All_IPs","")</f>
        <v/>
      </c>
      <c r="AK22" s="114" t="str">
        <f>IF(AND(Q22&lt;&gt;"ERROR",UPPER('IP Rules'!D22)="NATIONAL",UPPER(N22)="ANY"),"GRP_ALL_CNSP_SUBNETS","")</f>
        <v/>
      </c>
      <c r="AL22" s="104" t="str">
        <f>IF(LEN(TRIM(D22))=0,"",IF(AND(Q22&lt;&gt;"ERROR",UPPER('IP Rules'!H22)&lt;&gt;"ANY"),AI22&amp;N22&amp;"_"&amp;AG22,""))</f>
        <v/>
      </c>
      <c r="AM22" s="109" t="str">
        <f t="shared" si="45"/>
        <v>FAILED CHECKS</v>
      </c>
      <c r="AN22" s="2"/>
      <c r="AO22" s="62" t="str">
        <f t="shared" si="3"/>
        <v/>
      </c>
      <c r="AP22" s="26"/>
      <c r="AQ22" s="62" t="str">
        <f t="shared" si="46"/>
        <v/>
      </c>
      <c r="AR22" s="26"/>
      <c r="AS22" s="6">
        <f>'IP Rules'!F22</f>
        <v>0</v>
      </c>
      <c r="AT22" s="2"/>
      <c r="AU22" s="6">
        <f t="shared" si="47"/>
        <v>12</v>
      </c>
      <c r="AV22" s="2"/>
      <c r="AW22" s="46" t="str">
        <f>IF(ISBLANK('IP Rules'!L22),"",'IP Rules'!L22)</f>
        <v/>
      </c>
      <c r="AX22" s="2"/>
      <c r="AY22" s="52" t="str">
        <f t="shared" si="48"/>
        <v/>
      </c>
      <c r="AZ22" s="52" t="str">
        <f t="shared" si="49"/>
        <v/>
      </c>
      <c r="BA22" s="52" t="str">
        <f t="shared" si="50"/>
        <v/>
      </c>
      <c r="BB22" s="52" t="str">
        <f t="shared" si="51"/>
        <v/>
      </c>
      <c r="BC22" s="52" t="str">
        <f t="shared" si="52"/>
        <v/>
      </c>
      <c r="BD22" s="52" t="str">
        <f t="shared" si="53"/>
        <v/>
      </c>
      <c r="BE22" s="52" t="str">
        <f t="shared" si="54"/>
        <v/>
      </c>
      <c r="BF22" s="52" t="str">
        <f t="shared" si="55"/>
        <v/>
      </c>
      <c r="BG22" s="52" t="str">
        <f t="shared" si="56"/>
        <v/>
      </c>
      <c r="BH22" s="2"/>
      <c r="BI22" s="103" t="str">
        <f>IF(ISBLANK('IP Rules'!N22),"",'IP Rules'!N22)</f>
        <v/>
      </c>
      <c r="BJ22" s="110" t="str">
        <f t="shared" si="57"/>
        <v/>
      </c>
      <c r="BK22" s="109" t="str">
        <f t="shared" si="58"/>
        <v>MISSING</v>
      </c>
      <c r="BL22" s="109" t="str">
        <f t="shared" si="59"/>
        <v>MISSING</v>
      </c>
      <c r="BM22" s="109" t="str">
        <f t="shared" si="60"/>
        <v>MISSING</v>
      </c>
      <c r="BN22" s="110" t="str">
        <f t="shared" si="61"/>
        <v>ERROR</v>
      </c>
      <c r="BO22" s="111" t="str">
        <f t="shared" si="117"/>
        <v>ERROR</v>
      </c>
      <c r="BP22" s="111" t="str">
        <f t="shared" si="62"/>
        <v>ERROR</v>
      </c>
      <c r="BQ22" s="111" t="str">
        <f t="shared" si="118"/>
        <v>ERROR</v>
      </c>
      <c r="BR22" s="109" t="str">
        <f t="shared" si="119"/>
        <v>ERROR</v>
      </c>
      <c r="BS22" s="110" t="str">
        <f t="shared" si="63"/>
        <v>ERROR</v>
      </c>
      <c r="BT22" s="109" t="str">
        <f t="shared" si="64"/>
        <v>ERROR</v>
      </c>
      <c r="BU22" s="109" t="str">
        <f t="shared" si="65"/>
        <v>ERROR</v>
      </c>
      <c r="BV22" s="109" t="str">
        <f t="shared" si="66"/>
        <v>ERROR</v>
      </c>
      <c r="BW22" s="109" t="str">
        <f t="shared" si="67"/>
        <v>ERROR</v>
      </c>
      <c r="BX22" s="110" t="str">
        <f t="shared" si="68"/>
        <v>ERROR</v>
      </c>
      <c r="BY22" s="110" t="str">
        <f t="shared" si="7"/>
        <v/>
      </c>
      <c r="BZ22" s="117" t="str">
        <f t="shared" si="69"/>
        <v>OK</v>
      </c>
      <c r="CA22" s="104" t="str">
        <f t="shared" si="8"/>
        <v/>
      </c>
      <c r="CB22" s="104" t="str">
        <f t="shared" si="9"/>
        <v/>
      </c>
      <c r="CC22" s="104" t="str">
        <f t="shared" si="10"/>
        <v/>
      </c>
      <c r="CD22" s="109" t="str">
        <f t="shared" si="70"/>
        <v>FAILED CHECKS</v>
      </c>
      <c r="CE22" s="22"/>
      <c r="CF22" s="116" t="str">
        <f t="shared" si="71"/>
        <v>ERROR</v>
      </c>
      <c r="CG22" s="116" t="str">
        <f t="shared" si="72"/>
        <v>-</v>
      </c>
      <c r="CH22" s="116" t="str">
        <f t="shared" si="73"/>
        <v>-</v>
      </c>
      <c r="CI22" s="116" t="str">
        <f t="shared" si="74"/>
        <v>-</v>
      </c>
      <c r="CJ22" s="116">
        <f t="shared" si="75"/>
        <v>0</v>
      </c>
      <c r="CK22" s="116">
        <f t="shared" si="76"/>
        <v>0</v>
      </c>
      <c r="CL22" s="116">
        <f t="shared" si="77"/>
        <v>0</v>
      </c>
      <c r="CM22" s="116">
        <f t="shared" si="78"/>
        <v>0</v>
      </c>
      <c r="CN22" s="116">
        <f t="shared" si="79"/>
        <v>0</v>
      </c>
      <c r="CO22" s="116">
        <f t="shared" si="80"/>
        <v>0</v>
      </c>
      <c r="CP22" s="116">
        <f t="shared" si="81"/>
        <v>0</v>
      </c>
      <c r="CQ22" s="116">
        <f t="shared" si="82"/>
        <v>0</v>
      </c>
      <c r="CR22" s="116">
        <f t="shared" si="83"/>
        <v>0</v>
      </c>
      <c r="CS22" s="116">
        <f t="shared" si="84"/>
        <v>0</v>
      </c>
      <c r="CT22" s="116">
        <f t="shared" si="85"/>
        <v>0</v>
      </c>
      <c r="CU22" s="116">
        <f t="shared" si="86"/>
        <v>0</v>
      </c>
      <c r="CV22" s="116">
        <f t="shared" si="87"/>
        <v>0</v>
      </c>
      <c r="CW22" s="116">
        <f t="shared" si="88"/>
        <v>0</v>
      </c>
      <c r="CX22" s="116">
        <f t="shared" si="89"/>
        <v>0</v>
      </c>
      <c r="CY22" s="116">
        <f t="shared" si="90"/>
        <v>0</v>
      </c>
      <c r="CZ22" s="116">
        <f t="shared" si="91"/>
        <v>0</v>
      </c>
      <c r="DA22" s="116">
        <f t="shared" si="92"/>
        <v>0</v>
      </c>
      <c r="DB22" s="116">
        <f t="shared" si="93"/>
        <v>0</v>
      </c>
      <c r="DC22" s="116">
        <f t="shared" si="94"/>
        <v>0</v>
      </c>
      <c r="DD22" s="116">
        <f t="shared" si="95"/>
        <v>0</v>
      </c>
      <c r="DE22" s="116">
        <f t="shared" si="96"/>
        <v>0</v>
      </c>
      <c r="DF22" s="116">
        <f t="shared" si="97"/>
        <v>0</v>
      </c>
      <c r="DG22" s="116">
        <f t="shared" si="98"/>
        <v>0</v>
      </c>
      <c r="DH22" s="116">
        <f t="shared" si="99"/>
        <v>0</v>
      </c>
      <c r="DI22" s="116">
        <f t="shared" si="100"/>
        <v>0</v>
      </c>
      <c r="DJ22" s="116">
        <f t="shared" si="101"/>
        <v>0</v>
      </c>
      <c r="DK22" s="116">
        <f t="shared" si="102"/>
        <v>0</v>
      </c>
      <c r="DL22" s="116">
        <f t="shared" si="103"/>
        <v>0</v>
      </c>
      <c r="DM22" s="116">
        <f t="shared" si="104"/>
        <v>0</v>
      </c>
      <c r="DN22" s="116">
        <f t="shared" si="105"/>
        <v>0</v>
      </c>
      <c r="DO22" s="116">
        <f t="shared" si="106"/>
        <v>0</v>
      </c>
      <c r="DP22" s="116">
        <f t="shared" si="107"/>
        <v>0</v>
      </c>
      <c r="DQ22" s="116">
        <f t="shared" si="108"/>
        <v>0</v>
      </c>
      <c r="DR22" s="116">
        <f t="shared" si="109"/>
        <v>0</v>
      </c>
      <c r="DS22" s="116">
        <f t="shared" si="110"/>
        <v>0</v>
      </c>
      <c r="DT22" s="116">
        <f t="shared" si="11"/>
        <v>0</v>
      </c>
      <c r="DU22" s="116">
        <f t="shared" si="111"/>
        <v>0</v>
      </c>
      <c r="DV22" s="116">
        <f t="shared" si="112"/>
        <v>0</v>
      </c>
      <c r="DW22" s="116">
        <f t="shared" si="113"/>
        <v>0</v>
      </c>
      <c r="DX22" s="114" t="b">
        <f t="shared" si="12"/>
        <v>0</v>
      </c>
      <c r="DY22" s="116" t="str">
        <f t="shared" si="114"/>
        <v>FAILED CHECKS</v>
      </c>
      <c r="DZ22" s="2"/>
      <c r="EA22" s="105" t="str">
        <f t="shared" si="13"/>
        <v/>
      </c>
      <c r="EB22" s="2"/>
      <c r="EC22" s="105" t="str">
        <f t="shared" si="14"/>
        <v/>
      </c>
      <c r="ED22" s="2"/>
      <c r="EE22" s="105" t="str">
        <f t="shared" si="15"/>
        <v/>
      </c>
      <c r="EF22" s="2"/>
      <c r="EG22" s="6">
        <f t="shared" si="120"/>
        <v>12</v>
      </c>
      <c r="EH22" s="2"/>
      <c r="EI22" s="29" t="str">
        <f>IF(ISBLANK('IP Rules'!P22),"",'IP Rules'!P22)</f>
        <v/>
      </c>
      <c r="EJ22" s="2"/>
      <c r="EK22" s="29" t="str">
        <f>IF(ISBLANK('IP Rules'!R22),"",'IP Rules'!R22)</f>
        <v/>
      </c>
      <c r="EL22" s="2"/>
      <c r="EM22" s="29" t="str">
        <f>IF(ISBLANK('IP Rules'!T22),"",'IP Rules'!T22)</f>
        <v/>
      </c>
      <c r="EN22" s="2"/>
      <c r="EO22" s="7" t="str">
        <f t="shared" si="121"/>
        <v>NO</v>
      </c>
      <c r="EP22" s="7" t="str">
        <f t="shared" si="122"/>
        <v>NO</v>
      </c>
      <c r="EQ22" s="7" t="str">
        <f t="shared" si="123"/>
        <v/>
      </c>
      <c r="ER22" s="7" t="str">
        <f t="shared" si="124"/>
        <v/>
      </c>
      <c r="ES22" s="7" t="str">
        <f>IF(AND(ISNUMBER('IP Rules'!R22),'IP Rules'!R22&gt;=0,'IP Rules'!R22&lt;=65535),"GOOD","BAD")</f>
        <v>BAD</v>
      </c>
      <c r="ET22" s="7" t="str">
        <f>IF(OR(AND(ISNUMBER('IP Rules'!T22),'IP Rules'!T22&gt;=1,'IP Rules'!T22&lt;=65535,'IP Rules'!R22&lt;'IP Rules'!T22),'IP Rules'!T22=""),"GOOD","BAD")</f>
        <v>GOOD</v>
      </c>
      <c r="EU22" s="9" t="str">
        <f t="shared" si="16"/>
        <v/>
      </c>
      <c r="EV22" s="2"/>
      <c r="EW22" s="4"/>
      <c r="EX22" s="2"/>
      <c r="EY22" s="2"/>
      <c r="EZ22" s="2"/>
      <c r="FA22" s="2"/>
      <c r="FB22" s="4"/>
      <c r="FC22" s="4"/>
      <c r="FD22" s="4"/>
      <c r="FE22" s="4"/>
      <c r="FF22" s="4"/>
      <c r="FG22" s="4"/>
      <c r="FH22" s="4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</row>
    <row r="23" spans="1:211" ht="15.75" thickBot="1">
      <c r="A23" s="2"/>
      <c r="B23" s="6">
        <f t="shared" si="116"/>
        <v>13</v>
      </c>
      <c r="C23" s="2"/>
      <c r="D23" s="48" t="str">
        <f>IF(ISBLANK('IP Rules'!H23),"",'IP Rules'!H23)</f>
        <v/>
      </c>
      <c r="E23" s="52" t="str">
        <f t="shared" si="17"/>
        <v/>
      </c>
      <c r="F23" s="52" t="str">
        <f t="shared" si="18"/>
        <v/>
      </c>
      <c r="G23" s="52" t="str">
        <f t="shared" si="19"/>
        <v/>
      </c>
      <c r="H23" s="52" t="str">
        <f t="shared" si="20"/>
        <v/>
      </c>
      <c r="I23" s="52" t="str">
        <f t="shared" si="21"/>
        <v/>
      </c>
      <c r="J23" s="52" t="str">
        <f t="shared" si="22"/>
        <v/>
      </c>
      <c r="K23" s="52" t="str">
        <f t="shared" si="23"/>
        <v/>
      </c>
      <c r="L23" s="52" t="str">
        <f t="shared" si="24"/>
        <v/>
      </c>
      <c r="M23" s="2"/>
      <c r="N23" s="52" t="str">
        <f t="shared" si="25"/>
        <v/>
      </c>
      <c r="O23" s="2"/>
      <c r="P23" s="103" t="str">
        <f>IF(UPPER('IP Rules'!H23)="ANY","",IF(LEN(TRIM('IP Rules'!J23))=0,"",'IP Rules'!J23))</f>
        <v/>
      </c>
      <c r="Q23" s="7" t="str">
        <f t="shared" si="26"/>
        <v/>
      </c>
      <c r="R23" s="109" t="str">
        <f t="shared" si="27"/>
        <v>MISSING</v>
      </c>
      <c r="S23" s="109" t="str">
        <f t="shared" si="28"/>
        <v>MISSING</v>
      </c>
      <c r="T23" s="109" t="str">
        <f t="shared" si="29"/>
        <v>MISSING</v>
      </c>
      <c r="U23" s="110" t="str">
        <f t="shared" si="30"/>
        <v>ERROR</v>
      </c>
      <c r="V23" s="111" t="str">
        <f t="shared" si="31"/>
        <v>ERROR</v>
      </c>
      <c r="W23" s="111" t="str">
        <f t="shared" si="32"/>
        <v>ERROR</v>
      </c>
      <c r="X23" s="111" t="str">
        <f t="shared" si="33"/>
        <v>ERROR</v>
      </c>
      <c r="Y23" s="109" t="str">
        <f t="shared" si="34"/>
        <v>ERROR</v>
      </c>
      <c r="Z23" s="110" t="str">
        <f t="shared" si="35"/>
        <v>ERROR</v>
      </c>
      <c r="AA23" s="109" t="str">
        <f t="shared" si="36"/>
        <v>ERROR</v>
      </c>
      <c r="AB23" s="109" t="str">
        <f t="shared" si="37"/>
        <v>ERROR</v>
      </c>
      <c r="AC23" s="109" t="str">
        <f t="shared" si="38"/>
        <v>ERROR</v>
      </c>
      <c r="AD23" s="109" t="str">
        <f t="shared" si="39"/>
        <v>ERROR</v>
      </c>
      <c r="AE23" s="110" t="str">
        <f t="shared" si="40"/>
        <v>ERROR</v>
      </c>
      <c r="AF23" s="7" t="str">
        <f t="shared" si="41"/>
        <v/>
      </c>
      <c r="AG23" s="104" t="str">
        <f t="shared" si="42"/>
        <v/>
      </c>
      <c r="AH23" s="104" t="str">
        <f t="shared" si="43"/>
        <v/>
      </c>
      <c r="AI23" s="104" t="str">
        <f t="shared" si="44"/>
        <v/>
      </c>
      <c r="AJ23" s="114" t="str">
        <f>IF(AND(Q23&lt;&gt;"ERROR",UPPER('IP Rules'!D23)="GLOBAL",UPPER(N23)="ANY"),"All_IPs","")</f>
        <v/>
      </c>
      <c r="AK23" s="114" t="str">
        <f>IF(AND(Q23&lt;&gt;"ERROR",UPPER('IP Rules'!D23)="NATIONAL",UPPER(N23)="ANY"),"GRP_ALL_CNSP_SUBNETS","")</f>
        <v/>
      </c>
      <c r="AL23" s="104" t="str">
        <f>IF(LEN(TRIM(D23))=0,"",IF(AND(Q23&lt;&gt;"ERROR",UPPER('IP Rules'!H23)&lt;&gt;"ANY"),AI23&amp;N23&amp;"_"&amp;AG23,""))</f>
        <v/>
      </c>
      <c r="AM23" s="109" t="str">
        <f t="shared" si="45"/>
        <v>FAILED CHECKS</v>
      </c>
      <c r="AN23" s="2"/>
      <c r="AO23" s="62" t="str">
        <f t="shared" si="3"/>
        <v/>
      </c>
      <c r="AP23" s="26"/>
      <c r="AQ23" s="62" t="str">
        <f t="shared" si="46"/>
        <v/>
      </c>
      <c r="AR23" s="26"/>
      <c r="AS23" s="6">
        <f>'IP Rules'!F23</f>
        <v>0</v>
      </c>
      <c r="AT23" s="2"/>
      <c r="AU23" s="6">
        <f t="shared" si="47"/>
        <v>13</v>
      </c>
      <c r="AV23" s="2"/>
      <c r="AW23" s="46" t="str">
        <f>IF(ISBLANK('IP Rules'!L23),"",'IP Rules'!L23)</f>
        <v/>
      </c>
      <c r="AX23" s="2"/>
      <c r="AY23" s="52" t="str">
        <f t="shared" si="48"/>
        <v/>
      </c>
      <c r="AZ23" s="52" t="str">
        <f t="shared" si="49"/>
        <v/>
      </c>
      <c r="BA23" s="52" t="str">
        <f t="shared" si="50"/>
        <v/>
      </c>
      <c r="BB23" s="52" t="str">
        <f t="shared" si="51"/>
        <v/>
      </c>
      <c r="BC23" s="52" t="str">
        <f t="shared" si="52"/>
        <v/>
      </c>
      <c r="BD23" s="52" t="str">
        <f t="shared" si="53"/>
        <v/>
      </c>
      <c r="BE23" s="52" t="str">
        <f t="shared" si="54"/>
        <v/>
      </c>
      <c r="BF23" s="52" t="str">
        <f t="shared" si="55"/>
        <v/>
      </c>
      <c r="BG23" s="52" t="str">
        <f t="shared" si="56"/>
        <v/>
      </c>
      <c r="BH23" s="2"/>
      <c r="BI23" s="103" t="str">
        <f>IF(ISBLANK('IP Rules'!N23),"",'IP Rules'!N23)</f>
        <v/>
      </c>
      <c r="BJ23" s="110" t="str">
        <f t="shared" si="57"/>
        <v/>
      </c>
      <c r="BK23" s="109" t="str">
        <f t="shared" si="58"/>
        <v>MISSING</v>
      </c>
      <c r="BL23" s="109" t="str">
        <f t="shared" si="59"/>
        <v>MISSING</v>
      </c>
      <c r="BM23" s="109" t="str">
        <f t="shared" si="60"/>
        <v>MISSING</v>
      </c>
      <c r="BN23" s="110" t="str">
        <f t="shared" si="61"/>
        <v>ERROR</v>
      </c>
      <c r="BO23" s="111" t="str">
        <f t="shared" si="117"/>
        <v>ERROR</v>
      </c>
      <c r="BP23" s="111" t="str">
        <f t="shared" si="62"/>
        <v>ERROR</v>
      </c>
      <c r="BQ23" s="111" t="str">
        <f t="shared" si="118"/>
        <v>ERROR</v>
      </c>
      <c r="BR23" s="109" t="str">
        <f t="shared" si="119"/>
        <v>ERROR</v>
      </c>
      <c r="BS23" s="110" t="str">
        <f t="shared" si="63"/>
        <v>ERROR</v>
      </c>
      <c r="BT23" s="109" t="str">
        <f t="shared" si="64"/>
        <v>ERROR</v>
      </c>
      <c r="BU23" s="109" t="str">
        <f t="shared" si="65"/>
        <v>ERROR</v>
      </c>
      <c r="BV23" s="109" t="str">
        <f t="shared" si="66"/>
        <v>ERROR</v>
      </c>
      <c r="BW23" s="109" t="str">
        <f t="shared" si="67"/>
        <v>ERROR</v>
      </c>
      <c r="BX23" s="110" t="str">
        <f t="shared" si="68"/>
        <v>ERROR</v>
      </c>
      <c r="BY23" s="110" t="str">
        <f t="shared" si="7"/>
        <v/>
      </c>
      <c r="BZ23" s="117" t="str">
        <f t="shared" si="69"/>
        <v>OK</v>
      </c>
      <c r="CA23" s="104" t="str">
        <f t="shared" si="8"/>
        <v/>
      </c>
      <c r="CB23" s="104" t="str">
        <f t="shared" si="9"/>
        <v/>
      </c>
      <c r="CC23" s="104" t="str">
        <f t="shared" si="10"/>
        <v/>
      </c>
      <c r="CD23" s="109" t="str">
        <f t="shared" si="70"/>
        <v>FAILED CHECKS</v>
      </c>
      <c r="CE23" s="22"/>
      <c r="CF23" s="116" t="str">
        <f t="shared" si="71"/>
        <v>ERROR</v>
      </c>
      <c r="CG23" s="116" t="str">
        <f t="shared" si="72"/>
        <v>-</v>
      </c>
      <c r="CH23" s="116" t="str">
        <f t="shared" si="73"/>
        <v>-</v>
      </c>
      <c r="CI23" s="116" t="str">
        <f t="shared" si="74"/>
        <v>-</v>
      </c>
      <c r="CJ23" s="116">
        <f t="shared" si="75"/>
        <v>0</v>
      </c>
      <c r="CK23" s="116">
        <f t="shared" si="76"/>
        <v>0</v>
      </c>
      <c r="CL23" s="116">
        <f t="shared" si="77"/>
        <v>0</v>
      </c>
      <c r="CM23" s="116">
        <f t="shared" si="78"/>
        <v>0</v>
      </c>
      <c r="CN23" s="116">
        <f t="shared" si="79"/>
        <v>0</v>
      </c>
      <c r="CO23" s="116">
        <f t="shared" si="80"/>
        <v>0</v>
      </c>
      <c r="CP23" s="116">
        <f t="shared" si="81"/>
        <v>0</v>
      </c>
      <c r="CQ23" s="116">
        <f t="shared" si="82"/>
        <v>0</v>
      </c>
      <c r="CR23" s="116">
        <f t="shared" si="83"/>
        <v>0</v>
      </c>
      <c r="CS23" s="116">
        <f t="shared" si="84"/>
        <v>0</v>
      </c>
      <c r="CT23" s="116">
        <f t="shared" si="85"/>
        <v>0</v>
      </c>
      <c r="CU23" s="116">
        <f t="shared" si="86"/>
        <v>0</v>
      </c>
      <c r="CV23" s="116">
        <f t="shared" si="87"/>
        <v>0</v>
      </c>
      <c r="CW23" s="116">
        <f t="shared" si="88"/>
        <v>0</v>
      </c>
      <c r="CX23" s="116">
        <f t="shared" si="89"/>
        <v>0</v>
      </c>
      <c r="CY23" s="116">
        <f t="shared" si="90"/>
        <v>0</v>
      </c>
      <c r="CZ23" s="116">
        <f t="shared" si="91"/>
        <v>0</v>
      </c>
      <c r="DA23" s="116">
        <f t="shared" si="92"/>
        <v>0</v>
      </c>
      <c r="DB23" s="116">
        <f t="shared" si="93"/>
        <v>0</v>
      </c>
      <c r="DC23" s="116">
        <f t="shared" si="94"/>
        <v>0</v>
      </c>
      <c r="DD23" s="116">
        <f t="shared" si="95"/>
        <v>0</v>
      </c>
      <c r="DE23" s="116">
        <f t="shared" si="96"/>
        <v>0</v>
      </c>
      <c r="DF23" s="116">
        <f t="shared" si="97"/>
        <v>0</v>
      </c>
      <c r="DG23" s="116">
        <f t="shared" si="98"/>
        <v>0</v>
      </c>
      <c r="DH23" s="116">
        <f t="shared" si="99"/>
        <v>0</v>
      </c>
      <c r="DI23" s="116">
        <f t="shared" si="100"/>
        <v>0</v>
      </c>
      <c r="DJ23" s="116">
        <f t="shared" si="101"/>
        <v>0</v>
      </c>
      <c r="DK23" s="116">
        <f t="shared" si="102"/>
        <v>0</v>
      </c>
      <c r="DL23" s="116">
        <f t="shared" si="103"/>
        <v>0</v>
      </c>
      <c r="DM23" s="116">
        <f t="shared" si="104"/>
        <v>0</v>
      </c>
      <c r="DN23" s="116">
        <f t="shared" si="105"/>
        <v>0</v>
      </c>
      <c r="DO23" s="116">
        <f t="shared" si="106"/>
        <v>0</v>
      </c>
      <c r="DP23" s="116">
        <f t="shared" si="107"/>
        <v>0</v>
      </c>
      <c r="DQ23" s="116">
        <f t="shared" si="108"/>
        <v>0</v>
      </c>
      <c r="DR23" s="116">
        <f t="shared" si="109"/>
        <v>0</v>
      </c>
      <c r="DS23" s="116">
        <f t="shared" si="110"/>
        <v>0</v>
      </c>
      <c r="DT23" s="116">
        <f t="shared" si="11"/>
        <v>0</v>
      </c>
      <c r="DU23" s="116">
        <f t="shared" si="111"/>
        <v>0</v>
      </c>
      <c r="DV23" s="116">
        <f t="shared" si="112"/>
        <v>0</v>
      </c>
      <c r="DW23" s="116">
        <f t="shared" si="113"/>
        <v>0</v>
      </c>
      <c r="DX23" s="114" t="b">
        <f t="shared" si="12"/>
        <v>0</v>
      </c>
      <c r="DY23" s="116" t="str">
        <f t="shared" si="114"/>
        <v>FAILED CHECKS</v>
      </c>
      <c r="DZ23" s="2"/>
      <c r="EA23" s="105" t="str">
        <f t="shared" si="13"/>
        <v/>
      </c>
      <c r="EB23" s="2"/>
      <c r="EC23" s="105" t="str">
        <f t="shared" si="14"/>
        <v/>
      </c>
      <c r="ED23" s="2"/>
      <c r="EE23" s="105" t="str">
        <f t="shared" si="15"/>
        <v/>
      </c>
      <c r="EF23" s="2"/>
      <c r="EG23" s="6">
        <f t="shared" si="120"/>
        <v>13</v>
      </c>
      <c r="EH23" s="2"/>
      <c r="EI23" s="29" t="str">
        <f>IF(ISBLANK('IP Rules'!P23),"",'IP Rules'!P23)</f>
        <v/>
      </c>
      <c r="EJ23" s="2"/>
      <c r="EK23" s="29" t="str">
        <f>IF(ISBLANK('IP Rules'!R23),"",'IP Rules'!R23)</f>
        <v/>
      </c>
      <c r="EL23" s="2"/>
      <c r="EM23" s="29" t="str">
        <f>IF(ISBLANK('IP Rules'!T23),"",'IP Rules'!T23)</f>
        <v/>
      </c>
      <c r="EN23" s="2"/>
      <c r="EO23" s="7" t="str">
        <f t="shared" si="121"/>
        <v>NO</v>
      </c>
      <c r="EP23" s="7" t="str">
        <f t="shared" si="122"/>
        <v>NO</v>
      </c>
      <c r="EQ23" s="7" t="str">
        <f t="shared" si="123"/>
        <v/>
      </c>
      <c r="ER23" s="7" t="str">
        <f t="shared" si="124"/>
        <v/>
      </c>
      <c r="ES23" s="7" t="str">
        <f>IF(AND(ISNUMBER('IP Rules'!R23),'IP Rules'!R23&gt;=0,'IP Rules'!R23&lt;=65535),"GOOD","BAD")</f>
        <v>BAD</v>
      </c>
      <c r="ET23" s="7" t="str">
        <f>IF(OR(AND(ISNUMBER('IP Rules'!T23),'IP Rules'!T23&gt;=1,'IP Rules'!T23&lt;=65535,'IP Rules'!R23&lt;'IP Rules'!T23),'IP Rules'!T23=""),"GOOD","BAD")</f>
        <v>GOOD</v>
      </c>
      <c r="EU23" s="9" t="str">
        <f t="shared" si="16"/>
        <v/>
      </c>
      <c r="EV23" s="2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</row>
    <row r="24" spans="1:211" ht="15.75" thickBot="1">
      <c r="A24" s="2"/>
      <c r="B24" s="6">
        <f t="shared" si="116"/>
        <v>14</v>
      </c>
      <c r="C24" s="2"/>
      <c r="D24" s="48" t="str">
        <f>IF(ISBLANK('IP Rules'!H24),"",'IP Rules'!H24)</f>
        <v/>
      </c>
      <c r="E24" s="52" t="str">
        <f t="shared" si="17"/>
        <v/>
      </c>
      <c r="F24" s="52" t="str">
        <f t="shared" si="18"/>
        <v/>
      </c>
      <c r="G24" s="52" t="str">
        <f t="shared" si="19"/>
        <v/>
      </c>
      <c r="H24" s="52" t="str">
        <f t="shared" si="20"/>
        <v/>
      </c>
      <c r="I24" s="52" t="str">
        <f t="shared" si="21"/>
        <v/>
      </c>
      <c r="J24" s="52" t="str">
        <f t="shared" si="22"/>
        <v/>
      </c>
      <c r="K24" s="52" t="str">
        <f t="shared" si="23"/>
        <v/>
      </c>
      <c r="L24" s="52" t="str">
        <f t="shared" si="24"/>
        <v/>
      </c>
      <c r="M24" s="2"/>
      <c r="N24" s="52" t="str">
        <f t="shared" si="25"/>
        <v/>
      </c>
      <c r="O24" s="2"/>
      <c r="P24" s="103" t="str">
        <f>IF(UPPER('IP Rules'!H24)="ANY","",IF(LEN(TRIM('IP Rules'!J24))=0,"",'IP Rules'!J24))</f>
        <v/>
      </c>
      <c r="Q24" s="7" t="str">
        <f t="shared" si="26"/>
        <v/>
      </c>
      <c r="R24" s="109" t="str">
        <f t="shared" si="27"/>
        <v>MISSING</v>
      </c>
      <c r="S24" s="109" t="str">
        <f t="shared" si="28"/>
        <v>MISSING</v>
      </c>
      <c r="T24" s="109" t="str">
        <f t="shared" si="29"/>
        <v>MISSING</v>
      </c>
      <c r="U24" s="110" t="str">
        <f t="shared" si="30"/>
        <v>ERROR</v>
      </c>
      <c r="V24" s="111" t="str">
        <f t="shared" si="31"/>
        <v>ERROR</v>
      </c>
      <c r="W24" s="111" t="str">
        <f t="shared" si="32"/>
        <v>ERROR</v>
      </c>
      <c r="X24" s="111" t="str">
        <f t="shared" si="33"/>
        <v>ERROR</v>
      </c>
      <c r="Y24" s="109" t="str">
        <f t="shared" si="34"/>
        <v>ERROR</v>
      </c>
      <c r="Z24" s="110" t="str">
        <f t="shared" si="35"/>
        <v>ERROR</v>
      </c>
      <c r="AA24" s="109" t="str">
        <f t="shared" si="36"/>
        <v>ERROR</v>
      </c>
      <c r="AB24" s="109" t="str">
        <f t="shared" si="37"/>
        <v>ERROR</v>
      </c>
      <c r="AC24" s="109" t="str">
        <f t="shared" si="38"/>
        <v>ERROR</v>
      </c>
      <c r="AD24" s="109" t="str">
        <f t="shared" si="39"/>
        <v>ERROR</v>
      </c>
      <c r="AE24" s="110" t="str">
        <f t="shared" si="40"/>
        <v>ERROR</v>
      </c>
      <c r="AF24" s="7" t="str">
        <f t="shared" si="41"/>
        <v/>
      </c>
      <c r="AG24" s="104" t="str">
        <f t="shared" si="42"/>
        <v/>
      </c>
      <c r="AH24" s="104" t="str">
        <f t="shared" si="43"/>
        <v/>
      </c>
      <c r="AI24" s="104" t="str">
        <f t="shared" si="44"/>
        <v/>
      </c>
      <c r="AJ24" s="114" t="str">
        <f>IF(AND(Q24&lt;&gt;"ERROR",UPPER('IP Rules'!D24)="GLOBAL",UPPER(N24)="ANY"),"All_IPs","")</f>
        <v/>
      </c>
      <c r="AK24" s="114" t="str">
        <f>IF(AND(Q24&lt;&gt;"ERROR",UPPER('IP Rules'!D24)="NATIONAL",UPPER(N24)="ANY"),"GRP_ALL_CNSP_SUBNETS","")</f>
        <v/>
      </c>
      <c r="AL24" s="104" t="str">
        <f>IF(LEN(TRIM(D24))=0,"",IF(AND(Q24&lt;&gt;"ERROR",UPPER('IP Rules'!H24)&lt;&gt;"ANY"),AI24&amp;N24&amp;"_"&amp;AG24,""))</f>
        <v/>
      </c>
      <c r="AM24" s="109" t="str">
        <f t="shared" si="45"/>
        <v>FAILED CHECKS</v>
      </c>
      <c r="AN24" s="2"/>
      <c r="AO24" s="62" t="str">
        <f t="shared" si="3"/>
        <v/>
      </c>
      <c r="AP24" s="26"/>
      <c r="AQ24" s="62" t="str">
        <f t="shared" si="46"/>
        <v/>
      </c>
      <c r="AR24" s="26"/>
      <c r="AS24" s="6">
        <f>'IP Rules'!F24</f>
        <v>0</v>
      </c>
      <c r="AT24" s="2"/>
      <c r="AU24" s="6">
        <f t="shared" si="47"/>
        <v>14</v>
      </c>
      <c r="AV24" s="2"/>
      <c r="AW24" s="46" t="str">
        <f>IF(ISBLANK('IP Rules'!L24),"",'IP Rules'!L24)</f>
        <v/>
      </c>
      <c r="AX24" s="2"/>
      <c r="AY24" s="52" t="str">
        <f t="shared" si="48"/>
        <v/>
      </c>
      <c r="AZ24" s="52" t="str">
        <f t="shared" si="49"/>
        <v/>
      </c>
      <c r="BA24" s="52" t="str">
        <f t="shared" si="50"/>
        <v/>
      </c>
      <c r="BB24" s="52" t="str">
        <f t="shared" si="51"/>
        <v/>
      </c>
      <c r="BC24" s="52" t="str">
        <f t="shared" si="52"/>
        <v/>
      </c>
      <c r="BD24" s="52" t="str">
        <f t="shared" si="53"/>
        <v/>
      </c>
      <c r="BE24" s="52" t="str">
        <f t="shared" si="54"/>
        <v/>
      </c>
      <c r="BF24" s="52" t="str">
        <f t="shared" si="55"/>
        <v/>
      </c>
      <c r="BG24" s="52" t="str">
        <f t="shared" si="56"/>
        <v/>
      </c>
      <c r="BH24" s="2"/>
      <c r="BI24" s="103" t="str">
        <f>IF(ISBLANK('IP Rules'!N24),"",'IP Rules'!N24)</f>
        <v/>
      </c>
      <c r="BJ24" s="110" t="str">
        <f t="shared" si="57"/>
        <v/>
      </c>
      <c r="BK24" s="109" t="str">
        <f t="shared" si="58"/>
        <v>MISSING</v>
      </c>
      <c r="BL24" s="109" t="str">
        <f t="shared" si="59"/>
        <v>MISSING</v>
      </c>
      <c r="BM24" s="109" t="str">
        <f t="shared" si="60"/>
        <v>MISSING</v>
      </c>
      <c r="BN24" s="110" t="str">
        <f t="shared" si="61"/>
        <v>ERROR</v>
      </c>
      <c r="BO24" s="111" t="str">
        <f t="shared" si="117"/>
        <v>ERROR</v>
      </c>
      <c r="BP24" s="111" t="str">
        <f t="shared" si="62"/>
        <v>ERROR</v>
      </c>
      <c r="BQ24" s="111" t="str">
        <f t="shared" si="118"/>
        <v>ERROR</v>
      </c>
      <c r="BR24" s="109" t="str">
        <f t="shared" si="119"/>
        <v>ERROR</v>
      </c>
      <c r="BS24" s="110" t="str">
        <f t="shared" si="63"/>
        <v>ERROR</v>
      </c>
      <c r="BT24" s="109" t="str">
        <f t="shared" si="64"/>
        <v>ERROR</v>
      </c>
      <c r="BU24" s="109" t="str">
        <f t="shared" si="65"/>
        <v>ERROR</v>
      </c>
      <c r="BV24" s="109" t="str">
        <f t="shared" si="66"/>
        <v>ERROR</v>
      </c>
      <c r="BW24" s="109" t="str">
        <f t="shared" si="67"/>
        <v>ERROR</v>
      </c>
      <c r="BX24" s="110" t="str">
        <f t="shared" si="68"/>
        <v>ERROR</v>
      </c>
      <c r="BY24" s="110" t="str">
        <f t="shared" ref="BY24:BY87" si="125">IF(LEN(TRIM(AW24))=0,"",IF(AND(LEN(TRIM(BI24))&lt;&gt;0,OR(BI24&lt;1,BI24&gt;32)),"ERROR","OK"))</f>
        <v/>
      </c>
      <c r="BZ24" s="117" t="str">
        <f t="shared" si="69"/>
        <v>OK</v>
      </c>
      <c r="CA24" s="104" t="str">
        <f t="shared" si="8"/>
        <v/>
      </c>
      <c r="CB24" s="104" t="str">
        <f t="shared" si="9"/>
        <v/>
      </c>
      <c r="CC24" s="104" t="str">
        <f t="shared" si="10"/>
        <v/>
      </c>
      <c r="CD24" s="109" t="str">
        <f t="shared" si="70"/>
        <v>FAILED CHECKS</v>
      </c>
      <c r="CE24" s="22"/>
      <c r="CF24" s="116" t="str">
        <f t="shared" si="71"/>
        <v>ERROR</v>
      </c>
      <c r="CG24" s="116" t="str">
        <f t="shared" si="72"/>
        <v>-</v>
      </c>
      <c r="CH24" s="116" t="str">
        <f t="shared" si="73"/>
        <v>-</v>
      </c>
      <c r="CI24" s="116" t="str">
        <f t="shared" si="74"/>
        <v>-</v>
      </c>
      <c r="CJ24" s="116">
        <f t="shared" si="75"/>
        <v>0</v>
      </c>
      <c r="CK24" s="116">
        <f t="shared" si="76"/>
        <v>0</v>
      </c>
      <c r="CL24" s="116">
        <f t="shared" si="77"/>
        <v>0</v>
      </c>
      <c r="CM24" s="116">
        <f t="shared" si="78"/>
        <v>0</v>
      </c>
      <c r="CN24" s="116">
        <f t="shared" si="79"/>
        <v>0</v>
      </c>
      <c r="CO24" s="116">
        <f t="shared" si="80"/>
        <v>0</v>
      </c>
      <c r="CP24" s="116">
        <f t="shared" si="81"/>
        <v>0</v>
      </c>
      <c r="CQ24" s="116">
        <f t="shared" si="82"/>
        <v>0</v>
      </c>
      <c r="CR24" s="116">
        <f t="shared" si="83"/>
        <v>0</v>
      </c>
      <c r="CS24" s="116">
        <f t="shared" si="84"/>
        <v>0</v>
      </c>
      <c r="CT24" s="116">
        <f t="shared" si="85"/>
        <v>0</v>
      </c>
      <c r="CU24" s="116">
        <f t="shared" si="86"/>
        <v>0</v>
      </c>
      <c r="CV24" s="116">
        <f t="shared" si="87"/>
        <v>0</v>
      </c>
      <c r="CW24" s="116">
        <f t="shared" si="88"/>
        <v>0</v>
      </c>
      <c r="CX24" s="116">
        <f t="shared" si="89"/>
        <v>0</v>
      </c>
      <c r="CY24" s="116">
        <f t="shared" si="90"/>
        <v>0</v>
      </c>
      <c r="CZ24" s="116">
        <f t="shared" si="91"/>
        <v>0</v>
      </c>
      <c r="DA24" s="116">
        <f t="shared" si="92"/>
        <v>0</v>
      </c>
      <c r="DB24" s="116">
        <f t="shared" si="93"/>
        <v>0</v>
      </c>
      <c r="DC24" s="116">
        <f t="shared" si="94"/>
        <v>0</v>
      </c>
      <c r="DD24" s="116">
        <f t="shared" si="95"/>
        <v>0</v>
      </c>
      <c r="DE24" s="116">
        <f t="shared" si="96"/>
        <v>0</v>
      </c>
      <c r="DF24" s="116">
        <f t="shared" si="97"/>
        <v>0</v>
      </c>
      <c r="DG24" s="116">
        <f t="shared" si="98"/>
        <v>0</v>
      </c>
      <c r="DH24" s="116">
        <f t="shared" si="99"/>
        <v>0</v>
      </c>
      <c r="DI24" s="116">
        <f t="shared" si="100"/>
        <v>0</v>
      </c>
      <c r="DJ24" s="116">
        <f t="shared" si="101"/>
        <v>0</v>
      </c>
      <c r="DK24" s="116">
        <f t="shared" si="102"/>
        <v>0</v>
      </c>
      <c r="DL24" s="116">
        <f t="shared" si="103"/>
        <v>0</v>
      </c>
      <c r="DM24" s="116">
        <f t="shared" si="104"/>
        <v>0</v>
      </c>
      <c r="DN24" s="116">
        <f t="shared" si="105"/>
        <v>0</v>
      </c>
      <c r="DO24" s="116">
        <f t="shared" si="106"/>
        <v>0</v>
      </c>
      <c r="DP24" s="116">
        <f t="shared" si="107"/>
        <v>0</v>
      </c>
      <c r="DQ24" s="116">
        <f t="shared" si="108"/>
        <v>0</v>
      </c>
      <c r="DR24" s="116">
        <f t="shared" si="109"/>
        <v>0</v>
      </c>
      <c r="DS24" s="116">
        <f t="shared" si="110"/>
        <v>0</v>
      </c>
      <c r="DT24" s="116">
        <f t="shared" si="11"/>
        <v>0</v>
      </c>
      <c r="DU24" s="116">
        <f t="shared" si="111"/>
        <v>0</v>
      </c>
      <c r="DV24" s="116">
        <f t="shared" si="112"/>
        <v>0</v>
      </c>
      <c r="DW24" s="116">
        <f t="shared" si="113"/>
        <v>0</v>
      </c>
      <c r="DX24" s="114" t="b">
        <f t="shared" si="12"/>
        <v>0</v>
      </c>
      <c r="DY24" s="116" t="str">
        <f t="shared" si="114"/>
        <v>FAILED CHECKS</v>
      </c>
      <c r="DZ24" s="2"/>
      <c r="EA24" s="105" t="str">
        <f t="shared" si="13"/>
        <v/>
      </c>
      <c r="EB24" s="2"/>
      <c r="EC24" s="105" t="str">
        <f t="shared" si="14"/>
        <v/>
      </c>
      <c r="ED24" s="2"/>
      <c r="EE24" s="105" t="str">
        <f t="shared" si="15"/>
        <v/>
      </c>
      <c r="EF24" s="2"/>
      <c r="EG24" s="6">
        <f t="shared" si="120"/>
        <v>14</v>
      </c>
      <c r="EH24" s="2"/>
      <c r="EI24" s="29" t="str">
        <f>IF(ISBLANK('IP Rules'!P24),"",'IP Rules'!P24)</f>
        <v/>
      </c>
      <c r="EJ24" s="2"/>
      <c r="EK24" s="29" t="str">
        <f>IF(ISBLANK('IP Rules'!R24),"",'IP Rules'!R24)</f>
        <v/>
      </c>
      <c r="EL24" s="2"/>
      <c r="EM24" s="29" t="str">
        <f>IF(ISBLANK('IP Rules'!T24),"",'IP Rules'!T24)</f>
        <v/>
      </c>
      <c r="EN24" s="2"/>
      <c r="EO24" s="7" t="str">
        <f t="shared" si="121"/>
        <v>NO</v>
      </c>
      <c r="EP24" s="7" t="str">
        <f t="shared" si="122"/>
        <v>NO</v>
      </c>
      <c r="EQ24" s="7" t="str">
        <f t="shared" si="123"/>
        <v/>
      </c>
      <c r="ER24" s="7" t="str">
        <f t="shared" si="124"/>
        <v/>
      </c>
      <c r="ES24" s="7" t="str">
        <f>IF(AND(ISNUMBER('IP Rules'!R24),'IP Rules'!R24&gt;=0,'IP Rules'!R24&lt;=65535),"GOOD","BAD")</f>
        <v>BAD</v>
      </c>
      <c r="ET24" s="7" t="str">
        <f>IF(OR(AND(ISNUMBER('IP Rules'!T24),'IP Rules'!T24&gt;=1,'IP Rules'!T24&lt;=65535,'IP Rules'!R24&lt;'IP Rules'!T24),'IP Rules'!T24=""),"GOOD","BAD")</f>
        <v>GOOD</v>
      </c>
      <c r="EU24" s="9" t="str">
        <f t="shared" si="16"/>
        <v/>
      </c>
      <c r="EV24" s="2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</row>
    <row r="25" spans="1:211" ht="15.75" thickBot="1">
      <c r="A25" s="2"/>
      <c r="B25" s="6">
        <f t="shared" si="116"/>
        <v>15</v>
      </c>
      <c r="C25" s="2"/>
      <c r="D25" s="48" t="str">
        <f>IF(ISBLANK('IP Rules'!H25),"",'IP Rules'!H25)</f>
        <v/>
      </c>
      <c r="E25" s="52" t="str">
        <f t="shared" si="17"/>
        <v/>
      </c>
      <c r="F25" s="52" t="str">
        <f t="shared" si="18"/>
        <v/>
      </c>
      <c r="G25" s="52" t="str">
        <f t="shared" si="19"/>
        <v/>
      </c>
      <c r="H25" s="52" t="str">
        <f t="shared" si="20"/>
        <v/>
      </c>
      <c r="I25" s="52" t="str">
        <f t="shared" si="21"/>
        <v/>
      </c>
      <c r="J25" s="52" t="str">
        <f t="shared" si="22"/>
        <v/>
      </c>
      <c r="K25" s="52" t="str">
        <f t="shared" si="23"/>
        <v/>
      </c>
      <c r="L25" s="52" t="str">
        <f t="shared" si="24"/>
        <v/>
      </c>
      <c r="M25" s="2"/>
      <c r="N25" s="52" t="str">
        <f t="shared" si="25"/>
        <v/>
      </c>
      <c r="O25" s="2"/>
      <c r="P25" s="103" t="str">
        <f>IF(UPPER('IP Rules'!H25)="ANY","",IF(LEN(TRIM('IP Rules'!J25))=0,"",'IP Rules'!J25))</f>
        <v/>
      </c>
      <c r="Q25" s="7" t="str">
        <f t="shared" si="26"/>
        <v/>
      </c>
      <c r="R25" s="109" t="str">
        <f t="shared" si="27"/>
        <v>MISSING</v>
      </c>
      <c r="S25" s="109" t="str">
        <f t="shared" si="28"/>
        <v>MISSING</v>
      </c>
      <c r="T25" s="109" t="str">
        <f t="shared" si="29"/>
        <v>MISSING</v>
      </c>
      <c r="U25" s="110" t="str">
        <f t="shared" si="30"/>
        <v>ERROR</v>
      </c>
      <c r="V25" s="111" t="str">
        <f t="shared" si="31"/>
        <v>ERROR</v>
      </c>
      <c r="W25" s="111" t="str">
        <f t="shared" si="32"/>
        <v>ERROR</v>
      </c>
      <c r="X25" s="111" t="str">
        <f t="shared" si="33"/>
        <v>ERROR</v>
      </c>
      <c r="Y25" s="109" t="str">
        <f t="shared" si="34"/>
        <v>ERROR</v>
      </c>
      <c r="Z25" s="110" t="str">
        <f t="shared" si="35"/>
        <v>ERROR</v>
      </c>
      <c r="AA25" s="109" t="str">
        <f t="shared" si="36"/>
        <v>ERROR</v>
      </c>
      <c r="AB25" s="109" t="str">
        <f t="shared" si="37"/>
        <v>ERROR</v>
      </c>
      <c r="AC25" s="109" t="str">
        <f t="shared" si="38"/>
        <v>ERROR</v>
      </c>
      <c r="AD25" s="109" t="str">
        <f t="shared" si="39"/>
        <v>ERROR</v>
      </c>
      <c r="AE25" s="110" t="str">
        <f t="shared" si="40"/>
        <v>ERROR</v>
      </c>
      <c r="AF25" s="7" t="str">
        <f t="shared" si="41"/>
        <v/>
      </c>
      <c r="AG25" s="104" t="str">
        <f t="shared" si="42"/>
        <v/>
      </c>
      <c r="AH25" s="104" t="str">
        <f t="shared" si="43"/>
        <v/>
      </c>
      <c r="AI25" s="104" t="str">
        <f t="shared" si="44"/>
        <v/>
      </c>
      <c r="AJ25" s="114" t="str">
        <f>IF(AND(Q25&lt;&gt;"ERROR",UPPER('IP Rules'!D25)="GLOBAL",UPPER(N25)="ANY"),"All_IPs","")</f>
        <v/>
      </c>
      <c r="AK25" s="114" t="str">
        <f>IF(AND(Q25&lt;&gt;"ERROR",UPPER('IP Rules'!D25)="NATIONAL",UPPER(N25)="ANY"),"GRP_ALL_CNSP_SUBNETS","")</f>
        <v/>
      </c>
      <c r="AL25" s="104" t="str">
        <f>IF(LEN(TRIM(D25))=0,"",IF(AND(Q25&lt;&gt;"ERROR",UPPER('IP Rules'!H25)&lt;&gt;"ANY"),AI25&amp;N25&amp;"_"&amp;AG25,""))</f>
        <v/>
      </c>
      <c r="AM25" s="109" t="str">
        <f t="shared" si="45"/>
        <v>FAILED CHECKS</v>
      </c>
      <c r="AN25" s="2"/>
      <c r="AO25" s="62" t="str">
        <f t="shared" si="3"/>
        <v/>
      </c>
      <c r="AP25" s="26"/>
      <c r="AQ25" s="62" t="str">
        <f t="shared" si="46"/>
        <v/>
      </c>
      <c r="AR25" s="26"/>
      <c r="AS25" s="6">
        <f>'IP Rules'!F25</f>
        <v>0</v>
      </c>
      <c r="AT25" s="2"/>
      <c r="AU25" s="6">
        <f t="shared" si="47"/>
        <v>15</v>
      </c>
      <c r="AV25" s="2"/>
      <c r="AW25" s="46" t="str">
        <f>IF(ISBLANK('IP Rules'!L25),"",'IP Rules'!L25)</f>
        <v/>
      </c>
      <c r="AX25" s="2"/>
      <c r="AY25" s="52" t="str">
        <f t="shared" si="48"/>
        <v/>
      </c>
      <c r="AZ25" s="52" t="str">
        <f t="shared" si="49"/>
        <v/>
      </c>
      <c r="BA25" s="52" t="str">
        <f t="shared" si="50"/>
        <v/>
      </c>
      <c r="BB25" s="52" t="str">
        <f t="shared" si="51"/>
        <v/>
      </c>
      <c r="BC25" s="52" t="str">
        <f t="shared" si="52"/>
        <v/>
      </c>
      <c r="BD25" s="52" t="str">
        <f t="shared" si="53"/>
        <v/>
      </c>
      <c r="BE25" s="52" t="str">
        <f t="shared" si="54"/>
        <v/>
      </c>
      <c r="BF25" s="52" t="str">
        <f t="shared" si="55"/>
        <v/>
      </c>
      <c r="BG25" s="52" t="str">
        <f t="shared" si="56"/>
        <v/>
      </c>
      <c r="BH25" s="2"/>
      <c r="BI25" s="103" t="str">
        <f>IF(ISBLANK('IP Rules'!N25),"",'IP Rules'!N25)</f>
        <v/>
      </c>
      <c r="BJ25" s="110" t="str">
        <f t="shared" si="57"/>
        <v/>
      </c>
      <c r="BK25" s="109" t="str">
        <f t="shared" si="58"/>
        <v>MISSING</v>
      </c>
      <c r="BL25" s="109" t="str">
        <f t="shared" si="59"/>
        <v>MISSING</v>
      </c>
      <c r="BM25" s="109" t="str">
        <f t="shared" si="60"/>
        <v>MISSING</v>
      </c>
      <c r="BN25" s="110" t="str">
        <f t="shared" si="61"/>
        <v>ERROR</v>
      </c>
      <c r="BO25" s="111" t="str">
        <f t="shared" si="117"/>
        <v>ERROR</v>
      </c>
      <c r="BP25" s="111" t="str">
        <f t="shared" si="62"/>
        <v>ERROR</v>
      </c>
      <c r="BQ25" s="111" t="str">
        <f t="shared" si="118"/>
        <v>ERROR</v>
      </c>
      <c r="BR25" s="109" t="str">
        <f t="shared" si="119"/>
        <v>ERROR</v>
      </c>
      <c r="BS25" s="110" t="str">
        <f t="shared" si="63"/>
        <v>ERROR</v>
      </c>
      <c r="BT25" s="109" t="str">
        <f t="shared" si="64"/>
        <v>ERROR</v>
      </c>
      <c r="BU25" s="109" t="str">
        <f t="shared" si="65"/>
        <v>ERROR</v>
      </c>
      <c r="BV25" s="109" t="str">
        <f t="shared" si="66"/>
        <v>ERROR</v>
      </c>
      <c r="BW25" s="109" t="str">
        <f t="shared" si="67"/>
        <v>ERROR</v>
      </c>
      <c r="BX25" s="110" t="str">
        <f t="shared" si="68"/>
        <v>ERROR</v>
      </c>
      <c r="BY25" s="110" t="str">
        <f t="shared" si="125"/>
        <v/>
      </c>
      <c r="BZ25" s="117" t="str">
        <f t="shared" si="69"/>
        <v>OK</v>
      </c>
      <c r="CA25" s="104" t="str">
        <f t="shared" si="8"/>
        <v/>
      </c>
      <c r="CB25" s="104" t="str">
        <f t="shared" si="9"/>
        <v/>
      </c>
      <c r="CC25" s="104" t="str">
        <f t="shared" si="10"/>
        <v/>
      </c>
      <c r="CD25" s="109" t="str">
        <f t="shared" si="70"/>
        <v>FAILED CHECKS</v>
      </c>
      <c r="CE25" s="22"/>
      <c r="CF25" s="116" t="str">
        <f t="shared" si="71"/>
        <v>ERROR</v>
      </c>
      <c r="CG25" s="116" t="str">
        <f t="shared" si="72"/>
        <v>-</v>
      </c>
      <c r="CH25" s="116" t="str">
        <f t="shared" si="73"/>
        <v>-</v>
      </c>
      <c r="CI25" s="116" t="str">
        <f t="shared" si="74"/>
        <v>-</v>
      </c>
      <c r="CJ25" s="116">
        <f t="shared" si="75"/>
        <v>0</v>
      </c>
      <c r="CK25" s="116">
        <f t="shared" si="76"/>
        <v>0</v>
      </c>
      <c r="CL25" s="116">
        <f t="shared" si="77"/>
        <v>0</v>
      </c>
      <c r="CM25" s="116">
        <f t="shared" si="78"/>
        <v>0</v>
      </c>
      <c r="CN25" s="116">
        <f t="shared" si="79"/>
        <v>0</v>
      </c>
      <c r="CO25" s="116">
        <f t="shared" si="80"/>
        <v>0</v>
      </c>
      <c r="CP25" s="116">
        <f t="shared" si="81"/>
        <v>0</v>
      </c>
      <c r="CQ25" s="116">
        <f t="shared" si="82"/>
        <v>0</v>
      </c>
      <c r="CR25" s="116">
        <f t="shared" si="83"/>
        <v>0</v>
      </c>
      <c r="CS25" s="116">
        <f t="shared" si="84"/>
        <v>0</v>
      </c>
      <c r="CT25" s="116">
        <f t="shared" si="85"/>
        <v>0</v>
      </c>
      <c r="CU25" s="116">
        <f t="shared" si="86"/>
        <v>0</v>
      </c>
      <c r="CV25" s="116">
        <f t="shared" si="87"/>
        <v>0</v>
      </c>
      <c r="CW25" s="116">
        <f t="shared" si="88"/>
        <v>0</v>
      </c>
      <c r="CX25" s="116">
        <f t="shared" si="89"/>
        <v>0</v>
      </c>
      <c r="CY25" s="116">
        <f t="shared" si="90"/>
        <v>0</v>
      </c>
      <c r="CZ25" s="116">
        <f t="shared" si="91"/>
        <v>0</v>
      </c>
      <c r="DA25" s="116">
        <f t="shared" si="92"/>
        <v>0</v>
      </c>
      <c r="DB25" s="116">
        <f t="shared" si="93"/>
        <v>0</v>
      </c>
      <c r="DC25" s="116">
        <f t="shared" si="94"/>
        <v>0</v>
      </c>
      <c r="DD25" s="116">
        <f t="shared" si="95"/>
        <v>0</v>
      </c>
      <c r="DE25" s="116">
        <f t="shared" si="96"/>
        <v>0</v>
      </c>
      <c r="DF25" s="116">
        <f t="shared" si="97"/>
        <v>0</v>
      </c>
      <c r="DG25" s="116">
        <f t="shared" si="98"/>
        <v>0</v>
      </c>
      <c r="DH25" s="116">
        <f t="shared" si="99"/>
        <v>0</v>
      </c>
      <c r="DI25" s="116">
        <f t="shared" si="100"/>
        <v>0</v>
      </c>
      <c r="DJ25" s="116">
        <f t="shared" si="101"/>
        <v>0</v>
      </c>
      <c r="DK25" s="116">
        <f t="shared" si="102"/>
        <v>0</v>
      </c>
      <c r="DL25" s="116">
        <f t="shared" si="103"/>
        <v>0</v>
      </c>
      <c r="DM25" s="116">
        <f t="shared" si="104"/>
        <v>0</v>
      </c>
      <c r="DN25" s="116">
        <f t="shared" si="105"/>
        <v>0</v>
      </c>
      <c r="DO25" s="116">
        <f t="shared" si="106"/>
        <v>0</v>
      </c>
      <c r="DP25" s="116">
        <f t="shared" si="107"/>
        <v>0</v>
      </c>
      <c r="DQ25" s="116">
        <f t="shared" si="108"/>
        <v>0</v>
      </c>
      <c r="DR25" s="116">
        <f t="shared" si="109"/>
        <v>0</v>
      </c>
      <c r="DS25" s="116">
        <f t="shared" si="110"/>
        <v>0</v>
      </c>
      <c r="DT25" s="116">
        <f t="shared" si="11"/>
        <v>0</v>
      </c>
      <c r="DU25" s="116">
        <f t="shared" si="111"/>
        <v>0</v>
      </c>
      <c r="DV25" s="116">
        <f t="shared" si="112"/>
        <v>0</v>
      </c>
      <c r="DW25" s="116">
        <f t="shared" si="113"/>
        <v>0</v>
      </c>
      <c r="DX25" s="114" t="b">
        <f t="shared" si="12"/>
        <v>0</v>
      </c>
      <c r="DY25" s="116" t="str">
        <f t="shared" si="114"/>
        <v>FAILED CHECKS</v>
      </c>
      <c r="DZ25" s="2"/>
      <c r="EA25" s="105" t="str">
        <f t="shared" si="13"/>
        <v/>
      </c>
      <c r="EB25" s="2"/>
      <c r="EC25" s="105" t="str">
        <f t="shared" si="14"/>
        <v/>
      </c>
      <c r="ED25" s="2"/>
      <c r="EE25" s="105" t="str">
        <f t="shared" si="15"/>
        <v/>
      </c>
      <c r="EF25" s="2"/>
      <c r="EG25" s="6">
        <f t="shared" si="120"/>
        <v>15</v>
      </c>
      <c r="EH25" s="2"/>
      <c r="EI25" s="29" t="str">
        <f>IF(ISBLANK('IP Rules'!P25),"",'IP Rules'!P25)</f>
        <v/>
      </c>
      <c r="EJ25" s="2"/>
      <c r="EK25" s="29" t="str">
        <f>IF(ISBLANK('IP Rules'!R25),"",'IP Rules'!R25)</f>
        <v/>
      </c>
      <c r="EL25" s="2"/>
      <c r="EM25" s="29" t="str">
        <f>IF(ISBLANK('IP Rules'!T25),"",'IP Rules'!T25)</f>
        <v/>
      </c>
      <c r="EN25" s="2"/>
      <c r="EO25" s="7" t="str">
        <f t="shared" si="121"/>
        <v>NO</v>
      </c>
      <c r="EP25" s="7" t="str">
        <f t="shared" si="122"/>
        <v>NO</v>
      </c>
      <c r="EQ25" s="7" t="str">
        <f t="shared" si="123"/>
        <v/>
      </c>
      <c r="ER25" s="7" t="str">
        <f t="shared" si="124"/>
        <v/>
      </c>
      <c r="ES25" s="7" t="str">
        <f>IF(AND(ISNUMBER('IP Rules'!R25),'IP Rules'!R25&gt;=0,'IP Rules'!R25&lt;=65535),"GOOD","BAD")</f>
        <v>BAD</v>
      </c>
      <c r="ET25" s="7" t="str">
        <f>IF(OR(AND(ISNUMBER('IP Rules'!T25),'IP Rules'!T25&gt;=1,'IP Rules'!T25&lt;=65535,'IP Rules'!R25&lt;'IP Rules'!T25),'IP Rules'!T25=""),"GOOD","BAD")</f>
        <v>GOOD</v>
      </c>
      <c r="EU25" s="9" t="str">
        <f t="shared" si="16"/>
        <v/>
      </c>
      <c r="EV25" s="2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</row>
    <row r="26" spans="1:211" ht="15.75" thickBot="1">
      <c r="A26" s="2"/>
      <c r="B26" s="6">
        <f t="shared" si="116"/>
        <v>16</v>
      </c>
      <c r="C26" s="2"/>
      <c r="D26" s="48" t="str">
        <f>IF(ISBLANK('IP Rules'!H26),"",'IP Rules'!H26)</f>
        <v/>
      </c>
      <c r="E26" s="52" t="str">
        <f t="shared" si="17"/>
        <v/>
      </c>
      <c r="F26" s="52" t="str">
        <f t="shared" si="18"/>
        <v/>
      </c>
      <c r="G26" s="52" t="str">
        <f t="shared" si="19"/>
        <v/>
      </c>
      <c r="H26" s="52" t="str">
        <f t="shared" si="20"/>
        <v/>
      </c>
      <c r="I26" s="52" t="str">
        <f t="shared" si="21"/>
        <v/>
      </c>
      <c r="J26" s="52" t="str">
        <f t="shared" si="22"/>
        <v/>
      </c>
      <c r="K26" s="52" t="str">
        <f t="shared" si="23"/>
        <v/>
      </c>
      <c r="L26" s="52" t="str">
        <f t="shared" si="24"/>
        <v/>
      </c>
      <c r="M26" s="2"/>
      <c r="N26" s="52" t="str">
        <f t="shared" si="25"/>
        <v/>
      </c>
      <c r="O26" s="2"/>
      <c r="P26" s="103" t="str">
        <f>IF(UPPER('IP Rules'!H26)="ANY","",IF(LEN(TRIM('IP Rules'!J26))=0,"",'IP Rules'!J26))</f>
        <v/>
      </c>
      <c r="Q26" s="7" t="str">
        <f t="shared" si="26"/>
        <v/>
      </c>
      <c r="R26" s="109" t="str">
        <f t="shared" si="27"/>
        <v>MISSING</v>
      </c>
      <c r="S26" s="109" t="str">
        <f t="shared" si="28"/>
        <v>MISSING</v>
      </c>
      <c r="T26" s="109" t="str">
        <f t="shared" si="29"/>
        <v>MISSING</v>
      </c>
      <c r="U26" s="110" t="str">
        <f t="shared" si="30"/>
        <v>ERROR</v>
      </c>
      <c r="V26" s="111" t="str">
        <f t="shared" si="31"/>
        <v>ERROR</v>
      </c>
      <c r="W26" s="111" t="str">
        <f t="shared" si="32"/>
        <v>ERROR</v>
      </c>
      <c r="X26" s="111" t="str">
        <f t="shared" si="33"/>
        <v>ERROR</v>
      </c>
      <c r="Y26" s="109" t="str">
        <f t="shared" si="34"/>
        <v>ERROR</v>
      </c>
      <c r="Z26" s="110" t="str">
        <f t="shared" si="35"/>
        <v>ERROR</v>
      </c>
      <c r="AA26" s="109" t="str">
        <f t="shared" si="36"/>
        <v>ERROR</v>
      </c>
      <c r="AB26" s="109" t="str">
        <f t="shared" si="37"/>
        <v>ERROR</v>
      </c>
      <c r="AC26" s="109" t="str">
        <f t="shared" si="38"/>
        <v>ERROR</v>
      </c>
      <c r="AD26" s="109" t="str">
        <f t="shared" si="39"/>
        <v>ERROR</v>
      </c>
      <c r="AE26" s="110" t="str">
        <f t="shared" si="40"/>
        <v>ERROR</v>
      </c>
      <c r="AF26" s="7" t="str">
        <f t="shared" si="41"/>
        <v/>
      </c>
      <c r="AG26" s="104" t="str">
        <f t="shared" si="42"/>
        <v/>
      </c>
      <c r="AH26" s="104" t="str">
        <f t="shared" si="43"/>
        <v/>
      </c>
      <c r="AI26" s="104" t="str">
        <f t="shared" si="44"/>
        <v/>
      </c>
      <c r="AJ26" s="114" t="str">
        <f>IF(AND(Q26&lt;&gt;"ERROR",UPPER('IP Rules'!D26)="GLOBAL",UPPER(N26)="ANY"),"All_IPs","")</f>
        <v/>
      </c>
      <c r="AK26" s="114" t="str">
        <f>IF(AND(Q26&lt;&gt;"ERROR",UPPER('IP Rules'!D26)="NATIONAL",UPPER(N26)="ANY"),"GRP_ALL_CNSP_SUBNETS","")</f>
        <v/>
      </c>
      <c r="AL26" s="104" t="str">
        <f>IF(LEN(TRIM(D26))=0,"",IF(AND(Q26&lt;&gt;"ERROR",UPPER('IP Rules'!H26)&lt;&gt;"ANY"),AI26&amp;N26&amp;"_"&amp;AG26,""))</f>
        <v/>
      </c>
      <c r="AM26" s="109" t="str">
        <f t="shared" si="45"/>
        <v>FAILED CHECKS</v>
      </c>
      <c r="AN26" s="2"/>
      <c r="AO26" s="62" t="str">
        <f t="shared" si="3"/>
        <v/>
      </c>
      <c r="AP26" s="26"/>
      <c r="AQ26" s="62" t="str">
        <f t="shared" si="46"/>
        <v/>
      </c>
      <c r="AR26" s="26"/>
      <c r="AS26" s="6">
        <f>'IP Rules'!F26</f>
        <v>0</v>
      </c>
      <c r="AT26" s="2"/>
      <c r="AU26" s="6">
        <f t="shared" si="47"/>
        <v>16</v>
      </c>
      <c r="AV26" s="2"/>
      <c r="AW26" s="46" t="str">
        <f>IF(ISBLANK('IP Rules'!L26),"",'IP Rules'!L26)</f>
        <v/>
      </c>
      <c r="AX26" s="2"/>
      <c r="AY26" s="52" t="str">
        <f t="shared" si="48"/>
        <v/>
      </c>
      <c r="AZ26" s="52" t="str">
        <f t="shared" si="49"/>
        <v/>
      </c>
      <c r="BA26" s="52" t="str">
        <f t="shared" si="50"/>
        <v/>
      </c>
      <c r="BB26" s="52" t="str">
        <f t="shared" si="51"/>
        <v/>
      </c>
      <c r="BC26" s="52" t="str">
        <f t="shared" si="52"/>
        <v/>
      </c>
      <c r="BD26" s="52" t="str">
        <f t="shared" si="53"/>
        <v/>
      </c>
      <c r="BE26" s="52" t="str">
        <f t="shared" si="54"/>
        <v/>
      </c>
      <c r="BF26" s="52" t="str">
        <f t="shared" si="55"/>
        <v/>
      </c>
      <c r="BG26" s="52" t="str">
        <f t="shared" si="56"/>
        <v/>
      </c>
      <c r="BH26" s="2"/>
      <c r="BI26" s="103" t="str">
        <f>IF(ISBLANK('IP Rules'!N26),"",'IP Rules'!N26)</f>
        <v/>
      </c>
      <c r="BJ26" s="110" t="str">
        <f t="shared" si="57"/>
        <v/>
      </c>
      <c r="BK26" s="109" t="str">
        <f t="shared" si="58"/>
        <v>MISSING</v>
      </c>
      <c r="BL26" s="109" t="str">
        <f t="shared" si="59"/>
        <v>MISSING</v>
      </c>
      <c r="BM26" s="109" t="str">
        <f t="shared" si="60"/>
        <v>MISSING</v>
      </c>
      <c r="BN26" s="110" t="str">
        <f t="shared" si="61"/>
        <v>ERROR</v>
      </c>
      <c r="BO26" s="111" t="str">
        <f t="shared" si="117"/>
        <v>ERROR</v>
      </c>
      <c r="BP26" s="111" t="str">
        <f t="shared" si="62"/>
        <v>ERROR</v>
      </c>
      <c r="BQ26" s="111" t="str">
        <f t="shared" si="118"/>
        <v>ERROR</v>
      </c>
      <c r="BR26" s="109" t="str">
        <f t="shared" si="119"/>
        <v>ERROR</v>
      </c>
      <c r="BS26" s="110" t="str">
        <f t="shared" si="63"/>
        <v>ERROR</v>
      </c>
      <c r="BT26" s="109" t="str">
        <f t="shared" si="64"/>
        <v>ERROR</v>
      </c>
      <c r="BU26" s="109" t="str">
        <f t="shared" si="65"/>
        <v>ERROR</v>
      </c>
      <c r="BV26" s="109" t="str">
        <f t="shared" si="66"/>
        <v>ERROR</v>
      </c>
      <c r="BW26" s="109" t="str">
        <f t="shared" si="67"/>
        <v>ERROR</v>
      </c>
      <c r="BX26" s="110" t="str">
        <f t="shared" si="68"/>
        <v>ERROR</v>
      </c>
      <c r="BY26" s="110" t="str">
        <f t="shared" si="125"/>
        <v/>
      </c>
      <c r="BZ26" s="117" t="str">
        <f t="shared" si="69"/>
        <v>OK</v>
      </c>
      <c r="CA26" s="104" t="str">
        <f t="shared" si="8"/>
        <v/>
      </c>
      <c r="CB26" s="104" t="str">
        <f t="shared" si="9"/>
        <v/>
      </c>
      <c r="CC26" s="104" t="str">
        <f t="shared" si="10"/>
        <v/>
      </c>
      <c r="CD26" s="109" t="str">
        <f t="shared" si="70"/>
        <v>FAILED CHECKS</v>
      </c>
      <c r="CE26" s="22"/>
      <c r="CF26" s="116" t="str">
        <f t="shared" si="71"/>
        <v>ERROR</v>
      </c>
      <c r="CG26" s="116" t="str">
        <f t="shared" si="72"/>
        <v>-</v>
      </c>
      <c r="CH26" s="116" t="str">
        <f t="shared" si="73"/>
        <v>-</v>
      </c>
      <c r="CI26" s="116" t="str">
        <f t="shared" si="74"/>
        <v>-</v>
      </c>
      <c r="CJ26" s="116">
        <f t="shared" si="75"/>
        <v>0</v>
      </c>
      <c r="CK26" s="116">
        <f t="shared" si="76"/>
        <v>0</v>
      </c>
      <c r="CL26" s="116">
        <f t="shared" si="77"/>
        <v>0</v>
      </c>
      <c r="CM26" s="116">
        <f t="shared" si="78"/>
        <v>0</v>
      </c>
      <c r="CN26" s="116">
        <f t="shared" si="79"/>
        <v>0</v>
      </c>
      <c r="CO26" s="116">
        <f t="shared" si="80"/>
        <v>0</v>
      </c>
      <c r="CP26" s="116">
        <f t="shared" si="81"/>
        <v>0</v>
      </c>
      <c r="CQ26" s="116">
        <f t="shared" si="82"/>
        <v>0</v>
      </c>
      <c r="CR26" s="116">
        <f t="shared" si="83"/>
        <v>0</v>
      </c>
      <c r="CS26" s="116">
        <f t="shared" si="84"/>
        <v>0</v>
      </c>
      <c r="CT26" s="116">
        <f t="shared" si="85"/>
        <v>0</v>
      </c>
      <c r="CU26" s="116">
        <f t="shared" si="86"/>
        <v>0</v>
      </c>
      <c r="CV26" s="116">
        <f t="shared" si="87"/>
        <v>0</v>
      </c>
      <c r="CW26" s="116">
        <f t="shared" si="88"/>
        <v>0</v>
      </c>
      <c r="CX26" s="116">
        <f t="shared" si="89"/>
        <v>0</v>
      </c>
      <c r="CY26" s="116">
        <f t="shared" si="90"/>
        <v>0</v>
      </c>
      <c r="CZ26" s="116">
        <f t="shared" si="91"/>
        <v>0</v>
      </c>
      <c r="DA26" s="116">
        <f t="shared" si="92"/>
        <v>0</v>
      </c>
      <c r="DB26" s="116">
        <f t="shared" si="93"/>
        <v>0</v>
      </c>
      <c r="DC26" s="116">
        <f t="shared" si="94"/>
        <v>0</v>
      </c>
      <c r="DD26" s="116">
        <f t="shared" si="95"/>
        <v>0</v>
      </c>
      <c r="DE26" s="116">
        <f t="shared" si="96"/>
        <v>0</v>
      </c>
      <c r="DF26" s="116">
        <f t="shared" si="97"/>
        <v>0</v>
      </c>
      <c r="DG26" s="116">
        <f t="shared" si="98"/>
        <v>0</v>
      </c>
      <c r="DH26" s="116">
        <f t="shared" si="99"/>
        <v>0</v>
      </c>
      <c r="DI26" s="116">
        <f t="shared" si="100"/>
        <v>0</v>
      </c>
      <c r="DJ26" s="116">
        <f t="shared" si="101"/>
        <v>0</v>
      </c>
      <c r="DK26" s="116">
        <f t="shared" si="102"/>
        <v>0</v>
      </c>
      <c r="DL26" s="116">
        <f t="shared" si="103"/>
        <v>0</v>
      </c>
      <c r="DM26" s="116">
        <f t="shared" si="104"/>
        <v>0</v>
      </c>
      <c r="DN26" s="116">
        <f t="shared" si="105"/>
        <v>0</v>
      </c>
      <c r="DO26" s="116">
        <f t="shared" si="106"/>
        <v>0</v>
      </c>
      <c r="DP26" s="116">
        <f t="shared" si="107"/>
        <v>0</v>
      </c>
      <c r="DQ26" s="116">
        <f t="shared" si="108"/>
        <v>0</v>
      </c>
      <c r="DR26" s="116">
        <f t="shared" si="109"/>
        <v>0</v>
      </c>
      <c r="DS26" s="116">
        <f t="shared" si="110"/>
        <v>0</v>
      </c>
      <c r="DT26" s="116">
        <f t="shared" si="11"/>
        <v>0</v>
      </c>
      <c r="DU26" s="116">
        <f t="shared" si="111"/>
        <v>0</v>
      </c>
      <c r="DV26" s="116">
        <f t="shared" si="112"/>
        <v>0</v>
      </c>
      <c r="DW26" s="116">
        <f t="shared" si="113"/>
        <v>0</v>
      </c>
      <c r="DX26" s="114" t="b">
        <f t="shared" si="12"/>
        <v>0</v>
      </c>
      <c r="DY26" s="116" t="str">
        <f t="shared" si="114"/>
        <v>FAILED CHECKS</v>
      </c>
      <c r="DZ26" s="2"/>
      <c r="EA26" s="105" t="str">
        <f t="shared" si="13"/>
        <v/>
      </c>
      <c r="EB26" s="2"/>
      <c r="EC26" s="105" t="str">
        <f t="shared" si="14"/>
        <v/>
      </c>
      <c r="ED26" s="2"/>
      <c r="EE26" s="105" t="str">
        <f t="shared" si="15"/>
        <v/>
      </c>
      <c r="EF26" s="2"/>
      <c r="EG26" s="6">
        <f t="shared" si="120"/>
        <v>16</v>
      </c>
      <c r="EH26" s="2"/>
      <c r="EI26" s="29" t="str">
        <f>IF(ISBLANK('IP Rules'!P26),"",'IP Rules'!P26)</f>
        <v/>
      </c>
      <c r="EJ26" s="2"/>
      <c r="EK26" s="29" t="str">
        <f>IF(ISBLANK('IP Rules'!R26),"",'IP Rules'!R26)</f>
        <v/>
      </c>
      <c r="EL26" s="2"/>
      <c r="EM26" s="29" t="str">
        <f>IF(ISBLANK('IP Rules'!T26),"",'IP Rules'!T26)</f>
        <v/>
      </c>
      <c r="EN26" s="2"/>
      <c r="EO26" s="7" t="str">
        <f t="shared" si="121"/>
        <v>NO</v>
      </c>
      <c r="EP26" s="7" t="str">
        <f t="shared" si="122"/>
        <v>NO</v>
      </c>
      <c r="EQ26" s="7" t="str">
        <f t="shared" si="123"/>
        <v/>
      </c>
      <c r="ER26" s="7" t="str">
        <f t="shared" si="124"/>
        <v/>
      </c>
      <c r="ES26" s="7" t="str">
        <f>IF(AND(ISNUMBER('IP Rules'!R26),'IP Rules'!R26&gt;=0,'IP Rules'!R26&lt;=65535),"GOOD","BAD")</f>
        <v>BAD</v>
      </c>
      <c r="ET26" s="7" t="str">
        <f>IF(OR(AND(ISNUMBER('IP Rules'!T26),'IP Rules'!T26&gt;=1,'IP Rules'!T26&lt;=65535,'IP Rules'!R26&lt;'IP Rules'!T26),'IP Rules'!T26=""),"GOOD","BAD")</f>
        <v>GOOD</v>
      </c>
      <c r="EU26" s="9" t="str">
        <f t="shared" si="16"/>
        <v/>
      </c>
      <c r="EV26" s="2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</row>
    <row r="27" spans="1:211" ht="15.75" thickBot="1">
      <c r="A27" s="2"/>
      <c r="B27" s="6">
        <f t="shared" si="116"/>
        <v>17</v>
      </c>
      <c r="C27" s="2"/>
      <c r="D27" s="48" t="str">
        <f>IF(ISBLANK('IP Rules'!H27),"",'IP Rules'!H27)</f>
        <v/>
      </c>
      <c r="E27" s="52" t="str">
        <f t="shared" si="17"/>
        <v/>
      </c>
      <c r="F27" s="52" t="str">
        <f t="shared" si="18"/>
        <v/>
      </c>
      <c r="G27" s="52" t="str">
        <f t="shared" si="19"/>
        <v/>
      </c>
      <c r="H27" s="52" t="str">
        <f t="shared" si="20"/>
        <v/>
      </c>
      <c r="I27" s="52" t="str">
        <f t="shared" si="21"/>
        <v/>
      </c>
      <c r="J27" s="52" t="str">
        <f t="shared" si="22"/>
        <v/>
      </c>
      <c r="K27" s="52" t="str">
        <f t="shared" si="23"/>
        <v/>
      </c>
      <c r="L27" s="52" t="str">
        <f t="shared" si="24"/>
        <v/>
      </c>
      <c r="M27" s="2"/>
      <c r="N27" s="52" t="str">
        <f t="shared" si="25"/>
        <v/>
      </c>
      <c r="O27" s="2"/>
      <c r="P27" s="103" t="str">
        <f>IF(UPPER('IP Rules'!H27)="ANY","",IF(LEN(TRIM('IP Rules'!J27))=0,"",'IP Rules'!J27))</f>
        <v/>
      </c>
      <c r="Q27" s="7" t="str">
        <f t="shared" si="26"/>
        <v/>
      </c>
      <c r="R27" s="109" t="str">
        <f t="shared" si="27"/>
        <v>MISSING</v>
      </c>
      <c r="S27" s="109" t="str">
        <f t="shared" si="28"/>
        <v>MISSING</v>
      </c>
      <c r="T27" s="109" t="str">
        <f t="shared" si="29"/>
        <v>MISSING</v>
      </c>
      <c r="U27" s="110" t="str">
        <f t="shared" si="30"/>
        <v>ERROR</v>
      </c>
      <c r="V27" s="111" t="str">
        <f t="shared" si="31"/>
        <v>ERROR</v>
      </c>
      <c r="W27" s="111" t="str">
        <f t="shared" si="32"/>
        <v>ERROR</v>
      </c>
      <c r="X27" s="111" t="str">
        <f t="shared" si="33"/>
        <v>ERROR</v>
      </c>
      <c r="Y27" s="109" t="str">
        <f t="shared" si="34"/>
        <v>ERROR</v>
      </c>
      <c r="Z27" s="110" t="str">
        <f t="shared" si="35"/>
        <v>ERROR</v>
      </c>
      <c r="AA27" s="109" t="str">
        <f t="shared" si="36"/>
        <v>ERROR</v>
      </c>
      <c r="AB27" s="109" t="str">
        <f t="shared" si="37"/>
        <v>ERROR</v>
      </c>
      <c r="AC27" s="109" t="str">
        <f t="shared" si="38"/>
        <v>ERROR</v>
      </c>
      <c r="AD27" s="109" t="str">
        <f t="shared" si="39"/>
        <v>ERROR</v>
      </c>
      <c r="AE27" s="110" t="str">
        <f t="shared" si="40"/>
        <v>ERROR</v>
      </c>
      <c r="AF27" s="7" t="str">
        <f t="shared" si="41"/>
        <v/>
      </c>
      <c r="AG27" s="104" t="str">
        <f t="shared" si="42"/>
        <v/>
      </c>
      <c r="AH27" s="104" t="str">
        <f t="shared" si="43"/>
        <v/>
      </c>
      <c r="AI27" s="104" t="str">
        <f t="shared" si="44"/>
        <v/>
      </c>
      <c r="AJ27" s="114" t="str">
        <f>IF(AND(Q27&lt;&gt;"ERROR",UPPER('IP Rules'!D27)="GLOBAL",UPPER(N27)="ANY"),"All_IPs","")</f>
        <v/>
      </c>
      <c r="AK27" s="114" t="str">
        <f>IF(AND(Q27&lt;&gt;"ERROR",UPPER('IP Rules'!D27)="NATIONAL",UPPER(N27)="ANY"),"GRP_ALL_CNSP_SUBNETS","")</f>
        <v/>
      </c>
      <c r="AL27" s="104" t="str">
        <f>IF(LEN(TRIM(D27))=0,"",IF(AND(Q27&lt;&gt;"ERROR",UPPER('IP Rules'!H27)&lt;&gt;"ANY"),AI27&amp;N27&amp;"_"&amp;AG27,""))</f>
        <v/>
      </c>
      <c r="AM27" s="109" t="str">
        <f t="shared" si="45"/>
        <v>FAILED CHECKS</v>
      </c>
      <c r="AN27" s="2"/>
      <c r="AO27" s="62" t="str">
        <f t="shared" si="3"/>
        <v/>
      </c>
      <c r="AP27" s="26"/>
      <c r="AQ27" s="62" t="str">
        <f t="shared" si="46"/>
        <v/>
      </c>
      <c r="AR27" s="26"/>
      <c r="AS27" s="6">
        <f>'IP Rules'!F27</f>
        <v>0</v>
      </c>
      <c r="AT27" s="2"/>
      <c r="AU27" s="6">
        <f t="shared" si="47"/>
        <v>17</v>
      </c>
      <c r="AV27" s="2"/>
      <c r="AW27" s="46" t="str">
        <f>IF(ISBLANK('IP Rules'!L27),"",'IP Rules'!L27)</f>
        <v/>
      </c>
      <c r="AX27" s="2"/>
      <c r="AY27" s="52" t="str">
        <f t="shared" si="48"/>
        <v/>
      </c>
      <c r="AZ27" s="52" t="str">
        <f t="shared" si="49"/>
        <v/>
      </c>
      <c r="BA27" s="52" t="str">
        <f t="shared" si="50"/>
        <v/>
      </c>
      <c r="BB27" s="52" t="str">
        <f t="shared" si="51"/>
        <v/>
      </c>
      <c r="BC27" s="52" t="str">
        <f t="shared" si="52"/>
        <v/>
      </c>
      <c r="BD27" s="52" t="str">
        <f t="shared" si="53"/>
        <v/>
      </c>
      <c r="BE27" s="52" t="str">
        <f t="shared" si="54"/>
        <v/>
      </c>
      <c r="BF27" s="52" t="str">
        <f t="shared" si="55"/>
        <v/>
      </c>
      <c r="BG27" s="52" t="str">
        <f t="shared" si="56"/>
        <v/>
      </c>
      <c r="BH27" s="2"/>
      <c r="BI27" s="103" t="str">
        <f>IF(ISBLANK('IP Rules'!N27),"",'IP Rules'!N27)</f>
        <v/>
      </c>
      <c r="BJ27" s="110" t="str">
        <f t="shared" si="57"/>
        <v/>
      </c>
      <c r="BK27" s="109" t="str">
        <f t="shared" si="58"/>
        <v>MISSING</v>
      </c>
      <c r="BL27" s="109" t="str">
        <f t="shared" si="59"/>
        <v>MISSING</v>
      </c>
      <c r="BM27" s="109" t="str">
        <f t="shared" si="60"/>
        <v>MISSING</v>
      </c>
      <c r="BN27" s="110" t="str">
        <f t="shared" si="61"/>
        <v>ERROR</v>
      </c>
      <c r="BO27" s="111" t="str">
        <f t="shared" si="117"/>
        <v>ERROR</v>
      </c>
      <c r="BP27" s="111" t="str">
        <f t="shared" si="62"/>
        <v>ERROR</v>
      </c>
      <c r="BQ27" s="111" t="str">
        <f t="shared" si="118"/>
        <v>ERROR</v>
      </c>
      <c r="BR27" s="109" t="str">
        <f t="shared" si="119"/>
        <v>ERROR</v>
      </c>
      <c r="BS27" s="110" t="str">
        <f t="shared" si="63"/>
        <v>ERROR</v>
      </c>
      <c r="BT27" s="109" t="str">
        <f t="shared" si="64"/>
        <v>ERROR</v>
      </c>
      <c r="BU27" s="109" t="str">
        <f t="shared" si="65"/>
        <v>ERROR</v>
      </c>
      <c r="BV27" s="109" t="str">
        <f t="shared" si="66"/>
        <v>ERROR</v>
      </c>
      <c r="BW27" s="109" t="str">
        <f t="shared" si="67"/>
        <v>ERROR</v>
      </c>
      <c r="BX27" s="110" t="str">
        <f t="shared" si="68"/>
        <v>ERROR</v>
      </c>
      <c r="BY27" s="110" t="str">
        <f t="shared" si="125"/>
        <v/>
      </c>
      <c r="BZ27" s="117" t="str">
        <f t="shared" si="69"/>
        <v>OK</v>
      </c>
      <c r="CA27" s="104" t="str">
        <f t="shared" si="8"/>
        <v/>
      </c>
      <c r="CB27" s="104" t="str">
        <f t="shared" si="9"/>
        <v/>
      </c>
      <c r="CC27" s="104" t="str">
        <f t="shared" si="10"/>
        <v/>
      </c>
      <c r="CD27" s="109" t="str">
        <f t="shared" si="70"/>
        <v>FAILED CHECKS</v>
      </c>
      <c r="CE27" s="22"/>
      <c r="CF27" s="116" t="str">
        <f t="shared" si="71"/>
        <v>ERROR</v>
      </c>
      <c r="CG27" s="116" t="str">
        <f t="shared" si="72"/>
        <v>-</v>
      </c>
      <c r="CH27" s="116" t="str">
        <f t="shared" si="73"/>
        <v>-</v>
      </c>
      <c r="CI27" s="116" t="str">
        <f t="shared" si="74"/>
        <v>-</v>
      </c>
      <c r="CJ27" s="116">
        <f t="shared" si="75"/>
        <v>0</v>
      </c>
      <c r="CK27" s="116">
        <f t="shared" si="76"/>
        <v>0</v>
      </c>
      <c r="CL27" s="116">
        <f t="shared" si="77"/>
        <v>0</v>
      </c>
      <c r="CM27" s="116">
        <f t="shared" si="78"/>
        <v>0</v>
      </c>
      <c r="CN27" s="116">
        <f t="shared" si="79"/>
        <v>0</v>
      </c>
      <c r="CO27" s="116">
        <f t="shared" si="80"/>
        <v>0</v>
      </c>
      <c r="CP27" s="116">
        <f t="shared" si="81"/>
        <v>0</v>
      </c>
      <c r="CQ27" s="116">
        <f t="shared" si="82"/>
        <v>0</v>
      </c>
      <c r="CR27" s="116">
        <f t="shared" si="83"/>
        <v>0</v>
      </c>
      <c r="CS27" s="116">
        <f t="shared" si="84"/>
        <v>0</v>
      </c>
      <c r="CT27" s="116">
        <f t="shared" si="85"/>
        <v>0</v>
      </c>
      <c r="CU27" s="116">
        <f t="shared" si="86"/>
        <v>0</v>
      </c>
      <c r="CV27" s="116">
        <f t="shared" si="87"/>
        <v>0</v>
      </c>
      <c r="CW27" s="116">
        <f t="shared" si="88"/>
        <v>0</v>
      </c>
      <c r="CX27" s="116">
        <f t="shared" si="89"/>
        <v>0</v>
      </c>
      <c r="CY27" s="116">
        <f t="shared" si="90"/>
        <v>0</v>
      </c>
      <c r="CZ27" s="116">
        <f t="shared" si="91"/>
        <v>0</v>
      </c>
      <c r="DA27" s="116">
        <f t="shared" si="92"/>
        <v>0</v>
      </c>
      <c r="DB27" s="116">
        <f t="shared" si="93"/>
        <v>0</v>
      </c>
      <c r="DC27" s="116">
        <f t="shared" si="94"/>
        <v>0</v>
      </c>
      <c r="DD27" s="116">
        <f t="shared" si="95"/>
        <v>0</v>
      </c>
      <c r="DE27" s="116">
        <f t="shared" si="96"/>
        <v>0</v>
      </c>
      <c r="DF27" s="116">
        <f t="shared" si="97"/>
        <v>0</v>
      </c>
      <c r="DG27" s="116">
        <f t="shared" si="98"/>
        <v>0</v>
      </c>
      <c r="DH27" s="116">
        <f t="shared" si="99"/>
        <v>0</v>
      </c>
      <c r="DI27" s="116">
        <f t="shared" si="100"/>
        <v>0</v>
      </c>
      <c r="DJ27" s="116">
        <f t="shared" si="101"/>
        <v>0</v>
      </c>
      <c r="DK27" s="116">
        <f t="shared" si="102"/>
        <v>0</v>
      </c>
      <c r="DL27" s="116">
        <f t="shared" si="103"/>
        <v>0</v>
      </c>
      <c r="DM27" s="116">
        <f t="shared" si="104"/>
        <v>0</v>
      </c>
      <c r="DN27" s="116">
        <f t="shared" si="105"/>
        <v>0</v>
      </c>
      <c r="DO27" s="116">
        <f t="shared" si="106"/>
        <v>0</v>
      </c>
      <c r="DP27" s="116">
        <f t="shared" si="107"/>
        <v>0</v>
      </c>
      <c r="DQ27" s="116">
        <f t="shared" si="108"/>
        <v>0</v>
      </c>
      <c r="DR27" s="116">
        <f t="shared" si="109"/>
        <v>0</v>
      </c>
      <c r="DS27" s="116">
        <f t="shared" si="110"/>
        <v>0</v>
      </c>
      <c r="DT27" s="116">
        <f t="shared" ref="DT27:DT90" si="126">LEN($BG27)-LEN(SUBSTITUTE($BG27,"0",""))</f>
        <v>0</v>
      </c>
      <c r="DU27" s="116">
        <f t="shared" si="111"/>
        <v>0</v>
      </c>
      <c r="DV27" s="116">
        <f t="shared" si="112"/>
        <v>0</v>
      </c>
      <c r="DW27" s="116">
        <f t="shared" si="113"/>
        <v>0</v>
      </c>
      <c r="DX27" s="114" t="b">
        <f t="shared" si="12"/>
        <v>0</v>
      </c>
      <c r="DY27" s="116" t="str">
        <f t="shared" si="114"/>
        <v>FAILED CHECKS</v>
      </c>
      <c r="DZ27" s="2"/>
      <c r="EA27" s="105" t="str">
        <f t="shared" si="13"/>
        <v/>
      </c>
      <c r="EB27" s="2"/>
      <c r="EC27" s="105" t="str">
        <f t="shared" si="14"/>
        <v/>
      </c>
      <c r="ED27" s="2"/>
      <c r="EE27" s="105" t="str">
        <f t="shared" si="15"/>
        <v/>
      </c>
      <c r="EF27" s="2"/>
      <c r="EG27" s="6">
        <f t="shared" si="120"/>
        <v>17</v>
      </c>
      <c r="EH27" s="2"/>
      <c r="EI27" s="29" t="str">
        <f>IF(ISBLANK('IP Rules'!P27),"",'IP Rules'!P27)</f>
        <v/>
      </c>
      <c r="EJ27" s="2"/>
      <c r="EK27" s="29" t="str">
        <f>IF(ISBLANK('IP Rules'!R27),"",'IP Rules'!R27)</f>
        <v/>
      </c>
      <c r="EL27" s="2"/>
      <c r="EM27" s="29" t="str">
        <f>IF(ISBLANK('IP Rules'!T27),"",'IP Rules'!T27)</f>
        <v/>
      </c>
      <c r="EN27" s="2"/>
      <c r="EO27" s="7" t="str">
        <f t="shared" si="121"/>
        <v>NO</v>
      </c>
      <c r="EP27" s="7" t="str">
        <f t="shared" si="122"/>
        <v>NO</v>
      </c>
      <c r="EQ27" s="7" t="str">
        <f t="shared" si="123"/>
        <v/>
      </c>
      <c r="ER27" s="7" t="str">
        <f t="shared" si="124"/>
        <v/>
      </c>
      <c r="ES27" s="7" t="str">
        <f>IF(AND(ISNUMBER('IP Rules'!R27),'IP Rules'!R27&gt;=0,'IP Rules'!R27&lt;=65535),"GOOD","BAD")</f>
        <v>BAD</v>
      </c>
      <c r="ET27" s="7" t="str">
        <f>IF(OR(AND(ISNUMBER('IP Rules'!T27),'IP Rules'!T27&gt;=1,'IP Rules'!T27&lt;=65535,'IP Rules'!R27&lt;'IP Rules'!T27),'IP Rules'!T27=""),"GOOD","BAD")</f>
        <v>GOOD</v>
      </c>
      <c r="EU27" s="9" t="str">
        <f t="shared" si="16"/>
        <v/>
      </c>
      <c r="EV27" s="2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</row>
    <row r="28" spans="1:211" ht="15.75" thickBot="1">
      <c r="A28" s="2"/>
      <c r="B28" s="6">
        <f t="shared" si="116"/>
        <v>18</v>
      </c>
      <c r="C28" s="2"/>
      <c r="D28" s="48" t="str">
        <f>IF(ISBLANK('IP Rules'!H28),"",'IP Rules'!H28)</f>
        <v/>
      </c>
      <c r="E28" s="52" t="str">
        <f t="shared" si="17"/>
        <v/>
      </c>
      <c r="F28" s="52" t="str">
        <f t="shared" si="18"/>
        <v/>
      </c>
      <c r="G28" s="52" t="str">
        <f t="shared" si="19"/>
        <v/>
      </c>
      <c r="H28" s="52" t="str">
        <f t="shared" si="20"/>
        <v/>
      </c>
      <c r="I28" s="52" t="str">
        <f t="shared" si="21"/>
        <v/>
      </c>
      <c r="J28" s="52" t="str">
        <f t="shared" si="22"/>
        <v/>
      </c>
      <c r="K28" s="52" t="str">
        <f t="shared" si="23"/>
        <v/>
      </c>
      <c r="L28" s="52" t="str">
        <f t="shared" si="24"/>
        <v/>
      </c>
      <c r="M28" s="2"/>
      <c r="N28" s="52" t="str">
        <f t="shared" si="25"/>
        <v/>
      </c>
      <c r="O28" s="2"/>
      <c r="P28" s="103" t="str">
        <f>IF(UPPER('IP Rules'!H28)="ANY","",IF(LEN(TRIM('IP Rules'!J28))=0,"",'IP Rules'!J28))</f>
        <v/>
      </c>
      <c r="Q28" s="7" t="str">
        <f t="shared" si="26"/>
        <v/>
      </c>
      <c r="R28" s="109" t="str">
        <f t="shared" si="27"/>
        <v>MISSING</v>
      </c>
      <c r="S28" s="109" t="str">
        <f t="shared" si="28"/>
        <v>MISSING</v>
      </c>
      <c r="T28" s="109" t="str">
        <f t="shared" si="29"/>
        <v>MISSING</v>
      </c>
      <c r="U28" s="110" t="str">
        <f t="shared" si="30"/>
        <v>ERROR</v>
      </c>
      <c r="V28" s="111" t="str">
        <f t="shared" si="31"/>
        <v>ERROR</v>
      </c>
      <c r="W28" s="111" t="str">
        <f t="shared" si="32"/>
        <v>ERROR</v>
      </c>
      <c r="X28" s="111" t="str">
        <f t="shared" si="33"/>
        <v>ERROR</v>
      </c>
      <c r="Y28" s="109" t="str">
        <f t="shared" si="34"/>
        <v>ERROR</v>
      </c>
      <c r="Z28" s="110" t="str">
        <f t="shared" si="35"/>
        <v>ERROR</v>
      </c>
      <c r="AA28" s="109" t="str">
        <f t="shared" si="36"/>
        <v>ERROR</v>
      </c>
      <c r="AB28" s="109" t="str">
        <f t="shared" si="37"/>
        <v>ERROR</v>
      </c>
      <c r="AC28" s="109" t="str">
        <f t="shared" si="38"/>
        <v>ERROR</v>
      </c>
      <c r="AD28" s="109" t="str">
        <f t="shared" si="39"/>
        <v>ERROR</v>
      </c>
      <c r="AE28" s="110" t="str">
        <f t="shared" si="40"/>
        <v>ERROR</v>
      </c>
      <c r="AF28" s="7" t="str">
        <f t="shared" si="41"/>
        <v/>
      </c>
      <c r="AG28" s="104" t="str">
        <f t="shared" si="42"/>
        <v/>
      </c>
      <c r="AH28" s="104" t="str">
        <f t="shared" si="43"/>
        <v/>
      </c>
      <c r="AI28" s="104" t="str">
        <f t="shared" si="44"/>
        <v/>
      </c>
      <c r="AJ28" s="114" t="str">
        <f>IF(AND(Q28&lt;&gt;"ERROR",UPPER('IP Rules'!D28)="GLOBAL",UPPER(N28)="ANY"),"All_IPs","")</f>
        <v/>
      </c>
      <c r="AK28" s="114" t="str">
        <f>IF(AND(Q28&lt;&gt;"ERROR",UPPER('IP Rules'!D28)="NATIONAL",UPPER(N28)="ANY"),"GRP_ALL_CNSP_SUBNETS","")</f>
        <v/>
      </c>
      <c r="AL28" s="104" t="str">
        <f>IF(LEN(TRIM(D28))=0,"",IF(AND(Q28&lt;&gt;"ERROR",UPPER('IP Rules'!H28)&lt;&gt;"ANY"),AI28&amp;N28&amp;"_"&amp;AG28,""))</f>
        <v/>
      </c>
      <c r="AM28" s="109" t="str">
        <f t="shared" si="45"/>
        <v>FAILED CHECKS</v>
      </c>
      <c r="AN28" s="2"/>
      <c r="AO28" s="62" t="str">
        <f t="shared" si="3"/>
        <v/>
      </c>
      <c r="AP28" s="26"/>
      <c r="AQ28" s="62" t="str">
        <f t="shared" si="46"/>
        <v/>
      </c>
      <c r="AR28" s="26"/>
      <c r="AS28" s="6">
        <f>'IP Rules'!F28</f>
        <v>0</v>
      </c>
      <c r="AT28" s="2"/>
      <c r="AU28" s="6">
        <f t="shared" si="47"/>
        <v>18</v>
      </c>
      <c r="AV28" s="2"/>
      <c r="AW28" s="46" t="str">
        <f>IF(ISBLANK('IP Rules'!L28),"",'IP Rules'!L28)</f>
        <v/>
      </c>
      <c r="AX28" s="2"/>
      <c r="AY28" s="52" t="str">
        <f t="shared" si="48"/>
        <v/>
      </c>
      <c r="AZ28" s="52" t="str">
        <f t="shared" si="49"/>
        <v/>
      </c>
      <c r="BA28" s="52" t="str">
        <f t="shared" si="50"/>
        <v/>
      </c>
      <c r="BB28" s="52" t="str">
        <f t="shared" si="51"/>
        <v/>
      </c>
      <c r="BC28" s="52" t="str">
        <f t="shared" si="52"/>
        <v/>
      </c>
      <c r="BD28" s="52" t="str">
        <f t="shared" si="53"/>
        <v/>
      </c>
      <c r="BE28" s="52" t="str">
        <f t="shared" si="54"/>
        <v/>
      </c>
      <c r="BF28" s="52" t="str">
        <f t="shared" si="55"/>
        <v/>
      </c>
      <c r="BG28" s="52" t="str">
        <f t="shared" si="56"/>
        <v/>
      </c>
      <c r="BH28" s="2"/>
      <c r="BI28" s="103" t="str">
        <f>IF(ISBLANK('IP Rules'!N28),"",'IP Rules'!N28)</f>
        <v/>
      </c>
      <c r="BJ28" s="110" t="str">
        <f t="shared" si="57"/>
        <v/>
      </c>
      <c r="BK28" s="109" t="str">
        <f t="shared" si="58"/>
        <v>MISSING</v>
      </c>
      <c r="BL28" s="109" t="str">
        <f t="shared" si="59"/>
        <v>MISSING</v>
      </c>
      <c r="BM28" s="109" t="str">
        <f t="shared" si="60"/>
        <v>MISSING</v>
      </c>
      <c r="BN28" s="110" t="str">
        <f t="shared" si="61"/>
        <v>ERROR</v>
      </c>
      <c r="BO28" s="111" t="str">
        <f t="shared" si="117"/>
        <v>ERROR</v>
      </c>
      <c r="BP28" s="111" t="str">
        <f t="shared" si="62"/>
        <v>ERROR</v>
      </c>
      <c r="BQ28" s="111" t="str">
        <f t="shared" si="118"/>
        <v>ERROR</v>
      </c>
      <c r="BR28" s="109" t="str">
        <f t="shared" si="119"/>
        <v>ERROR</v>
      </c>
      <c r="BS28" s="110" t="str">
        <f t="shared" si="63"/>
        <v>ERROR</v>
      </c>
      <c r="BT28" s="109" t="str">
        <f t="shared" si="64"/>
        <v>ERROR</v>
      </c>
      <c r="BU28" s="109" t="str">
        <f t="shared" si="65"/>
        <v>ERROR</v>
      </c>
      <c r="BV28" s="109" t="str">
        <f t="shared" si="66"/>
        <v>ERROR</v>
      </c>
      <c r="BW28" s="109" t="str">
        <f t="shared" si="67"/>
        <v>ERROR</v>
      </c>
      <c r="BX28" s="110" t="str">
        <f t="shared" si="68"/>
        <v>ERROR</v>
      </c>
      <c r="BY28" s="110" t="str">
        <f t="shared" si="125"/>
        <v/>
      </c>
      <c r="BZ28" s="117" t="str">
        <f t="shared" si="69"/>
        <v>OK</v>
      </c>
      <c r="CA28" s="104" t="str">
        <f t="shared" si="8"/>
        <v/>
      </c>
      <c r="CB28" s="104" t="str">
        <f t="shared" si="9"/>
        <v/>
      </c>
      <c r="CC28" s="104" t="str">
        <f t="shared" si="10"/>
        <v/>
      </c>
      <c r="CD28" s="109" t="str">
        <f t="shared" si="70"/>
        <v>FAILED CHECKS</v>
      </c>
      <c r="CE28" s="22"/>
      <c r="CF28" s="116" t="str">
        <f t="shared" si="71"/>
        <v>ERROR</v>
      </c>
      <c r="CG28" s="116" t="str">
        <f t="shared" si="72"/>
        <v>-</v>
      </c>
      <c r="CH28" s="116" t="str">
        <f t="shared" si="73"/>
        <v>-</v>
      </c>
      <c r="CI28" s="116" t="str">
        <f t="shared" si="74"/>
        <v>-</v>
      </c>
      <c r="CJ28" s="116">
        <f t="shared" si="75"/>
        <v>0</v>
      </c>
      <c r="CK28" s="116">
        <f t="shared" si="76"/>
        <v>0</v>
      </c>
      <c r="CL28" s="116">
        <f t="shared" si="77"/>
        <v>0</v>
      </c>
      <c r="CM28" s="116">
        <f t="shared" si="78"/>
        <v>0</v>
      </c>
      <c r="CN28" s="116">
        <f t="shared" si="79"/>
        <v>0</v>
      </c>
      <c r="CO28" s="116">
        <f t="shared" si="80"/>
        <v>0</v>
      </c>
      <c r="CP28" s="116">
        <f t="shared" si="81"/>
        <v>0</v>
      </c>
      <c r="CQ28" s="116">
        <f t="shared" si="82"/>
        <v>0</v>
      </c>
      <c r="CR28" s="116">
        <f t="shared" si="83"/>
        <v>0</v>
      </c>
      <c r="CS28" s="116">
        <f t="shared" si="84"/>
        <v>0</v>
      </c>
      <c r="CT28" s="116">
        <f t="shared" si="85"/>
        <v>0</v>
      </c>
      <c r="CU28" s="116">
        <f t="shared" si="86"/>
        <v>0</v>
      </c>
      <c r="CV28" s="116">
        <f t="shared" si="87"/>
        <v>0</v>
      </c>
      <c r="CW28" s="116">
        <f t="shared" si="88"/>
        <v>0</v>
      </c>
      <c r="CX28" s="116">
        <f t="shared" si="89"/>
        <v>0</v>
      </c>
      <c r="CY28" s="116">
        <f t="shared" si="90"/>
        <v>0</v>
      </c>
      <c r="CZ28" s="116">
        <f t="shared" si="91"/>
        <v>0</v>
      </c>
      <c r="DA28" s="116">
        <f t="shared" si="92"/>
        <v>0</v>
      </c>
      <c r="DB28" s="116">
        <f t="shared" si="93"/>
        <v>0</v>
      </c>
      <c r="DC28" s="116">
        <f t="shared" si="94"/>
        <v>0</v>
      </c>
      <c r="DD28" s="116">
        <f t="shared" si="95"/>
        <v>0</v>
      </c>
      <c r="DE28" s="116">
        <f t="shared" si="96"/>
        <v>0</v>
      </c>
      <c r="DF28" s="116">
        <f t="shared" si="97"/>
        <v>0</v>
      </c>
      <c r="DG28" s="116">
        <f t="shared" si="98"/>
        <v>0</v>
      </c>
      <c r="DH28" s="116">
        <f t="shared" si="99"/>
        <v>0</v>
      </c>
      <c r="DI28" s="116">
        <f t="shared" si="100"/>
        <v>0</v>
      </c>
      <c r="DJ28" s="116">
        <f t="shared" si="101"/>
        <v>0</v>
      </c>
      <c r="DK28" s="116">
        <f t="shared" si="102"/>
        <v>0</v>
      </c>
      <c r="DL28" s="116">
        <f t="shared" si="103"/>
        <v>0</v>
      </c>
      <c r="DM28" s="116">
        <f t="shared" si="104"/>
        <v>0</v>
      </c>
      <c r="DN28" s="116">
        <f t="shared" si="105"/>
        <v>0</v>
      </c>
      <c r="DO28" s="116">
        <f t="shared" si="106"/>
        <v>0</v>
      </c>
      <c r="DP28" s="116">
        <f t="shared" si="107"/>
        <v>0</v>
      </c>
      <c r="DQ28" s="116">
        <f t="shared" si="108"/>
        <v>0</v>
      </c>
      <c r="DR28" s="116">
        <f t="shared" si="109"/>
        <v>0</v>
      </c>
      <c r="DS28" s="116">
        <f t="shared" si="110"/>
        <v>0</v>
      </c>
      <c r="DT28" s="116">
        <f t="shared" si="126"/>
        <v>0</v>
      </c>
      <c r="DU28" s="116">
        <f t="shared" si="111"/>
        <v>0</v>
      </c>
      <c r="DV28" s="116">
        <f t="shared" si="112"/>
        <v>0</v>
      </c>
      <c r="DW28" s="116">
        <f t="shared" si="113"/>
        <v>0</v>
      </c>
      <c r="DX28" s="114" t="b">
        <f t="shared" si="12"/>
        <v>0</v>
      </c>
      <c r="DY28" s="116" t="str">
        <f t="shared" si="114"/>
        <v>FAILED CHECKS</v>
      </c>
      <c r="DZ28" s="2"/>
      <c r="EA28" s="105" t="str">
        <f t="shared" si="13"/>
        <v/>
      </c>
      <c r="EB28" s="2"/>
      <c r="EC28" s="105" t="str">
        <f t="shared" si="14"/>
        <v/>
      </c>
      <c r="ED28" s="2"/>
      <c r="EE28" s="105" t="str">
        <f t="shared" si="15"/>
        <v/>
      </c>
      <c r="EF28" s="2"/>
      <c r="EG28" s="6">
        <f t="shared" si="120"/>
        <v>18</v>
      </c>
      <c r="EH28" s="2"/>
      <c r="EI28" s="29" t="str">
        <f>IF(ISBLANK('IP Rules'!P28),"",'IP Rules'!P28)</f>
        <v/>
      </c>
      <c r="EJ28" s="2"/>
      <c r="EK28" s="29" t="str">
        <f>IF(ISBLANK('IP Rules'!R28),"",'IP Rules'!R28)</f>
        <v/>
      </c>
      <c r="EL28" s="2"/>
      <c r="EM28" s="29" t="str">
        <f>IF(ISBLANK('IP Rules'!T28),"",'IP Rules'!T28)</f>
        <v/>
      </c>
      <c r="EN28" s="2"/>
      <c r="EO28" s="7" t="str">
        <f t="shared" si="121"/>
        <v>NO</v>
      </c>
      <c r="EP28" s="7" t="str">
        <f t="shared" si="122"/>
        <v>NO</v>
      </c>
      <c r="EQ28" s="7" t="str">
        <f t="shared" si="123"/>
        <v/>
      </c>
      <c r="ER28" s="7" t="str">
        <f t="shared" si="124"/>
        <v/>
      </c>
      <c r="ES28" s="7" t="str">
        <f>IF(AND(ISNUMBER('IP Rules'!R28),'IP Rules'!R28&gt;=0,'IP Rules'!R28&lt;=65535),"GOOD","BAD")</f>
        <v>BAD</v>
      </c>
      <c r="ET28" s="7" t="str">
        <f>IF(OR(AND(ISNUMBER('IP Rules'!T28),'IP Rules'!T28&gt;=1,'IP Rules'!T28&lt;=65535,'IP Rules'!R28&lt;'IP Rules'!T28),'IP Rules'!T28=""),"GOOD","BAD")</f>
        <v>GOOD</v>
      </c>
      <c r="EU28" s="9" t="str">
        <f t="shared" si="16"/>
        <v/>
      </c>
      <c r="EV28" s="2"/>
      <c r="EW28" s="4"/>
      <c r="EX28" s="4"/>
      <c r="EY28" s="4"/>
      <c r="EZ28" s="4"/>
      <c r="FA28" s="4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</row>
    <row r="29" spans="1:211" ht="15.75" thickBot="1">
      <c r="A29" s="2"/>
      <c r="B29" s="6">
        <f t="shared" si="116"/>
        <v>19</v>
      </c>
      <c r="C29" s="2"/>
      <c r="D29" s="48" t="str">
        <f>IF(ISBLANK('IP Rules'!H29),"",'IP Rules'!H29)</f>
        <v/>
      </c>
      <c r="E29" s="52" t="str">
        <f t="shared" si="17"/>
        <v/>
      </c>
      <c r="F29" s="52" t="str">
        <f t="shared" si="18"/>
        <v/>
      </c>
      <c r="G29" s="52" t="str">
        <f t="shared" si="19"/>
        <v/>
      </c>
      <c r="H29" s="52" t="str">
        <f t="shared" si="20"/>
        <v/>
      </c>
      <c r="I29" s="52" t="str">
        <f t="shared" si="21"/>
        <v/>
      </c>
      <c r="J29" s="52" t="str">
        <f t="shared" si="22"/>
        <v/>
      </c>
      <c r="K29" s="52" t="str">
        <f t="shared" si="23"/>
        <v/>
      </c>
      <c r="L29" s="52" t="str">
        <f t="shared" si="24"/>
        <v/>
      </c>
      <c r="M29" s="2"/>
      <c r="N29" s="52" t="str">
        <f t="shared" si="25"/>
        <v/>
      </c>
      <c r="O29" s="2"/>
      <c r="P29" s="103" t="str">
        <f>IF(UPPER('IP Rules'!H29)="ANY","",IF(LEN(TRIM('IP Rules'!J29))=0,"",'IP Rules'!J29))</f>
        <v/>
      </c>
      <c r="Q29" s="7" t="str">
        <f t="shared" si="26"/>
        <v/>
      </c>
      <c r="R29" s="109" t="str">
        <f t="shared" si="27"/>
        <v>MISSING</v>
      </c>
      <c r="S29" s="109" t="str">
        <f t="shared" si="28"/>
        <v>MISSING</v>
      </c>
      <c r="T29" s="109" t="str">
        <f t="shared" si="29"/>
        <v>MISSING</v>
      </c>
      <c r="U29" s="110" t="str">
        <f t="shared" si="30"/>
        <v>ERROR</v>
      </c>
      <c r="V29" s="111" t="str">
        <f t="shared" si="31"/>
        <v>ERROR</v>
      </c>
      <c r="W29" s="111" t="str">
        <f t="shared" si="32"/>
        <v>ERROR</v>
      </c>
      <c r="X29" s="111" t="str">
        <f t="shared" si="33"/>
        <v>ERROR</v>
      </c>
      <c r="Y29" s="109" t="str">
        <f t="shared" si="34"/>
        <v>ERROR</v>
      </c>
      <c r="Z29" s="110" t="str">
        <f t="shared" si="35"/>
        <v>ERROR</v>
      </c>
      <c r="AA29" s="109" t="str">
        <f t="shared" si="36"/>
        <v>ERROR</v>
      </c>
      <c r="AB29" s="109" t="str">
        <f t="shared" si="37"/>
        <v>ERROR</v>
      </c>
      <c r="AC29" s="109" t="str">
        <f t="shared" si="38"/>
        <v>ERROR</v>
      </c>
      <c r="AD29" s="109" t="str">
        <f t="shared" si="39"/>
        <v>ERROR</v>
      </c>
      <c r="AE29" s="110" t="str">
        <f t="shared" si="40"/>
        <v>ERROR</v>
      </c>
      <c r="AF29" s="7" t="str">
        <f t="shared" si="41"/>
        <v/>
      </c>
      <c r="AG29" s="104" t="str">
        <f t="shared" si="42"/>
        <v/>
      </c>
      <c r="AH29" s="104" t="str">
        <f t="shared" si="43"/>
        <v/>
      </c>
      <c r="AI29" s="104" t="str">
        <f t="shared" si="44"/>
        <v/>
      </c>
      <c r="AJ29" s="114" t="str">
        <f>IF(AND(Q29&lt;&gt;"ERROR",UPPER('IP Rules'!D29)="GLOBAL",UPPER(N29)="ANY"),"All_IPs","")</f>
        <v/>
      </c>
      <c r="AK29" s="114" t="str">
        <f>IF(AND(Q29&lt;&gt;"ERROR",UPPER('IP Rules'!D29)="NATIONAL",UPPER(N29)="ANY"),"GRP_ALL_CNSP_SUBNETS","")</f>
        <v/>
      </c>
      <c r="AL29" s="104" t="str">
        <f>IF(LEN(TRIM(D29))=0,"",IF(AND(Q29&lt;&gt;"ERROR",UPPER('IP Rules'!H29)&lt;&gt;"ANY"),AI29&amp;N29&amp;"_"&amp;AG29,""))</f>
        <v/>
      </c>
      <c r="AM29" s="109" t="str">
        <f t="shared" si="45"/>
        <v>FAILED CHECKS</v>
      </c>
      <c r="AN29" s="2"/>
      <c r="AO29" s="62" t="str">
        <f t="shared" si="3"/>
        <v/>
      </c>
      <c r="AP29" s="26"/>
      <c r="AQ29" s="62" t="str">
        <f t="shared" si="46"/>
        <v/>
      </c>
      <c r="AR29" s="26"/>
      <c r="AS29" s="6">
        <f>'IP Rules'!F29</f>
        <v>0</v>
      </c>
      <c r="AT29" s="2"/>
      <c r="AU29" s="6">
        <f t="shared" si="47"/>
        <v>19</v>
      </c>
      <c r="AV29" s="2"/>
      <c r="AW29" s="46" t="str">
        <f>IF(ISBLANK('IP Rules'!L29),"",'IP Rules'!L29)</f>
        <v/>
      </c>
      <c r="AX29" s="2"/>
      <c r="AY29" s="52" t="str">
        <f t="shared" si="48"/>
        <v/>
      </c>
      <c r="AZ29" s="52" t="str">
        <f t="shared" si="49"/>
        <v/>
      </c>
      <c r="BA29" s="52" t="str">
        <f t="shared" si="50"/>
        <v/>
      </c>
      <c r="BB29" s="52" t="str">
        <f t="shared" si="51"/>
        <v/>
      </c>
      <c r="BC29" s="52" t="str">
        <f t="shared" si="52"/>
        <v/>
      </c>
      <c r="BD29" s="52" t="str">
        <f t="shared" si="53"/>
        <v/>
      </c>
      <c r="BE29" s="52" t="str">
        <f t="shared" si="54"/>
        <v/>
      </c>
      <c r="BF29" s="52" t="str">
        <f t="shared" si="55"/>
        <v/>
      </c>
      <c r="BG29" s="52" t="str">
        <f t="shared" si="56"/>
        <v/>
      </c>
      <c r="BH29" s="2"/>
      <c r="BI29" s="103" t="str">
        <f>IF(ISBLANK('IP Rules'!N29),"",'IP Rules'!N29)</f>
        <v/>
      </c>
      <c r="BJ29" s="110" t="str">
        <f t="shared" ref="BJ29:BJ92" si="127">IF(LEN(TRIM(AW29))=0,"",IF(AND(LEN(BG29)-LEN(SUBSTITUTE(BG29,".",""))&lt;&gt;3,LEN(TRIM(BG29))&lt;&gt;0),"ERROR","OK"))</f>
        <v/>
      </c>
      <c r="BK29" s="109" t="str">
        <f t="shared" ref="BK29:BK92" si="128">IFERROR(FIND(".", BG29,1),"MISSING")</f>
        <v>MISSING</v>
      </c>
      <c r="BL29" s="109" t="str">
        <f t="shared" ref="BL29:BL92" si="129">IFERROR(FIND(".", BG29,BK29+1),"MISSING")</f>
        <v>MISSING</v>
      </c>
      <c r="BM29" s="109" t="str">
        <f t="shared" ref="BM29:BM92" si="130">IFERROR(FIND(".", BG29,BL29+1),"MISSING")</f>
        <v>MISSING</v>
      </c>
      <c r="BN29" s="110" t="str">
        <f t="shared" ref="BN29:BN92" si="131">IF(AND(ISNUMBER(BK29),ISNUMBER(BL29),ISNUMBER(BM29)),"OK","ERROR")</f>
        <v>ERROR</v>
      </c>
      <c r="BO29" s="111" t="str">
        <f t="shared" ref="BO29:BO92" si="132">IF(BN29="OK",MID(BG29,1,BK29-1),"ERROR")</f>
        <v>ERROR</v>
      </c>
      <c r="BP29" s="111" t="str">
        <f t="shared" ref="BP29:BP92" si="133">IF(BN29="OK",MID(BG29,BK29+1,BL29-BK29-1),"ERROR")</f>
        <v>ERROR</v>
      </c>
      <c r="BQ29" s="111" t="str">
        <f t="shared" ref="BQ29:BQ92" si="134">IF(BN29="OK",MID(BG29,BL29+1,BM29-BL29-1),"ERROR")</f>
        <v>ERROR</v>
      </c>
      <c r="BR29" s="109" t="str">
        <f t="shared" ref="BR29:BR92" si="135">IF(BN29="OK",MID(BG29,BM29+1,LEN(BG29)-BM29),"ERROR")</f>
        <v>ERROR</v>
      </c>
      <c r="BS29" s="110" t="str">
        <f t="shared" ref="BS29:BS92" si="136">IF(AND(ISNUMBER(VALUE(BO29)),ISNUMBER(VALUE(BP29)),ISNUMBER(VALUE(BQ29)),ISNUMBER(VALUE(BR29))),"OK","ERROR")</f>
        <v>ERROR</v>
      </c>
      <c r="BT29" s="109" t="str">
        <f t="shared" si="64"/>
        <v>ERROR</v>
      </c>
      <c r="BU29" s="109" t="str">
        <f t="shared" si="65"/>
        <v>ERROR</v>
      </c>
      <c r="BV29" s="109" t="str">
        <f t="shared" si="66"/>
        <v>ERROR</v>
      </c>
      <c r="BW29" s="109" t="str">
        <f t="shared" si="67"/>
        <v>ERROR</v>
      </c>
      <c r="BX29" s="110" t="str">
        <f t="shared" ref="BX29:BX92" si="137">IF(IFERROR(BT29&amp;BU29&amp;BV29&amp;BW29,"ERROR")="OKOKOKOK","OK","ERROR")</f>
        <v>ERROR</v>
      </c>
      <c r="BY29" s="110" t="str">
        <f t="shared" si="125"/>
        <v/>
      </c>
      <c r="BZ29" s="117" t="str">
        <f t="shared" si="69"/>
        <v>OK</v>
      </c>
      <c r="CA29" s="104" t="str">
        <f t="shared" ref="CA29:CA92" si="138">IF(UPPER(BG29)="ANY","",IF(AND(BJ29="OK",LEN(TRIM(BI29))=0),32,BI29))</f>
        <v/>
      </c>
      <c r="CB29" s="104" t="str">
        <f t="shared" ref="CB29:CB92" si="139">IF(OR(LEN(TRIM(AW29))=0,BJ29="ERROR",UPPER(BG29)="ANY"),"",IF(UPPER(BG29)="ANY","",IF(VALUE(CA29)=32,"Host","Netmask")))</f>
        <v/>
      </c>
      <c r="CC29" s="104" t="str">
        <f t="shared" ref="CC29:CC92" si="140">IF(LEN(TRIM(CB29))=0,"",IF(CB29="Host","H-","N-"))</f>
        <v/>
      </c>
      <c r="CD29" s="109" t="str">
        <f t="shared" si="70"/>
        <v>FAILED CHECKS</v>
      </c>
      <c r="CE29" s="22"/>
      <c r="CF29" s="116" t="str">
        <f t="shared" ref="CF29:CF92" si="141">IF(OR(LEN(BG29)&lt;3,LEN(BG29)&gt;253),"ERROR","OK")</f>
        <v>ERROR</v>
      </c>
      <c r="CG29" s="116" t="str">
        <f t="shared" ref="CG29:CG92" si="142">IFERROR(SEARCH(":",BG29),"-")</f>
        <v>-</v>
      </c>
      <c r="CH29" s="116" t="str">
        <f t="shared" ref="CH29:CH92" si="143">IFERROR(SEARCH("\",BG29),"-")</f>
        <v>-</v>
      </c>
      <c r="CI29" s="116" t="str">
        <f t="shared" ref="CI29:CI92" si="144">IFERROR(SEARCH("/",BG29),"-")</f>
        <v>-</v>
      </c>
      <c r="CJ29" s="116">
        <f t="shared" si="75"/>
        <v>0</v>
      </c>
      <c r="CK29" s="116">
        <f t="shared" si="76"/>
        <v>0</v>
      </c>
      <c r="CL29" s="116">
        <f t="shared" si="77"/>
        <v>0</v>
      </c>
      <c r="CM29" s="116">
        <f t="shared" si="78"/>
        <v>0</v>
      </c>
      <c r="CN29" s="116">
        <f t="shared" si="79"/>
        <v>0</v>
      </c>
      <c r="CO29" s="116">
        <f t="shared" si="80"/>
        <v>0</v>
      </c>
      <c r="CP29" s="116">
        <f t="shared" si="81"/>
        <v>0</v>
      </c>
      <c r="CQ29" s="116">
        <f t="shared" si="82"/>
        <v>0</v>
      </c>
      <c r="CR29" s="116">
        <f t="shared" si="83"/>
        <v>0</v>
      </c>
      <c r="CS29" s="116">
        <f t="shared" si="84"/>
        <v>0</v>
      </c>
      <c r="CT29" s="116">
        <f t="shared" si="85"/>
        <v>0</v>
      </c>
      <c r="CU29" s="116">
        <f t="shared" si="86"/>
        <v>0</v>
      </c>
      <c r="CV29" s="116">
        <f t="shared" si="87"/>
        <v>0</v>
      </c>
      <c r="CW29" s="116">
        <f t="shared" si="88"/>
        <v>0</v>
      </c>
      <c r="CX29" s="116">
        <f t="shared" si="89"/>
        <v>0</v>
      </c>
      <c r="CY29" s="116">
        <f t="shared" si="90"/>
        <v>0</v>
      </c>
      <c r="CZ29" s="116">
        <f t="shared" si="91"/>
        <v>0</v>
      </c>
      <c r="DA29" s="116">
        <f t="shared" si="92"/>
        <v>0</v>
      </c>
      <c r="DB29" s="116">
        <f t="shared" si="93"/>
        <v>0</v>
      </c>
      <c r="DC29" s="116">
        <f t="shared" si="94"/>
        <v>0</v>
      </c>
      <c r="DD29" s="116">
        <f t="shared" si="95"/>
        <v>0</v>
      </c>
      <c r="DE29" s="116">
        <f t="shared" si="96"/>
        <v>0</v>
      </c>
      <c r="DF29" s="116">
        <f t="shared" si="97"/>
        <v>0</v>
      </c>
      <c r="DG29" s="116">
        <f t="shared" si="98"/>
        <v>0</v>
      </c>
      <c r="DH29" s="116">
        <f t="shared" si="99"/>
        <v>0</v>
      </c>
      <c r="DI29" s="116">
        <f t="shared" si="100"/>
        <v>0</v>
      </c>
      <c r="DJ29" s="116">
        <f t="shared" si="101"/>
        <v>0</v>
      </c>
      <c r="DK29" s="116">
        <f t="shared" si="102"/>
        <v>0</v>
      </c>
      <c r="DL29" s="116">
        <f t="shared" si="103"/>
        <v>0</v>
      </c>
      <c r="DM29" s="116">
        <f t="shared" si="104"/>
        <v>0</v>
      </c>
      <c r="DN29" s="116">
        <f t="shared" si="105"/>
        <v>0</v>
      </c>
      <c r="DO29" s="116">
        <f t="shared" si="106"/>
        <v>0</v>
      </c>
      <c r="DP29" s="116">
        <f t="shared" si="107"/>
        <v>0</v>
      </c>
      <c r="DQ29" s="116">
        <f t="shared" si="108"/>
        <v>0</v>
      </c>
      <c r="DR29" s="116">
        <f t="shared" si="109"/>
        <v>0</v>
      </c>
      <c r="DS29" s="116">
        <f t="shared" si="110"/>
        <v>0</v>
      </c>
      <c r="DT29" s="116">
        <f t="shared" si="126"/>
        <v>0</v>
      </c>
      <c r="DU29" s="116">
        <f t="shared" si="111"/>
        <v>0</v>
      </c>
      <c r="DV29" s="116">
        <f t="shared" ref="DV29:DV92" si="145">SUM(CJ29:DU29)</f>
        <v>0</v>
      </c>
      <c r="DW29" s="116">
        <f t="shared" ref="DW29:DW92" si="146">LEN(BG29)</f>
        <v>0</v>
      </c>
      <c r="DX29" s="114" t="b">
        <f t="shared" si="12"/>
        <v>0</v>
      </c>
      <c r="DY29" s="116" t="str">
        <f t="shared" si="114"/>
        <v>FAILED CHECKS</v>
      </c>
      <c r="DZ29" s="2"/>
      <c r="EA29" s="105" t="str">
        <f t="shared" si="13"/>
        <v/>
      </c>
      <c r="EB29" s="2"/>
      <c r="EC29" s="105" t="str">
        <f t="shared" si="14"/>
        <v/>
      </c>
      <c r="ED29" s="2"/>
      <c r="EE29" s="105" t="str">
        <f t="shared" si="15"/>
        <v/>
      </c>
      <c r="EF29" s="2"/>
      <c r="EG29" s="6">
        <f t="shared" si="120"/>
        <v>19</v>
      </c>
      <c r="EH29" s="2"/>
      <c r="EI29" s="29" t="str">
        <f>IF(ISBLANK('IP Rules'!P29),"",'IP Rules'!P29)</f>
        <v/>
      </c>
      <c r="EJ29" s="2"/>
      <c r="EK29" s="29" t="str">
        <f>IF(ISBLANK('IP Rules'!R29),"",'IP Rules'!R29)</f>
        <v/>
      </c>
      <c r="EL29" s="2"/>
      <c r="EM29" s="29" t="str">
        <f>IF(ISBLANK('IP Rules'!T29),"",'IP Rules'!T29)</f>
        <v/>
      </c>
      <c r="EN29" s="2"/>
      <c r="EO29" s="7" t="str">
        <f t="shared" si="121"/>
        <v>NO</v>
      </c>
      <c r="EP29" s="7" t="str">
        <f t="shared" si="122"/>
        <v>NO</v>
      </c>
      <c r="EQ29" s="7" t="str">
        <f t="shared" si="123"/>
        <v/>
      </c>
      <c r="ER29" s="7" t="str">
        <f t="shared" si="124"/>
        <v/>
      </c>
      <c r="ES29" s="7" t="str">
        <f>IF(AND(ISNUMBER('IP Rules'!R29),'IP Rules'!R29&gt;=0,'IP Rules'!R29&lt;=65535),"GOOD","BAD")</f>
        <v>BAD</v>
      </c>
      <c r="ET29" s="7" t="str">
        <f>IF(OR(AND(ISNUMBER('IP Rules'!T29),'IP Rules'!T29&gt;=1,'IP Rules'!T29&lt;=65535,'IP Rules'!R29&lt;'IP Rules'!T29),'IP Rules'!T29=""),"GOOD","BAD")</f>
        <v>GOOD</v>
      </c>
      <c r="EU29" s="9" t="str">
        <f t="shared" si="16"/>
        <v/>
      </c>
      <c r="EV29" s="2"/>
      <c r="EW29" s="4"/>
      <c r="EX29" s="4"/>
      <c r="EY29" s="4"/>
      <c r="EZ29" s="4"/>
      <c r="FA29" s="4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</row>
    <row r="30" spans="1:211" ht="15.75" thickBot="1">
      <c r="A30" s="2"/>
      <c r="B30" s="6">
        <f t="shared" si="116"/>
        <v>20</v>
      </c>
      <c r="C30" s="2"/>
      <c r="D30" s="48" t="str">
        <f>IF(ISBLANK('IP Rules'!H30),"",'IP Rules'!H30)</f>
        <v/>
      </c>
      <c r="E30" s="52" t="str">
        <f t="shared" si="17"/>
        <v/>
      </c>
      <c r="F30" s="52" t="str">
        <f t="shared" si="18"/>
        <v/>
      </c>
      <c r="G30" s="52" t="str">
        <f t="shared" si="19"/>
        <v/>
      </c>
      <c r="H30" s="52" t="str">
        <f t="shared" si="20"/>
        <v/>
      </c>
      <c r="I30" s="52" t="str">
        <f t="shared" si="21"/>
        <v/>
      </c>
      <c r="J30" s="52" t="str">
        <f t="shared" si="22"/>
        <v/>
      </c>
      <c r="K30" s="52" t="str">
        <f t="shared" si="23"/>
        <v/>
      </c>
      <c r="L30" s="52" t="str">
        <f t="shared" si="24"/>
        <v/>
      </c>
      <c r="M30" s="2"/>
      <c r="N30" s="52" t="str">
        <f t="shared" si="25"/>
        <v/>
      </c>
      <c r="O30" s="2"/>
      <c r="P30" s="103" t="str">
        <f>IF(UPPER('IP Rules'!H30)="ANY","",IF(LEN(TRIM('IP Rules'!J30))=0,"",'IP Rules'!J30))</f>
        <v/>
      </c>
      <c r="Q30" s="7" t="str">
        <f t="shared" si="26"/>
        <v/>
      </c>
      <c r="R30" s="109" t="str">
        <f t="shared" si="27"/>
        <v>MISSING</v>
      </c>
      <c r="S30" s="109" t="str">
        <f t="shared" si="28"/>
        <v>MISSING</v>
      </c>
      <c r="T30" s="109" t="str">
        <f t="shared" si="29"/>
        <v>MISSING</v>
      </c>
      <c r="U30" s="110" t="str">
        <f t="shared" si="30"/>
        <v>ERROR</v>
      </c>
      <c r="V30" s="111" t="str">
        <f t="shared" si="31"/>
        <v>ERROR</v>
      </c>
      <c r="W30" s="111" t="str">
        <f t="shared" si="32"/>
        <v>ERROR</v>
      </c>
      <c r="X30" s="111" t="str">
        <f t="shared" si="33"/>
        <v>ERROR</v>
      </c>
      <c r="Y30" s="109" t="str">
        <f t="shared" si="34"/>
        <v>ERROR</v>
      </c>
      <c r="Z30" s="110" t="str">
        <f t="shared" si="35"/>
        <v>ERROR</v>
      </c>
      <c r="AA30" s="109" t="str">
        <f t="shared" si="36"/>
        <v>ERROR</v>
      </c>
      <c r="AB30" s="109" t="str">
        <f t="shared" si="37"/>
        <v>ERROR</v>
      </c>
      <c r="AC30" s="109" t="str">
        <f t="shared" si="38"/>
        <v>ERROR</v>
      </c>
      <c r="AD30" s="109" t="str">
        <f t="shared" si="39"/>
        <v>ERROR</v>
      </c>
      <c r="AE30" s="110" t="str">
        <f t="shared" si="40"/>
        <v>ERROR</v>
      </c>
      <c r="AF30" s="7" t="str">
        <f t="shared" si="41"/>
        <v/>
      </c>
      <c r="AG30" s="104" t="str">
        <f t="shared" si="42"/>
        <v/>
      </c>
      <c r="AH30" s="104" t="str">
        <f t="shared" si="43"/>
        <v/>
      </c>
      <c r="AI30" s="104" t="str">
        <f t="shared" si="44"/>
        <v/>
      </c>
      <c r="AJ30" s="114" t="str">
        <f>IF(AND(Q30&lt;&gt;"ERROR",UPPER('IP Rules'!D30)="GLOBAL",UPPER(N30)="ANY"),"All_IPs","")</f>
        <v/>
      </c>
      <c r="AK30" s="114" t="str">
        <f>IF(AND(Q30&lt;&gt;"ERROR",UPPER('IP Rules'!D30)="NATIONAL",UPPER(N30)="ANY"),"GRP_ALL_CNSP_SUBNETS","")</f>
        <v/>
      </c>
      <c r="AL30" s="104" t="str">
        <f>IF(LEN(TRIM(D30))=0,"",IF(AND(Q30&lt;&gt;"ERROR",UPPER('IP Rules'!H30)&lt;&gt;"ANY"),AI30&amp;N30&amp;"_"&amp;AG30,""))</f>
        <v/>
      </c>
      <c r="AM30" s="109" t="str">
        <f t="shared" si="45"/>
        <v>FAILED CHECKS</v>
      </c>
      <c r="AN30" s="2"/>
      <c r="AO30" s="62" t="str">
        <f t="shared" si="3"/>
        <v/>
      </c>
      <c r="AP30" s="26"/>
      <c r="AQ30" s="62" t="str">
        <f t="shared" si="46"/>
        <v/>
      </c>
      <c r="AR30" s="26"/>
      <c r="AS30" s="6">
        <f>'IP Rules'!F30</f>
        <v>0</v>
      </c>
      <c r="AT30" s="2"/>
      <c r="AU30" s="6">
        <f t="shared" si="47"/>
        <v>20</v>
      </c>
      <c r="AV30" s="2"/>
      <c r="AW30" s="46" t="str">
        <f>IF(ISBLANK('IP Rules'!L30),"",'IP Rules'!L30)</f>
        <v/>
      </c>
      <c r="AX30" s="2"/>
      <c r="AY30" s="52" t="str">
        <f t="shared" si="48"/>
        <v/>
      </c>
      <c r="AZ30" s="52" t="str">
        <f t="shared" si="49"/>
        <v/>
      </c>
      <c r="BA30" s="52" t="str">
        <f t="shared" si="50"/>
        <v/>
      </c>
      <c r="BB30" s="52" t="str">
        <f t="shared" si="51"/>
        <v/>
      </c>
      <c r="BC30" s="52" t="str">
        <f t="shared" si="52"/>
        <v/>
      </c>
      <c r="BD30" s="52" t="str">
        <f t="shared" si="53"/>
        <v/>
      </c>
      <c r="BE30" s="52" t="str">
        <f t="shared" si="54"/>
        <v/>
      </c>
      <c r="BF30" s="52" t="str">
        <f t="shared" si="55"/>
        <v/>
      </c>
      <c r="BG30" s="52" t="str">
        <f t="shared" si="56"/>
        <v/>
      </c>
      <c r="BH30" s="2"/>
      <c r="BI30" s="103" t="str">
        <f>IF(ISBLANK('IP Rules'!N30),"",'IP Rules'!N30)</f>
        <v/>
      </c>
      <c r="BJ30" s="110" t="str">
        <f t="shared" si="127"/>
        <v/>
      </c>
      <c r="BK30" s="109" t="str">
        <f t="shared" si="128"/>
        <v>MISSING</v>
      </c>
      <c r="BL30" s="109" t="str">
        <f t="shared" si="129"/>
        <v>MISSING</v>
      </c>
      <c r="BM30" s="109" t="str">
        <f t="shared" si="130"/>
        <v>MISSING</v>
      </c>
      <c r="BN30" s="110" t="str">
        <f t="shared" si="131"/>
        <v>ERROR</v>
      </c>
      <c r="BO30" s="111" t="str">
        <f t="shared" si="132"/>
        <v>ERROR</v>
      </c>
      <c r="BP30" s="111" t="str">
        <f t="shared" si="133"/>
        <v>ERROR</v>
      </c>
      <c r="BQ30" s="111" t="str">
        <f t="shared" si="134"/>
        <v>ERROR</v>
      </c>
      <c r="BR30" s="109" t="str">
        <f t="shared" si="135"/>
        <v>ERROR</v>
      </c>
      <c r="BS30" s="110" t="str">
        <f t="shared" si="136"/>
        <v>ERROR</v>
      </c>
      <c r="BT30" s="109" t="str">
        <f t="shared" si="64"/>
        <v>ERROR</v>
      </c>
      <c r="BU30" s="109" t="str">
        <f t="shared" si="65"/>
        <v>ERROR</v>
      </c>
      <c r="BV30" s="109" t="str">
        <f t="shared" si="66"/>
        <v>ERROR</v>
      </c>
      <c r="BW30" s="109" t="str">
        <f t="shared" si="67"/>
        <v>ERROR</v>
      </c>
      <c r="BX30" s="110" t="str">
        <f t="shared" si="137"/>
        <v>ERROR</v>
      </c>
      <c r="BY30" s="110" t="str">
        <f t="shared" si="125"/>
        <v/>
      </c>
      <c r="BZ30" s="117" t="str">
        <f t="shared" si="69"/>
        <v>OK</v>
      </c>
      <c r="CA30" s="104" t="str">
        <f t="shared" si="138"/>
        <v/>
      </c>
      <c r="CB30" s="104" t="str">
        <f t="shared" si="139"/>
        <v/>
      </c>
      <c r="CC30" s="104" t="str">
        <f t="shared" si="140"/>
        <v/>
      </c>
      <c r="CD30" s="109" t="str">
        <f t="shared" si="70"/>
        <v>FAILED CHECKS</v>
      </c>
      <c r="CE30" s="22"/>
      <c r="CF30" s="116" t="str">
        <f t="shared" si="141"/>
        <v>ERROR</v>
      </c>
      <c r="CG30" s="116" t="str">
        <f t="shared" si="142"/>
        <v>-</v>
      </c>
      <c r="CH30" s="116" t="str">
        <f t="shared" si="143"/>
        <v>-</v>
      </c>
      <c r="CI30" s="116" t="str">
        <f t="shared" si="144"/>
        <v>-</v>
      </c>
      <c r="CJ30" s="116">
        <f t="shared" si="75"/>
        <v>0</v>
      </c>
      <c r="CK30" s="116">
        <f t="shared" si="76"/>
        <v>0</v>
      </c>
      <c r="CL30" s="116">
        <f t="shared" si="77"/>
        <v>0</v>
      </c>
      <c r="CM30" s="116">
        <f t="shared" si="78"/>
        <v>0</v>
      </c>
      <c r="CN30" s="116">
        <f t="shared" si="79"/>
        <v>0</v>
      </c>
      <c r="CO30" s="116">
        <f t="shared" si="80"/>
        <v>0</v>
      </c>
      <c r="CP30" s="116">
        <f t="shared" si="81"/>
        <v>0</v>
      </c>
      <c r="CQ30" s="116">
        <f t="shared" si="82"/>
        <v>0</v>
      </c>
      <c r="CR30" s="116">
        <f t="shared" si="83"/>
        <v>0</v>
      </c>
      <c r="CS30" s="116">
        <f t="shared" si="84"/>
        <v>0</v>
      </c>
      <c r="CT30" s="116">
        <f t="shared" si="85"/>
        <v>0</v>
      </c>
      <c r="CU30" s="116">
        <f t="shared" si="86"/>
        <v>0</v>
      </c>
      <c r="CV30" s="116">
        <f t="shared" si="87"/>
        <v>0</v>
      </c>
      <c r="CW30" s="116">
        <f t="shared" si="88"/>
        <v>0</v>
      </c>
      <c r="CX30" s="116">
        <f t="shared" si="89"/>
        <v>0</v>
      </c>
      <c r="CY30" s="116">
        <f t="shared" si="90"/>
        <v>0</v>
      </c>
      <c r="CZ30" s="116">
        <f t="shared" si="91"/>
        <v>0</v>
      </c>
      <c r="DA30" s="116">
        <f t="shared" si="92"/>
        <v>0</v>
      </c>
      <c r="DB30" s="116">
        <f t="shared" si="93"/>
        <v>0</v>
      </c>
      <c r="DC30" s="116">
        <f t="shared" si="94"/>
        <v>0</v>
      </c>
      <c r="DD30" s="116">
        <f t="shared" si="95"/>
        <v>0</v>
      </c>
      <c r="DE30" s="116">
        <f t="shared" si="96"/>
        <v>0</v>
      </c>
      <c r="DF30" s="116">
        <f t="shared" si="97"/>
        <v>0</v>
      </c>
      <c r="DG30" s="116">
        <f t="shared" si="98"/>
        <v>0</v>
      </c>
      <c r="DH30" s="116">
        <f t="shared" si="99"/>
        <v>0</v>
      </c>
      <c r="DI30" s="116">
        <f t="shared" si="100"/>
        <v>0</v>
      </c>
      <c r="DJ30" s="116">
        <f t="shared" si="101"/>
        <v>0</v>
      </c>
      <c r="DK30" s="116">
        <f t="shared" si="102"/>
        <v>0</v>
      </c>
      <c r="DL30" s="116">
        <f t="shared" si="103"/>
        <v>0</v>
      </c>
      <c r="DM30" s="116">
        <f t="shared" si="104"/>
        <v>0</v>
      </c>
      <c r="DN30" s="116">
        <f t="shared" si="105"/>
        <v>0</v>
      </c>
      <c r="DO30" s="116">
        <f t="shared" si="106"/>
        <v>0</v>
      </c>
      <c r="DP30" s="116">
        <f t="shared" si="107"/>
        <v>0</v>
      </c>
      <c r="DQ30" s="116">
        <f t="shared" si="108"/>
        <v>0</v>
      </c>
      <c r="DR30" s="116">
        <f t="shared" si="109"/>
        <v>0</v>
      </c>
      <c r="DS30" s="116">
        <f t="shared" si="110"/>
        <v>0</v>
      </c>
      <c r="DT30" s="116">
        <f t="shared" si="126"/>
        <v>0</v>
      </c>
      <c r="DU30" s="116">
        <f t="shared" si="111"/>
        <v>0</v>
      </c>
      <c r="DV30" s="116">
        <f t="shared" si="145"/>
        <v>0</v>
      </c>
      <c r="DW30" s="116">
        <f t="shared" si="146"/>
        <v>0</v>
      </c>
      <c r="DX30" s="114" t="b">
        <f t="shared" si="12"/>
        <v>0</v>
      </c>
      <c r="DY30" s="116" t="str">
        <f t="shared" si="114"/>
        <v>FAILED CHECKS</v>
      </c>
      <c r="DZ30" s="2"/>
      <c r="EA30" s="105" t="str">
        <f t="shared" si="13"/>
        <v/>
      </c>
      <c r="EB30" s="2"/>
      <c r="EC30" s="105" t="str">
        <f t="shared" si="14"/>
        <v/>
      </c>
      <c r="ED30" s="2"/>
      <c r="EE30" s="105" t="str">
        <f t="shared" si="15"/>
        <v/>
      </c>
      <c r="EF30" s="2"/>
      <c r="EG30" s="6">
        <f t="shared" si="120"/>
        <v>20</v>
      </c>
      <c r="EH30" s="2"/>
      <c r="EI30" s="29" t="str">
        <f>IF(ISBLANK('IP Rules'!P30),"",'IP Rules'!P30)</f>
        <v/>
      </c>
      <c r="EJ30" s="2"/>
      <c r="EK30" s="29" t="str">
        <f>IF(ISBLANK('IP Rules'!R30),"",'IP Rules'!R30)</f>
        <v/>
      </c>
      <c r="EL30" s="2"/>
      <c r="EM30" s="29" t="str">
        <f>IF(ISBLANK('IP Rules'!T30),"",'IP Rules'!T30)</f>
        <v/>
      </c>
      <c r="EN30" s="2"/>
      <c r="EO30" s="7" t="str">
        <f t="shared" si="121"/>
        <v>NO</v>
      </c>
      <c r="EP30" s="7" t="str">
        <f t="shared" si="122"/>
        <v>NO</v>
      </c>
      <c r="EQ30" s="7" t="str">
        <f t="shared" si="123"/>
        <v/>
      </c>
      <c r="ER30" s="7" t="str">
        <f t="shared" si="124"/>
        <v/>
      </c>
      <c r="ES30" s="7" t="str">
        <f>IF(AND(ISNUMBER('IP Rules'!R30),'IP Rules'!R30&gt;=0,'IP Rules'!R30&lt;=65535),"GOOD","BAD")</f>
        <v>BAD</v>
      </c>
      <c r="ET30" s="7" t="str">
        <f>IF(OR(AND(ISNUMBER('IP Rules'!T30),'IP Rules'!T30&gt;=1,'IP Rules'!T30&lt;=65535,'IP Rules'!R30&lt;'IP Rules'!T30),'IP Rules'!T30=""),"GOOD","BAD")</f>
        <v>GOOD</v>
      </c>
      <c r="EU30" s="9" t="str">
        <f t="shared" si="16"/>
        <v/>
      </c>
      <c r="EV30" s="2"/>
      <c r="EW30" s="4"/>
      <c r="EX30" s="4"/>
      <c r="EY30" s="4"/>
      <c r="EZ30" s="4"/>
      <c r="FA30" s="4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</row>
    <row r="31" spans="1:211" ht="15.75" thickBot="1">
      <c r="A31" s="2"/>
      <c r="B31" s="6">
        <f t="shared" si="116"/>
        <v>21</v>
      </c>
      <c r="C31" s="2"/>
      <c r="D31" s="48" t="str">
        <f>IF(ISBLANK('IP Rules'!H31),"",'IP Rules'!H31)</f>
        <v/>
      </c>
      <c r="E31" s="52" t="str">
        <f t="shared" si="17"/>
        <v/>
      </c>
      <c r="F31" s="52" t="str">
        <f t="shared" si="18"/>
        <v/>
      </c>
      <c r="G31" s="52" t="str">
        <f t="shared" si="19"/>
        <v/>
      </c>
      <c r="H31" s="52" t="str">
        <f t="shared" si="20"/>
        <v/>
      </c>
      <c r="I31" s="52" t="str">
        <f t="shared" si="21"/>
        <v/>
      </c>
      <c r="J31" s="52" t="str">
        <f t="shared" si="22"/>
        <v/>
      </c>
      <c r="K31" s="52" t="str">
        <f t="shared" si="23"/>
        <v/>
      </c>
      <c r="L31" s="52" t="str">
        <f t="shared" si="24"/>
        <v/>
      </c>
      <c r="M31" s="2"/>
      <c r="N31" s="52" t="str">
        <f t="shared" si="25"/>
        <v/>
      </c>
      <c r="O31" s="2"/>
      <c r="P31" s="103" t="str">
        <f>IF(UPPER('IP Rules'!H31)="ANY","",IF(LEN(TRIM('IP Rules'!J31))=0,"",'IP Rules'!J31))</f>
        <v/>
      </c>
      <c r="Q31" s="7" t="str">
        <f t="shared" si="26"/>
        <v/>
      </c>
      <c r="R31" s="109" t="str">
        <f t="shared" si="27"/>
        <v>MISSING</v>
      </c>
      <c r="S31" s="109" t="str">
        <f t="shared" si="28"/>
        <v>MISSING</v>
      </c>
      <c r="T31" s="109" t="str">
        <f t="shared" si="29"/>
        <v>MISSING</v>
      </c>
      <c r="U31" s="110" t="str">
        <f t="shared" si="30"/>
        <v>ERROR</v>
      </c>
      <c r="V31" s="111" t="str">
        <f t="shared" si="31"/>
        <v>ERROR</v>
      </c>
      <c r="W31" s="111" t="str">
        <f t="shared" si="32"/>
        <v>ERROR</v>
      </c>
      <c r="X31" s="111" t="str">
        <f t="shared" si="33"/>
        <v>ERROR</v>
      </c>
      <c r="Y31" s="109" t="str">
        <f t="shared" si="34"/>
        <v>ERROR</v>
      </c>
      <c r="Z31" s="110" t="str">
        <f t="shared" si="35"/>
        <v>ERROR</v>
      </c>
      <c r="AA31" s="109" t="str">
        <f t="shared" si="36"/>
        <v>ERROR</v>
      </c>
      <c r="AB31" s="109" t="str">
        <f t="shared" si="37"/>
        <v>ERROR</v>
      </c>
      <c r="AC31" s="109" t="str">
        <f t="shared" si="38"/>
        <v>ERROR</v>
      </c>
      <c r="AD31" s="109" t="str">
        <f t="shared" si="39"/>
        <v>ERROR</v>
      </c>
      <c r="AE31" s="110" t="str">
        <f t="shared" si="40"/>
        <v>ERROR</v>
      </c>
      <c r="AF31" s="7" t="str">
        <f t="shared" si="41"/>
        <v/>
      </c>
      <c r="AG31" s="104" t="str">
        <f t="shared" si="42"/>
        <v/>
      </c>
      <c r="AH31" s="104" t="str">
        <f t="shared" si="43"/>
        <v/>
      </c>
      <c r="AI31" s="104" t="str">
        <f t="shared" si="44"/>
        <v/>
      </c>
      <c r="AJ31" s="114" t="str">
        <f>IF(AND(Q31&lt;&gt;"ERROR",UPPER('IP Rules'!D31)="GLOBAL",UPPER(N31)="ANY"),"All_IPs","")</f>
        <v/>
      </c>
      <c r="AK31" s="114" t="str">
        <f>IF(AND(Q31&lt;&gt;"ERROR",UPPER('IP Rules'!D31)="NATIONAL",UPPER(N31)="ANY"),"GRP_ALL_CNSP_SUBNETS","")</f>
        <v/>
      </c>
      <c r="AL31" s="104" t="str">
        <f>IF(LEN(TRIM(D31))=0,"",IF(AND(Q31&lt;&gt;"ERROR",UPPER('IP Rules'!H31)&lt;&gt;"ANY"),AI31&amp;N31&amp;"_"&amp;AG31,""))</f>
        <v/>
      </c>
      <c r="AM31" s="109" t="str">
        <f t="shared" si="45"/>
        <v>FAILED CHECKS</v>
      </c>
      <c r="AN31" s="2"/>
      <c r="AO31" s="62" t="str">
        <f t="shared" si="3"/>
        <v/>
      </c>
      <c r="AP31" s="26"/>
      <c r="AQ31" s="62" t="str">
        <f t="shared" si="46"/>
        <v/>
      </c>
      <c r="AR31" s="26"/>
      <c r="AS31" s="6">
        <f>'IP Rules'!F31</f>
        <v>0</v>
      </c>
      <c r="AT31" s="2"/>
      <c r="AU31" s="6">
        <f t="shared" si="47"/>
        <v>21</v>
      </c>
      <c r="AV31" s="2"/>
      <c r="AW31" s="46" t="str">
        <f>IF(ISBLANK('IP Rules'!L31),"",'IP Rules'!L31)</f>
        <v/>
      </c>
      <c r="AX31" s="2"/>
      <c r="AY31" s="52" t="str">
        <f t="shared" si="48"/>
        <v/>
      </c>
      <c r="AZ31" s="52" t="str">
        <f t="shared" si="49"/>
        <v/>
      </c>
      <c r="BA31" s="52" t="str">
        <f t="shared" si="50"/>
        <v/>
      </c>
      <c r="BB31" s="52" t="str">
        <f t="shared" si="51"/>
        <v/>
      </c>
      <c r="BC31" s="52" t="str">
        <f t="shared" si="52"/>
        <v/>
      </c>
      <c r="BD31" s="52" t="str">
        <f t="shared" si="53"/>
        <v/>
      </c>
      <c r="BE31" s="52" t="str">
        <f t="shared" si="54"/>
        <v/>
      </c>
      <c r="BF31" s="52" t="str">
        <f t="shared" si="55"/>
        <v/>
      </c>
      <c r="BG31" s="52" t="str">
        <f t="shared" si="56"/>
        <v/>
      </c>
      <c r="BH31" s="2"/>
      <c r="BI31" s="103" t="str">
        <f>IF(ISBLANK('IP Rules'!N31),"",'IP Rules'!N31)</f>
        <v/>
      </c>
      <c r="BJ31" s="110" t="str">
        <f t="shared" si="127"/>
        <v/>
      </c>
      <c r="BK31" s="109" t="str">
        <f t="shared" si="128"/>
        <v>MISSING</v>
      </c>
      <c r="BL31" s="109" t="str">
        <f t="shared" si="129"/>
        <v>MISSING</v>
      </c>
      <c r="BM31" s="109" t="str">
        <f t="shared" si="130"/>
        <v>MISSING</v>
      </c>
      <c r="BN31" s="110" t="str">
        <f t="shared" si="131"/>
        <v>ERROR</v>
      </c>
      <c r="BO31" s="111" t="str">
        <f t="shared" si="132"/>
        <v>ERROR</v>
      </c>
      <c r="BP31" s="111" t="str">
        <f t="shared" si="133"/>
        <v>ERROR</v>
      </c>
      <c r="BQ31" s="111" t="str">
        <f t="shared" si="134"/>
        <v>ERROR</v>
      </c>
      <c r="BR31" s="109" t="str">
        <f t="shared" si="135"/>
        <v>ERROR</v>
      </c>
      <c r="BS31" s="110" t="str">
        <f t="shared" si="136"/>
        <v>ERROR</v>
      </c>
      <c r="BT31" s="109" t="str">
        <f t="shared" si="64"/>
        <v>ERROR</v>
      </c>
      <c r="BU31" s="109" t="str">
        <f t="shared" si="65"/>
        <v>ERROR</v>
      </c>
      <c r="BV31" s="109" t="str">
        <f t="shared" si="66"/>
        <v>ERROR</v>
      </c>
      <c r="BW31" s="109" t="str">
        <f t="shared" si="67"/>
        <v>ERROR</v>
      </c>
      <c r="BX31" s="110" t="str">
        <f t="shared" si="137"/>
        <v>ERROR</v>
      </c>
      <c r="BY31" s="110" t="str">
        <f t="shared" si="125"/>
        <v/>
      </c>
      <c r="BZ31" s="117" t="str">
        <f t="shared" si="69"/>
        <v>OK</v>
      </c>
      <c r="CA31" s="104" t="str">
        <f t="shared" si="138"/>
        <v/>
      </c>
      <c r="CB31" s="104" t="str">
        <f t="shared" si="139"/>
        <v/>
      </c>
      <c r="CC31" s="104" t="str">
        <f t="shared" si="140"/>
        <v/>
      </c>
      <c r="CD31" s="109" t="str">
        <f t="shared" si="70"/>
        <v>FAILED CHECKS</v>
      </c>
      <c r="CE31" s="22"/>
      <c r="CF31" s="116" t="str">
        <f t="shared" si="141"/>
        <v>ERROR</v>
      </c>
      <c r="CG31" s="116" t="str">
        <f t="shared" si="142"/>
        <v>-</v>
      </c>
      <c r="CH31" s="116" t="str">
        <f t="shared" si="143"/>
        <v>-</v>
      </c>
      <c r="CI31" s="116" t="str">
        <f t="shared" si="144"/>
        <v>-</v>
      </c>
      <c r="CJ31" s="116">
        <f t="shared" si="75"/>
        <v>0</v>
      </c>
      <c r="CK31" s="116">
        <f t="shared" si="76"/>
        <v>0</v>
      </c>
      <c r="CL31" s="116">
        <f t="shared" si="77"/>
        <v>0</v>
      </c>
      <c r="CM31" s="116">
        <f t="shared" si="78"/>
        <v>0</v>
      </c>
      <c r="CN31" s="116">
        <f t="shared" si="79"/>
        <v>0</v>
      </c>
      <c r="CO31" s="116">
        <f t="shared" si="80"/>
        <v>0</v>
      </c>
      <c r="CP31" s="116">
        <f t="shared" si="81"/>
        <v>0</v>
      </c>
      <c r="CQ31" s="116">
        <f t="shared" si="82"/>
        <v>0</v>
      </c>
      <c r="CR31" s="116">
        <f t="shared" si="83"/>
        <v>0</v>
      </c>
      <c r="CS31" s="116">
        <f t="shared" si="84"/>
        <v>0</v>
      </c>
      <c r="CT31" s="116">
        <f t="shared" si="85"/>
        <v>0</v>
      </c>
      <c r="CU31" s="116">
        <f t="shared" si="86"/>
        <v>0</v>
      </c>
      <c r="CV31" s="116">
        <f t="shared" si="87"/>
        <v>0</v>
      </c>
      <c r="CW31" s="116">
        <f t="shared" si="88"/>
        <v>0</v>
      </c>
      <c r="CX31" s="116">
        <f t="shared" si="89"/>
        <v>0</v>
      </c>
      <c r="CY31" s="116">
        <f t="shared" si="90"/>
        <v>0</v>
      </c>
      <c r="CZ31" s="116">
        <f t="shared" si="91"/>
        <v>0</v>
      </c>
      <c r="DA31" s="116">
        <f t="shared" si="92"/>
        <v>0</v>
      </c>
      <c r="DB31" s="116">
        <f t="shared" si="93"/>
        <v>0</v>
      </c>
      <c r="DC31" s="116">
        <f t="shared" si="94"/>
        <v>0</v>
      </c>
      <c r="DD31" s="116">
        <f t="shared" si="95"/>
        <v>0</v>
      </c>
      <c r="DE31" s="116">
        <f t="shared" si="96"/>
        <v>0</v>
      </c>
      <c r="DF31" s="116">
        <f t="shared" si="97"/>
        <v>0</v>
      </c>
      <c r="DG31" s="116">
        <f t="shared" si="98"/>
        <v>0</v>
      </c>
      <c r="DH31" s="116">
        <f t="shared" si="99"/>
        <v>0</v>
      </c>
      <c r="DI31" s="116">
        <f t="shared" si="100"/>
        <v>0</v>
      </c>
      <c r="DJ31" s="116">
        <f t="shared" si="101"/>
        <v>0</v>
      </c>
      <c r="DK31" s="116">
        <f t="shared" si="102"/>
        <v>0</v>
      </c>
      <c r="DL31" s="116">
        <f t="shared" si="103"/>
        <v>0</v>
      </c>
      <c r="DM31" s="116">
        <f t="shared" si="104"/>
        <v>0</v>
      </c>
      <c r="DN31" s="116">
        <f t="shared" si="105"/>
        <v>0</v>
      </c>
      <c r="DO31" s="116">
        <f t="shared" si="106"/>
        <v>0</v>
      </c>
      <c r="DP31" s="116">
        <f t="shared" si="107"/>
        <v>0</v>
      </c>
      <c r="DQ31" s="116">
        <f t="shared" si="108"/>
        <v>0</v>
      </c>
      <c r="DR31" s="116">
        <f t="shared" si="109"/>
        <v>0</v>
      </c>
      <c r="DS31" s="116">
        <f t="shared" si="110"/>
        <v>0</v>
      </c>
      <c r="DT31" s="116">
        <f t="shared" si="126"/>
        <v>0</v>
      </c>
      <c r="DU31" s="116">
        <f t="shared" si="111"/>
        <v>0</v>
      </c>
      <c r="DV31" s="116">
        <f t="shared" si="145"/>
        <v>0</v>
      </c>
      <c r="DW31" s="116">
        <f t="shared" si="146"/>
        <v>0</v>
      </c>
      <c r="DX31" s="114" t="b">
        <f t="shared" si="12"/>
        <v>0</v>
      </c>
      <c r="DY31" s="116" t="str">
        <f t="shared" si="114"/>
        <v>FAILED CHECKS</v>
      </c>
      <c r="DZ31" s="2"/>
      <c r="EA31" s="105" t="str">
        <f t="shared" si="13"/>
        <v/>
      </c>
      <c r="EB31" s="2"/>
      <c r="EC31" s="105" t="str">
        <f t="shared" si="14"/>
        <v/>
      </c>
      <c r="ED31" s="2"/>
      <c r="EE31" s="105" t="str">
        <f t="shared" si="15"/>
        <v/>
      </c>
      <c r="EF31" s="2"/>
      <c r="EG31" s="6">
        <f t="shared" si="120"/>
        <v>21</v>
      </c>
      <c r="EH31" s="2"/>
      <c r="EI31" s="29" t="str">
        <f>IF(ISBLANK('IP Rules'!P31),"",'IP Rules'!P31)</f>
        <v/>
      </c>
      <c r="EJ31" s="2"/>
      <c r="EK31" s="29" t="str">
        <f>IF(ISBLANK('IP Rules'!R31),"",'IP Rules'!R31)</f>
        <v/>
      </c>
      <c r="EL31" s="2"/>
      <c r="EM31" s="29" t="str">
        <f>IF(ISBLANK('IP Rules'!T31),"",'IP Rules'!T31)</f>
        <v/>
      </c>
      <c r="EN31" s="2"/>
      <c r="EO31" s="7" t="str">
        <f t="shared" si="121"/>
        <v>NO</v>
      </c>
      <c r="EP31" s="7" t="str">
        <f t="shared" si="122"/>
        <v>NO</v>
      </c>
      <c r="EQ31" s="7" t="str">
        <f t="shared" si="123"/>
        <v/>
      </c>
      <c r="ER31" s="7" t="str">
        <f t="shared" si="124"/>
        <v/>
      </c>
      <c r="ES31" s="7" t="str">
        <f>IF(AND(ISNUMBER('IP Rules'!R31),'IP Rules'!R31&gt;=0,'IP Rules'!R31&lt;=65535),"GOOD","BAD")</f>
        <v>BAD</v>
      </c>
      <c r="ET31" s="7" t="str">
        <f>IF(OR(AND(ISNUMBER('IP Rules'!T31),'IP Rules'!T31&gt;=1,'IP Rules'!T31&lt;=65535,'IP Rules'!R31&lt;'IP Rules'!T31),'IP Rules'!T31=""),"GOOD","BAD")</f>
        <v>GOOD</v>
      </c>
      <c r="EU31" s="9" t="str">
        <f t="shared" si="16"/>
        <v/>
      </c>
      <c r="EV31" s="2"/>
      <c r="EW31" s="4"/>
      <c r="EX31" s="4"/>
      <c r="EY31" s="4"/>
      <c r="EZ31" s="4"/>
      <c r="FA31" s="4"/>
      <c r="FB31" s="15" t="str">
        <f>IF(ISBLANK(EX19),"",EX19)</f>
        <v/>
      </c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</row>
    <row r="32" spans="1:211" ht="15.75" thickBot="1">
      <c r="A32" s="2"/>
      <c r="B32" s="6">
        <f t="shared" si="116"/>
        <v>22</v>
      </c>
      <c r="C32" s="2"/>
      <c r="D32" s="48" t="str">
        <f>IF(ISBLANK('IP Rules'!H32),"",'IP Rules'!H32)</f>
        <v/>
      </c>
      <c r="E32" s="52" t="str">
        <f t="shared" si="17"/>
        <v/>
      </c>
      <c r="F32" s="52" t="str">
        <f t="shared" si="18"/>
        <v/>
      </c>
      <c r="G32" s="52" t="str">
        <f t="shared" si="19"/>
        <v/>
      </c>
      <c r="H32" s="52" t="str">
        <f t="shared" si="20"/>
        <v/>
      </c>
      <c r="I32" s="52" t="str">
        <f t="shared" si="21"/>
        <v/>
      </c>
      <c r="J32" s="52" t="str">
        <f t="shared" si="22"/>
        <v/>
      </c>
      <c r="K32" s="52" t="str">
        <f t="shared" si="23"/>
        <v/>
      </c>
      <c r="L32" s="52" t="str">
        <f t="shared" si="24"/>
        <v/>
      </c>
      <c r="M32" s="2"/>
      <c r="N32" s="52" t="str">
        <f t="shared" si="25"/>
        <v/>
      </c>
      <c r="O32" s="2"/>
      <c r="P32" s="103" t="str">
        <f>IF(UPPER('IP Rules'!H32)="ANY","",IF(LEN(TRIM('IP Rules'!J32))=0,"",'IP Rules'!J32))</f>
        <v/>
      </c>
      <c r="Q32" s="7" t="str">
        <f t="shared" si="26"/>
        <v/>
      </c>
      <c r="R32" s="109" t="str">
        <f t="shared" si="27"/>
        <v>MISSING</v>
      </c>
      <c r="S32" s="109" t="str">
        <f t="shared" si="28"/>
        <v>MISSING</v>
      </c>
      <c r="T32" s="109" t="str">
        <f t="shared" si="29"/>
        <v>MISSING</v>
      </c>
      <c r="U32" s="110" t="str">
        <f t="shared" si="30"/>
        <v>ERROR</v>
      </c>
      <c r="V32" s="111" t="str">
        <f t="shared" si="31"/>
        <v>ERROR</v>
      </c>
      <c r="W32" s="111" t="str">
        <f t="shared" si="32"/>
        <v>ERROR</v>
      </c>
      <c r="X32" s="111" t="str">
        <f t="shared" si="33"/>
        <v>ERROR</v>
      </c>
      <c r="Y32" s="109" t="str">
        <f t="shared" si="34"/>
        <v>ERROR</v>
      </c>
      <c r="Z32" s="110" t="str">
        <f t="shared" si="35"/>
        <v>ERROR</v>
      </c>
      <c r="AA32" s="109" t="str">
        <f t="shared" si="36"/>
        <v>ERROR</v>
      </c>
      <c r="AB32" s="109" t="str">
        <f t="shared" si="37"/>
        <v>ERROR</v>
      </c>
      <c r="AC32" s="109" t="str">
        <f t="shared" si="38"/>
        <v>ERROR</v>
      </c>
      <c r="AD32" s="109" t="str">
        <f t="shared" si="39"/>
        <v>ERROR</v>
      </c>
      <c r="AE32" s="110" t="str">
        <f t="shared" si="40"/>
        <v>ERROR</v>
      </c>
      <c r="AF32" s="7" t="str">
        <f t="shared" si="41"/>
        <v/>
      </c>
      <c r="AG32" s="104" t="str">
        <f t="shared" si="42"/>
        <v/>
      </c>
      <c r="AH32" s="104" t="str">
        <f t="shared" si="43"/>
        <v/>
      </c>
      <c r="AI32" s="104" t="str">
        <f t="shared" si="44"/>
        <v/>
      </c>
      <c r="AJ32" s="114" t="str">
        <f>IF(AND(Q32&lt;&gt;"ERROR",UPPER('IP Rules'!D32)="GLOBAL",UPPER(N32)="ANY"),"All_IPs","")</f>
        <v/>
      </c>
      <c r="AK32" s="114" t="str">
        <f>IF(AND(Q32&lt;&gt;"ERROR",UPPER('IP Rules'!D32)="NATIONAL",UPPER(N32)="ANY"),"GRP_ALL_CNSP_SUBNETS","")</f>
        <v/>
      </c>
      <c r="AL32" s="104" t="str">
        <f>IF(LEN(TRIM(D32))=0,"",IF(AND(Q32&lt;&gt;"ERROR",UPPER('IP Rules'!H32)&lt;&gt;"ANY"),AI32&amp;N32&amp;"_"&amp;AG32,""))</f>
        <v/>
      </c>
      <c r="AM32" s="109" t="str">
        <f t="shared" si="45"/>
        <v>FAILED CHECKS</v>
      </c>
      <c r="AN32" s="2"/>
      <c r="AO32" s="62" t="str">
        <f t="shared" si="3"/>
        <v/>
      </c>
      <c r="AP32" s="26"/>
      <c r="AQ32" s="62" t="str">
        <f t="shared" si="46"/>
        <v/>
      </c>
      <c r="AR32" s="26"/>
      <c r="AS32" s="6">
        <f>'IP Rules'!F32</f>
        <v>0</v>
      </c>
      <c r="AT32" s="2"/>
      <c r="AU32" s="6">
        <f t="shared" si="47"/>
        <v>22</v>
      </c>
      <c r="AV32" s="2"/>
      <c r="AW32" s="46" t="str">
        <f>IF(ISBLANK('IP Rules'!L32),"",'IP Rules'!L32)</f>
        <v/>
      </c>
      <c r="AX32" s="2"/>
      <c r="AY32" s="52" t="str">
        <f t="shared" si="48"/>
        <v/>
      </c>
      <c r="AZ32" s="52" t="str">
        <f t="shared" si="49"/>
        <v/>
      </c>
      <c r="BA32" s="52" t="str">
        <f t="shared" si="50"/>
        <v/>
      </c>
      <c r="BB32" s="52" t="str">
        <f t="shared" si="51"/>
        <v/>
      </c>
      <c r="BC32" s="52" t="str">
        <f t="shared" si="52"/>
        <v/>
      </c>
      <c r="BD32" s="52" t="str">
        <f t="shared" si="53"/>
        <v/>
      </c>
      <c r="BE32" s="52" t="str">
        <f t="shared" si="54"/>
        <v/>
      </c>
      <c r="BF32" s="52" t="str">
        <f t="shared" si="55"/>
        <v/>
      </c>
      <c r="BG32" s="52" t="str">
        <f t="shared" si="56"/>
        <v/>
      </c>
      <c r="BH32" s="2"/>
      <c r="BI32" s="103" t="str">
        <f>IF(ISBLANK('IP Rules'!N32),"",'IP Rules'!N32)</f>
        <v/>
      </c>
      <c r="BJ32" s="110" t="str">
        <f t="shared" si="127"/>
        <v/>
      </c>
      <c r="BK32" s="109" t="str">
        <f t="shared" si="128"/>
        <v>MISSING</v>
      </c>
      <c r="BL32" s="109" t="str">
        <f t="shared" si="129"/>
        <v>MISSING</v>
      </c>
      <c r="BM32" s="109" t="str">
        <f t="shared" si="130"/>
        <v>MISSING</v>
      </c>
      <c r="BN32" s="110" t="str">
        <f t="shared" si="131"/>
        <v>ERROR</v>
      </c>
      <c r="BO32" s="111" t="str">
        <f t="shared" si="132"/>
        <v>ERROR</v>
      </c>
      <c r="BP32" s="111" t="str">
        <f t="shared" si="133"/>
        <v>ERROR</v>
      </c>
      <c r="BQ32" s="111" t="str">
        <f t="shared" si="134"/>
        <v>ERROR</v>
      </c>
      <c r="BR32" s="109" t="str">
        <f t="shared" si="135"/>
        <v>ERROR</v>
      </c>
      <c r="BS32" s="110" t="str">
        <f t="shared" si="136"/>
        <v>ERROR</v>
      </c>
      <c r="BT32" s="109" t="str">
        <f t="shared" si="64"/>
        <v>ERROR</v>
      </c>
      <c r="BU32" s="109" t="str">
        <f t="shared" si="65"/>
        <v>ERROR</v>
      </c>
      <c r="BV32" s="109" t="str">
        <f t="shared" si="66"/>
        <v>ERROR</v>
      </c>
      <c r="BW32" s="109" t="str">
        <f t="shared" si="67"/>
        <v>ERROR</v>
      </c>
      <c r="BX32" s="110" t="str">
        <f t="shared" si="137"/>
        <v>ERROR</v>
      </c>
      <c r="BY32" s="110" t="str">
        <f t="shared" si="125"/>
        <v/>
      </c>
      <c r="BZ32" s="117" t="str">
        <f t="shared" si="69"/>
        <v>OK</v>
      </c>
      <c r="CA32" s="104" t="str">
        <f t="shared" si="138"/>
        <v/>
      </c>
      <c r="CB32" s="104" t="str">
        <f t="shared" si="139"/>
        <v/>
      </c>
      <c r="CC32" s="104" t="str">
        <f t="shared" si="140"/>
        <v/>
      </c>
      <c r="CD32" s="109" t="str">
        <f t="shared" si="70"/>
        <v>FAILED CHECKS</v>
      </c>
      <c r="CE32" s="22"/>
      <c r="CF32" s="116" t="str">
        <f t="shared" si="141"/>
        <v>ERROR</v>
      </c>
      <c r="CG32" s="116" t="str">
        <f t="shared" si="142"/>
        <v>-</v>
      </c>
      <c r="CH32" s="116" t="str">
        <f t="shared" si="143"/>
        <v>-</v>
      </c>
      <c r="CI32" s="116" t="str">
        <f t="shared" si="144"/>
        <v>-</v>
      </c>
      <c r="CJ32" s="116">
        <f t="shared" si="75"/>
        <v>0</v>
      </c>
      <c r="CK32" s="116">
        <f t="shared" si="76"/>
        <v>0</v>
      </c>
      <c r="CL32" s="116">
        <f t="shared" si="77"/>
        <v>0</v>
      </c>
      <c r="CM32" s="116">
        <f t="shared" si="78"/>
        <v>0</v>
      </c>
      <c r="CN32" s="116">
        <f t="shared" si="79"/>
        <v>0</v>
      </c>
      <c r="CO32" s="116">
        <f t="shared" si="80"/>
        <v>0</v>
      </c>
      <c r="CP32" s="116">
        <f t="shared" si="81"/>
        <v>0</v>
      </c>
      <c r="CQ32" s="116">
        <f t="shared" si="82"/>
        <v>0</v>
      </c>
      <c r="CR32" s="116">
        <f t="shared" si="83"/>
        <v>0</v>
      </c>
      <c r="CS32" s="116">
        <f t="shared" si="84"/>
        <v>0</v>
      </c>
      <c r="CT32" s="116">
        <f t="shared" si="85"/>
        <v>0</v>
      </c>
      <c r="CU32" s="116">
        <f t="shared" si="86"/>
        <v>0</v>
      </c>
      <c r="CV32" s="116">
        <f t="shared" si="87"/>
        <v>0</v>
      </c>
      <c r="CW32" s="116">
        <f t="shared" si="88"/>
        <v>0</v>
      </c>
      <c r="CX32" s="116">
        <f t="shared" si="89"/>
        <v>0</v>
      </c>
      <c r="CY32" s="116">
        <f t="shared" si="90"/>
        <v>0</v>
      </c>
      <c r="CZ32" s="116">
        <f t="shared" si="91"/>
        <v>0</v>
      </c>
      <c r="DA32" s="116">
        <f t="shared" si="92"/>
        <v>0</v>
      </c>
      <c r="DB32" s="116">
        <f t="shared" si="93"/>
        <v>0</v>
      </c>
      <c r="DC32" s="116">
        <f t="shared" si="94"/>
        <v>0</v>
      </c>
      <c r="DD32" s="116">
        <f t="shared" si="95"/>
        <v>0</v>
      </c>
      <c r="DE32" s="116">
        <f t="shared" si="96"/>
        <v>0</v>
      </c>
      <c r="DF32" s="116">
        <f t="shared" si="97"/>
        <v>0</v>
      </c>
      <c r="DG32" s="116">
        <f t="shared" si="98"/>
        <v>0</v>
      </c>
      <c r="DH32" s="116">
        <f t="shared" si="99"/>
        <v>0</v>
      </c>
      <c r="DI32" s="116">
        <f t="shared" si="100"/>
        <v>0</v>
      </c>
      <c r="DJ32" s="116">
        <f t="shared" si="101"/>
        <v>0</v>
      </c>
      <c r="DK32" s="116">
        <f t="shared" si="102"/>
        <v>0</v>
      </c>
      <c r="DL32" s="116">
        <f t="shared" si="103"/>
        <v>0</v>
      </c>
      <c r="DM32" s="116">
        <f t="shared" si="104"/>
        <v>0</v>
      </c>
      <c r="DN32" s="116">
        <f t="shared" si="105"/>
        <v>0</v>
      </c>
      <c r="DO32" s="116">
        <f t="shared" si="106"/>
        <v>0</v>
      </c>
      <c r="DP32" s="116">
        <f t="shared" si="107"/>
        <v>0</v>
      </c>
      <c r="DQ32" s="116">
        <f t="shared" si="108"/>
        <v>0</v>
      </c>
      <c r="DR32" s="116">
        <f t="shared" si="109"/>
        <v>0</v>
      </c>
      <c r="DS32" s="116">
        <f t="shared" si="110"/>
        <v>0</v>
      </c>
      <c r="DT32" s="116">
        <f t="shared" si="126"/>
        <v>0</v>
      </c>
      <c r="DU32" s="116">
        <f t="shared" si="111"/>
        <v>0</v>
      </c>
      <c r="DV32" s="116">
        <f t="shared" si="145"/>
        <v>0</v>
      </c>
      <c r="DW32" s="116">
        <f t="shared" si="146"/>
        <v>0</v>
      </c>
      <c r="DX32" s="114" t="b">
        <f t="shared" si="12"/>
        <v>0</v>
      </c>
      <c r="DY32" s="116" t="str">
        <f t="shared" si="114"/>
        <v>FAILED CHECKS</v>
      </c>
      <c r="DZ32" s="2"/>
      <c r="EA32" s="105" t="str">
        <f t="shared" si="13"/>
        <v/>
      </c>
      <c r="EB32" s="2"/>
      <c r="EC32" s="105" t="str">
        <f t="shared" si="14"/>
        <v/>
      </c>
      <c r="ED32" s="2"/>
      <c r="EE32" s="105" t="str">
        <f t="shared" si="15"/>
        <v/>
      </c>
      <c r="EF32" s="2"/>
      <c r="EG32" s="6">
        <f t="shared" si="120"/>
        <v>22</v>
      </c>
      <c r="EH32" s="2"/>
      <c r="EI32" s="29" t="str">
        <f>IF(ISBLANK('IP Rules'!P32),"",'IP Rules'!P32)</f>
        <v/>
      </c>
      <c r="EJ32" s="2"/>
      <c r="EK32" s="29" t="str">
        <f>IF(ISBLANK('IP Rules'!R32),"",'IP Rules'!R32)</f>
        <v/>
      </c>
      <c r="EL32" s="2"/>
      <c r="EM32" s="29" t="str">
        <f>IF(ISBLANK('IP Rules'!T32),"",'IP Rules'!T32)</f>
        <v/>
      </c>
      <c r="EN32" s="2"/>
      <c r="EO32" s="7" t="str">
        <f t="shared" si="121"/>
        <v>NO</v>
      </c>
      <c r="EP32" s="7" t="str">
        <f t="shared" si="122"/>
        <v>NO</v>
      </c>
      <c r="EQ32" s="7" t="str">
        <f t="shared" si="123"/>
        <v/>
      </c>
      <c r="ER32" s="7" t="str">
        <f t="shared" si="124"/>
        <v/>
      </c>
      <c r="ES32" s="7" t="str">
        <f>IF(AND(ISNUMBER('IP Rules'!R32),'IP Rules'!R32&gt;=0,'IP Rules'!R32&lt;=65535),"GOOD","BAD")</f>
        <v>BAD</v>
      </c>
      <c r="ET32" s="7" t="str">
        <f>IF(OR(AND(ISNUMBER('IP Rules'!T32),'IP Rules'!T32&gt;=1,'IP Rules'!T32&lt;=65535,'IP Rules'!R32&lt;'IP Rules'!T32),'IP Rules'!T32=""),"GOOD","BAD")</f>
        <v>GOOD</v>
      </c>
      <c r="EU32" s="9" t="str">
        <f t="shared" si="16"/>
        <v/>
      </c>
      <c r="EV32" s="2"/>
      <c r="EW32" s="4"/>
      <c r="EX32" s="4"/>
      <c r="EY32" s="4"/>
      <c r="EZ32" s="4"/>
      <c r="FA32" s="4"/>
      <c r="FB32" s="15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</row>
    <row r="33" spans="1:211" ht="15.75" thickBot="1">
      <c r="A33" s="2"/>
      <c r="B33" s="6">
        <f t="shared" si="116"/>
        <v>23</v>
      </c>
      <c r="C33" s="2"/>
      <c r="D33" s="48" t="str">
        <f>IF(ISBLANK('IP Rules'!H33),"",'IP Rules'!H33)</f>
        <v/>
      </c>
      <c r="E33" s="52" t="str">
        <f t="shared" si="17"/>
        <v/>
      </c>
      <c r="F33" s="52" t="str">
        <f t="shared" si="18"/>
        <v/>
      </c>
      <c r="G33" s="52" t="str">
        <f t="shared" si="19"/>
        <v/>
      </c>
      <c r="H33" s="52" t="str">
        <f t="shared" si="20"/>
        <v/>
      </c>
      <c r="I33" s="52" t="str">
        <f t="shared" si="21"/>
        <v/>
      </c>
      <c r="J33" s="52" t="str">
        <f t="shared" si="22"/>
        <v/>
      </c>
      <c r="K33" s="52" t="str">
        <f t="shared" si="23"/>
        <v/>
      </c>
      <c r="L33" s="52" t="str">
        <f t="shared" si="24"/>
        <v/>
      </c>
      <c r="M33" s="2"/>
      <c r="N33" s="52" t="str">
        <f t="shared" si="25"/>
        <v/>
      </c>
      <c r="O33" s="2"/>
      <c r="P33" s="103" t="str">
        <f>IF(UPPER('IP Rules'!H33)="ANY","",IF(LEN(TRIM('IP Rules'!J33))=0,"",'IP Rules'!J33))</f>
        <v/>
      </c>
      <c r="Q33" s="7" t="str">
        <f t="shared" si="26"/>
        <v/>
      </c>
      <c r="R33" s="109" t="str">
        <f t="shared" si="27"/>
        <v>MISSING</v>
      </c>
      <c r="S33" s="109" t="str">
        <f t="shared" si="28"/>
        <v>MISSING</v>
      </c>
      <c r="T33" s="109" t="str">
        <f t="shared" si="29"/>
        <v>MISSING</v>
      </c>
      <c r="U33" s="110" t="str">
        <f t="shared" si="30"/>
        <v>ERROR</v>
      </c>
      <c r="V33" s="111" t="str">
        <f t="shared" si="31"/>
        <v>ERROR</v>
      </c>
      <c r="W33" s="111" t="str">
        <f t="shared" si="32"/>
        <v>ERROR</v>
      </c>
      <c r="X33" s="111" t="str">
        <f t="shared" si="33"/>
        <v>ERROR</v>
      </c>
      <c r="Y33" s="109" t="str">
        <f t="shared" si="34"/>
        <v>ERROR</v>
      </c>
      <c r="Z33" s="110" t="str">
        <f t="shared" si="35"/>
        <v>ERROR</v>
      </c>
      <c r="AA33" s="109" t="str">
        <f t="shared" si="36"/>
        <v>ERROR</v>
      </c>
      <c r="AB33" s="109" t="str">
        <f t="shared" si="37"/>
        <v>ERROR</v>
      </c>
      <c r="AC33" s="109" t="str">
        <f t="shared" si="38"/>
        <v>ERROR</v>
      </c>
      <c r="AD33" s="109" t="str">
        <f t="shared" si="39"/>
        <v>ERROR</v>
      </c>
      <c r="AE33" s="110" t="str">
        <f t="shared" si="40"/>
        <v>ERROR</v>
      </c>
      <c r="AF33" s="7" t="str">
        <f t="shared" si="41"/>
        <v/>
      </c>
      <c r="AG33" s="104" t="str">
        <f t="shared" si="42"/>
        <v/>
      </c>
      <c r="AH33" s="104" t="str">
        <f t="shared" si="43"/>
        <v/>
      </c>
      <c r="AI33" s="104" t="str">
        <f t="shared" si="44"/>
        <v/>
      </c>
      <c r="AJ33" s="114" t="str">
        <f>IF(AND(Q33&lt;&gt;"ERROR",UPPER('IP Rules'!D33)="GLOBAL",UPPER(N33)="ANY"),"All_IPs","")</f>
        <v/>
      </c>
      <c r="AK33" s="114" t="str">
        <f>IF(AND(Q33&lt;&gt;"ERROR",UPPER('IP Rules'!D33)="NATIONAL",UPPER(N33)="ANY"),"GRP_ALL_CNSP_SUBNETS","")</f>
        <v/>
      </c>
      <c r="AL33" s="104" t="str">
        <f>IF(LEN(TRIM(D33))=0,"",IF(AND(Q33&lt;&gt;"ERROR",UPPER('IP Rules'!H33)&lt;&gt;"ANY"),AI33&amp;N33&amp;"_"&amp;AG33,""))</f>
        <v/>
      </c>
      <c r="AM33" s="109" t="str">
        <f t="shared" si="45"/>
        <v>FAILED CHECKS</v>
      </c>
      <c r="AN33" s="2"/>
      <c r="AO33" s="62" t="str">
        <f t="shared" si="3"/>
        <v/>
      </c>
      <c r="AP33" s="26"/>
      <c r="AQ33" s="62" t="str">
        <f t="shared" si="46"/>
        <v/>
      </c>
      <c r="AR33" s="26"/>
      <c r="AS33" s="6">
        <f>'IP Rules'!F33</f>
        <v>0</v>
      </c>
      <c r="AT33" s="2"/>
      <c r="AU33" s="6">
        <f t="shared" si="47"/>
        <v>23</v>
      </c>
      <c r="AV33" s="2"/>
      <c r="AW33" s="46" t="str">
        <f>IF(ISBLANK('IP Rules'!L33),"",'IP Rules'!L33)</f>
        <v/>
      </c>
      <c r="AX33" s="2"/>
      <c r="AY33" s="52" t="str">
        <f t="shared" si="48"/>
        <v/>
      </c>
      <c r="AZ33" s="52" t="str">
        <f t="shared" si="49"/>
        <v/>
      </c>
      <c r="BA33" s="52" t="str">
        <f t="shared" si="50"/>
        <v/>
      </c>
      <c r="BB33" s="52" t="str">
        <f t="shared" si="51"/>
        <v/>
      </c>
      <c r="BC33" s="52" t="str">
        <f t="shared" si="52"/>
        <v/>
      </c>
      <c r="BD33" s="52" t="str">
        <f t="shared" si="53"/>
        <v/>
      </c>
      <c r="BE33" s="52" t="str">
        <f t="shared" si="54"/>
        <v/>
      </c>
      <c r="BF33" s="52" t="str">
        <f t="shared" si="55"/>
        <v/>
      </c>
      <c r="BG33" s="52" t="str">
        <f t="shared" si="56"/>
        <v/>
      </c>
      <c r="BH33" s="2"/>
      <c r="BI33" s="103" t="str">
        <f>IF(ISBLANK('IP Rules'!N33),"",'IP Rules'!N33)</f>
        <v/>
      </c>
      <c r="BJ33" s="110" t="str">
        <f t="shared" si="127"/>
        <v/>
      </c>
      <c r="BK33" s="109" t="str">
        <f t="shared" si="128"/>
        <v>MISSING</v>
      </c>
      <c r="BL33" s="109" t="str">
        <f t="shared" si="129"/>
        <v>MISSING</v>
      </c>
      <c r="BM33" s="109" t="str">
        <f t="shared" si="130"/>
        <v>MISSING</v>
      </c>
      <c r="BN33" s="110" t="str">
        <f t="shared" si="131"/>
        <v>ERROR</v>
      </c>
      <c r="BO33" s="111" t="str">
        <f t="shared" si="132"/>
        <v>ERROR</v>
      </c>
      <c r="BP33" s="111" t="str">
        <f t="shared" si="133"/>
        <v>ERROR</v>
      </c>
      <c r="BQ33" s="111" t="str">
        <f t="shared" si="134"/>
        <v>ERROR</v>
      </c>
      <c r="BR33" s="109" t="str">
        <f t="shared" si="135"/>
        <v>ERROR</v>
      </c>
      <c r="BS33" s="110" t="str">
        <f t="shared" si="136"/>
        <v>ERROR</v>
      </c>
      <c r="BT33" s="109" t="str">
        <f t="shared" si="64"/>
        <v>ERROR</v>
      </c>
      <c r="BU33" s="109" t="str">
        <f t="shared" si="65"/>
        <v>ERROR</v>
      </c>
      <c r="BV33" s="109" t="str">
        <f t="shared" si="66"/>
        <v>ERROR</v>
      </c>
      <c r="BW33" s="109" t="str">
        <f t="shared" si="67"/>
        <v>ERROR</v>
      </c>
      <c r="BX33" s="110" t="str">
        <f t="shared" si="137"/>
        <v>ERROR</v>
      </c>
      <c r="BY33" s="110" t="str">
        <f t="shared" si="125"/>
        <v/>
      </c>
      <c r="BZ33" s="117" t="str">
        <f t="shared" si="69"/>
        <v>OK</v>
      </c>
      <c r="CA33" s="104" t="str">
        <f t="shared" si="138"/>
        <v/>
      </c>
      <c r="CB33" s="104" t="str">
        <f t="shared" si="139"/>
        <v/>
      </c>
      <c r="CC33" s="104" t="str">
        <f t="shared" si="140"/>
        <v/>
      </c>
      <c r="CD33" s="109" t="str">
        <f t="shared" si="70"/>
        <v>FAILED CHECKS</v>
      </c>
      <c r="CE33" s="22"/>
      <c r="CF33" s="116" t="str">
        <f t="shared" si="141"/>
        <v>ERROR</v>
      </c>
      <c r="CG33" s="116" t="str">
        <f t="shared" si="142"/>
        <v>-</v>
      </c>
      <c r="CH33" s="116" t="str">
        <f t="shared" si="143"/>
        <v>-</v>
      </c>
      <c r="CI33" s="116" t="str">
        <f t="shared" si="144"/>
        <v>-</v>
      </c>
      <c r="CJ33" s="116">
        <f t="shared" si="75"/>
        <v>0</v>
      </c>
      <c r="CK33" s="116">
        <f t="shared" si="76"/>
        <v>0</v>
      </c>
      <c r="CL33" s="116">
        <f t="shared" si="77"/>
        <v>0</v>
      </c>
      <c r="CM33" s="116">
        <f t="shared" si="78"/>
        <v>0</v>
      </c>
      <c r="CN33" s="116">
        <f t="shared" si="79"/>
        <v>0</v>
      </c>
      <c r="CO33" s="116">
        <f t="shared" si="80"/>
        <v>0</v>
      </c>
      <c r="CP33" s="116">
        <f t="shared" si="81"/>
        <v>0</v>
      </c>
      <c r="CQ33" s="116">
        <f t="shared" si="82"/>
        <v>0</v>
      </c>
      <c r="CR33" s="116">
        <f t="shared" si="83"/>
        <v>0</v>
      </c>
      <c r="CS33" s="116">
        <f t="shared" si="84"/>
        <v>0</v>
      </c>
      <c r="CT33" s="116">
        <f t="shared" si="85"/>
        <v>0</v>
      </c>
      <c r="CU33" s="116">
        <f t="shared" si="86"/>
        <v>0</v>
      </c>
      <c r="CV33" s="116">
        <f t="shared" si="87"/>
        <v>0</v>
      </c>
      <c r="CW33" s="116">
        <f t="shared" si="88"/>
        <v>0</v>
      </c>
      <c r="CX33" s="116">
        <f t="shared" si="89"/>
        <v>0</v>
      </c>
      <c r="CY33" s="116">
        <f t="shared" si="90"/>
        <v>0</v>
      </c>
      <c r="CZ33" s="116">
        <f t="shared" si="91"/>
        <v>0</v>
      </c>
      <c r="DA33" s="116">
        <f t="shared" si="92"/>
        <v>0</v>
      </c>
      <c r="DB33" s="116">
        <f t="shared" si="93"/>
        <v>0</v>
      </c>
      <c r="DC33" s="116">
        <f t="shared" si="94"/>
        <v>0</v>
      </c>
      <c r="DD33" s="116">
        <f t="shared" si="95"/>
        <v>0</v>
      </c>
      <c r="DE33" s="116">
        <f t="shared" si="96"/>
        <v>0</v>
      </c>
      <c r="DF33" s="116">
        <f t="shared" si="97"/>
        <v>0</v>
      </c>
      <c r="DG33" s="116">
        <f t="shared" si="98"/>
        <v>0</v>
      </c>
      <c r="DH33" s="116">
        <f t="shared" si="99"/>
        <v>0</v>
      </c>
      <c r="DI33" s="116">
        <f t="shared" si="100"/>
        <v>0</v>
      </c>
      <c r="DJ33" s="116">
        <f t="shared" si="101"/>
        <v>0</v>
      </c>
      <c r="DK33" s="116">
        <f t="shared" si="102"/>
        <v>0</v>
      </c>
      <c r="DL33" s="116">
        <f t="shared" si="103"/>
        <v>0</v>
      </c>
      <c r="DM33" s="116">
        <f t="shared" si="104"/>
        <v>0</v>
      </c>
      <c r="DN33" s="116">
        <f t="shared" si="105"/>
        <v>0</v>
      </c>
      <c r="DO33" s="116">
        <f t="shared" si="106"/>
        <v>0</v>
      </c>
      <c r="DP33" s="116">
        <f t="shared" si="107"/>
        <v>0</v>
      </c>
      <c r="DQ33" s="116">
        <f t="shared" si="108"/>
        <v>0</v>
      </c>
      <c r="DR33" s="116">
        <f t="shared" si="109"/>
        <v>0</v>
      </c>
      <c r="DS33" s="116">
        <f t="shared" si="110"/>
        <v>0</v>
      </c>
      <c r="DT33" s="116">
        <f t="shared" si="126"/>
        <v>0</v>
      </c>
      <c r="DU33" s="116">
        <f t="shared" si="111"/>
        <v>0</v>
      </c>
      <c r="DV33" s="116">
        <f t="shared" si="145"/>
        <v>0</v>
      </c>
      <c r="DW33" s="116">
        <f t="shared" si="146"/>
        <v>0</v>
      </c>
      <c r="DX33" s="114" t="b">
        <f t="shared" si="12"/>
        <v>0</v>
      </c>
      <c r="DY33" s="116" t="str">
        <f t="shared" si="114"/>
        <v>FAILED CHECKS</v>
      </c>
      <c r="DZ33" s="2"/>
      <c r="EA33" s="105" t="str">
        <f t="shared" si="13"/>
        <v/>
      </c>
      <c r="EB33" s="2"/>
      <c r="EC33" s="105" t="str">
        <f t="shared" si="14"/>
        <v/>
      </c>
      <c r="ED33" s="2"/>
      <c r="EE33" s="105" t="str">
        <f t="shared" si="15"/>
        <v/>
      </c>
      <c r="EF33" s="2"/>
      <c r="EG33" s="6">
        <f t="shared" si="120"/>
        <v>23</v>
      </c>
      <c r="EH33" s="2"/>
      <c r="EI33" s="29" t="str">
        <f>IF(ISBLANK('IP Rules'!P33),"",'IP Rules'!P33)</f>
        <v/>
      </c>
      <c r="EJ33" s="2"/>
      <c r="EK33" s="29" t="str">
        <f>IF(ISBLANK('IP Rules'!R33),"",'IP Rules'!R33)</f>
        <v/>
      </c>
      <c r="EL33" s="2"/>
      <c r="EM33" s="29" t="str">
        <f>IF(ISBLANK('IP Rules'!T33),"",'IP Rules'!T33)</f>
        <v/>
      </c>
      <c r="EN33" s="2"/>
      <c r="EO33" s="7" t="str">
        <f t="shared" si="121"/>
        <v>NO</v>
      </c>
      <c r="EP33" s="7" t="str">
        <f t="shared" si="122"/>
        <v>NO</v>
      </c>
      <c r="EQ33" s="7" t="str">
        <f t="shared" si="123"/>
        <v/>
      </c>
      <c r="ER33" s="7" t="str">
        <f t="shared" si="124"/>
        <v/>
      </c>
      <c r="ES33" s="7" t="str">
        <f>IF(AND(ISNUMBER('IP Rules'!R33),'IP Rules'!R33&gt;=0,'IP Rules'!R33&lt;=65535),"GOOD","BAD")</f>
        <v>BAD</v>
      </c>
      <c r="ET33" s="7" t="str">
        <f>IF(OR(AND(ISNUMBER('IP Rules'!T33),'IP Rules'!T33&gt;=1,'IP Rules'!T33&lt;=65535,'IP Rules'!R33&lt;'IP Rules'!T33),'IP Rules'!T33=""),"GOOD","BAD")</f>
        <v>GOOD</v>
      </c>
      <c r="EU33" s="9" t="str">
        <f t="shared" si="16"/>
        <v/>
      </c>
      <c r="EV33" s="2"/>
      <c r="EW33" s="4"/>
      <c r="EX33" s="4"/>
      <c r="EY33" s="4"/>
      <c r="EZ33" s="4"/>
      <c r="FA33" s="4"/>
      <c r="FB33" s="15" t="str">
        <f>IF(ISBLANK(EX21),"",EX21)</f>
        <v/>
      </c>
      <c r="FC33" s="4"/>
      <c r="FD33" s="4"/>
      <c r="FE33" s="4"/>
      <c r="FF33" s="4"/>
      <c r="FG33" s="4"/>
      <c r="FH33" s="4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</row>
    <row r="34" spans="1:211" ht="15.75" thickBot="1">
      <c r="A34" s="2"/>
      <c r="B34" s="6">
        <f t="shared" si="116"/>
        <v>24</v>
      </c>
      <c r="C34" s="2"/>
      <c r="D34" s="48" t="str">
        <f>IF(ISBLANK('IP Rules'!H34),"",'IP Rules'!H34)</f>
        <v/>
      </c>
      <c r="E34" s="52" t="str">
        <f t="shared" si="17"/>
        <v/>
      </c>
      <c r="F34" s="52" t="str">
        <f t="shared" si="18"/>
        <v/>
      </c>
      <c r="G34" s="52" t="str">
        <f t="shared" si="19"/>
        <v/>
      </c>
      <c r="H34" s="52" t="str">
        <f t="shared" si="20"/>
        <v/>
      </c>
      <c r="I34" s="52" t="str">
        <f t="shared" si="21"/>
        <v/>
      </c>
      <c r="J34" s="52" t="str">
        <f t="shared" si="22"/>
        <v/>
      </c>
      <c r="K34" s="52" t="str">
        <f t="shared" si="23"/>
        <v/>
      </c>
      <c r="L34" s="52" t="str">
        <f t="shared" si="24"/>
        <v/>
      </c>
      <c r="M34" s="2"/>
      <c r="N34" s="52" t="str">
        <f t="shared" si="25"/>
        <v/>
      </c>
      <c r="O34" s="2"/>
      <c r="P34" s="103" t="str">
        <f>IF(UPPER('IP Rules'!H34)="ANY","",IF(LEN(TRIM('IP Rules'!J34))=0,"",'IP Rules'!J34))</f>
        <v/>
      </c>
      <c r="Q34" s="7" t="str">
        <f t="shared" si="26"/>
        <v/>
      </c>
      <c r="R34" s="109" t="str">
        <f t="shared" si="27"/>
        <v>MISSING</v>
      </c>
      <c r="S34" s="109" t="str">
        <f t="shared" si="28"/>
        <v>MISSING</v>
      </c>
      <c r="T34" s="109" t="str">
        <f t="shared" si="29"/>
        <v>MISSING</v>
      </c>
      <c r="U34" s="110" t="str">
        <f t="shared" si="30"/>
        <v>ERROR</v>
      </c>
      <c r="V34" s="111" t="str">
        <f t="shared" si="31"/>
        <v>ERROR</v>
      </c>
      <c r="W34" s="111" t="str">
        <f t="shared" si="32"/>
        <v>ERROR</v>
      </c>
      <c r="X34" s="111" t="str">
        <f t="shared" si="33"/>
        <v>ERROR</v>
      </c>
      <c r="Y34" s="109" t="str">
        <f t="shared" si="34"/>
        <v>ERROR</v>
      </c>
      <c r="Z34" s="110" t="str">
        <f t="shared" si="35"/>
        <v>ERROR</v>
      </c>
      <c r="AA34" s="109" t="str">
        <f t="shared" si="36"/>
        <v>ERROR</v>
      </c>
      <c r="AB34" s="109" t="str">
        <f t="shared" si="37"/>
        <v>ERROR</v>
      </c>
      <c r="AC34" s="109" t="str">
        <f t="shared" si="38"/>
        <v>ERROR</v>
      </c>
      <c r="AD34" s="109" t="str">
        <f t="shared" si="39"/>
        <v>ERROR</v>
      </c>
      <c r="AE34" s="110" t="str">
        <f t="shared" si="40"/>
        <v>ERROR</v>
      </c>
      <c r="AF34" s="7" t="str">
        <f t="shared" si="41"/>
        <v/>
      </c>
      <c r="AG34" s="104" t="str">
        <f t="shared" si="42"/>
        <v/>
      </c>
      <c r="AH34" s="104" t="str">
        <f t="shared" si="43"/>
        <v/>
      </c>
      <c r="AI34" s="104" t="str">
        <f t="shared" si="44"/>
        <v/>
      </c>
      <c r="AJ34" s="114" t="str">
        <f>IF(AND(Q34&lt;&gt;"ERROR",UPPER('IP Rules'!D34)="GLOBAL",UPPER(N34)="ANY"),"All_IPs","")</f>
        <v/>
      </c>
      <c r="AK34" s="114" t="str">
        <f>IF(AND(Q34&lt;&gt;"ERROR",UPPER('IP Rules'!D34)="NATIONAL",UPPER(N34)="ANY"),"GRP_ALL_CNSP_SUBNETS","")</f>
        <v/>
      </c>
      <c r="AL34" s="104" t="str">
        <f>IF(LEN(TRIM(D34))=0,"",IF(AND(Q34&lt;&gt;"ERROR",UPPER('IP Rules'!H34)&lt;&gt;"ANY"),AI34&amp;N34&amp;"_"&amp;AG34,""))</f>
        <v/>
      </c>
      <c r="AM34" s="109" t="str">
        <f t="shared" si="45"/>
        <v>FAILED CHECKS</v>
      </c>
      <c r="AN34" s="2"/>
      <c r="AO34" s="62" t="str">
        <f t="shared" si="3"/>
        <v/>
      </c>
      <c r="AP34" s="26"/>
      <c r="AQ34" s="62" t="str">
        <f t="shared" si="46"/>
        <v/>
      </c>
      <c r="AR34" s="26"/>
      <c r="AS34" s="6">
        <f>'IP Rules'!F34</f>
        <v>0</v>
      </c>
      <c r="AT34" s="2"/>
      <c r="AU34" s="6">
        <f t="shared" si="47"/>
        <v>24</v>
      </c>
      <c r="AV34" s="2"/>
      <c r="AW34" s="46" t="str">
        <f>IF(ISBLANK('IP Rules'!L34),"",'IP Rules'!L34)</f>
        <v/>
      </c>
      <c r="AX34" s="2"/>
      <c r="AY34" s="52" t="str">
        <f t="shared" si="48"/>
        <v/>
      </c>
      <c r="AZ34" s="52" t="str">
        <f t="shared" si="49"/>
        <v/>
      </c>
      <c r="BA34" s="52" t="str">
        <f t="shared" si="50"/>
        <v/>
      </c>
      <c r="BB34" s="52" t="str">
        <f t="shared" si="51"/>
        <v/>
      </c>
      <c r="BC34" s="52" t="str">
        <f t="shared" si="52"/>
        <v/>
      </c>
      <c r="BD34" s="52" t="str">
        <f t="shared" si="53"/>
        <v/>
      </c>
      <c r="BE34" s="52" t="str">
        <f t="shared" si="54"/>
        <v/>
      </c>
      <c r="BF34" s="52" t="str">
        <f t="shared" si="55"/>
        <v/>
      </c>
      <c r="BG34" s="52" t="str">
        <f t="shared" si="56"/>
        <v/>
      </c>
      <c r="BH34" s="2"/>
      <c r="BI34" s="103" t="str">
        <f>IF(ISBLANK('IP Rules'!N34),"",'IP Rules'!N34)</f>
        <v/>
      </c>
      <c r="BJ34" s="110" t="str">
        <f t="shared" si="127"/>
        <v/>
      </c>
      <c r="BK34" s="109" t="str">
        <f t="shared" si="128"/>
        <v>MISSING</v>
      </c>
      <c r="BL34" s="109" t="str">
        <f t="shared" si="129"/>
        <v>MISSING</v>
      </c>
      <c r="BM34" s="109" t="str">
        <f t="shared" si="130"/>
        <v>MISSING</v>
      </c>
      <c r="BN34" s="110" t="str">
        <f t="shared" si="131"/>
        <v>ERROR</v>
      </c>
      <c r="BO34" s="111" t="str">
        <f t="shared" si="132"/>
        <v>ERROR</v>
      </c>
      <c r="BP34" s="111" t="str">
        <f t="shared" si="133"/>
        <v>ERROR</v>
      </c>
      <c r="BQ34" s="111" t="str">
        <f t="shared" si="134"/>
        <v>ERROR</v>
      </c>
      <c r="BR34" s="109" t="str">
        <f t="shared" si="135"/>
        <v>ERROR</v>
      </c>
      <c r="BS34" s="110" t="str">
        <f t="shared" si="136"/>
        <v>ERROR</v>
      </c>
      <c r="BT34" s="109" t="str">
        <f t="shared" si="64"/>
        <v>ERROR</v>
      </c>
      <c r="BU34" s="109" t="str">
        <f t="shared" si="65"/>
        <v>ERROR</v>
      </c>
      <c r="BV34" s="109" t="str">
        <f t="shared" si="66"/>
        <v>ERROR</v>
      </c>
      <c r="BW34" s="109" t="str">
        <f t="shared" si="67"/>
        <v>ERROR</v>
      </c>
      <c r="BX34" s="110" t="str">
        <f t="shared" si="137"/>
        <v>ERROR</v>
      </c>
      <c r="BY34" s="110" t="str">
        <f t="shared" si="125"/>
        <v/>
      </c>
      <c r="BZ34" s="117" t="str">
        <f t="shared" si="69"/>
        <v>OK</v>
      </c>
      <c r="CA34" s="104" t="str">
        <f t="shared" si="138"/>
        <v/>
      </c>
      <c r="CB34" s="104" t="str">
        <f t="shared" si="139"/>
        <v/>
      </c>
      <c r="CC34" s="104" t="str">
        <f t="shared" si="140"/>
        <v/>
      </c>
      <c r="CD34" s="109" t="str">
        <f t="shared" si="70"/>
        <v>FAILED CHECKS</v>
      </c>
      <c r="CE34" s="22"/>
      <c r="CF34" s="116" t="str">
        <f t="shared" si="141"/>
        <v>ERROR</v>
      </c>
      <c r="CG34" s="116" t="str">
        <f t="shared" si="142"/>
        <v>-</v>
      </c>
      <c r="CH34" s="116" t="str">
        <f t="shared" si="143"/>
        <v>-</v>
      </c>
      <c r="CI34" s="116" t="str">
        <f t="shared" si="144"/>
        <v>-</v>
      </c>
      <c r="CJ34" s="116">
        <f t="shared" si="75"/>
        <v>0</v>
      </c>
      <c r="CK34" s="116">
        <f t="shared" si="76"/>
        <v>0</v>
      </c>
      <c r="CL34" s="116">
        <f t="shared" si="77"/>
        <v>0</v>
      </c>
      <c r="CM34" s="116">
        <f t="shared" si="78"/>
        <v>0</v>
      </c>
      <c r="CN34" s="116">
        <f t="shared" si="79"/>
        <v>0</v>
      </c>
      <c r="CO34" s="116">
        <f t="shared" si="80"/>
        <v>0</v>
      </c>
      <c r="CP34" s="116">
        <f t="shared" si="81"/>
        <v>0</v>
      </c>
      <c r="CQ34" s="116">
        <f t="shared" si="82"/>
        <v>0</v>
      </c>
      <c r="CR34" s="116">
        <f t="shared" si="83"/>
        <v>0</v>
      </c>
      <c r="CS34" s="116">
        <f t="shared" si="84"/>
        <v>0</v>
      </c>
      <c r="CT34" s="116">
        <f t="shared" si="85"/>
        <v>0</v>
      </c>
      <c r="CU34" s="116">
        <f t="shared" si="86"/>
        <v>0</v>
      </c>
      <c r="CV34" s="116">
        <f t="shared" si="87"/>
        <v>0</v>
      </c>
      <c r="CW34" s="116">
        <f t="shared" si="88"/>
        <v>0</v>
      </c>
      <c r="CX34" s="116">
        <f t="shared" si="89"/>
        <v>0</v>
      </c>
      <c r="CY34" s="116">
        <f t="shared" si="90"/>
        <v>0</v>
      </c>
      <c r="CZ34" s="116">
        <f t="shared" si="91"/>
        <v>0</v>
      </c>
      <c r="DA34" s="116">
        <f t="shared" si="92"/>
        <v>0</v>
      </c>
      <c r="DB34" s="116">
        <f t="shared" si="93"/>
        <v>0</v>
      </c>
      <c r="DC34" s="116">
        <f t="shared" si="94"/>
        <v>0</v>
      </c>
      <c r="DD34" s="116">
        <f t="shared" si="95"/>
        <v>0</v>
      </c>
      <c r="DE34" s="116">
        <f t="shared" si="96"/>
        <v>0</v>
      </c>
      <c r="DF34" s="116">
        <f t="shared" si="97"/>
        <v>0</v>
      </c>
      <c r="DG34" s="116">
        <f t="shared" si="98"/>
        <v>0</v>
      </c>
      <c r="DH34" s="116">
        <f t="shared" si="99"/>
        <v>0</v>
      </c>
      <c r="DI34" s="116">
        <f t="shared" si="100"/>
        <v>0</v>
      </c>
      <c r="DJ34" s="116">
        <f t="shared" si="101"/>
        <v>0</v>
      </c>
      <c r="DK34" s="116">
        <f t="shared" si="102"/>
        <v>0</v>
      </c>
      <c r="DL34" s="116">
        <f t="shared" si="103"/>
        <v>0</v>
      </c>
      <c r="DM34" s="116">
        <f t="shared" si="104"/>
        <v>0</v>
      </c>
      <c r="DN34" s="116">
        <f t="shared" si="105"/>
        <v>0</v>
      </c>
      <c r="DO34" s="116">
        <f t="shared" si="106"/>
        <v>0</v>
      </c>
      <c r="DP34" s="116">
        <f t="shared" si="107"/>
        <v>0</v>
      </c>
      <c r="DQ34" s="116">
        <f t="shared" si="108"/>
        <v>0</v>
      </c>
      <c r="DR34" s="116">
        <f t="shared" si="109"/>
        <v>0</v>
      </c>
      <c r="DS34" s="116">
        <f t="shared" si="110"/>
        <v>0</v>
      </c>
      <c r="DT34" s="116">
        <f t="shared" si="126"/>
        <v>0</v>
      </c>
      <c r="DU34" s="116">
        <f t="shared" si="111"/>
        <v>0</v>
      </c>
      <c r="DV34" s="116">
        <f t="shared" si="145"/>
        <v>0</v>
      </c>
      <c r="DW34" s="116">
        <f t="shared" si="146"/>
        <v>0</v>
      </c>
      <c r="DX34" s="114" t="b">
        <f t="shared" si="12"/>
        <v>0</v>
      </c>
      <c r="DY34" s="116" t="str">
        <f t="shared" si="114"/>
        <v>FAILED CHECKS</v>
      </c>
      <c r="DZ34" s="2"/>
      <c r="EA34" s="105" t="str">
        <f t="shared" si="13"/>
        <v/>
      </c>
      <c r="EB34" s="2"/>
      <c r="EC34" s="105" t="str">
        <f t="shared" si="14"/>
        <v/>
      </c>
      <c r="ED34" s="2"/>
      <c r="EE34" s="105" t="str">
        <f t="shared" si="15"/>
        <v/>
      </c>
      <c r="EF34" s="2"/>
      <c r="EG34" s="6">
        <f t="shared" si="120"/>
        <v>24</v>
      </c>
      <c r="EH34" s="2"/>
      <c r="EI34" s="29" t="str">
        <f>IF(ISBLANK('IP Rules'!P34),"",'IP Rules'!P34)</f>
        <v/>
      </c>
      <c r="EJ34" s="2"/>
      <c r="EK34" s="29" t="str">
        <f>IF(ISBLANK('IP Rules'!R34),"",'IP Rules'!R34)</f>
        <v/>
      </c>
      <c r="EL34" s="2"/>
      <c r="EM34" s="29" t="str">
        <f>IF(ISBLANK('IP Rules'!T34),"",'IP Rules'!T34)</f>
        <v/>
      </c>
      <c r="EN34" s="2"/>
      <c r="EO34" s="7" t="str">
        <f t="shared" si="121"/>
        <v>NO</v>
      </c>
      <c r="EP34" s="7" t="str">
        <f t="shared" si="122"/>
        <v>NO</v>
      </c>
      <c r="EQ34" s="7" t="str">
        <f t="shared" si="123"/>
        <v/>
      </c>
      <c r="ER34" s="7" t="str">
        <f t="shared" si="124"/>
        <v/>
      </c>
      <c r="ES34" s="7" t="str">
        <f>IF(AND(ISNUMBER('IP Rules'!R34),'IP Rules'!R34&gt;=0,'IP Rules'!R34&lt;=65535),"GOOD","BAD")</f>
        <v>BAD</v>
      </c>
      <c r="ET34" s="7" t="str">
        <f>IF(OR(AND(ISNUMBER('IP Rules'!T34),'IP Rules'!T34&gt;=1,'IP Rules'!T34&lt;=65535,'IP Rules'!R34&lt;'IP Rules'!T34),'IP Rules'!T34=""),"GOOD","BAD")</f>
        <v>GOOD</v>
      </c>
      <c r="EU34" s="9" t="str">
        <f t="shared" si="16"/>
        <v/>
      </c>
      <c r="EV34" s="2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</row>
    <row r="35" spans="1:211" ht="15.75" thickBot="1">
      <c r="A35" s="2"/>
      <c r="B35" s="6">
        <f t="shared" si="116"/>
        <v>25</v>
      </c>
      <c r="C35" s="2"/>
      <c r="D35" s="48" t="str">
        <f>IF(ISBLANK('IP Rules'!H35),"",'IP Rules'!H35)</f>
        <v/>
      </c>
      <c r="E35" s="52" t="str">
        <f t="shared" si="17"/>
        <v/>
      </c>
      <c r="F35" s="52" t="str">
        <f t="shared" si="18"/>
        <v/>
      </c>
      <c r="G35" s="52" t="str">
        <f t="shared" si="19"/>
        <v/>
      </c>
      <c r="H35" s="52" t="str">
        <f t="shared" si="20"/>
        <v/>
      </c>
      <c r="I35" s="52" t="str">
        <f t="shared" si="21"/>
        <v/>
      </c>
      <c r="J35" s="52" t="str">
        <f t="shared" si="22"/>
        <v/>
      </c>
      <c r="K35" s="52" t="str">
        <f t="shared" si="23"/>
        <v/>
      </c>
      <c r="L35" s="52" t="str">
        <f t="shared" si="24"/>
        <v/>
      </c>
      <c r="M35" s="2"/>
      <c r="N35" s="52" t="str">
        <f t="shared" si="25"/>
        <v/>
      </c>
      <c r="O35" s="2"/>
      <c r="P35" s="103" t="str">
        <f>IF(UPPER('IP Rules'!H35)="ANY","",IF(LEN(TRIM('IP Rules'!J35))=0,"",'IP Rules'!J35))</f>
        <v/>
      </c>
      <c r="Q35" s="7" t="str">
        <f t="shared" si="26"/>
        <v/>
      </c>
      <c r="R35" s="109" t="str">
        <f t="shared" si="27"/>
        <v>MISSING</v>
      </c>
      <c r="S35" s="109" t="str">
        <f t="shared" si="28"/>
        <v>MISSING</v>
      </c>
      <c r="T35" s="109" t="str">
        <f t="shared" si="29"/>
        <v>MISSING</v>
      </c>
      <c r="U35" s="110" t="str">
        <f t="shared" si="30"/>
        <v>ERROR</v>
      </c>
      <c r="V35" s="111" t="str">
        <f t="shared" si="31"/>
        <v>ERROR</v>
      </c>
      <c r="W35" s="111" t="str">
        <f t="shared" si="32"/>
        <v>ERROR</v>
      </c>
      <c r="X35" s="111" t="str">
        <f t="shared" si="33"/>
        <v>ERROR</v>
      </c>
      <c r="Y35" s="109" t="str">
        <f t="shared" si="34"/>
        <v>ERROR</v>
      </c>
      <c r="Z35" s="110" t="str">
        <f t="shared" si="35"/>
        <v>ERROR</v>
      </c>
      <c r="AA35" s="109" t="str">
        <f t="shared" si="36"/>
        <v>ERROR</v>
      </c>
      <c r="AB35" s="109" t="str">
        <f t="shared" si="37"/>
        <v>ERROR</v>
      </c>
      <c r="AC35" s="109" t="str">
        <f t="shared" si="38"/>
        <v>ERROR</v>
      </c>
      <c r="AD35" s="109" t="str">
        <f t="shared" si="39"/>
        <v>ERROR</v>
      </c>
      <c r="AE35" s="110" t="str">
        <f t="shared" si="40"/>
        <v>ERROR</v>
      </c>
      <c r="AF35" s="7" t="str">
        <f t="shared" si="41"/>
        <v/>
      </c>
      <c r="AG35" s="104" t="str">
        <f t="shared" si="42"/>
        <v/>
      </c>
      <c r="AH35" s="104" t="str">
        <f t="shared" si="43"/>
        <v/>
      </c>
      <c r="AI35" s="104" t="str">
        <f t="shared" si="44"/>
        <v/>
      </c>
      <c r="AJ35" s="114" t="str">
        <f>IF(AND(Q35&lt;&gt;"ERROR",UPPER('IP Rules'!D35)="GLOBAL",UPPER(N35)="ANY"),"All_IPs","")</f>
        <v/>
      </c>
      <c r="AK35" s="114" t="str">
        <f>IF(AND(Q35&lt;&gt;"ERROR",UPPER('IP Rules'!D35)="NATIONAL",UPPER(N35)="ANY"),"GRP_ALL_CNSP_SUBNETS","")</f>
        <v/>
      </c>
      <c r="AL35" s="104" t="str">
        <f>IF(LEN(TRIM(D35))=0,"",IF(AND(Q35&lt;&gt;"ERROR",UPPER('IP Rules'!H35)&lt;&gt;"ANY"),AI35&amp;N35&amp;"_"&amp;AG35,""))</f>
        <v/>
      </c>
      <c r="AM35" s="109" t="str">
        <f t="shared" si="45"/>
        <v>FAILED CHECKS</v>
      </c>
      <c r="AN35" s="2"/>
      <c r="AO35" s="62" t="str">
        <f t="shared" si="3"/>
        <v/>
      </c>
      <c r="AP35" s="26"/>
      <c r="AQ35" s="62" t="str">
        <f t="shared" si="46"/>
        <v/>
      </c>
      <c r="AR35" s="26"/>
      <c r="AS35" s="6">
        <f>'IP Rules'!F35</f>
        <v>0</v>
      </c>
      <c r="AT35" s="2"/>
      <c r="AU35" s="6">
        <f t="shared" si="47"/>
        <v>25</v>
      </c>
      <c r="AV35" s="2"/>
      <c r="AW35" s="46" t="str">
        <f>IF(ISBLANK('IP Rules'!L35),"",'IP Rules'!L35)</f>
        <v/>
      </c>
      <c r="AX35" s="2"/>
      <c r="AY35" s="52" t="str">
        <f t="shared" si="48"/>
        <v/>
      </c>
      <c r="AZ35" s="52" t="str">
        <f t="shared" si="49"/>
        <v/>
      </c>
      <c r="BA35" s="52" t="str">
        <f t="shared" si="50"/>
        <v/>
      </c>
      <c r="BB35" s="52" t="str">
        <f t="shared" si="51"/>
        <v/>
      </c>
      <c r="BC35" s="52" t="str">
        <f t="shared" si="52"/>
        <v/>
      </c>
      <c r="BD35" s="52" t="str">
        <f t="shared" si="53"/>
        <v/>
      </c>
      <c r="BE35" s="52" t="str">
        <f t="shared" si="54"/>
        <v/>
      </c>
      <c r="BF35" s="52" t="str">
        <f t="shared" si="55"/>
        <v/>
      </c>
      <c r="BG35" s="52" t="str">
        <f t="shared" si="56"/>
        <v/>
      </c>
      <c r="BH35" s="2"/>
      <c r="BI35" s="103" t="str">
        <f>IF(ISBLANK('IP Rules'!N35),"",'IP Rules'!N35)</f>
        <v/>
      </c>
      <c r="BJ35" s="110" t="str">
        <f t="shared" si="127"/>
        <v/>
      </c>
      <c r="BK35" s="109" t="str">
        <f t="shared" si="128"/>
        <v>MISSING</v>
      </c>
      <c r="BL35" s="109" t="str">
        <f t="shared" si="129"/>
        <v>MISSING</v>
      </c>
      <c r="BM35" s="109" t="str">
        <f t="shared" si="130"/>
        <v>MISSING</v>
      </c>
      <c r="BN35" s="110" t="str">
        <f t="shared" si="131"/>
        <v>ERROR</v>
      </c>
      <c r="BO35" s="111" t="str">
        <f t="shared" si="132"/>
        <v>ERROR</v>
      </c>
      <c r="BP35" s="111" t="str">
        <f t="shared" si="133"/>
        <v>ERROR</v>
      </c>
      <c r="BQ35" s="111" t="str">
        <f t="shared" si="134"/>
        <v>ERROR</v>
      </c>
      <c r="BR35" s="109" t="str">
        <f t="shared" si="135"/>
        <v>ERROR</v>
      </c>
      <c r="BS35" s="110" t="str">
        <f t="shared" si="136"/>
        <v>ERROR</v>
      </c>
      <c r="BT35" s="109" t="str">
        <f t="shared" si="64"/>
        <v>ERROR</v>
      </c>
      <c r="BU35" s="109" t="str">
        <f t="shared" si="65"/>
        <v>ERROR</v>
      </c>
      <c r="BV35" s="109" t="str">
        <f t="shared" si="66"/>
        <v>ERROR</v>
      </c>
      <c r="BW35" s="109" t="str">
        <f t="shared" si="67"/>
        <v>ERROR</v>
      </c>
      <c r="BX35" s="110" t="str">
        <f t="shared" si="137"/>
        <v>ERROR</v>
      </c>
      <c r="BY35" s="110" t="str">
        <f t="shared" si="125"/>
        <v/>
      </c>
      <c r="BZ35" s="117" t="str">
        <f t="shared" si="69"/>
        <v>OK</v>
      </c>
      <c r="CA35" s="104" t="str">
        <f t="shared" si="138"/>
        <v/>
      </c>
      <c r="CB35" s="104" t="str">
        <f t="shared" si="139"/>
        <v/>
      </c>
      <c r="CC35" s="104" t="str">
        <f t="shared" si="140"/>
        <v/>
      </c>
      <c r="CD35" s="109" t="str">
        <f t="shared" si="70"/>
        <v>FAILED CHECKS</v>
      </c>
      <c r="CE35" s="22"/>
      <c r="CF35" s="116" t="str">
        <f t="shared" si="141"/>
        <v>ERROR</v>
      </c>
      <c r="CG35" s="116" t="str">
        <f t="shared" si="142"/>
        <v>-</v>
      </c>
      <c r="CH35" s="116" t="str">
        <f t="shared" si="143"/>
        <v>-</v>
      </c>
      <c r="CI35" s="116" t="str">
        <f t="shared" si="144"/>
        <v>-</v>
      </c>
      <c r="CJ35" s="116">
        <f t="shared" si="75"/>
        <v>0</v>
      </c>
      <c r="CK35" s="116">
        <f t="shared" si="76"/>
        <v>0</v>
      </c>
      <c r="CL35" s="116">
        <f t="shared" si="77"/>
        <v>0</v>
      </c>
      <c r="CM35" s="116">
        <f t="shared" si="78"/>
        <v>0</v>
      </c>
      <c r="CN35" s="116">
        <f t="shared" si="79"/>
        <v>0</v>
      </c>
      <c r="CO35" s="116">
        <f t="shared" si="80"/>
        <v>0</v>
      </c>
      <c r="CP35" s="116">
        <f t="shared" si="81"/>
        <v>0</v>
      </c>
      <c r="CQ35" s="116">
        <f t="shared" si="82"/>
        <v>0</v>
      </c>
      <c r="CR35" s="116">
        <f t="shared" si="83"/>
        <v>0</v>
      </c>
      <c r="CS35" s="116">
        <f t="shared" si="84"/>
        <v>0</v>
      </c>
      <c r="CT35" s="116">
        <f t="shared" si="85"/>
        <v>0</v>
      </c>
      <c r="CU35" s="116">
        <f t="shared" si="86"/>
        <v>0</v>
      </c>
      <c r="CV35" s="116">
        <f t="shared" si="87"/>
        <v>0</v>
      </c>
      <c r="CW35" s="116">
        <f t="shared" si="88"/>
        <v>0</v>
      </c>
      <c r="CX35" s="116">
        <f t="shared" si="89"/>
        <v>0</v>
      </c>
      <c r="CY35" s="116">
        <f t="shared" si="90"/>
        <v>0</v>
      </c>
      <c r="CZ35" s="116">
        <f t="shared" si="91"/>
        <v>0</v>
      </c>
      <c r="DA35" s="116">
        <f t="shared" si="92"/>
        <v>0</v>
      </c>
      <c r="DB35" s="116">
        <f t="shared" si="93"/>
        <v>0</v>
      </c>
      <c r="DC35" s="116">
        <f t="shared" si="94"/>
        <v>0</v>
      </c>
      <c r="DD35" s="116">
        <f t="shared" si="95"/>
        <v>0</v>
      </c>
      <c r="DE35" s="116">
        <f t="shared" si="96"/>
        <v>0</v>
      </c>
      <c r="DF35" s="116">
        <f t="shared" si="97"/>
        <v>0</v>
      </c>
      <c r="DG35" s="116">
        <f t="shared" si="98"/>
        <v>0</v>
      </c>
      <c r="DH35" s="116">
        <f t="shared" si="99"/>
        <v>0</v>
      </c>
      <c r="DI35" s="116">
        <f t="shared" si="100"/>
        <v>0</v>
      </c>
      <c r="DJ35" s="116">
        <f t="shared" si="101"/>
        <v>0</v>
      </c>
      <c r="DK35" s="116">
        <f t="shared" si="102"/>
        <v>0</v>
      </c>
      <c r="DL35" s="116">
        <f t="shared" si="103"/>
        <v>0</v>
      </c>
      <c r="DM35" s="116">
        <f t="shared" si="104"/>
        <v>0</v>
      </c>
      <c r="DN35" s="116">
        <f t="shared" si="105"/>
        <v>0</v>
      </c>
      <c r="DO35" s="116">
        <f t="shared" si="106"/>
        <v>0</v>
      </c>
      <c r="DP35" s="116">
        <f t="shared" si="107"/>
        <v>0</v>
      </c>
      <c r="DQ35" s="116">
        <f t="shared" si="108"/>
        <v>0</v>
      </c>
      <c r="DR35" s="116">
        <f t="shared" si="109"/>
        <v>0</v>
      </c>
      <c r="DS35" s="116">
        <f t="shared" si="110"/>
        <v>0</v>
      </c>
      <c r="DT35" s="116">
        <f t="shared" si="126"/>
        <v>0</v>
      </c>
      <c r="DU35" s="116">
        <f t="shared" si="111"/>
        <v>0</v>
      </c>
      <c r="DV35" s="116">
        <f t="shared" si="145"/>
        <v>0</v>
      </c>
      <c r="DW35" s="116">
        <f t="shared" si="146"/>
        <v>0</v>
      </c>
      <c r="DX35" s="114" t="b">
        <f t="shared" si="12"/>
        <v>0</v>
      </c>
      <c r="DY35" s="116" t="str">
        <f t="shared" si="114"/>
        <v>FAILED CHECKS</v>
      </c>
      <c r="DZ35" s="2"/>
      <c r="EA35" s="105" t="str">
        <f t="shared" si="13"/>
        <v/>
      </c>
      <c r="EB35" s="2"/>
      <c r="EC35" s="105" t="str">
        <f t="shared" si="14"/>
        <v/>
      </c>
      <c r="ED35" s="2"/>
      <c r="EE35" s="105" t="str">
        <f t="shared" si="15"/>
        <v/>
      </c>
      <c r="EF35" s="2"/>
      <c r="EG35" s="6">
        <f t="shared" si="120"/>
        <v>25</v>
      </c>
      <c r="EH35" s="2"/>
      <c r="EI35" s="29" t="str">
        <f>IF(ISBLANK('IP Rules'!P35),"",'IP Rules'!P35)</f>
        <v/>
      </c>
      <c r="EJ35" s="2"/>
      <c r="EK35" s="29" t="str">
        <f>IF(ISBLANK('IP Rules'!R35),"",'IP Rules'!R35)</f>
        <v/>
      </c>
      <c r="EL35" s="2"/>
      <c r="EM35" s="29" t="str">
        <f>IF(ISBLANK('IP Rules'!T35),"",'IP Rules'!T35)</f>
        <v/>
      </c>
      <c r="EN35" s="2"/>
      <c r="EO35" s="7" t="str">
        <f t="shared" si="121"/>
        <v>NO</v>
      </c>
      <c r="EP35" s="7" t="str">
        <f t="shared" si="122"/>
        <v>NO</v>
      </c>
      <c r="EQ35" s="7" t="str">
        <f t="shared" si="123"/>
        <v/>
      </c>
      <c r="ER35" s="7" t="str">
        <f t="shared" si="124"/>
        <v/>
      </c>
      <c r="ES35" s="7" t="str">
        <f>IF(AND(ISNUMBER('IP Rules'!R35),'IP Rules'!R35&gt;=0,'IP Rules'!R35&lt;=65535),"GOOD","BAD")</f>
        <v>BAD</v>
      </c>
      <c r="ET35" s="7" t="str">
        <f>IF(OR(AND(ISNUMBER('IP Rules'!T35),'IP Rules'!T35&gt;=1,'IP Rules'!T35&lt;=65535,'IP Rules'!R35&lt;'IP Rules'!T35),'IP Rules'!T35=""),"GOOD","BAD")</f>
        <v>GOOD</v>
      </c>
      <c r="EU35" s="9" t="str">
        <f t="shared" si="16"/>
        <v/>
      </c>
      <c r="EV35" s="2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</row>
    <row r="36" spans="1:211" ht="15.75" thickBot="1">
      <c r="A36" s="2"/>
      <c r="B36" s="6">
        <f t="shared" si="116"/>
        <v>26</v>
      </c>
      <c r="C36" s="2"/>
      <c r="D36" s="48" t="str">
        <f>IF(ISBLANK('IP Rules'!H36),"",'IP Rules'!H36)</f>
        <v/>
      </c>
      <c r="E36" s="52" t="str">
        <f t="shared" si="17"/>
        <v/>
      </c>
      <c r="F36" s="52" t="str">
        <f t="shared" si="18"/>
        <v/>
      </c>
      <c r="G36" s="52" t="str">
        <f t="shared" si="19"/>
        <v/>
      </c>
      <c r="H36" s="52" t="str">
        <f t="shared" si="20"/>
        <v/>
      </c>
      <c r="I36" s="52" t="str">
        <f t="shared" si="21"/>
        <v/>
      </c>
      <c r="J36" s="52" t="str">
        <f t="shared" si="22"/>
        <v/>
      </c>
      <c r="K36" s="52" t="str">
        <f t="shared" si="23"/>
        <v/>
      </c>
      <c r="L36" s="52" t="str">
        <f t="shared" si="24"/>
        <v/>
      </c>
      <c r="M36" s="2"/>
      <c r="N36" s="52" t="str">
        <f t="shared" si="25"/>
        <v/>
      </c>
      <c r="O36" s="2"/>
      <c r="P36" s="103" t="str">
        <f>IF(UPPER('IP Rules'!H36)="ANY","",IF(LEN(TRIM('IP Rules'!J36))=0,"",'IP Rules'!J36))</f>
        <v/>
      </c>
      <c r="Q36" s="7" t="str">
        <f t="shared" si="26"/>
        <v/>
      </c>
      <c r="R36" s="109" t="str">
        <f t="shared" si="27"/>
        <v>MISSING</v>
      </c>
      <c r="S36" s="109" t="str">
        <f t="shared" si="28"/>
        <v>MISSING</v>
      </c>
      <c r="T36" s="109" t="str">
        <f t="shared" si="29"/>
        <v>MISSING</v>
      </c>
      <c r="U36" s="110" t="str">
        <f t="shared" si="30"/>
        <v>ERROR</v>
      </c>
      <c r="V36" s="111" t="str">
        <f t="shared" si="31"/>
        <v>ERROR</v>
      </c>
      <c r="W36" s="111" t="str">
        <f t="shared" si="32"/>
        <v>ERROR</v>
      </c>
      <c r="X36" s="111" t="str">
        <f t="shared" si="33"/>
        <v>ERROR</v>
      </c>
      <c r="Y36" s="109" t="str">
        <f t="shared" si="34"/>
        <v>ERROR</v>
      </c>
      <c r="Z36" s="110" t="str">
        <f t="shared" si="35"/>
        <v>ERROR</v>
      </c>
      <c r="AA36" s="109" t="str">
        <f t="shared" si="36"/>
        <v>ERROR</v>
      </c>
      <c r="AB36" s="109" t="str">
        <f t="shared" si="37"/>
        <v>ERROR</v>
      </c>
      <c r="AC36" s="109" t="str">
        <f t="shared" si="38"/>
        <v>ERROR</v>
      </c>
      <c r="AD36" s="109" t="str">
        <f t="shared" si="39"/>
        <v>ERROR</v>
      </c>
      <c r="AE36" s="110" t="str">
        <f t="shared" si="40"/>
        <v>ERROR</v>
      </c>
      <c r="AF36" s="7" t="str">
        <f t="shared" si="41"/>
        <v/>
      </c>
      <c r="AG36" s="104" t="str">
        <f t="shared" si="42"/>
        <v/>
      </c>
      <c r="AH36" s="104" t="str">
        <f t="shared" si="43"/>
        <v/>
      </c>
      <c r="AI36" s="104" t="str">
        <f t="shared" si="44"/>
        <v/>
      </c>
      <c r="AJ36" s="114" t="str">
        <f>IF(AND(Q36&lt;&gt;"ERROR",UPPER('IP Rules'!D36)="GLOBAL",UPPER(N36)="ANY"),"All_IPs","")</f>
        <v/>
      </c>
      <c r="AK36" s="114" t="str">
        <f>IF(AND(Q36&lt;&gt;"ERROR",UPPER('IP Rules'!D36)="NATIONAL",UPPER(N36)="ANY"),"GRP_ALL_CNSP_SUBNETS","")</f>
        <v/>
      </c>
      <c r="AL36" s="104" t="str">
        <f>IF(LEN(TRIM(D36))=0,"",IF(AND(Q36&lt;&gt;"ERROR",UPPER('IP Rules'!H36)&lt;&gt;"ANY"),AI36&amp;N36&amp;"_"&amp;AG36,""))</f>
        <v/>
      </c>
      <c r="AM36" s="109" t="str">
        <f t="shared" si="45"/>
        <v>FAILED CHECKS</v>
      </c>
      <c r="AN36" s="2"/>
      <c r="AO36" s="62" t="str">
        <f t="shared" si="3"/>
        <v/>
      </c>
      <c r="AP36" s="26"/>
      <c r="AQ36" s="62" t="str">
        <f t="shared" si="46"/>
        <v/>
      </c>
      <c r="AR36" s="26"/>
      <c r="AS36" s="6">
        <f>'IP Rules'!F36</f>
        <v>0</v>
      </c>
      <c r="AT36" s="2"/>
      <c r="AU36" s="6">
        <f t="shared" si="47"/>
        <v>26</v>
      </c>
      <c r="AV36" s="2"/>
      <c r="AW36" s="46" t="str">
        <f>IF(ISBLANK('IP Rules'!L36),"",'IP Rules'!L36)</f>
        <v/>
      </c>
      <c r="AX36" s="2"/>
      <c r="AY36" s="52" t="str">
        <f t="shared" si="48"/>
        <v/>
      </c>
      <c r="AZ36" s="52" t="str">
        <f t="shared" si="49"/>
        <v/>
      </c>
      <c r="BA36" s="52" t="str">
        <f t="shared" si="50"/>
        <v/>
      </c>
      <c r="BB36" s="52" t="str">
        <f t="shared" si="51"/>
        <v/>
      </c>
      <c r="BC36" s="52" t="str">
        <f t="shared" si="52"/>
        <v/>
      </c>
      <c r="BD36" s="52" t="str">
        <f t="shared" si="53"/>
        <v/>
      </c>
      <c r="BE36" s="52" t="str">
        <f t="shared" si="54"/>
        <v/>
      </c>
      <c r="BF36" s="52" t="str">
        <f t="shared" si="55"/>
        <v/>
      </c>
      <c r="BG36" s="52" t="str">
        <f t="shared" si="56"/>
        <v/>
      </c>
      <c r="BH36" s="2"/>
      <c r="BI36" s="103" t="str">
        <f>IF(ISBLANK('IP Rules'!N36),"",'IP Rules'!N36)</f>
        <v/>
      </c>
      <c r="BJ36" s="110" t="str">
        <f t="shared" si="127"/>
        <v/>
      </c>
      <c r="BK36" s="109" t="str">
        <f t="shared" si="128"/>
        <v>MISSING</v>
      </c>
      <c r="BL36" s="109" t="str">
        <f t="shared" si="129"/>
        <v>MISSING</v>
      </c>
      <c r="BM36" s="109" t="str">
        <f t="shared" si="130"/>
        <v>MISSING</v>
      </c>
      <c r="BN36" s="110" t="str">
        <f t="shared" si="131"/>
        <v>ERROR</v>
      </c>
      <c r="BO36" s="111" t="str">
        <f t="shared" si="132"/>
        <v>ERROR</v>
      </c>
      <c r="BP36" s="111" t="str">
        <f t="shared" si="133"/>
        <v>ERROR</v>
      </c>
      <c r="BQ36" s="111" t="str">
        <f t="shared" si="134"/>
        <v>ERROR</v>
      </c>
      <c r="BR36" s="109" t="str">
        <f t="shared" si="135"/>
        <v>ERROR</v>
      </c>
      <c r="BS36" s="110" t="str">
        <f t="shared" si="136"/>
        <v>ERROR</v>
      </c>
      <c r="BT36" s="109" t="str">
        <f t="shared" si="64"/>
        <v>ERROR</v>
      </c>
      <c r="BU36" s="109" t="str">
        <f t="shared" si="65"/>
        <v>ERROR</v>
      </c>
      <c r="BV36" s="109" t="str">
        <f t="shared" si="66"/>
        <v>ERROR</v>
      </c>
      <c r="BW36" s="109" t="str">
        <f t="shared" si="67"/>
        <v>ERROR</v>
      </c>
      <c r="BX36" s="110" t="str">
        <f t="shared" si="137"/>
        <v>ERROR</v>
      </c>
      <c r="BY36" s="110" t="str">
        <f t="shared" si="125"/>
        <v/>
      </c>
      <c r="BZ36" s="117" t="str">
        <f t="shared" si="69"/>
        <v>OK</v>
      </c>
      <c r="CA36" s="104" t="str">
        <f t="shared" si="138"/>
        <v/>
      </c>
      <c r="CB36" s="104" t="str">
        <f t="shared" si="139"/>
        <v/>
      </c>
      <c r="CC36" s="104" t="str">
        <f t="shared" si="140"/>
        <v/>
      </c>
      <c r="CD36" s="109" t="str">
        <f t="shared" si="70"/>
        <v>FAILED CHECKS</v>
      </c>
      <c r="CE36" s="22"/>
      <c r="CF36" s="116" t="str">
        <f t="shared" si="141"/>
        <v>ERROR</v>
      </c>
      <c r="CG36" s="116" t="str">
        <f t="shared" si="142"/>
        <v>-</v>
      </c>
      <c r="CH36" s="116" t="str">
        <f t="shared" si="143"/>
        <v>-</v>
      </c>
      <c r="CI36" s="116" t="str">
        <f t="shared" si="144"/>
        <v>-</v>
      </c>
      <c r="CJ36" s="116">
        <f t="shared" si="75"/>
        <v>0</v>
      </c>
      <c r="CK36" s="116">
        <f t="shared" si="76"/>
        <v>0</v>
      </c>
      <c r="CL36" s="116">
        <f t="shared" si="77"/>
        <v>0</v>
      </c>
      <c r="CM36" s="116">
        <f t="shared" si="78"/>
        <v>0</v>
      </c>
      <c r="CN36" s="116">
        <f t="shared" si="79"/>
        <v>0</v>
      </c>
      <c r="CO36" s="116">
        <f t="shared" si="80"/>
        <v>0</v>
      </c>
      <c r="CP36" s="116">
        <f t="shared" si="81"/>
        <v>0</v>
      </c>
      <c r="CQ36" s="116">
        <f t="shared" si="82"/>
        <v>0</v>
      </c>
      <c r="CR36" s="116">
        <f t="shared" si="83"/>
        <v>0</v>
      </c>
      <c r="CS36" s="116">
        <f t="shared" si="84"/>
        <v>0</v>
      </c>
      <c r="CT36" s="116">
        <f t="shared" si="85"/>
        <v>0</v>
      </c>
      <c r="CU36" s="116">
        <f t="shared" si="86"/>
        <v>0</v>
      </c>
      <c r="CV36" s="116">
        <f t="shared" si="87"/>
        <v>0</v>
      </c>
      <c r="CW36" s="116">
        <f t="shared" si="88"/>
        <v>0</v>
      </c>
      <c r="CX36" s="116">
        <f t="shared" si="89"/>
        <v>0</v>
      </c>
      <c r="CY36" s="116">
        <f t="shared" si="90"/>
        <v>0</v>
      </c>
      <c r="CZ36" s="116">
        <f t="shared" si="91"/>
        <v>0</v>
      </c>
      <c r="DA36" s="116">
        <f t="shared" si="92"/>
        <v>0</v>
      </c>
      <c r="DB36" s="116">
        <f t="shared" si="93"/>
        <v>0</v>
      </c>
      <c r="DC36" s="116">
        <f t="shared" si="94"/>
        <v>0</v>
      </c>
      <c r="DD36" s="116">
        <f t="shared" si="95"/>
        <v>0</v>
      </c>
      <c r="DE36" s="116">
        <f t="shared" si="96"/>
        <v>0</v>
      </c>
      <c r="DF36" s="116">
        <f t="shared" si="97"/>
        <v>0</v>
      </c>
      <c r="DG36" s="116">
        <f t="shared" si="98"/>
        <v>0</v>
      </c>
      <c r="DH36" s="116">
        <f t="shared" si="99"/>
        <v>0</v>
      </c>
      <c r="DI36" s="116">
        <f t="shared" si="100"/>
        <v>0</v>
      </c>
      <c r="DJ36" s="116">
        <f t="shared" si="101"/>
        <v>0</v>
      </c>
      <c r="DK36" s="116">
        <f t="shared" si="102"/>
        <v>0</v>
      </c>
      <c r="DL36" s="116">
        <f t="shared" si="103"/>
        <v>0</v>
      </c>
      <c r="DM36" s="116">
        <f t="shared" si="104"/>
        <v>0</v>
      </c>
      <c r="DN36" s="116">
        <f t="shared" si="105"/>
        <v>0</v>
      </c>
      <c r="DO36" s="116">
        <f t="shared" si="106"/>
        <v>0</v>
      </c>
      <c r="DP36" s="116">
        <f t="shared" si="107"/>
        <v>0</v>
      </c>
      <c r="DQ36" s="116">
        <f t="shared" si="108"/>
        <v>0</v>
      </c>
      <c r="DR36" s="116">
        <f t="shared" si="109"/>
        <v>0</v>
      </c>
      <c r="DS36" s="116">
        <f t="shared" si="110"/>
        <v>0</v>
      </c>
      <c r="DT36" s="116">
        <f t="shared" si="126"/>
        <v>0</v>
      </c>
      <c r="DU36" s="116">
        <f t="shared" si="111"/>
        <v>0</v>
      </c>
      <c r="DV36" s="116">
        <f t="shared" si="145"/>
        <v>0</v>
      </c>
      <c r="DW36" s="116">
        <f t="shared" si="146"/>
        <v>0</v>
      </c>
      <c r="DX36" s="114" t="b">
        <f t="shared" si="12"/>
        <v>0</v>
      </c>
      <c r="DY36" s="116" t="str">
        <f t="shared" si="114"/>
        <v>FAILED CHECKS</v>
      </c>
      <c r="DZ36" s="2"/>
      <c r="EA36" s="105" t="str">
        <f t="shared" si="13"/>
        <v/>
      </c>
      <c r="EB36" s="2"/>
      <c r="EC36" s="105" t="str">
        <f t="shared" si="14"/>
        <v/>
      </c>
      <c r="ED36" s="2"/>
      <c r="EE36" s="105" t="str">
        <f t="shared" si="15"/>
        <v/>
      </c>
      <c r="EF36" s="2"/>
      <c r="EG36" s="6">
        <f t="shared" si="120"/>
        <v>26</v>
      </c>
      <c r="EH36" s="2"/>
      <c r="EI36" s="29" t="str">
        <f>IF(ISBLANK('IP Rules'!P36),"",'IP Rules'!P36)</f>
        <v/>
      </c>
      <c r="EJ36" s="2"/>
      <c r="EK36" s="29" t="str">
        <f>IF(ISBLANK('IP Rules'!R36),"",'IP Rules'!R36)</f>
        <v/>
      </c>
      <c r="EL36" s="2"/>
      <c r="EM36" s="29" t="str">
        <f>IF(ISBLANK('IP Rules'!T36),"",'IP Rules'!T36)</f>
        <v/>
      </c>
      <c r="EN36" s="2"/>
      <c r="EO36" s="7" t="str">
        <f t="shared" si="121"/>
        <v>NO</v>
      </c>
      <c r="EP36" s="7" t="str">
        <f t="shared" si="122"/>
        <v>NO</v>
      </c>
      <c r="EQ36" s="7" t="str">
        <f t="shared" si="123"/>
        <v/>
      </c>
      <c r="ER36" s="7" t="str">
        <f t="shared" si="124"/>
        <v/>
      </c>
      <c r="ES36" s="7" t="str">
        <f>IF(AND(ISNUMBER('IP Rules'!R36),'IP Rules'!R36&gt;=0,'IP Rules'!R36&lt;=65535),"GOOD","BAD")</f>
        <v>BAD</v>
      </c>
      <c r="ET36" s="7" t="str">
        <f>IF(OR(AND(ISNUMBER('IP Rules'!T36),'IP Rules'!T36&gt;=1,'IP Rules'!T36&lt;=65535,'IP Rules'!R36&lt;'IP Rules'!T36),'IP Rules'!T36=""),"GOOD","BAD")</f>
        <v>GOOD</v>
      </c>
      <c r="EU36" s="9" t="str">
        <f t="shared" si="16"/>
        <v/>
      </c>
      <c r="EV36" s="2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</row>
    <row r="37" spans="1:211" ht="15.75" thickBot="1">
      <c r="A37" s="2"/>
      <c r="B37" s="6">
        <f t="shared" si="116"/>
        <v>27</v>
      </c>
      <c r="C37" s="2"/>
      <c r="D37" s="48" t="str">
        <f>IF(ISBLANK('IP Rules'!H37),"",'IP Rules'!H37)</f>
        <v/>
      </c>
      <c r="E37" s="52" t="str">
        <f t="shared" si="17"/>
        <v/>
      </c>
      <c r="F37" s="52" t="str">
        <f t="shared" si="18"/>
        <v/>
      </c>
      <c r="G37" s="52" t="str">
        <f t="shared" si="19"/>
        <v/>
      </c>
      <c r="H37" s="52" t="str">
        <f t="shared" si="20"/>
        <v/>
      </c>
      <c r="I37" s="52" t="str">
        <f t="shared" si="21"/>
        <v/>
      </c>
      <c r="J37" s="52" t="str">
        <f t="shared" si="22"/>
        <v/>
      </c>
      <c r="K37" s="52" t="str">
        <f t="shared" si="23"/>
        <v/>
      </c>
      <c r="L37" s="52" t="str">
        <f t="shared" si="24"/>
        <v/>
      </c>
      <c r="M37" s="2"/>
      <c r="N37" s="52" t="str">
        <f t="shared" si="25"/>
        <v/>
      </c>
      <c r="O37" s="2"/>
      <c r="P37" s="103" t="str">
        <f>IF(UPPER('IP Rules'!H37)="ANY","",IF(LEN(TRIM('IP Rules'!J37))=0,"",'IP Rules'!J37))</f>
        <v/>
      </c>
      <c r="Q37" s="7" t="str">
        <f t="shared" si="26"/>
        <v/>
      </c>
      <c r="R37" s="109" t="str">
        <f t="shared" si="27"/>
        <v>MISSING</v>
      </c>
      <c r="S37" s="109" t="str">
        <f t="shared" si="28"/>
        <v>MISSING</v>
      </c>
      <c r="T37" s="109" t="str">
        <f t="shared" si="29"/>
        <v>MISSING</v>
      </c>
      <c r="U37" s="110" t="str">
        <f t="shared" si="30"/>
        <v>ERROR</v>
      </c>
      <c r="V37" s="111" t="str">
        <f t="shared" si="31"/>
        <v>ERROR</v>
      </c>
      <c r="W37" s="111" t="str">
        <f t="shared" si="32"/>
        <v>ERROR</v>
      </c>
      <c r="X37" s="111" t="str">
        <f t="shared" si="33"/>
        <v>ERROR</v>
      </c>
      <c r="Y37" s="109" t="str">
        <f t="shared" si="34"/>
        <v>ERROR</v>
      </c>
      <c r="Z37" s="110" t="str">
        <f t="shared" si="35"/>
        <v>ERROR</v>
      </c>
      <c r="AA37" s="109" t="str">
        <f t="shared" si="36"/>
        <v>ERROR</v>
      </c>
      <c r="AB37" s="109" t="str">
        <f t="shared" si="37"/>
        <v>ERROR</v>
      </c>
      <c r="AC37" s="109" t="str">
        <f t="shared" si="38"/>
        <v>ERROR</v>
      </c>
      <c r="AD37" s="109" t="str">
        <f t="shared" si="39"/>
        <v>ERROR</v>
      </c>
      <c r="AE37" s="110" t="str">
        <f t="shared" si="40"/>
        <v>ERROR</v>
      </c>
      <c r="AF37" s="7" t="str">
        <f t="shared" si="41"/>
        <v/>
      </c>
      <c r="AG37" s="104" t="str">
        <f t="shared" si="42"/>
        <v/>
      </c>
      <c r="AH37" s="104" t="str">
        <f t="shared" si="43"/>
        <v/>
      </c>
      <c r="AI37" s="104" t="str">
        <f t="shared" si="44"/>
        <v/>
      </c>
      <c r="AJ37" s="114" t="str">
        <f>IF(AND(Q37&lt;&gt;"ERROR",UPPER('IP Rules'!D37)="GLOBAL",UPPER(N37)="ANY"),"All_IPs","")</f>
        <v/>
      </c>
      <c r="AK37" s="114" t="str">
        <f>IF(AND(Q37&lt;&gt;"ERROR",UPPER('IP Rules'!D37)="NATIONAL",UPPER(N37)="ANY"),"GRP_ALL_CNSP_SUBNETS","")</f>
        <v/>
      </c>
      <c r="AL37" s="104" t="str">
        <f>IF(LEN(TRIM(D37))=0,"",IF(AND(Q37&lt;&gt;"ERROR",UPPER('IP Rules'!H37)&lt;&gt;"ANY"),AI37&amp;N37&amp;"_"&amp;AG37,""))</f>
        <v/>
      </c>
      <c r="AM37" s="109" t="str">
        <f t="shared" si="45"/>
        <v>FAILED CHECKS</v>
      </c>
      <c r="AN37" s="2"/>
      <c r="AO37" s="62" t="str">
        <f t="shared" si="3"/>
        <v/>
      </c>
      <c r="AP37" s="26"/>
      <c r="AQ37" s="62" t="str">
        <f t="shared" si="46"/>
        <v/>
      </c>
      <c r="AR37" s="26"/>
      <c r="AS37" s="6">
        <f>'IP Rules'!F37</f>
        <v>0</v>
      </c>
      <c r="AT37" s="2"/>
      <c r="AU37" s="6">
        <f t="shared" si="47"/>
        <v>27</v>
      </c>
      <c r="AV37" s="2"/>
      <c r="AW37" s="46" t="str">
        <f>IF(ISBLANK('IP Rules'!L37),"",'IP Rules'!L37)</f>
        <v/>
      </c>
      <c r="AX37" s="2"/>
      <c r="AY37" s="52" t="str">
        <f t="shared" si="48"/>
        <v/>
      </c>
      <c r="AZ37" s="52" t="str">
        <f t="shared" si="49"/>
        <v/>
      </c>
      <c r="BA37" s="52" t="str">
        <f t="shared" si="50"/>
        <v/>
      </c>
      <c r="BB37" s="52" t="str">
        <f t="shared" si="51"/>
        <v/>
      </c>
      <c r="BC37" s="52" t="str">
        <f t="shared" si="52"/>
        <v/>
      </c>
      <c r="BD37" s="52" t="str">
        <f t="shared" si="53"/>
        <v/>
      </c>
      <c r="BE37" s="52" t="str">
        <f t="shared" si="54"/>
        <v/>
      </c>
      <c r="BF37" s="52" t="str">
        <f t="shared" si="55"/>
        <v/>
      </c>
      <c r="BG37" s="52" t="str">
        <f t="shared" si="56"/>
        <v/>
      </c>
      <c r="BH37" s="2"/>
      <c r="BI37" s="103" t="str">
        <f>IF(ISBLANK('IP Rules'!N37),"",'IP Rules'!N37)</f>
        <v/>
      </c>
      <c r="BJ37" s="110" t="str">
        <f t="shared" si="127"/>
        <v/>
      </c>
      <c r="BK37" s="109" t="str">
        <f t="shared" si="128"/>
        <v>MISSING</v>
      </c>
      <c r="BL37" s="109" t="str">
        <f t="shared" si="129"/>
        <v>MISSING</v>
      </c>
      <c r="BM37" s="109" t="str">
        <f t="shared" si="130"/>
        <v>MISSING</v>
      </c>
      <c r="BN37" s="110" t="str">
        <f t="shared" si="131"/>
        <v>ERROR</v>
      </c>
      <c r="BO37" s="111" t="str">
        <f t="shared" si="132"/>
        <v>ERROR</v>
      </c>
      <c r="BP37" s="111" t="str">
        <f t="shared" si="133"/>
        <v>ERROR</v>
      </c>
      <c r="BQ37" s="111" t="str">
        <f t="shared" si="134"/>
        <v>ERROR</v>
      </c>
      <c r="BR37" s="109" t="str">
        <f t="shared" si="135"/>
        <v>ERROR</v>
      </c>
      <c r="BS37" s="110" t="str">
        <f t="shared" si="136"/>
        <v>ERROR</v>
      </c>
      <c r="BT37" s="109" t="str">
        <f t="shared" si="64"/>
        <v>ERROR</v>
      </c>
      <c r="BU37" s="109" t="str">
        <f t="shared" si="65"/>
        <v>ERROR</v>
      </c>
      <c r="BV37" s="109" t="str">
        <f t="shared" si="66"/>
        <v>ERROR</v>
      </c>
      <c r="BW37" s="109" t="str">
        <f t="shared" si="67"/>
        <v>ERROR</v>
      </c>
      <c r="BX37" s="110" t="str">
        <f t="shared" si="137"/>
        <v>ERROR</v>
      </c>
      <c r="BY37" s="110" t="str">
        <f t="shared" si="125"/>
        <v/>
      </c>
      <c r="BZ37" s="117" t="str">
        <f t="shared" si="69"/>
        <v>OK</v>
      </c>
      <c r="CA37" s="104" t="str">
        <f t="shared" si="138"/>
        <v/>
      </c>
      <c r="CB37" s="104" t="str">
        <f t="shared" si="139"/>
        <v/>
      </c>
      <c r="CC37" s="104" t="str">
        <f t="shared" si="140"/>
        <v/>
      </c>
      <c r="CD37" s="109" t="str">
        <f t="shared" si="70"/>
        <v>FAILED CHECKS</v>
      </c>
      <c r="CE37" s="22"/>
      <c r="CF37" s="116" t="str">
        <f t="shared" si="141"/>
        <v>ERROR</v>
      </c>
      <c r="CG37" s="116" t="str">
        <f t="shared" si="142"/>
        <v>-</v>
      </c>
      <c r="CH37" s="116" t="str">
        <f t="shared" si="143"/>
        <v>-</v>
      </c>
      <c r="CI37" s="116" t="str">
        <f t="shared" si="144"/>
        <v>-</v>
      </c>
      <c r="CJ37" s="116">
        <f t="shared" si="75"/>
        <v>0</v>
      </c>
      <c r="CK37" s="116">
        <f t="shared" si="76"/>
        <v>0</v>
      </c>
      <c r="CL37" s="116">
        <f t="shared" si="77"/>
        <v>0</v>
      </c>
      <c r="CM37" s="116">
        <f t="shared" si="78"/>
        <v>0</v>
      </c>
      <c r="CN37" s="116">
        <f t="shared" si="79"/>
        <v>0</v>
      </c>
      <c r="CO37" s="116">
        <f t="shared" si="80"/>
        <v>0</v>
      </c>
      <c r="CP37" s="116">
        <f t="shared" si="81"/>
        <v>0</v>
      </c>
      <c r="CQ37" s="116">
        <f t="shared" si="82"/>
        <v>0</v>
      </c>
      <c r="CR37" s="116">
        <f t="shared" si="83"/>
        <v>0</v>
      </c>
      <c r="CS37" s="116">
        <f t="shared" si="84"/>
        <v>0</v>
      </c>
      <c r="CT37" s="116">
        <f t="shared" si="85"/>
        <v>0</v>
      </c>
      <c r="CU37" s="116">
        <f t="shared" si="86"/>
        <v>0</v>
      </c>
      <c r="CV37" s="116">
        <f t="shared" si="87"/>
        <v>0</v>
      </c>
      <c r="CW37" s="116">
        <f t="shared" si="88"/>
        <v>0</v>
      </c>
      <c r="CX37" s="116">
        <f t="shared" si="89"/>
        <v>0</v>
      </c>
      <c r="CY37" s="116">
        <f t="shared" si="90"/>
        <v>0</v>
      </c>
      <c r="CZ37" s="116">
        <f t="shared" si="91"/>
        <v>0</v>
      </c>
      <c r="DA37" s="116">
        <f t="shared" si="92"/>
        <v>0</v>
      </c>
      <c r="DB37" s="116">
        <f t="shared" si="93"/>
        <v>0</v>
      </c>
      <c r="DC37" s="116">
        <f t="shared" si="94"/>
        <v>0</v>
      </c>
      <c r="DD37" s="116">
        <f t="shared" si="95"/>
        <v>0</v>
      </c>
      <c r="DE37" s="116">
        <f t="shared" si="96"/>
        <v>0</v>
      </c>
      <c r="DF37" s="116">
        <f t="shared" si="97"/>
        <v>0</v>
      </c>
      <c r="DG37" s="116">
        <f t="shared" si="98"/>
        <v>0</v>
      </c>
      <c r="DH37" s="116">
        <f t="shared" si="99"/>
        <v>0</v>
      </c>
      <c r="DI37" s="116">
        <f t="shared" si="100"/>
        <v>0</v>
      </c>
      <c r="DJ37" s="116">
        <f t="shared" si="101"/>
        <v>0</v>
      </c>
      <c r="DK37" s="116">
        <f t="shared" si="102"/>
        <v>0</v>
      </c>
      <c r="DL37" s="116">
        <f t="shared" si="103"/>
        <v>0</v>
      </c>
      <c r="DM37" s="116">
        <f t="shared" si="104"/>
        <v>0</v>
      </c>
      <c r="DN37" s="116">
        <f t="shared" si="105"/>
        <v>0</v>
      </c>
      <c r="DO37" s="116">
        <f t="shared" si="106"/>
        <v>0</v>
      </c>
      <c r="DP37" s="116">
        <f t="shared" si="107"/>
        <v>0</v>
      </c>
      <c r="DQ37" s="116">
        <f t="shared" si="108"/>
        <v>0</v>
      </c>
      <c r="DR37" s="116">
        <f t="shared" si="109"/>
        <v>0</v>
      </c>
      <c r="DS37" s="116">
        <f t="shared" si="110"/>
        <v>0</v>
      </c>
      <c r="DT37" s="116">
        <f t="shared" si="126"/>
        <v>0</v>
      </c>
      <c r="DU37" s="116">
        <f t="shared" si="111"/>
        <v>0</v>
      </c>
      <c r="DV37" s="116">
        <f t="shared" si="145"/>
        <v>0</v>
      </c>
      <c r="DW37" s="116">
        <f t="shared" si="146"/>
        <v>0</v>
      </c>
      <c r="DX37" s="114" t="b">
        <f t="shared" si="12"/>
        <v>0</v>
      </c>
      <c r="DY37" s="116" t="str">
        <f t="shared" si="114"/>
        <v>FAILED CHECKS</v>
      </c>
      <c r="DZ37" s="2"/>
      <c r="EA37" s="105" t="str">
        <f t="shared" si="13"/>
        <v/>
      </c>
      <c r="EB37" s="2"/>
      <c r="EC37" s="105" t="str">
        <f t="shared" si="14"/>
        <v/>
      </c>
      <c r="ED37" s="2"/>
      <c r="EE37" s="105" t="str">
        <f t="shared" si="15"/>
        <v/>
      </c>
      <c r="EF37" s="2"/>
      <c r="EG37" s="6">
        <f t="shared" si="120"/>
        <v>27</v>
      </c>
      <c r="EH37" s="2"/>
      <c r="EI37" s="29" t="str">
        <f>IF(ISBLANK('IP Rules'!P37),"",'IP Rules'!P37)</f>
        <v/>
      </c>
      <c r="EJ37" s="2"/>
      <c r="EK37" s="29" t="str">
        <f>IF(ISBLANK('IP Rules'!R37),"",'IP Rules'!R37)</f>
        <v/>
      </c>
      <c r="EL37" s="2"/>
      <c r="EM37" s="29" t="str">
        <f>IF(ISBLANK('IP Rules'!T37),"",'IP Rules'!T37)</f>
        <v/>
      </c>
      <c r="EN37" s="2"/>
      <c r="EO37" s="7" t="str">
        <f t="shared" si="121"/>
        <v>NO</v>
      </c>
      <c r="EP37" s="7" t="str">
        <f t="shared" si="122"/>
        <v>NO</v>
      </c>
      <c r="EQ37" s="7" t="str">
        <f t="shared" si="123"/>
        <v/>
      </c>
      <c r="ER37" s="7" t="str">
        <f t="shared" si="124"/>
        <v/>
      </c>
      <c r="ES37" s="7" t="str">
        <f>IF(AND(ISNUMBER('IP Rules'!R37),'IP Rules'!R37&gt;=0,'IP Rules'!R37&lt;=65535),"GOOD","BAD")</f>
        <v>BAD</v>
      </c>
      <c r="ET37" s="7" t="str">
        <f>IF(OR(AND(ISNUMBER('IP Rules'!T37),'IP Rules'!T37&gt;=1,'IP Rules'!T37&lt;=65535,'IP Rules'!R37&lt;'IP Rules'!T37),'IP Rules'!T37=""),"GOOD","BAD")</f>
        <v>GOOD</v>
      </c>
      <c r="EU37" s="9" t="str">
        <f t="shared" si="16"/>
        <v/>
      </c>
      <c r="EV37" s="2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</row>
    <row r="38" spans="1:211" ht="15.75" thickBot="1">
      <c r="A38" s="2"/>
      <c r="B38" s="6">
        <f t="shared" si="116"/>
        <v>28</v>
      </c>
      <c r="C38" s="2"/>
      <c r="D38" s="48" t="str">
        <f>IF(ISBLANK('IP Rules'!H38),"",'IP Rules'!H38)</f>
        <v/>
      </c>
      <c r="E38" s="52" t="str">
        <f t="shared" si="17"/>
        <v/>
      </c>
      <c r="F38" s="52" t="str">
        <f t="shared" si="18"/>
        <v/>
      </c>
      <c r="G38" s="52" t="str">
        <f t="shared" si="19"/>
        <v/>
      </c>
      <c r="H38" s="52" t="str">
        <f t="shared" si="20"/>
        <v/>
      </c>
      <c r="I38" s="52" t="str">
        <f t="shared" si="21"/>
        <v/>
      </c>
      <c r="J38" s="52" t="str">
        <f t="shared" si="22"/>
        <v/>
      </c>
      <c r="K38" s="52" t="str">
        <f t="shared" si="23"/>
        <v/>
      </c>
      <c r="L38" s="52" t="str">
        <f t="shared" si="24"/>
        <v/>
      </c>
      <c r="M38" s="2"/>
      <c r="N38" s="52" t="str">
        <f t="shared" si="25"/>
        <v/>
      </c>
      <c r="O38" s="2"/>
      <c r="P38" s="103" t="str">
        <f>IF(UPPER('IP Rules'!H38)="ANY","",IF(LEN(TRIM('IP Rules'!J38))=0,"",'IP Rules'!J38))</f>
        <v/>
      </c>
      <c r="Q38" s="7" t="str">
        <f t="shared" si="26"/>
        <v/>
      </c>
      <c r="R38" s="109" t="str">
        <f t="shared" si="27"/>
        <v>MISSING</v>
      </c>
      <c r="S38" s="109" t="str">
        <f t="shared" si="28"/>
        <v>MISSING</v>
      </c>
      <c r="T38" s="109" t="str">
        <f t="shared" si="29"/>
        <v>MISSING</v>
      </c>
      <c r="U38" s="110" t="str">
        <f t="shared" si="30"/>
        <v>ERROR</v>
      </c>
      <c r="V38" s="111" t="str">
        <f t="shared" si="31"/>
        <v>ERROR</v>
      </c>
      <c r="W38" s="111" t="str">
        <f t="shared" si="32"/>
        <v>ERROR</v>
      </c>
      <c r="X38" s="111" t="str">
        <f t="shared" si="33"/>
        <v>ERROR</v>
      </c>
      <c r="Y38" s="109" t="str">
        <f t="shared" si="34"/>
        <v>ERROR</v>
      </c>
      <c r="Z38" s="110" t="str">
        <f t="shared" si="35"/>
        <v>ERROR</v>
      </c>
      <c r="AA38" s="109" t="str">
        <f t="shared" si="36"/>
        <v>ERROR</v>
      </c>
      <c r="AB38" s="109" t="str">
        <f t="shared" si="37"/>
        <v>ERROR</v>
      </c>
      <c r="AC38" s="109" t="str">
        <f t="shared" si="38"/>
        <v>ERROR</v>
      </c>
      <c r="AD38" s="109" t="str">
        <f t="shared" si="39"/>
        <v>ERROR</v>
      </c>
      <c r="AE38" s="110" t="str">
        <f t="shared" si="40"/>
        <v>ERROR</v>
      </c>
      <c r="AF38" s="7" t="str">
        <f t="shared" si="41"/>
        <v/>
      </c>
      <c r="AG38" s="104" t="str">
        <f t="shared" si="42"/>
        <v/>
      </c>
      <c r="AH38" s="104" t="str">
        <f t="shared" si="43"/>
        <v/>
      </c>
      <c r="AI38" s="104" t="str">
        <f t="shared" si="44"/>
        <v/>
      </c>
      <c r="AJ38" s="114" t="str">
        <f>IF(AND(Q38&lt;&gt;"ERROR",UPPER('IP Rules'!D38)="GLOBAL",UPPER(N38)="ANY"),"All_IPs","")</f>
        <v/>
      </c>
      <c r="AK38" s="114" t="str">
        <f>IF(AND(Q38&lt;&gt;"ERROR",UPPER('IP Rules'!D38)="NATIONAL",UPPER(N38)="ANY"),"GRP_ALL_CNSP_SUBNETS","")</f>
        <v/>
      </c>
      <c r="AL38" s="104" t="str">
        <f>IF(LEN(TRIM(D38))=0,"",IF(AND(Q38&lt;&gt;"ERROR",UPPER('IP Rules'!H38)&lt;&gt;"ANY"),AI38&amp;N38&amp;"_"&amp;AG38,""))</f>
        <v/>
      </c>
      <c r="AM38" s="109" t="str">
        <f t="shared" si="45"/>
        <v>FAILED CHECKS</v>
      </c>
      <c r="AN38" s="2"/>
      <c r="AO38" s="62" t="str">
        <f t="shared" si="3"/>
        <v/>
      </c>
      <c r="AP38" s="26"/>
      <c r="AQ38" s="62" t="str">
        <f t="shared" si="46"/>
        <v/>
      </c>
      <c r="AR38" s="26"/>
      <c r="AS38" s="6">
        <f>'IP Rules'!F38</f>
        <v>0</v>
      </c>
      <c r="AT38" s="2"/>
      <c r="AU38" s="6">
        <f t="shared" si="47"/>
        <v>28</v>
      </c>
      <c r="AV38" s="2"/>
      <c r="AW38" s="46" t="str">
        <f>IF(ISBLANK('IP Rules'!L38),"",'IP Rules'!L38)</f>
        <v/>
      </c>
      <c r="AX38" s="2"/>
      <c r="AY38" s="52" t="str">
        <f t="shared" si="48"/>
        <v/>
      </c>
      <c r="AZ38" s="52" t="str">
        <f t="shared" si="49"/>
        <v/>
      </c>
      <c r="BA38" s="52" t="str">
        <f t="shared" si="50"/>
        <v/>
      </c>
      <c r="BB38" s="52" t="str">
        <f t="shared" si="51"/>
        <v/>
      </c>
      <c r="BC38" s="52" t="str">
        <f t="shared" si="52"/>
        <v/>
      </c>
      <c r="BD38" s="52" t="str">
        <f t="shared" si="53"/>
        <v/>
      </c>
      <c r="BE38" s="52" t="str">
        <f t="shared" si="54"/>
        <v/>
      </c>
      <c r="BF38" s="52" t="str">
        <f t="shared" si="55"/>
        <v/>
      </c>
      <c r="BG38" s="52" t="str">
        <f t="shared" si="56"/>
        <v/>
      </c>
      <c r="BH38" s="2"/>
      <c r="BI38" s="103" t="str">
        <f>IF(ISBLANK('IP Rules'!N38),"",'IP Rules'!N38)</f>
        <v/>
      </c>
      <c r="BJ38" s="110" t="str">
        <f t="shared" si="127"/>
        <v/>
      </c>
      <c r="BK38" s="109" t="str">
        <f t="shared" si="128"/>
        <v>MISSING</v>
      </c>
      <c r="BL38" s="109" t="str">
        <f t="shared" si="129"/>
        <v>MISSING</v>
      </c>
      <c r="BM38" s="109" t="str">
        <f t="shared" si="130"/>
        <v>MISSING</v>
      </c>
      <c r="BN38" s="110" t="str">
        <f t="shared" si="131"/>
        <v>ERROR</v>
      </c>
      <c r="BO38" s="111" t="str">
        <f t="shared" si="132"/>
        <v>ERROR</v>
      </c>
      <c r="BP38" s="111" t="str">
        <f t="shared" si="133"/>
        <v>ERROR</v>
      </c>
      <c r="BQ38" s="111" t="str">
        <f t="shared" si="134"/>
        <v>ERROR</v>
      </c>
      <c r="BR38" s="109" t="str">
        <f t="shared" si="135"/>
        <v>ERROR</v>
      </c>
      <c r="BS38" s="110" t="str">
        <f t="shared" si="136"/>
        <v>ERROR</v>
      </c>
      <c r="BT38" s="109" t="str">
        <f t="shared" si="64"/>
        <v>ERROR</v>
      </c>
      <c r="BU38" s="109" t="str">
        <f t="shared" si="65"/>
        <v>ERROR</v>
      </c>
      <c r="BV38" s="109" t="str">
        <f t="shared" si="66"/>
        <v>ERROR</v>
      </c>
      <c r="BW38" s="109" t="str">
        <f t="shared" si="67"/>
        <v>ERROR</v>
      </c>
      <c r="BX38" s="110" t="str">
        <f t="shared" si="137"/>
        <v>ERROR</v>
      </c>
      <c r="BY38" s="110" t="str">
        <f t="shared" si="125"/>
        <v/>
      </c>
      <c r="BZ38" s="117" t="str">
        <f t="shared" si="69"/>
        <v>OK</v>
      </c>
      <c r="CA38" s="104" t="str">
        <f t="shared" si="138"/>
        <v/>
      </c>
      <c r="CB38" s="104" t="str">
        <f t="shared" si="139"/>
        <v/>
      </c>
      <c r="CC38" s="104" t="str">
        <f t="shared" si="140"/>
        <v/>
      </c>
      <c r="CD38" s="109" t="str">
        <f t="shared" si="70"/>
        <v>FAILED CHECKS</v>
      </c>
      <c r="CE38" s="22"/>
      <c r="CF38" s="116" t="str">
        <f t="shared" si="141"/>
        <v>ERROR</v>
      </c>
      <c r="CG38" s="116" t="str">
        <f t="shared" si="142"/>
        <v>-</v>
      </c>
      <c r="CH38" s="116" t="str">
        <f t="shared" si="143"/>
        <v>-</v>
      </c>
      <c r="CI38" s="116" t="str">
        <f t="shared" si="144"/>
        <v>-</v>
      </c>
      <c r="CJ38" s="116">
        <f t="shared" si="75"/>
        <v>0</v>
      </c>
      <c r="CK38" s="116">
        <f t="shared" si="76"/>
        <v>0</v>
      </c>
      <c r="CL38" s="116">
        <f t="shared" si="77"/>
        <v>0</v>
      </c>
      <c r="CM38" s="116">
        <f t="shared" si="78"/>
        <v>0</v>
      </c>
      <c r="CN38" s="116">
        <f t="shared" si="79"/>
        <v>0</v>
      </c>
      <c r="CO38" s="116">
        <f t="shared" si="80"/>
        <v>0</v>
      </c>
      <c r="CP38" s="116">
        <f t="shared" si="81"/>
        <v>0</v>
      </c>
      <c r="CQ38" s="116">
        <f t="shared" si="82"/>
        <v>0</v>
      </c>
      <c r="CR38" s="116">
        <f t="shared" si="83"/>
        <v>0</v>
      </c>
      <c r="CS38" s="116">
        <f t="shared" si="84"/>
        <v>0</v>
      </c>
      <c r="CT38" s="116">
        <f t="shared" si="85"/>
        <v>0</v>
      </c>
      <c r="CU38" s="116">
        <f t="shared" si="86"/>
        <v>0</v>
      </c>
      <c r="CV38" s="116">
        <f t="shared" si="87"/>
        <v>0</v>
      </c>
      <c r="CW38" s="116">
        <f t="shared" si="88"/>
        <v>0</v>
      </c>
      <c r="CX38" s="116">
        <f t="shared" si="89"/>
        <v>0</v>
      </c>
      <c r="CY38" s="116">
        <f t="shared" si="90"/>
        <v>0</v>
      </c>
      <c r="CZ38" s="116">
        <f t="shared" si="91"/>
        <v>0</v>
      </c>
      <c r="DA38" s="116">
        <f t="shared" si="92"/>
        <v>0</v>
      </c>
      <c r="DB38" s="116">
        <f t="shared" si="93"/>
        <v>0</v>
      </c>
      <c r="DC38" s="116">
        <f t="shared" si="94"/>
        <v>0</v>
      </c>
      <c r="DD38" s="116">
        <f t="shared" si="95"/>
        <v>0</v>
      </c>
      <c r="DE38" s="116">
        <f t="shared" si="96"/>
        <v>0</v>
      </c>
      <c r="DF38" s="116">
        <f t="shared" si="97"/>
        <v>0</v>
      </c>
      <c r="DG38" s="116">
        <f t="shared" si="98"/>
        <v>0</v>
      </c>
      <c r="DH38" s="116">
        <f t="shared" si="99"/>
        <v>0</v>
      </c>
      <c r="DI38" s="116">
        <f t="shared" si="100"/>
        <v>0</v>
      </c>
      <c r="DJ38" s="116">
        <f t="shared" si="101"/>
        <v>0</v>
      </c>
      <c r="DK38" s="116">
        <f t="shared" si="102"/>
        <v>0</v>
      </c>
      <c r="DL38" s="116">
        <f t="shared" si="103"/>
        <v>0</v>
      </c>
      <c r="DM38" s="116">
        <f t="shared" si="104"/>
        <v>0</v>
      </c>
      <c r="DN38" s="116">
        <f t="shared" si="105"/>
        <v>0</v>
      </c>
      <c r="DO38" s="116">
        <f t="shared" si="106"/>
        <v>0</v>
      </c>
      <c r="DP38" s="116">
        <f t="shared" si="107"/>
        <v>0</v>
      </c>
      <c r="DQ38" s="116">
        <f t="shared" si="108"/>
        <v>0</v>
      </c>
      <c r="DR38" s="116">
        <f t="shared" si="109"/>
        <v>0</v>
      </c>
      <c r="DS38" s="116">
        <f t="shared" si="110"/>
        <v>0</v>
      </c>
      <c r="DT38" s="116">
        <f t="shared" si="126"/>
        <v>0</v>
      </c>
      <c r="DU38" s="116">
        <f t="shared" si="111"/>
        <v>0</v>
      </c>
      <c r="DV38" s="116">
        <f t="shared" si="145"/>
        <v>0</v>
      </c>
      <c r="DW38" s="116">
        <f t="shared" si="146"/>
        <v>0</v>
      </c>
      <c r="DX38" s="114" t="b">
        <f t="shared" si="12"/>
        <v>0</v>
      </c>
      <c r="DY38" s="116" t="str">
        <f t="shared" si="114"/>
        <v>FAILED CHECKS</v>
      </c>
      <c r="DZ38" s="2"/>
      <c r="EA38" s="105" t="str">
        <f t="shared" si="13"/>
        <v/>
      </c>
      <c r="EB38" s="2"/>
      <c r="EC38" s="105" t="str">
        <f t="shared" si="14"/>
        <v/>
      </c>
      <c r="ED38" s="2"/>
      <c r="EE38" s="105" t="str">
        <f t="shared" si="15"/>
        <v/>
      </c>
      <c r="EF38" s="2"/>
      <c r="EG38" s="6">
        <f t="shared" si="120"/>
        <v>28</v>
      </c>
      <c r="EH38" s="2"/>
      <c r="EI38" s="29" t="str">
        <f>IF(ISBLANK('IP Rules'!P38),"",'IP Rules'!P38)</f>
        <v/>
      </c>
      <c r="EJ38" s="2"/>
      <c r="EK38" s="29" t="str">
        <f>IF(ISBLANK('IP Rules'!R38),"",'IP Rules'!R38)</f>
        <v/>
      </c>
      <c r="EL38" s="2"/>
      <c r="EM38" s="29" t="str">
        <f>IF(ISBLANK('IP Rules'!T38),"",'IP Rules'!T38)</f>
        <v/>
      </c>
      <c r="EN38" s="2"/>
      <c r="EO38" s="7" t="str">
        <f t="shared" si="121"/>
        <v>NO</v>
      </c>
      <c r="EP38" s="7" t="str">
        <f t="shared" si="122"/>
        <v>NO</v>
      </c>
      <c r="EQ38" s="7" t="str">
        <f t="shared" si="123"/>
        <v/>
      </c>
      <c r="ER38" s="7" t="str">
        <f t="shared" si="124"/>
        <v/>
      </c>
      <c r="ES38" s="7" t="str">
        <f>IF(AND(ISNUMBER('IP Rules'!R38),'IP Rules'!R38&gt;=0,'IP Rules'!R38&lt;=65535),"GOOD","BAD")</f>
        <v>BAD</v>
      </c>
      <c r="ET38" s="7" t="str">
        <f>IF(OR(AND(ISNUMBER('IP Rules'!T38),'IP Rules'!T38&gt;=1,'IP Rules'!T38&lt;=65535,'IP Rules'!R38&lt;'IP Rules'!T38),'IP Rules'!T38=""),"GOOD","BAD")</f>
        <v>GOOD</v>
      </c>
      <c r="EU38" s="9" t="str">
        <f t="shared" si="16"/>
        <v/>
      </c>
      <c r="EV38" s="2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</row>
    <row r="39" spans="1:211" ht="15.75" thickBot="1">
      <c r="A39" s="2"/>
      <c r="B39" s="6">
        <f t="shared" si="116"/>
        <v>29</v>
      </c>
      <c r="C39" s="2"/>
      <c r="D39" s="48" t="str">
        <f>IF(ISBLANK('IP Rules'!H39),"",'IP Rules'!H39)</f>
        <v/>
      </c>
      <c r="E39" s="52" t="str">
        <f t="shared" si="17"/>
        <v/>
      </c>
      <c r="F39" s="52" t="str">
        <f t="shared" si="18"/>
        <v/>
      </c>
      <c r="G39" s="52" t="str">
        <f t="shared" si="19"/>
        <v/>
      </c>
      <c r="H39" s="52" t="str">
        <f t="shared" si="20"/>
        <v/>
      </c>
      <c r="I39" s="52" t="str">
        <f t="shared" si="21"/>
        <v/>
      </c>
      <c r="J39" s="52" t="str">
        <f t="shared" si="22"/>
        <v/>
      </c>
      <c r="K39" s="52" t="str">
        <f t="shared" si="23"/>
        <v/>
      </c>
      <c r="L39" s="52" t="str">
        <f t="shared" si="24"/>
        <v/>
      </c>
      <c r="M39" s="2"/>
      <c r="N39" s="52" t="str">
        <f t="shared" si="25"/>
        <v/>
      </c>
      <c r="O39" s="2"/>
      <c r="P39" s="103" t="str">
        <f>IF(UPPER('IP Rules'!H39)="ANY","",IF(LEN(TRIM('IP Rules'!J39))=0,"",'IP Rules'!J39))</f>
        <v/>
      </c>
      <c r="Q39" s="7" t="str">
        <f t="shared" si="26"/>
        <v/>
      </c>
      <c r="R39" s="109" t="str">
        <f t="shared" si="27"/>
        <v>MISSING</v>
      </c>
      <c r="S39" s="109" t="str">
        <f t="shared" si="28"/>
        <v>MISSING</v>
      </c>
      <c r="T39" s="109" t="str">
        <f t="shared" si="29"/>
        <v>MISSING</v>
      </c>
      <c r="U39" s="110" t="str">
        <f t="shared" si="30"/>
        <v>ERROR</v>
      </c>
      <c r="V39" s="111" t="str">
        <f t="shared" si="31"/>
        <v>ERROR</v>
      </c>
      <c r="W39" s="111" t="str">
        <f t="shared" si="32"/>
        <v>ERROR</v>
      </c>
      <c r="X39" s="111" t="str">
        <f t="shared" si="33"/>
        <v>ERROR</v>
      </c>
      <c r="Y39" s="109" t="str">
        <f t="shared" si="34"/>
        <v>ERROR</v>
      </c>
      <c r="Z39" s="110" t="str">
        <f t="shared" si="35"/>
        <v>ERROR</v>
      </c>
      <c r="AA39" s="109" t="str">
        <f t="shared" si="36"/>
        <v>ERROR</v>
      </c>
      <c r="AB39" s="109" t="str">
        <f t="shared" si="37"/>
        <v>ERROR</v>
      </c>
      <c r="AC39" s="109" t="str">
        <f t="shared" si="38"/>
        <v>ERROR</v>
      </c>
      <c r="AD39" s="109" t="str">
        <f t="shared" si="39"/>
        <v>ERROR</v>
      </c>
      <c r="AE39" s="110" t="str">
        <f t="shared" si="40"/>
        <v>ERROR</v>
      </c>
      <c r="AF39" s="7" t="str">
        <f t="shared" si="41"/>
        <v/>
      </c>
      <c r="AG39" s="104" t="str">
        <f t="shared" si="42"/>
        <v/>
      </c>
      <c r="AH39" s="104" t="str">
        <f t="shared" si="43"/>
        <v/>
      </c>
      <c r="AI39" s="104" t="str">
        <f t="shared" si="44"/>
        <v/>
      </c>
      <c r="AJ39" s="114" t="str">
        <f>IF(AND(Q39&lt;&gt;"ERROR",UPPER('IP Rules'!D39)="GLOBAL",UPPER(N39)="ANY"),"All_IPs","")</f>
        <v/>
      </c>
      <c r="AK39" s="114" t="str">
        <f>IF(AND(Q39&lt;&gt;"ERROR",UPPER('IP Rules'!D39)="NATIONAL",UPPER(N39)="ANY"),"GRP_ALL_CNSP_SUBNETS","")</f>
        <v/>
      </c>
      <c r="AL39" s="104" t="str">
        <f>IF(LEN(TRIM(D39))=0,"",IF(AND(Q39&lt;&gt;"ERROR",UPPER('IP Rules'!H39)&lt;&gt;"ANY"),AI39&amp;N39&amp;"_"&amp;AG39,""))</f>
        <v/>
      </c>
      <c r="AM39" s="109" t="str">
        <f t="shared" si="45"/>
        <v>FAILED CHECKS</v>
      </c>
      <c r="AN39" s="2"/>
      <c r="AO39" s="62" t="str">
        <f t="shared" si="3"/>
        <v/>
      </c>
      <c r="AP39" s="26"/>
      <c r="AQ39" s="62" t="str">
        <f t="shared" si="46"/>
        <v/>
      </c>
      <c r="AR39" s="26"/>
      <c r="AS39" s="6">
        <f>'IP Rules'!F39</f>
        <v>0</v>
      </c>
      <c r="AT39" s="2"/>
      <c r="AU39" s="6">
        <f t="shared" si="47"/>
        <v>29</v>
      </c>
      <c r="AV39" s="2"/>
      <c r="AW39" s="46" t="str">
        <f>IF(ISBLANK('IP Rules'!L39),"",'IP Rules'!L39)</f>
        <v/>
      </c>
      <c r="AX39" s="2"/>
      <c r="AY39" s="52" t="str">
        <f t="shared" si="48"/>
        <v/>
      </c>
      <c r="AZ39" s="52" t="str">
        <f t="shared" si="49"/>
        <v/>
      </c>
      <c r="BA39" s="52" t="str">
        <f t="shared" si="50"/>
        <v/>
      </c>
      <c r="BB39" s="52" t="str">
        <f t="shared" si="51"/>
        <v/>
      </c>
      <c r="BC39" s="52" t="str">
        <f t="shared" si="52"/>
        <v/>
      </c>
      <c r="BD39" s="52" t="str">
        <f t="shared" si="53"/>
        <v/>
      </c>
      <c r="BE39" s="52" t="str">
        <f t="shared" si="54"/>
        <v/>
      </c>
      <c r="BF39" s="52" t="str">
        <f t="shared" si="55"/>
        <v/>
      </c>
      <c r="BG39" s="52" t="str">
        <f t="shared" si="56"/>
        <v/>
      </c>
      <c r="BH39" s="2"/>
      <c r="BI39" s="103" t="str">
        <f>IF(ISBLANK('IP Rules'!N39),"",'IP Rules'!N39)</f>
        <v/>
      </c>
      <c r="BJ39" s="110" t="str">
        <f t="shared" si="127"/>
        <v/>
      </c>
      <c r="BK39" s="109" t="str">
        <f t="shared" si="128"/>
        <v>MISSING</v>
      </c>
      <c r="BL39" s="109" t="str">
        <f t="shared" si="129"/>
        <v>MISSING</v>
      </c>
      <c r="BM39" s="109" t="str">
        <f t="shared" si="130"/>
        <v>MISSING</v>
      </c>
      <c r="BN39" s="110" t="str">
        <f t="shared" si="131"/>
        <v>ERROR</v>
      </c>
      <c r="BO39" s="111" t="str">
        <f t="shared" si="132"/>
        <v>ERROR</v>
      </c>
      <c r="BP39" s="111" t="str">
        <f t="shared" si="133"/>
        <v>ERROR</v>
      </c>
      <c r="BQ39" s="111" t="str">
        <f t="shared" si="134"/>
        <v>ERROR</v>
      </c>
      <c r="BR39" s="109" t="str">
        <f t="shared" si="135"/>
        <v>ERROR</v>
      </c>
      <c r="BS39" s="110" t="str">
        <f t="shared" si="136"/>
        <v>ERROR</v>
      </c>
      <c r="BT39" s="109" t="str">
        <f t="shared" si="64"/>
        <v>ERROR</v>
      </c>
      <c r="BU39" s="109" t="str">
        <f t="shared" si="65"/>
        <v>ERROR</v>
      </c>
      <c r="BV39" s="109" t="str">
        <f t="shared" si="66"/>
        <v>ERROR</v>
      </c>
      <c r="BW39" s="109" t="str">
        <f t="shared" si="67"/>
        <v>ERROR</v>
      </c>
      <c r="BX39" s="110" t="str">
        <f t="shared" si="137"/>
        <v>ERROR</v>
      </c>
      <c r="BY39" s="110" t="str">
        <f t="shared" si="125"/>
        <v/>
      </c>
      <c r="BZ39" s="117" t="str">
        <f t="shared" si="69"/>
        <v>OK</v>
      </c>
      <c r="CA39" s="104" t="str">
        <f t="shared" si="138"/>
        <v/>
      </c>
      <c r="CB39" s="104" t="str">
        <f t="shared" si="139"/>
        <v/>
      </c>
      <c r="CC39" s="104" t="str">
        <f t="shared" si="140"/>
        <v/>
      </c>
      <c r="CD39" s="109" t="str">
        <f t="shared" si="70"/>
        <v>FAILED CHECKS</v>
      </c>
      <c r="CE39" s="22"/>
      <c r="CF39" s="116" t="str">
        <f t="shared" si="141"/>
        <v>ERROR</v>
      </c>
      <c r="CG39" s="116" t="str">
        <f t="shared" si="142"/>
        <v>-</v>
      </c>
      <c r="CH39" s="116" t="str">
        <f t="shared" si="143"/>
        <v>-</v>
      </c>
      <c r="CI39" s="116" t="str">
        <f t="shared" si="144"/>
        <v>-</v>
      </c>
      <c r="CJ39" s="116">
        <f t="shared" si="75"/>
        <v>0</v>
      </c>
      <c r="CK39" s="116">
        <f t="shared" si="76"/>
        <v>0</v>
      </c>
      <c r="CL39" s="116">
        <f t="shared" si="77"/>
        <v>0</v>
      </c>
      <c r="CM39" s="116">
        <f t="shared" si="78"/>
        <v>0</v>
      </c>
      <c r="CN39" s="116">
        <f t="shared" si="79"/>
        <v>0</v>
      </c>
      <c r="CO39" s="116">
        <f t="shared" si="80"/>
        <v>0</v>
      </c>
      <c r="CP39" s="116">
        <f t="shared" si="81"/>
        <v>0</v>
      </c>
      <c r="CQ39" s="116">
        <f t="shared" si="82"/>
        <v>0</v>
      </c>
      <c r="CR39" s="116">
        <f t="shared" si="83"/>
        <v>0</v>
      </c>
      <c r="CS39" s="116">
        <f t="shared" si="84"/>
        <v>0</v>
      </c>
      <c r="CT39" s="116">
        <f t="shared" si="85"/>
        <v>0</v>
      </c>
      <c r="CU39" s="116">
        <f t="shared" si="86"/>
        <v>0</v>
      </c>
      <c r="CV39" s="116">
        <f t="shared" si="87"/>
        <v>0</v>
      </c>
      <c r="CW39" s="116">
        <f t="shared" si="88"/>
        <v>0</v>
      </c>
      <c r="CX39" s="116">
        <f t="shared" si="89"/>
        <v>0</v>
      </c>
      <c r="CY39" s="116">
        <f t="shared" si="90"/>
        <v>0</v>
      </c>
      <c r="CZ39" s="116">
        <f t="shared" si="91"/>
        <v>0</v>
      </c>
      <c r="DA39" s="116">
        <f t="shared" si="92"/>
        <v>0</v>
      </c>
      <c r="DB39" s="116">
        <f t="shared" si="93"/>
        <v>0</v>
      </c>
      <c r="DC39" s="116">
        <f t="shared" si="94"/>
        <v>0</v>
      </c>
      <c r="DD39" s="116">
        <f t="shared" si="95"/>
        <v>0</v>
      </c>
      <c r="DE39" s="116">
        <f t="shared" si="96"/>
        <v>0</v>
      </c>
      <c r="DF39" s="116">
        <f t="shared" si="97"/>
        <v>0</v>
      </c>
      <c r="DG39" s="116">
        <f t="shared" si="98"/>
        <v>0</v>
      </c>
      <c r="DH39" s="116">
        <f t="shared" si="99"/>
        <v>0</v>
      </c>
      <c r="DI39" s="116">
        <f t="shared" si="100"/>
        <v>0</v>
      </c>
      <c r="DJ39" s="116">
        <f t="shared" si="101"/>
        <v>0</v>
      </c>
      <c r="DK39" s="116">
        <f t="shared" si="102"/>
        <v>0</v>
      </c>
      <c r="DL39" s="116">
        <f t="shared" si="103"/>
        <v>0</v>
      </c>
      <c r="DM39" s="116">
        <f t="shared" si="104"/>
        <v>0</v>
      </c>
      <c r="DN39" s="116">
        <f t="shared" si="105"/>
        <v>0</v>
      </c>
      <c r="DO39" s="116">
        <f t="shared" si="106"/>
        <v>0</v>
      </c>
      <c r="DP39" s="116">
        <f t="shared" si="107"/>
        <v>0</v>
      </c>
      <c r="DQ39" s="116">
        <f t="shared" si="108"/>
        <v>0</v>
      </c>
      <c r="DR39" s="116">
        <f t="shared" si="109"/>
        <v>0</v>
      </c>
      <c r="DS39" s="116">
        <f t="shared" si="110"/>
        <v>0</v>
      </c>
      <c r="DT39" s="116">
        <f t="shared" si="126"/>
        <v>0</v>
      </c>
      <c r="DU39" s="116">
        <f t="shared" si="111"/>
        <v>0</v>
      </c>
      <c r="DV39" s="116">
        <f t="shared" si="145"/>
        <v>0</v>
      </c>
      <c r="DW39" s="116">
        <f t="shared" si="146"/>
        <v>0</v>
      </c>
      <c r="DX39" s="114" t="b">
        <f t="shared" si="12"/>
        <v>0</v>
      </c>
      <c r="DY39" s="116" t="str">
        <f t="shared" si="114"/>
        <v>FAILED CHECKS</v>
      </c>
      <c r="DZ39" s="2"/>
      <c r="EA39" s="105" t="str">
        <f t="shared" si="13"/>
        <v/>
      </c>
      <c r="EB39" s="2"/>
      <c r="EC39" s="105" t="str">
        <f t="shared" si="14"/>
        <v/>
      </c>
      <c r="ED39" s="2"/>
      <c r="EE39" s="105" t="str">
        <f t="shared" si="15"/>
        <v/>
      </c>
      <c r="EF39" s="2"/>
      <c r="EG39" s="6">
        <f t="shared" si="120"/>
        <v>29</v>
      </c>
      <c r="EH39" s="2"/>
      <c r="EI39" s="29" t="str">
        <f>IF(ISBLANK('IP Rules'!P39),"",'IP Rules'!P39)</f>
        <v/>
      </c>
      <c r="EJ39" s="2"/>
      <c r="EK39" s="29" t="str">
        <f>IF(ISBLANK('IP Rules'!R39),"",'IP Rules'!R39)</f>
        <v/>
      </c>
      <c r="EL39" s="2"/>
      <c r="EM39" s="29" t="str">
        <f>IF(ISBLANK('IP Rules'!T39),"",'IP Rules'!T39)</f>
        <v/>
      </c>
      <c r="EN39" s="2"/>
      <c r="EO39" s="7" t="str">
        <f t="shared" si="121"/>
        <v>NO</v>
      </c>
      <c r="EP39" s="7" t="str">
        <f t="shared" si="122"/>
        <v>NO</v>
      </c>
      <c r="EQ39" s="7" t="str">
        <f t="shared" si="123"/>
        <v/>
      </c>
      <c r="ER39" s="7" t="str">
        <f t="shared" si="124"/>
        <v/>
      </c>
      <c r="ES39" s="7" t="str">
        <f>IF(AND(ISNUMBER('IP Rules'!R39),'IP Rules'!R39&gt;=0,'IP Rules'!R39&lt;=65535),"GOOD","BAD")</f>
        <v>BAD</v>
      </c>
      <c r="ET39" s="7" t="str">
        <f>IF(OR(AND(ISNUMBER('IP Rules'!T39),'IP Rules'!T39&gt;=1,'IP Rules'!T39&lt;=65535,'IP Rules'!R39&lt;'IP Rules'!T39),'IP Rules'!T39=""),"GOOD","BAD")</f>
        <v>GOOD</v>
      </c>
      <c r="EU39" s="9" t="str">
        <f t="shared" si="16"/>
        <v/>
      </c>
      <c r="EV39" s="2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</row>
    <row r="40" spans="1:211" ht="15.75" thickBot="1">
      <c r="A40" s="2"/>
      <c r="B40" s="6">
        <f t="shared" si="116"/>
        <v>30</v>
      </c>
      <c r="C40" s="2"/>
      <c r="D40" s="48" t="str">
        <f>IF(ISBLANK('IP Rules'!H40),"",'IP Rules'!H40)</f>
        <v/>
      </c>
      <c r="E40" s="52" t="str">
        <f t="shared" si="17"/>
        <v/>
      </c>
      <c r="F40" s="52" t="str">
        <f t="shared" si="18"/>
        <v/>
      </c>
      <c r="G40" s="52" t="str">
        <f t="shared" si="19"/>
        <v/>
      </c>
      <c r="H40" s="52" t="str">
        <f t="shared" si="20"/>
        <v/>
      </c>
      <c r="I40" s="52" t="str">
        <f t="shared" si="21"/>
        <v/>
      </c>
      <c r="J40" s="52" t="str">
        <f t="shared" si="22"/>
        <v/>
      </c>
      <c r="K40" s="52" t="str">
        <f t="shared" si="23"/>
        <v/>
      </c>
      <c r="L40" s="52" t="str">
        <f t="shared" si="24"/>
        <v/>
      </c>
      <c r="M40" s="2"/>
      <c r="N40" s="52" t="str">
        <f t="shared" si="25"/>
        <v/>
      </c>
      <c r="O40" s="2"/>
      <c r="P40" s="103" t="str">
        <f>IF(UPPER('IP Rules'!H40)="ANY","",IF(LEN(TRIM('IP Rules'!J40))=0,"",'IP Rules'!J40))</f>
        <v/>
      </c>
      <c r="Q40" s="7" t="str">
        <f t="shared" si="26"/>
        <v/>
      </c>
      <c r="R40" s="109" t="str">
        <f t="shared" si="27"/>
        <v>MISSING</v>
      </c>
      <c r="S40" s="109" t="str">
        <f t="shared" si="28"/>
        <v>MISSING</v>
      </c>
      <c r="T40" s="109" t="str">
        <f t="shared" si="29"/>
        <v>MISSING</v>
      </c>
      <c r="U40" s="110" t="str">
        <f t="shared" si="30"/>
        <v>ERROR</v>
      </c>
      <c r="V40" s="111" t="str">
        <f t="shared" si="31"/>
        <v>ERROR</v>
      </c>
      <c r="W40" s="111" t="str">
        <f t="shared" si="32"/>
        <v>ERROR</v>
      </c>
      <c r="X40" s="111" t="str">
        <f t="shared" si="33"/>
        <v>ERROR</v>
      </c>
      <c r="Y40" s="109" t="str">
        <f t="shared" si="34"/>
        <v>ERROR</v>
      </c>
      <c r="Z40" s="110" t="str">
        <f t="shared" si="35"/>
        <v>ERROR</v>
      </c>
      <c r="AA40" s="109" t="str">
        <f t="shared" si="36"/>
        <v>ERROR</v>
      </c>
      <c r="AB40" s="109" t="str">
        <f t="shared" si="37"/>
        <v>ERROR</v>
      </c>
      <c r="AC40" s="109" t="str">
        <f t="shared" si="38"/>
        <v>ERROR</v>
      </c>
      <c r="AD40" s="109" t="str">
        <f t="shared" si="39"/>
        <v>ERROR</v>
      </c>
      <c r="AE40" s="110" t="str">
        <f t="shared" si="40"/>
        <v>ERROR</v>
      </c>
      <c r="AF40" s="7" t="str">
        <f t="shared" si="41"/>
        <v/>
      </c>
      <c r="AG40" s="104" t="str">
        <f t="shared" si="42"/>
        <v/>
      </c>
      <c r="AH40" s="104" t="str">
        <f t="shared" si="43"/>
        <v/>
      </c>
      <c r="AI40" s="104" t="str">
        <f t="shared" si="44"/>
        <v/>
      </c>
      <c r="AJ40" s="114" t="str">
        <f>IF(AND(Q40&lt;&gt;"ERROR",UPPER('IP Rules'!D40)="GLOBAL",UPPER(N40)="ANY"),"All_IPs","")</f>
        <v/>
      </c>
      <c r="AK40" s="114" t="str">
        <f>IF(AND(Q40&lt;&gt;"ERROR",UPPER('IP Rules'!D40)="NATIONAL",UPPER(N40)="ANY"),"GRP_ALL_CNSP_SUBNETS","")</f>
        <v/>
      </c>
      <c r="AL40" s="104" t="str">
        <f>IF(LEN(TRIM(D40))=0,"",IF(AND(Q40&lt;&gt;"ERROR",UPPER('IP Rules'!H40)&lt;&gt;"ANY"),AI40&amp;N40&amp;"_"&amp;AG40,""))</f>
        <v/>
      </c>
      <c r="AM40" s="109" t="str">
        <f t="shared" si="45"/>
        <v>FAILED CHECKS</v>
      </c>
      <c r="AN40" s="2"/>
      <c r="AO40" s="62" t="str">
        <f t="shared" si="3"/>
        <v/>
      </c>
      <c r="AP40" s="26"/>
      <c r="AQ40" s="62" t="str">
        <f t="shared" si="46"/>
        <v/>
      </c>
      <c r="AR40" s="26"/>
      <c r="AS40" s="6">
        <f>'IP Rules'!F40</f>
        <v>0</v>
      </c>
      <c r="AT40" s="2"/>
      <c r="AU40" s="6">
        <f t="shared" si="47"/>
        <v>30</v>
      </c>
      <c r="AV40" s="2"/>
      <c r="AW40" s="46" t="str">
        <f>IF(ISBLANK('IP Rules'!L40),"",'IP Rules'!L40)</f>
        <v/>
      </c>
      <c r="AX40" s="2"/>
      <c r="AY40" s="52" t="str">
        <f t="shared" si="48"/>
        <v/>
      </c>
      <c r="AZ40" s="52" t="str">
        <f t="shared" si="49"/>
        <v/>
      </c>
      <c r="BA40" s="52" t="str">
        <f t="shared" si="50"/>
        <v/>
      </c>
      <c r="BB40" s="52" t="str">
        <f t="shared" si="51"/>
        <v/>
      </c>
      <c r="BC40" s="52" t="str">
        <f t="shared" si="52"/>
        <v/>
      </c>
      <c r="BD40" s="52" t="str">
        <f t="shared" si="53"/>
        <v/>
      </c>
      <c r="BE40" s="52" t="str">
        <f t="shared" si="54"/>
        <v/>
      </c>
      <c r="BF40" s="52" t="str">
        <f t="shared" si="55"/>
        <v/>
      </c>
      <c r="BG40" s="52" t="str">
        <f t="shared" si="56"/>
        <v/>
      </c>
      <c r="BH40" s="2"/>
      <c r="BI40" s="103" t="str">
        <f>IF(ISBLANK('IP Rules'!N40),"",'IP Rules'!N40)</f>
        <v/>
      </c>
      <c r="BJ40" s="110" t="str">
        <f t="shared" si="127"/>
        <v/>
      </c>
      <c r="BK40" s="109" t="str">
        <f t="shared" si="128"/>
        <v>MISSING</v>
      </c>
      <c r="BL40" s="109" t="str">
        <f t="shared" si="129"/>
        <v>MISSING</v>
      </c>
      <c r="BM40" s="109" t="str">
        <f t="shared" si="130"/>
        <v>MISSING</v>
      </c>
      <c r="BN40" s="110" t="str">
        <f t="shared" si="131"/>
        <v>ERROR</v>
      </c>
      <c r="BO40" s="111" t="str">
        <f t="shared" si="132"/>
        <v>ERROR</v>
      </c>
      <c r="BP40" s="111" t="str">
        <f t="shared" si="133"/>
        <v>ERROR</v>
      </c>
      <c r="BQ40" s="111" t="str">
        <f t="shared" si="134"/>
        <v>ERROR</v>
      </c>
      <c r="BR40" s="109" t="str">
        <f t="shared" si="135"/>
        <v>ERROR</v>
      </c>
      <c r="BS40" s="110" t="str">
        <f t="shared" si="136"/>
        <v>ERROR</v>
      </c>
      <c r="BT40" s="109" t="str">
        <f t="shared" si="64"/>
        <v>ERROR</v>
      </c>
      <c r="BU40" s="109" t="str">
        <f t="shared" si="65"/>
        <v>ERROR</v>
      </c>
      <c r="BV40" s="109" t="str">
        <f t="shared" si="66"/>
        <v>ERROR</v>
      </c>
      <c r="BW40" s="109" t="str">
        <f t="shared" si="67"/>
        <v>ERROR</v>
      </c>
      <c r="BX40" s="110" t="str">
        <f t="shared" si="137"/>
        <v>ERROR</v>
      </c>
      <c r="BY40" s="110" t="str">
        <f t="shared" si="125"/>
        <v/>
      </c>
      <c r="BZ40" s="117" t="str">
        <f t="shared" si="69"/>
        <v>OK</v>
      </c>
      <c r="CA40" s="104" t="str">
        <f t="shared" si="138"/>
        <v/>
      </c>
      <c r="CB40" s="104" t="str">
        <f t="shared" si="139"/>
        <v/>
      </c>
      <c r="CC40" s="104" t="str">
        <f t="shared" si="140"/>
        <v/>
      </c>
      <c r="CD40" s="109" t="str">
        <f t="shared" si="70"/>
        <v>FAILED CHECKS</v>
      </c>
      <c r="CE40" s="22"/>
      <c r="CF40" s="116" t="str">
        <f t="shared" si="141"/>
        <v>ERROR</v>
      </c>
      <c r="CG40" s="116" t="str">
        <f t="shared" si="142"/>
        <v>-</v>
      </c>
      <c r="CH40" s="116" t="str">
        <f t="shared" si="143"/>
        <v>-</v>
      </c>
      <c r="CI40" s="116" t="str">
        <f t="shared" si="144"/>
        <v>-</v>
      </c>
      <c r="CJ40" s="116">
        <f t="shared" si="75"/>
        <v>0</v>
      </c>
      <c r="CK40" s="116">
        <f t="shared" si="76"/>
        <v>0</v>
      </c>
      <c r="CL40" s="116">
        <f t="shared" si="77"/>
        <v>0</v>
      </c>
      <c r="CM40" s="116">
        <f t="shared" si="78"/>
        <v>0</v>
      </c>
      <c r="CN40" s="116">
        <f t="shared" si="79"/>
        <v>0</v>
      </c>
      <c r="CO40" s="116">
        <f t="shared" si="80"/>
        <v>0</v>
      </c>
      <c r="CP40" s="116">
        <f t="shared" si="81"/>
        <v>0</v>
      </c>
      <c r="CQ40" s="116">
        <f t="shared" si="82"/>
        <v>0</v>
      </c>
      <c r="CR40" s="116">
        <f t="shared" si="83"/>
        <v>0</v>
      </c>
      <c r="CS40" s="116">
        <f t="shared" si="84"/>
        <v>0</v>
      </c>
      <c r="CT40" s="116">
        <f t="shared" si="85"/>
        <v>0</v>
      </c>
      <c r="CU40" s="116">
        <f t="shared" si="86"/>
        <v>0</v>
      </c>
      <c r="CV40" s="116">
        <f t="shared" si="87"/>
        <v>0</v>
      </c>
      <c r="CW40" s="116">
        <f t="shared" si="88"/>
        <v>0</v>
      </c>
      <c r="CX40" s="116">
        <f t="shared" si="89"/>
        <v>0</v>
      </c>
      <c r="CY40" s="116">
        <f t="shared" si="90"/>
        <v>0</v>
      </c>
      <c r="CZ40" s="116">
        <f t="shared" si="91"/>
        <v>0</v>
      </c>
      <c r="DA40" s="116">
        <f t="shared" si="92"/>
        <v>0</v>
      </c>
      <c r="DB40" s="116">
        <f t="shared" si="93"/>
        <v>0</v>
      </c>
      <c r="DC40" s="116">
        <f t="shared" si="94"/>
        <v>0</v>
      </c>
      <c r="DD40" s="116">
        <f t="shared" si="95"/>
        <v>0</v>
      </c>
      <c r="DE40" s="116">
        <f t="shared" si="96"/>
        <v>0</v>
      </c>
      <c r="DF40" s="116">
        <f t="shared" si="97"/>
        <v>0</v>
      </c>
      <c r="DG40" s="116">
        <f t="shared" si="98"/>
        <v>0</v>
      </c>
      <c r="DH40" s="116">
        <f t="shared" si="99"/>
        <v>0</v>
      </c>
      <c r="DI40" s="116">
        <f t="shared" si="100"/>
        <v>0</v>
      </c>
      <c r="DJ40" s="116">
        <f t="shared" si="101"/>
        <v>0</v>
      </c>
      <c r="DK40" s="116">
        <f t="shared" si="102"/>
        <v>0</v>
      </c>
      <c r="DL40" s="116">
        <f t="shared" si="103"/>
        <v>0</v>
      </c>
      <c r="DM40" s="116">
        <f t="shared" si="104"/>
        <v>0</v>
      </c>
      <c r="DN40" s="116">
        <f t="shared" si="105"/>
        <v>0</v>
      </c>
      <c r="DO40" s="116">
        <f t="shared" si="106"/>
        <v>0</v>
      </c>
      <c r="DP40" s="116">
        <f t="shared" si="107"/>
        <v>0</v>
      </c>
      <c r="DQ40" s="116">
        <f t="shared" si="108"/>
        <v>0</v>
      </c>
      <c r="DR40" s="116">
        <f t="shared" si="109"/>
        <v>0</v>
      </c>
      <c r="DS40" s="116">
        <f t="shared" si="110"/>
        <v>0</v>
      </c>
      <c r="DT40" s="116">
        <f t="shared" si="126"/>
        <v>0</v>
      </c>
      <c r="DU40" s="116">
        <f t="shared" si="111"/>
        <v>0</v>
      </c>
      <c r="DV40" s="116">
        <f t="shared" si="145"/>
        <v>0</v>
      </c>
      <c r="DW40" s="116">
        <f t="shared" si="146"/>
        <v>0</v>
      </c>
      <c r="DX40" s="114" t="b">
        <f t="shared" si="12"/>
        <v>0</v>
      </c>
      <c r="DY40" s="116" t="str">
        <f t="shared" si="114"/>
        <v>FAILED CHECKS</v>
      </c>
      <c r="DZ40" s="2"/>
      <c r="EA40" s="105" t="str">
        <f t="shared" si="13"/>
        <v/>
      </c>
      <c r="EB40" s="2"/>
      <c r="EC40" s="105" t="str">
        <f t="shared" si="14"/>
        <v/>
      </c>
      <c r="ED40" s="2"/>
      <c r="EE40" s="105" t="str">
        <f t="shared" si="15"/>
        <v/>
      </c>
      <c r="EF40" s="2"/>
      <c r="EG40" s="6">
        <f t="shared" si="120"/>
        <v>30</v>
      </c>
      <c r="EH40" s="2"/>
      <c r="EI40" s="29" t="str">
        <f>IF(ISBLANK('IP Rules'!P40),"",'IP Rules'!P40)</f>
        <v/>
      </c>
      <c r="EJ40" s="2"/>
      <c r="EK40" s="29" t="str">
        <f>IF(ISBLANK('IP Rules'!R40),"",'IP Rules'!R40)</f>
        <v/>
      </c>
      <c r="EL40" s="2"/>
      <c r="EM40" s="29" t="str">
        <f>IF(ISBLANK('IP Rules'!T40),"",'IP Rules'!T40)</f>
        <v/>
      </c>
      <c r="EN40" s="2"/>
      <c r="EO40" s="7" t="str">
        <f t="shared" si="121"/>
        <v>NO</v>
      </c>
      <c r="EP40" s="7" t="str">
        <f t="shared" si="122"/>
        <v>NO</v>
      </c>
      <c r="EQ40" s="7" t="str">
        <f t="shared" si="123"/>
        <v/>
      </c>
      <c r="ER40" s="7" t="str">
        <f t="shared" si="124"/>
        <v/>
      </c>
      <c r="ES40" s="7" t="str">
        <f>IF(AND(ISNUMBER('IP Rules'!R40),'IP Rules'!R40&gt;=0,'IP Rules'!R40&lt;=65535),"GOOD","BAD")</f>
        <v>BAD</v>
      </c>
      <c r="ET40" s="7" t="str">
        <f>IF(OR(AND(ISNUMBER('IP Rules'!T40),'IP Rules'!T40&gt;=1,'IP Rules'!T40&lt;=65535,'IP Rules'!R40&lt;'IP Rules'!T40),'IP Rules'!T40=""),"GOOD","BAD")</f>
        <v>GOOD</v>
      </c>
      <c r="EU40" s="9" t="str">
        <f t="shared" si="16"/>
        <v/>
      </c>
      <c r="EV40" s="2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</row>
    <row r="41" spans="1:211" ht="15.75" thickBot="1">
      <c r="A41" s="2"/>
      <c r="B41" s="6">
        <f t="shared" si="116"/>
        <v>31</v>
      </c>
      <c r="C41" s="2"/>
      <c r="D41" s="48" t="str">
        <f>IF(ISBLANK('IP Rules'!H41),"",'IP Rules'!H41)</f>
        <v/>
      </c>
      <c r="E41" s="52" t="str">
        <f t="shared" si="17"/>
        <v/>
      </c>
      <c r="F41" s="52" t="str">
        <f t="shared" si="18"/>
        <v/>
      </c>
      <c r="G41" s="52" t="str">
        <f t="shared" si="19"/>
        <v/>
      </c>
      <c r="H41" s="52" t="str">
        <f t="shared" si="20"/>
        <v/>
      </c>
      <c r="I41" s="52" t="str">
        <f t="shared" si="21"/>
        <v/>
      </c>
      <c r="J41" s="52" t="str">
        <f t="shared" si="22"/>
        <v/>
      </c>
      <c r="K41" s="52" t="str">
        <f t="shared" si="23"/>
        <v/>
      </c>
      <c r="L41" s="52" t="str">
        <f t="shared" si="24"/>
        <v/>
      </c>
      <c r="M41" s="2"/>
      <c r="N41" s="52" t="str">
        <f t="shared" si="25"/>
        <v/>
      </c>
      <c r="O41" s="2"/>
      <c r="P41" s="103" t="str">
        <f>IF(UPPER('IP Rules'!H41)="ANY","",IF(LEN(TRIM('IP Rules'!J41))=0,"",'IP Rules'!J41))</f>
        <v/>
      </c>
      <c r="Q41" s="7" t="str">
        <f t="shared" si="26"/>
        <v/>
      </c>
      <c r="R41" s="109" t="str">
        <f t="shared" si="27"/>
        <v>MISSING</v>
      </c>
      <c r="S41" s="109" t="str">
        <f t="shared" si="28"/>
        <v>MISSING</v>
      </c>
      <c r="T41" s="109" t="str">
        <f t="shared" si="29"/>
        <v>MISSING</v>
      </c>
      <c r="U41" s="110" t="str">
        <f t="shared" si="30"/>
        <v>ERROR</v>
      </c>
      <c r="V41" s="111" t="str">
        <f t="shared" si="31"/>
        <v>ERROR</v>
      </c>
      <c r="W41" s="111" t="str">
        <f t="shared" si="32"/>
        <v>ERROR</v>
      </c>
      <c r="X41" s="111" t="str">
        <f t="shared" si="33"/>
        <v>ERROR</v>
      </c>
      <c r="Y41" s="109" t="str">
        <f t="shared" si="34"/>
        <v>ERROR</v>
      </c>
      <c r="Z41" s="110" t="str">
        <f t="shared" si="35"/>
        <v>ERROR</v>
      </c>
      <c r="AA41" s="109" t="str">
        <f t="shared" si="36"/>
        <v>ERROR</v>
      </c>
      <c r="AB41" s="109" t="str">
        <f t="shared" si="37"/>
        <v>ERROR</v>
      </c>
      <c r="AC41" s="109" t="str">
        <f t="shared" si="38"/>
        <v>ERROR</v>
      </c>
      <c r="AD41" s="109" t="str">
        <f t="shared" si="39"/>
        <v>ERROR</v>
      </c>
      <c r="AE41" s="110" t="str">
        <f t="shared" si="40"/>
        <v>ERROR</v>
      </c>
      <c r="AF41" s="7" t="str">
        <f t="shared" si="41"/>
        <v/>
      </c>
      <c r="AG41" s="104" t="str">
        <f t="shared" si="42"/>
        <v/>
      </c>
      <c r="AH41" s="104" t="str">
        <f t="shared" si="43"/>
        <v/>
      </c>
      <c r="AI41" s="104" t="str">
        <f t="shared" si="44"/>
        <v/>
      </c>
      <c r="AJ41" s="114" t="str">
        <f>IF(AND(Q41&lt;&gt;"ERROR",UPPER('IP Rules'!D41)="GLOBAL",UPPER(N41)="ANY"),"All_IPs","")</f>
        <v/>
      </c>
      <c r="AK41" s="114" t="str">
        <f>IF(AND(Q41&lt;&gt;"ERROR",UPPER('IP Rules'!D41)="NATIONAL",UPPER(N41)="ANY"),"GRP_ALL_CNSP_SUBNETS","")</f>
        <v/>
      </c>
      <c r="AL41" s="104" t="str">
        <f>IF(LEN(TRIM(D41))=0,"",IF(AND(Q41&lt;&gt;"ERROR",UPPER('IP Rules'!H41)&lt;&gt;"ANY"),AI41&amp;N41&amp;"_"&amp;AG41,""))</f>
        <v/>
      </c>
      <c r="AM41" s="109" t="str">
        <f t="shared" si="45"/>
        <v>FAILED CHECKS</v>
      </c>
      <c r="AN41" s="2"/>
      <c r="AO41" s="62" t="str">
        <f t="shared" si="3"/>
        <v/>
      </c>
      <c r="AP41" s="26"/>
      <c r="AQ41" s="62" t="str">
        <f t="shared" si="46"/>
        <v/>
      </c>
      <c r="AR41" s="26"/>
      <c r="AS41" s="6">
        <f>'IP Rules'!F41</f>
        <v>0</v>
      </c>
      <c r="AT41" s="2"/>
      <c r="AU41" s="6">
        <f t="shared" si="47"/>
        <v>31</v>
      </c>
      <c r="AV41" s="2"/>
      <c r="AW41" s="46" t="str">
        <f>IF(ISBLANK('IP Rules'!L41),"",'IP Rules'!L41)</f>
        <v/>
      </c>
      <c r="AX41" s="2"/>
      <c r="AY41" s="52" t="str">
        <f t="shared" si="48"/>
        <v/>
      </c>
      <c r="AZ41" s="52" t="str">
        <f t="shared" si="49"/>
        <v/>
      </c>
      <c r="BA41" s="52" t="str">
        <f t="shared" si="50"/>
        <v/>
      </c>
      <c r="BB41" s="52" t="str">
        <f t="shared" si="51"/>
        <v/>
      </c>
      <c r="BC41" s="52" t="str">
        <f t="shared" si="52"/>
        <v/>
      </c>
      <c r="BD41" s="52" t="str">
        <f t="shared" si="53"/>
        <v/>
      </c>
      <c r="BE41" s="52" t="str">
        <f t="shared" si="54"/>
        <v/>
      </c>
      <c r="BF41" s="52" t="str">
        <f t="shared" si="55"/>
        <v/>
      </c>
      <c r="BG41" s="52" t="str">
        <f t="shared" si="56"/>
        <v/>
      </c>
      <c r="BH41" s="2"/>
      <c r="BI41" s="103" t="str">
        <f>IF(ISBLANK('IP Rules'!N41),"",'IP Rules'!N41)</f>
        <v/>
      </c>
      <c r="BJ41" s="110" t="str">
        <f t="shared" si="127"/>
        <v/>
      </c>
      <c r="BK41" s="109" t="str">
        <f t="shared" si="128"/>
        <v>MISSING</v>
      </c>
      <c r="BL41" s="109" t="str">
        <f t="shared" si="129"/>
        <v>MISSING</v>
      </c>
      <c r="BM41" s="109" t="str">
        <f t="shared" si="130"/>
        <v>MISSING</v>
      </c>
      <c r="BN41" s="110" t="str">
        <f t="shared" si="131"/>
        <v>ERROR</v>
      </c>
      <c r="BO41" s="111" t="str">
        <f t="shared" si="132"/>
        <v>ERROR</v>
      </c>
      <c r="BP41" s="111" t="str">
        <f t="shared" si="133"/>
        <v>ERROR</v>
      </c>
      <c r="BQ41" s="111" t="str">
        <f t="shared" si="134"/>
        <v>ERROR</v>
      </c>
      <c r="BR41" s="109" t="str">
        <f t="shared" si="135"/>
        <v>ERROR</v>
      </c>
      <c r="BS41" s="110" t="str">
        <f t="shared" si="136"/>
        <v>ERROR</v>
      </c>
      <c r="BT41" s="109" t="str">
        <f t="shared" si="64"/>
        <v>ERROR</v>
      </c>
      <c r="BU41" s="109" t="str">
        <f t="shared" si="65"/>
        <v>ERROR</v>
      </c>
      <c r="BV41" s="109" t="str">
        <f t="shared" si="66"/>
        <v>ERROR</v>
      </c>
      <c r="BW41" s="109" t="str">
        <f t="shared" si="67"/>
        <v>ERROR</v>
      </c>
      <c r="BX41" s="110" t="str">
        <f t="shared" si="137"/>
        <v>ERROR</v>
      </c>
      <c r="BY41" s="110" t="str">
        <f t="shared" si="125"/>
        <v/>
      </c>
      <c r="BZ41" s="117" t="str">
        <f t="shared" si="69"/>
        <v>OK</v>
      </c>
      <c r="CA41" s="104" t="str">
        <f t="shared" si="138"/>
        <v/>
      </c>
      <c r="CB41" s="104" t="str">
        <f t="shared" si="139"/>
        <v/>
      </c>
      <c r="CC41" s="104" t="str">
        <f t="shared" si="140"/>
        <v/>
      </c>
      <c r="CD41" s="109" t="str">
        <f t="shared" si="70"/>
        <v>FAILED CHECKS</v>
      </c>
      <c r="CE41" s="22"/>
      <c r="CF41" s="116" t="str">
        <f t="shared" si="141"/>
        <v>ERROR</v>
      </c>
      <c r="CG41" s="116" t="str">
        <f t="shared" si="142"/>
        <v>-</v>
      </c>
      <c r="CH41" s="116" t="str">
        <f t="shared" si="143"/>
        <v>-</v>
      </c>
      <c r="CI41" s="116" t="str">
        <f t="shared" si="144"/>
        <v>-</v>
      </c>
      <c r="CJ41" s="116">
        <f t="shared" si="75"/>
        <v>0</v>
      </c>
      <c r="CK41" s="116">
        <f t="shared" si="76"/>
        <v>0</v>
      </c>
      <c r="CL41" s="116">
        <f t="shared" si="77"/>
        <v>0</v>
      </c>
      <c r="CM41" s="116">
        <f t="shared" si="78"/>
        <v>0</v>
      </c>
      <c r="CN41" s="116">
        <f t="shared" si="79"/>
        <v>0</v>
      </c>
      <c r="CO41" s="116">
        <f t="shared" si="80"/>
        <v>0</v>
      </c>
      <c r="CP41" s="116">
        <f t="shared" si="81"/>
        <v>0</v>
      </c>
      <c r="CQ41" s="116">
        <f t="shared" si="82"/>
        <v>0</v>
      </c>
      <c r="CR41" s="116">
        <f t="shared" si="83"/>
        <v>0</v>
      </c>
      <c r="CS41" s="116">
        <f t="shared" si="84"/>
        <v>0</v>
      </c>
      <c r="CT41" s="116">
        <f t="shared" si="85"/>
        <v>0</v>
      </c>
      <c r="CU41" s="116">
        <f t="shared" si="86"/>
        <v>0</v>
      </c>
      <c r="CV41" s="116">
        <f t="shared" si="87"/>
        <v>0</v>
      </c>
      <c r="CW41" s="116">
        <f t="shared" si="88"/>
        <v>0</v>
      </c>
      <c r="CX41" s="116">
        <f t="shared" si="89"/>
        <v>0</v>
      </c>
      <c r="CY41" s="116">
        <f t="shared" si="90"/>
        <v>0</v>
      </c>
      <c r="CZ41" s="116">
        <f t="shared" si="91"/>
        <v>0</v>
      </c>
      <c r="DA41" s="116">
        <f t="shared" si="92"/>
        <v>0</v>
      </c>
      <c r="DB41" s="116">
        <f t="shared" si="93"/>
        <v>0</v>
      </c>
      <c r="DC41" s="116">
        <f t="shared" si="94"/>
        <v>0</v>
      </c>
      <c r="DD41" s="116">
        <f t="shared" si="95"/>
        <v>0</v>
      </c>
      <c r="DE41" s="116">
        <f t="shared" si="96"/>
        <v>0</v>
      </c>
      <c r="DF41" s="116">
        <f t="shared" si="97"/>
        <v>0</v>
      </c>
      <c r="DG41" s="116">
        <f t="shared" si="98"/>
        <v>0</v>
      </c>
      <c r="DH41" s="116">
        <f t="shared" si="99"/>
        <v>0</v>
      </c>
      <c r="DI41" s="116">
        <f t="shared" si="100"/>
        <v>0</v>
      </c>
      <c r="DJ41" s="116">
        <f t="shared" si="101"/>
        <v>0</v>
      </c>
      <c r="DK41" s="116">
        <f t="shared" si="102"/>
        <v>0</v>
      </c>
      <c r="DL41" s="116">
        <f t="shared" si="103"/>
        <v>0</v>
      </c>
      <c r="DM41" s="116">
        <f t="shared" si="104"/>
        <v>0</v>
      </c>
      <c r="DN41" s="116">
        <f t="shared" si="105"/>
        <v>0</v>
      </c>
      <c r="DO41" s="116">
        <f t="shared" si="106"/>
        <v>0</v>
      </c>
      <c r="DP41" s="116">
        <f t="shared" si="107"/>
        <v>0</v>
      </c>
      <c r="DQ41" s="116">
        <f t="shared" si="108"/>
        <v>0</v>
      </c>
      <c r="DR41" s="116">
        <f t="shared" si="109"/>
        <v>0</v>
      </c>
      <c r="DS41" s="116">
        <f t="shared" si="110"/>
        <v>0</v>
      </c>
      <c r="DT41" s="116">
        <f t="shared" si="126"/>
        <v>0</v>
      </c>
      <c r="DU41" s="116">
        <f t="shared" si="111"/>
        <v>0</v>
      </c>
      <c r="DV41" s="116">
        <f t="shared" si="145"/>
        <v>0</v>
      </c>
      <c r="DW41" s="116">
        <f t="shared" si="146"/>
        <v>0</v>
      </c>
      <c r="DX41" s="114" t="b">
        <f t="shared" si="12"/>
        <v>0</v>
      </c>
      <c r="DY41" s="116" t="str">
        <f t="shared" si="114"/>
        <v>FAILED CHECKS</v>
      </c>
      <c r="DZ41" s="2"/>
      <c r="EA41" s="105" t="str">
        <f t="shared" si="13"/>
        <v/>
      </c>
      <c r="EB41" s="2"/>
      <c r="EC41" s="105" t="str">
        <f t="shared" si="14"/>
        <v/>
      </c>
      <c r="ED41" s="2"/>
      <c r="EE41" s="105" t="str">
        <f t="shared" si="15"/>
        <v/>
      </c>
      <c r="EF41" s="2"/>
      <c r="EG41" s="6">
        <f t="shared" si="120"/>
        <v>31</v>
      </c>
      <c r="EH41" s="2"/>
      <c r="EI41" s="29" t="str">
        <f>IF(ISBLANK('IP Rules'!P41),"",'IP Rules'!P41)</f>
        <v/>
      </c>
      <c r="EJ41" s="2"/>
      <c r="EK41" s="29" t="str">
        <f>IF(ISBLANK('IP Rules'!R41),"",'IP Rules'!R41)</f>
        <v/>
      </c>
      <c r="EL41" s="2"/>
      <c r="EM41" s="29" t="str">
        <f>IF(ISBLANK('IP Rules'!T41),"",'IP Rules'!T41)</f>
        <v/>
      </c>
      <c r="EN41" s="2"/>
      <c r="EO41" s="7" t="str">
        <f t="shared" si="121"/>
        <v>NO</v>
      </c>
      <c r="EP41" s="7" t="str">
        <f t="shared" si="122"/>
        <v>NO</v>
      </c>
      <c r="EQ41" s="7" t="str">
        <f t="shared" si="123"/>
        <v/>
      </c>
      <c r="ER41" s="7" t="str">
        <f t="shared" si="124"/>
        <v/>
      </c>
      <c r="ES41" s="7" t="str">
        <f>IF(AND(ISNUMBER('IP Rules'!R41),'IP Rules'!R41&gt;=0,'IP Rules'!R41&lt;=65535),"GOOD","BAD")</f>
        <v>BAD</v>
      </c>
      <c r="ET41" s="7" t="str">
        <f>IF(OR(AND(ISNUMBER('IP Rules'!T41),'IP Rules'!T41&gt;=1,'IP Rules'!T41&lt;=65535,'IP Rules'!R41&lt;'IP Rules'!T41),'IP Rules'!T41=""),"GOOD","BAD")</f>
        <v>GOOD</v>
      </c>
      <c r="EU41" s="9" t="str">
        <f t="shared" si="16"/>
        <v/>
      </c>
      <c r="EV41" s="2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</row>
    <row r="42" spans="1:211" ht="15.75" thickBot="1">
      <c r="A42" s="2"/>
      <c r="B42" s="6">
        <f t="shared" si="116"/>
        <v>32</v>
      </c>
      <c r="C42" s="2"/>
      <c r="D42" s="48" t="str">
        <f>IF(ISBLANK('IP Rules'!H42),"",'IP Rules'!H42)</f>
        <v/>
      </c>
      <c r="E42" s="52" t="str">
        <f t="shared" si="17"/>
        <v/>
      </c>
      <c r="F42" s="52" t="str">
        <f t="shared" si="18"/>
        <v/>
      </c>
      <c r="G42" s="52" t="str">
        <f t="shared" si="19"/>
        <v/>
      </c>
      <c r="H42" s="52" t="str">
        <f t="shared" si="20"/>
        <v/>
      </c>
      <c r="I42" s="52" t="str">
        <f t="shared" si="21"/>
        <v/>
      </c>
      <c r="J42" s="52" t="str">
        <f t="shared" si="22"/>
        <v/>
      </c>
      <c r="K42" s="52" t="str">
        <f t="shared" si="23"/>
        <v/>
      </c>
      <c r="L42" s="52" t="str">
        <f t="shared" si="24"/>
        <v/>
      </c>
      <c r="M42" s="2"/>
      <c r="N42" s="52" t="str">
        <f t="shared" si="25"/>
        <v/>
      </c>
      <c r="O42" s="2"/>
      <c r="P42" s="103" t="str">
        <f>IF(UPPER('IP Rules'!H42)="ANY","",IF(LEN(TRIM('IP Rules'!J42))=0,"",'IP Rules'!J42))</f>
        <v/>
      </c>
      <c r="Q42" s="7" t="str">
        <f t="shared" si="26"/>
        <v/>
      </c>
      <c r="R42" s="109" t="str">
        <f t="shared" si="27"/>
        <v>MISSING</v>
      </c>
      <c r="S42" s="109" t="str">
        <f t="shared" si="28"/>
        <v>MISSING</v>
      </c>
      <c r="T42" s="109" t="str">
        <f t="shared" si="29"/>
        <v>MISSING</v>
      </c>
      <c r="U42" s="110" t="str">
        <f t="shared" si="30"/>
        <v>ERROR</v>
      </c>
      <c r="V42" s="111" t="str">
        <f t="shared" si="31"/>
        <v>ERROR</v>
      </c>
      <c r="W42" s="111" t="str">
        <f t="shared" si="32"/>
        <v>ERROR</v>
      </c>
      <c r="X42" s="111" t="str">
        <f t="shared" si="33"/>
        <v>ERROR</v>
      </c>
      <c r="Y42" s="109" t="str">
        <f t="shared" si="34"/>
        <v>ERROR</v>
      </c>
      <c r="Z42" s="110" t="str">
        <f t="shared" si="35"/>
        <v>ERROR</v>
      </c>
      <c r="AA42" s="109" t="str">
        <f t="shared" si="36"/>
        <v>ERROR</v>
      </c>
      <c r="AB42" s="109" t="str">
        <f t="shared" si="37"/>
        <v>ERROR</v>
      </c>
      <c r="AC42" s="109" t="str">
        <f t="shared" si="38"/>
        <v>ERROR</v>
      </c>
      <c r="AD42" s="109" t="str">
        <f t="shared" si="39"/>
        <v>ERROR</v>
      </c>
      <c r="AE42" s="110" t="str">
        <f t="shared" si="40"/>
        <v>ERROR</v>
      </c>
      <c r="AF42" s="7" t="str">
        <f t="shared" si="41"/>
        <v/>
      </c>
      <c r="AG42" s="104" t="str">
        <f t="shared" si="42"/>
        <v/>
      </c>
      <c r="AH42" s="104" t="str">
        <f t="shared" si="43"/>
        <v/>
      </c>
      <c r="AI42" s="104" t="str">
        <f t="shared" si="44"/>
        <v/>
      </c>
      <c r="AJ42" s="114" t="str">
        <f>IF(AND(Q42&lt;&gt;"ERROR",UPPER('IP Rules'!D42)="GLOBAL",UPPER(N42)="ANY"),"All_IPs","")</f>
        <v/>
      </c>
      <c r="AK42" s="114" t="str">
        <f>IF(AND(Q42&lt;&gt;"ERROR",UPPER('IP Rules'!D42)="NATIONAL",UPPER(N42)="ANY"),"GRP_ALL_CNSP_SUBNETS","")</f>
        <v/>
      </c>
      <c r="AL42" s="104" t="str">
        <f>IF(LEN(TRIM(D42))=0,"",IF(AND(Q42&lt;&gt;"ERROR",UPPER('IP Rules'!H42)&lt;&gt;"ANY"),AI42&amp;N42&amp;"_"&amp;AG42,""))</f>
        <v/>
      </c>
      <c r="AM42" s="109" t="str">
        <f t="shared" si="45"/>
        <v>FAILED CHECKS</v>
      </c>
      <c r="AN42" s="2"/>
      <c r="AO42" s="62" t="str">
        <f t="shared" si="3"/>
        <v/>
      </c>
      <c r="AP42" s="26"/>
      <c r="AQ42" s="62" t="str">
        <f t="shared" si="46"/>
        <v/>
      </c>
      <c r="AR42" s="26"/>
      <c r="AS42" s="6">
        <f>'IP Rules'!F42</f>
        <v>0</v>
      </c>
      <c r="AT42" s="2"/>
      <c r="AU42" s="6">
        <f t="shared" si="47"/>
        <v>32</v>
      </c>
      <c r="AV42" s="2"/>
      <c r="AW42" s="46" t="str">
        <f>IF(ISBLANK('IP Rules'!L42),"",'IP Rules'!L42)</f>
        <v/>
      </c>
      <c r="AX42" s="2"/>
      <c r="AY42" s="52" t="str">
        <f t="shared" si="48"/>
        <v/>
      </c>
      <c r="AZ42" s="52" t="str">
        <f t="shared" si="49"/>
        <v/>
      </c>
      <c r="BA42" s="52" t="str">
        <f t="shared" si="50"/>
        <v/>
      </c>
      <c r="BB42" s="52" t="str">
        <f t="shared" si="51"/>
        <v/>
      </c>
      <c r="BC42" s="52" t="str">
        <f t="shared" si="52"/>
        <v/>
      </c>
      <c r="BD42" s="52" t="str">
        <f t="shared" si="53"/>
        <v/>
      </c>
      <c r="BE42" s="52" t="str">
        <f t="shared" si="54"/>
        <v/>
      </c>
      <c r="BF42" s="52" t="str">
        <f t="shared" si="55"/>
        <v/>
      </c>
      <c r="BG42" s="52" t="str">
        <f t="shared" si="56"/>
        <v/>
      </c>
      <c r="BH42" s="2"/>
      <c r="BI42" s="103" t="str">
        <f>IF(ISBLANK('IP Rules'!N42),"",'IP Rules'!N42)</f>
        <v/>
      </c>
      <c r="BJ42" s="110" t="str">
        <f t="shared" si="127"/>
        <v/>
      </c>
      <c r="BK42" s="109" t="str">
        <f t="shared" si="128"/>
        <v>MISSING</v>
      </c>
      <c r="BL42" s="109" t="str">
        <f t="shared" si="129"/>
        <v>MISSING</v>
      </c>
      <c r="BM42" s="109" t="str">
        <f t="shared" si="130"/>
        <v>MISSING</v>
      </c>
      <c r="BN42" s="110" t="str">
        <f t="shared" si="131"/>
        <v>ERROR</v>
      </c>
      <c r="BO42" s="111" t="str">
        <f t="shared" si="132"/>
        <v>ERROR</v>
      </c>
      <c r="BP42" s="111" t="str">
        <f t="shared" si="133"/>
        <v>ERROR</v>
      </c>
      <c r="BQ42" s="111" t="str">
        <f t="shared" si="134"/>
        <v>ERROR</v>
      </c>
      <c r="BR42" s="109" t="str">
        <f t="shared" si="135"/>
        <v>ERROR</v>
      </c>
      <c r="BS42" s="110" t="str">
        <f t="shared" si="136"/>
        <v>ERROR</v>
      </c>
      <c r="BT42" s="109" t="str">
        <f t="shared" si="64"/>
        <v>ERROR</v>
      </c>
      <c r="BU42" s="109" t="str">
        <f t="shared" si="65"/>
        <v>ERROR</v>
      </c>
      <c r="BV42" s="109" t="str">
        <f t="shared" si="66"/>
        <v>ERROR</v>
      </c>
      <c r="BW42" s="109" t="str">
        <f t="shared" si="67"/>
        <v>ERROR</v>
      </c>
      <c r="BX42" s="110" t="str">
        <f t="shared" si="137"/>
        <v>ERROR</v>
      </c>
      <c r="BY42" s="110" t="str">
        <f t="shared" si="125"/>
        <v/>
      </c>
      <c r="BZ42" s="117" t="str">
        <f t="shared" si="69"/>
        <v>OK</v>
      </c>
      <c r="CA42" s="104" t="str">
        <f t="shared" si="138"/>
        <v/>
      </c>
      <c r="CB42" s="104" t="str">
        <f t="shared" si="139"/>
        <v/>
      </c>
      <c r="CC42" s="104" t="str">
        <f t="shared" si="140"/>
        <v/>
      </c>
      <c r="CD42" s="109" t="str">
        <f t="shared" si="70"/>
        <v>FAILED CHECKS</v>
      </c>
      <c r="CE42" s="22"/>
      <c r="CF42" s="116" t="str">
        <f t="shared" si="141"/>
        <v>ERROR</v>
      </c>
      <c r="CG42" s="116" t="str">
        <f t="shared" si="142"/>
        <v>-</v>
      </c>
      <c r="CH42" s="116" t="str">
        <f t="shared" si="143"/>
        <v>-</v>
      </c>
      <c r="CI42" s="116" t="str">
        <f t="shared" si="144"/>
        <v>-</v>
      </c>
      <c r="CJ42" s="116">
        <f t="shared" si="75"/>
        <v>0</v>
      </c>
      <c r="CK42" s="116">
        <f t="shared" si="76"/>
        <v>0</v>
      </c>
      <c r="CL42" s="116">
        <f t="shared" si="77"/>
        <v>0</v>
      </c>
      <c r="CM42" s="116">
        <f t="shared" si="78"/>
        <v>0</v>
      </c>
      <c r="CN42" s="116">
        <f t="shared" si="79"/>
        <v>0</v>
      </c>
      <c r="CO42" s="116">
        <f t="shared" si="80"/>
        <v>0</v>
      </c>
      <c r="CP42" s="116">
        <f t="shared" si="81"/>
        <v>0</v>
      </c>
      <c r="CQ42" s="116">
        <f t="shared" si="82"/>
        <v>0</v>
      </c>
      <c r="CR42" s="116">
        <f t="shared" si="83"/>
        <v>0</v>
      </c>
      <c r="CS42" s="116">
        <f t="shared" si="84"/>
        <v>0</v>
      </c>
      <c r="CT42" s="116">
        <f t="shared" si="85"/>
        <v>0</v>
      </c>
      <c r="CU42" s="116">
        <f t="shared" si="86"/>
        <v>0</v>
      </c>
      <c r="CV42" s="116">
        <f t="shared" si="87"/>
        <v>0</v>
      </c>
      <c r="CW42" s="116">
        <f t="shared" si="88"/>
        <v>0</v>
      </c>
      <c r="CX42" s="116">
        <f t="shared" si="89"/>
        <v>0</v>
      </c>
      <c r="CY42" s="116">
        <f t="shared" si="90"/>
        <v>0</v>
      </c>
      <c r="CZ42" s="116">
        <f t="shared" si="91"/>
        <v>0</v>
      </c>
      <c r="DA42" s="116">
        <f t="shared" si="92"/>
        <v>0</v>
      </c>
      <c r="DB42" s="116">
        <f t="shared" si="93"/>
        <v>0</v>
      </c>
      <c r="DC42" s="116">
        <f t="shared" si="94"/>
        <v>0</v>
      </c>
      <c r="DD42" s="116">
        <f t="shared" si="95"/>
        <v>0</v>
      </c>
      <c r="DE42" s="116">
        <f t="shared" si="96"/>
        <v>0</v>
      </c>
      <c r="DF42" s="116">
        <f t="shared" si="97"/>
        <v>0</v>
      </c>
      <c r="DG42" s="116">
        <f t="shared" si="98"/>
        <v>0</v>
      </c>
      <c r="DH42" s="116">
        <f t="shared" si="99"/>
        <v>0</v>
      </c>
      <c r="DI42" s="116">
        <f t="shared" si="100"/>
        <v>0</v>
      </c>
      <c r="DJ42" s="116">
        <f t="shared" si="101"/>
        <v>0</v>
      </c>
      <c r="DK42" s="116">
        <f t="shared" si="102"/>
        <v>0</v>
      </c>
      <c r="DL42" s="116">
        <f t="shared" si="103"/>
        <v>0</v>
      </c>
      <c r="DM42" s="116">
        <f t="shared" si="104"/>
        <v>0</v>
      </c>
      <c r="DN42" s="116">
        <f t="shared" si="105"/>
        <v>0</v>
      </c>
      <c r="DO42" s="116">
        <f t="shared" si="106"/>
        <v>0</v>
      </c>
      <c r="DP42" s="116">
        <f t="shared" si="107"/>
        <v>0</v>
      </c>
      <c r="DQ42" s="116">
        <f t="shared" si="108"/>
        <v>0</v>
      </c>
      <c r="DR42" s="116">
        <f t="shared" si="109"/>
        <v>0</v>
      </c>
      <c r="DS42" s="116">
        <f t="shared" si="110"/>
        <v>0</v>
      </c>
      <c r="DT42" s="116">
        <f t="shared" si="126"/>
        <v>0</v>
      </c>
      <c r="DU42" s="116">
        <f t="shared" si="111"/>
        <v>0</v>
      </c>
      <c r="DV42" s="116">
        <f t="shared" si="145"/>
        <v>0</v>
      </c>
      <c r="DW42" s="116">
        <f t="shared" si="146"/>
        <v>0</v>
      </c>
      <c r="DX42" s="114" t="b">
        <f t="shared" si="12"/>
        <v>0</v>
      </c>
      <c r="DY42" s="116" t="str">
        <f t="shared" si="114"/>
        <v>FAILED CHECKS</v>
      </c>
      <c r="DZ42" s="2"/>
      <c r="EA42" s="105" t="str">
        <f t="shared" si="13"/>
        <v/>
      </c>
      <c r="EB42" s="2"/>
      <c r="EC42" s="105" t="str">
        <f t="shared" si="14"/>
        <v/>
      </c>
      <c r="ED42" s="2"/>
      <c r="EE42" s="105" t="str">
        <f t="shared" si="15"/>
        <v/>
      </c>
      <c r="EF42" s="2"/>
      <c r="EG42" s="6">
        <f t="shared" si="120"/>
        <v>32</v>
      </c>
      <c r="EH42" s="2"/>
      <c r="EI42" s="29" t="str">
        <f>IF(ISBLANK('IP Rules'!P42),"",'IP Rules'!P42)</f>
        <v/>
      </c>
      <c r="EJ42" s="2"/>
      <c r="EK42" s="29" t="str">
        <f>IF(ISBLANK('IP Rules'!R42),"",'IP Rules'!R42)</f>
        <v/>
      </c>
      <c r="EL42" s="2"/>
      <c r="EM42" s="29" t="str">
        <f>IF(ISBLANK('IP Rules'!T42),"",'IP Rules'!T42)</f>
        <v/>
      </c>
      <c r="EN42" s="2"/>
      <c r="EO42" s="7" t="str">
        <f t="shared" si="121"/>
        <v>NO</v>
      </c>
      <c r="EP42" s="7" t="str">
        <f t="shared" si="122"/>
        <v>NO</v>
      </c>
      <c r="EQ42" s="7" t="str">
        <f t="shared" si="123"/>
        <v/>
      </c>
      <c r="ER42" s="7" t="str">
        <f t="shared" si="124"/>
        <v/>
      </c>
      <c r="ES42" s="7" t="str">
        <f>IF(AND(ISNUMBER('IP Rules'!R42),'IP Rules'!R42&gt;=0,'IP Rules'!R42&lt;=65535),"GOOD","BAD")</f>
        <v>BAD</v>
      </c>
      <c r="ET42" s="7" t="str">
        <f>IF(OR(AND(ISNUMBER('IP Rules'!T42),'IP Rules'!T42&gt;=1,'IP Rules'!T42&lt;=65535,'IP Rules'!R42&lt;'IP Rules'!T42),'IP Rules'!T42=""),"GOOD","BAD")</f>
        <v>GOOD</v>
      </c>
      <c r="EU42" s="9" t="str">
        <f t="shared" si="16"/>
        <v/>
      </c>
      <c r="EV42" s="2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</row>
    <row r="43" spans="1:211" ht="15.75" thickBot="1">
      <c r="A43" s="2"/>
      <c r="B43" s="6">
        <f t="shared" si="116"/>
        <v>33</v>
      </c>
      <c r="C43" s="2"/>
      <c r="D43" s="48" t="str">
        <f>IF(ISBLANK('IP Rules'!H43),"",'IP Rules'!H43)</f>
        <v/>
      </c>
      <c r="E43" s="52" t="str">
        <f t="shared" si="17"/>
        <v/>
      </c>
      <c r="F43" s="52" t="str">
        <f t="shared" si="18"/>
        <v/>
      </c>
      <c r="G43" s="52" t="str">
        <f t="shared" si="19"/>
        <v/>
      </c>
      <c r="H43" s="52" t="str">
        <f t="shared" si="20"/>
        <v/>
      </c>
      <c r="I43" s="52" t="str">
        <f t="shared" si="21"/>
        <v/>
      </c>
      <c r="J43" s="52" t="str">
        <f t="shared" si="22"/>
        <v/>
      </c>
      <c r="K43" s="52" t="str">
        <f t="shared" si="23"/>
        <v/>
      </c>
      <c r="L43" s="52" t="str">
        <f t="shared" si="24"/>
        <v/>
      </c>
      <c r="M43" s="2"/>
      <c r="N43" s="52" t="str">
        <f t="shared" si="25"/>
        <v/>
      </c>
      <c r="O43" s="2"/>
      <c r="P43" s="103" t="str">
        <f>IF(UPPER('IP Rules'!H43)="ANY","",IF(LEN(TRIM('IP Rules'!J43))=0,"",'IP Rules'!J43))</f>
        <v/>
      </c>
      <c r="Q43" s="7" t="str">
        <f t="shared" si="26"/>
        <v/>
      </c>
      <c r="R43" s="109" t="str">
        <f t="shared" si="27"/>
        <v>MISSING</v>
      </c>
      <c r="S43" s="109" t="str">
        <f t="shared" si="28"/>
        <v>MISSING</v>
      </c>
      <c r="T43" s="109" t="str">
        <f t="shared" si="29"/>
        <v>MISSING</v>
      </c>
      <c r="U43" s="110" t="str">
        <f t="shared" si="30"/>
        <v>ERROR</v>
      </c>
      <c r="V43" s="111" t="str">
        <f t="shared" si="31"/>
        <v>ERROR</v>
      </c>
      <c r="W43" s="111" t="str">
        <f t="shared" si="32"/>
        <v>ERROR</v>
      </c>
      <c r="X43" s="111" t="str">
        <f t="shared" si="33"/>
        <v>ERROR</v>
      </c>
      <c r="Y43" s="109" t="str">
        <f t="shared" si="34"/>
        <v>ERROR</v>
      </c>
      <c r="Z43" s="110" t="str">
        <f t="shared" si="35"/>
        <v>ERROR</v>
      </c>
      <c r="AA43" s="109" t="str">
        <f t="shared" si="36"/>
        <v>ERROR</v>
      </c>
      <c r="AB43" s="109" t="str">
        <f t="shared" si="37"/>
        <v>ERROR</v>
      </c>
      <c r="AC43" s="109" t="str">
        <f t="shared" si="38"/>
        <v>ERROR</v>
      </c>
      <c r="AD43" s="109" t="str">
        <f t="shared" si="39"/>
        <v>ERROR</v>
      </c>
      <c r="AE43" s="110" t="str">
        <f t="shared" si="40"/>
        <v>ERROR</v>
      </c>
      <c r="AF43" s="7" t="str">
        <f t="shared" si="41"/>
        <v/>
      </c>
      <c r="AG43" s="104" t="str">
        <f t="shared" si="42"/>
        <v/>
      </c>
      <c r="AH43" s="104" t="str">
        <f t="shared" si="43"/>
        <v/>
      </c>
      <c r="AI43" s="104" t="str">
        <f t="shared" si="44"/>
        <v/>
      </c>
      <c r="AJ43" s="114" t="str">
        <f>IF(AND(Q43&lt;&gt;"ERROR",UPPER('IP Rules'!D43)="GLOBAL",UPPER(N43)="ANY"),"All_IPs","")</f>
        <v/>
      </c>
      <c r="AK43" s="114" t="str">
        <f>IF(AND(Q43&lt;&gt;"ERROR",UPPER('IP Rules'!D43)="NATIONAL",UPPER(N43)="ANY"),"GRP_ALL_CNSP_SUBNETS","")</f>
        <v/>
      </c>
      <c r="AL43" s="104" t="str">
        <f>IF(LEN(TRIM(D43))=0,"",IF(AND(Q43&lt;&gt;"ERROR",UPPER('IP Rules'!H43)&lt;&gt;"ANY"),AI43&amp;N43&amp;"_"&amp;AG43,""))</f>
        <v/>
      </c>
      <c r="AM43" s="109" t="str">
        <f t="shared" si="45"/>
        <v>FAILED CHECKS</v>
      </c>
      <c r="AN43" s="2"/>
      <c r="AO43" s="62" t="str">
        <f t="shared" si="3"/>
        <v/>
      </c>
      <c r="AP43" s="26"/>
      <c r="AQ43" s="62" t="str">
        <f t="shared" si="46"/>
        <v/>
      </c>
      <c r="AR43" s="26"/>
      <c r="AS43" s="6">
        <f>'IP Rules'!F43</f>
        <v>0</v>
      </c>
      <c r="AT43" s="2"/>
      <c r="AU43" s="6">
        <f t="shared" si="47"/>
        <v>33</v>
      </c>
      <c r="AV43" s="2"/>
      <c r="AW43" s="46" t="str">
        <f>IF(ISBLANK('IP Rules'!L43),"",'IP Rules'!L43)</f>
        <v/>
      </c>
      <c r="AX43" s="2"/>
      <c r="AY43" s="52" t="str">
        <f t="shared" si="48"/>
        <v/>
      </c>
      <c r="AZ43" s="52" t="str">
        <f t="shared" si="49"/>
        <v/>
      </c>
      <c r="BA43" s="52" t="str">
        <f t="shared" si="50"/>
        <v/>
      </c>
      <c r="BB43" s="52" t="str">
        <f t="shared" si="51"/>
        <v/>
      </c>
      <c r="BC43" s="52" t="str">
        <f t="shared" si="52"/>
        <v/>
      </c>
      <c r="BD43" s="52" t="str">
        <f t="shared" si="53"/>
        <v/>
      </c>
      <c r="BE43" s="52" t="str">
        <f t="shared" si="54"/>
        <v/>
      </c>
      <c r="BF43" s="52" t="str">
        <f t="shared" si="55"/>
        <v/>
      </c>
      <c r="BG43" s="52" t="str">
        <f t="shared" si="56"/>
        <v/>
      </c>
      <c r="BH43" s="2"/>
      <c r="BI43" s="103" t="str">
        <f>IF(ISBLANK('IP Rules'!N43),"",'IP Rules'!N43)</f>
        <v/>
      </c>
      <c r="BJ43" s="110" t="str">
        <f t="shared" si="127"/>
        <v/>
      </c>
      <c r="BK43" s="109" t="str">
        <f t="shared" si="128"/>
        <v>MISSING</v>
      </c>
      <c r="BL43" s="109" t="str">
        <f t="shared" si="129"/>
        <v>MISSING</v>
      </c>
      <c r="BM43" s="109" t="str">
        <f t="shared" si="130"/>
        <v>MISSING</v>
      </c>
      <c r="BN43" s="110" t="str">
        <f t="shared" si="131"/>
        <v>ERROR</v>
      </c>
      <c r="BO43" s="111" t="str">
        <f t="shared" si="132"/>
        <v>ERROR</v>
      </c>
      <c r="BP43" s="111" t="str">
        <f t="shared" si="133"/>
        <v>ERROR</v>
      </c>
      <c r="BQ43" s="111" t="str">
        <f t="shared" si="134"/>
        <v>ERROR</v>
      </c>
      <c r="BR43" s="109" t="str">
        <f t="shared" si="135"/>
        <v>ERROR</v>
      </c>
      <c r="BS43" s="110" t="str">
        <f t="shared" si="136"/>
        <v>ERROR</v>
      </c>
      <c r="BT43" s="109" t="str">
        <f t="shared" si="64"/>
        <v>ERROR</v>
      </c>
      <c r="BU43" s="109" t="str">
        <f t="shared" si="65"/>
        <v>ERROR</v>
      </c>
      <c r="BV43" s="109" t="str">
        <f t="shared" si="66"/>
        <v>ERROR</v>
      </c>
      <c r="BW43" s="109" t="str">
        <f t="shared" si="67"/>
        <v>ERROR</v>
      </c>
      <c r="BX43" s="110" t="str">
        <f t="shared" si="137"/>
        <v>ERROR</v>
      </c>
      <c r="BY43" s="110" t="str">
        <f t="shared" si="125"/>
        <v/>
      </c>
      <c r="BZ43" s="117" t="str">
        <f t="shared" si="69"/>
        <v>OK</v>
      </c>
      <c r="CA43" s="104" t="str">
        <f t="shared" si="138"/>
        <v/>
      </c>
      <c r="CB43" s="104" t="str">
        <f t="shared" si="139"/>
        <v/>
      </c>
      <c r="CC43" s="104" t="str">
        <f t="shared" si="140"/>
        <v/>
      </c>
      <c r="CD43" s="109" t="str">
        <f t="shared" si="70"/>
        <v>FAILED CHECKS</v>
      </c>
      <c r="CE43" s="22"/>
      <c r="CF43" s="116" t="str">
        <f t="shared" si="141"/>
        <v>ERROR</v>
      </c>
      <c r="CG43" s="116" t="str">
        <f t="shared" si="142"/>
        <v>-</v>
      </c>
      <c r="CH43" s="116" t="str">
        <f t="shared" si="143"/>
        <v>-</v>
      </c>
      <c r="CI43" s="116" t="str">
        <f t="shared" si="144"/>
        <v>-</v>
      </c>
      <c r="CJ43" s="116">
        <f t="shared" si="75"/>
        <v>0</v>
      </c>
      <c r="CK43" s="116">
        <f t="shared" si="76"/>
        <v>0</v>
      </c>
      <c r="CL43" s="116">
        <f t="shared" si="77"/>
        <v>0</v>
      </c>
      <c r="CM43" s="116">
        <f t="shared" si="78"/>
        <v>0</v>
      </c>
      <c r="CN43" s="116">
        <f t="shared" si="79"/>
        <v>0</v>
      </c>
      <c r="CO43" s="116">
        <f t="shared" si="80"/>
        <v>0</v>
      </c>
      <c r="CP43" s="116">
        <f t="shared" si="81"/>
        <v>0</v>
      </c>
      <c r="CQ43" s="116">
        <f t="shared" si="82"/>
        <v>0</v>
      </c>
      <c r="CR43" s="116">
        <f t="shared" si="83"/>
        <v>0</v>
      </c>
      <c r="CS43" s="116">
        <f t="shared" si="84"/>
        <v>0</v>
      </c>
      <c r="CT43" s="116">
        <f t="shared" si="85"/>
        <v>0</v>
      </c>
      <c r="CU43" s="116">
        <f t="shared" si="86"/>
        <v>0</v>
      </c>
      <c r="CV43" s="116">
        <f t="shared" si="87"/>
        <v>0</v>
      </c>
      <c r="CW43" s="116">
        <f t="shared" si="88"/>
        <v>0</v>
      </c>
      <c r="CX43" s="116">
        <f t="shared" si="89"/>
        <v>0</v>
      </c>
      <c r="CY43" s="116">
        <f t="shared" si="90"/>
        <v>0</v>
      </c>
      <c r="CZ43" s="116">
        <f t="shared" si="91"/>
        <v>0</v>
      </c>
      <c r="DA43" s="116">
        <f t="shared" si="92"/>
        <v>0</v>
      </c>
      <c r="DB43" s="116">
        <f t="shared" si="93"/>
        <v>0</v>
      </c>
      <c r="DC43" s="116">
        <f t="shared" si="94"/>
        <v>0</v>
      </c>
      <c r="DD43" s="116">
        <f t="shared" si="95"/>
        <v>0</v>
      </c>
      <c r="DE43" s="116">
        <f t="shared" si="96"/>
        <v>0</v>
      </c>
      <c r="DF43" s="116">
        <f t="shared" si="97"/>
        <v>0</v>
      </c>
      <c r="DG43" s="116">
        <f t="shared" si="98"/>
        <v>0</v>
      </c>
      <c r="DH43" s="116">
        <f t="shared" si="99"/>
        <v>0</v>
      </c>
      <c r="DI43" s="116">
        <f t="shared" si="100"/>
        <v>0</v>
      </c>
      <c r="DJ43" s="116">
        <f t="shared" si="101"/>
        <v>0</v>
      </c>
      <c r="DK43" s="116">
        <f t="shared" si="102"/>
        <v>0</v>
      </c>
      <c r="DL43" s="116">
        <f t="shared" si="103"/>
        <v>0</v>
      </c>
      <c r="DM43" s="116">
        <f t="shared" si="104"/>
        <v>0</v>
      </c>
      <c r="DN43" s="116">
        <f t="shared" si="105"/>
        <v>0</v>
      </c>
      <c r="DO43" s="116">
        <f t="shared" si="106"/>
        <v>0</v>
      </c>
      <c r="DP43" s="116">
        <f t="shared" si="107"/>
        <v>0</v>
      </c>
      <c r="DQ43" s="116">
        <f t="shared" si="108"/>
        <v>0</v>
      </c>
      <c r="DR43" s="116">
        <f t="shared" si="109"/>
        <v>0</v>
      </c>
      <c r="DS43" s="116">
        <f t="shared" si="110"/>
        <v>0</v>
      </c>
      <c r="DT43" s="116">
        <f t="shared" si="126"/>
        <v>0</v>
      </c>
      <c r="DU43" s="116">
        <f t="shared" si="111"/>
        <v>0</v>
      </c>
      <c r="DV43" s="116">
        <f t="shared" si="145"/>
        <v>0</v>
      </c>
      <c r="DW43" s="116">
        <f t="shared" si="146"/>
        <v>0</v>
      </c>
      <c r="DX43" s="114" t="b">
        <f t="shared" si="12"/>
        <v>0</v>
      </c>
      <c r="DY43" s="116" t="str">
        <f t="shared" si="114"/>
        <v>FAILED CHECKS</v>
      </c>
      <c r="DZ43" s="2"/>
      <c r="EA43" s="105" t="str">
        <f t="shared" si="13"/>
        <v/>
      </c>
      <c r="EB43" s="2"/>
      <c r="EC43" s="105" t="str">
        <f t="shared" si="14"/>
        <v/>
      </c>
      <c r="ED43" s="2"/>
      <c r="EE43" s="105" t="str">
        <f t="shared" si="15"/>
        <v/>
      </c>
      <c r="EF43" s="2"/>
      <c r="EG43" s="6">
        <f t="shared" si="120"/>
        <v>33</v>
      </c>
      <c r="EH43" s="2"/>
      <c r="EI43" s="29" t="str">
        <f>IF(ISBLANK('IP Rules'!P43),"",'IP Rules'!P43)</f>
        <v/>
      </c>
      <c r="EJ43" s="2"/>
      <c r="EK43" s="29" t="str">
        <f>IF(ISBLANK('IP Rules'!R43),"",'IP Rules'!R43)</f>
        <v/>
      </c>
      <c r="EL43" s="2"/>
      <c r="EM43" s="29" t="str">
        <f>IF(ISBLANK('IP Rules'!T43),"",'IP Rules'!T43)</f>
        <v/>
      </c>
      <c r="EN43" s="2"/>
      <c r="EO43" s="7" t="str">
        <f t="shared" si="121"/>
        <v>NO</v>
      </c>
      <c r="EP43" s="7" t="str">
        <f t="shared" si="122"/>
        <v>NO</v>
      </c>
      <c r="EQ43" s="7" t="str">
        <f t="shared" si="123"/>
        <v/>
      </c>
      <c r="ER43" s="7" t="str">
        <f t="shared" si="124"/>
        <v/>
      </c>
      <c r="ES43" s="7" t="str">
        <f>IF(AND(ISNUMBER('IP Rules'!R43),'IP Rules'!R43&gt;=0,'IP Rules'!R43&lt;=65535),"GOOD","BAD")</f>
        <v>BAD</v>
      </c>
      <c r="ET43" s="7" t="str">
        <f>IF(OR(AND(ISNUMBER('IP Rules'!T43),'IP Rules'!T43&gt;=1,'IP Rules'!T43&lt;=65535,'IP Rules'!R43&lt;'IP Rules'!T43),'IP Rules'!T43=""),"GOOD","BAD")</f>
        <v>GOOD</v>
      </c>
      <c r="EU43" s="9" t="str">
        <f t="shared" si="16"/>
        <v/>
      </c>
      <c r="EV43" s="2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</row>
    <row r="44" spans="1:211" ht="15.75" thickBot="1">
      <c r="A44" s="2"/>
      <c r="B44" s="6">
        <f t="shared" si="116"/>
        <v>34</v>
      </c>
      <c r="C44" s="2"/>
      <c r="D44" s="48" t="str">
        <f>IF(ISBLANK('IP Rules'!H44),"",'IP Rules'!H44)</f>
        <v/>
      </c>
      <c r="E44" s="52" t="str">
        <f t="shared" si="17"/>
        <v/>
      </c>
      <c r="F44" s="52" t="str">
        <f t="shared" si="18"/>
        <v/>
      </c>
      <c r="G44" s="52" t="str">
        <f t="shared" si="19"/>
        <v/>
      </c>
      <c r="H44" s="52" t="str">
        <f t="shared" si="20"/>
        <v/>
      </c>
      <c r="I44" s="52" t="str">
        <f t="shared" si="21"/>
        <v/>
      </c>
      <c r="J44" s="52" t="str">
        <f t="shared" si="22"/>
        <v/>
      </c>
      <c r="K44" s="52" t="str">
        <f t="shared" si="23"/>
        <v/>
      </c>
      <c r="L44" s="52" t="str">
        <f t="shared" si="24"/>
        <v/>
      </c>
      <c r="M44" s="2"/>
      <c r="N44" s="52" t="str">
        <f t="shared" si="25"/>
        <v/>
      </c>
      <c r="O44" s="2"/>
      <c r="P44" s="103" t="str">
        <f>IF(UPPER('IP Rules'!H44)="ANY","",IF(LEN(TRIM('IP Rules'!J44))=0,"",'IP Rules'!J44))</f>
        <v/>
      </c>
      <c r="Q44" s="7" t="str">
        <f t="shared" si="26"/>
        <v/>
      </c>
      <c r="R44" s="109" t="str">
        <f t="shared" si="27"/>
        <v>MISSING</v>
      </c>
      <c r="S44" s="109" t="str">
        <f t="shared" si="28"/>
        <v>MISSING</v>
      </c>
      <c r="T44" s="109" t="str">
        <f t="shared" si="29"/>
        <v>MISSING</v>
      </c>
      <c r="U44" s="110" t="str">
        <f t="shared" si="30"/>
        <v>ERROR</v>
      </c>
      <c r="V44" s="111" t="str">
        <f t="shared" si="31"/>
        <v>ERROR</v>
      </c>
      <c r="W44" s="111" t="str">
        <f t="shared" si="32"/>
        <v>ERROR</v>
      </c>
      <c r="X44" s="111" t="str">
        <f t="shared" si="33"/>
        <v>ERROR</v>
      </c>
      <c r="Y44" s="109" t="str">
        <f t="shared" si="34"/>
        <v>ERROR</v>
      </c>
      <c r="Z44" s="110" t="str">
        <f t="shared" si="35"/>
        <v>ERROR</v>
      </c>
      <c r="AA44" s="109" t="str">
        <f t="shared" si="36"/>
        <v>ERROR</v>
      </c>
      <c r="AB44" s="109" t="str">
        <f t="shared" si="37"/>
        <v>ERROR</v>
      </c>
      <c r="AC44" s="109" t="str">
        <f t="shared" si="38"/>
        <v>ERROR</v>
      </c>
      <c r="AD44" s="109" t="str">
        <f t="shared" si="39"/>
        <v>ERROR</v>
      </c>
      <c r="AE44" s="110" t="str">
        <f t="shared" si="40"/>
        <v>ERROR</v>
      </c>
      <c r="AF44" s="7" t="str">
        <f t="shared" si="41"/>
        <v/>
      </c>
      <c r="AG44" s="104" t="str">
        <f t="shared" si="42"/>
        <v/>
      </c>
      <c r="AH44" s="104" t="str">
        <f t="shared" si="43"/>
        <v/>
      </c>
      <c r="AI44" s="104" t="str">
        <f t="shared" si="44"/>
        <v/>
      </c>
      <c r="AJ44" s="114" t="str">
        <f>IF(AND(Q44&lt;&gt;"ERROR",UPPER('IP Rules'!D44)="GLOBAL",UPPER(N44)="ANY"),"All_IPs","")</f>
        <v/>
      </c>
      <c r="AK44" s="114" t="str">
        <f>IF(AND(Q44&lt;&gt;"ERROR",UPPER('IP Rules'!D44)="NATIONAL",UPPER(N44)="ANY"),"GRP_ALL_CNSP_SUBNETS","")</f>
        <v/>
      </c>
      <c r="AL44" s="104" t="str">
        <f>IF(LEN(TRIM(D44))=0,"",IF(AND(Q44&lt;&gt;"ERROR",UPPER('IP Rules'!H44)&lt;&gt;"ANY"),AI44&amp;N44&amp;"_"&amp;AG44,""))</f>
        <v/>
      </c>
      <c r="AM44" s="109" t="str">
        <f t="shared" si="45"/>
        <v>FAILED CHECKS</v>
      </c>
      <c r="AN44" s="2"/>
      <c r="AO44" s="62" t="str">
        <f t="shared" si="3"/>
        <v/>
      </c>
      <c r="AP44" s="26"/>
      <c r="AQ44" s="62" t="str">
        <f t="shared" si="46"/>
        <v/>
      </c>
      <c r="AR44" s="26"/>
      <c r="AS44" s="6">
        <f>'IP Rules'!F44</f>
        <v>0</v>
      </c>
      <c r="AT44" s="2"/>
      <c r="AU44" s="6">
        <f t="shared" si="47"/>
        <v>34</v>
      </c>
      <c r="AV44" s="2"/>
      <c r="AW44" s="46" t="str">
        <f>IF(ISBLANK('IP Rules'!L44),"",'IP Rules'!L44)</f>
        <v/>
      </c>
      <c r="AX44" s="2"/>
      <c r="AY44" s="52" t="str">
        <f t="shared" si="48"/>
        <v/>
      </c>
      <c r="AZ44" s="52" t="str">
        <f t="shared" si="49"/>
        <v/>
      </c>
      <c r="BA44" s="52" t="str">
        <f t="shared" si="50"/>
        <v/>
      </c>
      <c r="BB44" s="52" t="str">
        <f t="shared" si="51"/>
        <v/>
      </c>
      <c r="BC44" s="52" t="str">
        <f t="shared" si="52"/>
        <v/>
      </c>
      <c r="BD44" s="52" t="str">
        <f t="shared" si="53"/>
        <v/>
      </c>
      <c r="BE44" s="52" t="str">
        <f t="shared" si="54"/>
        <v/>
      </c>
      <c r="BF44" s="52" t="str">
        <f t="shared" si="55"/>
        <v/>
      </c>
      <c r="BG44" s="52" t="str">
        <f t="shared" si="56"/>
        <v/>
      </c>
      <c r="BH44" s="2"/>
      <c r="BI44" s="103" t="str">
        <f>IF(ISBLANK('IP Rules'!N44),"",'IP Rules'!N44)</f>
        <v/>
      </c>
      <c r="BJ44" s="110" t="str">
        <f t="shared" si="127"/>
        <v/>
      </c>
      <c r="BK44" s="109" t="str">
        <f t="shared" si="128"/>
        <v>MISSING</v>
      </c>
      <c r="BL44" s="109" t="str">
        <f t="shared" si="129"/>
        <v>MISSING</v>
      </c>
      <c r="BM44" s="109" t="str">
        <f t="shared" si="130"/>
        <v>MISSING</v>
      </c>
      <c r="BN44" s="110" t="str">
        <f t="shared" si="131"/>
        <v>ERROR</v>
      </c>
      <c r="BO44" s="111" t="str">
        <f t="shared" si="132"/>
        <v>ERROR</v>
      </c>
      <c r="BP44" s="111" t="str">
        <f t="shared" si="133"/>
        <v>ERROR</v>
      </c>
      <c r="BQ44" s="111" t="str">
        <f t="shared" si="134"/>
        <v>ERROR</v>
      </c>
      <c r="BR44" s="109" t="str">
        <f t="shared" si="135"/>
        <v>ERROR</v>
      </c>
      <c r="BS44" s="110" t="str">
        <f t="shared" si="136"/>
        <v>ERROR</v>
      </c>
      <c r="BT44" s="109" t="str">
        <f t="shared" si="64"/>
        <v>ERROR</v>
      </c>
      <c r="BU44" s="109" t="str">
        <f t="shared" si="65"/>
        <v>ERROR</v>
      </c>
      <c r="BV44" s="109" t="str">
        <f t="shared" si="66"/>
        <v>ERROR</v>
      </c>
      <c r="BW44" s="109" t="str">
        <f t="shared" si="67"/>
        <v>ERROR</v>
      </c>
      <c r="BX44" s="110" t="str">
        <f t="shared" si="137"/>
        <v>ERROR</v>
      </c>
      <c r="BY44" s="110" t="str">
        <f t="shared" si="125"/>
        <v/>
      </c>
      <c r="BZ44" s="117" t="str">
        <f t="shared" si="69"/>
        <v>OK</v>
      </c>
      <c r="CA44" s="104" t="str">
        <f t="shared" si="138"/>
        <v/>
      </c>
      <c r="CB44" s="104" t="str">
        <f t="shared" si="139"/>
        <v/>
      </c>
      <c r="CC44" s="104" t="str">
        <f t="shared" si="140"/>
        <v/>
      </c>
      <c r="CD44" s="109" t="str">
        <f t="shared" si="70"/>
        <v>FAILED CHECKS</v>
      </c>
      <c r="CE44" s="22"/>
      <c r="CF44" s="116" t="str">
        <f t="shared" si="141"/>
        <v>ERROR</v>
      </c>
      <c r="CG44" s="116" t="str">
        <f t="shared" si="142"/>
        <v>-</v>
      </c>
      <c r="CH44" s="116" t="str">
        <f t="shared" si="143"/>
        <v>-</v>
      </c>
      <c r="CI44" s="116" t="str">
        <f t="shared" si="144"/>
        <v>-</v>
      </c>
      <c r="CJ44" s="116">
        <f t="shared" si="75"/>
        <v>0</v>
      </c>
      <c r="CK44" s="116">
        <f t="shared" si="76"/>
        <v>0</v>
      </c>
      <c r="CL44" s="116">
        <f t="shared" si="77"/>
        <v>0</v>
      </c>
      <c r="CM44" s="116">
        <f t="shared" si="78"/>
        <v>0</v>
      </c>
      <c r="CN44" s="116">
        <f t="shared" si="79"/>
        <v>0</v>
      </c>
      <c r="CO44" s="116">
        <f t="shared" si="80"/>
        <v>0</v>
      </c>
      <c r="CP44" s="116">
        <f t="shared" si="81"/>
        <v>0</v>
      </c>
      <c r="CQ44" s="116">
        <f t="shared" si="82"/>
        <v>0</v>
      </c>
      <c r="CR44" s="116">
        <f t="shared" si="83"/>
        <v>0</v>
      </c>
      <c r="CS44" s="116">
        <f t="shared" si="84"/>
        <v>0</v>
      </c>
      <c r="CT44" s="116">
        <f t="shared" si="85"/>
        <v>0</v>
      </c>
      <c r="CU44" s="116">
        <f t="shared" si="86"/>
        <v>0</v>
      </c>
      <c r="CV44" s="116">
        <f t="shared" si="87"/>
        <v>0</v>
      </c>
      <c r="CW44" s="116">
        <f t="shared" si="88"/>
        <v>0</v>
      </c>
      <c r="CX44" s="116">
        <f t="shared" si="89"/>
        <v>0</v>
      </c>
      <c r="CY44" s="116">
        <f t="shared" si="90"/>
        <v>0</v>
      </c>
      <c r="CZ44" s="116">
        <f t="shared" si="91"/>
        <v>0</v>
      </c>
      <c r="DA44" s="116">
        <f t="shared" si="92"/>
        <v>0</v>
      </c>
      <c r="DB44" s="116">
        <f t="shared" si="93"/>
        <v>0</v>
      </c>
      <c r="DC44" s="116">
        <f t="shared" si="94"/>
        <v>0</v>
      </c>
      <c r="DD44" s="116">
        <f t="shared" si="95"/>
        <v>0</v>
      </c>
      <c r="DE44" s="116">
        <f t="shared" si="96"/>
        <v>0</v>
      </c>
      <c r="DF44" s="116">
        <f t="shared" si="97"/>
        <v>0</v>
      </c>
      <c r="DG44" s="116">
        <f t="shared" si="98"/>
        <v>0</v>
      </c>
      <c r="DH44" s="116">
        <f t="shared" si="99"/>
        <v>0</v>
      </c>
      <c r="DI44" s="116">
        <f t="shared" si="100"/>
        <v>0</v>
      </c>
      <c r="DJ44" s="116">
        <f t="shared" si="101"/>
        <v>0</v>
      </c>
      <c r="DK44" s="116">
        <f t="shared" si="102"/>
        <v>0</v>
      </c>
      <c r="DL44" s="116">
        <f t="shared" si="103"/>
        <v>0</v>
      </c>
      <c r="DM44" s="116">
        <f t="shared" si="104"/>
        <v>0</v>
      </c>
      <c r="DN44" s="116">
        <f t="shared" si="105"/>
        <v>0</v>
      </c>
      <c r="DO44" s="116">
        <f t="shared" si="106"/>
        <v>0</v>
      </c>
      <c r="DP44" s="116">
        <f t="shared" si="107"/>
        <v>0</v>
      </c>
      <c r="DQ44" s="116">
        <f t="shared" si="108"/>
        <v>0</v>
      </c>
      <c r="DR44" s="116">
        <f t="shared" si="109"/>
        <v>0</v>
      </c>
      <c r="DS44" s="116">
        <f t="shared" si="110"/>
        <v>0</v>
      </c>
      <c r="DT44" s="116">
        <f t="shared" si="126"/>
        <v>0</v>
      </c>
      <c r="DU44" s="116">
        <f t="shared" si="111"/>
        <v>0</v>
      </c>
      <c r="DV44" s="116">
        <f t="shared" si="145"/>
        <v>0</v>
      </c>
      <c r="DW44" s="116">
        <f t="shared" si="146"/>
        <v>0</v>
      </c>
      <c r="DX44" s="114" t="b">
        <f t="shared" si="12"/>
        <v>0</v>
      </c>
      <c r="DY44" s="116" t="str">
        <f t="shared" si="114"/>
        <v>FAILED CHECKS</v>
      </c>
      <c r="DZ44" s="2"/>
      <c r="EA44" s="105" t="str">
        <f t="shared" si="13"/>
        <v/>
      </c>
      <c r="EB44" s="2"/>
      <c r="EC44" s="105" t="str">
        <f t="shared" si="14"/>
        <v/>
      </c>
      <c r="ED44" s="2"/>
      <c r="EE44" s="105" t="str">
        <f t="shared" si="15"/>
        <v/>
      </c>
      <c r="EF44" s="2"/>
      <c r="EG44" s="6">
        <f t="shared" si="120"/>
        <v>34</v>
      </c>
      <c r="EH44" s="2"/>
      <c r="EI44" s="29" t="str">
        <f>IF(ISBLANK('IP Rules'!P44),"",'IP Rules'!P44)</f>
        <v/>
      </c>
      <c r="EJ44" s="2"/>
      <c r="EK44" s="29" t="str">
        <f>IF(ISBLANK('IP Rules'!R44),"",'IP Rules'!R44)</f>
        <v/>
      </c>
      <c r="EL44" s="2"/>
      <c r="EM44" s="29" t="str">
        <f>IF(ISBLANK('IP Rules'!T44),"",'IP Rules'!T44)</f>
        <v/>
      </c>
      <c r="EN44" s="2"/>
      <c r="EO44" s="7" t="str">
        <f t="shared" si="121"/>
        <v>NO</v>
      </c>
      <c r="EP44" s="7" t="str">
        <f t="shared" si="122"/>
        <v>NO</v>
      </c>
      <c r="EQ44" s="7" t="str">
        <f t="shared" si="123"/>
        <v/>
      </c>
      <c r="ER44" s="7" t="str">
        <f t="shared" si="124"/>
        <v/>
      </c>
      <c r="ES44" s="7" t="str">
        <f>IF(AND(ISNUMBER('IP Rules'!R44),'IP Rules'!R44&gt;=0,'IP Rules'!R44&lt;=65535),"GOOD","BAD")</f>
        <v>BAD</v>
      </c>
      <c r="ET44" s="7" t="str">
        <f>IF(OR(AND(ISNUMBER('IP Rules'!T44),'IP Rules'!T44&gt;=1,'IP Rules'!T44&lt;=65535,'IP Rules'!R44&lt;'IP Rules'!T44),'IP Rules'!T44=""),"GOOD","BAD")</f>
        <v>GOOD</v>
      </c>
      <c r="EU44" s="9" t="str">
        <f t="shared" si="16"/>
        <v/>
      </c>
      <c r="EV44" s="2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</row>
    <row r="45" spans="1:211" ht="15.75" thickBot="1">
      <c r="A45" s="2"/>
      <c r="B45" s="6">
        <f t="shared" si="116"/>
        <v>35</v>
      </c>
      <c r="C45" s="2"/>
      <c r="D45" s="48" t="str">
        <f>IF(ISBLANK('IP Rules'!H45),"",'IP Rules'!H45)</f>
        <v/>
      </c>
      <c r="E45" s="52" t="str">
        <f t="shared" si="17"/>
        <v/>
      </c>
      <c r="F45" s="52" t="str">
        <f t="shared" si="18"/>
        <v/>
      </c>
      <c r="G45" s="52" t="str">
        <f t="shared" si="19"/>
        <v/>
      </c>
      <c r="H45" s="52" t="str">
        <f t="shared" si="20"/>
        <v/>
      </c>
      <c r="I45" s="52" t="str">
        <f t="shared" si="21"/>
        <v/>
      </c>
      <c r="J45" s="52" t="str">
        <f t="shared" si="22"/>
        <v/>
      </c>
      <c r="K45" s="52" t="str">
        <f t="shared" si="23"/>
        <v/>
      </c>
      <c r="L45" s="52" t="str">
        <f t="shared" si="24"/>
        <v/>
      </c>
      <c r="M45" s="2"/>
      <c r="N45" s="52" t="str">
        <f t="shared" si="25"/>
        <v/>
      </c>
      <c r="O45" s="2"/>
      <c r="P45" s="103" t="str">
        <f>IF(UPPER('IP Rules'!H45)="ANY","",IF(LEN(TRIM('IP Rules'!J45))=0,"",'IP Rules'!J45))</f>
        <v/>
      </c>
      <c r="Q45" s="7" t="str">
        <f t="shared" si="26"/>
        <v/>
      </c>
      <c r="R45" s="109" t="str">
        <f t="shared" si="27"/>
        <v>MISSING</v>
      </c>
      <c r="S45" s="109" t="str">
        <f t="shared" si="28"/>
        <v>MISSING</v>
      </c>
      <c r="T45" s="109" t="str">
        <f t="shared" si="29"/>
        <v>MISSING</v>
      </c>
      <c r="U45" s="110" t="str">
        <f t="shared" si="30"/>
        <v>ERROR</v>
      </c>
      <c r="V45" s="111" t="str">
        <f t="shared" si="31"/>
        <v>ERROR</v>
      </c>
      <c r="W45" s="111" t="str">
        <f t="shared" si="32"/>
        <v>ERROR</v>
      </c>
      <c r="X45" s="111" t="str">
        <f t="shared" si="33"/>
        <v>ERROR</v>
      </c>
      <c r="Y45" s="109" t="str">
        <f t="shared" si="34"/>
        <v>ERROR</v>
      </c>
      <c r="Z45" s="110" t="str">
        <f t="shared" si="35"/>
        <v>ERROR</v>
      </c>
      <c r="AA45" s="109" t="str">
        <f t="shared" si="36"/>
        <v>ERROR</v>
      </c>
      <c r="AB45" s="109" t="str">
        <f t="shared" si="37"/>
        <v>ERROR</v>
      </c>
      <c r="AC45" s="109" t="str">
        <f t="shared" si="38"/>
        <v>ERROR</v>
      </c>
      <c r="AD45" s="109" t="str">
        <f t="shared" si="39"/>
        <v>ERROR</v>
      </c>
      <c r="AE45" s="110" t="str">
        <f t="shared" si="40"/>
        <v>ERROR</v>
      </c>
      <c r="AF45" s="7" t="str">
        <f t="shared" si="41"/>
        <v/>
      </c>
      <c r="AG45" s="104" t="str">
        <f t="shared" si="42"/>
        <v/>
      </c>
      <c r="AH45" s="104" t="str">
        <f t="shared" si="43"/>
        <v/>
      </c>
      <c r="AI45" s="104" t="str">
        <f t="shared" si="44"/>
        <v/>
      </c>
      <c r="AJ45" s="114" t="str">
        <f>IF(AND(Q45&lt;&gt;"ERROR",UPPER('IP Rules'!D45)="GLOBAL",UPPER(N45)="ANY"),"All_IPs","")</f>
        <v/>
      </c>
      <c r="AK45" s="114" t="str">
        <f>IF(AND(Q45&lt;&gt;"ERROR",UPPER('IP Rules'!D45)="NATIONAL",UPPER(N45)="ANY"),"GRP_ALL_CNSP_SUBNETS","")</f>
        <v/>
      </c>
      <c r="AL45" s="104" t="str">
        <f>IF(LEN(TRIM(D45))=0,"",IF(AND(Q45&lt;&gt;"ERROR",UPPER('IP Rules'!H45)&lt;&gt;"ANY"),AI45&amp;N45&amp;"_"&amp;AG45,""))</f>
        <v/>
      </c>
      <c r="AM45" s="109" t="str">
        <f t="shared" si="45"/>
        <v>FAILED CHECKS</v>
      </c>
      <c r="AN45" s="2"/>
      <c r="AO45" s="62" t="str">
        <f t="shared" si="3"/>
        <v/>
      </c>
      <c r="AP45" s="26"/>
      <c r="AQ45" s="62" t="str">
        <f t="shared" si="46"/>
        <v/>
      </c>
      <c r="AR45" s="26"/>
      <c r="AS45" s="6">
        <f>'IP Rules'!F45</f>
        <v>0</v>
      </c>
      <c r="AT45" s="2"/>
      <c r="AU45" s="6">
        <f t="shared" si="47"/>
        <v>35</v>
      </c>
      <c r="AV45" s="2"/>
      <c r="AW45" s="46" t="str">
        <f>IF(ISBLANK('IP Rules'!L45),"",'IP Rules'!L45)</f>
        <v/>
      </c>
      <c r="AX45" s="2"/>
      <c r="AY45" s="52" t="str">
        <f t="shared" si="48"/>
        <v/>
      </c>
      <c r="AZ45" s="52" t="str">
        <f t="shared" si="49"/>
        <v/>
      </c>
      <c r="BA45" s="52" t="str">
        <f t="shared" si="50"/>
        <v/>
      </c>
      <c r="BB45" s="52" t="str">
        <f t="shared" si="51"/>
        <v/>
      </c>
      <c r="BC45" s="52" t="str">
        <f t="shared" si="52"/>
        <v/>
      </c>
      <c r="BD45" s="52" t="str">
        <f t="shared" si="53"/>
        <v/>
      </c>
      <c r="BE45" s="52" t="str">
        <f t="shared" si="54"/>
        <v/>
      </c>
      <c r="BF45" s="52" t="str">
        <f t="shared" si="55"/>
        <v/>
      </c>
      <c r="BG45" s="52" t="str">
        <f t="shared" si="56"/>
        <v/>
      </c>
      <c r="BH45" s="2"/>
      <c r="BI45" s="103" t="str">
        <f>IF(ISBLANK('IP Rules'!N45),"",'IP Rules'!N45)</f>
        <v/>
      </c>
      <c r="BJ45" s="110" t="str">
        <f t="shared" si="127"/>
        <v/>
      </c>
      <c r="BK45" s="109" t="str">
        <f t="shared" si="128"/>
        <v>MISSING</v>
      </c>
      <c r="BL45" s="109" t="str">
        <f t="shared" si="129"/>
        <v>MISSING</v>
      </c>
      <c r="BM45" s="109" t="str">
        <f t="shared" si="130"/>
        <v>MISSING</v>
      </c>
      <c r="BN45" s="110" t="str">
        <f t="shared" si="131"/>
        <v>ERROR</v>
      </c>
      <c r="BO45" s="111" t="str">
        <f t="shared" si="132"/>
        <v>ERROR</v>
      </c>
      <c r="BP45" s="111" t="str">
        <f t="shared" si="133"/>
        <v>ERROR</v>
      </c>
      <c r="BQ45" s="111" t="str">
        <f t="shared" si="134"/>
        <v>ERROR</v>
      </c>
      <c r="BR45" s="109" t="str">
        <f t="shared" si="135"/>
        <v>ERROR</v>
      </c>
      <c r="BS45" s="110" t="str">
        <f t="shared" si="136"/>
        <v>ERROR</v>
      </c>
      <c r="BT45" s="109" t="str">
        <f t="shared" si="64"/>
        <v>ERROR</v>
      </c>
      <c r="BU45" s="109" t="str">
        <f t="shared" si="65"/>
        <v>ERROR</v>
      </c>
      <c r="BV45" s="109" t="str">
        <f t="shared" si="66"/>
        <v>ERROR</v>
      </c>
      <c r="BW45" s="109" t="str">
        <f t="shared" si="67"/>
        <v>ERROR</v>
      </c>
      <c r="BX45" s="110" t="str">
        <f t="shared" si="137"/>
        <v>ERROR</v>
      </c>
      <c r="BY45" s="110" t="str">
        <f t="shared" si="125"/>
        <v/>
      </c>
      <c r="BZ45" s="117" t="str">
        <f t="shared" si="69"/>
        <v>OK</v>
      </c>
      <c r="CA45" s="104" t="str">
        <f t="shared" si="138"/>
        <v/>
      </c>
      <c r="CB45" s="104" t="str">
        <f t="shared" si="139"/>
        <v/>
      </c>
      <c r="CC45" s="104" t="str">
        <f t="shared" si="140"/>
        <v/>
      </c>
      <c r="CD45" s="109" t="str">
        <f t="shared" si="70"/>
        <v>FAILED CHECKS</v>
      </c>
      <c r="CE45" s="22"/>
      <c r="CF45" s="116" t="str">
        <f t="shared" si="141"/>
        <v>ERROR</v>
      </c>
      <c r="CG45" s="116" t="str">
        <f t="shared" si="142"/>
        <v>-</v>
      </c>
      <c r="CH45" s="116" t="str">
        <f t="shared" si="143"/>
        <v>-</v>
      </c>
      <c r="CI45" s="116" t="str">
        <f t="shared" si="144"/>
        <v>-</v>
      </c>
      <c r="CJ45" s="116">
        <f t="shared" si="75"/>
        <v>0</v>
      </c>
      <c r="CK45" s="116">
        <f t="shared" si="76"/>
        <v>0</v>
      </c>
      <c r="CL45" s="116">
        <f t="shared" si="77"/>
        <v>0</v>
      </c>
      <c r="CM45" s="116">
        <f t="shared" si="78"/>
        <v>0</v>
      </c>
      <c r="CN45" s="116">
        <f t="shared" si="79"/>
        <v>0</v>
      </c>
      <c r="CO45" s="116">
        <f t="shared" si="80"/>
        <v>0</v>
      </c>
      <c r="CP45" s="116">
        <f t="shared" si="81"/>
        <v>0</v>
      </c>
      <c r="CQ45" s="116">
        <f t="shared" si="82"/>
        <v>0</v>
      </c>
      <c r="CR45" s="116">
        <f t="shared" si="83"/>
        <v>0</v>
      </c>
      <c r="CS45" s="116">
        <f t="shared" si="84"/>
        <v>0</v>
      </c>
      <c r="CT45" s="116">
        <f t="shared" si="85"/>
        <v>0</v>
      </c>
      <c r="CU45" s="116">
        <f t="shared" si="86"/>
        <v>0</v>
      </c>
      <c r="CV45" s="116">
        <f t="shared" si="87"/>
        <v>0</v>
      </c>
      <c r="CW45" s="116">
        <f t="shared" si="88"/>
        <v>0</v>
      </c>
      <c r="CX45" s="116">
        <f t="shared" si="89"/>
        <v>0</v>
      </c>
      <c r="CY45" s="116">
        <f t="shared" si="90"/>
        <v>0</v>
      </c>
      <c r="CZ45" s="116">
        <f t="shared" si="91"/>
        <v>0</v>
      </c>
      <c r="DA45" s="116">
        <f t="shared" si="92"/>
        <v>0</v>
      </c>
      <c r="DB45" s="116">
        <f t="shared" si="93"/>
        <v>0</v>
      </c>
      <c r="DC45" s="116">
        <f t="shared" si="94"/>
        <v>0</v>
      </c>
      <c r="DD45" s="116">
        <f t="shared" si="95"/>
        <v>0</v>
      </c>
      <c r="DE45" s="116">
        <f t="shared" si="96"/>
        <v>0</v>
      </c>
      <c r="DF45" s="116">
        <f t="shared" si="97"/>
        <v>0</v>
      </c>
      <c r="DG45" s="116">
        <f t="shared" si="98"/>
        <v>0</v>
      </c>
      <c r="DH45" s="116">
        <f t="shared" si="99"/>
        <v>0</v>
      </c>
      <c r="DI45" s="116">
        <f t="shared" si="100"/>
        <v>0</v>
      </c>
      <c r="DJ45" s="116">
        <f t="shared" si="101"/>
        <v>0</v>
      </c>
      <c r="DK45" s="116">
        <f t="shared" si="102"/>
        <v>0</v>
      </c>
      <c r="DL45" s="116">
        <f t="shared" si="103"/>
        <v>0</v>
      </c>
      <c r="DM45" s="116">
        <f t="shared" si="104"/>
        <v>0</v>
      </c>
      <c r="DN45" s="116">
        <f t="shared" si="105"/>
        <v>0</v>
      </c>
      <c r="DO45" s="116">
        <f t="shared" si="106"/>
        <v>0</v>
      </c>
      <c r="DP45" s="116">
        <f t="shared" si="107"/>
        <v>0</v>
      </c>
      <c r="DQ45" s="116">
        <f t="shared" si="108"/>
        <v>0</v>
      </c>
      <c r="DR45" s="116">
        <f t="shared" si="109"/>
        <v>0</v>
      </c>
      <c r="DS45" s="116">
        <f t="shared" si="110"/>
        <v>0</v>
      </c>
      <c r="DT45" s="116">
        <f t="shared" si="126"/>
        <v>0</v>
      </c>
      <c r="DU45" s="116">
        <f t="shared" si="111"/>
        <v>0</v>
      </c>
      <c r="DV45" s="116">
        <f t="shared" si="145"/>
        <v>0</v>
      </c>
      <c r="DW45" s="116">
        <f t="shared" si="146"/>
        <v>0</v>
      </c>
      <c r="DX45" s="114" t="b">
        <f t="shared" si="12"/>
        <v>0</v>
      </c>
      <c r="DY45" s="116" t="str">
        <f t="shared" si="114"/>
        <v>FAILED CHECKS</v>
      </c>
      <c r="DZ45" s="2"/>
      <c r="EA45" s="105" t="str">
        <f t="shared" si="13"/>
        <v/>
      </c>
      <c r="EB45" s="2"/>
      <c r="EC45" s="105" t="str">
        <f t="shared" si="14"/>
        <v/>
      </c>
      <c r="ED45" s="2"/>
      <c r="EE45" s="105" t="str">
        <f t="shared" si="15"/>
        <v/>
      </c>
      <c r="EF45" s="2"/>
      <c r="EG45" s="6">
        <f t="shared" si="120"/>
        <v>35</v>
      </c>
      <c r="EH45" s="2"/>
      <c r="EI45" s="29" t="str">
        <f>IF(ISBLANK('IP Rules'!P45),"",'IP Rules'!P45)</f>
        <v/>
      </c>
      <c r="EJ45" s="2"/>
      <c r="EK45" s="29" t="str">
        <f>IF(ISBLANK('IP Rules'!R45),"",'IP Rules'!R45)</f>
        <v/>
      </c>
      <c r="EL45" s="2"/>
      <c r="EM45" s="29" t="str">
        <f>IF(ISBLANK('IP Rules'!T45),"",'IP Rules'!T45)</f>
        <v/>
      </c>
      <c r="EN45" s="2"/>
      <c r="EO45" s="7" t="str">
        <f t="shared" si="121"/>
        <v>NO</v>
      </c>
      <c r="EP45" s="7" t="str">
        <f t="shared" si="122"/>
        <v>NO</v>
      </c>
      <c r="EQ45" s="7" t="str">
        <f t="shared" si="123"/>
        <v/>
      </c>
      <c r="ER45" s="7" t="str">
        <f t="shared" si="124"/>
        <v/>
      </c>
      <c r="ES45" s="7" t="str">
        <f>IF(AND(ISNUMBER('IP Rules'!R45),'IP Rules'!R45&gt;=0,'IP Rules'!R45&lt;=65535),"GOOD","BAD")</f>
        <v>BAD</v>
      </c>
      <c r="ET45" s="7" t="str">
        <f>IF(OR(AND(ISNUMBER('IP Rules'!T45),'IP Rules'!T45&gt;=1,'IP Rules'!T45&lt;=65535,'IP Rules'!R45&lt;'IP Rules'!T45),'IP Rules'!T45=""),"GOOD","BAD")</f>
        <v>GOOD</v>
      </c>
      <c r="EU45" s="9" t="str">
        <f t="shared" si="16"/>
        <v/>
      </c>
      <c r="EV45" s="2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</row>
    <row r="46" spans="1:211" ht="15.75" thickBot="1">
      <c r="A46" s="2"/>
      <c r="B46" s="6">
        <f t="shared" si="116"/>
        <v>36</v>
      </c>
      <c r="C46" s="2"/>
      <c r="D46" s="48" t="str">
        <f>IF(ISBLANK('IP Rules'!H46),"",'IP Rules'!H46)</f>
        <v/>
      </c>
      <c r="E46" s="52" t="str">
        <f t="shared" si="17"/>
        <v/>
      </c>
      <c r="F46" s="52" t="str">
        <f t="shared" si="18"/>
        <v/>
      </c>
      <c r="G46" s="52" t="str">
        <f t="shared" si="19"/>
        <v/>
      </c>
      <c r="H46" s="52" t="str">
        <f t="shared" si="20"/>
        <v/>
      </c>
      <c r="I46" s="52" t="str">
        <f t="shared" si="21"/>
        <v/>
      </c>
      <c r="J46" s="52" t="str">
        <f t="shared" si="22"/>
        <v/>
      </c>
      <c r="K46" s="52" t="str">
        <f t="shared" si="23"/>
        <v/>
      </c>
      <c r="L46" s="52" t="str">
        <f t="shared" si="24"/>
        <v/>
      </c>
      <c r="M46" s="2"/>
      <c r="N46" s="52" t="str">
        <f t="shared" si="25"/>
        <v/>
      </c>
      <c r="O46" s="2"/>
      <c r="P46" s="103" t="str">
        <f>IF(UPPER('IP Rules'!H46)="ANY","",IF(LEN(TRIM('IP Rules'!J46))=0,"",'IP Rules'!J46))</f>
        <v/>
      </c>
      <c r="Q46" s="7" t="str">
        <f t="shared" si="26"/>
        <v/>
      </c>
      <c r="R46" s="109" t="str">
        <f t="shared" si="27"/>
        <v>MISSING</v>
      </c>
      <c r="S46" s="109" t="str">
        <f t="shared" si="28"/>
        <v>MISSING</v>
      </c>
      <c r="T46" s="109" t="str">
        <f t="shared" si="29"/>
        <v>MISSING</v>
      </c>
      <c r="U46" s="110" t="str">
        <f t="shared" si="30"/>
        <v>ERROR</v>
      </c>
      <c r="V46" s="111" t="str">
        <f t="shared" si="31"/>
        <v>ERROR</v>
      </c>
      <c r="W46" s="111" t="str">
        <f t="shared" si="32"/>
        <v>ERROR</v>
      </c>
      <c r="X46" s="111" t="str">
        <f t="shared" si="33"/>
        <v>ERROR</v>
      </c>
      <c r="Y46" s="109" t="str">
        <f t="shared" si="34"/>
        <v>ERROR</v>
      </c>
      <c r="Z46" s="110" t="str">
        <f t="shared" si="35"/>
        <v>ERROR</v>
      </c>
      <c r="AA46" s="109" t="str">
        <f t="shared" si="36"/>
        <v>ERROR</v>
      </c>
      <c r="AB46" s="109" t="str">
        <f t="shared" si="37"/>
        <v>ERROR</v>
      </c>
      <c r="AC46" s="109" t="str">
        <f t="shared" si="38"/>
        <v>ERROR</v>
      </c>
      <c r="AD46" s="109" t="str">
        <f t="shared" si="39"/>
        <v>ERROR</v>
      </c>
      <c r="AE46" s="110" t="str">
        <f t="shared" si="40"/>
        <v>ERROR</v>
      </c>
      <c r="AF46" s="7" t="str">
        <f t="shared" si="41"/>
        <v/>
      </c>
      <c r="AG46" s="104" t="str">
        <f t="shared" si="42"/>
        <v/>
      </c>
      <c r="AH46" s="104" t="str">
        <f t="shared" si="43"/>
        <v/>
      </c>
      <c r="AI46" s="104" t="str">
        <f t="shared" si="44"/>
        <v/>
      </c>
      <c r="AJ46" s="114" t="str">
        <f>IF(AND(Q46&lt;&gt;"ERROR",UPPER('IP Rules'!D46)="GLOBAL",UPPER(N46)="ANY"),"All_IPs","")</f>
        <v/>
      </c>
      <c r="AK46" s="114" t="str">
        <f>IF(AND(Q46&lt;&gt;"ERROR",UPPER('IP Rules'!D46)="NATIONAL",UPPER(N46)="ANY"),"GRP_ALL_CNSP_SUBNETS","")</f>
        <v/>
      </c>
      <c r="AL46" s="104" t="str">
        <f>IF(LEN(TRIM(D46))=0,"",IF(AND(Q46&lt;&gt;"ERROR",UPPER('IP Rules'!H46)&lt;&gt;"ANY"),AI46&amp;N46&amp;"_"&amp;AG46,""))</f>
        <v/>
      </c>
      <c r="AM46" s="109" t="str">
        <f t="shared" si="45"/>
        <v>FAILED CHECKS</v>
      </c>
      <c r="AN46" s="2"/>
      <c r="AO46" s="62" t="str">
        <f t="shared" si="3"/>
        <v/>
      </c>
      <c r="AP46" s="26"/>
      <c r="AQ46" s="62" t="str">
        <f t="shared" si="46"/>
        <v/>
      </c>
      <c r="AR46" s="26"/>
      <c r="AS46" s="6">
        <f>'IP Rules'!F46</f>
        <v>0</v>
      </c>
      <c r="AT46" s="2"/>
      <c r="AU46" s="6">
        <f t="shared" si="47"/>
        <v>36</v>
      </c>
      <c r="AV46" s="2"/>
      <c r="AW46" s="46" t="str">
        <f>IF(ISBLANK('IP Rules'!L46),"",'IP Rules'!L46)</f>
        <v/>
      </c>
      <c r="AX46" s="2"/>
      <c r="AY46" s="52" t="str">
        <f t="shared" si="48"/>
        <v/>
      </c>
      <c r="AZ46" s="52" t="str">
        <f t="shared" si="49"/>
        <v/>
      </c>
      <c r="BA46" s="52" t="str">
        <f t="shared" si="50"/>
        <v/>
      </c>
      <c r="BB46" s="52" t="str">
        <f t="shared" si="51"/>
        <v/>
      </c>
      <c r="BC46" s="52" t="str">
        <f t="shared" si="52"/>
        <v/>
      </c>
      <c r="BD46" s="52" t="str">
        <f t="shared" si="53"/>
        <v/>
      </c>
      <c r="BE46" s="52" t="str">
        <f t="shared" si="54"/>
        <v/>
      </c>
      <c r="BF46" s="52" t="str">
        <f t="shared" si="55"/>
        <v/>
      </c>
      <c r="BG46" s="52" t="str">
        <f t="shared" si="56"/>
        <v/>
      </c>
      <c r="BH46" s="2"/>
      <c r="BI46" s="103" t="str">
        <f>IF(ISBLANK('IP Rules'!N46),"",'IP Rules'!N46)</f>
        <v/>
      </c>
      <c r="BJ46" s="110" t="str">
        <f t="shared" si="127"/>
        <v/>
      </c>
      <c r="BK46" s="109" t="str">
        <f t="shared" si="128"/>
        <v>MISSING</v>
      </c>
      <c r="BL46" s="109" t="str">
        <f t="shared" si="129"/>
        <v>MISSING</v>
      </c>
      <c r="BM46" s="109" t="str">
        <f t="shared" si="130"/>
        <v>MISSING</v>
      </c>
      <c r="BN46" s="110" t="str">
        <f t="shared" si="131"/>
        <v>ERROR</v>
      </c>
      <c r="BO46" s="111" t="str">
        <f t="shared" si="132"/>
        <v>ERROR</v>
      </c>
      <c r="BP46" s="111" t="str">
        <f t="shared" si="133"/>
        <v>ERROR</v>
      </c>
      <c r="BQ46" s="111" t="str">
        <f t="shared" si="134"/>
        <v>ERROR</v>
      </c>
      <c r="BR46" s="109" t="str">
        <f t="shared" si="135"/>
        <v>ERROR</v>
      </c>
      <c r="BS46" s="110" t="str">
        <f t="shared" si="136"/>
        <v>ERROR</v>
      </c>
      <c r="BT46" s="109" t="str">
        <f t="shared" si="64"/>
        <v>ERROR</v>
      </c>
      <c r="BU46" s="109" t="str">
        <f t="shared" si="65"/>
        <v>ERROR</v>
      </c>
      <c r="BV46" s="109" t="str">
        <f t="shared" si="66"/>
        <v>ERROR</v>
      </c>
      <c r="BW46" s="109" t="str">
        <f t="shared" si="67"/>
        <v>ERROR</v>
      </c>
      <c r="BX46" s="110" t="str">
        <f t="shared" si="137"/>
        <v>ERROR</v>
      </c>
      <c r="BY46" s="110" t="str">
        <f t="shared" si="125"/>
        <v/>
      </c>
      <c r="BZ46" s="117" t="str">
        <f t="shared" si="69"/>
        <v>OK</v>
      </c>
      <c r="CA46" s="104" t="str">
        <f t="shared" si="138"/>
        <v/>
      </c>
      <c r="CB46" s="104" t="str">
        <f t="shared" si="139"/>
        <v/>
      </c>
      <c r="CC46" s="104" t="str">
        <f t="shared" si="140"/>
        <v/>
      </c>
      <c r="CD46" s="109" t="str">
        <f t="shared" si="70"/>
        <v>FAILED CHECKS</v>
      </c>
      <c r="CE46" s="22"/>
      <c r="CF46" s="116" t="str">
        <f t="shared" si="141"/>
        <v>ERROR</v>
      </c>
      <c r="CG46" s="116" t="str">
        <f t="shared" si="142"/>
        <v>-</v>
      </c>
      <c r="CH46" s="116" t="str">
        <f t="shared" si="143"/>
        <v>-</v>
      </c>
      <c r="CI46" s="116" t="str">
        <f t="shared" si="144"/>
        <v>-</v>
      </c>
      <c r="CJ46" s="116">
        <f t="shared" si="75"/>
        <v>0</v>
      </c>
      <c r="CK46" s="116">
        <f t="shared" si="76"/>
        <v>0</v>
      </c>
      <c r="CL46" s="116">
        <f t="shared" si="77"/>
        <v>0</v>
      </c>
      <c r="CM46" s="116">
        <f t="shared" si="78"/>
        <v>0</v>
      </c>
      <c r="CN46" s="116">
        <f t="shared" si="79"/>
        <v>0</v>
      </c>
      <c r="CO46" s="116">
        <f t="shared" si="80"/>
        <v>0</v>
      </c>
      <c r="CP46" s="116">
        <f t="shared" si="81"/>
        <v>0</v>
      </c>
      <c r="CQ46" s="116">
        <f t="shared" si="82"/>
        <v>0</v>
      </c>
      <c r="CR46" s="116">
        <f t="shared" si="83"/>
        <v>0</v>
      </c>
      <c r="CS46" s="116">
        <f t="shared" si="84"/>
        <v>0</v>
      </c>
      <c r="CT46" s="116">
        <f t="shared" si="85"/>
        <v>0</v>
      </c>
      <c r="CU46" s="116">
        <f t="shared" si="86"/>
        <v>0</v>
      </c>
      <c r="CV46" s="116">
        <f t="shared" si="87"/>
        <v>0</v>
      </c>
      <c r="CW46" s="116">
        <f t="shared" si="88"/>
        <v>0</v>
      </c>
      <c r="CX46" s="116">
        <f t="shared" si="89"/>
        <v>0</v>
      </c>
      <c r="CY46" s="116">
        <f t="shared" si="90"/>
        <v>0</v>
      </c>
      <c r="CZ46" s="116">
        <f t="shared" si="91"/>
        <v>0</v>
      </c>
      <c r="DA46" s="116">
        <f t="shared" si="92"/>
        <v>0</v>
      </c>
      <c r="DB46" s="116">
        <f t="shared" si="93"/>
        <v>0</v>
      </c>
      <c r="DC46" s="116">
        <f t="shared" si="94"/>
        <v>0</v>
      </c>
      <c r="DD46" s="116">
        <f t="shared" si="95"/>
        <v>0</v>
      </c>
      <c r="DE46" s="116">
        <f t="shared" si="96"/>
        <v>0</v>
      </c>
      <c r="DF46" s="116">
        <f t="shared" si="97"/>
        <v>0</v>
      </c>
      <c r="DG46" s="116">
        <f t="shared" si="98"/>
        <v>0</v>
      </c>
      <c r="DH46" s="116">
        <f t="shared" si="99"/>
        <v>0</v>
      </c>
      <c r="DI46" s="116">
        <f t="shared" si="100"/>
        <v>0</v>
      </c>
      <c r="DJ46" s="116">
        <f t="shared" si="101"/>
        <v>0</v>
      </c>
      <c r="DK46" s="116">
        <f t="shared" si="102"/>
        <v>0</v>
      </c>
      <c r="DL46" s="116">
        <f t="shared" si="103"/>
        <v>0</v>
      </c>
      <c r="DM46" s="116">
        <f t="shared" si="104"/>
        <v>0</v>
      </c>
      <c r="DN46" s="116">
        <f t="shared" si="105"/>
        <v>0</v>
      </c>
      <c r="DO46" s="116">
        <f t="shared" si="106"/>
        <v>0</v>
      </c>
      <c r="DP46" s="116">
        <f t="shared" si="107"/>
        <v>0</v>
      </c>
      <c r="DQ46" s="116">
        <f t="shared" si="108"/>
        <v>0</v>
      </c>
      <c r="DR46" s="116">
        <f t="shared" si="109"/>
        <v>0</v>
      </c>
      <c r="DS46" s="116">
        <f t="shared" si="110"/>
        <v>0</v>
      </c>
      <c r="DT46" s="116">
        <f t="shared" si="126"/>
        <v>0</v>
      </c>
      <c r="DU46" s="116">
        <f t="shared" si="111"/>
        <v>0</v>
      </c>
      <c r="DV46" s="116">
        <f t="shared" si="145"/>
        <v>0</v>
      </c>
      <c r="DW46" s="116">
        <f t="shared" si="146"/>
        <v>0</v>
      </c>
      <c r="DX46" s="114" t="b">
        <f t="shared" si="12"/>
        <v>0</v>
      </c>
      <c r="DY46" s="116" t="str">
        <f t="shared" si="114"/>
        <v>FAILED CHECKS</v>
      </c>
      <c r="DZ46" s="2"/>
      <c r="EA46" s="105" t="str">
        <f t="shared" si="13"/>
        <v/>
      </c>
      <c r="EB46" s="2"/>
      <c r="EC46" s="105" t="str">
        <f t="shared" si="14"/>
        <v/>
      </c>
      <c r="ED46" s="2"/>
      <c r="EE46" s="105" t="str">
        <f t="shared" si="15"/>
        <v/>
      </c>
      <c r="EF46" s="2"/>
      <c r="EG46" s="6">
        <f t="shared" si="120"/>
        <v>36</v>
      </c>
      <c r="EH46" s="2"/>
      <c r="EI46" s="29" t="str">
        <f>IF(ISBLANK('IP Rules'!P46),"",'IP Rules'!P46)</f>
        <v/>
      </c>
      <c r="EJ46" s="2"/>
      <c r="EK46" s="29" t="str">
        <f>IF(ISBLANK('IP Rules'!R46),"",'IP Rules'!R46)</f>
        <v/>
      </c>
      <c r="EL46" s="2"/>
      <c r="EM46" s="29" t="str">
        <f>IF(ISBLANK('IP Rules'!T46),"",'IP Rules'!T46)</f>
        <v/>
      </c>
      <c r="EN46" s="2"/>
      <c r="EO46" s="7" t="str">
        <f t="shared" si="121"/>
        <v>NO</v>
      </c>
      <c r="EP46" s="7" t="str">
        <f t="shared" si="122"/>
        <v>NO</v>
      </c>
      <c r="EQ46" s="7" t="str">
        <f t="shared" si="123"/>
        <v/>
      </c>
      <c r="ER46" s="7" t="str">
        <f t="shared" si="124"/>
        <v/>
      </c>
      <c r="ES46" s="7" t="str">
        <f>IF(AND(ISNUMBER('IP Rules'!R46),'IP Rules'!R46&gt;=0,'IP Rules'!R46&lt;=65535),"GOOD","BAD")</f>
        <v>BAD</v>
      </c>
      <c r="ET46" s="7" t="str">
        <f>IF(OR(AND(ISNUMBER('IP Rules'!T46),'IP Rules'!T46&gt;=1,'IP Rules'!T46&lt;=65535,'IP Rules'!R46&lt;'IP Rules'!T46),'IP Rules'!T46=""),"GOOD","BAD")</f>
        <v>GOOD</v>
      </c>
      <c r="EU46" s="9" t="str">
        <f t="shared" si="16"/>
        <v/>
      </c>
      <c r="EV46" s="2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</row>
    <row r="47" spans="1:211" ht="15.75" thickBot="1">
      <c r="A47" s="2"/>
      <c r="B47" s="6">
        <f t="shared" si="116"/>
        <v>37</v>
      </c>
      <c r="C47" s="2"/>
      <c r="D47" s="48" t="str">
        <f>IF(ISBLANK('IP Rules'!H47),"",'IP Rules'!H47)</f>
        <v/>
      </c>
      <c r="E47" s="52" t="str">
        <f t="shared" si="17"/>
        <v/>
      </c>
      <c r="F47" s="52" t="str">
        <f t="shared" si="18"/>
        <v/>
      </c>
      <c r="G47" s="52" t="str">
        <f t="shared" si="19"/>
        <v/>
      </c>
      <c r="H47" s="52" t="str">
        <f t="shared" si="20"/>
        <v/>
      </c>
      <c r="I47" s="52" t="str">
        <f t="shared" si="21"/>
        <v/>
      </c>
      <c r="J47" s="52" t="str">
        <f t="shared" si="22"/>
        <v/>
      </c>
      <c r="K47" s="52" t="str">
        <f t="shared" si="23"/>
        <v/>
      </c>
      <c r="L47" s="52" t="str">
        <f t="shared" si="24"/>
        <v/>
      </c>
      <c r="M47" s="2"/>
      <c r="N47" s="52" t="str">
        <f t="shared" si="25"/>
        <v/>
      </c>
      <c r="O47" s="2"/>
      <c r="P47" s="103" t="str">
        <f>IF(UPPER('IP Rules'!H47)="ANY","",IF(LEN(TRIM('IP Rules'!J47))=0,"",'IP Rules'!J47))</f>
        <v/>
      </c>
      <c r="Q47" s="7" t="str">
        <f t="shared" si="26"/>
        <v/>
      </c>
      <c r="R47" s="109" t="str">
        <f t="shared" si="27"/>
        <v>MISSING</v>
      </c>
      <c r="S47" s="109" t="str">
        <f t="shared" si="28"/>
        <v>MISSING</v>
      </c>
      <c r="T47" s="109" t="str">
        <f t="shared" si="29"/>
        <v>MISSING</v>
      </c>
      <c r="U47" s="110" t="str">
        <f t="shared" si="30"/>
        <v>ERROR</v>
      </c>
      <c r="V47" s="111" t="str">
        <f t="shared" si="31"/>
        <v>ERROR</v>
      </c>
      <c r="W47" s="111" t="str">
        <f t="shared" si="32"/>
        <v>ERROR</v>
      </c>
      <c r="X47" s="111" t="str">
        <f t="shared" si="33"/>
        <v>ERROR</v>
      </c>
      <c r="Y47" s="109" t="str">
        <f t="shared" si="34"/>
        <v>ERROR</v>
      </c>
      <c r="Z47" s="110" t="str">
        <f t="shared" si="35"/>
        <v>ERROR</v>
      </c>
      <c r="AA47" s="109" t="str">
        <f t="shared" si="36"/>
        <v>ERROR</v>
      </c>
      <c r="AB47" s="109" t="str">
        <f t="shared" si="37"/>
        <v>ERROR</v>
      </c>
      <c r="AC47" s="109" t="str">
        <f t="shared" si="38"/>
        <v>ERROR</v>
      </c>
      <c r="AD47" s="109" t="str">
        <f t="shared" si="39"/>
        <v>ERROR</v>
      </c>
      <c r="AE47" s="110" t="str">
        <f t="shared" si="40"/>
        <v>ERROR</v>
      </c>
      <c r="AF47" s="7" t="str">
        <f t="shared" si="41"/>
        <v/>
      </c>
      <c r="AG47" s="104" t="str">
        <f t="shared" si="42"/>
        <v/>
      </c>
      <c r="AH47" s="104" t="str">
        <f t="shared" si="43"/>
        <v/>
      </c>
      <c r="AI47" s="104" t="str">
        <f t="shared" si="44"/>
        <v/>
      </c>
      <c r="AJ47" s="114" t="str">
        <f>IF(AND(Q47&lt;&gt;"ERROR",UPPER('IP Rules'!D47)="GLOBAL",UPPER(N47)="ANY"),"All_IPs","")</f>
        <v/>
      </c>
      <c r="AK47" s="114" t="str">
        <f>IF(AND(Q47&lt;&gt;"ERROR",UPPER('IP Rules'!D47)="NATIONAL",UPPER(N47)="ANY"),"GRP_ALL_CNSP_SUBNETS","")</f>
        <v/>
      </c>
      <c r="AL47" s="104" t="str">
        <f>IF(LEN(TRIM(D47))=0,"",IF(AND(Q47&lt;&gt;"ERROR",UPPER('IP Rules'!H47)&lt;&gt;"ANY"),AI47&amp;N47&amp;"_"&amp;AG47,""))</f>
        <v/>
      </c>
      <c r="AM47" s="109" t="str">
        <f t="shared" si="45"/>
        <v>FAILED CHECKS</v>
      </c>
      <c r="AN47" s="2"/>
      <c r="AO47" s="62" t="str">
        <f t="shared" si="3"/>
        <v/>
      </c>
      <c r="AP47" s="26"/>
      <c r="AQ47" s="62" t="str">
        <f t="shared" si="46"/>
        <v/>
      </c>
      <c r="AR47" s="26"/>
      <c r="AS47" s="6">
        <f>'IP Rules'!F47</f>
        <v>0</v>
      </c>
      <c r="AT47" s="2"/>
      <c r="AU47" s="6">
        <f t="shared" si="47"/>
        <v>37</v>
      </c>
      <c r="AV47" s="2"/>
      <c r="AW47" s="46" t="str">
        <f>IF(ISBLANK('IP Rules'!L47),"",'IP Rules'!L47)</f>
        <v/>
      </c>
      <c r="AX47" s="2"/>
      <c r="AY47" s="52" t="str">
        <f t="shared" si="48"/>
        <v/>
      </c>
      <c r="AZ47" s="52" t="str">
        <f t="shared" si="49"/>
        <v/>
      </c>
      <c r="BA47" s="52" t="str">
        <f t="shared" si="50"/>
        <v/>
      </c>
      <c r="BB47" s="52" t="str">
        <f t="shared" si="51"/>
        <v/>
      </c>
      <c r="BC47" s="52" t="str">
        <f t="shared" si="52"/>
        <v/>
      </c>
      <c r="BD47" s="52" t="str">
        <f t="shared" si="53"/>
        <v/>
      </c>
      <c r="BE47" s="52" t="str">
        <f t="shared" si="54"/>
        <v/>
      </c>
      <c r="BF47" s="52" t="str">
        <f t="shared" si="55"/>
        <v/>
      </c>
      <c r="BG47" s="52" t="str">
        <f t="shared" si="56"/>
        <v/>
      </c>
      <c r="BH47" s="2"/>
      <c r="BI47" s="103" t="str">
        <f>IF(ISBLANK('IP Rules'!N47),"",'IP Rules'!N47)</f>
        <v/>
      </c>
      <c r="BJ47" s="110" t="str">
        <f t="shared" si="127"/>
        <v/>
      </c>
      <c r="BK47" s="109" t="str">
        <f t="shared" si="128"/>
        <v>MISSING</v>
      </c>
      <c r="BL47" s="109" t="str">
        <f t="shared" si="129"/>
        <v>MISSING</v>
      </c>
      <c r="BM47" s="109" t="str">
        <f t="shared" si="130"/>
        <v>MISSING</v>
      </c>
      <c r="BN47" s="110" t="str">
        <f t="shared" si="131"/>
        <v>ERROR</v>
      </c>
      <c r="BO47" s="111" t="str">
        <f t="shared" si="132"/>
        <v>ERROR</v>
      </c>
      <c r="BP47" s="111" t="str">
        <f t="shared" si="133"/>
        <v>ERROR</v>
      </c>
      <c r="BQ47" s="111" t="str">
        <f t="shared" si="134"/>
        <v>ERROR</v>
      </c>
      <c r="BR47" s="109" t="str">
        <f t="shared" si="135"/>
        <v>ERROR</v>
      </c>
      <c r="BS47" s="110" t="str">
        <f t="shared" si="136"/>
        <v>ERROR</v>
      </c>
      <c r="BT47" s="109" t="str">
        <f t="shared" si="64"/>
        <v>ERROR</v>
      </c>
      <c r="BU47" s="109" t="str">
        <f t="shared" si="65"/>
        <v>ERROR</v>
      </c>
      <c r="BV47" s="109" t="str">
        <f t="shared" si="66"/>
        <v>ERROR</v>
      </c>
      <c r="BW47" s="109" t="str">
        <f t="shared" si="67"/>
        <v>ERROR</v>
      </c>
      <c r="BX47" s="110" t="str">
        <f t="shared" si="137"/>
        <v>ERROR</v>
      </c>
      <c r="BY47" s="110" t="str">
        <f t="shared" si="125"/>
        <v/>
      </c>
      <c r="BZ47" s="117" t="str">
        <f t="shared" si="69"/>
        <v>OK</v>
      </c>
      <c r="CA47" s="104" t="str">
        <f t="shared" si="138"/>
        <v/>
      </c>
      <c r="CB47" s="104" t="str">
        <f t="shared" si="139"/>
        <v/>
      </c>
      <c r="CC47" s="104" t="str">
        <f t="shared" si="140"/>
        <v/>
      </c>
      <c r="CD47" s="109" t="str">
        <f t="shared" si="70"/>
        <v>FAILED CHECKS</v>
      </c>
      <c r="CE47" s="22"/>
      <c r="CF47" s="116" t="str">
        <f t="shared" si="141"/>
        <v>ERROR</v>
      </c>
      <c r="CG47" s="116" t="str">
        <f t="shared" si="142"/>
        <v>-</v>
      </c>
      <c r="CH47" s="116" t="str">
        <f t="shared" si="143"/>
        <v>-</v>
      </c>
      <c r="CI47" s="116" t="str">
        <f t="shared" si="144"/>
        <v>-</v>
      </c>
      <c r="CJ47" s="116">
        <f t="shared" si="75"/>
        <v>0</v>
      </c>
      <c r="CK47" s="116">
        <f t="shared" si="76"/>
        <v>0</v>
      </c>
      <c r="CL47" s="116">
        <f t="shared" si="77"/>
        <v>0</v>
      </c>
      <c r="CM47" s="116">
        <f t="shared" si="78"/>
        <v>0</v>
      </c>
      <c r="CN47" s="116">
        <f t="shared" si="79"/>
        <v>0</v>
      </c>
      <c r="CO47" s="116">
        <f t="shared" si="80"/>
        <v>0</v>
      </c>
      <c r="CP47" s="116">
        <f t="shared" si="81"/>
        <v>0</v>
      </c>
      <c r="CQ47" s="116">
        <f t="shared" si="82"/>
        <v>0</v>
      </c>
      <c r="CR47" s="116">
        <f t="shared" si="83"/>
        <v>0</v>
      </c>
      <c r="CS47" s="116">
        <f t="shared" si="84"/>
        <v>0</v>
      </c>
      <c r="CT47" s="116">
        <f t="shared" si="85"/>
        <v>0</v>
      </c>
      <c r="CU47" s="116">
        <f t="shared" si="86"/>
        <v>0</v>
      </c>
      <c r="CV47" s="116">
        <f t="shared" si="87"/>
        <v>0</v>
      </c>
      <c r="CW47" s="116">
        <f t="shared" si="88"/>
        <v>0</v>
      </c>
      <c r="CX47" s="116">
        <f t="shared" si="89"/>
        <v>0</v>
      </c>
      <c r="CY47" s="116">
        <f t="shared" si="90"/>
        <v>0</v>
      </c>
      <c r="CZ47" s="116">
        <f t="shared" si="91"/>
        <v>0</v>
      </c>
      <c r="DA47" s="116">
        <f t="shared" si="92"/>
        <v>0</v>
      </c>
      <c r="DB47" s="116">
        <f t="shared" si="93"/>
        <v>0</v>
      </c>
      <c r="DC47" s="116">
        <f t="shared" si="94"/>
        <v>0</v>
      </c>
      <c r="DD47" s="116">
        <f t="shared" si="95"/>
        <v>0</v>
      </c>
      <c r="DE47" s="116">
        <f t="shared" si="96"/>
        <v>0</v>
      </c>
      <c r="DF47" s="116">
        <f t="shared" si="97"/>
        <v>0</v>
      </c>
      <c r="DG47" s="116">
        <f t="shared" si="98"/>
        <v>0</v>
      </c>
      <c r="DH47" s="116">
        <f t="shared" si="99"/>
        <v>0</v>
      </c>
      <c r="DI47" s="116">
        <f t="shared" si="100"/>
        <v>0</v>
      </c>
      <c r="DJ47" s="116">
        <f t="shared" si="101"/>
        <v>0</v>
      </c>
      <c r="DK47" s="116">
        <f t="shared" si="102"/>
        <v>0</v>
      </c>
      <c r="DL47" s="116">
        <f t="shared" si="103"/>
        <v>0</v>
      </c>
      <c r="DM47" s="116">
        <f t="shared" si="104"/>
        <v>0</v>
      </c>
      <c r="DN47" s="116">
        <f t="shared" si="105"/>
        <v>0</v>
      </c>
      <c r="DO47" s="116">
        <f t="shared" si="106"/>
        <v>0</v>
      </c>
      <c r="DP47" s="116">
        <f t="shared" si="107"/>
        <v>0</v>
      </c>
      <c r="DQ47" s="116">
        <f t="shared" si="108"/>
        <v>0</v>
      </c>
      <c r="DR47" s="116">
        <f t="shared" si="109"/>
        <v>0</v>
      </c>
      <c r="DS47" s="116">
        <f t="shared" si="110"/>
        <v>0</v>
      </c>
      <c r="DT47" s="116">
        <f t="shared" si="126"/>
        <v>0</v>
      </c>
      <c r="DU47" s="116">
        <f t="shared" si="111"/>
        <v>0</v>
      </c>
      <c r="DV47" s="116">
        <f t="shared" si="145"/>
        <v>0</v>
      </c>
      <c r="DW47" s="116">
        <f t="shared" si="146"/>
        <v>0</v>
      </c>
      <c r="DX47" s="114" t="b">
        <f t="shared" si="12"/>
        <v>0</v>
      </c>
      <c r="DY47" s="116" t="str">
        <f t="shared" si="114"/>
        <v>FAILED CHECKS</v>
      </c>
      <c r="DZ47" s="2"/>
      <c r="EA47" s="105" t="str">
        <f t="shared" si="13"/>
        <v/>
      </c>
      <c r="EB47" s="2"/>
      <c r="EC47" s="105" t="str">
        <f t="shared" si="14"/>
        <v/>
      </c>
      <c r="ED47" s="2"/>
      <c r="EE47" s="105" t="str">
        <f t="shared" si="15"/>
        <v/>
      </c>
      <c r="EF47" s="2"/>
      <c r="EG47" s="6">
        <f t="shared" si="120"/>
        <v>37</v>
      </c>
      <c r="EH47" s="2"/>
      <c r="EI47" s="29" t="str">
        <f>IF(ISBLANK('IP Rules'!P47),"",'IP Rules'!P47)</f>
        <v/>
      </c>
      <c r="EJ47" s="2"/>
      <c r="EK47" s="29" t="str">
        <f>IF(ISBLANK('IP Rules'!R47),"",'IP Rules'!R47)</f>
        <v/>
      </c>
      <c r="EL47" s="2"/>
      <c r="EM47" s="29" t="str">
        <f>IF(ISBLANK('IP Rules'!T47),"",'IP Rules'!T47)</f>
        <v/>
      </c>
      <c r="EN47" s="2"/>
      <c r="EO47" s="7" t="str">
        <f t="shared" si="121"/>
        <v>NO</v>
      </c>
      <c r="EP47" s="7" t="str">
        <f t="shared" si="122"/>
        <v>NO</v>
      </c>
      <c r="EQ47" s="7" t="str">
        <f t="shared" si="123"/>
        <v/>
      </c>
      <c r="ER47" s="7" t="str">
        <f t="shared" si="124"/>
        <v/>
      </c>
      <c r="ES47" s="7" t="str">
        <f>IF(AND(ISNUMBER('IP Rules'!R47),'IP Rules'!R47&gt;=0,'IP Rules'!R47&lt;=65535),"GOOD","BAD")</f>
        <v>BAD</v>
      </c>
      <c r="ET47" s="7" t="str">
        <f>IF(OR(AND(ISNUMBER('IP Rules'!T47),'IP Rules'!T47&gt;=1,'IP Rules'!T47&lt;=65535,'IP Rules'!R47&lt;'IP Rules'!T47),'IP Rules'!T47=""),"GOOD","BAD")</f>
        <v>GOOD</v>
      </c>
      <c r="EU47" s="9" t="str">
        <f t="shared" si="16"/>
        <v/>
      </c>
      <c r="EV47" s="2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</row>
    <row r="48" spans="1:211" ht="15.75" thickBot="1">
      <c r="A48" s="2"/>
      <c r="B48" s="6">
        <f t="shared" si="116"/>
        <v>38</v>
      </c>
      <c r="C48" s="2"/>
      <c r="D48" s="48" t="str">
        <f>IF(ISBLANK('IP Rules'!H48),"",'IP Rules'!H48)</f>
        <v/>
      </c>
      <c r="E48" s="52" t="str">
        <f t="shared" si="17"/>
        <v/>
      </c>
      <c r="F48" s="52" t="str">
        <f t="shared" si="18"/>
        <v/>
      </c>
      <c r="G48" s="52" t="str">
        <f t="shared" si="19"/>
        <v/>
      </c>
      <c r="H48" s="52" t="str">
        <f t="shared" si="20"/>
        <v/>
      </c>
      <c r="I48" s="52" t="str">
        <f t="shared" si="21"/>
        <v/>
      </c>
      <c r="J48" s="52" t="str">
        <f t="shared" si="22"/>
        <v/>
      </c>
      <c r="K48" s="52" t="str">
        <f t="shared" si="23"/>
        <v/>
      </c>
      <c r="L48" s="52" t="str">
        <f t="shared" si="24"/>
        <v/>
      </c>
      <c r="M48" s="2"/>
      <c r="N48" s="52" t="str">
        <f t="shared" si="25"/>
        <v/>
      </c>
      <c r="O48" s="2"/>
      <c r="P48" s="103" t="str">
        <f>IF(UPPER('IP Rules'!H48)="ANY","",IF(LEN(TRIM('IP Rules'!J48))=0,"",'IP Rules'!J48))</f>
        <v/>
      </c>
      <c r="Q48" s="7" t="str">
        <f t="shared" si="26"/>
        <v/>
      </c>
      <c r="R48" s="109" t="str">
        <f t="shared" si="27"/>
        <v>MISSING</v>
      </c>
      <c r="S48" s="109" t="str">
        <f t="shared" si="28"/>
        <v>MISSING</v>
      </c>
      <c r="T48" s="109" t="str">
        <f t="shared" si="29"/>
        <v>MISSING</v>
      </c>
      <c r="U48" s="110" t="str">
        <f t="shared" si="30"/>
        <v>ERROR</v>
      </c>
      <c r="V48" s="111" t="str">
        <f t="shared" si="31"/>
        <v>ERROR</v>
      </c>
      <c r="W48" s="111" t="str">
        <f t="shared" si="32"/>
        <v>ERROR</v>
      </c>
      <c r="X48" s="111" t="str">
        <f t="shared" si="33"/>
        <v>ERROR</v>
      </c>
      <c r="Y48" s="109" t="str">
        <f t="shared" si="34"/>
        <v>ERROR</v>
      </c>
      <c r="Z48" s="110" t="str">
        <f t="shared" si="35"/>
        <v>ERROR</v>
      </c>
      <c r="AA48" s="109" t="str">
        <f t="shared" si="36"/>
        <v>ERROR</v>
      </c>
      <c r="AB48" s="109" t="str">
        <f t="shared" si="37"/>
        <v>ERROR</v>
      </c>
      <c r="AC48" s="109" t="str">
        <f t="shared" si="38"/>
        <v>ERROR</v>
      </c>
      <c r="AD48" s="109" t="str">
        <f t="shared" si="39"/>
        <v>ERROR</v>
      </c>
      <c r="AE48" s="110" t="str">
        <f t="shared" si="40"/>
        <v>ERROR</v>
      </c>
      <c r="AF48" s="7" t="str">
        <f t="shared" si="41"/>
        <v/>
      </c>
      <c r="AG48" s="104" t="str">
        <f t="shared" si="42"/>
        <v/>
      </c>
      <c r="AH48" s="104" t="str">
        <f t="shared" si="43"/>
        <v/>
      </c>
      <c r="AI48" s="104" t="str">
        <f t="shared" si="44"/>
        <v/>
      </c>
      <c r="AJ48" s="114" t="str">
        <f>IF(AND(Q48&lt;&gt;"ERROR",UPPER('IP Rules'!D48)="GLOBAL",UPPER(N48)="ANY"),"All_IPs","")</f>
        <v/>
      </c>
      <c r="AK48" s="114" t="str">
        <f>IF(AND(Q48&lt;&gt;"ERROR",UPPER('IP Rules'!D48)="NATIONAL",UPPER(N48)="ANY"),"GRP_ALL_CNSP_SUBNETS","")</f>
        <v/>
      </c>
      <c r="AL48" s="104" t="str">
        <f>IF(LEN(TRIM(D48))=0,"",IF(AND(Q48&lt;&gt;"ERROR",UPPER('IP Rules'!H48)&lt;&gt;"ANY"),AI48&amp;N48&amp;"_"&amp;AG48,""))</f>
        <v/>
      </c>
      <c r="AM48" s="109" t="str">
        <f t="shared" si="45"/>
        <v>FAILED CHECKS</v>
      </c>
      <c r="AN48" s="2"/>
      <c r="AO48" s="62" t="str">
        <f t="shared" si="3"/>
        <v/>
      </c>
      <c r="AP48" s="26"/>
      <c r="AQ48" s="62" t="str">
        <f t="shared" si="46"/>
        <v/>
      </c>
      <c r="AR48" s="26"/>
      <c r="AS48" s="6">
        <f>'IP Rules'!F48</f>
        <v>0</v>
      </c>
      <c r="AT48" s="2"/>
      <c r="AU48" s="6">
        <f t="shared" si="47"/>
        <v>38</v>
      </c>
      <c r="AV48" s="2"/>
      <c r="AW48" s="46" t="str">
        <f>IF(ISBLANK('IP Rules'!L48),"",'IP Rules'!L48)</f>
        <v/>
      </c>
      <c r="AX48" s="2"/>
      <c r="AY48" s="52" t="str">
        <f t="shared" si="48"/>
        <v/>
      </c>
      <c r="AZ48" s="52" t="str">
        <f t="shared" si="49"/>
        <v/>
      </c>
      <c r="BA48" s="52" t="str">
        <f t="shared" si="50"/>
        <v/>
      </c>
      <c r="BB48" s="52" t="str">
        <f t="shared" si="51"/>
        <v/>
      </c>
      <c r="BC48" s="52" t="str">
        <f t="shared" si="52"/>
        <v/>
      </c>
      <c r="BD48" s="52" t="str">
        <f t="shared" si="53"/>
        <v/>
      </c>
      <c r="BE48" s="52" t="str">
        <f t="shared" si="54"/>
        <v/>
      </c>
      <c r="BF48" s="52" t="str">
        <f t="shared" si="55"/>
        <v/>
      </c>
      <c r="BG48" s="52" t="str">
        <f t="shared" si="56"/>
        <v/>
      </c>
      <c r="BH48" s="2"/>
      <c r="BI48" s="103" t="str">
        <f>IF(ISBLANK('IP Rules'!N48),"",'IP Rules'!N48)</f>
        <v/>
      </c>
      <c r="BJ48" s="110" t="str">
        <f t="shared" si="127"/>
        <v/>
      </c>
      <c r="BK48" s="109" t="str">
        <f t="shared" si="128"/>
        <v>MISSING</v>
      </c>
      <c r="BL48" s="109" t="str">
        <f t="shared" si="129"/>
        <v>MISSING</v>
      </c>
      <c r="BM48" s="109" t="str">
        <f t="shared" si="130"/>
        <v>MISSING</v>
      </c>
      <c r="BN48" s="110" t="str">
        <f t="shared" si="131"/>
        <v>ERROR</v>
      </c>
      <c r="BO48" s="111" t="str">
        <f t="shared" si="132"/>
        <v>ERROR</v>
      </c>
      <c r="BP48" s="111" t="str">
        <f t="shared" si="133"/>
        <v>ERROR</v>
      </c>
      <c r="BQ48" s="111" t="str">
        <f t="shared" si="134"/>
        <v>ERROR</v>
      </c>
      <c r="BR48" s="109" t="str">
        <f t="shared" si="135"/>
        <v>ERROR</v>
      </c>
      <c r="BS48" s="110" t="str">
        <f t="shared" si="136"/>
        <v>ERROR</v>
      </c>
      <c r="BT48" s="109" t="str">
        <f t="shared" si="64"/>
        <v>ERROR</v>
      </c>
      <c r="BU48" s="109" t="str">
        <f t="shared" si="65"/>
        <v>ERROR</v>
      </c>
      <c r="BV48" s="109" t="str">
        <f t="shared" si="66"/>
        <v>ERROR</v>
      </c>
      <c r="BW48" s="109" t="str">
        <f t="shared" si="67"/>
        <v>ERROR</v>
      </c>
      <c r="BX48" s="110" t="str">
        <f t="shared" si="137"/>
        <v>ERROR</v>
      </c>
      <c r="BY48" s="110" t="str">
        <f t="shared" si="125"/>
        <v/>
      </c>
      <c r="BZ48" s="117" t="str">
        <f t="shared" si="69"/>
        <v>OK</v>
      </c>
      <c r="CA48" s="104" t="str">
        <f t="shared" si="138"/>
        <v/>
      </c>
      <c r="CB48" s="104" t="str">
        <f t="shared" si="139"/>
        <v/>
      </c>
      <c r="CC48" s="104" t="str">
        <f t="shared" si="140"/>
        <v/>
      </c>
      <c r="CD48" s="109" t="str">
        <f t="shared" si="70"/>
        <v>FAILED CHECKS</v>
      </c>
      <c r="CE48" s="22"/>
      <c r="CF48" s="116" t="str">
        <f t="shared" si="141"/>
        <v>ERROR</v>
      </c>
      <c r="CG48" s="116" t="str">
        <f t="shared" si="142"/>
        <v>-</v>
      </c>
      <c r="CH48" s="116" t="str">
        <f t="shared" si="143"/>
        <v>-</v>
      </c>
      <c r="CI48" s="116" t="str">
        <f t="shared" si="144"/>
        <v>-</v>
      </c>
      <c r="CJ48" s="116">
        <f t="shared" si="75"/>
        <v>0</v>
      </c>
      <c r="CK48" s="116">
        <f t="shared" si="76"/>
        <v>0</v>
      </c>
      <c r="CL48" s="116">
        <f t="shared" si="77"/>
        <v>0</v>
      </c>
      <c r="CM48" s="116">
        <f t="shared" si="78"/>
        <v>0</v>
      </c>
      <c r="CN48" s="116">
        <f t="shared" si="79"/>
        <v>0</v>
      </c>
      <c r="CO48" s="116">
        <f t="shared" si="80"/>
        <v>0</v>
      </c>
      <c r="CP48" s="116">
        <f t="shared" si="81"/>
        <v>0</v>
      </c>
      <c r="CQ48" s="116">
        <f t="shared" si="82"/>
        <v>0</v>
      </c>
      <c r="CR48" s="116">
        <f t="shared" si="83"/>
        <v>0</v>
      </c>
      <c r="CS48" s="116">
        <f t="shared" si="84"/>
        <v>0</v>
      </c>
      <c r="CT48" s="116">
        <f t="shared" si="85"/>
        <v>0</v>
      </c>
      <c r="CU48" s="116">
        <f t="shared" si="86"/>
        <v>0</v>
      </c>
      <c r="CV48" s="116">
        <f t="shared" si="87"/>
        <v>0</v>
      </c>
      <c r="CW48" s="116">
        <f t="shared" si="88"/>
        <v>0</v>
      </c>
      <c r="CX48" s="116">
        <f t="shared" si="89"/>
        <v>0</v>
      </c>
      <c r="CY48" s="116">
        <f t="shared" si="90"/>
        <v>0</v>
      </c>
      <c r="CZ48" s="116">
        <f t="shared" si="91"/>
        <v>0</v>
      </c>
      <c r="DA48" s="116">
        <f t="shared" si="92"/>
        <v>0</v>
      </c>
      <c r="DB48" s="116">
        <f t="shared" si="93"/>
        <v>0</v>
      </c>
      <c r="DC48" s="116">
        <f t="shared" si="94"/>
        <v>0</v>
      </c>
      <c r="DD48" s="116">
        <f t="shared" si="95"/>
        <v>0</v>
      </c>
      <c r="DE48" s="116">
        <f t="shared" si="96"/>
        <v>0</v>
      </c>
      <c r="DF48" s="116">
        <f t="shared" si="97"/>
        <v>0</v>
      </c>
      <c r="DG48" s="116">
        <f t="shared" si="98"/>
        <v>0</v>
      </c>
      <c r="DH48" s="116">
        <f t="shared" si="99"/>
        <v>0</v>
      </c>
      <c r="DI48" s="116">
        <f t="shared" si="100"/>
        <v>0</v>
      </c>
      <c r="DJ48" s="116">
        <f t="shared" si="101"/>
        <v>0</v>
      </c>
      <c r="DK48" s="116">
        <f t="shared" si="102"/>
        <v>0</v>
      </c>
      <c r="DL48" s="116">
        <f t="shared" si="103"/>
        <v>0</v>
      </c>
      <c r="DM48" s="116">
        <f t="shared" si="104"/>
        <v>0</v>
      </c>
      <c r="DN48" s="116">
        <f t="shared" si="105"/>
        <v>0</v>
      </c>
      <c r="DO48" s="116">
        <f t="shared" si="106"/>
        <v>0</v>
      </c>
      <c r="DP48" s="116">
        <f t="shared" si="107"/>
        <v>0</v>
      </c>
      <c r="DQ48" s="116">
        <f t="shared" si="108"/>
        <v>0</v>
      </c>
      <c r="DR48" s="116">
        <f t="shared" si="109"/>
        <v>0</v>
      </c>
      <c r="DS48" s="116">
        <f t="shared" si="110"/>
        <v>0</v>
      </c>
      <c r="DT48" s="116">
        <f t="shared" si="126"/>
        <v>0</v>
      </c>
      <c r="DU48" s="116">
        <f t="shared" si="111"/>
        <v>0</v>
      </c>
      <c r="DV48" s="116">
        <f t="shared" si="145"/>
        <v>0</v>
      </c>
      <c r="DW48" s="116">
        <f t="shared" si="146"/>
        <v>0</v>
      </c>
      <c r="DX48" s="114" t="b">
        <f t="shared" si="12"/>
        <v>0</v>
      </c>
      <c r="DY48" s="116" t="str">
        <f t="shared" si="114"/>
        <v>FAILED CHECKS</v>
      </c>
      <c r="DZ48" s="2"/>
      <c r="EA48" s="105" t="str">
        <f t="shared" si="13"/>
        <v/>
      </c>
      <c r="EB48" s="2"/>
      <c r="EC48" s="105" t="str">
        <f t="shared" si="14"/>
        <v/>
      </c>
      <c r="ED48" s="2"/>
      <c r="EE48" s="105" t="str">
        <f t="shared" si="15"/>
        <v/>
      </c>
      <c r="EF48" s="2"/>
      <c r="EG48" s="6">
        <f t="shared" si="120"/>
        <v>38</v>
      </c>
      <c r="EH48" s="2"/>
      <c r="EI48" s="29" t="str">
        <f>IF(ISBLANK('IP Rules'!P48),"",'IP Rules'!P48)</f>
        <v/>
      </c>
      <c r="EJ48" s="2"/>
      <c r="EK48" s="29" t="str">
        <f>IF(ISBLANK('IP Rules'!R48),"",'IP Rules'!R48)</f>
        <v/>
      </c>
      <c r="EL48" s="2"/>
      <c r="EM48" s="29" t="str">
        <f>IF(ISBLANK('IP Rules'!T48),"",'IP Rules'!T48)</f>
        <v/>
      </c>
      <c r="EN48" s="2"/>
      <c r="EO48" s="7" t="str">
        <f t="shared" si="121"/>
        <v>NO</v>
      </c>
      <c r="EP48" s="7" t="str">
        <f t="shared" si="122"/>
        <v>NO</v>
      </c>
      <c r="EQ48" s="7" t="str">
        <f t="shared" si="123"/>
        <v/>
      </c>
      <c r="ER48" s="7" t="str">
        <f t="shared" si="124"/>
        <v/>
      </c>
      <c r="ES48" s="7" t="str">
        <f>IF(AND(ISNUMBER('IP Rules'!R48),'IP Rules'!R48&gt;=0,'IP Rules'!R48&lt;=65535),"GOOD","BAD")</f>
        <v>BAD</v>
      </c>
      <c r="ET48" s="7" t="str">
        <f>IF(OR(AND(ISNUMBER('IP Rules'!T48),'IP Rules'!T48&gt;=1,'IP Rules'!T48&lt;=65535,'IP Rules'!R48&lt;'IP Rules'!T48),'IP Rules'!T48=""),"GOOD","BAD")</f>
        <v>GOOD</v>
      </c>
      <c r="EU48" s="9" t="str">
        <f t="shared" si="16"/>
        <v/>
      </c>
      <c r="EV48" s="2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</row>
    <row r="49" spans="1:211" ht="15.75" thickBot="1">
      <c r="A49" s="2"/>
      <c r="B49" s="6">
        <f t="shared" si="116"/>
        <v>39</v>
      </c>
      <c r="C49" s="2"/>
      <c r="D49" s="48" t="str">
        <f>IF(ISBLANK('IP Rules'!H49),"",'IP Rules'!H49)</f>
        <v/>
      </c>
      <c r="E49" s="52" t="str">
        <f t="shared" si="17"/>
        <v/>
      </c>
      <c r="F49" s="52" t="str">
        <f t="shared" si="18"/>
        <v/>
      </c>
      <c r="G49" s="52" t="str">
        <f t="shared" si="19"/>
        <v/>
      </c>
      <c r="H49" s="52" t="str">
        <f t="shared" si="20"/>
        <v/>
      </c>
      <c r="I49" s="52" t="str">
        <f t="shared" si="21"/>
        <v/>
      </c>
      <c r="J49" s="52" t="str">
        <f t="shared" si="22"/>
        <v/>
      </c>
      <c r="K49" s="52" t="str">
        <f t="shared" si="23"/>
        <v/>
      </c>
      <c r="L49" s="52" t="str">
        <f t="shared" si="24"/>
        <v/>
      </c>
      <c r="M49" s="2"/>
      <c r="N49" s="52" t="str">
        <f t="shared" si="25"/>
        <v/>
      </c>
      <c r="O49" s="2"/>
      <c r="P49" s="103" t="str">
        <f>IF(UPPER('IP Rules'!H49)="ANY","",IF(LEN(TRIM('IP Rules'!J49))=0,"",'IP Rules'!J49))</f>
        <v/>
      </c>
      <c r="Q49" s="7" t="str">
        <f t="shared" si="26"/>
        <v/>
      </c>
      <c r="R49" s="109" t="str">
        <f t="shared" si="27"/>
        <v>MISSING</v>
      </c>
      <c r="S49" s="109" t="str">
        <f t="shared" si="28"/>
        <v>MISSING</v>
      </c>
      <c r="T49" s="109" t="str">
        <f t="shared" si="29"/>
        <v>MISSING</v>
      </c>
      <c r="U49" s="110" t="str">
        <f t="shared" si="30"/>
        <v>ERROR</v>
      </c>
      <c r="V49" s="111" t="str">
        <f t="shared" si="31"/>
        <v>ERROR</v>
      </c>
      <c r="W49" s="111" t="str">
        <f t="shared" si="32"/>
        <v>ERROR</v>
      </c>
      <c r="X49" s="111" t="str">
        <f t="shared" si="33"/>
        <v>ERROR</v>
      </c>
      <c r="Y49" s="109" t="str">
        <f t="shared" si="34"/>
        <v>ERROR</v>
      </c>
      <c r="Z49" s="110" t="str">
        <f t="shared" si="35"/>
        <v>ERROR</v>
      </c>
      <c r="AA49" s="109" t="str">
        <f t="shared" si="36"/>
        <v>ERROR</v>
      </c>
      <c r="AB49" s="109" t="str">
        <f t="shared" si="37"/>
        <v>ERROR</v>
      </c>
      <c r="AC49" s="109" t="str">
        <f t="shared" si="38"/>
        <v>ERROR</v>
      </c>
      <c r="AD49" s="109" t="str">
        <f t="shared" si="39"/>
        <v>ERROR</v>
      </c>
      <c r="AE49" s="110" t="str">
        <f t="shared" si="40"/>
        <v>ERROR</v>
      </c>
      <c r="AF49" s="7" t="str">
        <f t="shared" si="41"/>
        <v/>
      </c>
      <c r="AG49" s="104" t="str">
        <f t="shared" si="42"/>
        <v/>
      </c>
      <c r="AH49" s="104" t="str">
        <f t="shared" si="43"/>
        <v/>
      </c>
      <c r="AI49" s="104" t="str">
        <f t="shared" si="44"/>
        <v/>
      </c>
      <c r="AJ49" s="114" t="str">
        <f>IF(AND(Q49&lt;&gt;"ERROR",UPPER('IP Rules'!D49)="GLOBAL",UPPER(N49)="ANY"),"All_IPs","")</f>
        <v/>
      </c>
      <c r="AK49" s="114" t="str">
        <f>IF(AND(Q49&lt;&gt;"ERROR",UPPER('IP Rules'!D49)="NATIONAL",UPPER(N49)="ANY"),"GRP_ALL_CNSP_SUBNETS","")</f>
        <v/>
      </c>
      <c r="AL49" s="104" t="str">
        <f>IF(LEN(TRIM(D49))=0,"",IF(AND(Q49&lt;&gt;"ERROR",UPPER('IP Rules'!H49)&lt;&gt;"ANY"),AI49&amp;N49&amp;"_"&amp;AG49,""))</f>
        <v/>
      </c>
      <c r="AM49" s="109" t="str">
        <f t="shared" si="45"/>
        <v>FAILED CHECKS</v>
      </c>
      <c r="AN49" s="2"/>
      <c r="AO49" s="62" t="str">
        <f t="shared" si="3"/>
        <v/>
      </c>
      <c r="AP49" s="26"/>
      <c r="AQ49" s="62" t="str">
        <f t="shared" si="46"/>
        <v/>
      </c>
      <c r="AR49" s="26"/>
      <c r="AS49" s="6">
        <f>'IP Rules'!F49</f>
        <v>0</v>
      </c>
      <c r="AT49" s="2"/>
      <c r="AU49" s="6">
        <f t="shared" si="47"/>
        <v>39</v>
      </c>
      <c r="AV49" s="2"/>
      <c r="AW49" s="46" t="str">
        <f>IF(ISBLANK('IP Rules'!L49),"",'IP Rules'!L49)</f>
        <v/>
      </c>
      <c r="AX49" s="2"/>
      <c r="AY49" s="52" t="str">
        <f t="shared" si="48"/>
        <v/>
      </c>
      <c r="AZ49" s="52" t="str">
        <f t="shared" si="49"/>
        <v/>
      </c>
      <c r="BA49" s="52" t="str">
        <f t="shared" si="50"/>
        <v/>
      </c>
      <c r="BB49" s="52" t="str">
        <f t="shared" si="51"/>
        <v/>
      </c>
      <c r="BC49" s="52" t="str">
        <f t="shared" si="52"/>
        <v/>
      </c>
      <c r="BD49" s="52" t="str">
        <f t="shared" si="53"/>
        <v/>
      </c>
      <c r="BE49" s="52" t="str">
        <f t="shared" si="54"/>
        <v/>
      </c>
      <c r="BF49" s="52" t="str">
        <f t="shared" si="55"/>
        <v/>
      </c>
      <c r="BG49" s="52" t="str">
        <f t="shared" si="56"/>
        <v/>
      </c>
      <c r="BH49" s="2"/>
      <c r="BI49" s="103" t="str">
        <f>IF(ISBLANK('IP Rules'!N49),"",'IP Rules'!N49)</f>
        <v/>
      </c>
      <c r="BJ49" s="110" t="str">
        <f t="shared" si="127"/>
        <v/>
      </c>
      <c r="BK49" s="109" t="str">
        <f t="shared" si="128"/>
        <v>MISSING</v>
      </c>
      <c r="BL49" s="109" t="str">
        <f t="shared" si="129"/>
        <v>MISSING</v>
      </c>
      <c r="BM49" s="109" t="str">
        <f t="shared" si="130"/>
        <v>MISSING</v>
      </c>
      <c r="BN49" s="110" t="str">
        <f t="shared" si="131"/>
        <v>ERROR</v>
      </c>
      <c r="BO49" s="111" t="str">
        <f t="shared" si="132"/>
        <v>ERROR</v>
      </c>
      <c r="BP49" s="111" t="str">
        <f t="shared" si="133"/>
        <v>ERROR</v>
      </c>
      <c r="BQ49" s="111" t="str">
        <f t="shared" si="134"/>
        <v>ERROR</v>
      </c>
      <c r="BR49" s="109" t="str">
        <f t="shared" si="135"/>
        <v>ERROR</v>
      </c>
      <c r="BS49" s="110" t="str">
        <f t="shared" si="136"/>
        <v>ERROR</v>
      </c>
      <c r="BT49" s="109" t="str">
        <f t="shared" si="64"/>
        <v>ERROR</v>
      </c>
      <c r="BU49" s="109" t="str">
        <f t="shared" si="65"/>
        <v>ERROR</v>
      </c>
      <c r="BV49" s="109" t="str">
        <f t="shared" si="66"/>
        <v>ERROR</v>
      </c>
      <c r="BW49" s="109" t="str">
        <f t="shared" si="67"/>
        <v>ERROR</v>
      </c>
      <c r="BX49" s="110" t="str">
        <f t="shared" si="137"/>
        <v>ERROR</v>
      </c>
      <c r="BY49" s="110" t="str">
        <f t="shared" si="125"/>
        <v/>
      </c>
      <c r="BZ49" s="117" t="str">
        <f t="shared" si="69"/>
        <v>OK</v>
      </c>
      <c r="CA49" s="104" t="str">
        <f t="shared" si="138"/>
        <v/>
      </c>
      <c r="CB49" s="104" t="str">
        <f t="shared" si="139"/>
        <v/>
      </c>
      <c r="CC49" s="104" t="str">
        <f t="shared" si="140"/>
        <v/>
      </c>
      <c r="CD49" s="109" t="str">
        <f t="shared" si="70"/>
        <v>FAILED CHECKS</v>
      </c>
      <c r="CE49" s="22"/>
      <c r="CF49" s="116" t="str">
        <f t="shared" si="141"/>
        <v>ERROR</v>
      </c>
      <c r="CG49" s="116" t="str">
        <f t="shared" si="142"/>
        <v>-</v>
      </c>
      <c r="CH49" s="116" t="str">
        <f t="shared" si="143"/>
        <v>-</v>
      </c>
      <c r="CI49" s="116" t="str">
        <f t="shared" si="144"/>
        <v>-</v>
      </c>
      <c r="CJ49" s="116">
        <f t="shared" si="75"/>
        <v>0</v>
      </c>
      <c r="CK49" s="116">
        <f t="shared" si="76"/>
        <v>0</v>
      </c>
      <c r="CL49" s="116">
        <f t="shared" si="77"/>
        <v>0</v>
      </c>
      <c r="CM49" s="116">
        <f t="shared" si="78"/>
        <v>0</v>
      </c>
      <c r="CN49" s="116">
        <f t="shared" si="79"/>
        <v>0</v>
      </c>
      <c r="CO49" s="116">
        <f t="shared" si="80"/>
        <v>0</v>
      </c>
      <c r="CP49" s="116">
        <f t="shared" si="81"/>
        <v>0</v>
      </c>
      <c r="CQ49" s="116">
        <f t="shared" si="82"/>
        <v>0</v>
      </c>
      <c r="CR49" s="116">
        <f t="shared" si="83"/>
        <v>0</v>
      </c>
      <c r="CS49" s="116">
        <f t="shared" si="84"/>
        <v>0</v>
      </c>
      <c r="CT49" s="116">
        <f t="shared" si="85"/>
        <v>0</v>
      </c>
      <c r="CU49" s="116">
        <f t="shared" si="86"/>
        <v>0</v>
      </c>
      <c r="CV49" s="116">
        <f t="shared" si="87"/>
        <v>0</v>
      </c>
      <c r="CW49" s="116">
        <f t="shared" si="88"/>
        <v>0</v>
      </c>
      <c r="CX49" s="116">
        <f t="shared" si="89"/>
        <v>0</v>
      </c>
      <c r="CY49" s="116">
        <f t="shared" si="90"/>
        <v>0</v>
      </c>
      <c r="CZ49" s="116">
        <f t="shared" si="91"/>
        <v>0</v>
      </c>
      <c r="DA49" s="116">
        <f t="shared" si="92"/>
        <v>0</v>
      </c>
      <c r="DB49" s="116">
        <f t="shared" si="93"/>
        <v>0</v>
      </c>
      <c r="DC49" s="116">
        <f t="shared" si="94"/>
        <v>0</v>
      </c>
      <c r="DD49" s="116">
        <f t="shared" si="95"/>
        <v>0</v>
      </c>
      <c r="DE49" s="116">
        <f t="shared" si="96"/>
        <v>0</v>
      </c>
      <c r="DF49" s="116">
        <f t="shared" si="97"/>
        <v>0</v>
      </c>
      <c r="DG49" s="116">
        <f t="shared" si="98"/>
        <v>0</v>
      </c>
      <c r="DH49" s="116">
        <f t="shared" si="99"/>
        <v>0</v>
      </c>
      <c r="DI49" s="116">
        <f t="shared" si="100"/>
        <v>0</v>
      </c>
      <c r="DJ49" s="116">
        <f t="shared" si="101"/>
        <v>0</v>
      </c>
      <c r="DK49" s="116">
        <f t="shared" si="102"/>
        <v>0</v>
      </c>
      <c r="DL49" s="116">
        <f t="shared" si="103"/>
        <v>0</v>
      </c>
      <c r="DM49" s="116">
        <f t="shared" si="104"/>
        <v>0</v>
      </c>
      <c r="DN49" s="116">
        <f t="shared" si="105"/>
        <v>0</v>
      </c>
      <c r="DO49" s="116">
        <f t="shared" si="106"/>
        <v>0</v>
      </c>
      <c r="DP49" s="116">
        <f t="shared" si="107"/>
        <v>0</v>
      </c>
      <c r="DQ49" s="116">
        <f t="shared" si="108"/>
        <v>0</v>
      </c>
      <c r="DR49" s="116">
        <f t="shared" si="109"/>
        <v>0</v>
      </c>
      <c r="DS49" s="116">
        <f t="shared" si="110"/>
        <v>0</v>
      </c>
      <c r="DT49" s="116">
        <f t="shared" si="126"/>
        <v>0</v>
      </c>
      <c r="DU49" s="116">
        <f t="shared" si="111"/>
        <v>0</v>
      </c>
      <c r="DV49" s="116">
        <f t="shared" si="145"/>
        <v>0</v>
      </c>
      <c r="DW49" s="116">
        <f t="shared" si="146"/>
        <v>0</v>
      </c>
      <c r="DX49" s="114" t="b">
        <f t="shared" si="12"/>
        <v>0</v>
      </c>
      <c r="DY49" s="116" t="str">
        <f t="shared" si="114"/>
        <v>FAILED CHECKS</v>
      </c>
      <c r="DZ49" s="2"/>
      <c r="EA49" s="105" t="str">
        <f t="shared" si="13"/>
        <v/>
      </c>
      <c r="EB49" s="2"/>
      <c r="EC49" s="105" t="str">
        <f t="shared" si="14"/>
        <v/>
      </c>
      <c r="ED49" s="2"/>
      <c r="EE49" s="105" t="str">
        <f t="shared" si="15"/>
        <v/>
      </c>
      <c r="EF49" s="2"/>
      <c r="EG49" s="6">
        <f t="shared" si="120"/>
        <v>39</v>
      </c>
      <c r="EH49" s="2"/>
      <c r="EI49" s="29" t="str">
        <f>IF(ISBLANK('IP Rules'!P49),"",'IP Rules'!P49)</f>
        <v/>
      </c>
      <c r="EJ49" s="2"/>
      <c r="EK49" s="29" t="str">
        <f>IF(ISBLANK('IP Rules'!R49),"",'IP Rules'!R49)</f>
        <v/>
      </c>
      <c r="EL49" s="2"/>
      <c r="EM49" s="29" t="str">
        <f>IF(ISBLANK('IP Rules'!T49),"",'IP Rules'!T49)</f>
        <v/>
      </c>
      <c r="EN49" s="2"/>
      <c r="EO49" s="7" t="str">
        <f t="shared" si="121"/>
        <v>NO</v>
      </c>
      <c r="EP49" s="7" t="str">
        <f t="shared" si="122"/>
        <v>NO</v>
      </c>
      <c r="EQ49" s="7" t="str">
        <f t="shared" si="123"/>
        <v/>
      </c>
      <c r="ER49" s="7" t="str">
        <f t="shared" si="124"/>
        <v/>
      </c>
      <c r="ES49" s="7" t="str">
        <f>IF(AND(ISNUMBER('IP Rules'!R49),'IP Rules'!R49&gt;=0,'IP Rules'!R49&lt;=65535),"GOOD","BAD")</f>
        <v>BAD</v>
      </c>
      <c r="ET49" s="7" t="str">
        <f>IF(OR(AND(ISNUMBER('IP Rules'!T49),'IP Rules'!T49&gt;=1,'IP Rules'!T49&lt;=65535,'IP Rules'!R49&lt;'IP Rules'!T49),'IP Rules'!T49=""),"GOOD","BAD")</f>
        <v>GOOD</v>
      </c>
      <c r="EU49" s="9" t="str">
        <f t="shared" si="16"/>
        <v/>
      </c>
      <c r="EV49" s="2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</row>
    <row r="50" spans="1:211" ht="15.75" thickBot="1">
      <c r="A50" s="2"/>
      <c r="B50" s="6">
        <f t="shared" si="116"/>
        <v>40</v>
      </c>
      <c r="C50" s="2"/>
      <c r="D50" s="48" t="str">
        <f>IF(ISBLANK('IP Rules'!H50),"",'IP Rules'!H50)</f>
        <v/>
      </c>
      <c r="E50" s="52" t="str">
        <f t="shared" si="17"/>
        <v/>
      </c>
      <c r="F50" s="52" t="str">
        <f t="shared" si="18"/>
        <v/>
      </c>
      <c r="G50" s="52" t="str">
        <f t="shared" si="19"/>
        <v/>
      </c>
      <c r="H50" s="52" t="str">
        <f t="shared" si="20"/>
        <v/>
      </c>
      <c r="I50" s="52" t="str">
        <f t="shared" si="21"/>
        <v/>
      </c>
      <c r="J50" s="52" t="str">
        <f t="shared" si="22"/>
        <v/>
      </c>
      <c r="K50" s="52" t="str">
        <f t="shared" si="23"/>
        <v/>
      </c>
      <c r="L50" s="52" t="str">
        <f t="shared" si="24"/>
        <v/>
      </c>
      <c r="M50" s="2"/>
      <c r="N50" s="52" t="str">
        <f t="shared" si="25"/>
        <v/>
      </c>
      <c r="O50" s="2"/>
      <c r="P50" s="103" t="str">
        <f>IF(UPPER('IP Rules'!H50)="ANY","",IF(LEN(TRIM('IP Rules'!J50))=0,"",'IP Rules'!J50))</f>
        <v/>
      </c>
      <c r="Q50" s="7" t="str">
        <f t="shared" si="26"/>
        <v/>
      </c>
      <c r="R50" s="109" t="str">
        <f t="shared" si="27"/>
        <v>MISSING</v>
      </c>
      <c r="S50" s="109" t="str">
        <f t="shared" si="28"/>
        <v>MISSING</v>
      </c>
      <c r="T50" s="109" t="str">
        <f t="shared" si="29"/>
        <v>MISSING</v>
      </c>
      <c r="U50" s="110" t="str">
        <f t="shared" si="30"/>
        <v>ERROR</v>
      </c>
      <c r="V50" s="111" t="str">
        <f t="shared" si="31"/>
        <v>ERROR</v>
      </c>
      <c r="W50" s="111" t="str">
        <f t="shared" si="32"/>
        <v>ERROR</v>
      </c>
      <c r="X50" s="111" t="str">
        <f t="shared" si="33"/>
        <v>ERROR</v>
      </c>
      <c r="Y50" s="109" t="str">
        <f t="shared" si="34"/>
        <v>ERROR</v>
      </c>
      <c r="Z50" s="110" t="str">
        <f t="shared" si="35"/>
        <v>ERROR</v>
      </c>
      <c r="AA50" s="109" t="str">
        <f t="shared" si="36"/>
        <v>ERROR</v>
      </c>
      <c r="AB50" s="109" t="str">
        <f t="shared" si="37"/>
        <v>ERROR</v>
      </c>
      <c r="AC50" s="109" t="str">
        <f t="shared" si="38"/>
        <v>ERROR</v>
      </c>
      <c r="AD50" s="109" t="str">
        <f t="shared" si="39"/>
        <v>ERROR</v>
      </c>
      <c r="AE50" s="110" t="str">
        <f t="shared" si="40"/>
        <v>ERROR</v>
      </c>
      <c r="AF50" s="7" t="str">
        <f t="shared" si="41"/>
        <v/>
      </c>
      <c r="AG50" s="104" t="str">
        <f t="shared" si="42"/>
        <v/>
      </c>
      <c r="AH50" s="104" t="str">
        <f t="shared" si="43"/>
        <v/>
      </c>
      <c r="AI50" s="104" t="str">
        <f t="shared" si="44"/>
        <v/>
      </c>
      <c r="AJ50" s="114" t="str">
        <f>IF(AND(Q50&lt;&gt;"ERROR",UPPER('IP Rules'!D50)="GLOBAL",UPPER(N50)="ANY"),"All_IPs","")</f>
        <v/>
      </c>
      <c r="AK50" s="114" t="str">
        <f>IF(AND(Q50&lt;&gt;"ERROR",UPPER('IP Rules'!D50)="NATIONAL",UPPER(N50)="ANY"),"GRP_ALL_CNSP_SUBNETS","")</f>
        <v/>
      </c>
      <c r="AL50" s="104" t="str">
        <f>IF(LEN(TRIM(D50))=0,"",IF(AND(Q50&lt;&gt;"ERROR",UPPER('IP Rules'!H50)&lt;&gt;"ANY"),AI50&amp;N50&amp;"_"&amp;AG50,""))</f>
        <v/>
      </c>
      <c r="AM50" s="109" t="str">
        <f t="shared" si="45"/>
        <v>FAILED CHECKS</v>
      </c>
      <c r="AN50" s="2"/>
      <c r="AO50" s="62" t="str">
        <f t="shared" si="3"/>
        <v/>
      </c>
      <c r="AP50" s="26"/>
      <c r="AQ50" s="62" t="str">
        <f t="shared" si="46"/>
        <v/>
      </c>
      <c r="AR50" s="26"/>
      <c r="AS50" s="6">
        <f>'IP Rules'!F50</f>
        <v>0</v>
      </c>
      <c r="AT50" s="2"/>
      <c r="AU50" s="6">
        <f t="shared" si="47"/>
        <v>40</v>
      </c>
      <c r="AV50" s="2"/>
      <c r="AW50" s="46" t="str">
        <f>IF(ISBLANK('IP Rules'!L50),"",'IP Rules'!L50)</f>
        <v/>
      </c>
      <c r="AX50" s="2"/>
      <c r="AY50" s="52" t="str">
        <f t="shared" si="48"/>
        <v/>
      </c>
      <c r="AZ50" s="52" t="str">
        <f t="shared" si="49"/>
        <v/>
      </c>
      <c r="BA50" s="52" t="str">
        <f t="shared" si="50"/>
        <v/>
      </c>
      <c r="BB50" s="52" t="str">
        <f t="shared" si="51"/>
        <v/>
      </c>
      <c r="BC50" s="52" t="str">
        <f t="shared" si="52"/>
        <v/>
      </c>
      <c r="BD50" s="52" t="str">
        <f t="shared" si="53"/>
        <v/>
      </c>
      <c r="BE50" s="52" t="str">
        <f t="shared" si="54"/>
        <v/>
      </c>
      <c r="BF50" s="52" t="str">
        <f t="shared" si="55"/>
        <v/>
      </c>
      <c r="BG50" s="52" t="str">
        <f t="shared" si="56"/>
        <v/>
      </c>
      <c r="BH50" s="2"/>
      <c r="BI50" s="103" t="str">
        <f>IF(ISBLANK('IP Rules'!N50),"",'IP Rules'!N50)</f>
        <v/>
      </c>
      <c r="BJ50" s="110" t="str">
        <f t="shared" si="127"/>
        <v/>
      </c>
      <c r="BK50" s="109" t="str">
        <f t="shared" si="128"/>
        <v>MISSING</v>
      </c>
      <c r="BL50" s="109" t="str">
        <f t="shared" si="129"/>
        <v>MISSING</v>
      </c>
      <c r="BM50" s="109" t="str">
        <f t="shared" si="130"/>
        <v>MISSING</v>
      </c>
      <c r="BN50" s="110" t="str">
        <f t="shared" si="131"/>
        <v>ERROR</v>
      </c>
      <c r="BO50" s="111" t="str">
        <f t="shared" si="132"/>
        <v>ERROR</v>
      </c>
      <c r="BP50" s="111" t="str">
        <f t="shared" si="133"/>
        <v>ERROR</v>
      </c>
      <c r="BQ50" s="111" t="str">
        <f t="shared" si="134"/>
        <v>ERROR</v>
      </c>
      <c r="BR50" s="109" t="str">
        <f t="shared" si="135"/>
        <v>ERROR</v>
      </c>
      <c r="BS50" s="110" t="str">
        <f t="shared" si="136"/>
        <v>ERROR</v>
      </c>
      <c r="BT50" s="109" t="str">
        <f t="shared" si="64"/>
        <v>ERROR</v>
      </c>
      <c r="BU50" s="109" t="str">
        <f t="shared" si="65"/>
        <v>ERROR</v>
      </c>
      <c r="BV50" s="109" t="str">
        <f t="shared" si="66"/>
        <v>ERROR</v>
      </c>
      <c r="BW50" s="109" t="str">
        <f t="shared" si="67"/>
        <v>ERROR</v>
      </c>
      <c r="BX50" s="110" t="str">
        <f t="shared" si="137"/>
        <v>ERROR</v>
      </c>
      <c r="BY50" s="110" t="str">
        <f t="shared" si="125"/>
        <v/>
      </c>
      <c r="BZ50" s="117" t="str">
        <f t="shared" si="69"/>
        <v>OK</v>
      </c>
      <c r="CA50" s="104" t="str">
        <f t="shared" si="138"/>
        <v/>
      </c>
      <c r="CB50" s="104" t="str">
        <f t="shared" si="139"/>
        <v/>
      </c>
      <c r="CC50" s="104" t="str">
        <f t="shared" si="140"/>
        <v/>
      </c>
      <c r="CD50" s="109" t="str">
        <f t="shared" si="70"/>
        <v>FAILED CHECKS</v>
      </c>
      <c r="CE50" s="22"/>
      <c r="CF50" s="116" t="str">
        <f t="shared" si="141"/>
        <v>ERROR</v>
      </c>
      <c r="CG50" s="116" t="str">
        <f t="shared" si="142"/>
        <v>-</v>
      </c>
      <c r="CH50" s="116" t="str">
        <f t="shared" si="143"/>
        <v>-</v>
      </c>
      <c r="CI50" s="116" t="str">
        <f t="shared" si="144"/>
        <v>-</v>
      </c>
      <c r="CJ50" s="116">
        <f t="shared" si="75"/>
        <v>0</v>
      </c>
      <c r="CK50" s="116">
        <f t="shared" si="76"/>
        <v>0</v>
      </c>
      <c r="CL50" s="116">
        <f t="shared" si="77"/>
        <v>0</v>
      </c>
      <c r="CM50" s="116">
        <f t="shared" si="78"/>
        <v>0</v>
      </c>
      <c r="CN50" s="116">
        <f t="shared" si="79"/>
        <v>0</v>
      </c>
      <c r="CO50" s="116">
        <f t="shared" si="80"/>
        <v>0</v>
      </c>
      <c r="CP50" s="116">
        <f t="shared" si="81"/>
        <v>0</v>
      </c>
      <c r="CQ50" s="116">
        <f t="shared" si="82"/>
        <v>0</v>
      </c>
      <c r="CR50" s="116">
        <f t="shared" si="83"/>
        <v>0</v>
      </c>
      <c r="CS50" s="116">
        <f t="shared" si="84"/>
        <v>0</v>
      </c>
      <c r="CT50" s="116">
        <f t="shared" si="85"/>
        <v>0</v>
      </c>
      <c r="CU50" s="116">
        <f t="shared" si="86"/>
        <v>0</v>
      </c>
      <c r="CV50" s="116">
        <f t="shared" si="87"/>
        <v>0</v>
      </c>
      <c r="CW50" s="116">
        <f t="shared" si="88"/>
        <v>0</v>
      </c>
      <c r="CX50" s="116">
        <f t="shared" si="89"/>
        <v>0</v>
      </c>
      <c r="CY50" s="116">
        <f t="shared" si="90"/>
        <v>0</v>
      </c>
      <c r="CZ50" s="116">
        <f t="shared" si="91"/>
        <v>0</v>
      </c>
      <c r="DA50" s="116">
        <f t="shared" si="92"/>
        <v>0</v>
      </c>
      <c r="DB50" s="116">
        <f t="shared" si="93"/>
        <v>0</v>
      </c>
      <c r="DC50" s="116">
        <f t="shared" si="94"/>
        <v>0</v>
      </c>
      <c r="DD50" s="116">
        <f t="shared" si="95"/>
        <v>0</v>
      </c>
      <c r="DE50" s="116">
        <f t="shared" si="96"/>
        <v>0</v>
      </c>
      <c r="DF50" s="116">
        <f t="shared" si="97"/>
        <v>0</v>
      </c>
      <c r="DG50" s="116">
        <f t="shared" si="98"/>
        <v>0</v>
      </c>
      <c r="DH50" s="116">
        <f t="shared" si="99"/>
        <v>0</v>
      </c>
      <c r="DI50" s="116">
        <f t="shared" si="100"/>
        <v>0</v>
      </c>
      <c r="DJ50" s="116">
        <f t="shared" si="101"/>
        <v>0</v>
      </c>
      <c r="DK50" s="116">
        <f t="shared" si="102"/>
        <v>0</v>
      </c>
      <c r="DL50" s="116">
        <f t="shared" si="103"/>
        <v>0</v>
      </c>
      <c r="DM50" s="116">
        <f t="shared" si="104"/>
        <v>0</v>
      </c>
      <c r="DN50" s="116">
        <f t="shared" si="105"/>
        <v>0</v>
      </c>
      <c r="DO50" s="116">
        <f t="shared" si="106"/>
        <v>0</v>
      </c>
      <c r="DP50" s="116">
        <f t="shared" si="107"/>
        <v>0</v>
      </c>
      <c r="DQ50" s="116">
        <f t="shared" si="108"/>
        <v>0</v>
      </c>
      <c r="DR50" s="116">
        <f t="shared" si="109"/>
        <v>0</v>
      </c>
      <c r="DS50" s="116">
        <f t="shared" si="110"/>
        <v>0</v>
      </c>
      <c r="DT50" s="116">
        <f t="shared" si="126"/>
        <v>0</v>
      </c>
      <c r="DU50" s="116">
        <f t="shared" si="111"/>
        <v>0</v>
      </c>
      <c r="DV50" s="116">
        <f t="shared" si="145"/>
        <v>0</v>
      </c>
      <c r="DW50" s="116">
        <f t="shared" si="146"/>
        <v>0</v>
      </c>
      <c r="DX50" s="114" t="b">
        <f t="shared" si="12"/>
        <v>0</v>
      </c>
      <c r="DY50" s="116" t="str">
        <f t="shared" si="114"/>
        <v>FAILED CHECKS</v>
      </c>
      <c r="DZ50" s="2"/>
      <c r="EA50" s="105" t="str">
        <f t="shared" si="13"/>
        <v/>
      </c>
      <c r="EB50" s="2"/>
      <c r="EC50" s="105" t="str">
        <f t="shared" si="14"/>
        <v/>
      </c>
      <c r="ED50" s="2"/>
      <c r="EE50" s="105" t="str">
        <f t="shared" si="15"/>
        <v/>
      </c>
      <c r="EF50" s="2"/>
      <c r="EG50" s="6">
        <f t="shared" si="120"/>
        <v>40</v>
      </c>
      <c r="EH50" s="2"/>
      <c r="EI50" s="29" t="str">
        <f>IF(ISBLANK('IP Rules'!P50),"",'IP Rules'!P50)</f>
        <v/>
      </c>
      <c r="EJ50" s="2"/>
      <c r="EK50" s="29" t="str">
        <f>IF(ISBLANK('IP Rules'!R50),"",'IP Rules'!R50)</f>
        <v/>
      </c>
      <c r="EL50" s="2"/>
      <c r="EM50" s="29" t="str">
        <f>IF(ISBLANK('IP Rules'!T50),"",'IP Rules'!T50)</f>
        <v/>
      </c>
      <c r="EN50" s="2"/>
      <c r="EO50" s="7" t="str">
        <f t="shared" si="121"/>
        <v>NO</v>
      </c>
      <c r="EP50" s="7" t="str">
        <f t="shared" si="122"/>
        <v>NO</v>
      </c>
      <c r="EQ50" s="7" t="str">
        <f t="shared" si="123"/>
        <v/>
      </c>
      <c r="ER50" s="7" t="str">
        <f t="shared" si="124"/>
        <v/>
      </c>
      <c r="ES50" s="7" t="str">
        <f>IF(AND(ISNUMBER('IP Rules'!R50),'IP Rules'!R50&gt;=0,'IP Rules'!R50&lt;=65535),"GOOD","BAD")</f>
        <v>BAD</v>
      </c>
      <c r="ET50" s="7" t="str">
        <f>IF(OR(AND(ISNUMBER('IP Rules'!T50),'IP Rules'!T50&gt;=1,'IP Rules'!T50&lt;=65535,'IP Rules'!R50&lt;'IP Rules'!T50),'IP Rules'!T50=""),"GOOD","BAD")</f>
        <v>GOOD</v>
      </c>
      <c r="EU50" s="9" t="str">
        <f t="shared" si="16"/>
        <v/>
      </c>
      <c r="EV50" s="2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</row>
    <row r="51" spans="1:211" ht="15.75" thickBot="1">
      <c r="A51" s="2"/>
      <c r="B51" s="6">
        <f t="shared" si="116"/>
        <v>41</v>
      </c>
      <c r="C51" s="2"/>
      <c r="D51" s="48" t="str">
        <f>IF(ISBLANK('IP Rules'!H51),"",'IP Rules'!H51)</f>
        <v/>
      </c>
      <c r="E51" s="52" t="str">
        <f t="shared" si="17"/>
        <v/>
      </c>
      <c r="F51" s="52" t="str">
        <f t="shared" si="18"/>
        <v/>
      </c>
      <c r="G51" s="52" t="str">
        <f t="shared" si="19"/>
        <v/>
      </c>
      <c r="H51" s="52" t="str">
        <f t="shared" si="20"/>
        <v/>
      </c>
      <c r="I51" s="52" t="str">
        <f t="shared" si="21"/>
        <v/>
      </c>
      <c r="J51" s="52" t="str">
        <f t="shared" si="22"/>
        <v/>
      </c>
      <c r="K51" s="52" t="str">
        <f t="shared" si="23"/>
        <v/>
      </c>
      <c r="L51" s="52" t="str">
        <f t="shared" si="24"/>
        <v/>
      </c>
      <c r="M51" s="2"/>
      <c r="N51" s="52" t="str">
        <f t="shared" si="25"/>
        <v/>
      </c>
      <c r="O51" s="2"/>
      <c r="P51" s="103" t="str">
        <f>IF(UPPER('IP Rules'!H51)="ANY","",IF(LEN(TRIM('IP Rules'!J51))=0,"",'IP Rules'!J51))</f>
        <v/>
      </c>
      <c r="Q51" s="7" t="str">
        <f t="shared" si="26"/>
        <v/>
      </c>
      <c r="R51" s="109" t="str">
        <f t="shared" si="27"/>
        <v>MISSING</v>
      </c>
      <c r="S51" s="109" t="str">
        <f t="shared" si="28"/>
        <v>MISSING</v>
      </c>
      <c r="T51" s="109" t="str">
        <f t="shared" si="29"/>
        <v>MISSING</v>
      </c>
      <c r="U51" s="110" t="str">
        <f t="shared" si="30"/>
        <v>ERROR</v>
      </c>
      <c r="V51" s="111" t="str">
        <f t="shared" si="31"/>
        <v>ERROR</v>
      </c>
      <c r="W51" s="111" t="str">
        <f t="shared" si="32"/>
        <v>ERROR</v>
      </c>
      <c r="X51" s="111" t="str">
        <f t="shared" si="33"/>
        <v>ERROR</v>
      </c>
      <c r="Y51" s="109" t="str">
        <f t="shared" si="34"/>
        <v>ERROR</v>
      </c>
      <c r="Z51" s="110" t="str">
        <f t="shared" si="35"/>
        <v>ERROR</v>
      </c>
      <c r="AA51" s="109" t="str">
        <f t="shared" si="36"/>
        <v>ERROR</v>
      </c>
      <c r="AB51" s="109" t="str">
        <f t="shared" si="37"/>
        <v>ERROR</v>
      </c>
      <c r="AC51" s="109" t="str">
        <f t="shared" si="38"/>
        <v>ERROR</v>
      </c>
      <c r="AD51" s="109" t="str">
        <f t="shared" si="39"/>
        <v>ERROR</v>
      </c>
      <c r="AE51" s="110" t="str">
        <f t="shared" si="40"/>
        <v>ERROR</v>
      </c>
      <c r="AF51" s="7" t="str">
        <f t="shared" si="41"/>
        <v/>
      </c>
      <c r="AG51" s="104" t="str">
        <f t="shared" si="42"/>
        <v/>
      </c>
      <c r="AH51" s="104" t="str">
        <f t="shared" si="43"/>
        <v/>
      </c>
      <c r="AI51" s="104" t="str">
        <f t="shared" si="44"/>
        <v/>
      </c>
      <c r="AJ51" s="114" t="str">
        <f>IF(AND(Q51&lt;&gt;"ERROR",UPPER('IP Rules'!D51)="GLOBAL",UPPER(N51)="ANY"),"All_IPs","")</f>
        <v/>
      </c>
      <c r="AK51" s="114" t="str">
        <f>IF(AND(Q51&lt;&gt;"ERROR",UPPER('IP Rules'!D51)="NATIONAL",UPPER(N51)="ANY"),"GRP_ALL_CNSP_SUBNETS","")</f>
        <v/>
      </c>
      <c r="AL51" s="104" t="str">
        <f>IF(LEN(TRIM(D51))=0,"",IF(AND(Q51&lt;&gt;"ERROR",UPPER('IP Rules'!H51)&lt;&gt;"ANY"),AI51&amp;N51&amp;"_"&amp;AG51,""))</f>
        <v/>
      </c>
      <c r="AM51" s="109" t="str">
        <f t="shared" si="45"/>
        <v>FAILED CHECKS</v>
      </c>
      <c r="AN51" s="2"/>
      <c r="AO51" s="62" t="str">
        <f t="shared" si="3"/>
        <v/>
      </c>
      <c r="AP51" s="26"/>
      <c r="AQ51" s="62" t="str">
        <f t="shared" si="46"/>
        <v/>
      </c>
      <c r="AR51" s="26"/>
      <c r="AS51" s="6">
        <f>'IP Rules'!F51</f>
        <v>0</v>
      </c>
      <c r="AT51" s="2"/>
      <c r="AU51" s="6">
        <f t="shared" si="47"/>
        <v>41</v>
      </c>
      <c r="AV51" s="2"/>
      <c r="AW51" s="46" t="str">
        <f>IF(ISBLANK('IP Rules'!L51),"",'IP Rules'!L51)</f>
        <v/>
      </c>
      <c r="AX51" s="2"/>
      <c r="AY51" s="52" t="str">
        <f t="shared" si="48"/>
        <v/>
      </c>
      <c r="AZ51" s="52" t="str">
        <f t="shared" si="49"/>
        <v/>
      </c>
      <c r="BA51" s="52" t="str">
        <f t="shared" si="50"/>
        <v/>
      </c>
      <c r="BB51" s="52" t="str">
        <f t="shared" si="51"/>
        <v/>
      </c>
      <c r="BC51" s="52" t="str">
        <f t="shared" si="52"/>
        <v/>
      </c>
      <c r="BD51" s="52" t="str">
        <f t="shared" si="53"/>
        <v/>
      </c>
      <c r="BE51" s="52" t="str">
        <f t="shared" si="54"/>
        <v/>
      </c>
      <c r="BF51" s="52" t="str">
        <f t="shared" si="55"/>
        <v/>
      </c>
      <c r="BG51" s="52" t="str">
        <f t="shared" si="56"/>
        <v/>
      </c>
      <c r="BH51" s="2"/>
      <c r="BI51" s="103" t="str">
        <f>IF(ISBLANK('IP Rules'!N51),"",'IP Rules'!N51)</f>
        <v/>
      </c>
      <c r="BJ51" s="110" t="str">
        <f t="shared" si="127"/>
        <v/>
      </c>
      <c r="BK51" s="109" t="str">
        <f t="shared" si="128"/>
        <v>MISSING</v>
      </c>
      <c r="BL51" s="109" t="str">
        <f t="shared" si="129"/>
        <v>MISSING</v>
      </c>
      <c r="BM51" s="109" t="str">
        <f t="shared" si="130"/>
        <v>MISSING</v>
      </c>
      <c r="BN51" s="110" t="str">
        <f t="shared" si="131"/>
        <v>ERROR</v>
      </c>
      <c r="BO51" s="111" t="str">
        <f t="shared" si="132"/>
        <v>ERROR</v>
      </c>
      <c r="BP51" s="111" t="str">
        <f t="shared" si="133"/>
        <v>ERROR</v>
      </c>
      <c r="BQ51" s="111" t="str">
        <f t="shared" si="134"/>
        <v>ERROR</v>
      </c>
      <c r="BR51" s="109" t="str">
        <f t="shared" si="135"/>
        <v>ERROR</v>
      </c>
      <c r="BS51" s="110" t="str">
        <f t="shared" si="136"/>
        <v>ERROR</v>
      </c>
      <c r="BT51" s="109" t="str">
        <f t="shared" si="64"/>
        <v>ERROR</v>
      </c>
      <c r="BU51" s="109" t="str">
        <f t="shared" si="65"/>
        <v>ERROR</v>
      </c>
      <c r="BV51" s="109" t="str">
        <f t="shared" si="66"/>
        <v>ERROR</v>
      </c>
      <c r="BW51" s="109" t="str">
        <f t="shared" si="67"/>
        <v>ERROR</v>
      </c>
      <c r="BX51" s="110" t="str">
        <f t="shared" si="137"/>
        <v>ERROR</v>
      </c>
      <c r="BY51" s="110" t="str">
        <f t="shared" si="125"/>
        <v/>
      </c>
      <c r="BZ51" s="117" t="str">
        <f t="shared" si="69"/>
        <v>OK</v>
      </c>
      <c r="CA51" s="104" t="str">
        <f t="shared" si="138"/>
        <v/>
      </c>
      <c r="CB51" s="104" t="str">
        <f t="shared" si="139"/>
        <v/>
      </c>
      <c r="CC51" s="104" t="str">
        <f t="shared" si="140"/>
        <v/>
      </c>
      <c r="CD51" s="109" t="str">
        <f t="shared" si="70"/>
        <v>FAILED CHECKS</v>
      </c>
      <c r="CE51" s="22"/>
      <c r="CF51" s="116" t="str">
        <f t="shared" si="141"/>
        <v>ERROR</v>
      </c>
      <c r="CG51" s="116" t="str">
        <f t="shared" si="142"/>
        <v>-</v>
      </c>
      <c r="CH51" s="116" t="str">
        <f t="shared" si="143"/>
        <v>-</v>
      </c>
      <c r="CI51" s="116" t="str">
        <f t="shared" si="144"/>
        <v>-</v>
      </c>
      <c r="CJ51" s="116">
        <f t="shared" si="75"/>
        <v>0</v>
      </c>
      <c r="CK51" s="116">
        <f t="shared" si="76"/>
        <v>0</v>
      </c>
      <c r="CL51" s="116">
        <f t="shared" si="77"/>
        <v>0</v>
      </c>
      <c r="CM51" s="116">
        <f t="shared" si="78"/>
        <v>0</v>
      </c>
      <c r="CN51" s="116">
        <f t="shared" si="79"/>
        <v>0</v>
      </c>
      <c r="CO51" s="116">
        <f t="shared" si="80"/>
        <v>0</v>
      </c>
      <c r="CP51" s="116">
        <f t="shared" si="81"/>
        <v>0</v>
      </c>
      <c r="CQ51" s="116">
        <f t="shared" si="82"/>
        <v>0</v>
      </c>
      <c r="CR51" s="116">
        <f t="shared" si="83"/>
        <v>0</v>
      </c>
      <c r="CS51" s="116">
        <f t="shared" si="84"/>
        <v>0</v>
      </c>
      <c r="CT51" s="116">
        <f t="shared" si="85"/>
        <v>0</v>
      </c>
      <c r="CU51" s="116">
        <f t="shared" si="86"/>
        <v>0</v>
      </c>
      <c r="CV51" s="116">
        <f t="shared" si="87"/>
        <v>0</v>
      </c>
      <c r="CW51" s="116">
        <f t="shared" si="88"/>
        <v>0</v>
      </c>
      <c r="CX51" s="116">
        <f t="shared" si="89"/>
        <v>0</v>
      </c>
      <c r="CY51" s="116">
        <f t="shared" si="90"/>
        <v>0</v>
      </c>
      <c r="CZ51" s="116">
        <f t="shared" si="91"/>
        <v>0</v>
      </c>
      <c r="DA51" s="116">
        <f t="shared" si="92"/>
        <v>0</v>
      </c>
      <c r="DB51" s="116">
        <f t="shared" si="93"/>
        <v>0</v>
      </c>
      <c r="DC51" s="116">
        <f t="shared" si="94"/>
        <v>0</v>
      </c>
      <c r="DD51" s="116">
        <f t="shared" si="95"/>
        <v>0</v>
      </c>
      <c r="DE51" s="116">
        <f t="shared" si="96"/>
        <v>0</v>
      </c>
      <c r="DF51" s="116">
        <f t="shared" si="97"/>
        <v>0</v>
      </c>
      <c r="DG51" s="116">
        <f t="shared" si="98"/>
        <v>0</v>
      </c>
      <c r="DH51" s="116">
        <f t="shared" si="99"/>
        <v>0</v>
      </c>
      <c r="DI51" s="116">
        <f t="shared" si="100"/>
        <v>0</v>
      </c>
      <c r="DJ51" s="116">
        <f t="shared" si="101"/>
        <v>0</v>
      </c>
      <c r="DK51" s="116">
        <f t="shared" si="102"/>
        <v>0</v>
      </c>
      <c r="DL51" s="116">
        <f t="shared" si="103"/>
        <v>0</v>
      </c>
      <c r="DM51" s="116">
        <f t="shared" si="104"/>
        <v>0</v>
      </c>
      <c r="DN51" s="116">
        <f t="shared" si="105"/>
        <v>0</v>
      </c>
      <c r="DO51" s="116">
        <f t="shared" si="106"/>
        <v>0</v>
      </c>
      <c r="DP51" s="116">
        <f t="shared" si="107"/>
        <v>0</v>
      </c>
      <c r="DQ51" s="116">
        <f t="shared" si="108"/>
        <v>0</v>
      </c>
      <c r="DR51" s="116">
        <f t="shared" si="109"/>
        <v>0</v>
      </c>
      <c r="DS51" s="116">
        <f t="shared" si="110"/>
        <v>0</v>
      </c>
      <c r="DT51" s="116">
        <f t="shared" si="126"/>
        <v>0</v>
      </c>
      <c r="DU51" s="116">
        <f t="shared" si="111"/>
        <v>0</v>
      </c>
      <c r="DV51" s="116">
        <f t="shared" si="145"/>
        <v>0</v>
      </c>
      <c r="DW51" s="116">
        <f t="shared" si="146"/>
        <v>0</v>
      </c>
      <c r="DX51" s="114" t="b">
        <f t="shared" si="12"/>
        <v>0</v>
      </c>
      <c r="DY51" s="116" t="str">
        <f t="shared" si="114"/>
        <v>FAILED CHECKS</v>
      </c>
      <c r="DZ51" s="2"/>
      <c r="EA51" s="105" t="str">
        <f t="shared" si="13"/>
        <v/>
      </c>
      <c r="EB51" s="2"/>
      <c r="EC51" s="105" t="str">
        <f t="shared" si="14"/>
        <v/>
      </c>
      <c r="ED51" s="2"/>
      <c r="EE51" s="105" t="str">
        <f t="shared" si="15"/>
        <v/>
      </c>
      <c r="EF51" s="2"/>
      <c r="EG51" s="6">
        <f t="shared" si="120"/>
        <v>41</v>
      </c>
      <c r="EH51" s="2"/>
      <c r="EI51" s="29" t="str">
        <f>IF(ISBLANK('IP Rules'!P51),"",'IP Rules'!P51)</f>
        <v/>
      </c>
      <c r="EJ51" s="2"/>
      <c r="EK51" s="29" t="str">
        <f>IF(ISBLANK('IP Rules'!R51),"",'IP Rules'!R51)</f>
        <v/>
      </c>
      <c r="EL51" s="2"/>
      <c r="EM51" s="29" t="str">
        <f>IF(ISBLANK('IP Rules'!T51),"",'IP Rules'!T51)</f>
        <v/>
      </c>
      <c r="EN51" s="2"/>
      <c r="EO51" s="7" t="str">
        <f t="shared" si="121"/>
        <v>NO</v>
      </c>
      <c r="EP51" s="7" t="str">
        <f t="shared" si="122"/>
        <v>NO</v>
      </c>
      <c r="EQ51" s="7" t="str">
        <f t="shared" si="123"/>
        <v/>
      </c>
      <c r="ER51" s="7" t="str">
        <f t="shared" si="124"/>
        <v/>
      </c>
      <c r="ES51" s="7" t="str">
        <f>IF(AND(ISNUMBER('IP Rules'!R51),'IP Rules'!R51&gt;=0,'IP Rules'!R51&lt;=65535),"GOOD","BAD")</f>
        <v>BAD</v>
      </c>
      <c r="ET51" s="7" t="str">
        <f>IF(OR(AND(ISNUMBER('IP Rules'!T51),'IP Rules'!T51&gt;=1,'IP Rules'!T51&lt;=65535,'IP Rules'!R51&lt;'IP Rules'!T51),'IP Rules'!T51=""),"GOOD","BAD")</f>
        <v>GOOD</v>
      </c>
      <c r="EU51" s="9" t="str">
        <f t="shared" si="16"/>
        <v/>
      </c>
      <c r="EV51" s="2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</row>
    <row r="52" spans="1:211" ht="15.75" thickBot="1">
      <c r="A52" s="2"/>
      <c r="B52" s="6">
        <f t="shared" si="116"/>
        <v>42</v>
      </c>
      <c r="C52" s="2"/>
      <c r="D52" s="48" t="str">
        <f>IF(ISBLANK('IP Rules'!H52),"",'IP Rules'!H52)</f>
        <v/>
      </c>
      <c r="E52" s="52" t="str">
        <f t="shared" si="17"/>
        <v/>
      </c>
      <c r="F52" s="52" t="str">
        <f t="shared" si="18"/>
        <v/>
      </c>
      <c r="G52" s="52" t="str">
        <f t="shared" si="19"/>
        <v/>
      </c>
      <c r="H52" s="52" t="str">
        <f t="shared" si="20"/>
        <v/>
      </c>
      <c r="I52" s="52" t="str">
        <f t="shared" si="21"/>
        <v/>
      </c>
      <c r="J52" s="52" t="str">
        <f t="shared" si="22"/>
        <v/>
      </c>
      <c r="K52" s="52" t="str">
        <f t="shared" si="23"/>
        <v/>
      </c>
      <c r="L52" s="52" t="str">
        <f t="shared" si="24"/>
        <v/>
      </c>
      <c r="M52" s="2"/>
      <c r="N52" s="52" t="str">
        <f t="shared" si="25"/>
        <v/>
      </c>
      <c r="O52" s="2"/>
      <c r="P52" s="103" t="str">
        <f>IF(UPPER('IP Rules'!H52)="ANY","",IF(LEN(TRIM('IP Rules'!J52))=0,"",'IP Rules'!J52))</f>
        <v/>
      </c>
      <c r="Q52" s="7" t="str">
        <f t="shared" si="26"/>
        <v/>
      </c>
      <c r="R52" s="109" t="str">
        <f t="shared" si="27"/>
        <v>MISSING</v>
      </c>
      <c r="S52" s="109" t="str">
        <f t="shared" si="28"/>
        <v>MISSING</v>
      </c>
      <c r="T52" s="109" t="str">
        <f t="shared" si="29"/>
        <v>MISSING</v>
      </c>
      <c r="U52" s="110" t="str">
        <f t="shared" si="30"/>
        <v>ERROR</v>
      </c>
      <c r="V52" s="111" t="str">
        <f t="shared" si="31"/>
        <v>ERROR</v>
      </c>
      <c r="W52" s="111" t="str">
        <f t="shared" si="32"/>
        <v>ERROR</v>
      </c>
      <c r="X52" s="111" t="str">
        <f t="shared" si="33"/>
        <v>ERROR</v>
      </c>
      <c r="Y52" s="109" t="str">
        <f t="shared" si="34"/>
        <v>ERROR</v>
      </c>
      <c r="Z52" s="110" t="str">
        <f t="shared" si="35"/>
        <v>ERROR</v>
      </c>
      <c r="AA52" s="109" t="str">
        <f t="shared" si="36"/>
        <v>ERROR</v>
      </c>
      <c r="AB52" s="109" t="str">
        <f t="shared" si="37"/>
        <v>ERROR</v>
      </c>
      <c r="AC52" s="109" t="str">
        <f t="shared" si="38"/>
        <v>ERROR</v>
      </c>
      <c r="AD52" s="109" t="str">
        <f t="shared" si="39"/>
        <v>ERROR</v>
      </c>
      <c r="AE52" s="110" t="str">
        <f t="shared" si="40"/>
        <v>ERROR</v>
      </c>
      <c r="AF52" s="7" t="str">
        <f t="shared" si="41"/>
        <v/>
      </c>
      <c r="AG52" s="104" t="str">
        <f t="shared" si="42"/>
        <v/>
      </c>
      <c r="AH52" s="104" t="str">
        <f t="shared" si="43"/>
        <v/>
      </c>
      <c r="AI52" s="104" t="str">
        <f t="shared" si="44"/>
        <v/>
      </c>
      <c r="AJ52" s="114" t="str">
        <f>IF(AND(Q52&lt;&gt;"ERROR",UPPER('IP Rules'!D52)="GLOBAL",UPPER(N52)="ANY"),"All_IPs","")</f>
        <v/>
      </c>
      <c r="AK52" s="114" t="str">
        <f>IF(AND(Q52&lt;&gt;"ERROR",UPPER('IP Rules'!D52)="NATIONAL",UPPER(N52)="ANY"),"GRP_ALL_CNSP_SUBNETS","")</f>
        <v/>
      </c>
      <c r="AL52" s="104" t="str">
        <f>IF(LEN(TRIM(D52))=0,"",IF(AND(Q52&lt;&gt;"ERROR",UPPER('IP Rules'!H52)&lt;&gt;"ANY"),AI52&amp;N52&amp;"_"&amp;AG52,""))</f>
        <v/>
      </c>
      <c r="AM52" s="109" t="str">
        <f t="shared" si="45"/>
        <v>FAILED CHECKS</v>
      </c>
      <c r="AN52" s="2"/>
      <c r="AO52" s="62" t="str">
        <f t="shared" si="3"/>
        <v/>
      </c>
      <c r="AP52" s="26"/>
      <c r="AQ52" s="62" t="str">
        <f t="shared" si="46"/>
        <v/>
      </c>
      <c r="AR52" s="26"/>
      <c r="AS52" s="6">
        <f>'IP Rules'!F52</f>
        <v>0</v>
      </c>
      <c r="AT52" s="2"/>
      <c r="AU52" s="6">
        <f t="shared" si="47"/>
        <v>42</v>
      </c>
      <c r="AV52" s="2"/>
      <c r="AW52" s="46" t="str">
        <f>IF(ISBLANK('IP Rules'!L52),"",'IP Rules'!L52)</f>
        <v/>
      </c>
      <c r="AX52" s="2"/>
      <c r="AY52" s="52" t="str">
        <f t="shared" si="48"/>
        <v/>
      </c>
      <c r="AZ52" s="52" t="str">
        <f t="shared" si="49"/>
        <v/>
      </c>
      <c r="BA52" s="52" t="str">
        <f t="shared" si="50"/>
        <v/>
      </c>
      <c r="BB52" s="52" t="str">
        <f t="shared" si="51"/>
        <v/>
      </c>
      <c r="BC52" s="52" t="str">
        <f t="shared" si="52"/>
        <v/>
      </c>
      <c r="BD52" s="52" t="str">
        <f t="shared" si="53"/>
        <v/>
      </c>
      <c r="BE52" s="52" t="str">
        <f t="shared" si="54"/>
        <v/>
      </c>
      <c r="BF52" s="52" t="str">
        <f t="shared" si="55"/>
        <v/>
      </c>
      <c r="BG52" s="52" t="str">
        <f t="shared" si="56"/>
        <v/>
      </c>
      <c r="BH52" s="2"/>
      <c r="BI52" s="103" t="str">
        <f>IF(ISBLANK('IP Rules'!N52),"",'IP Rules'!N52)</f>
        <v/>
      </c>
      <c r="BJ52" s="110" t="str">
        <f t="shared" si="127"/>
        <v/>
      </c>
      <c r="BK52" s="109" t="str">
        <f t="shared" si="128"/>
        <v>MISSING</v>
      </c>
      <c r="BL52" s="109" t="str">
        <f t="shared" si="129"/>
        <v>MISSING</v>
      </c>
      <c r="BM52" s="109" t="str">
        <f t="shared" si="130"/>
        <v>MISSING</v>
      </c>
      <c r="BN52" s="110" t="str">
        <f t="shared" si="131"/>
        <v>ERROR</v>
      </c>
      <c r="BO52" s="111" t="str">
        <f t="shared" si="132"/>
        <v>ERROR</v>
      </c>
      <c r="BP52" s="111" t="str">
        <f t="shared" si="133"/>
        <v>ERROR</v>
      </c>
      <c r="BQ52" s="111" t="str">
        <f t="shared" si="134"/>
        <v>ERROR</v>
      </c>
      <c r="BR52" s="109" t="str">
        <f t="shared" si="135"/>
        <v>ERROR</v>
      </c>
      <c r="BS52" s="110" t="str">
        <f t="shared" si="136"/>
        <v>ERROR</v>
      </c>
      <c r="BT52" s="109" t="str">
        <f t="shared" si="64"/>
        <v>ERROR</v>
      </c>
      <c r="BU52" s="109" t="str">
        <f t="shared" si="65"/>
        <v>ERROR</v>
      </c>
      <c r="BV52" s="109" t="str">
        <f t="shared" si="66"/>
        <v>ERROR</v>
      </c>
      <c r="BW52" s="109" t="str">
        <f t="shared" si="67"/>
        <v>ERROR</v>
      </c>
      <c r="BX52" s="110" t="str">
        <f t="shared" si="137"/>
        <v>ERROR</v>
      </c>
      <c r="BY52" s="110" t="str">
        <f t="shared" si="125"/>
        <v/>
      </c>
      <c r="BZ52" s="117" t="str">
        <f t="shared" si="69"/>
        <v>OK</v>
      </c>
      <c r="CA52" s="104" t="str">
        <f t="shared" si="138"/>
        <v/>
      </c>
      <c r="CB52" s="104" t="str">
        <f t="shared" si="139"/>
        <v/>
      </c>
      <c r="CC52" s="104" t="str">
        <f t="shared" si="140"/>
        <v/>
      </c>
      <c r="CD52" s="109" t="str">
        <f t="shared" si="70"/>
        <v>FAILED CHECKS</v>
      </c>
      <c r="CE52" s="22"/>
      <c r="CF52" s="116" t="str">
        <f t="shared" si="141"/>
        <v>ERROR</v>
      </c>
      <c r="CG52" s="116" t="str">
        <f t="shared" si="142"/>
        <v>-</v>
      </c>
      <c r="CH52" s="116" t="str">
        <f t="shared" si="143"/>
        <v>-</v>
      </c>
      <c r="CI52" s="116" t="str">
        <f t="shared" si="144"/>
        <v>-</v>
      </c>
      <c r="CJ52" s="116">
        <f t="shared" si="75"/>
        <v>0</v>
      </c>
      <c r="CK52" s="116">
        <f t="shared" si="76"/>
        <v>0</v>
      </c>
      <c r="CL52" s="116">
        <f t="shared" si="77"/>
        <v>0</v>
      </c>
      <c r="CM52" s="116">
        <f t="shared" si="78"/>
        <v>0</v>
      </c>
      <c r="CN52" s="116">
        <f t="shared" si="79"/>
        <v>0</v>
      </c>
      <c r="CO52" s="116">
        <f t="shared" si="80"/>
        <v>0</v>
      </c>
      <c r="CP52" s="116">
        <f t="shared" si="81"/>
        <v>0</v>
      </c>
      <c r="CQ52" s="116">
        <f t="shared" si="82"/>
        <v>0</v>
      </c>
      <c r="CR52" s="116">
        <f t="shared" si="83"/>
        <v>0</v>
      </c>
      <c r="CS52" s="116">
        <f t="shared" si="84"/>
        <v>0</v>
      </c>
      <c r="CT52" s="116">
        <f t="shared" si="85"/>
        <v>0</v>
      </c>
      <c r="CU52" s="116">
        <f t="shared" si="86"/>
        <v>0</v>
      </c>
      <c r="CV52" s="116">
        <f t="shared" si="87"/>
        <v>0</v>
      </c>
      <c r="CW52" s="116">
        <f t="shared" si="88"/>
        <v>0</v>
      </c>
      <c r="CX52" s="116">
        <f t="shared" si="89"/>
        <v>0</v>
      </c>
      <c r="CY52" s="116">
        <f t="shared" si="90"/>
        <v>0</v>
      </c>
      <c r="CZ52" s="116">
        <f t="shared" si="91"/>
        <v>0</v>
      </c>
      <c r="DA52" s="116">
        <f t="shared" si="92"/>
        <v>0</v>
      </c>
      <c r="DB52" s="116">
        <f t="shared" si="93"/>
        <v>0</v>
      </c>
      <c r="DC52" s="116">
        <f t="shared" si="94"/>
        <v>0</v>
      </c>
      <c r="DD52" s="116">
        <f t="shared" si="95"/>
        <v>0</v>
      </c>
      <c r="DE52" s="116">
        <f t="shared" si="96"/>
        <v>0</v>
      </c>
      <c r="DF52" s="116">
        <f t="shared" si="97"/>
        <v>0</v>
      </c>
      <c r="DG52" s="116">
        <f t="shared" si="98"/>
        <v>0</v>
      </c>
      <c r="DH52" s="116">
        <f t="shared" si="99"/>
        <v>0</v>
      </c>
      <c r="DI52" s="116">
        <f t="shared" si="100"/>
        <v>0</v>
      </c>
      <c r="DJ52" s="116">
        <f t="shared" si="101"/>
        <v>0</v>
      </c>
      <c r="DK52" s="116">
        <f t="shared" si="102"/>
        <v>0</v>
      </c>
      <c r="DL52" s="116">
        <f t="shared" si="103"/>
        <v>0</v>
      </c>
      <c r="DM52" s="116">
        <f t="shared" si="104"/>
        <v>0</v>
      </c>
      <c r="DN52" s="116">
        <f t="shared" si="105"/>
        <v>0</v>
      </c>
      <c r="DO52" s="116">
        <f t="shared" si="106"/>
        <v>0</v>
      </c>
      <c r="DP52" s="116">
        <f t="shared" si="107"/>
        <v>0</v>
      </c>
      <c r="DQ52" s="116">
        <f t="shared" si="108"/>
        <v>0</v>
      </c>
      <c r="DR52" s="116">
        <f t="shared" si="109"/>
        <v>0</v>
      </c>
      <c r="DS52" s="116">
        <f t="shared" si="110"/>
        <v>0</v>
      </c>
      <c r="DT52" s="116">
        <f t="shared" si="126"/>
        <v>0</v>
      </c>
      <c r="DU52" s="116">
        <f t="shared" si="111"/>
        <v>0</v>
      </c>
      <c r="DV52" s="116">
        <f t="shared" si="145"/>
        <v>0</v>
      </c>
      <c r="DW52" s="116">
        <f t="shared" si="146"/>
        <v>0</v>
      </c>
      <c r="DX52" s="114" t="b">
        <f t="shared" si="12"/>
        <v>0</v>
      </c>
      <c r="DY52" s="116" t="str">
        <f t="shared" si="114"/>
        <v>FAILED CHECKS</v>
      </c>
      <c r="DZ52" s="2"/>
      <c r="EA52" s="105" t="str">
        <f t="shared" si="13"/>
        <v/>
      </c>
      <c r="EB52" s="2"/>
      <c r="EC52" s="105" t="str">
        <f t="shared" si="14"/>
        <v/>
      </c>
      <c r="ED52" s="2"/>
      <c r="EE52" s="105" t="str">
        <f t="shared" si="15"/>
        <v/>
      </c>
      <c r="EF52" s="2"/>
      <c r="EG52" s="6">
        <f t="shared" si="120"/>
        <v>42</v>
      </c>
      <c r="EH52" s="2"/>
      <c r="EI52" s="29" t="str">
        <f>IF(ISBLANK('IP Rules'!P52),"",'IP Rules'!P52)</f>
        <v/>
      </c>
      <c r="EJ52" s="2"/>
      <c r="EK52" s="29" t="str">
        <f>IF(ISBLANK('IP Rules'!R52),"",'IP Rules'!R52)</f>
        <v/>
      </c>
      <c r="EL52" s="2"/>
      <c r="EM52" s="29" t="str">
        <f>IF(ISBLANK('IP Rules'!T52),"",'IP Rules'!T52)</f>
        <v/>
      </c>
      <c r="EN52" s="2"/>
      <c r="EO52" s="7" t="str">
        <f t="shared" si="121"/>
        <v>NO</v>
      </c>
      <c r="EP52" s="7" t="str">
        <f t="shared" si="122"/>
        <v>NO</v>
      </c>
      <c r="EQ52" s="7" t="str">
        <f t="shared" si="123"/>
        <v/>
      </c>
      <c r="ER52" s="7" t="str">
        <f t="shared" si="124"/>
        <v/>
      </c>
      <c r="ES52" s="7" t="str">
        <f>IF(AND(ISNUMBER('IP Rules'!R52),'IP Rules'!R52&gt;=0,'IP Rules'!R52&lt;=65535),"GOOD","BAD")</f>
        <v>BAD</v>
      </c>
      <c r="ET52" s="7" t="str">
        <f>IF(OR(AND(ISNUMBER('IP Rules'!T52),'IP Rules'!T52&gt;=1,'IP Rules'!T52&lt;=65535,'IP Rules'!R52&lt;'IP Rules'!T52),'IP Rules'!T52=""),"GOOD","BAD")</f>
        <v>GOOD</v>
      </c>
      <c r="EU52" s="9" t="str">
        <f t="shared" si="16"/>
        <v/>
      </c>
      <c r="EV52" s="2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</row>
    <row r="53" spans="1:211" ht="15.75" thickBot="1">
      <c r="A53" s="2"/>
      <c r="B53" s="6">
        <f t="shared" si="116"/>
        <v>43</v>
      </c>
      <c r="C53" s="2"/>
      <c r="D53" s="48" t="str">
        <f>IF(ISBLANK('IP Rules'!H53),"",'IP Rules'!H53)</f>
        <v/>
      </c>
      <c r="E53" s="52" t="str">
        <f t="shared" si="17"/>
        <v/>
      </c>
      <c r="F53" s="52" t="str">
        <f t="shared" si="18"/>
        <v/>
      </c>
      <c r="G53" s="52" t="str">
        <f t="shared" si="19"/>
        <v/>
      </c>
      <c r="H53" s="52" t="str">
        <f t="shared" si="20"/>
        <v/>
      </c>
      <c r="I53" s="52" t="str">
        <f t="shared" si="21"/>
        <v/>
      </c>
      <c r="J53" s="52" t="str">
        <f t="shared" si="22"/>
        <v/>
      </c>
      <c r="K53" s="52" t="str">
        <f t="shared" si="23"/>
        <v/>
      </c>
      <c r="L53" s="52" t="str">
        <f t="shared" si="24"/>
        <v/>
      </c>
      <c r="M53" s="2"/>
      <c r="N53" s="52" t="str">
        <f t="shared" si="25"/>
        <v/>
      </c>
      <c r="O53" s="2"/>
      <c r="P53" s="103" t="str">
        <f>IF(UPPER('IP Rules'!H53)="ANY","",IF(LEN(TRIM('IP Rules'!J53))=0,"",'IP Rules'!J53))</f>
        <v/>
      </c>
      <c r="Q53" s="7" t="str">
        <f t="shared" si="26"/>
        <v/>
      </c>
      <c r="R53" s="109" t="str">
        <f t="shared" si="27"/>
        <v>MISSING</v>
      </c>
      <c r="S53" s="109" t="str">
        <f t="shared" si="28"/>
        <v>MISSING</v>
      </c>
      <c r="T53" s="109" t="str">
        <f t="shared" si="29"/>
        <v>MISSING</v>
      </c>
      <c r="U53" s="110" t="str">
        <f t="shared" si="30"/>
        <v>ERROR</v>
      </c>
      <c r="V53" s="111" t="str">
        <f t="shared" si="31"/>
        <v>ERROR</v>
      </c>
      <c r="W53" s="111" t="str">
        <f t="shared" si="32"/>
        <v>ERROR</v>
      </c>
      <c r="X53" s="111" t="str">
        <f t="shared" si="33"/>
        <v>ERROR</v>
      </c>
      <c r="Y53" s="109" t="str">
        <f t="shared" si="34"/>
        <v>ERROR</v>
      </c>
      <c r="Z53" s="110" t="str">
        <f t="shared" si="35"/>
        <v>ERROR</v>
      </c>
      <c r="AA53" s="109" t="str">
        <f t="shared" si="36"/>
        <v>ERROR</v>
      </c>
      <c r="AB53" s="109" t="str">
        <f t="shared" si="37"/>
        <v>ERROR</v>
      </c>
      <c r="AC53" s="109" t="str">
        <f t="shared" si="38"/>
        <v>ERROR</v>
      </c>
      <c r="AD53" s="109" t="str">
        <f t="shared" si="39"/>
        <v>ERROR</v>
      </c>
      <c r="AE53" s="110" t="str">
        <f t="shared" si="40"/>
        <v>ERROR</v>
      </c>
      <c r="AF53" s="7" t="str">
        <f t="shared" si="41"/>
        <v/>
      </c>
      <c r="AG53" s="104" t="str">
        <f t="shared" si="42"/>
        <v/>
      </c>
      <c r="AH53" s="104" t="str">
        <f t="shared" si="43"/>
        <v/>
      </c>
      <c r="AI53" s="104" t="str">
        <f t="shared" si="44"/>
        <v/>
      </c>
      <c r="AJ53" s="114" t="str">
        <f>IF(AND(Q53&lt;&gt;"ERROR",UPPER('IP Rules'!D53)="GLOBAL",UPPER(N53)="ANY"),"All_IPs","")</f>
        <v/>
      </c>
      <c r="AK53" s="114" t="str">
        <f>IF(AND(Q53&lt;&gt;"ERROR",UPPER('IP Rules'!D53)="NATIONAL",UPPER(N53)="ANY"),"GRP_ALL_CNSP_SUBNETS","")</f>
        <v/>
      </c>
      <c r="AL53" s="104" t="str">
        <f>IF(LEN(TRIM(D53))=0,"",IF(AND(Q53&lt;&gt;"ERROR",UPPER('IP Rules'!H53)&lt;&gt;"ANY"),AI53&amp;N53&amp;"_"&amp;AG53,""))</f>
        <v/>
      </c>
      <c r="AM53" s="109" t="str">
        <f t="shared" si="45"/>
        <v>FAILED CHECKS</v>
      </c>
      <c r="AN53" s="2"/>
      <c r="AO53" s="62" t="str">
        <f t="shared" si="3"/>
        <v/>
      </c>
      <c r="AP53" s="26"/>
      <c r="AQ53" s="62" t="str">
        <f t="shared" si="46"/>
        <v/>
      </c>
      <c r="AR53" s="26"/>
      <c r="AS53" s="6">
        <f>'IP Rules'!F53</f>
        <v>0</v>
      </c>
      <c r="AT53" s="2"/>
      <c r="AU53" s="6">
        <f t="shared" si="47"/>
        <v>43</v>
      </c>
      <c r="AV53" s="2"/>
      <c r="AW53" s="46" t="str">
        <f>IF(ISBLANK('IP Rules'!L53),"",'IP Rules'!L53)</f>
        <v/>
      </c>
      <c r="AX53" s="2"/>
      <c r="AY53" s="52" t="str">
        <f t="shared" si="48"/>
        <v/>
      </c>
      <c r="AZ53" s="52" t="str">
        <f t="shared" si="49"/>
        <v/>
      </c>
      <c r="BA53" s="52" t="str">
        <f t="shared" si="50"/>
        <v/>
      </c>
      <c r="BB53" s="52" t="str">
        <f t="shared" si="51"/>
        <v/>
      </c>
      <c r="BC53" s="52" t="str">
        <f t="shared" si="52"/>
        <v/>
      </c>
      <c r="BD53" s="52" t="str">
        <f t="shared" si="53"/>
        <v/>
      </c>
      <c r="BE53" s="52" t="str">
        <f t="shared" si="54"/>
        <v/>
      </c>
      <c r="BF53" s="52" t="str">
        <f t="shared" si="55"/>
        <v/>
      </c>
      <c r="BG53" s="52" t="str">
        <f t="shared" si="56"/>
        <v/>
      </c>
      <c r="BH53" s="2"/>
      <c r="BI53" s="103" t="str">
        <f>IF(ISBLANK('IP Rules'!N53),"",'IP Rules'!N53)</f>
        <v/>
      </c>
      <c r="BJ53" s="110" t="str">
        <f t="shared" si="127"/>
        <v/>
      </c>
      <c r="BK53" s="109" t="str">
        <f t="shared" si="128"/>
        <v>MISSING</v>
      </c>
      <c r="BL53" s="109" t="str">
        <f t="shared" si="129"/>
        <v>MISSING</v>
      </c>
      <c r="BM53" s="109" t="str">
        <f t="shared" si="130"/>
        <v>MISSING</v>
      </c>
      <c r="BN53" s="110" t="str">
        <f t="shared" si="131"/>
        <v>ERROR</v>
      </c>
      <c r="BO53" s="111" t="str">
        <f t="shared" si="132"/>
        <v>ERROR</v>
      </c>
      <c r="BP53" s="111" t="str">
        <f t="shared" si="133"/>
        <v>ERROR</v>
      </c>
      <c r="BQ53" s="111" t="str">
        <f t="shared" si="134"/>
        <v>ERROR</v>
      </c>
      <c r="BR53" s="109" t="str">
        <f t="shared" si="135"/>
        <v>ERROR</v>
      </c>
      <c r="BS53" s="110" t="str">
        <f t="shared" si="136"/>
        <v>ERROR</v>
      </c>
      <c r="BT53" s="109" t="str">
        <f t="shared" si="64"/>
        <v>ERROR</v>
      </c>
      <c r="BU53" s="109" t="str">
        <f t="shared" si="65"/>
        <v>ERROR</v>
      </c>
      <c r="BV53" s="109" t="str">
        <f t="shared" si="66"/>
        <v>ERROR</v>
      </c>
      <c r="BW53" s="109" t="str">
        <f t="shared" si="67"/>
        <v>ERROR</v>
      </c>
      <c r="BX53" s="110" t="str">
        <f t="shared" si="137"/>
        <v>ERROR</v>
      </c>
      <c r="BY53" s="110" t="str">
        <f t="shared" si="125"/>
        <v/>
      </c>
      <c r="BZ53" s="117" t="str">
        <f t="shared" si="69"/>
        <v>OK</v>
      </c>
      <c r="CA53" s="104" t="str">
        <f t="shared" si="138"/>
        <v/>
      </c>
      <c r="CB53" s="104" t="str">
        <f t="shared" si="139"/>
        <v/>
      </c>
      <c r="CC53" s="104" t="str">
        <f t="shared" si="140"/>
        <v/>
      </c>
      <c r="CD53" s="109" t="str">
        <f t="shared" si="70"/>
        <v>FAILED CHECKS</v>
      </c>
      <c r="CE53" s="22"/>
      <c r="CF53" s="116" t="str">
        <f t="shared" si="141"/>
        <v>ERROR</v>
      </c>
      <c r="CG53" s="116" t="str">
        <f t="shared" si="142"/>
        <v>-</v>
      </c>
      <c r="CH53" s="116" t="str">
        <f t="shared" si="143"/>
        <v>-</v>
      </c>
      <c r="CI53" s="116" t="str">
        <f t="shared" si="144"/>
        <v>-</v>
      </c>
      <c r="CJ53" s="116">
        <f t="shared" si="75"/>
        <v>0</v>
      </c>
      <c r="CK53" s="116">
        <f t="shared" si="76"/>
        <v>0</v>
      </c>
      <c r="CL53" s="116">
        <f t="shared" si="77"/>
        <v>0</v>
      </c>
      <c r="CM53" s="116">
        <f t="shared" si="78"/>
        <v>0</v>
      </c>
      <c r="CN53" s="116">
        <f t="shared" si="79"/>
        <v>0</v>
      </c>
      <c r="CO53" s="116">
        <f t="shared" si="80"/>
        <v>0</v>
      </c>
      <c r="CP53" s="116">
        <f t="shared" si="81"/>
        <v>0</v>
      </c>
      <c r="CQ53" s="116">
        <f t="shared" si="82"/>
        <v>0</v>
      </c>
      <c r="CR53" s="116">
        <f t="shared" si="83"/>
        <v>0</v>
      </c>
      <c r="CS53" s="116">
        <f t="shared" si="84"/>
        <v>0</v>
      </c>
      <c r="CT53" s="116">
        <f t="shared" si="85"/>
        <v>0</v>
      </c>
      <c r="CU53" s="116">
        <f t="shared" si="86"/>
        <v>0</v>
      </c>
      <c r="CV53" s="116">
        <f t="shared" si="87"/>
        <v>0</v>
      </c>
      <c r="CW53" s="116">
        <f t="shared" si="88"/>
        <v>0</v>
      </c>
      <c r="CX53" s="116">
        <f t="shared" si="89"/>
        <v>0</v>
      </c>
      <c r="CY53" s="116">
        <f t="shared" si="90"/>
        <v>0</v>
      </c>
      <c r="CZ53" s="116">
        <f t="shared" si="91"/>
        <v>0</v>
      </c>
      <c r="DA53" s="116">
        <f t="shared" si="92"/>
        <v>0</v>
      </c>
      <c r="DB53" s="116">
        <f t="shared" si="93"/>
        <v>0</v>
      </c>
      <c r="DC53" s="116">
        <f t="shared" si="94"/>
        <v>0</v>
      </c>
      <c r="DD53" s="116">
        <f t="shared" si="95"/>
        <v>0</v>
      </c>
      <c r="DE53" s="116">
        <f t="shared" si="96"/>
        <v>0</v>
      </c>
      <c r="DF53" s="116">
        <f t="shared" si="97"/>
        <v>0</v>
      </c>
      <c r="DG53" s="116">
        <f t="shared" si="98"/>
        <v>0</v>
      </c>
      <c r="DH53" s="116">
        <f t="shared" si="99"/>
        <v>0</v>
      </c>
      <c r="DI53" s="116">
        <f t="shared" si="100"/>
        <v>0</v>
      </c>
      <c r="DJ53" s="116">
        <f t="shared" si="101"/>
        <v>0</v>
      </c>
      <c r="DK53" s="116">
        <f t="shared" si="102"/>
        <v>0</v>
      </c>
      <c r="DL53" s="116">
        <f t="shared" si="103"/>
        <v>0</v>
      </c>
      <c r="DM53" s="116">
        <f t="shared" si="104"/>
        <v>0</v>
      </c>
      <c r="DN53" s="116">
        <f t="shared" si="105"/>
        <v>0</v>
      </c>
      <c r="DO53" s="116">
        <f t="shared" si="106"/>
        <v>0</v>
      </c>
      <c r="DP53" s="116">
        <f t="shared" si="107"/>
        <v>0</v>
      </c>
      <c r="DQ53" s="116">
        <f t="shared" si="108"/>
        <v>0</v>
      </c>
      <c r="DR53" s="116">
        <f t="shared" si="109"/>
        <v>0</v>
      </c>
      <c r="DS53" s="116">
        <f t="shared" si="110"/>
        <v>0</v>
      </c>
      <c r="DT53" s="116">
        <f t="shared" si="126"/>
        <v>0</v>
      </c>
      <c r="DU53" s="116">
        <f t="shared" si="111"/>
        <v>0</v>
      </c>
      <c r="DV53" s="116">
        <f t="shared" si="145"/>
        <v>0</v>
      </c>
      <c r="DW53" s="116">
        <f t="shared" si="146"/>
        <v>0</v>
      </c>
      <c r="DX53" s="114" t="b">
        <f t="shared" si="12"/>
        <v>0</v>
      </c>
      <c r="DY53" s="116" t="str">
        <f t="shared" si="114"/>
        <v>FAILED CHECKS</v>
      </c>
      <c r="DZ53" s="2"/>
      <c r="EA53" s="105" t="str">
        <f t="shared" si="13"/>
        <v/>
      </c>
      <c r="EB53" s="2"/>
      <c r="EC53" s="105" t="str">
        <f t="shared" si="14"/>
        <v/>
      </c>
      <c r="ED53" s="2"/>
      <c r="EE53" s="105" t="str">
        <f t="shared" si="15"/>
        <v/>
      </c>
      <c r="EF53" s="2"/>
      <c r="EG53" s="6">
        <f t="shared" si="120"/>
        <v>43</v>
      </c>
      <c r="EH53" s="2"/>
      <c r="EI53" s="29" t="str">
        <f>IF(ISBLANK('IP Rules'!P53),"",'IP Rules'!P53)</f>
        <v/>
      </c>
      <c r="EJ53" s="2"/>
      <c r="EK53" s="29" t="str">
        <f>IF(ISBLANK('IP Rules'!R53),"",'IP Rules'!R53)</f>
        <v/>
      </c>
      <c r="EL53" s="2"/>
      <c r="EM53" s="29" t="str">
        <f>IF(ISBLANK('IP Rules'!T53),"",'IP Rules'!T53)</f>
        <v/>
      </c>
      <c r="EN53" s="2"/>
      <c r="EO53" s="7" t="str">
        <f t="shared" si="121"/>
        <v>NO</v>
      </c>
      <c r="EP53" s="7" t="str">
        <f t="shared" si="122"/>
        <v>NO</v>
      </c>
      <c r="EQ53" s="7" t="str">
        <f t="shared" si="123"/>
        <v/>
      </c>
      <c r="ER53" s="7" t="str">
        <f t="shared" si="124"/>
        <v/>
      </c>
      <c r="ES53" s="7" t="str">
        <f>IF(AND(ISNUMBER('IP Rules'!R53),'IP Rules'!R53&gt;=0,'IP Rules'!R53&lt;=65535),"GOOD","BAD")</f>
        <v>BAD</v>
      </c>
      <c r="ET53" s="7" t="str">
        <f>IF(OR(AND(ISNUMBER('IP Rules'!T53),'IP Rules'!T53&gt;=1,'IP Rules'!T53&lt;=65535,'IP Rules'!R53&lt;'IP Rules'!T53),'IP Rules'!T53=""),"GOOD","BAD")</f>
        <v>GOOD</v>
      </c>
      <c r="EU53" s="9" t="str">
        <f t="shared" si="16"/>
        <v/>
      </c>
      <c r="EV53" s="2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</row>
    <row r="54" spans="1:211" ht="15.75" thickBot="1">
      <c r="A54" s="2"/>
      <c r="B54" s="6">
        <f t="shared" si="116"/>
        <v>44</v>
      </c>
      <c r="C54" s="2"/>
      <c r="D54" s="48" t="str">
        <f>IF(ISBLANK('IP Rules'!H54),"",'IP Rules'!H54)</f>
        <v/>
      </c>
      <c r="E54" s="52" t="str">
        <f t="shared" si="17"/>
        <v/>
      </c>
      <c r="F54" s="52" t="str">
        <f t="shared" si="18"/>
        <v/>
      </c>
      <c r="G54" s="52" t="str">
        <f t="shared" si="19"/>
        <v/>
      </c>
      <c r="H54" s="52" t="str">
        <f t="shared" si="20"/>
        <v/>
      </c>
      <c r="I54" s="52" t="str">
        <f t="shared" si="21"/>
        <v/>
      </c>
      <c r="J54" s="52" t="str">
        <f t="shared" si="22"/>
        <v/>
      </c>
      <c r="K54" s="52" t="str">
        <f t="shared" si="23"/>
        <v/>
      </c>
      <c r="L54" s="52" t="str">
        <f t="shared" si="24"/>
        <v/>
      </c>
      <c r="M54" s="2"/>
      <c r="N54" s="52" t="str">
        <f t="shared" si="25"/>
        <v/>
      </c>
      <c r="O54" s="2"/>
      <c r="P54" s="103" t="str">
        <f>IF(UPPER('IP Rules'!H54)="ANY","",IF(LEN(TRIM('IP Rules'!J54))=0,"",'IP Rules'!J54))</f>
        <v/>
      </c>
      <c r="Q54" s="7" t="str">
        <f t="shared" si="26"/>
        <v/>
      </c>
      <c r="R54" s="109" t="str">
        <f t="shared" si="27"/>
        <v>MISSING</v>
      </c>
      <c r="S54" s="109" t="str">
        <f t="shared" si="28"/>
        <v>MISSING</v>
      </c>
      <c r="T54" s="109" t="str">
        <f t="shared" si="29"/>
        <v>MISSING</v>
      </c>
      <c r="U54" s="110" t="str">
        <f t="shared" si="30"/>
        <v>ERROR</v>
      </c>
      <c r="V54" s="111" t="str">
        <f t="shared" si="31"/>
        <v>ERROR</v>
      </c>
      <c r="W54" s="111" t="str">
        <f t="shared" si="32"/>
        <v>ERROR</v>
      </c>
      <c r="X54" s="111" t="str">
        <f t="shared" si="33"/>
        <v>ERROR</v>
      </c>
      <c r="Y54" s="109" t="str">
        <f t="shared" si="34"/>
        <v>ERROR</v>
      </c>
      <c r="Z54" s="110" t="str">
        <f t="shared" si="35"/>
        <v>ERROR</v>
      </c>
      <c r="AA54" s="109" t="str">
        <f t="shared" si="36"/>
        <v>ERROR</v>
      </c>
      <c r="AB54" s="109" t="str">
        <f t="shared" si="37"/>
        <v>ERROR</v>
      </c>
      <c r="AC54" s="109" t="str">
        <f t="shared" si="38"/>
        <v>ERROR</v>
      </c>
      <c r="AD54" s="109" t="str">
        <f t="shared" si="39"/>
        <v>ERROR</v>
      </c>
      <c r="AE54" s="110" t="str">
        <f t="shared" si="40"/>
        <v>ERROR</v>
      </c>
      <c r="AF54" s="7" t="str">
        <f t="shared" si="41"/>
        <v/>
      </c>
      <c r="AG54" s="104" t="str">
        <f t="shared" si="42"/>
        <v/>
      </c>
      <c r="AH54" s="104" t="str">
        <f t="shared" si="43"/>
        <v/>
      </c>
      <c r="AI54" s="104" t="str">
        <f t="shared" si="44"/>
        <v/>
      </c>
      <c r="AJ54" s="114" t="str">
        <f>IF(AND(Q54&lt;&gt;"ERROR",UPPER('IP Rules'!D54)="GLOBAL",UPPER(N54)="ANY"),"All_IPs","")</f>
        <v/>
      </c>
      <c r="AK54" s="114" t="str">
        <f>IF(AND(Q54&lt;&gt;"ERROR",UPPER('IP Rules'!D54)="NATIONAL",UPPER(N54)="ANY"),"GRP_ALL_CNSP_SUBNETS","")</f>
        <v/>
      </c>
      <c r="AL54" s="104" t="str">
        <f>IF(LEN(TRIM(D54))=0,"",IF(AND(Q54&lt;&gt;"ERROR",UPPER('IP Rules'!H54)&lt;&gt;"ANY"),AI54&amp;N54&amp;"_"&amp;AG54,""))</f>
        <v/>
      </c>
      <c r="AM54" s="109" t="str">
        <f t="shared" si="45"/>
        <v>FAILED CHECKS</v>
      </c>
      <c r="AN54" s="2"/>
      <c r="AO54" s="62" t="str">
        <f t="shared" si="3"/>
        <v/>
      </c>
      <c r="AP54" s="26"/>
      <c r="AQ54" s="62" t="str">
        <f t="shared" si="46"/>
        <v/>
      </c>
      <c r="AR54" s="26"/>
      <c r="AS54" s="6">
        <f>'IP Rules'!F54</f>
        <v>0</v>
      </c>
      <c r="AT54" s="2"/>
      <c r="AU54" s="6">
        <f t="shared" si="47"/>
        <v>44</v>
      </c>
      <c r="AV54" s="2"/>
      <c r="AW54" s="46" t="str">
        <f>IF(ISBLANK('IP Rules'!L54),"",'IP Rules'!L54)</f>
        <v/>
      </c>
      <c r="AX54" s="2"/>
      <c r="AY54" s="52" t="str">
        <f t="shared" si="48"/>
        <v/>
      </c>
      <c r="AZ54" s="52" t="str">
        <f t="shared" si="49"/>
        <v/>
      </c>
      <c r="BA54" s="52" t="str">
        <f t="shared" si="50"/>
        <v/>
      </c>
      <c r="BB54" s="52" t="str">
        <f t="shared" si="51"/>
        <v/>
      </c>
      <c r="BC54" s="52" t="str">
        <f t="shared" si="52"/>
        <v/>
      </c>
      <c r="BD54" s="52" t="str">
        <f t="shared" si="53"/>
        <v/>
      </c>
      <c r="BE54" s="52" t="str">
        <f t="shared" si="54"/>
        <v/>
      </c>
      <c r="BF54" s="52" t="str">
        <f t="shared" si="55"/>
        <v/>
      </c>
      <c r="BG54" s="52" t="str">
        <f t="shared" si="56"/>
        <v/>
      </c>
      <c r="BH54" s="2"/>
      <c r="BI54" s="103" t="str">
        <f>IF(ISBLANK('IP Rules'!N54),"",'IP Rules'!N54)</f>
        <v/>
      </c>
      <c r="BJ54" s="110" t="str">
        <f t="shared" si="127"/>
        <v/>
      </c>
      <c r="BK54" s="109" t="str">
        <f t="shared" si="128"/>
        <v>MISSING</v>
      </c>
      <c r="BL54" s="109" t="str">
        <f t="shared" si="129"/>
        <v>MISSING</v>
      </c>
      <c r="BM54" s="109" t="str">
        <f t="shared" si="130"/>
        <v>MISSING</v>
      </c>
      <c r="BN54" s="110" t="str">
        <f t="shared" si="131"/>
        <v>ERROR</v>
      </c>
      <c r="BO54" s="111" t="str">
        <f t="shared" si="132"/>
        <v>ERROR</v>
      </c>
      <c r="BP54" s="111" t="str">
        <f t="shared" si="133"/>
        <v>ERROR</v>
      </c>
      <c r="BQ54" s="111" t="str">
        <f t="shared" si="134"/>
        <v>ERROR</v>
      </c>
      <c r="BR54" s="109" t="str">
        <f t="shared" si="135"/>
        <v>ERROR</v>
      </c>
      <c r="BS54" s="110" t="str">
        <f t="shared" si="136"/>
        <v>ERROR</v>
      </c>
      <c r="BT54" s="109" t="str">
        <f t="shared" si="64"/>
        <v>ERROR</v>
      </c>
      <c r="BU54" s="109" t="str">
        <f t="shared" si="65"/>
        <v>ERROR</v>
      </c>
      <c r="BV54" s="109" t="str">
        <f t="shared" si="66"/>
        <v>ERROR</v>
      </c>
      <c r="BW54" s="109" t="str">
        <f t="shared" si="67"/>
        <v>ERROR</v>
      </c>
      <c r="BX54" s="110" t="str">
        <f t="shared" si="137"/>
        <v>ERROR</v>
      </c>
      <c r="BY54" s="110" t="str">
        <f t="shared" si="125"/>
        <v/>
      </c>
      <c r="BZ54" s="117" t="str">
        <f t="shared" si="69"/>
        <v>OK</v>
      </c>
      <c r="CA54" s="104" t="str">
        <f t="shared" si="138"/>
        <v/>
      </c>
      <c r="CB54" s="104" t="str">
        <f t="shared" si="139"/>
        <v/>
      </c>
      <c r="CC54" s="104" t="str">
        <f t="shared" si="140"/>
        <v/>
      </c>
      <c r="CD54" s="109" t="str">
        <f t="shared" si="70"/>
        <v>FAILED CHECKS</v>
      </c>
      <c r="CE54" s="22"/>
      <c r="CF54" s="116" t="str">
        <f t="shared" si="141"/>
        <v>ERROR</v>
      </c>
      <c r="CG54" s="116" t="str">
        <f t="shared" si="142"/>
        <v>-</v>
      </c>
      <c r="CH54" s="116" t="str">
        <f t="shared" si="143"/>
        <v>-</v>
      </c>
      <c r="CI54" s="116" t="str">
        <f t="shared" si="144"/>
        <v>-</v>
      </c>
      <c r="CJ54" s="116">
        <f t="shared" si="75"/>
        <v>0</v>
      </c>
      <c r="CK54" s="116">
        <f t="shared" si="76"/>
        <v>0</v>
      </c>
      <c r="CL54" s="116">
        <f t="shared" si="77"/>
        <v>0</v>
      </c>
      <c r="CM54" s="116">
        <f t="shared" si="78"/>
        <v>0</v>
      </c>
      <c r="CN54" s="116">
        <f t="shared" si="79"/>
        <v>0</v>
      </c>
      <c r="CO54" s="116">
        <f t="shared" si="80"/>
        <v>0</v>
      </c>
      <c r="CP54" s="116">
        <f t="shared" si="81"/>
        <v>0</v>
      </c>
      <c r="CQ54" s="116">
        <f t="shared" si="82"/>
        <v>0</v>
      </c>
      <c r="CR54" s="116">
        <f t="shared" si="83"/>
        <v>0</v>
      </c>
      <c r="CS54" s="116">
        <f t="shared" si="84"/>
        <v>0</v>
      </c>
      <c r="CT54" s="116">
        <f t="shared" si="85"/>
        <v>0</v>
      </c>
      <c r="CU54" s="116">
        <f t="shared" si="86"/>
        <v>0</v>
      </c>
      <c r="CV54" s="116">
        <f t="shared" si="87"/>
        <v>0</v>
      </c>
      <c r="CW54" s="116">
        <f t="shared" si="88"/>
        <v>0</v>
      </c>
      <c r="CX54" s="116">
        <f t="shared" si="89"/>
        <v>0</v>
      </c>
      <c r="CY54" s="116">
        <f t="shared" si="90"/>
        <v>0</v>
      </c>
      <c r="CZ54" s="116">
        <f t="shared" si="91"/>
        <v>0</v>
      </c>
      <c r="DA54" s="116">
        <f t="shared" si="92"/>
        <v>0</v>
      </c>
      <c r="DB54" s="116">
        <f t="shared" si="93"/>
        <v>0</v>
      </c>
      <c r="DC54" s="116">
        <f t="shared" si="94"/>
        <v>0</v>
      </c>
      <c r="DD54" s="116">
        <f t="shared" si="95"/>
        <v>0</v>
      </c>
      <c r="DE54" s="116">
        <f t="shared" si="96"/>
        <v>0</v>
      </c>
      <c r="DF54" s="116">
        <f t="shared" si="97"/>
        <v>0</v>
      </c>
      <c r="DG54" s="116">
        <f t="shared" si="98"/>
        <v>0</v>
      </c>
      <c r="DH54" s="116">
        <f t="shared" si="99"/>
        <v>0</v>
      </c>
      <c r="DI54" s="116">
        <f t="shared" si="100"/>
        <v>0</v>
      </c>
      <c r="DJ54" s="116">
        <f t="shared" si="101"/>
        <v>0</v>
      </c>
      <c r="DK54" s="116">
        <f t="shared" si="102"/>
        <v>0</v>
      </c>
      <c r="DL54" s="116">
        <f t="shared" si="103"/>
        <v>0</v>
      </c>
      <c r="DM54" s="116">
        <f t="shared" si="104"/>
        <v>0</v>
      </c>
      <c r="DN54" s="116">
        <f t="shared" si="105"/>
        <v>0</v>
      </c>
      <c r="DO54" s="116">
        <f t="shared" si="106"/>
        <v>0</v>
      </c>
      <c r="DP54" s="116">
        <f t="shared" si="107"/>
        <v>0</v>
      </c>
      <c r="DQ54" s="116">
        <f t="shared" si="108"/>
        <v>0</v>
      </c>
      <c r="DR54" s="116">
        <f t="shared" si="109"/>
        <v>0</v>
      </c>
      <c r="DS54" s="116">
        <f t="shared" si="110"/>
        <v>0</v>
      </c>
      <c r="DT54" s="116">
        <f t="shared" si="126"/>
        <v>0</v>
      </c>
      <c r="DU54" s="116">
        <f t="shared" si="111"/>
        <v>0</v>
      </c>
      <c r="DV54" s="116">
        <f t="shared" si="145"/>
        <v>0</v>
      </c>
      <c r="DW54" s="116">
        <f t="shared" si="146"/>
        <v>0</v>
      </c>
      <c r="DX54" s="114" t="b">
        <f t="shared" si="12"/>
        <v>0</v>
      </c>
      <c r="DY54" s="116" t="str">
        <f t="shared" si="114"/>
        <v>FAILED CHECKS</v>
      </c>
      <c r="DZ54" s="2"/>
      <c r="EA54" s="105" t="str">
        <f t="shared" si="13"/>
        <v/>
      </c>
      <c r="EB54" s="2"/>
      <c r="EC54" s="105" t="str">
        <f t="shared" si="14"/>
        <v/>
      </c>
      <c r="ED54" s="2"/>
      <c r="EE54" s="105" t="str">
        <f t="shared" si="15"/>
        <v/>
      </c>
      <c r="EF54" s="2"/>
      <c r="EG54" s="6">
        <f t="shared" si="120"/>
        <v>44</v>
      </c>
      <c r="EH54" s="2"/>
      <c r="EI54" s="29" t="str">
        <f>IF(ISBLANK('IP Rules'!P54),"",'IP Rules'!P54)</f>
        <v/>
      </c>
      <c r="EJ54" s="2"/>
      <c r="EK54" s="29" t="str">
        <f>IF(ISBLANK('IP Rules'!R54),"",'IP Rules'!R54)</f>
        <v/>
      </c>
      <c r="EL54" s="2"/>
      <c r="EM54" s="29" t="str">
        <f>IF(ISBLANK('IP Rules'!T54),"",'IP Rules'!T54)</f>
        <v/>
      </c>
      <c r="EN54" s="2"/>
      <c r="EO54" s="7" t="str">
        <f t="shared" si="121"/>
        <v>NO</v>
      </c>
      <c r="EP54" s="7" t="str">
        <f t="shared" si="122"/>
        <v>NO</v>
      </c>
      <c r="EQ54" s="7" t="str">
        <f t="shared" si="123"/>
        <v/>
      </c>
      <c r="ER54" s="7" t="str">
        <f t="shared" si="124"/>
        <v/>
      </c>
      <c r="ES54" s="7" t="str">
        <f>IF(AND(ISNUMBER('IP Rules'!R54),'IP Rules'!R54&gt;=0,'IP Rules'!R54&lt;=65535),"GOOD","BAD")</f>
        <v>BAD</v>
      </c>
      <c r="ET54" s="7" t="str">
        <f>IF(OR(AND(ISNUMBER('IP Rules'!T54),'IP Rules'!T54&gt;=1,'IP Rules'!T54&lt;=65535,'IP Rules'!R54&lt;'IP Rules'!T54),'IP Rules'!T54=""),"GOOD","BAD")</f>
        <v>GOOD</v>
      </c>
      <c r="EU54" s="9" t="str">
        <f t="shared" si="16"/>
        <v/>
      </c>
      <c r="EV54" s="2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</row>
    <row r="55" spans="1:211" ht="15.75" thickBot="1">
      <c r="A55" s="2"/>
      <c r="B55" s="6">
        <f t="shared" si="116"/>
        <v>45</v>
      </c>
      <c r="C55" s="2"/>
      <c r="D55" s="48" t="str">
        <f>IF(ISBLANK('IP Rules'!H55),"",'IP Rules'!H55)</f>
        <v/>
      </c>
      <c r="E55" s="52" t="str">
        <f t="shared" si="17"/>
        <v/>
      </c>
      <c r="F55" s="52" t="str">
        <f t="shared" si="18"/>
        <v/>
      </c>
      <c r="G55" s="52" t="str">
        <f t="shared" si="19"/>
        <v/>
      </c>
      <c r="H55" s="52" t="str">
        <f t="shared" si="20"/>
        <v/>
      </c>
      <c r="I55" s="52" t="str">
        <f t="shared" si="21"/>
        <v/>
      </c>
      <c r="J55" s="52" t="str">
        <f t="shared" si="22"/>
        <v/>
      </c>
      <c r="K55" s="52" t="str">
        <f t="shared" si="23"/>
        <v/>
      </c>
      <c r="L55" s="52" t="str">
        <f t="shared" si="24"/>
        <v/>
      </c>
      <c r="M55" s="2"/>
      <c r="N55" s="52" t="str">
        <f t="shared" si="25"/>
        <v/>
      </c>
      <c r="O55" s="2"/>
      <c r="P55" s="103" t="str">
        <f>IF(UPPER('IP Rules'!H55)="ANY","",IF(LEN(TRIM('IP Rules'!J55))=0,"",'IP Rules'!J55))</f>
        <v/>
      </c>
      <c r="Q55" s="7" t="str">
        <f t="shared" si="26"/>
        <v/>
      </c>
      <c r="R55" s="109" t="str">
        <f t="shared" si="27"/>
        <v>MISSING</v>
      </c>
      <c r="S55" s="109" t="str">
        <f t="shared" si="28"/>
        <v>MISSING</v>
      </c>
      <c r="T55" s="109" t="str">
        <f t="shared" si="29"/>
        <v>MISSING</v>
      </c>
      <c r="U55" s="110" t="str">
        <f t="shared" si="30"/>
        <v>ERROR</v>
      </c>
      <c r="V55" s="111" t="str">
        <f t="shared" si="31"/>
        <v>ERROR</v>
      </c>
      <c r="W55" s="111" t="str">
        <f t="shared" si="32"/>
        <v>ERROR</v>
      </c>
      <c r="X55" s="111" t="str">
        <f t="shared" si="33"/>
        <v>ERROR</v>
      </c>
      <c r="Y55" s="109" t="str">
        <f t="shared" si="34"/>
        <v>ERROR</v>
      </c>
      <c r="Z55" s="110" t="str">
        <f t="shared" si="35"/>
        <v>ERROR</v>
      </c>
      <c r="AA55" s="109" t="str">
        <f t="shared" si="36"/>
        <v>ERROR</v>
      </c>
      <c r="AB55" s="109" t="str">
        <f t="shared" si="37"/>
        <v>ERROR</v>
      </c>
      <c r="AC55" s="109" t="str">
        <f t="shared" si="38"/>
        <v>ERROR</v>
      </c>
      <c r="AD55" s="109" t="str">
        <f t="shared" si="39"/>
        <v>ERROR</v>
      </c>
      <c r="AE55" s="110" t="str">
        <f t="shared" si="40"/>
        <v>ERROR</v>
      </c>
      <c r="AF55" s="7" t="str">
        <f t="shared" si="41"/>
        <v/>
      </c>
      <c r="AG55" s="104" t="str">
        <f t="shared" si="42"/>
        <v/>
      </c>
      <c r="AH55" s="104" t="str">
        <f t="shared" si="43"/>
        <v/>
      </c>
      <c r="AI55" s="104" t="str">
        <f t="shared" si="44"/>
        <v/>
      </c>
      <c r="AJ55" s="114" t="str">
        <f>IF(AND(Q55&lt;&gt;"ERROR",UPPER('IP Rules'!D55)="GLOBAL",UPPER(N55)="ANY"),"All_IPs","")</f>
        <v/>
      </c>
      <c r="AK55" s="114" t="str">
        <f>IF(AND(Q55&lt;&gt;"ERROR",UPPER('IP Rules'!D55)="NATIONAL",UPPER(N55)="ANY"),"GRP_ALL_CNSP_SUBNETS","")</f>
        <v/>
      </c>
      <c r="AL55" s="104" t="str">
        <f>IF(LEN(TRIM(D55))=0,"",IF(AND(Q55&lt;&gt;"ERROR",UPPER('IP Rules'!H55)&lt;&gt;"ANY"),AI55&amp;N55&amp;"_"&amp;AG55,""))</f>
        <v/>
      </c>
      <c r="AM55" s="109" t="str">
        <f t="shared" si="45"/>
        <v>FAILED CHECKS</v>
      </c>
      <c r="AN55" s="2"/>
      <c r="AO55" s="62" t="str">
        <f t="shared" si="3"/>
        <v/>
      </c>
      <c r="AP55" s="26"/>
      <c r="AQ55" s="62" t="str">
        <f t="shared" si="46"/>
        <v/>
      </c>
      <c r="AR55" s="26"/>
      <c r="AS55" s="6">
        <f>'IP Rules'!F55</f>
        <v>0</v>
      </c>
      <c r="AT55" s="2"/>
      <c r="AU55" s="6">
        <f t="shared" si="47"/>
        <v>45</v>
      </c>
      <c r="AV55" s="2"/>
      <c r="AW55" s="46" t="str">
        <f>IF(ISBLANK('IP Rules'!L55),"",'IP Rules'!L55)</f>
        <v/>
      </c>
      <c r="AX55" s="2"/>
      <c r="AY55" s="52" t="str">
        <f t="shared" si="48"/>
        <v/>
      </c>
      <c r="AZ55" s="52" t="str">
        <f t="shared" si="49"/>
        <v/>
      </c>
      <c r="BA55" s="52" t="str">
        <f t="shared" si="50"/>
        <v/>
      </c>
      <c r="BB55" s="52" t="str">
        <f t="shared" si="51"/>
        <v/>
      </c>
      <c r="BC55" s="52" t="str">
        <f t="shared" si="52"/>
        <v/>
      </c>
      <c r="BD55" s="52" t="str">
        <f t="shared" si="53"/>
        <v/>
      </c>
      <c r="BE55" s="52" t="str">
        <f t="shared" si="54"/>
        <v/>
      </c>
      <c r="BF55" s="52" t="str">
        <f t="shared" si="55"/>
        <v/>
      </c>
      <c r="BG55" s="52" t="str">
        <f t="shared" si="56"/>
        <v/>
      </c>
      <c r="BH55" s="2"/>
      <c r="BI55" s="103" t="str">
        <f>IF(ISBLANK('IP Rules'!N55),"",'IP Rules'!N55)</f>
        <v/>
      </c>
      <c r="BJ55" s="110" t="str">
        <f t="shared" si="127"/>
        <v/>
      </c>
      <c r="BK55" s="109" t="str">
        <f t="shared" si="128"/>
        <v>MISSING</v>
      </c>
      <c r="BL55" s="109" t="str">
        <f t="shared" si="129"/>
        <v>MISSING</v>
      </c>
      <c r="BM55" s="109" t="str">
        <f t="shared" si="130"/>
        <v>MISSING</v>
      </c>
      <c r="BN55" s="110" t="str">
        <f t="shared" si="131"/>
        <v>ERROR</v>
      </c>
      <c r="BO55" s="111" t="str">
        <f t="shared" si="132"/>
        <v>ERROR</v>
      </c>
      <c r="BP55" s="111" t="str">
        <f t="shared" si="133"/>
        <v>ERROR</v>
      </c>
      <c r="BQ55" s="111" t="str">
        <f t="shared" si="134"/>
        <v>ERROR</v>
      </c>
      <c r="BR55" s="109" t="str">
        <f t="shared" si="135"/>
        <v>ERROR</v>
      </c>
      <c r="BS55" s="110" t="str">
        <f t="shared" si="136"/>
        <v>ERROR</v>
      </c>
      <c r="BT55" s="109" t="str">
        <f t="shared" si="64"/>
        <v>ERROR</v>
      </c>
      <c r="BU55" s="109" t="str">
        <f t="shared" si="65"/>
        <v>ERROR</v>
      </c>
      <c r="BV55" s="109" t="str">
        <f t="shared" si="66"/>
        <v>ERROR</v>
      </c>
      <c r="BW55" s="109" t="str">
        <f t="shared" si="67"/>
        <v>ERROR</v>
      </c>
      <c r="BX55" s="110" t="str">
        <f t="shared" si="137"/>
        <v>ERROR</v>
      </c>
      <c r="BY55" s="110" t="str">
        <f t="shared" si="125"/>
        <v/>
      </c>
      <c r="BZ55" s="117" t="str">
        <f t="shared" si="69"/>
        <v>OK</v>
      </c>
      <c r="CA55" s="104" t="str">
        <f t="shared" si="138"/>
        <v/>
      </c>
      <c r="CB55" s="104" t="str">
        <f t="shared" si="139"/>
        <v/>
      </c>
      <c r="CC55" s="104" t="str">
        <f t="shared" si="140"/>
        <v/>
      </c>
      <c r="CD55" s="109" t="str">
        <f t="shared" si="70"/>
        <v>FAILED CHECKS</v>
      </c>
      <c r="CE55" s="22"/>
      <c r="CF55" s="116" t="str">
        <f t="shared" si="141"/>
        <v>ERROR</v>
      </c>
      <c r="CG55" s="116" t="str">
        <f t="shared" si="142"/>
        <v>-</v>
      </c>
      <c r="CH55" s="116" t="str">
        <f t="shared" si="143"/>
        <v>-</v>
      </c>
      <c r="CI55" s="116" t="str">
        <f t="shared" si="144"/>
        <v>-</v>
      </c>
      <c r="CJ55" s="116">
        <f t="shared" si="75"/>
        <v>0</v>
      </c>
      <c r="CK55" s="116">
        <f t="shared" si="76"/>
        <v>0</v>
      </c>
      <c r="CL55" s="116">
        <f t="shared" si="77"/>
        <v>0</v>
      </c>
      <c r="CM55" s="116">
        <f t="shared" si="78"/>
        <v>0</v>
      </c>
      <c r="CN55" s="116">
        <f t="shared" si="79"/>
        <v>0</v>
      </c>
      <c r="CO55" s="116">
        <f t="shared" si="80"/>
        <v>0</v>
      </c>
      <c r="CP55" s="116">
        <f t="shared" si="81"/>
        <v>0</v>
      </c>
      <c r="CQ55" s="116">
        <f t="shared" si="82"/>
        <v>0</v>
      </c>
      <c r="CR55" s="116">
        <f t="shared" si="83"/>
        <v>0</v>
      </c>
      <c r="CS55" s="116">
        <f t="shared" si="84"/>
        <v>0</v>
      </c>
      <c r="CT55" s="116">
        <f t="shared" si="85"/>
        <v>0</v>
      </c>
      <c r="CU55" s="116">
        <f t="shared" si="86"/>
        <v>0</v>
      </c>
      <c r="CV55" s="116">
        <f t="shared" si="87"/>
        <v>0</v>
      </c>
      <c r="CW55" s="116">
        <f t="shared" si="88"/>
        <v>0</v>
      </c>
      <c r="CX55" s="116">
        <f t="shared" si="89"/>
        <v>0</v>
      </c>
      <c r="CY55" s="116">
        <f t="shared" si="90"/>
        <v>0</v>
      </c>
      <c r="CZ55" s="116">
        <f t="shared" si="91"/>
        <v>0</v>
      </c>
      <c r="DA55" s="116">
        <f t="shared" si="92"/>
        <v>0</v>
      </c>
      <c r="DB55" s="116">
        <f t="shared" si="93"/>
        <v>0</v>
      </c>
      <c r="DC55" s="116">
        <f t="shared" si="94"/>
        <v>0</v>
      </c>
      <c r="DD55" s="116">
        <f t="shared" si="95"/>
        <v>0</v>
      </c>
      <c r="DE55" s="116">
        <f t="shared" si="96"/>
        <v>0</v>
      </c>
      <c r="DF55" s="116">
        <f t="shared" si="97"/>
        <v>0</v>
      </c>
      <c r="DG55" s="116">
        <f t="shared" si="98"/>
        <v>0</v>
      </c>
      <c r="DH55" s="116">
        <f t="shared" si="99"/>
        <v>0</v>
      </c>
      <c r="DI55" s="116">
        <f t="shared" si="100"/>
        <v>0</v>
      </c>
      <c r="DJ55" s="116">
        <f t="shared" si="101"/>
        <v>0</v>
      </c>
      <c r="DK55" s="116">
        <f t="shared" si="102"/>
        <v>0</v>
      </c>
      <c r="DL55" s="116">
        <f t="shared" si="103"/>
        <v>0</v>
      </c>
      <c r="DM55" s="116">
        <f t="shared" si="104"/>
        <v>0</v>
      </c>
      <c r="DN55" s="116">
        <f t="shared" si="105"/>
        <v>0</v>
      </c>
      <c r="DO55" s="116">
        <f t="shared" si="106"/>
        <v>0</v>
      </c>
      <c r="DP55" s="116">
        <f t="shared" si="107"/>
        <v>0</v>
      </c>
      <c r="DQ55" s="116">
        <f t="shared" si="108"/>
        <v>0</v>
      </c>
      <c r="DR55" s="116">
        <f t="shared" si="109"/>
        <v>0</v>
      </c>
      <c r="DS55" s="116">
        <f t="shared" si="110"/>
        <v>0</v>
      </c>
      <c r="DT55" s="116">
        <f t="shared" si="126"/>
        <v>0</v>
      </c>
      <c r="DU55" s="116">
        <f t="shared" si="111"/>
        <v>0</v>
      </c>
      <c r="DV55" s="116">
        <f t="shared" si="145"/>
        <v>0</v>
      </c>
      <c r="DW55" s="116">
        <f t="shared" si="146"/>
        <v>0</v>
      </c>
      <c r="DX55" s="114" t="b">
        <f t="shared" si="12"/>
        <v>0</v>
      </c>
      <c r="DY55" s="116" t="str">
        <f t="shared" si="114"/>
        <v>FAILED CHECKS</v>
      </c>
      <c r="DZ55" s="2"/>
      <c r="EA55" s="105" t="str">
        <f t="shared" si="13"/>
        <v/>
      </c>
      <c r="EB55" s="2"/>
      <c r="EC55" s="105" t="str">
        <f t="shared" si="14"/>
        <v/>
      </c>
      <c r="ED55" s="2"/>
      <c r="EE55" s="105" t="str">
        <f t="shared" si="15"/>
        <v/>
      </c>
      <c r="EF55" s="2"/>
      <c r="EG55" s="6">
        <f t="shared" si="120"/>
        <v>45</v>
      </c>
      <c r="EH55" s="2"/>
      <c r="EI55" s="29" t="str">
        <f>IF(ISBLANK('IP Rules'!P55),"",'IP Rules'!P55)</f>
        <v/>
      </c>
      <c r="EJ55" s="2"/>
      <c r="EK55" s="29" t="str">
        <f>IF(ISBLANK('IP Rules'!R55),"",'IP Rules'!R55)</f>
        <v/>
      </c>
      <c r="EL55" s="2"/>
      <c r="EM55" s="29" t="str">
        <f>IF(ISBLANK('IP Rules'!T55),"",'IP Rules'!T55)</f>
        <v/>
      </c>
      <c r="EN55" s="2"/>
      <c r="EO55" s="7" t="str">
        <f t="shared" si="121"/>
        <v>NO</v>
      </c>
      <c r="EP55" s="7" t="str">
        <f t="shared" si="122"/>
        <v>NO</v>
      </c>
      <c r="EQ55" s="7" t="str">
        <f t="shared" si="123"/>
        <v/>
      </c>
      <c r="ER55" s="7" t="str">
        <f t="shared" si="124"/>
        <v/>
      </c>
      <c r="ES55" s="7" t="str">
        <f>IF(AND(ISNUMBER('IP Rules'!R55),'IP Rules'!R55&gt;=0,'IP Rules'!R55&lt;=65535),"GOOD","BAD")</f>
        <v>BAD</v>
      </c>
      <c r="ET55" s="7" t="str">
        <f>IF(OR(AND(ISNUMBER('IP Rules'!T55),'IP Rules'!T55&gt;=1,'IP Rules'!T55&lt;=65535,'IP Rules'!R55&lt;'IP Rules'!T55),'IP Rules'!T55=""),"GOOD","BAD")</f>
        <v>GOOD</v>
      </c>
      <c r="EU55" s="9" t="str">
        <f t="shared" si="16"/>
        <v/>
      </c>
      <c r="EV55" s="2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</row>
    <row r="56" spans="1:211" ht="15.75" thickBot="1">
      <c r="A56" s="2"/>
      <c r="B56" s="6">
        <f t="shared" si="116"/>
        <v>46</v>
      </c>
      <c r="C56" s="2"/>
      <c r="D56" s="48" t="str">
        <f>IF(ISBLANK('IP Rules'!H56),"",'IP Rules'!H56)</f>
        <v/>
      </c>
      <c r="E56" s="52" t="str">
        <f t="shared" si="17"/>
        <v/>
      </c>
      <c r="F56" s="52" t="str">
        <f t="shared" si="18"/>
        <v/>
      </c>
      <c r="G56" s="52" t="str">
        <f t="shared" si="19"/>
        <v/>
      </c>
      <c r="H56" s="52" t="str">
        <f t="shared" si="20"/>
        <v/>
      </c>
      <c r="I56" s="52" t="str">
        <f t="shared" si="21"/>
        <v/>
      </c>
      <c r="J56" s="52" t="str">
        <f t="shared" si="22"/>
        <v/>
      </c>
      <c r="K56" s="52" t="str">
        <f t="shared" si="23"/>
        <v/>
      </c>
      <c r="L56" s="52" t="str">
        <f t="shared" si="24"/>
        <v/>
      </c>
      <c r="M56" s="2"/>
      <c r="N56" s="52" t="str">
        <f t="shared" si="25"/>
        <v/>
      </c>
      <c r="O56" s="2"/>
      <c r="P56" s="103" t="str">
        <f>IF(UPPER('IP Rules'!H56)="ANY","",IF(LEN(TRIM('IP Rules'!J56))=0,"",'IP Rules'!J56))</f>
        <v/>
      </c>
      <c r="Q56" s="7" t="str">
        <f t="shared" si="26"/>
        <v/>
      </c>
      <c r="R56" s="109" t="str">
        <f t="shared" si="27"/>
        <v>MISSING</v>
      </c>
      <c r="S56" s="109" t="str">
        <f t="shared" si="28"/>
        <v>MISSING</v>
      </c>
      <c r="T56" s="109" t="str">
        <f t="shared" si="29"/>
        <v>MISSING</v>
      </c>
      <c r="U56" s="110" t="str">
        <f t="shared" si="30"/>
        <v>ERROR</v>
      </c>
      <c r="V56" s="111" t="str">
        <f t="shared" si="31"/>
        <v>ERROR</v>
      </c>
      <c r="W56" s="111" t="str">
        <f t="shared" si="32"/>
        <v>ERROR</v>
      </c>
      <c r="X56" s="111" t="str">
        <f t="shared" si="33"/>
        <v>ERROR</v>
      </c>
      <c r="Y56" s="109" t="str">
        <f t="shared" si="34"/>
        <v>ERROR</v>
      </c>
      <c r="Z56" s="110" t="str">
        <f t="shared" si="35"/>
        <v>ERROR</v>
      </c>
      <c r="AA56" s="109" t="str">
        <f t="shared" si="36"/>
        <v>ERROR</v>
      </c>
      <c r="AB56" s="109" t="str">
        <f t="shared" si="37"/>
        <v>ERROR</v>
      </c>
      <c r="AC56" s="109" t="str">
        <f t="shared" si="38"/>
        <v>ERROR</v>
      </c>
      <c r="AD56" s="109" t="str">
        <f t="shared" si="39"/>
        <v>ERROR</v>
      </c>
      <c r="AE56" s="110" t="str">
        <f t="shared" si="40"/>
        <v>ERROR</v>
      </c>
      <c r="AF56" s="7" t="str">
        <f t="shared" si="41"/>
        <v/>
      </c>
      <c r="AG56" s="104" t="str">
        <f t="shared" si="42"/>
        <v/>
      </c>
      <c r="AH56" s="104" t="str">
        <f t="shared" si="43"/>
        <v/>
      </c>
      <c r="AI56" s="104" t="str">
        <f t="shared" si="44"/>
        <v/>
      </c>
      <c r="AJ56" s="114" t="str">
        <f>IF(AND(Q56&lt;&gt;"ERROR",UPPER('IP Rules'!D56)="GLOBAL",UPPER(N56)="ANY"),"All_IPs","")</f>
        <v/>
      </c>
      <c r="AK56" s="114" t="str">
        <f>IF(AND(Q56&lt;&gt;"ERROR",UPPER('IP Rules'!D56)="NATIONAL",UPPER(N56)="ANY"),"GRP_ALL_CNSP_SUBNETS","")</f>
        <v/>
      </c>
      <c r="AL56" s="104" t="str">
        <f>IF(LEN(TRIM(D56))=0,"",IF(AND(Q56&lt;&gt;"ERROR",UPPER('IP Rules'!H56)&lt;&gt;"ANY"),AI56&amp;N56&amp;"_"&amp;AG56,""))</f>
        <v/>
      </c>
      <c r="AM56" s="109" t="str">
        <f t="shared" si="45"/>
        <v>FAILED CHECKS</v>
      </c>
      <c r="AN56" s="2"/>
      <c r="AO56" s="62" t="str">
        <f t="shared" si="3"/>
        <v/>
      </c>
      <c r="AP56" s="26"/>
      <c r="AQ56" s="62" t="str">
        <f t="shared" si="46"/>
        <v/>
      </c>
      <c r="AR56" s="26"/>
      <c r="AS56" s="6">
        <f>'IP Rules'!F56</f>
        <v>0</v>
      </c>
      <c r="AT56" s="2"/>
      <c r="AU56" s="6">
        <f t="shared" si="47"/>
        <v>46</v>
      </c>
      <c r="AV56" s="2"/>
      <c r="AW56" s="46" t="str">
        <f>IF(ISBLANK('IP Rules'!L56),"",'IP Rules'!L56)</f>
        <v/>
      </c>
      <c r="AX56" s="2"/>
      <c r="AY56" s="52" t="str">
        <f t="shared" si="48"/>
        <v/>
      </c>
      <c r="AZ56" s="52" t="str">
        <f t="shared" si="49"/>
        <v/>
      </c>
      <c r="BA56" s="52" t="str">
        <f t="shared" si="50"/>
        <v/>
      </c>
      <c r="BB56" s="52" t="str">
        <f t="shared" si="51"/>
        <v/>
      </c>
      <c r="BC56" s="52" t="str">
        <f t="shared" si="52"/>
        <v/>
      </c>
      <c r="BD56" s="52" t="str">
        <f t="shared" si="53"/>
        <v/>
      </c>
      <c r="BE56" s="52" t="str">
        <f t="shared" si="54"/>
        <v/>
      </c>
      <c r="BF56" s="52" t="str">
        <f t="shared" si="55"/>
        <v/>
      </c>
      <c r="BG56" s="52" t="str">
        <f t="shared" si="56"/>
        <v/>
      </c>
      <c r="BH56" s="2"/>
      <c r="BI56" s="103" t="str">
        <f>IF(ISBLANK('IP Rules'!N56),"",'IP Rules'!N56)</f>
        <v/>
      </c>
      <c r="BJ56" s="110" t="str">
        <f t="shared" si="127"/>
        <v/>
      </c>
      <c r="BK56" s="109" t="str">
        <f t="shared" si="128"/>
        <v>MISSING</v>
      </c>
      <c r="BL56" s="109" t="str">
        <f t="shared" si="129"/>
        <v>MISSING</v>
      </c>
      <c r="BM56" s="109" t="str">
        <f t="shared" si="130"/>
        <v>MISSING</v>
      </c>
      <c r="BN56" s="110" t="str">
        <f t="shared" si="131"/>
        <v>ERROR</v>
      </c>
      <c r="BO56" s="111" t="str">
        <f t="shared" si="132"/>
        <v>ERROR</v>
      </c>
      <c r="BP56" s="111" t="str">
        <f t="shared" si="133"/>
        <v>ERROR</v>
      </c>
      <c r="BQ56" s="111" t="str">
        <f t="shared" si="134"/>
        <v>ERROR</v>
      </c>
      <c r="BR56" s="109" t="str">
        <f t="shared" si="135"/>
        <v>ERROR</v>
      </c>
      <c r="BS56" s="110" t="str">
        <f t="shared" si="136"/>
        <v>ERROR</v>
      </c>
      <c r="BT56" s="109" t="str">
        <f t="shared" si="64"/>
        <v>ERROR</v>
      </c>
      <c r="BU56" s="109" t="str">
        <f t="shared" si="65"/>
        <v>ERROR</v>
      </c>
      <c r="BV56" s="109" t="str">
        <f t="shared" si="66"/>
        <v>ERROR</v>
      </c>
      <c r="BW56" s="109" t="str">
        <f t="shared" si="67"/>
        <v>ERROR</v>
      </c>
      <c r="BX56" s="110" t="str">
        <f t="shared" si="137"/>
        <v>ERROR</v>
      </c>
      <c r="BY56" s="110" t="str">
        <f t="shared" si="125"/>
        <v/>
      </c>
      <c r="BZ56" s="117" t="str">
        <f t="shared" si="69"/>
        <v>OK</v>
      </c>
      <c r="CA56" s="104" t="str">
        <f t="shared" si="138"/>
        <v/>
      </c>
      <c r="CB56" s="104" t="str">
        <f t="shared" si="139"/>
        <v/>
      </c>
      <c r="CC56" s="104" t="str">
        <f t="shared" si="140"/>
        <v/>
      </c>
      <c r="CD56" s="109" t="str">
        <f t="shared" si="70"/>
        <v>FAILED CHECKS</v>
      </c>
      <c r="CE56" s="22"/>
      <c r="CF56" s="116" t="str">
        <f t="shared" si="141"/>
        <v>ERROR</v>
      </c>
      <c r="CG56" s="116" t="str">
        <f t="shared" si="142"/>
        <v>-</v>
      </c>
      <c r="CH56" s="116" t="str">
        <f t="shared" si="143"/>
        <v>-</v>
      </c>
      <c r="CI56" s="116" t="str">
        <f t="shared" si="144"/>
        <v>-</v>
      </c>
      <c r="CJ56" s="116">
        <f t="shared" si="75"/>
        <v>0</v>
      </c>
      <c r="CK56" s="116">
        <f t="shared" si="76"/>
        <v>0</v>
      </c>
      <c r="CL56" s="116">
        <f t="shared" si="77"/>
        <v>0</v>
      </c>
      <c r="CM56" s="116">
        <f t="shared" si="78"/>
        <v>0</v>
      </c>
      <c r="CN56" s="116">
        <f t="shared" si="79"/>
        <v>0</v>
      </c>
      <c r="CO56" s="116">
        <f t="shared" si="80"/>
        <v>0</v>
      </c>
      <c r="CP56" s="116">
        <f t="shared" si="81"/>
        <v>0</v>
      </c>
      <c r="CQ56" s="116">
        <f t="shared" si="82"/>
        <v>0</v>
      </c>
      <c r="CR56" s="116">
        <f t="shared" si="83"/>
        <v>0</v>
      </c>
      <c r="CS56" s="116">
        <f t="shared" si="84"/>
        <v>0</v>
      </c>
      <c r="CT56" s="116">
        <f t="shared" si="85"/>
        <v>0</v>
      </c>
      <c r="CU56" s="116">
        <f t="shared" si="86"/>
        <v>0</v>
      </c>
      <c r="CV56" s="116">
        <f t="shared" si="87"/>
        <v>0</v>
      </c>
      <c r="CW56" s="116">
        <f t="shared" si="88"/>
        <v>0</v>
      </c>
      <c r="CX56" s="116">
        <f t="shared" si="89"/>
        <v>0</v>
      </c>
      <c r="CY56" s="116">
        <f t="shared" si="90"/>
        <v>0</v>
      </c>
      <c r="CZ56" s="116">
        <f t="shared" si="91"/>
        <v>0</v>
      </c>
      <c r="DA56" s="116">
        <f t="shared" si="92"/>
        <v>0</v>
      </c>
      <c r="DB56" s="116">
        <f t="shared" si="93"/>
        <v>0</v>
      </c>
      <c r="DC56" s="116">
        <f t="shared" si="94"/>
        <v>0</v>
      </c>
      <c r="DD56" s="116">
        <f t="shared" si="95"/>
        <v>0</v>
      </c>
      <c r="DE56" s="116">
        <f t="shared" si="96"/>
        <v>0</v>
      </c>
      <c r="DF56" s="116">
        <f t="shared" si="97"/>
        <v>0</v>
      </c>
      <c r="DG56" s="116">
        <f t="shared" si="98"/>
        <v>0</v>
      </c>
      <c r="DH56" s="116">
        <f t="shared" si="99"/>
        <v>0</v>
      </c>
      <c r="DI56" s="116">
        <f t="shared" si="100"/>
        <v>0</v>
      </c>
      <c r="DJ56" s="116">
        <f t="shared" si="101"/>
        <v>0</v>
      </c>
      <c r="DK56" s="116">
        <f t="shared" si="102"/>
        <v>0</v>
      </c>
      <c r="DL56" s="116">
        <f t="shared" si="103"/>
        <v>0</v>
      </c>
      <c r="DM56" s="116">
        <f t="shared" si="104"/>
        <v>0</v>
      </c>
      <c r="DN56" s="116">
        <f t="shared" si="105"/>
        <v>0</v>
      </c>
      <c r="DO56" s="116">
        <f t="shared" si="106"/>
        <v>0</v>
      </c>
      <c r="DP56" s="116">
        <f t="shared" si="107"/>
        <v>0</v>
      </c>
      <c r="DQ56" s="116">
        <f t="shared" si="108"/>
        <v>0</v>
      </c>
      <c r="DR56" s="116">
        <f t="shared" si="109"/>
        <v>0</v>
      </c>
      <c r="DS56" s="116">
        <f t="shared" si="110"/>
        <v>0</v>
      </c>
      <c r="DT56" s="116">
        <f t="shared" si="126"/>
        <v>0</v>
      </c>
      <c r="DU56" s="116">
        <f t="shared" si="111"/>
        <v>0</v>
      </c>
      <c r="DV56" s="116">
        <f t="shared" si="145"/>
        <v>0</v>
      </c>
      <c r="DW56" s="116">
        <f t="shared" si="146"/>
        <v>0</v>
      </c>
      <c r="DX56" s="114" t="b">
        <f t="shared" si="12"/>
        <v>0</v>
      </c>
      <c r="DY56" s="116" t="str">
        <f t="shared" si="114"/>
        <v>FAILED CHECKS</v>
      </c>
      <c r="DZ56" s="2"/>
      <c r="EA56" s="105" t="str">
        <f t="shared" si="13"/>
        <v/>
      </c>
      <c r="EB56" s="2"/>
      <c r="EC56" s="105" t="str">
        <f t="shared" si="14"/>
        <v/>
      </c>
      <c r="ED56" s="2"/>
      <c r="EE56" s="105" t="str">
        <f t="shared" si="15"/>
        <v/>
      </c>
      <c r="EF56" s="2"/>
      <c r="EG56" s="6">
        <f t="shared" si="120"/>
        <v>46</v>
      </c>
      <c r="EH56" s="2"/>
      <c r="EI56" s="29" t="str">
        <f>IF(ISBLANK('IP Rules'!P56),"",'IP Rules'!P56)</f>
        <v/>
      </c>
      <c r="EJ56" s="2"/>
      <c r="EK56" s="29" t="str">
        <f>IF(ISBLANK('IP Rules'!R56),"",'IP Rules'!R56)</f>
        <v/>
      </c>
      <c r="EL56" s="2"/>
      <c r="EM56" s="29" t="str">
        <f>IF(ISBLANK('IP Rules'!T56),"",'IP Rules'!T56)</f>
        <v/>
      </c>
      <c r="EN56" s="2"/>
      <c r="EO56" s="7" t="str">
        <f t="shared" si="121"/>
        <v>NO</v>
      </c>
      <c r="EP56" s="7" t="str">
        <f t="shared" si="122"/>
        <v>NO</v>
      </c>
      <c r="EQ56" s="7" t="str">
        <f t="shared" si="123"/>
        <v/>
      </c>
      <c r="ER56" s="7" t="str">
        <f t="shared" si="124"/>
        <v/>
      </c>
      <c r="ES56" s="7" t="str">
        <f>IF(AND(ISNUMBER('IP Rules'!R56),'IP Rules'!R56&gt;=0,'IP Rules'!R56&lt;=65535),"GOOD","BAD")</f>
        <v>BAD</v>
      </c>
      <c r="ET56" s="7" t="str">
        <f>IF(OR(AND(ISNUMBER('IP Rules'!T56),'IP Rules'!T56&gt;=1,'IP Rules'!T56&lt;=65535,'IP Rules'!R56&lt;'IP Rules'!T56),'IP Rules'!T56=""),"GOOD","BAD")</f>
        <v>GOOD</v>
      </c>
      <c r="EU56" s="9" t="str">
        <f t="shared" si="16"/>
        <v/>
      </c>
      <c r="EV56" s="2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</row>
    <row r="57" spans="1:211" ht="15.75" thickBot="1">
      <c r="A57" s="2"/>
      <c r="B57" s="6">
        <f t="shared" si="116"/>
        <v>47</v>
      </c>
      <c r="C57" s="2"/>
      <c r="D57" s="48" t="str">
        <f>IF(ISBLANK('IP Rules'!H57),"",'IP Rules'!H57)</f>
        <v/>
      </c>
      <c r="E57" s="52" t="str">
        <f t="shared" si="17"/>
        <v/>
      </c>
      <c r="F57" s="52" t="str">
        <f t="shared" si="18"/>
        <v/>
      </c>
      <c r="G57" s="52" t="str">
        <f t="shared" si="19"/>
        <v/>
      </c>
      <c r="H57" s="52" t="str">
        <f t="shared" si="20"/>
        <v/>
      </c>
      <c r="I57" s="52" t="str">
        <f t="shared" si="21"/>
        <v/>
      </c>
      <c r="J57" s="52" t="str">
        <f t="shared" si="22"/>
        <v/>
      </c>
      <c r="K57" s="52" t="str">
        <f t="shared" si="23"/>
        <v/>
      </c>
      <c r="L57" s="52" t="str">
        <f t="shared" si="24"/>
        <v/>
      </c>
      <c r="M57" s="2"/>
      <c r="N57" s="52" t="str">
        <f t="shared" si="25"/>
        <v/>
      </c>
      <c r="O57" s="2"/>
      <c r="P57" s="103" t="str">
        <f>IF(UPPER('IP Rules'!H57)="ANY","",IF(LEN(TRIM('IP Rules'!J57))=0,"",'IP Rules'!J57))</f>
        <v/>
      </c>
      <c r="Q57" s="7" t="str">
        <f t="shared" si="26"/>
        <v/>
      </c>
      <c r="R57" s="109" t="str">
        <f t="shared" si="27"/>
        <v>MISSING</v>
      </c>
      <c r="S57" s="109" t="str">
        <f t="shared" si="28"/>
        <v>MISSING</v>
      </c>
      <c r="T57" s="109" t="str">
        <f t="shared" si="29"/>
        <v>MISSING</v>
      </c>
      <c r="U57" s="110" t="str">
        <f t="shared" si="30"/>
        <v>ERROR</v>
      </c>
      <c r="V57" s="111" t="str">
        <f t="shared" si="31"/>
        <v>ERROR</v>
      </c>
      <c r="W57" s="111" t="str">
        <f t="shared" si="32"/>
        <v>ERROR</v>
      </c>
      <c r="X57" s="111" t="str">
        <f t="shared" si="33"/>
        <v>ERROR</v>
      </c>
      <c r="Y57" s="109" t="str">
        <f t="shared" si="34"/>
        <v>ERROR</v>
      </c>
      <c r="Z57" s="110" t="str">
        <f t="shared" si="35"/>
        <v>ERROR</v>
      </c>
      <c r="AA57" s="109" t="str">
        <f t="shared" si="36"/>
        <v>ERROR</v>
      </c>
      <c r="AB57" s="109" t="str">
        <f t="shared" si="37"/>
        <v>ERROR</v>
      </c>
      <c r="AC57" s="109" t="str">
        <f t="shared" si="38"/>
        <v>ERROR</v>
      </c>
      <c r="AD57" s="109" t="str">
        <f t="shared" si="39"/>
        <v>ERROR</v>
      </c>
      <c r="AE57" s="110" t="str">
        <f t="shared" si="40"/>
        <v>ERROR</v>
      </c>
      <c r="AF57" s="7" t="str">
        <f t="shared" si="41"/>
        <v/>
      </c>
      <c r="AG57" s="104" t="str">
        <f t="shared" si="42"/>
        <v/>
      </c>
      <c r="AH57" s="104" t="str">
        <f t="shared" si="43"/>
        <v/>
      </c>
      <c r="AI57" s="104" t="str">
        <f t="shared" si="44"/>
        <v/>
      </c>
      <c r="AJ57" s="114" t="str">
        <f>IF(AND(Q57&lt;&gt;"ERROR",UPPER('IP Rules'!D57)="GLOBAL",UPPER(N57)="ANY"),"All_IPs","")</f>
        <v/>
      </c>
      <c r="AK57" s="114" t="str">
        <f>IF(AND(Q57&lt;&gt;"ERROR",UPPER('IP Rules'!D57)="NATIONAL",UPPER(N57)="ANY"),"GRP_ALL_CNSP_SUBNETS","")</f>
        <v/>
      </c>
      <c r="AL57" s="104" t="str">
        <f>IF(LEN(TRIM(D57))=0,"",IF(AND(Q57&lt;&gt;"ERROR",UPPER('IP Rules'!H57)&lt;&gt;"ANY"),AI57&amp;N57&amp;"_"&amp;AG57,""))</f>
        <v/>
      </c>
      <c r="AM57" s="109" t="str">
        <f t="shared" si="45"/>
        <v>FAILED CHECKS</v>
      </c>
      <c r="AN57" s="2"/>
      <c r="AO57" s="62" t="str">
        <f t="shared" si="3"/>
        <v/>
      </c>
      <c r="AP57" s="26"/>
      <c r="AQ57" s="62" t="str">
        <f t="shared" si="46"/>
        <v/>
      </c>
      <c r="AR57" s="26"/>
      <c r="AS57" s="6">
        <f>'IP Rules'!F57</f>
        <v>0</v>
      </c>
      <c r="AT57" s="2"/>
      <c r="AU57" s="6">
        <f t="shared" si="47"/>
        <v>47</v>
      </c>
      <c r="AV57" s="2"/>
      <c r="AW57" s="46" t="str">
        <f>IF(ISBLANK('IP Rules'!L57),"",'IP Rules'!L57)</f>
        <v/>
      </c>
      <c r="AX57" s="2"/>
      <c r="AY57" s="52" t="str">
        <f t="shared" si="48"/>
        <v/>
      </c>
      <c r="AZ57" s="52" t="str">
        <f t="shared" si="49"/>
        <v/>
      </c>
      <c r="BA57" s="52" t="str">
        <f t="shared" si="50"/>
        <v/>
      </c>
      <c r="BB57" s="52" t="str">
        <f t="shared" si="51"/>
        <v/>
      </c>
      <c r="BC57" s="52" t="str">
        <f t="shared" si="52"/>
        <v/>
      </c>
      <c r="BD57" s="52" t="str">
        <f t="shared" si="53"/>
        <v/>
      </c>
      <c r="BE57" s="52" t="str">
        <f t="shared" si="54"/>
        <v/>
      </c>
      <c r="BF57" s="52" t="str">
        <f t="shared" si="55"/>
        <v/>
      </c>
      <c r="BG57" s="52" t="str">
        <f t="shared" si="56"/>
        <v/>
      </c>
      <c r="BH57" s="2"/>
      <c r="BI57" s="103" t="str">
        <f>IF(ISBLANK('IP Rules'!N57),"",'IP Rules'!N57)</f>
        <v/>
      </c>
      <c r="BJ57" s="110" t="str">
        <f t="shared" si="127"/>
        <v/>
      </c>
      <c r="BK57" s="109" t="str">
        <f t="shared" si="128"/>
        <v>MISSING</v>
      </c>
      <c r="BL57" s="109" t="str">
        <f t="shared" si="129"/>
        <v>MISSING</v>
      </c>
      <c r="BM57" s="109" t="str">
        <f t="shared" si="130"/>
        <v>MISSING</v>
      </c>
      <c r="BN57" s="110" t="str">
        <f t="shared" si="131"/>
        <v>ERROR</v>
      </c>
      <c r="BO57" s="111" t="str">
        <f t="shared" si="132"/>
        <v>ERROR</v>
      </c>
      <c r="BP57" s="111" t="str">
        <f t="shared" si="133"/>
        <v>ERROR</v>
      </c>
      <c r="BQ57" s="111" t="str">
        <f t="shared" si="134"/>
        <v>ERROR</v>
      </c>
      <c r="BR57" s="109" t="str">
        <f t="shared" si="135"/>
        <v>ERROR</v>
      </c>
      <c r="BS57" s="110" t="str">
        <f t="shared" si="136"/>
        <v>ERROR</v>
      </c>
      <c r="BT57" s="109" t="str">
        <f t="shared" si="64"/>
        <v>ERROR</v>
      </c>
      <c r="BU57" s="109" t="str">
        <f t="shared" si="65"/>
        <v>ERROR</v>
      </c>
      <c r="BV57" s="109" t="str">
        <f t="shared" si="66"/>
        <v>ERROR</v>
      </c>
      <c r="BW57" s="109" t="str">
        <f t="shared" si="67"/>
        <v>ERROR</v>
      </c>
      <c r="BX57" s="110" t="str">
        <f t="shared" si="137"/>
        <v>ERROR</v>
      </c>
      <c r="BY57" s="110" t="str">
        <f t="shared" si="125"/>
        <v/>
      </c>
      <c r="BZ57" s="117" t="str">
        <f t="shared" si="69"/>
        <v>OK</v>
      </c>
      <c r="CA57" s="104" t="str">
        <f t="shared" si="138"/>
        <v/>
      </c>
      <c r="CB57" s="104" t="str">
        <f t="shared" si="139"/>
        <v/>
      </c>
      <c r="CC57" s="104" t="str">
        <f t="shared" si="140"/>
        <v/>
      </c>
      <c r="CD57" s="109" t="str">
        <f t="shared" si="70"/>
        <v>FAILED CHECKS</v>
      </c>
      <c r="CE57" s="22"/>
      <c r="CF57" s="116" t="str">
        <f t="shared" si="141"/>
        <v>ERROR</v>
      </c>
      <c r="CG57" s="116" t="str">
        <f t="shared" si="142"/>
        <v>-</v>
      </c>
      <c r="CH57" s="116" t="str">
        <f t="shared" si="143"/>
        <v>-</v>
      </c>
      <c r="CI57" s="116" t="str">
        <f t="shared" si="144"/>
        <v>-</v>
      </c>
      <c r="CJ57" s="116">
        <f t="shared" si="75"/>
        <v>0</v>
      </c>
      <c r="CK57" s="116">
        <f t="shared" si="76"/>
        <v>0</v>
      </c>
      <c r="CL57" s="116">
        <f t="shared" si="77"/>
        <v>0</v>
      </c>
      <c r="CM57" s="116">
        <f t="shared" si="78"/>
        <v>0</v>
      </c>
      <c r="CN57" s="116">
        <f t="shared" si="79"/>
        <v>0</v>
      </c>
      <c r="CO57" s="116">
        <f t="shared" si="80"/>
        <v>0</v>
      </c>
      <c r="CP57" s="116">
        <f t="shared" si="81"/>
        <v>0</v>
      </c>
      <c r="CQ57" s="116">
        <f t="shared" si="82"/>
        <v>0</v>
      </c>
      <c r="CR57" s="116">
        <f t="shared" si="83"/>
        <v>0</v>
      </c>
      <c r="CS57" s="116">
        <f t="shared" si="84"/>
        <v>0</v>
      </c>
      <c r="CT57" s="116">
        <f t="shared" si="85"/>
        <v>0</v>
      </c>
      <c r="CU57" s="116">
        <f t="shared" si="86"/>
        <v>0</v>
      </c>
      <c r="CV57" s="116">
        <f t="shared" si="87"/>
        <v>0</v>
      </c>
      <c r="CW57" s="116">
        <f t="shared" si="88"/>
        <v>0</v>
      </c>
      <c r="CX57" s="116">
        <f t="shared" si="89"/>
        <v>0</v>
      </c>
      <c r="CY57" s="116">
        <f t="shared" si="90"/>
        <v>0</v>
      </c>
      <c r="CZ57" s="116">
        <f t="shared" si="91"/>
        <v>0</v>
      </c>
      <c r="DA57" s="116">
        <f t="shared" si="92"/>
        <v>0</v>
      </c>
      <c r="DB57" s="116">
        <f t="shared" si="93"/>
        <v>0</v>
      </c>
      <c r="DC57" s="116">
        <f t="shared" si="94"/>
        <v>0</v>
      </c>
      <c r="DD57" s="116">
        <f t="shared" si="95"/>
        <v>0</v>
      </c>
      <c r="DE57" s="116">
        <f t="shared" si="96"/>
        <v>0</v>
      </c>
      <c r="DF57" s="116">
        <f t="shared" si="97"/>
        <v>0</v>
      </c>
      <c r="DG57" s="116">
        <f t="shared" si="98"/>
        <v>0</v>
      </c>
      <c r="DH57" s="116">
        <f t="shared" si="99"/>
        <v>0</v>
      </c>
      <c r="DI57" s="116">
        <f t="shared" si="100"/>
        <v>0</v>
      </c>
      <c r="DJ57" s="116">
        <f t="shared" si="101"/>
        <v>0</v>
      </c>
      <c r="DK57" s="116">
        <f t="shared" si="102"/>
        <v>0</v>
      </c>
      <c r="DL57" s="116">
        <f t="shared" si="103"/>
        <v>0</v>
      </c>
      <c r="DM57" s="116">
        <f t="shared" si="104"/>
        <v>0</v>
      </c>
      <c r="DN57" s="116">
        <f t="shared" si="105"/>
        <v>0</v>
      </c>
      <c r="DO57" s="116">
        <f t="shared" si="106"/>
        <v>0</v>
      </c>
      <c r="DP57" s="116">
        <f t="shared" si="107"/>
        <v>0</v>
      </c>
      <c r="DQ57" s="116">
        <f t="shared" si="108"/>
        <v>0</v>
      </c>
      <c r="DR57" s="116">
        <f t="shared" si="109"/>
        <v>0</v>
      </c>
      <c r="DS57" s="116">
        <f t="shared" si="110"/>
        <v>0</v>
      </c>
      <c r="DT57" s="116">
        <f t="shared" si="126"/>
        <v>0</v>
      </c>
      <c r="DU57" s="116">
        <f t="shared" si="111"/>
        <v>0</v>
      </c>
      <c r="DV57" s="116">
        <f t="shared" si="145"/>
        <v>0</v>
      </c>
      <c r="DW57" s="116">
        <f t="shared" si="146"/>
        <v>0</v>
      </c>
      <c r="DX57" s="114" t="b">
        <f t="shared" si="12"/>
        <v>0</v>
      </c>
      <c r="DY57" s="116" t="str">
        <f t="shared" si="114"/>
        <v>FAILED CHECKS</v>
      </c>
      <c r="DZ57" s="2"/>
      <c r="EA57" s="105" t="str">
        <f t="shared" si="13"/>
        <v/>
      </c>
      <c r="EB57" s="2"/>
      <c r="EC57" s="105" t="str">
        <f t="shared" si="14"/>
        <v/>
      </c>
      <c r="ED57" s="2"/>
      <c r="EE57" s="105" t="str">
        <f t="shared" si="15"/>
        <v/>
      </c>
      <c r="EF57" s="2"/>
      <c r="EG57" s="6">
        <f t="shared" si="120"/>
        <v>47</v>
      </c>
      <c r="EH57" s="2"/>
      <c r="EI57" s="29" t="str">
        <f>IF(ISBLANK('IP Rules'!P57),"",'IP Rules'!P57)</f>
        <v/>
      </c>
      <c r="EJ57" s="2"/>
      <c r="EK57" s="29" t="str">
        <f>IF(ISBLANK('IP Rules'!R57),"",'IP Rules'!R57)</f>
        <v/>
      </c>
      <c r="EL57" s="2"/>
      <c r="EM57" s="29" t="str">
        <f>IF(ISBLANK('IP Rules'!T57),"",'IP Rules'!T57)</f>
        <v/>
      </c>
      <c r="EN57" s="2"/>
      <c r="EO57" s="7" t="str">
        <f t="shared" si="121"/>
        <v>NO</v>
      </c>
      <c r="EP57" s="7" t="str">
        <f t="shared" si="122"/>
        <v>NO</v>
      </c>
      <c r="EQ57" s="7" t="str">
        <f t="shared" si="123"/>
        <v/>
      </c>
      <c r="ER57" s="7" t="str">
        <f t="shared" si="124"/>
        <v/>
      </c>
      <c r="ES57" s="7" t="str">
        <f>IF(AND(ISNUMBER('IP Rules'!R57),'IP Rules'!R57&gt;=0,'IP Rules'!R57&lt;=65535),"GOOD","BAD")</f>
        <v>BAD</v>
      </c>
      <c r="ET57" s="7" t="str">
        <f>IF(OR(AND(ISNUMBER('IP Rules'!T57),'IP Rules'!T57&gt;=1,'IP Rules'!T57&lt;=65535,'IP Rules'!R57&lt;'IP Rules'!T57),'IP Rules'!T57=""),"GOOD","BAD")</f>
        <v>GOOD</v>
      </c>
      <c r="EU57" s="9" t="str">
        <f t="shared" si="16"/>
        <v/>
      </c>
      <c r="EV57" s="2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</row>
    <row r="58" spans="1:211" ht="15.75" thickBot="1">
      <c r="A58" s="2"/>
      <c r="B58" s="6">
        <f t="shared" si="116"/>
        <v>48</v>
      </c>
      <c r="C58" s="2"/>
      <c r="D58" s="48" t="str">
        <f>IF(ISBLANK('IP Rules'!H58),"",'IP Rules'!H58)</f>
        <v/>
      </c>
      <c r="E58" s="52" t="str">
        <f t="shared" si="17"/>
        <v/>
      </c>
      <c r="F58" s="52" t="str">
        <f t="shared" si="18"/>
        <v/>
      </c>
      <c r="G58" s="52" t="str">
        <f t="shared" si="19"/>
        <v/>
      </c>
      <c r="H58" s="52" t="str">
        <f t="shared" si="20"/>
        <v/>
      </c>
      <c r="I58" s="52" t="str">
        <f t="shared" si="21"/>
        <v/>
      </c>
      <c r="J58" s="52" t="str">
        <f t="shared" si="22"/>
        <v/>
      </c>
      <c r="K58" s="52" t="str">
        <f t="shared" si="23"/>
        <v/>
      </c>
      <c r="L58" s="52" t="str">
        <f t="shared" si="24"/>
        <v/>
      </c>
      <c r="M58" s="2"/>
      <c r="N58" s="52" t="str">
        <f t="shared" si="25"/>
        <v/>
      </c>
      <c r="O58" s="2"/>
      <c r="P58" s="103" t="str">
        <f>IF(UPPER('IP Rules'!H58)="ANY","",IF(LEN(TRIM('IP Rules'!J58))=0,"",'IP Rules'!J58))</f>
        <v/>
      </c>
      <c r="Q58" s="7" t="str">
        <f t="shared" si="26"/>
        <v/>
      </c>
      <c r="R58" s="109" t="str">
        <f t="shared" si="27"/>
        <v>MISSING</v>
      </c>
      <c r="S58" s="109" t="str">
        <f t="shared" si="28"/>
        <v>MISSING</v>
      </c>
      <c r="T58" s="109" t="str">
        <f t="shared" si="29"/>
        <v>MISSING</v>
      </c>
      <c r="U58" s="110" t="str">
        <f t="shared" si="30"/>
        <v>ERROR</v>
      </c>
      <c r="V58" s="111" t="str">
        <f t="shared" si="31"/>
        <v>ERROR</v>
      </c>
      <c r="W58" s="111" t="str">
        <f t="shared" si="32"/>
        <v>ERROR</v>
      </c>
      <c r="X58" s="111" t="str">
        <f t="shared" si="33"/>
        <v>ERROR</v>
      </c>
      <c r="Y58" s="109" t="str">
        <f t="shared" si="34"/>
        <v>ERROR</v>
      </c>
      <c r="Z58" s="110" t="str">
        <f t="shared" si="35"/>
        <v>ERROR</v>
      </c>
      <c r="AA58" s="109" t="str">
        <f t="shared" si="36"/>
        <v>ERROR</v>
      </c>
      <c r="AB58" s="109" t="str">
        <f t="shared" si="37"/>
        <v>ERROR</v>
      </c>
      <c r="AC58" s="109" t="str">
        <f t="shared" si="38"/>
        <v>ERROR</v>
      </c>
      <c r="AD58" s="109" t="str">
        <f t="shared" si="39"/>
        <v>ERROR</v>
      </c>
      <c r="AE58" s="110" t="str">
        <f t="shared" si="40"/>
        <v>ERROR</v>
      </c>
      <c r="AF58" s="7" t="str">
        <f t="shared" si="41"/>
        <v/>
      </c>
      <c r="AG58" s="104" t="str">
        <f t="shared" si="42"/>
        <v/>
      </c>
      <c r="AH58" s="104" t="str">
        <f t="shared" si="43"/>
        <v/>
      </c>
      <c r="AI58" s="104" t="str">
        <f t="shared" si="44"/>
        <v/>
      </c>
      <c r="AJ58" s="114" t="str">
        <f>IF(AND(Q58&lt;&gt;"ERROR",UPPER('IP Rules'!D58)="GLOBAL",UPPER(N58)="ANY"),"All_IPs","")</f>
        <v/>
      </c>
      <c r="AK58" s="114" t="str">
        <f>IF(AND(Q58&lt;&gt;"ERROR",UPPER('IP Rules'!D58)="NATIONAL",UPPER(N58)="ANY"),"GRP_ALL_CNSP_SUBNETS","")</f>
        <v/>
      </c>
      <c r="AL58" s="104" t="str">
        <f>IF(LEN(TRIM(D58))=0,"",IF(AND(Q58&lt;&gt;"ERROR",UPPER('IP Rules'!H58)&lt;&gt;"ANY"),AI58&amp;N58&amp;"_"&amp;AG58,""))</f>
        <v/>
      </c>
      <c r="AM58" s="109" t="str">
        <f t="shared" si="45"/>
        <v>FAILED CHECKS</v>
      </c>
      <c r="AN58" s="2"/>
      <c r="AO58" s="62" t="str">
        <f t="shared" si="3"/>
        <v/>
      </c>
      <c r="AP58" s="26"/>
      <c r="AQ58" s="62" t="str">
        <f t="shared" si="46"/>
        <v/>
      </c>
      <c r="AR58" s="26"/>
      <c r="AS58" s="6">
        <f>'IP Rules'!F58</f>
        <v>0</v>
      </c>
      <c r="AT58" s="2"/>
      <c r="AU58" s="6">
        <f t="shared" si="47"/>
        <v>48</v>
      </c>
      <c r="AV58" s="2"/>
      <c r="AW58" s="46" t="str">
        <f>IF(ISBLANK('IP Rules'!L58),"",'IP Rules'!L58)</f>
        <v/>
      </c>
      <c r="AX58" s="2"/>
      <c r="AY58" s="52" t="str">
        <f t="shared" si="48"/>
        <v/>
      </c>
      <c r="AZ58" s="52" t="str">
        <f t="shared" si="49"/>
        <v/>
      </c>
      <c r="BA58" s="52" t="str">
        <f t="shared" si="50"/>
        <v/>
      </c>
      <c r="BB58" s="52" t="str">
        <f t="shared" si="51"/>
        <v/>
      </c>
      <c r="BC58" s="52" t="str">
        <f t="shared" si="52"/>
        <v/>
      </c>
      <c r="BD58" s="52" t="str">
        <f t="shared" si="53"/>
        <v/>
      </c>
      <c r="BE58" s="52" t="str">
        <f t="shared" si="54"/>
        <v/>
      </c>
      <c r="BF58" s="52" t="str">
        <f t="shared" si="55"/>
        <v/>
      </c>
      <c r="BG58" s="52" t="str">
        <f t="shared" si="56"/>
        <v/>
      </c>
      <c r="BH58" s="2"/>
      <c r="BI58" s="103" t="str">
        <f>IF(ISBLANK('IP Rules'!N58),"",'IP Rules'!N58)</f>
        <v/>
      </c>
      <c r="BJ58" s="110" t="str">
        <f t="shared" si="127"/>
        <v/>
      </c>
      <c r="BK58" s="109" t="str">
        <f t="shared" si="128"/>
        <v>MISSING</v>
      </c>
      <c r="BL58" s="109" t="str">
        <f t="shared" si="129"/>
        <v>MISSING</v>
      </c>
      <c r="BM58" s="109" t="str">
        <f t="shared" si="130"/>
        <v>MISSING</v>
      </c>
      <c r="BN58" s="110" t="str">
        <f t="shared" si="131"/>
        <v>ERROR</v>
      </c>
      <c r="BO58" s="111" t="str">
        <f t="shared" si="132"/>
        <v>ERROR</v>
      </c>
      <c r="BP58" s="111" t="str">
        <f t="shared" si="133"/>
        <v>ERROR</v>
      </c>
      <c r="BQ58" s="111" t="str">
        <f t="shared" si="134"/>
        <v>ERROR</v>
      </c>
      <c r="BR58" s="109" t="str">
        <f t="shared" si="135"/>
        <v>ERROR</v>
      </c>
      <c r="BS58" s="110" t="str">
        <f t="shared" si="136"/>
        <v>ERROR</v>
      </c>
      <c r="BT58" s="109" t="str">
        <f t="shared" si="64"/>
        <v>ERROR</v>
      </c>
      <c r="BU58" s="109" t="str">
        <f t="shared" si="65"/>
        <v>ERROR</v>
      </c>
      <c r="BV58" s="109" t="str">
        <f t="shared" si="66"/>
        <v>ERROR</v>
      </c>
      <c r="BW58" s="109" t="str">
        <f t="shared" si="67"/>
        <v>ERROR</v>
      </c>
      <c r="BX58" s="110" t="str">
        <f t="shared" si="137"/>
        <v>ERROR</v>
      </c>
      <c r="BY58" s="110" t="str">
        <f t="shared" si="125"/>
        <v/>
      </c>
      <c r="BZ58" s="117" t="str">
        <f t="shared" si="69"/>
        <v>OK</v>
      </c>
      <c r="CA58" s="104" t="str">
        <f t="shared" si="138"/>
        <v/>
      </c>
      <c r="CB58" s="104" t="str">
        <f t="shared" si="139"/>
        <v/>
      </c>
      <c r="CC58" s="104" t="str">
        <f t="shared" si="140"/>
        <v/>
      </c>
      <c r="CD58" s="109" t="str">
        <f t="shared" si="70"/>
        <v>FAILED CHECKS</v>
      </c>
      <c r="CE58" s="22"/>
      <c r="CF58" s="116" t="str">
        <f t="shared" si="141"/>
        <v>ERROR</v>
      </c>
      <c r="CG58" s="116" t="str">
        <f t="shared" si="142"/>
        <v>-</v>
      </c>
      <c r="CH58" s="116" t="str">
        <f t="shared" si="143"/>
        <v>-</v>
      </c>
      <c r="CI58" s="116" t="str">
        <f t="shared" si="144"/>
        <v>-</v>
      </c>
      <c r="CJ58" s="116">
        <f t="shared" si="75"/>
        <v>0</v>
      </c>
      <c r="CK58" s="116">
        <f t="shared" si="76"/>
        <v>0</v>
      </c>
      <c r="CL58" s="116">
        <f t="shared" si="77"/>
        <v>0</v>
      </c>
      <c r="CM58" s="116">
        <f t="shared" si="78"/>
        <v>0</v>
      </c>
      <c r="CN58" s="116">
        <f t="shared" si="79"/>
        <v>0</v>
      </c>
      <c r="CO58" s="116">
        <f t="shared" si="80"/>
        <v>0</v>
      </c>
      <c r="CP58" s="116">
        <f t="shared" si="81"/>
        <v>0</v>
      </c>
      <c r="CQ58" s="116">
        <f t="shared" si="82"/>
        <v>0</v>
      </c>
      <c r="CR58" s="116">
        <f t="shared" si="83"/>
        <v>0</v>
      </c>
      <c r="CS58" s="116">
        <f t="shared" si="84"/>
        <v>0</v>
      </c>
      <c r="CT58" s="116">
        <f t="shared" si="85"/>
        <v>0</v>
      </c>
      <c r="CU58" s="116">
        <f t="shared" si="86"/>
        <v>0</v>
      </c>
      <c r="CV58" s="116">
        <f t="shared" si="87"/>
        <v>0</v>
      </c>
      <c r="CW58" s="116">
        <f t="shared" si="88"/>
        <v>0</v>
      </c>
      <c r="CX58" s="116">
        <f t="shared" si="89"/>
        <v>0</v>
      </c>
      <c r="CY58" s="116">
        <f t="shared" si="90"/>
        <v>0</v>
      </c>
      <c r="CZ58" s="116">
        <f t="shared" si="91"/>
        <v>0</v>
      </c>
      <c r="DA58" s="116">
        <f t="shared" si="92"/>
        <v>0</v>
      </c>
      <c r="DB58" s="116">
        <f t="shared" si="93"/>
        <v>0</v>
      </c>
      <c r="DC58" s="116">
        <f t="shared" si="94"/>
        <v>0</v>
      </c>
      <c r="DD58" s="116">
        <f t="shared" si="95"/>
        <v>0</v>
      </c>
      <c r="DE58" s="116">
        <f t="shared" si="96"/>
        <v>0</v>
      </c>
      <c r="DF58" s="116">
        <f t="shared" si="97"/>
        <v>0</v>
      </c>
      <c r="DG58" s="116">
        <f t="shared" si="98"/>
        <v>0</v>
      </c>
      <c r="DH58" s="116">
        <f t="shared" si="99"/>
        <v>0</v>
      </c>
      <c r="DI58" s="116">
        <f t="shared" si="100"/>
        <v>0</v>
      </c>
      <c r="DJ58" s="116">
        <f t="shared" si="101"/>
        <v>0</v>
      </c>
      <c r="DK58" s="116">
        <f t="shared" si="102"/>
        <v>0</v>
      </c>
      <c r="DL58" s="116">
        <f t="shared" si="103"/>
        <v>0</v>
      </c>
      <c r="DM58" s="116">
        <f t="shared" si="104"/>
        <v>0</v>
      </c>
      <c r="DN58" s="116">
        <f t="shared" si="105"/>
        <v>0</v>
      </c>
      <c r="DO58" s="116">
        <f t="shared" si="106"/>
        <v>0</v>
      </c>
      <c r="DP58" s="116">
        <f t="shared" si="107"/>
        <v>0</v>
      </c>
      <c r="DQ58" s="116">
        <f t="shared" si="108"/>
        <v>0</v>
      </c>
      <c r="DR58" s="116">
        <f t="shared" si="109"/>
        <v>0</v>
      </c>
      <c r="DS58" s="116">
        <f t="shared" si="110"/>
        <v>0</v>
      </c>
      <c r="DT58" s="116">
        <f t="shared" si="126"/>
        <v>0</v>
      </c>
      <c r="DU58" s="116">
        <f t="shared" si="111"/>
        <v>0</v>
      </c>
      <c r="DV58" s="116">
        <f t="shared" si="145"/>
        <v>0</v>
      </c>
      <c r="DW58" s="116">
        <f t="shared" si="146"/>
        <v>0</v>
      </c>
      <c r="DX58" s="114" t="b">
        <f t="shared" si="12"/>
        <v>0</v>
      </c>
      <c r="DY58" s="116" t="str">
        <f t="shared" si="114"/>
        <v>FAILED CHECKS</v>
      </c>
      <c r="DZ58" s="2"/>
      <c r="EA58" s="105" t="str">
        <f t="shared" si="13"/>
        <v/>
      </c>
      <c r="EB58" s="2"/>
      <c r="EC58" s="105" t="str">
        <f t="shared" si="14"/>
        <v/>
      </c>
      <c r="ED58" s="2"/>
      <c r="EE58" s="105" t="str">
        <f t="shared" si="15"/>
        <v/>
      </c>
      <c r="EF58" s="2"/>
      <c r="EG58" s="6">
        <f t="shared" si="120"/>
        <v>48</v>
      </c>
      <c r="EH58" s="2"/>
      <c r="EI58" s="29" t="str">
        <f>IF(ISBLANK('IP Rules'!P58),"",'IP Rules'!P58)</f>
        <v/>
      </c>
      <c r="EJ58" s="2"/>
      <c r="EK58" s="29" t="str">
        <f>IF(ISBLANK('IP Rules'!R58),"",'IP Rules'!R58)</f>
        <v/>
      </c>
      <c r="EL58" s="2"/>
      <c r="EM58" s="29" t="str">
        <f>IF(ISBLANK('IP Rules'!T58),"",'IP Rules'!T58)</f>
        <v/>
      </c>
      <c r="EN58" s="2"/>
      <c r="EO58" s="7" t="str">
        <f t="shared" si="121"/>
        <v>NO</v>
      </c>
      <c r="EP58" s="7" t="str">
        <f t="shared" si="122"/>
        <v>NO</v>
      </c>
      <c r="EQ58" s="7" t="str">
        <f t="shared" si="123"/>
        <v/>
      </c>
      <c r="ER58" s="7" t="str">
        <f t="shared" si="124"/>
        <v/>
      </c>
      <c r="ES58" s="7" t="str">
        <f>IF(AND(ISNUMBER('IP Rules'!R58),'IP Rules'!R58&gt;=0,'IP Rules'!R58&lt;=65535),"GOOD","BAD")</f>
        <v>BAD</v>
      </c>
      <c r="ET58" s="7" t="str">
        <f>IF(OR(AND(ISNUMBER('IP Rules'!T58),'IP Rules'!T58&gt;=1,'IP Rules'!T58&lt;=65535,'IP Rules'!R58&lt;'IP Rules'!T58),'IP Rules'!T58=""),"GOOD","BAD")</f>
        <v>GOOD</v>
      </c>
      <c r="EU58" s="9" t="str">
        <f t="shared" si="16"/>
        <v/>
      </c>
      <c r="EV58" s="2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</row>
    <row r="59" spans="1:211" ht="15.75" thickBot="1">
      <c r="A59" s="2"/>
      <c r="B59" s="6">
        <f t="shared" si="116"/>
        <v>49</v>
      </c>
      <c r="C59" s="2"/>
      <c r="D59" s="48" t="str">
        <f>IF(ISBLANK('IP Rules'!H59),"",'IP Rules'!H59)</f>
        <v/>
      </c>
      <c r="E59" s="52" t="str">
        <f t="shared" si="17"/>
        <v/>
      </c>
      <c r="F59" s="52" t="str">
        <f t="shared" si="18"/>
        <v/>
      </c>
      <c r="G59" s="52" t="str">
        <f t="shared" si="19"/>
        <v/>
      </c>
      <c r="H59" s="52" t="str">
        <f t="shared" si="20"/>
        <v/>
      </c>
      <c r="I59" s="52" t="str">
        <f t="shared" si="21"/>
        <v/>
      </c>
      <c r="J59" s="52" t="str">
        <f t="shared" si="22"/>
        <v/>
      </c>
      <c r="K59" s="52" t="str">
        <f t="shared" si="23"/>
        <v/>
      </c>
      <c r="L59" s="52" t="str">
        <f t="shared" si="24"/>
        <v/>
      </c>
      <c r="M59" s="2"/>
      <c r="N59" s="52" t="str">
        <f t="shared" si="25"/>
        <v/>
      </c>
      <c r="O59" s="2"/>
      <c r="P59" s="103" t="str">
        <f>IF(UPPER('IP Rules'!H59)="ANY","",IF(LEN(TRIM('IP Rules'!J59))=0,"",'IP Rules'!J59))</f>
        <v/>
      </c>
      <c r="Q59" s="7" t="str">
        <f t="shared" si="26"/>
        <v/>
      </c>
      <c r="R59" s="109" t="str">
        <f t="shared" si="27"/>
        <v>MISSING</v>
      </c>
      <c r="S59" s="109" t="str">
        <f t="shared" si="28"/>
        <v>MISSING</v>
      </c>
      <c r="T59" s="109" t="str">
        <f t="shared" si="29"/>
        <v>MISSING</v>
      </c>
      <c r="U59" s="110" t="str">
        <f t="shared" si="30"/>
        <v>ERROR</v>
      </c>
      <c r="V59" s="111" t="str">
        <f t="shared" si="31"/>
        <v>ERROR</v>
      </c>
      <c r="W59" s="111" t="str">
        <f t="shared" si="32"/>
        <v>ERROR</v>
      </c>
      <c r="X59" s="111" t="str">
        <f t="shared" si="33"/>
        <v>ERROR</v>
      </c>
      <c r="Y59" s="109" t="str">
        <f t="shared" si="34"/>
        <v>ERROR</v>
      </c>
      <c r="Z59" s="110" t="str">
        <f t="shared" si="35"/>
        <v>ERROR</v>
      </c>
      <c r="AA59" s="109" t="str">
        <f t="shared" si="36"/>
        <v>ERROR</v>
      </c>
      <c r="AB59" s="109" t="str">
        <f t="shared" si="37"/>
        <v>ERROR</v>
      </c>
      <c r="AC59" s="109" t="str">
        <f t="shared" si="38"/>
        <v>ERROR</v>
      </c>
      <c r="AD59" s="109" t="str">
        <f t="shared" si="39"/>
        <v>ERROR</v>
      </c>
      <c r="AE59" s="110" t="str">
        <f t="shared" si="40"/>
        <v>ERROR</v>
      </c>
      <c r="AF59" s="7" t="str">
        <f t="shared" si="41"/>
        <v/>
      </c>
      <c r="AG59" s="104" t="str">
        <f t="shared" si="42"/>
        <v/>
      </c>
      <c r="AH59" s="104" t="str">
        <f t="shared" si="43"/>
        <v/>
      </c>
      <c r="AI59" s="104" t="str">
        <f t="shared" si="44"/>
        <v/>
      </c>
      <c r="AJ59" s="114" t="str">
        <f>IF(AND(Q59&lt;&gt;"ERROR",UPPER('IP Rules'!D59)="GLOBAL",UPPER(N59)="ANY"),"All_IPs","")</f>
        <v/>
      </c>
      <c r="AK59" s="114" t="str">
        <f>IF(AND(Q59&lt;&gt;"ERROR",UPPER('IP Rules'!D59)="NATIONAL",UPPER(N59)="ANY"),"GRP_ALL_CNSP_SUBNETS","")</f>
        <v/>
      </c>
      <c r="AL59" s="104" t="str">
        <f>IF(LEN(TRIM(D59))=0,"",IF(AND(Q59&lt;&gt;"ERROR",UPPER('IP Rules'!H59)&lt;&gt;"ANY"),AI59&amp;N59&amp;"_"&amp;AG59,""))</f>
        <v/>
      </c>
      <c r="AM59" s="109" t="str">
        <f t="shared" si="45"/>
        <v>FAILED CHECKS</v>
      </c>
      <c r="AN59" s="2"/>
      <c r="AO59" s="62" t="str">
        <f t="shared" si="3"/>
        <v/>
      </c>
      <c r="AP59" s="26"/>
      <c r="AQ59" s="62" t="str">
        <f t="shared" si="46"/>
        <v/>
      </c>
      <c r="AR59" s="26"/>
      <c r="AS59" s="6">
        <f>'IP Rules'!F59</f>
        <v>0</v>
      </c>
      <c r="AT59" s="2"/>
      <c r="AU59" s="6">
        <f t="shared" si="47"/>
        <v>49</v>
      </c>
      <c r="AV59" s="2"/>
      <c r="AW59" s="46" t="str">
        <f>IF(ISBLANK('IP Rules'!L59),"",'IP Rules'!L59)</f>
        <v/>
      </c>
      <c r="AX59" s="2"/>
      <c r="AY59" s="52" t="str">
        <f t="shared" si="48"/>
        <v/>
      </c>
      <c r="AZ59" s="52" t="str">
        <f t="shared" si="49"/>
        <v/>
      </c>
      <c r="BA59" s="52" t="str">
        <f t="shared" si="50"/>
        <v/>
      </c>
      <c r="BB59" s="52" t="str">
        <f t="shared" si="51"/>
        <v/>
      </c>
      <c r="BC59" s="52" t="str">
        <f t="shared" si="52"/>
        <v/>
      </c>
      <c r="BD59" s="52" t="str">
        <f t="shared" si="53"/>
        <v/>
      </c>
      <c r="BE59" s="52" t="str">
        <f t="shared" si="54"/>
        <v/>
      </c>
      <c r="BF59" s="52" t="str">
        <f t="shared" si="55"/>
        <v/>
      </c>
      <c r="BG59" s="52" t="str">
        <f t="shared" si="56"/>
        <v/>
      </c>
      <c r="BH59" s="2"/>
      <c r="BI59" s="103" t="str">
        <f>IF(ISBLANK('IP Rules'!N59),"",'IP Rules'!N59)</f>
        <v/>
      </c>
      <c r="BJ59" s="110" t="str">
        <f t="shared" si="127"/>
        <v/>
      </c>
      <c r="BK59" s="109" t="str">
        <f t="shared" si="128"/>
        <v>MISSING</v>
      </c>
      <c r="BL59" s="109" t="str">
        <f t="shared" si="129"/>
        <v>MISSING</v>
      </c>
      <c r="BM59" s="109" t="str">
        <f t="shared" si="130"/>
        <v>MISSING</v>
      </c>
      <c r="BN59" s="110" t="str">
        <f t="shared" si="131"/>
        <v>ERROR</v>
      </c>
      <c r="BO59" s="111" t="str">
        <f t="shared" si="132"/>
        <v>ERROR</v>
      </c>
      <c r="BP59" s="111" t="str">
        <f t="shared" si="133"/>
        <v>ERROR</v>
      </c>
      <c r="BQ59" s="111" t="str">
        <f t="shared" si="134"/>
        <v>ERROR</v>
      </c>
      <c r="BR59" s="109" t="str">
        <f t="shared" si="135"/>
        <v>ERROR</v>
      </c>
      <c r="BS59" s="110" t="str">
        <f t="shared" si="136"/>
        <v>ERROR</v>
      </c>
      <c r="BT59" s="109" t="str">
        <f t="shared" si="64"/>
        <v>ERROR</v>
      </c>
      <c r="BU59" s="109" t="str">
        <f t="shared" si="65"/>
        <v>ERROR</v>
      </c>
      <c r="BV59" s="109" t="str">
        <f t="shared" si="66"/>
        <v>ERROR</v>
      </c>
      <c r="BW59" s="109" t="str">
        <f t="shared" si="67"/>
        <v>ERROR</v>
      </c>
      <c r="BX59" s="110" t="str">
        <f t="shared" si="137"/>
        <v>ERROR</v>
      </c>
      <c r="BY59" s="110" t="str">
        <f t="shared" si="125"/>
        <v/>
      </c>
      <c r="BZ59" s="117" t="str">
        <f t="shared" si="69"/>
        <v>OK</v>
      </c>
      <c r="CA59" s="104" t="str">
        <f t="shared" si="138"/>
        <v/>
      </c>
      <c r="CB59" s="104" t="str">
        <f t="shared" si="139"/>
        <v/>
      </c>
      <c r="CC59" s="104" t="str">
        <f t="shared" si="140"/>
        <v/>
      </c>
      <c r="CD59" s="109" t="str">
        <f t="shared" si="70"/>
        <v>FAILED CHECKS</v>
      </c>
      <c r="CE59" s="22"/>
      <c r="CF59" s="116" t="str">
        <f t="shared" si="141"/>
        <v>ERROR</v>
      </c>
      <c r="CG59" s="116" t="str">
        <f t="shared" si="142"/>
        <v>-</v>
      </c>
      <c r="CH59" s="116" t="str">
        <f t="shared" si="143"/>
        <v>-</v>
      </c>
      <c r="CI59" s="116" t="str">
        <f t="shared" si="144"/>
        <v>-</v>
      </c>
      <c r="CJ59" s="116">
        <f t="shared" si="75"/>
        <v>0</v>
      </c>
      <c r="CK59" s="116">
        <f t="shared" si="76"/>
        <v>0</v>
      </c>
      <c r="CL59" s="116">
        <f t="shared" si="77"/>
        <v>0</v>
      </c>
      <c r="CM59" s="116">
        <f t="shared" si="78"/>
        <v>0</v>
      </c>
      <c r="CN59" s="116">
        <f t="shared" si="79"/>
        <v>0</v>
      </c>
      <c r="CO59" s="116">
        <f t="shared" si="80"/>
        <v>0</v>
      </c>
      <c r="CP59" s="116">
        <f t="shared" si="81"/>
        <v>0</v>
      </c>
      <c r="CQ59" s="116">
        <f t="shared" si="82"/>
        <v>0</v>
      </c>
      <c r="CR59" s="116">
        <f t="shared" si="83"/>
        <v>0</v>
      </c>
      <c r="CS59" s="116">
        <f t="shared" si="84"/>
        <v>0</v>
      </c>
      <c r="CT59" s="116">
        <f t="shared" si="85"/>
        <v>0</v>
      </c>
      <c r="CU59" s="116">
        <f t="shared" si="86"/>
        <v>0</v>
      </c>
      <c r="CV59" s="116">
        <f t="shared" si="87"/>
        <v>0</v>
      </c>
      <c r="CW59" s="116">
        <f t="shared" si="88"/>
        <v>0</v>
      </c>
      <c r="CX59" s="116">
        <f t="shared" si="89"/>
        <v>0</v>
      </c>
      <c r="CY59" s="116">
        <f t="shared" si="90"/>
        <v>0</v>
      </c>
      <c r="CZ59" s="116">
        <f t="shared" si="91"/>
        <v>0</v>
      </c>
      <c r="DA59" s="116">
        <f t="shared" si="92"/>
        <v>0</v>
      </c>
      <c r="DB59" s="116">
        <f t="shared" si="93"/>
        <v>0</v>
      </c>
      <c r="DC59" s="116">
        <f t="shared" si="94"/>
        <v>0</v>
      </c>
      <c r="DD59" s="116">
        <f t="shared" si="95"/>
        <v>0</v>
      </c>
      <c r="DE59" s="116">
        <f t="shared" si="96"/>
        <v>0</v>
      </c>
      <c r="DF59" s="116">
        <f t="shared" si="97"/>
        <v>0</v>
      </c>
      <c r="DG59" s="116">
        <f t="shared" si="98"/>
        <v>0</v>
      </c>
      <c r="DH59" s="116">
        <f t="shared" si="99"/>
        <v>0</v>
      </c>
      <c r="DI59" s="116">
        <f t="shared" si="100"/>
        <v>0</v>
      </c>
      <c r="DJ59" s="116">
        <f t="shared" si="101"/>
        <v>0</v>
      </c>
      <c r="DK59" s="116">
        <f t="shared" si="102"/>
        <v>0</v>
      </c>
      <c r="DL59" s="116">
        <f t="shared" si="103"/>
        <v>0</v>
      </c>
      <c r="DM59" s="116">
        <f t="shared" si="104"/>
        <v>0</v>
      </c>
      <c r="DN59" s="116">
        <f t="shared" si="105"/>
        <v>0</v>
      </c>
      <c r="DO59" s="116">
        <f t="shared" si="106"/>
        <v>0</v>
      </c>
      <c r="DP59" s="116">
        <f t="shared" si="107"/>
        <v>0</v>
      </c>
      <c r="DQ59" s="116">
        <f t="shared" si="108"/>
        <v>0</v>
      </c>
      <c r="DR59" s="116">
        <f t="shared" si="109"/>
        <v>0</v>
      </c>
      <c r="DS59" s="116">
        <f t="shared" si="110"/>
        <v>0</v>
      </c>
      <c r="DT59" s="116">
        <f t="shared" si="126"/>
        <v>0</v>
      </c>
      <c r="DU59" s="116">
        <f t="shared" si="111"/>
        <v>0</v>
      </c>
      <c r="DV59" s="116">
        <f t="shared" si="145"/>
        <v>0</v>
      </c>
      <c r="DW59" s="116">
        <f t="shared" si="146"/>
        <v>0</v>
      </c>
      <c r="DX59" s="114" t="b">
        <f t="shared" si="12"/>
        <v>0</v>
      </c>
      <c r="DY59" s="116" t="str">
        <f t="shared" si="114"/>
        <v>FAILED CHECKS</v>
      </c>
      <c r="DZ59" s="2"/>
      <c r="EA59" s="105" t="str">
        <f t="shared" si="13"/>
        <v/>
      </c>
      <c r="EB59" s="2"/>
      <c r="EC59" s="105" t="str">
        <f t="shared" si="14"/>
        <v/>
      </c>
      <c r="ED59" s="2"/>
      <c r="EE59" s="105" t="str">
        <f t="shared" si="15"/>
        <v/>
      </c>
      <c r="EF59" s="2"/>
      <c r="EG59" s="6">
        <f t="shared" si="120"/>
        <v>49</v>
      </c>
      <c r="EH59" s="2"/>
      <c r="EI59" s="29" t="str">
        <f>IF(ISBLANK('IP Rules'!P59),"",'IP Rules'!P59)</f>
        <v/>
      </c>
      <c r="EJ59" s="2"/>
      <c r="EK59" s="29" t="str">
        <f>IF(ISBLANK('IP Rules'!R59),"",'IP Rules'!R59)</f>
        <v/>
      </c>
      <c r="EL59" s="2"/>
      <c r="EM59" s="29" t="str">
        <f>IF(ISBLANK('IP Rules'!T59),"",'IP Rules'!T59)</f>
        <v/>
      </c>
      <c r="EN59" s="2"/>
      <c r="EO59" s="7" t="str">
        <f t="shared" si="121"/>
        <v>NO</v>
      </c>
      <c r="EP59" s="7" t="str">
        <f t="shared" si="122"/>
        <v>NO</v>
      </c>
      <c r="EQ59" s="7" t="str">
        <f t="shared" si="123"/>
        <v/>
      </c>
      <c r="ER59" s="7" t="str">
        <f t="shared" si="124"/>
        <v/>
      </c>
      <c r="ES59" s="7" t="str">
        <f>IF(AND(ISNUMBER('IP Rules'!R59),'IP Rules'!R59&gt;=0,'IP Rules'!R59&lt;=65535),"GOOD","BAD")</f>
        <v>BAD</v>
      </c>
      <c r="ET59" s="7" t="str">
        <f>IF(OR(AND(ISNUMBER('IP Rules'!T59),'IP Rules'!T59&gt;=1,'IP Rules'!T59&lt;=65535,'IP Rules'!R59&lt;'IP Rules'!T59),'IP Rules'!T59=""),"GOOD","BAD")</f>
        <v>GOOD</v>
      </c>
      <c r="EU59" s="9" t="str">
        <f t="shared" si="16"/>
        <v/>
      </c>
      <c r="EV59" s="2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</row>
    <row r="60" spans="1:211" ht="15.75" thickBot="1">
      <c r="A60" s="2"/>
      <c r="B60" s="6">
        <f t="shared" si="116"/>
        <v>50</v>
      </c>
      <c r="C60" s="2"/>
      <c r="D60" s="48" t="str">
        <f>IF(ISBLANK('IP Rules'!H60),"",'IP Rules'!H60)</f>
        <v/>
      </c>
      <c r="E60" s="52" t="str">
        <f t="shared" si="17"/>
        <v/>
      </c>
      <c r="F60" s="52" t="str">
        <f t="shared" si="18"/>
        <v/>
      </c>
      <c r="G60" s="52" t="str">
        <f t="shared" si="19"/>
        <v/>
      </c>
      <c r="H60" s="52" t="str">
        <f t="shared" si="20"/>
        <v/>
      </c>
      <c r="I60" s="52" t="str">
        <f t="shared" si="21"/>
        <v/>
      </c>
      <c r="J60" s="52" t="str">
        <f t="shared" si="22"/>
        <v/>
      </c>
      <c r="K60" s="52" t="str">
        <f t="shared" si="23"/>
        <v/>
      </c>
      <c r="L60" s="52" t="str">
        <f t="shared" si="24"/>
        <v/>
      </c>
      <c r="M60" s="2"/>
      <c r="N60" s="52" t="str">
        <f t="shared" si="25"/>
        <v/>
      </c>
      <c r="O60" s="2"/>
      <c r="P60" s="103" t="str">
        <f>IF(UPPER('IP Rules'!H60)="ANY","",IF(LEN(TRIM('IP Rules'!J60))=0,"",'IP Rules'!J60))</f>
        <v/>
      </c>
      <c r="Q60" s="7" t="str">
        <f t="shared" si="26"/>
        <v/>
      </c>
      <c r="R60" s="109" t="str">
        <f t="shared" si="27"/>
        <v>MISSING</v>
      </c>
      <c r="S60" s="109" t="str">
        <f t="shared" si="28"/>
        <v>MISSING</v>
      </c>
      <c r="T60" s="109" t="str">
        <f t="shared" si="29"/>
        <v>MISSING</v>
      </c>
      <c r="U60" s="110" t="str">
        <f t="shared" si="30"/>
        <v>ERROR</v>
      </c>
      <c r="V60" s="111" t="str">
        <f t="shared" si="31"/>
        <v>ERROR</v>
      </c>
      <c r="W60" s="111" t="str">
        <f t="shared" si="32"/>
        <v>ERROR</v>
      </c>
      <c r="X60" s="111" t="str">
        <f t="shared" si="33"/>
        <v>ERROR</v>
      </c>
      <c r="Y60" s="109" t="str">
        <f t="shared" si="34"/>
        <v>ERROR</v>
      </c>
      <c r="Z60" s="110" t="str">
        <f t="shared" si="35"/>
        <v>ERROR</v>
      </c>
      <c r="AA60" s="109" t="str">
        <f t="shared" si="36"/>
        <v>ERROR</v>
      </c>
      <c r="AB60" s="109" t="str">
        <f t="shared" si="37"/>
        <v>ERROR</v>
      </c>
      <c r="AC60" s="109" t="str">
        <f t="shared" si="38"/>
        <v>ERROR</v>
      </c>
      <c r="AD60" s="109" t="str">
        <f t="shared" si="39"/>
        <v>ERROR</v>
      </c>
      <c r="AE60" s="110" t="str">
        <f t="shared" si="40"/>
        <v>ERROR</v>
      </c>
      <c r="AF60" s="7" t="str">
        <f t="shared" si="41"/>
        <v/>
      </c>
      <c r="AG60" s="104" t="str">
        <f t="shared" si="42"/>
        <v/>
      </c>
      <c r="AH60" s="104" t="str">
        <f t="shared" si="43"/>
        <v/>
      </c>
      <c r="AI60" s="104" t="str">
        <f t="shared" si="44"/>
        <v/>
      </c>
      <c r="AJ60" s="114" t="str">
        <f>IF(AND(Q60&lt;&gt;"ERROR",UPPER('IP Rules'!D60)="GLOBAL",UPPER(N60)="ANY"),"All_IPs","")</f>
        <v/>
      </c>
      <c r="AK60" s="114" t="str">
        <f>IF(AND(Q60&lt;&gt;"ERROR",UPPER('IP Rules'!D60)="NATIONAL",UPPER(N60)="ANY"),"GRP_ALL_CNSP_SUBNETS","")</f>
        <v/>
      </c>
      <c r="AL60" s="104" t="str">
        <f>IF(LEN(TRIM(D60))=0,"",IF(AND(Q60&lt;&gt;"ERROR",UPPER('IP Rules'!H60)&lt;&gt;"ANY"),AI60&amp;N60&amp;"_"&amp;AG60,""))</f>
        <v/>
      </c>
      <c r="AM60" s="109" t="str">
        <f t="shared" si="45"/>
        <v>FAILED CHECKS</v>
      </c>
      <c r="AN60" s="2"/>
      <c r="AO60" s="62" t="str">
        <f t="shared" si="3"/>
        <v/>
      </c>
      <c r="AP60" s="26"/>
      <c r="AQ60" s="62" t="str">
        <f t="shared" si="46"/>
        <v/>
      </c>
      <c r="AR60" s="26"/>
      <c r="AS60" s="6">
        <f>'IP Rules'!F60</f>
        <v>0</v>
      </c>
      <c r="AT60" s="2"/>
      <c r="AU60" s="6">
        <f t="shared" si="47"/>
        <v>50</v>
      </c>
      <c r="AV60" s="2"/>
      <c r="AW60" s="46" t="str">
        <f>IF(ISBLANK('IP Rules'!L60),"",'IP Rules'!L60)</f>
        <v/>
      </c>
      <c r="AX60" s="2"/>
      <c r="AY60" s="52" t="str">
        <f t="shared" si="48"/>
        <v/>
      </c>
      <c r="AZ60" s="52" t="str">
        <f t="shared" si="49"/>
        <v/>
      </c>
      <c r="BA60" s="52" t="str">
        <f t="shared" si="50"/>
        <v/>
      </c>
      <c r="BB60" s="52" t="str">
        <f t="shared" si="51"/>
        <v/>
      </c>
      <c r="BC60" s="52" t="str">
        <f t="shared" si="52"/>
        <v/>
      </c>
      <c r="BD60" s="52" t="str">
        <f t="shared" si="53"/>
        <v/>
      </c>
      <c r="BE60" s="52" t="str">
        <f t="shared" si="54"/>
        <v/>
      </c>
      <c r="BF60" s="52" t="str">
        <f t="shared" si="55"/>
        <v/>
      </c>
      <c r="BG60" s="52" t="str">
        <f t="shared" si="56"/>
        <v/>
      </c>
      <c r="BH60" s="2"/>
      <c r="BI60" s="103" t="str">
        <f>IF(ISBLANK('IP Rules'!N60),"",'IP Rules'!N60)</f>
        <v/>
      </c>
      <c r="BJ60" s="110" t="str">
        <f t="shared" si="127"/>
        <v/>
      </c>
      <c r="BK60" s="109" t="str">
        <f t="shared" si="128"/>
        <v>MISSING</v>
      </c>
      <c r="BL60" s="109" t="str">
        <f t="shared" si="129"/>
        <v>MISSING</v>
      </c>
      <c r="BM60" s="109" t="str">
        <f t="shared" si="130"/>
        <v>MISSING</v>
      </c>
      <c r="BN60" s="110" t="str">
        <f t="shared" si="131"/>
        <v>ERROR</v>
      </c>
      <c r="BO60" s="111" t="str">
        <f t="shared" si="132"/>
        <v>ERROR</v>
      </c>
      <c r="BP60" s="111" t="str">
        <f t="shared" si="133"/>
        <v>ERROR</v>
      </c>
      <c r="BQ60" s="111" t="str">
        <f t="shared" si="134"/>
        <v>ERROR</v>
      </c>
      <c r="BR60" s="109" t="str">
        <f t="shared" si="135"/>
        <v>ERROR</v>
      </c>
      <c r="BS60" s="110" t="str">
        <f t="shared" si="136"/>
        <v>ERROR</v>
      </c>
      <c r="BT60" s="109" t="str">
        <f t="shared" si="64"/>
        <v>ERROR</v>
      </c>
      <c r="BU60" s="109" t="str">
        <f t="shared" si="65"/>
        <v>ERROR</v>
      </c>
      <c r="BV60" s="109" t="str">
        <f t="shared" si="66"/>
        <v>ERROR</v>
      </c>
      <c r="BW60" s="109" t="str">
        <f t="shared" si="67"/>
        <v>ERROR</v>
      </c>
      <c r="BX60" s="110" t="str">
        <f t="shared" si="137"/>
        <v>ERROR</v>
      </c>
      <c r="BY60" s="110" t="str">
        <f t="shared" si="125"/>
        <v/>
      </c>
      <c r="BZ60" s="117" t="str">
        <f t="shared" si="69"/>
        <v>OK</v>
      </c>
      <c r="CA60" s="104" t="str">
        <f t="shared" si="138"/>
        <v/>
      </c>
      <c r="CB60" s="104" t="str">
        <f t="shared" si="139"/>
        <v/>
      </c>
      <c r="CC60" s="104" t="str">
        <f t="shared" si="140"/>
        <v/>
      </c>
      <c r="CD60" s="109" t="str">
        <f t="shared" si="70"/>
        <v>FAILED CHECKS</v>
      </c>
      <c r="CE60" s="22"/>
      <c r="CF60" s="116" t="str">
        <f t="shared" si="141"/>
        <v>ERROR</v>
      </c>
      <c r="CG60" s="116" t="str">
        <f t="shared" si="142"/>
        <v>-</v>
      </c>
      <c r="CH60" s="116" t="str">
        <f t="shared" si="143"/>
        <v>-</v>
      </c>
      <c r="CI60" s="116" t="str">
        <f t="shared" si="144"/>
        <v>-</v>
      </c>
      <c r="CJ60" s="116">
        <f t="shared" si="75"/>
        <v>0</v>
      </c>
      <c r="CK60" s="116">
        <f t="shared" si="76"/>
        <v>0</v>
      </c>
      <c r="CL60" s="116">
        <f t="shared" si="77"/>
        <v>0</v>
      </c>
      <c r="CM60" s="116">
        <f t="shared" si="78"/>
        <v>0</v>
      </c>
      <c r="CN60" s="116">
        <f t="shared" si="79"/>
        <v>0</v>
      </c>
      <c r="CO60" s="116">
        <f t="shared" si="80"/>
        <v>0</v>
      </c>
      <c r="CP60" s="116">
        <f t="shared" si="81"/>
        <v>0</v>
      </c>
      <c r="CQ60" s="116">
        <f t="shared" si="82"/>
        <v>0</v>
      </c>
      <c r="CR60" s="116">
        <f t="shared" si="83"/>
        <v>0</v>
      </c>
      <c r="CS60" s="116">
        <f t="shared" si="84"/>
        <v>0</v>
      </c>
      <c r="CT60" s="116">
        <f t="shared" si="85"/>
        <v>0</v>
      </c>
      <c r="CU60" s="116">
        <f t="shared" si="86"/>
        <v>0</v>
      </c>
      <c r="CV60" s="116">
        <f t="shared" si="87"/>
        <v>0</v>
      </c>
      <c r="CW60" s="116">
        <f t="shared" si="88"/>
        <v>0</v>
      </c>
      <c r="CX60" s="116">
        <f t="shared" si="89"/>
        <v>0</v>
      </c>
      <c r="CY60" s="116">
        <f t="shared" si="90"/>
        <v>0</v>
      </c>
      <c r="CZ60" s="116">
        <f t="shared" si="91"/>
        <v>0</v>
      </c>
      <c r="DA60" s="116">
        <f t="shared" si="92"/>
        <v>0</v>
      </c>
      <c r="DB60" s="116">
        <f t="shared" si="93"/>
        <v>0</v>
      </c>
      <c r="DC60" s="116">
        <f t="shared" si="94"/>
        <v>0</v>
      </c>
      <c r="DD60" s="116">
        <f t="shared" si="95"/>
        <v>0</v>
      </c>
      <c r="DE60" s="116">
        <f t="shared" si="96"/>
        <v>0</v>
      </c>
      <c r="DF60" s="116">
        <f t="shared" si="97"/>
        <v>0</v>
      </c>
      <c r="DG60" s="116">
        <f t="shared" si="98"/>
        <v>0</v>
      </c>
      <c r="DH60" s="116">
        <f t="shared" si="99"/>
        <v>0</v>
      </c>
      <c r="DI60" s="116">
        <f t="shared" si="100"/>
        <v>0</v>
      </c>
      <c r="DJ60" s="116">
        <f t="shared" si="101"/>
        <v>0</v>
      </c>
      <c r="DK60" s="116">
        <f t="shared" si="102"/>
        <v>0</v>
      </c>
      <c r="DL60" s="116">
        <f t="shared" si="103"/>
        <v>0</v>
      </c>
      <c r="DM60" s="116">
        <f t="shared" si="104"/>
        <v>0</v>
      </c>
      <c r="DN60" s="116">
        <f t="shared" si="105"/>
        <v>0</v>
      </c>
      <c r="DO60" s="116">
        <f t="shared" si="106"/>
        <v>0</v>
      </c>
      <c r="DP60" s="116">
        <f t="shared" si="107"/>
        <v>0</v>
      </c>
      <c r="DQ60" s="116">
        <f t="shared" si="108"/>
        <v>0</v>
      </c>
      <c r="DR60" s="116">
        <f t="shared" si="109"/>
        <v>0</v>
      </c>
      <c r="DS60" s="116">
        <f t="shared" si="110"/>
        <v>0</v>
      </c>
      <c r="DT60" s="116">
        <f t="shared" si="126"/>
        <v>0</v>
      </c>
      <c r="DU60" s="116">
        <f t="shared" si="111"/>
        <v>0</v>
      </c>
      <c r="DV60" s="116">
        <f t="shared" si="145"/>
        <v>0</v>
      </c>
      <c r="DW60" s="116">
        <f t="shared" si="146"/>
        <v>0</v>
      </c>
      <c r="DX60" s="114" t="b">
        <f t="shared" si="12"/>
        <v>0</v>
      </c>
      <c r="DY60" s="116" t="str">
        <f t="shared" si="114"/>
        <v>FAILED CHECKS</v>
      </c>
      <c r="DZ60" s="2"/>
      <c r="EA60" s="105" t="str">
        <f t="shared" si="13"/>
        <v/>
      </c>
      <c r="EB60" s="2"/>
      <c r="EC60" s="105" t="str">
        <f t="shared" si="14"/>
        <v/>
      </c>
      <c r="ED60" s="2"/>
      <c r="EE60" s="105" t="str">
        <f t="shared" si="15"/>
        <v/>
      </c>
      <c r="EF60" s="2"/>
      <c r="EG60" s="6">
        <f t="shared" si="120"/>
        <v>50</v>
      </c>
      <c r="EH60" s="2"/>
      <c r="EI60" s="29" t="str">
        <f>IF(ISBLANK('IP Rules'!P60),"",'IP Rules'!P60)</f>
        <v/>
      </c>
      <c r="EJ60" s="2"/>
      <c r="EK60" s="29" t="str">
        <f>IF(ISBLANK('IP Rules'!R60),"",'IP Rules'!R60)</f>
        <v/>
      </c>
      <c r="EL60" s="2"/>
      <c r="EM60" s="29" t="str">
        <f>IF(ISBLANK('IP Rules'!T60),"",'IP Rules'!T60)</f>
        <v/>
      </c>
      <c r="EN60" s="2"/>
      <c r="EO60" s="7" t="str">
        <f t="shared" si="121"/>
        <v>NO</v>
      </c>
      <c r="EP60" s="7" t="str">
        <f t="shared" si="122"/>
        <v>NO</v>
      </c>
      <c r="EQ60" s="7" t="str">
        <f t="shared" si="123"/>
        <v/>
      </c>
      <c r="ER60" s="7" t="str">
        <f t="shared" si="124"/>
        <v/>
      </c>
      <c r="ES60" s="7" t="str">
        <f>IF(AND(ISNUMBER('IP Rules'!R60),'IP Rules'!R60&gt;=0,'IP Rules'!R60&lt;=65535),"GOOD","BAD")</f>
        <v>BAD</v>
      </c>
      <c r="ET60" s="7" t="str">
        <f>IF(OR(AND(ISNUMBER('IP Rules'!T60),'IP Rules'!T60&gt;=1,'IP Rules'!T60&lt;=65535,'IP Rules'!R60&lt;'IP Rules'!T60),'IP Rules'!T60=""),"GOOD","BAD")</f>
        <v>GOOD</v>
      </c>
      <c r="EU60" s="9" t="str">
        <f t="shared" si="16"/>
        <v/>
      </c>
      <c r="EV60" s="2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</row>
    <row r="61" spans="1:211" ht="15.75" thickBot="1">
      <c r="A61" s="2"/>
      <c r="B61" s="6">
        <f t="shared" si="116"/>
        <v>51</v>
      </c>
      <c r="C61" s="2"/>
      <c r="D61" s="48" t="str">
        <f>IF(ISBLANK('IP Rules'!H61),"",'IP Rules'!H61)</f>
        <v/>
      </c>
      <c r="E61" s="52" t="str">
        <f t="shared" si="17"/>
        <v/>
      </c>
      <c r="F61" s="52" t="str">
        <f t="shared" si="18"/>
        <v/>
      </c>
      <c r="G61" s="52" t="str">
        <f t="shared" si="19"/>
        <v/>
      </c>
      <c r="H61" s="52" t="str">
        <f t="shared" si="20"/>
        <v/>
      </c>
      <c r="I61" s="52" t="str">
        <f t="shared" si="21"/>
        <v/>
      </c>
      <c r="J61" s="52" t="str">
        <f t="shared" si="22"/>
        <v/>
      </c>
      <c r="K61" s="52" t="str">
        <f t="shared" si="23"/>
        <v/>
      </c>
      <c r="L61" s="52" t="str">
        <f t="shared" si="24"/>
        <v/>
      </c>
      <c r="M61" s="2"/>
      <c r="N61" s="52" t="str">
        <f t="shared" si="25"/>
        <v/>
      </c>
      <c r="O61" s="2"/>
      <c r="P61" s="103" t="str">
        <f>IF(UPPER('IP Rules'!H61)="ANY","",IF(LEN(TRIM('IP Rules'!J61))=0,"",'IP Rules'!J61))</f>
        <v/>
      </c>
      <c r="Q61" s="7" t="str">
        <f t="shared" si="26"/>
        <v/>
      </c>
      <c r="R61" s="109" t="str">
        <f t="shared" si="27"/>
        <v>MISSING</v>
      </c>
      <c r="S61" s="109" t="str">
        <f t="shared" si="28"/>
        <v>MISSING</v>
      </c>
      <c r="T61" s="109" t="str">
        <f t="shared" si="29"/>
        <v>MISSING</v>
      </c>
      <c r="U61" s="110" t="str">
        <f t="shared" si="30"/>
        <v>ERROR</v>
      </c>
      <c r="V61" s="111" t="str">
        <f t="shared" si="31"/>
        <v>ERROR</v>
      </c>
      <c r="W61" s="111" t="str">
        <f t="shared" si="32"/>
        <v>ERROR</v>
      </c>
      <c r="X61" s="111" t="str">
        <f t="shared" si="33"/>
        <v>ERROR</v>
      </c>
      <c r="Y61" s="109" t="str">
        <f t="shared" si="34"/>
        <v>ERROR</v>
      </c>
      <c r="Z61" s="110" t="str">
        <f t="shared" si="35"/>
        <v>ERROR</v>
      </c>
      <c r="AA61" s="109" t="str">
        <f t="shared" si="36"/>
        <v>ERROR</v>
      </c>
      <c r="AB61" s="109" t="str">
        <f t="shared" si="37"/>
        <v>ERROR</v>
      </c>
      <c r="AC61" s="109" t="str">
        <f t="shared" si="38"/>
        <v>ERROR</v>
      </c>
      <c r="AD61" s="109" t="str">
        <f t="shared" si="39"/>
        <v>ERROR</v>
      </c>
      <c r="AE61" s="110" t="str">
        <f t="shared" si="40"/>
        <v>ERROR</v>
      </c>
      <c r="AF61" s="7" t="str">
        <f t="shared" si="41"/>
        <v/>
      </c>
      <c r="AG61" s="104" t="str">
        <f t="shared" si="42"/>
        <v/>
      </c>
      <c r="AH61" s="104" t="str">
        <f t="shared" si="43"/>
        <v/>
      </c>
      <c r="AI61" s="104" t="str">
        <f t="shared" si="44"/>
        <v/>
      </c>
      <c r="AJ61" s="114" t="str">
        <f>IF(AND(Q61&lt;&gt;"ERROR",UPPER('IP Rules'!D61)="GLOBAL",UPPER(N61)="ANY"),"All_IPs","")</f>
        <v/>
      </c>
      <c r="AK61" s="114" t="str">
        <f>IF(AND(Q61&lt;&gt;"ERROR",UPPER('IP Rules'!D61)="NATIONAL",UPPER(N61)="ANY"),"GRP_ALL_CNSP_SUBNETS","")</f>
        <v/>
      </c>
      <c r="AL61" s="104" t="str">
        <f>IF(LEN(TRIM(D61))=0,"",IF(AND(Q61&lt;&gt;"ERROR",UPPER('IP Rules'!H61)&lt;&gt;"ANY"),AI61&amp;N61&amp;"_"&amp;AG61,""))</f>
        <v/>
      </c>
      <c r="AM61" s="109" t="str">
        <f t="shared" si="45"/>
        <v>FAILED CHECKS</v>
      </c>
      <c r="AN61" s="2"/>
      <c r="AO61" s="62" t="str">
        <f t="shared" si="3"/>
        <v/>
      </c>
      <c r="AP61" s="26"/>
      <c r="AQ61" s="62" t="str">
        <f t="shared" si="46"/>
        <v/>
      </c>
      <c r="AR61" s="26"/>
      <c r="AS61" s="6">
        <f>'IP Rules'!F61</f>
        <v>0</v>
      </c>
      <c r="AT61" s="2"/>
      <c r="AU61" s="6">
        <f t="shared" si="47"/>
        <v>51</v>
      </c>
      <c r="AV61" s="2"/>
      <c r="AW61" s="46" t="str">
        <f>IF(ISBLANK('IP Rules'!L61),"",'IP Rules'!L61)</f>
        <v/>
      </c>
      <c r="AX61" s="2"/>
      <c r="AY61" s="52" t="str">
        <f t="shared" si="48"/>
        <v/>
      </c>
      <c r="AZ61" s="52" t="str">
        <f t="shared" si="49"/>
        <v/>
      </c>
      <c r="BA61" s="52" t="str">
        <f t="shared" si="50"/>
        <v/>
      </c>
      <c r="BB61" s="52" t="str">
        <f t="shared" si="51"/>
        <v/>
      </c>
      <c r="BC61" s="52" t="str">
        <f t="shared" si="52"/>
        <v/>
      </c>
      <c r="BD61" s="52" t="str">
        <f t="shared" si="53"/>
        <v/>
      </c>
      <c r="BE61" s="52" t="str">
        <f t="shared" si="54"/>
        <v/>
      </c>
      <c r="BF61" s="52" t="str">
        <f t="shared" si="55"/>
        <v/>
      </c>
      <c r="BG61" s="52" t="str">
        <f t="shared" si="56"/>
        <v/>
      </c>
      <c r="BH61" s="2"/>
      <c r="BI61" s="103" t="str">
        <f>IF(ISBLANK('IP Rules'!N61),"",'IP Rules'!N61)</f>
        <v/>
      </c>
      <c r="BJ61" s="110" t="str">
        <f t="shared" si="127"/>
        <v/>
      </c>
      <c r="BK61" s="109" t="str">
        <f t="shared" si="128"/>
        <v>MISSING</v>
      </c>
      <c r="BL61" s="109" t="str">
        <f t="shared" si="129"/>
        <v>MISSING</v>
      </c>
      <c r="BM61" s="109" t="str">
        <f t="shared" si="130"/>
        <v>MISSING</v>
      </c>
      <c r="BN61" s="110" t="str">
        <f t="shared" si="131"/>
        <v>ERROR</v>
      </c>
      <c r="BO61" s="111" t="str">
        <f t="shared" si="132"/>
        <v>ERROR</v>
      </c>
      <c r="BP61" s="111" t="str">
        <f t="shared" si="133"/>
        <v>ERROR</v>
      </c>
      <c r="BQ61" s="111" t="str">
        <f t="shared" si="134"/>
        <v>ERROR</v>
      </c>
      <c r="BR61" s="109" t="str">
        <f t="shared" si="135"/>
        <v>ERROR</v>
      </c>
      <c r="BS61" s="110" t="str">
        <f t="shared" si="136"/>
        <v>ERROR</v>
      </c>
      <c r="BT61" s="109" t="str">
        <f t="shared" si="64"/>
        <v>ERROR</v>
      </c>
      <c r="BU61" s="109" t="str">
        <f t="shared" si="65"/>
        <v>ERROR</v>
      </c>
      <c r="BV61" s="109" t="str">
        <f t="shared" si="66"/>
        <v>ERROR</v>
      </c>
      <c r="BW61" s="109" t="str">
        <f t="shared" si="67"/>
        <v>ERROR</v>
      </c>
      <c r="BX61" s="110" t="str">
        <f t="shared" si="137"/>
        <v>ERROR</v>
      </c>
      <c r="BY61" s="110" t="str">
        <f t="shared" si="125"/>
        <v/>
      </c>
      <c r="BZ61" s="117" t="str">
        <f t="shared" si="69"/>
        <v>OK</v>
      </c>
      <c r="CA61" s="104" t="str">
        <f t="shared" si="138"/>
        <v/>
      </c>
      <c r="CB61" s="104" t="str">
        <f t="shared" si="139"/>
        <v/>
      </c>
      <c r="CC61" s="104" t="str">
        <f t="shared" si="140"/>
        <v/>
      </c>
      <c r="CD61" s="109" t="str">
        <f t="shared" si="70"/>
        <v>FAILED CHECKS</v>
      </c>
      <c r="CE61" s="22"/>
      <c r="CF61" s="116" t="str">
        <f t="shared" si="141"/>
        <v>ERROR</v>
      </c>
      <c r="CG61" s="116" t="str">
        <f t="shared" si="142"/>
        <v>-</v>
      </c>
      <c r="CH61" s="116" t="str">
        <f t="shared" si="143"/>
        <v>-</v>
      </c>
      <c r="CI61" s="116" t="str">
        <f t="shared" si="144"/>
        <v>-</v>
      </c>
      <c r="CJ61" s="116">
        <f t="shared" si="75"/>
        <v>0</v>
      </c>
      <c r="CK61" s="116">
        <f t="shared" si="76"/>
        <v>0</v>
      </c>
      <c r="CL61" s="116">
        <f t="shared" si="77"/>
        <v>0</v>
      </c>
      <c r="CM61" s="116">
        <f t="shared" si="78"/>
        <v>0</v>
      </c>
      <c r="CN61" s="116">
        <f t="shared" si="79"/>
        <v>0</v>
      </c>
      <c r="CO61" s="116">
        <f t="shared" si="80"/>
        <v>0</v>
      </c>
      <c r="CP61" s="116">
        <f t="shared" si="81"/>
        <v>0</v>
      </c>
      <c r="CQ61" s="116">
        <f t="shared" si="82"/>
        <v>0</v>
      </c>
      <c r="CR61" s="116">
        <f t="shared" si="83"/>
        <v>0</v>
      </c>
      <c r="CS61" s="116">
        <f t="shared" si="84"/>
        <v>0</v>
      </c>
      <c r="CT61" s="116">
        <f t="shared" si="85"/>
        <v>0</v>
      </c>
      <c r="CU61" s="116">
        <f t="shared" si="86"/>
        <v>0</v>
      </c>
      <c r="CV61" s="116">
        <f t="shared" si="87"/>
        <v>0</v>
      </c>
      <c r="CW61" s="116">
        <f t="shared" si="88"/>
        <v>0</v>
      </c>
      <c r="CX61" s="116">
        <f t="shared" si="89"/>
        <v>0</v>
      </c>
      <c r="CY61" s="116">
        <f t="shared" si="90"/>
        <v>0</v>
      </c>
      <c r="CZ61" s="116">
        <f t="shared" si="91"/>
        <v>0</v>
      </c>
      <c r="DA61" s="116">
        <f t="shared" si="92"/>
        <v>0</v>
      </c>
      <c r="DB61" s="116">
        <f t="shared" si="93"/>
        <v>0</v>
      </c>
      <c r="DC61" s="116">
        <f t="shared" si="94"/>
        <v>0</v>
      </c>
      <c r="DD61" s="116">
        <f t="shared" si="95"/>
        <v>0</v>
      </c>
      <c r="DE61" s="116">
        <f t="shared" si="96"/>
        <v>0</v>
      </c>
      <c r="DF61" s="116">
        <f t="shared" si="97"/>
        <v>0</v>
      </c>
      <c r="DG61" s="116">
        <f t="shared" si="98"/>
        <v>0</v>
      </c>
      <c r="DH61" s="116">
        <f t="shared" si="99"/>
        <v>0</v>
      </c>
      <c r="DI61" s="116">
        <f t="shared" si="100"/>
        <v>0</v>
      </c>
      <c r="DJ61" s="116">
        <f t="shared" si="101"/>
        <v>0</v>
      </c>
      <c r="DK61" s="116">
        <f t="shared" si="102"/>
        <v>0</v>
      </c>
      <c r="DL61" s="116">
        <f t="shared" si="103"/>
        <v>0</v>
      </c>
      <c r="DM61" s="116">
        <f t="shared" si="104"/>
        <v>0</v>
      </c>
      <c r="DN61" s="116">
        <f t="shared" si="105"/>
        <v>0</v>
      </c>
      <c r="DO61" s="116">
        <f t="shared" si="106"/>
        <v>0</v>
      </c>
      <c r="DP61" s="116">
        <f t="shared" si="107"/>
        <v>0</v>
      </c>
      <c r="DQ61" s="116">
        <f t="shared" si="108"/>
        <v>0</v>
      </c>
      <c r="DR61" s="116">
        <f t="shared" si="109"/>
        <v>0</v>
      </c>
      <c r="DS61" s="116">
        <f t="shared" si="110"/>
        <v>0</v>
      </c>
      <c r="DT61" s="116">
        <f t="shared" si="126"/>
        <v>0</v>
      </c>
      <c r="DU61" s="116">
        <f t="shared" si="111"/>
        <v>0</v>
      </c>
      <c r="DV61" s="116">
        <f t="shared" si="145"/>
        <v>0</v>
      </c>
      <c r="DW61" s="116">
        <f t="shared" si="146"/>
        <v>0</v>
      </c>
      <c r="DX61" s="114" t="b">
        <f t="shared" si="12"/>
        <v>0</v>
      </c>
      <c r="DY61" s="116" t="str">
        <f t="shared" si="114"/>
        <v>FAILED CHECKS</v>
      </c>
      <c r="DZ61" s="2"/>
      <c r="EA61" s="105" t="str">
        <f t="shared" si="13"/>
        <v/>
      </c>
      <c r="EB61" s="2"/>
      <c r="EC61" s="105" t="str">
        <f t="shared" si="14"/>
        <v/>
      </c>
      <c r="ED61" s="2"/>
      <c r="EE61" s="105" t="str">
        <f t="shared" si="15"/>
        <v/>
      </c>
      <c r="EF61" s="2"/>
      <c r="EG61" s="6">
        <f t="shared" si="120"/>
        <v>51</v>
      </c>
      <c r="EH61" s="2"/>
      <c r="EI61" s="29" t="str">
        <f>IF(ISBLANK('IP Rules'!P61),"",'IP Rules'!P61)</f>
        <v/>
      </c>
      <c r="EJ61" s="2"/>
      <c r="EK61" s="29" t="str">
        <f>IF(ISBLANK('IP Rules'!R61),"",'IP Rules'!R61)</f>
        <v/>
      </c>
      <c r="EL61" s="2"/>
      <c r="EM61" s="29" t="str">
        <f>IF(ISBLANK('IP Rules'!T61),"",'IP Rules'!T61)</f>
        <v/>
      </c>
      <c r="EN61" s="2"/>
      <c r="EO61" s="7" t="str">
        <f t="shared" ref="EO61:EO124" si="147">IF(EI61&lt;&gt;"","YES","NO")</f>
        <v>NO</v>
      </c>
      <c r="EP61" s="7" t="str">
        <f t="shared" ref="EP61:EP124" si="148">IF(LEN(TRIM(EM61))=0,"NO","YES")</f>
        <v>NO</v>
      </c>
      <c r="EQ61" s="7" t="str">
        <f t="shared" ref="EQ61:EQ124" si="149">IF(AND(EO61="YES",EP61="NO"),EI61&amp;"-"&amp;EK61,"")</f>
        <v/>
      </c>
      <c r="ER61" s="7" t="str">
        <f t="shared" ref="ER61:ER124" si="150">IF(AND(EO61="YES",EP61="YES"),EI61&amp;"-"&amp;EK61&amp;"-"&amp;EM61,"")</f>
        <v/>
      </c>
      <c r="ES61" s="7" t="str">
        <f>IF(AND(ISNUMBER('IP Rules'!R61),'IP Rules'!R61&gt;=0,'IP Rules'!R61&lt;=65535),"GOOD","BAD")</f>
        <v>BAD</v>
      </c>
      <c r="ET61" s="7" t="str">
        <f>IF(OR(AND(ISNUMBER('IP Rules'!T61),'IP Rules'!T61&gt;=1,'IP Rules'!T61&lt;=65535,'IP Rules'!R61&lt;'IP Rules'!T61),'IP Rules'!T61=""),"GOOD","BAD")</f>
        <v>GOOD</v>
      </c>
      <c r="EU61" s="9" t="str">
        <f t="shared" ref="EU61:EU124" si="151">EQ61&amp;ER61</f>
        <v/>
      </c>
      <c r="EV61" s="2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</row>
    <row r="62" spans="1:211" ht="15.75" thickBot="1">
      <c r="A62" s="2"/>
      <c r="B62" s="6">
        <f t="shared" si="116"/>
        <v>52</v>
      </c>
      <c r="C62" s="2"/>
      <c r="D62" s="48" t="str">
        <f>IF(ISBLANK('IP Rules'!H62),"",'IP Rules'!H62)</f>
        <v/>
      </c>
      <c r="E62" s="52" t="str">
        <f t="shared" si="17"/>
        <v/>
      </c>
      <c r="F62" s="52" t="str">
        <f t="shared" si="18"/>
        <v/>
      </c>
      <c r="G62" s="52" t="str">
        <f t="shared" si="19"/>
        <v/>
      </c>
      <c r="H62" s="52" t="str">
        <f t="shared" si="20"/>
        <v/>
      </c>
      <c r="I62" s="52" t="str">
        <f t="shared" si="21"/>
        <v/>
      </c>
      <c r="J62" s="52" t="str">
        <f t="shared" si="22"/>
        <v/>
      </c>
      <c r="K62" s="52" t="str">
        <f t="shared" si="23"/>
        <v/>
      </c>
      <c r="L62" s="52" t="str">
        <f t="shared" si="24"/>
        <v/>
      </c>
      <c r="M62" s="2"/>
      <c r="N62" s="52" t="str">
        <f t="shared" si="25"/>
        <v/>
      </c>
      <c r="O62" s="2"/>
      <c r="P62" s="103" t="str">
        <f>IF(UPPER('IP Rules'!H62)="ANY","",IF(LEN(TRIM('IP Rules'!J62))=0,"",'IP Rules'!J62))</f>
        <v/>
      </c>
      <c r="Q62" s="7" t="str">
        <f t="shared" si="26"/>
        <v/>
      </c>
      <c r="R62" s="109" t="str">
        <f t="shared" si="27"/>
        <v>MISSING</v>
      </c>
      <c r="S62" s="109" t="str">
        <f t="shared" si="28"/>
        <v>MISSING</v>
      </c>
      <c r="T62" s="109" t="str">
        <f t="shared" si="29"/>
        <v>MISSING</v>
      </c>
      <c r="U62" s="110" t="str">
        <f t="shared" si="30"/>
        <v>ERROR</v>
      </c>
      <c r="V62" s="111" t="str">
        <f t="shared" si="31"/>
        <v>ERROR</v>
      </c>
      <c r="W62" s="111" t="str">
        <f t="shared" si="32"/>
        <v>ERROR</v>
      </c>
      <c r="X62" s="111" t="str">
        <f t="shared" si="33"/>
        <v>ERROR</v>
      </c>
      <c r="Y62" s="109" t="str">
        <f t="shared" si="34"/>
        <v>ERROR</v>
      </c>
      <c r="Z62" s="110" t="str">
        <f t="shared" si="35"/>
        <v>ERROR</v>
      </c>
      <c r="AA62" s="109" t="str">
        <f t="shared" si="36"/>
        <v>ERROR</v>
      </c>
      <c r="AB62" s="109" t="str">
        <f t="shared" si="37"/>
        <v>ERROR</v>
      </c>
      <c r="AC62" s="109" t="str">
        <f t="shared" si="38"/>
        <v>ERROR</v>
      </c>
      <c r="AD62" s="109" t="str">
        <f t="shared" si="39"/>
        <v>ERROR</v>
      </c>
      <c r="AE62" s="110" t="str">
        <f t="shared" si="40"/>
        <v>ERROR</v>
      </c>
      <c r="AF62" s="7" t="str">
        <f t="shared" si="41"/>
        <v/>
      </c>
      <c r="AG62" s="104" t="str">
        <f t="shared" si="42"/>
        <v/>
      </c>
      <c r="AH62" s="104" t="str">
        <f t="shared" si="43"/>
        <v/>
      </c>
      <c r="AI62" s="104" t="str">
        <f t="shared" si="44"/>
        <v/>
      </c>
      <c r="AJ62" s="114" t="str">
        <f>IF(AND(Q62&lt;&gt;"ERROR",UPPER('IP Rules'!D62)="GLOBAL",UPPER(N62)="ANY"),"All_IPs","")</f>
        <v/>
      </c>
      <c r="AK62" s="114" t="str">
        <f>IF(AND(Q62&lt;&gt;"ERROR",UPPER('IP Rules'!D62)="NATIONAL",UPPER(N62)="ANY"),"GRP_ALL_CNSP_SUBNETS","")</f>
        <v/>
      </c>
      <c r="AL62" s="104" t="str">
        <f>IF(LEN(TRIM(D62))=0,"",IF(AND(Q62&lt;&gt;"ERROR",UPPER('IP Rules'!H62)&lt;&gt;"ANY"),AI62&amp;N62&amp;"_"&amp;AG62,""))</f>
        <v/>
      </c>
      <c r="AM62" s="109" t="str">
        <f t="shared" si="45"/>
        <v>FAILED CHECKS</v>
      </c>
      <c r="AN62" s="2"/>
      <c r="AO62" s="62" t="str">
        <f t="shared" si="3"/>
        <v/>
      </c>
      <c r="AP62" s="26"/>
      <c r="AQ62" s="62" t="str">
        <f t="shared" si="46"/>
        <v/>
      </c>
      <c r="AR62" s="26"/>
      <c r="AS62" s="6">
        <f>'IP Rules'!F62</f>
        <v>0</v>
      </c>
      <c r="AT62" s="2"/>
      <c r="AU62" s="6">
        <f t="shared" si="47"/>
        <v>52</v>
      </c>
      <c r="AV62" s="2"/>
      <c r="AW62" s="46" t="str">
        <f>IF(ISBLANK('IP Rules'!L62),"",'IP Rules'!L62)</f>
        <v/>
      </c>
      <c r="AX62" s="2"/>
      <c r="AY62" s="52" t="str">
        <f t="shared" si="48"/>
        <v/>
      </c>
      <c r="AZ62" s="52" t="str">
        <f t="shared" si="49"/>
        <v/>
      </c>
      <c r="BA62" s="52" t="str">
        <f t="shared" si="50"/>
        <v/>
      </c>
      <c r="BB62" s="52" t="str">
        <f t="shared" si="51"/>
        <v/>
      </c>
      <c r="BC62" s="52" t="str">
        <f t="shared" si="52"/>
        <v/>
      </c>
      <c r="BD62" s="52" t="str">
        <f t="shared" si="53"/>
        <v/>
      </c>
      <c r="BE62" s="52" t="str">
        <f t="shared" si="54"/>
        <v/>
      </c>
      <c r="BF62" s="52" t="str">
        <f t="shared" si="55"/>
        <v/>
      </c>
      <c r="BG62" s="52" t="str">
        <f t="shared" si="56"/>
        <v/>
      </c>
      <c r="BH62" s="2"/>
      <c r="BI62" s="103" t="str">
        <f>IF(ISBLANK('IP Rules'!N62),"",'IP Rules'!N62)</f>
        <v/>
      </c>
      <c r="BJ62" s="110" t="str">
        <f t="shared" si="127"/>
        <v/>
      </c>
      <c r="BK62" s="109" t="str">
        <f t="shared" si="128"/>
        <v>MISSING</v>
      </c>
      <c r="BL62" s="109" t="str">
        <f t="shared" si="129"/>
        <v>MISSING</v>
      </c>
      <c r="BM62" s="109" t="str">
        <f t="shared" si="130"/>
        <v>MISSING</v>
      </c>
      <c r="BN62" s="110" t="str">
        <f t="shared" si="131"/>
        <v>ERROR</v>
      </c>
      <c r="BO62" s="111" t="str">
        <f t="shared" si="132"/>
        <v>ERROR</v>
      </c>
      <c r="BP62" s="111" t="str">
        <f t="shared" si="133"/>
        <v>ERROR</v>
      </c>
      <c r="BQ62" s="111" t="str">
        <f t="shared" si="134"/>
        <v>ERROR</v>
      </c>
      <c r="BR62" s="109" t="str">
        <f t="shared" si="135"/>
        <v>ERROR</v>
      </c>
      <c r="BS62" s="110" t="str">
        <f t="shared" si="136"/>
        <v>ERROR</v>
      </c>
      <c r="BT62" s="109" t="str">
        <f t="shared" si="64"/>
        <v>ERROR</v>
      </c>
      <c r="BU62" s="109" t="str">
        <f t="shared" si="65"/>
        <v>ERROR</v>
      </c>
      <c r="BV62" s="109" t="str">
        <f t="shared" si="66"/>
        <v>ERROR</v>
      </c>
      <c r="BW62" s="109" t="str">
        <f t="shared" si="67"/>
        <v>ERROR</v>
      </c>
      <c r="BX62" s="110" t="str">
        <f t="shared" si="137"/>
        <v>ERROR</v>
      </c>
      <c r="BY62" s="110" t="str">
        <f t="shared" si="125"/>
        <v/>
      </c>
      <c r="BZ62" s="117" t="str">
        <f t="shared" si="69"/>
        <v>OK</v>
      </c>
      <c r="CA62" s="104" t="str">
        <f t="shared" si="138"/>
        <v/>
      </c>
      <c r="CB62" s="104" t="str">
        <f t="shared" si="139"/>
        <v/>
      </c>
      <c r="CC62" s="104" t="str">
        <f t="shared" si="140"/>
        <v/>
      </c>
      <c r="CD62" s="109" t="str">
        <f t="shared" si="70"/>
        <v>FAILED CHECKS</v>
      </c>
      <c r="CE62" s="22"/>
      <c r="CF62" s="116" t="str">
        <f t="shared" si="141"/>
        <v>ERROR</v>
      </c>
      <c r="CG62" s="116" t="str">
        <f t="shared" si="142"/>
        <v>-</v>
      </c>
      <c r="CH62" s="116" t="str">
        <f t="shared" si="143"/>
        <v>-</v>
      </c>
      <c r="CI62" s="116" t="str">
        <f t="shared" si="144"/>
        <v>-</v>
      </c>
      <c r="CJ62" s="116">
        <f t="shared" si="75"/>
        <v>0</v>
      </c>
      <c r="CK62" s="116">
        <f t="shared" si="76"/>
        <v>0</v>
      </c>
      <c r="CL62" s="116">
        <f t="shared" si="77"/>
        <v>0</v>
      </c>
      <c r="CM62" s="116">
        <f t="shared" si="78"/>
        <v>0</v>
      </c>
      <c r="CN62" s="116">
        <f t="shared" si="79"/>
        <v>0</v>
      </c>
      <c r="CO62" s="116">
        <f t="shared" si="80"/>
        <v>0</v>
      </c>
      <c r="CP62" s="116">
        <f t="shared" si="81"/>
        <v>0</v>
      </c>
      <c r="CQ62" s="116">
        <f t="shared" si="82"/>
        <v>0</v>
      </c>
      <c r="CR62" s="116">
        <f t="shared" si="83"/>
        <v>0</v>
      </c>
      <c r="CS62" s="116">
        <f t="shared" si="84"/>
        <v>0</v>
      </c>
      <c r="CT62" s="116">
        <f t="shared" si="85"/>
        <v>0</v>
      </c>
      <c r="CU62" s="116">
        <f t="shared" si="86"/>
        <v>0</v>
      </c>
      <c r="CV62" s="116">
        <f t="shared" si="87"/>
        <v>0</v>
      </c>
      <c r="CW62" s="116">
        <f t="shared" si="88"/>
        <v>0</v>
      </c>
      <c r="CX62" s="116">
        <f t="shared" si="89"/>
        <v>0</v>
      </c>
      <c r="CY62" s="116">
        <f t="shared" si="90"/>
        <v>0</v>
      </c>
      <c r="CZ62" s="116">
        <f t="shared" si="91"/>
        <v>0</v>
      </c>
      <c r="DA62" s="116">
        <f t="shared" si="92"/>
        <v>0</v>
      </c>
      <c r="DB62" s="116">
        <f t="shared" si="93"/>
        <v>0</v>
      </c>
      <c r="DC62" s="116">
        <f t="shared" si="94"/>
        <v>0</v>
      </c>
      <c r="DD62" s="116">
        <f t="shared" si="95"/>
        <v>0</v>
      </c>
      <c r="DE62" s="116">
        <f t="shared" si="96"/>
        <v>0</v>
      </c>
      <c r="DF62" s="116">
        <f t="shared" si="97"/>
        <v>0</v>
      </c>
      <c r="DG62" s="116">
        <f t="shared" si="98"/>
        <v>0</v>
      </c>
      <c r="DH62" s="116">
        <f t="shared" si="99"/>
        <v>0</v>
      </c>
      <c r="DI62" s="116">
        <f t="shared" si="100"/>
        <v>0</v>
      </c>
      <c r="DJ62" s="116">
        <f t="shared" si="101"/>
        <v>0</v>
      </c>
      <c r="DK62" s="116">
        <f t="shared" si="102"/>
        <v>0</v>
      </c>
      <c r="DL62" s="116">
        <f t="shared" si="103"/>
        <v>0</v>
      </c>
      <c r="DM62" s="116">
        <f t="shared" si="104"/>
        <v>0</v>
      </c>
      <c r="DN62" s="116">
        <f t="shared" si="105"/>
        <v>0</v>
      </c>
      <c r="DO62" s="116">
        <f t="shared" si="106"/>
        <v>0</v>
      </c>
      <c r="DP62" s="116">
        <f t="shared" si="107"/>
        <v>0</v>
      </c>
      <c r="DQ62" s="116">
        <f t="shared" si="108"/>
        <v>0</v>
      </c>
      <c r="DR62" s="116">
        <f t="shared" si="109"/>
        <v>0</v>
      </c>
      <c r="DS62" s="116">
        <f t="shared" si="110"/>
        <v>0</v>
      </c>
      <c r="DT62" s="116">
        <f t="shared" si="126"/>
        <v>0</v>
      </c>
      <c r="DU62" s="116">
        <f t="shared" si="111"/>
        <v>0</v>
      </c>
      <c r="DV62" s="116">
        <f t="shared" si="145"/>
        <v>0</v>
      </c>
      <c r="DW62" s="116">
        <f t="shared" si="146"/>
        <v>0</v>
      </c>
      <c r="DX62" s="114" t="b">
        <f t="shared" si="12"/>
        <v>0</v>
      </c>
      <c r="DY62" s="116" t="str">
        <f t="shared" si="114"/>
        <v>FAILED CHECKS</v>
      </c>
      <c r="DZ62" s="2"/>
      <c r="EA62" s="105" t="str">
        <f t="shared" si="13"/>
        <v/>
      </c>
      <c r="EB62" s="2"/>
      <c r="EC62" s="105" t="str">
        <f t="shared" si="14"/>
        <v/>
      </c>
      <c r="ED62" s="2"/>
      <c r="EE62" s="105" t="str">
        <f t="shared" si="15"/>
        <v/>
      </c>
      <c r="EF62" s="2"/>
      <c r="EG62" s="6">
        <f t="shared" si="120"/>
        <v>52</v>
      </c>
      <c r="EH62" s="2"/>
      <c r="EI62" s="29" t="str">
        <f>IF(ISBLANK('IP Rules'!P62),"",'IP Rules'!P62)</f>
        <v/>
      </c>
      <c r="EJ62" s="2"/>
      <c r="EK62" s="29" t="str">
        <f>IF(ISBLANK('IP Rules'!R62),"",'IP Rules'!R62)</f>
        <v/>
      </c>
      <c r="EL62" s="2"/>
      <c r="EM62" s="29" t="str">
        <f>IF(ISBLANK('IP Rules'!T62),"",'IP Rules'!T62)</f>
        <v/>
      </c>
      <c r="EN62" s="2"/>
      <c r="EO62" s="7" t="str">
        <f t="shared" si="147"/>
        <v>NO</v>
      </c>
      <c r="EP62" s="7" t="str">
        <f t="shared" si="148"/>
        <v>NO</v>
      </c>
      <c r="EQ62" s="7" t="str">
        <f t="shared" si="149"/>
        <v/>
      </c>
      <c r="ER62" s="7" t="str">
        <f t="shared" si="150"/>
        <v/>
      </c>
      <c r="ES62" s="7" t="str">
        <f>IF(AND(ISNUMBER('IP Rules'!R62),'IP Rules'!R62&gt;=0,'IP Rules'!R62&lt;=65535),"GOOD","BAD")</f>
        <v>BAD</v>
      </c>
      <c r="ET62" s="7" t="str">
        <f>IF(OR(AND(ISNUMBER('IP Rules'!T62),'IP Rules'!T62&gt;=1,'IP Rules'!T62&lt;=65535,'IP Rules'!R62&lt;'IP Rules'!T62),'IP Rules'!T62=""),"GOOD","BAD")</f>
        <v>GOOD</v>
      </c>
      <c r="EU62" s="9" t="str">
        <f t="shared" si="151"/>
        <v/>
      </c>
      <c r="EV62" s="2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</row>
    <row r="63" spans="1:211" ht="15.75" thickBot="1">
      <c r="A63" s="2"/>
      <c r="B63" s="6">
        <f t="shared" si="116"/>
        <v>53</v>
      </c>
      <c r="C63" s="2"/>
      <c r="D63" s="48" t="str">
        <f>IF(ISBLANK('IP Rules'!H63),"",'IP Rules'!H63)</f>
        <v/>
      </c>
      <c r="E63" s="52" t="str">
        <f t="shared" si="17"/>
        <v/>
      </c>
      <c r="F63" s="52" t="str">
        <f t="shared" si="18"/>
        <v/>
      </c>
      <c r="G63" s="52" t="str">
        <f t="shared" si="19"/>
        <v/>
      </c>
      <c r="H63" s="52" t="str">
        <f t="shared" si="20"/>
        <v/>
      </c>
      <c r="I63" s="52" t="str">
        <f t="shared" si="21"/>
        <v/>
      </c>
      <c r="J63" s="52" t="str">
        <f t="shared" si="22"/>
        <v/>
      </c>
      <c r="K63" s="52" t="str">
        <f t="shared" si="23"/>
        <v/>
      </c>
      <c r="L63" s="52" t="str">
        <f t="shared" si="24"/>
        <v/>
      </c>
      <c r="M63" s="2"/>
      <c r="N63" s="52" t="str">
        <f t="shared" si="25"/>
        <v/>
      </c>
      <c r="O63" s="2"/>
      <c r="P63" s="103" t="str">
        <f>IF(UPPER('IP Rules'!H63)="ANY","",IF(LEN(TRIM('IP Rules'!J63))=0,"",'IP Rules'!J63))</f>
        <v/>
      </c>
      <c r="Q63" s="7" t="str">
        <f t="shared" si="26"/>
        <v/>
      </c>
      <c r="R63" s="109" t="str">
        <f t="shared" si="27"/>
        <v>MISSING</v>
      </c>
      <c r="S63" s="109" t="str">
        <f t="shared" si="28"/>
        <v>MISSING</v>
      </c>
      <c r="T63" s="109" t="str">
        <f t="shared" si="29"/>
        <v>MISSING</v>
      </c>
      <c r="U63" s="110" t="str">
        <f t="shared" si="30"/>
        <v>ERROR</v>
      </c>
      <c r="V63" s="111" t="str">
        <f t="shared" si="31"/>
        <v>ERROR</v>
      </c>
      <c r="W63" s="111" t="str">
        <f t="shared" si="32"/>
        <v>ERROR</v>
      </c>
      <c r="X63" s="111" t="str">
        <f t="shared" si="33"/>
        <v>ERROR</v>
      </c>
      <c r="Y63" s="109" t="str">
        <f t="shared" si="34"/>
        <v>ERROR</v>
      </c>
      <c r="Z63" s="110" t="str">
        <f t="shared" si="35"/>
        <v>ERROR</v>
      </c>
      <c r="AA63" s="109" t="str">
        <f t="shared" si="36"/>
        <v>ERROR</v>
      </c>
      <c r="AB63" s="109" t="str">
        <f t="shared" si="37"/>
        <v>ERROR</v>
      </c>
      <c r="AC63" s="109" t="str">
        <f t="shared" si="38"/>
        <v>ERROR</v>
      </c>
      <c r="AD63" s="109" t="str">
        <f t="shared" si="39"/>
        <v>ERROR</v>
      </c>
      <c r="AE63" s="110" t="str">
        <f t="shared" si="40"/>
        <v>ERROR</v>
      </c>
      <c r="AF63" s="7" t="str">
        <f t="shared" si="41"/>
        <v/>
      </c>
      <c r="AG63" s="104" t="str">
        <f t="shared" si="42"/>
        <v/>
      </c>
      <c r="AH63" s="104" t="str">
        <f t="shared" si="43"/>
        <v/>
      </c>
      <c r="AI63" s="104" t="str">
        <f t="shared" si="44"/>
        <v/>
      </c>
      <c r="AJ63" s="114" t="str">
        <f>IF(AND(Q63&lt;&gt;"ERROR",UPPER('IP Rules'!D63)="GLOBAL",UPPER(N63)="ANY"),"All_IPs","")</f>
        <v/>
      </c>
      <c r="AK63" s="114" t="str">
        <f>IF(AND(Q63&lt;&gt;"ERROR",UPPER('IP Rules'!D63)="NATIONAL",UPPER(N63)="ANY"),"GRP_ALL_CNSP_SUBNETS","")</f>
        <v/>
      </c>
      <c r="AL63" s="104" t="str">
        <f>IF(LEN(TRIM(D63))=0,"",IF(AND(Q63&lt;&gt;"ERROR",UPPER('IP Rules'!H63)&lt;&gt;"ANY"),AI63&amp;N63&amp;"_"&amp;AG63,""))</f>
        <v/>
      </c>
      <c r="AM63" s="109" t="str">
        <f t="shared" si="45"/>
        <v>FAILED CHECKS</v>
      </c>
      <c r="AN63" s="2"/>
      <c r="AO63" s="62" t="str">
        <f t="shared" si="3"/>
        <v/>
      </c>
      <c r="AP63" s="26"/>
      <c r="AQ63" s="62" t="str">
        <f t="shared" si="46"/>
        <v/>
      </c>
      <c r="AR63" s="26"/>
      <c r="AS63" s="6">
        <f>'IP Rules'!F63</f>
        <v>0</v>
      </c>
      <c r="AT63" s="2"/>
      <c r="AU63" s="6">
        <f t="shared" si="47"/>
        <v>53</v>
      </c>
      <c r="AV63" s="2"/>
      <c r="AW63" s="46" t="str">
        <f>IF(ISBLANK('IP Rules'!L63),"",'IP Rules'!L63)</f>
        <v/>
      </c>
      <c r="AX63" s="2"/>
      <c r="AY63" s="52" t="str">
        <f t="shared" si="48"/>
        <v/>
      </c>
      <c r="AZ63" s="52" t="str">
        <f t="shared" si="49"/>
        <v/>
      </c>
      <c r="BA63" s="52" t="str">
        <f t="shared" si="50"/>
        <v/>
      </c>
      <c r="BB63" s="52" t="str">
        <f t="shared" si="51"/>
        <v/>
      </c>
      <c r="BC63" s="52" t="str">
        <f t="shared" si="52"/>
        <v/>
      </c>
      <c r="BD63" s="52" t="str">
        <f t="shared" si="53"/>
        <v/>
      </c>
      <c r="BE63" s="52" t="str">
        <f t="shared" si="54"/>
        <v/>
      </c>
      <c r="BF63" s="52" t="str">
        <f t="shared" si="55"/>
        <v/>
      </c>
      <c r="BG63" s="52" t="str">
        <f t="shared" si="56"/>
        <v/>
      </c>
      <c r="BH63" s="2"/>
      <c r="BI63" s="103" t="str">
        <f>IF(ISBLANK('IP Rules'!N63),"",'IP Rules'!N63)</f>
        <v/>
      </c>
      <c r="BJ63" s="110" t="str">
        <f t="shared" si="127"/>
        <v/>
      </c>
      <c r="BK63" s="109" t="str">
        <f t="shared" si="128"/>
        <v>MISSING</v>
      </c>
      <c r="BL63" s="109" t="str">
        <f t="shared" si="129"/>
        <v>MISSING</v>
      </c>
      <c r="BM63" s="109" t="str">
        <f t="shared" si="130"/>
        <v>MISSING</v>
      </c>
      <c r="BN63" s="110" t="str">
        <f t="shared" si="131"/>
        <v>ERROR</v>
      </c>
      <c r="BO63" s="111" t="str">
        <f t="shared" si="132"/>
        <v>ERROR</v>
      </c>
      <c r="BP63" s="111" t="str">
        <f t="shared" si="133"/>
        <v>ERROR</v>
      </c>
      <c r="BQ63" s="111" t="str">
        <f t="shared" si="134"/>
        <v>ERROR</v>
      </c>
      <c r="BR63" s="109" t="str">
        <f t="shared" si="135"/>
        <v>ERROR</v>
      </c>
      <c r="BS63" s="110" t="str">
        <f t="shared" si="136"/>
        <v>ERROR</v>
      </c>
      <c r="BT63" s="109" t="str">
        <f t="shared" si="64"/>
        <v>ERROR</v>
      </c>
      <c r="BU63" s="109" t="str">
        <f t="shared" si="65"/>
        <v>ERROR</v>
      </c>
      <c r="BV63" s="109" t="str">
        <f t="shared" si="66"/>
        <v>ERROR</v>
      </c>
      <c r="BW63" s="109" t="str">
        <f t="shared" si="67"/>
        <v>ERROR</v>
      </c>
      <c r="BX63" s="110" t="str">
        <f t="shared" si="137"/>
        <v>ERROR</v>
      </c>
      <c r="BY63" s="110" t="str">
        <f t="shared" si="125"/>
        <v/>
      </c>
      <c r="BZ63" s="117" t="str">
        <f t="shared" si="69"/>
        <v>OK</v>
      </c>
      <c r="CA63" s="104" t="str">
        <f t="shared" si="138"/>
        <v/>
      </c>
      <c r="CB63" s="104" t="str">
        <f t="shared" si="139"/>
        <v/>
      </c>
      <c r="CC63" s="104" t="str">
        <f t="shared" si="140"/>
        <v/>
      </c>
      <c r="CD63" s="109" t="str">
        <f t="shared" si="70"/>
        <v>FAILED CHECKS</v>
      </c>
      <c r="CE63" s="22"/>
      <c r="CF63" s="116" t="str">
        <f t="shared" si="141"/>
        <v>ERROR</v>
      </c>
      <c r="CG63" s="116" t="str">
        <f t="shared" si="142"/>
        <v>-</v>
      </c>
      <c r="CH63" s="116" t="str">
        <f t="shared" si="143"/>
        <v>-</v>
      </c>
      <c r="CI63" s="116" t="str">
        <f t="shared" si="144"/>
        <v>-</v>
      </c>
      <c r="CJ63" s="116">
        <f t="shared" si="75"/>
        <v>0</v>
      </c>
      <c r="CK63" s="116">
        <f t="shared" si="76"/>
        <v>0</v>
      </c>
      <c r="CL63" s="116">
        <f t="shared" si="77"/>
        <v>0</v>
      </c>
      <c r="CM63" s="116">
        <f t="shared" si="78"/>
        <v>0</v>
      </c>
      <c r="CN63" s="116">
        <f t="shared" si="79"/>
        <v>0</v>
      </c>
      <c r="CO63" s="116">
        <f t="shared" si="80"/>
        <v>0</v>
      </c>
      <c r="CP63" s="116">
        <f t="shared" si="81"/>
        <v>0</v>
      </c>
      <c r="CQ63" s="116">
        <f t="shared" si="82"/>
        <v>0</v>
      </c>
      <c r="CR63" s="116">
        <f t="shared" si="83"/>
        <v>0</v>
      </c>
      <c r="CS63" s="116">
        <f t="shared" si="84"/>
        <v>0</v>
      </c>
      <c r="CT63" s="116">
        <f t="shared" si="85"/>
        <v>0</v>
      </c>
      <c r="CU63" s="116">
        <f t="shared" si="86"/>
        <v>0</v>
      </c>
      <c r="CV63" s="116">
        <f t="shared" si="87"/>
        <v>0</v>
      </c>
      <c r="CW63" s="116">
        <f t="shared" si="88"/>
        <v>0</v>
      </c>
      <c r="CX63" s="116">
        <f t="shared" si="89"/>
        <v>0</v>
      </c>
      <c r="CY63" s="116">
        <f t="shared" si="90"/>
        <v>0</v>
      </c>
      <c r="CZ63" s="116">
        <f t="shared" si="91"/>
        <v>0</v>
      </c>
      <c r="DA63" s="116">
        <f t="shared" si="92"/>
        <v>0</v>
      </c>
      <c r="DB63" s="116">
        <f t="shared" si="93"/>
        <v>0</v>
      </c>
      <c r="DC63" s="116">
        <f t="shared" si="94"/>
        <v>0</v>
      </c>
      <c r="DD63" s="116">
        <f t="shared" si="95"/>
        <v>0</v>
      </c>
      <c r="DE63" s="116">
        <f t="shared" si="96"/>
        <v>0</v>
      </c>
      <c r="DF63" s="116">
        <f t="shared" si="97"/>
        <v>0</v>
      </c>
      <c r="DG63" s="116">
        <f t="shared" si="98"/>
        <v>0</v>
      </c>
      <c r="DH63" s="116">
        <f t="shared" si="99"/>
        <v>0</v>
      </c>
      <c r="DI63" s="116">
        <f t="shared" si="100"/>
        <v>0</v>
      </c>
      <c r="DJ63" s="116">
        <f t="shared" si="101"/>
        <v>0</v>
      </c>
      <c r="DK63" s="116">
        <f t="shared" si="102"/>
        <v>0</v>
      </c>
      <c r="DL63" s="116">
        <f t="shared" si="103"/>
        <v>0</v>
      </c>
      <c r="DM63" s="116">
        <f t="shared" si="104"/>
        <v>0</v>
      </c>
      <c r="DN63" s="116">
        <f t="shared" si="105"/>
        <v>0</v>
      </c>
      <c r="DO63" s="116">
        <f t="shared" si="106"/>
        <v>0</v>
      </c>
      <c r="DP63" s="116">
        <f t="shared" si="107"/>
        <v>0</v>
      </c>
      <c r="DQ63" s="116">
        <f t="shared" si="108"/>
        <v>0</v>
      </c>
      <c r="DR63" s="116">
        <f t="shared" si="109"/>
        <v>0</v>
      </c>
      <c r="DS63" s="116">
        <f t="shared" si="110"/>
        <v>0</v>
      </c>
      <c r="DT63" s="116">
        <f t="shared" si="126"/>
        <v>0</v>
      </c>
      <c r="DU63" s="116">
        <f t="shared" si="111"/>
        <v>0</v>
      </c>
      <c r="DV63" s="116">
        <f t="shared" si="145"/>
        <v>0</v>
      </c>
      <c r="DW63" s="116">
        <f t="shared" si="146"/>
        <v>0</v>
      </c>
      <c r="DX63" s="114" t="b">
        <f t="shared" si="12"/>
        <v>0</v>
      </c>
      <c r="DY63" s="116" t="str">
        <f t="shared" si="114"/>
        <v>FAILED CHECKS</v>
      </c>
      <c r="DZ63" s="2"/>
      <c r="EA63" s="105" t="str">
        <f t="shared" si="13"/>
        <v/>
      </c>
      <c r="EB63" s="2"/>
      <c r="EC63" s="105" t="str">
        <f t="shared" si="14"/>
        <v/>
      </c>
      <c r="ED63" s="2"/>
      <c r="EE63" s="105" t="str">
        <f t="shared" si="15"/>
        <v/>
      </c>
      <c r="EF63" s="2"/>
      <c r="EG63" s="6">
        <f t="shared" si="120"/>
        <v>53</v>
      </c>
      <c r="EH63" s="2"/>
      <c r="EI63" s="29" t="str">
        <f>IF(ISBLANK('IP Rules'!P63),"",'IP Rules'!P63)</f>
        <v/>
      </c>
      <c r="EJ63" s="2"/>
      <c r="EK63" s="29" t="str">
        <f>IF(ISBLANK('IP Rules'!R63),"",'IP Rules'!R63)</f>
        <v/>
      </c>
      <c r="EL63" s="2"/>
      <c r="EM63" s="29" t="str">
        <f>IF(ISBLANK('IP Rules'!T63),"",'IP Rules'!T63)</f>
        <v/>
      </c>
      <c r="EN63" s="2"/>
      <c r="EO63" s="7" t="str">
        <f t="shared" si="147"/>
        <v>NO</v>
      </c>
      <c r="EP63" s="7" t="str">
        <f t="shared" si="148"/>
        <v>NO</v>
      </c>
      <c r="EQ63" s="7" t="str">
        <f t="shared" si="149"/>
        <v/>
      </c>
      <c r="ER63" s="7" t="str">
        <f t="shared" si="150"/>
        <v/>
      </c>
      <c r="ES63" s="7" t="str">
        <f>IF(AND(ISNUMBER('IP Rules'!R63),'IP Rules'!R63&gt;=0,'IP Rules'!R63&lt;=65535),"GOOD","BAD")</f>
        <v>BAD</v>
      </c>
      <c r="ET63" s="7" t="str">
        <f>IF(OR(AND(ISNUMBER('IP Rules'!T63),'IP Rules'!T63&gt;=1,'IP Rules'!T63&lt;=65535,'IP Rules'!R63&lt;'IP Rules'!T63),'IP Rules'!T63=""),"GOOD","BAD")</f>
        <v>GOOD</v>
      </c>
      <c r="EU63" s="9" t="str">
        <f t="shared" si="151"/>
        <v/>
      </c>
      <c r="EV63" s="2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</row>
    <row r="64" spans="1:211" ht="15.75" thickBot="1">
      <c r="A64" s="2"/>
      <c r="B64" s="6">
        <f t="shared" si="116"/>
        <v>54</v>
      </c>
      <c r="C64" s="2"/>
      <c r="D64" s="48" t="str">
        <f>IF(ISBLANK('IP Rules'!H64),"",'IP Rules'!H64)</f>
        <v/>
      </c>
      <c r="E64" s="52" t="str">
        <f t="shared" si="17"/>
        <v/>
      </c>
      <c r="F64" s="52" t="str">
        <f t="shared" si="18"/>
        <v/>
      </c>
      <c r="G64" s="52" t="str">
        <f t="shared" si="19"/>
        <v/>
      </c>
      <c r="H64" s="52" t="str">
        <f t="shared" si="20"/>
        <v/>
      </c>
      <c r="I64" s="52" t="str">
        <f t="shared" si="21"/>
        <v/>
      </c>
      <c r="J64" s="52" t="str">
        <f t="shared" si="22"/>
        <v/>
      </c>
      <c r="K64" s="52" t="str">
        <f t="shared" si="23"/>
        <v/>
      </c>
      <c r="L64" s="52" t="str">
        <f t="shared" si="24"/>
        <v/>
      </c>
      <c r="M64" s="2"/>
      <c r="N64" s="52" t="str">
        <f t="shared" si="25"/>
        <v/>
      </c>
      <c r="O64" s="2"/>
      <c r="P64" s="103" t="str">
        <f>IF(UPPER('IP Rules'!H64)="ANY","",IF(LEN(TRIM('IP Rules'!J64))=0,"",'IP Rules'!J64))</f>
        <v/>
      </c>
      <c r="Q64" s="7" t="str">
        <f t="shared" si="26"/>
        <v/>
      </c>
      <c r="R64" s="109" t="str">
        <f t="shared" si="27"/>
        <v>MISSING</v>
      </c>
      <c r="S64" s="109" t="str">
        <f t="shared" si="28"/>
        <v>MISSING</v>
      </c>
      <c r="T64" s="109" t="str">
        <f t="shared" si="29"/>
        <v>MISSING</v>
      </c>
      <c r="U64" s="110" t="str">
        <f t="shared" si="30"/>
        <v>ERROR</v>
      </c>
      <c r="V64" s="111" t="str">
        <f t="shared" si="31"/>
        <v>ERROR</v>
      </c>
      <c r="W64" s="111" t="str">
        <f t="shared" si="32"/>
        <v>ERROR</v>
      </c>
      <c r="X64" s="111" t="str">
        <f t="shared" si="33"/>
        <v>ERROR</v>
      </c>
      <c r="Y64" s="109" t="str">
        <f t="shared" si="34"/>
        <v>ERROR</v>
      </c>
      <c r="Z64" s="110" t="str">
        <f t="shared" si="35"/>
        <v>ERROR</v>
      </c>
      <c r="AA64" s="109" t="str">
        <f t="shared" si="36"/>
        <v>ERROR</v>
      </c>
      <c r="AB64" s="109" t="str">
        <f t="shared" si="37"/>
        <v>ERROR</v>
      </c>
      <c r="AC64" s="109" t="str">
        <f t="shared" si="38"/>
        <v>ERROR</v>
      </c>
      <c r="AD64" s="109" t="str">
        <f t="shared" si="39"/>
        <v>ERROR</v>
      </c>
      <c r="AE64" s="110" t="str">
        <f t="shared" si="40"/>
        <v>ERROR</v>
      </c>
      <c r="AF64" s="7" t="str">
        <f t="shared" si="41"/>
        <v/>
      </c>
      <c r="AG64" s="104" t="str">
        <f t="shared" si="42"/>
        <v/>
      </c>
      <c r="AH64" s="104" t="str">
        <f t="shared" si="43"/>
        <v/>
      </c>
      <c r="AI64" s="104" t="str">
        <f t="shared" si="44"/>
        <v/>
      </c>
      <c r="AJ64" s="114" t="str">
        <f>IF(AND(Q64&lt;&gt;"ERROR",UPPER('IP Rules'!D64)="GLOBAL",UPPER(N64)="ANY"),"All_IPs","")</f>
        <v/>
      </c>
      <c r="AK64" s="114" t="str">
        <f>IF(AND(Q64&lt;&gt;"ERROR",UPPER('IP Rules'!D64)="NATIONAL",UPPER(N64)="ANY"),"GRP_ALL_CNSP_SUBNETS","")</f>
        <v/>
      </c>
      <c r="AL64" s="104" t="str">
        <f>IF(LEN(TRIM(D64))=0,"",IF(AND(Q64&lt;&gt;"ERROR",UPPER('IP Rules'!H64)&lt;&gt;"ANY"),AI64&amp;N64&amp;"_"&amp;AG64,""))</f>
        <v/>
      </c>
      <c r="AM64" s="109" t="str">
        <f t="shared" si="45"/>
        <v>FAILED CHECKS</v>
      </c>
      <c r="AN64" s="2"/>
      <c r="AO64" s="62" t="str">
        <f t="shared" si="3"/>
        <v/>
      </c>
      <c r="AP64" s="26"/>
      <c r="AQ64" s="62" t="str">
        <f t="shared" si="46"/>
        <v/>
      </c>
      <c r="AR64" s="26"/>
      <c r="AS64" s="6">
        <f>'IP Rules'!F64</f>
        <v>0</v>
      </c>
      <c r="AT64" s="2"/>
      <c r="AU64" s="6">
        <f t="shared" si="47"/>
        <v>54</v>
      </c>
      <c r="AV64" s="2"/>
      <c r="AW64" s="46" t="str">
        <f>IF(ISBLANK('IP Rules'!L64),"",'IP Rules'!L64)</f>
        <v/>
      </c>
      <c r="AX64" s="2"/>
      <c r="AY64" s="52" t="str">
        <f t="shared" si="48"/>
        <v/>
      </c>
      <c r="AZ64" s="52" t="str">
        <f t="shared" si="49"/>
        <v/>
      </c>
      <c r="BA64" s="52" t="str">
        <f t="shared" si="50"/>
        <v/>
      </c>
      <c r="BB64" s="52" t="str">
        <f t="shared" si="51"/>
        <v/>
      </c>
      <c r="BC64" s="52" t="str">
        <f t="shared" si="52"/>
        <v/>
      </c>
      <c r="BD64" s="52" t="str">
        <f t="shared" si="53"/>
        <v/>
      </c>
      <c r="BE64" s="52" t="str">
        <f t="shared" si="54"/>
        <v/>
      </c>
      <c r="BF64" s="52" t="str">
        <f t="shared" si="55"/>
        <v/>
      </c>
      <c r="BG64" s="52" t="str">
        <f t="shared" si="56"/>
        <v/>
      </c>
      <c r="BH64" s="2"/>
      <c r="BI64" s="103" t="str">
        <f>IF(ISBLANK('IP Rules'!N64),"",'IP Rules'!N64)</f>
        <v/>
      </c>
      <c r="BJ64" s="110" t="str">
        <f t="shared" si="127"/>
        <v/>
      </c>
      <c r="BK64" s="109" t="str">
        <f t="shared" si="128"/>
        <v>MISSING</v>
      </c>
      <c r="BL64" s="109" t="str">
        <f t="shared" si="129"/>
        <v>MISSING</v>
      </c>
      <c r="BM64" s="109" t="str">
        <f t="shared" si="130"/>
        <v>MISSING</v>
      </c>
      <c r="BN64" s="110" t="str">
        <f t="shared" si="131"/>
        <v>ERROR</v>
      </c>
      <c r="BO64" s="111" t="str">
        <f t="shared" si="132"/>
        <v>ERROR</v>
      </c>
      <c r="BP64" s="111" t="str">
        <f t="shared" si="133"/>
        <v>ERROR</v>
      </c>
      <c r="BQ64" s="111" t="str">
        <f t="shared" si="134"/>
        <v>ERROR</v>
      </c>
      <c r="BR64" s="109" t="str">
        <f t="shared" si="135"/>
        <v>ERROR</v>
      </c>
      <c r="BS64" s="110" t="str">
        <f t="shared" si="136"/>
        <v>ERROR</v>
      </c>
      <c r="BT64" s="109" t="str">
        <f t="shared" si="64"/>
        <v>ERROR</v>
      </c>
      <c r="BU64" s="109" t="str">
        <f t="shared" si="65"/>
        <v>ERROR</v>
      </c>
      <c r="BV64" s="109" t="str">
        <f t="shared" si="66"/>
        <v>ERROR</v>
      </c>
      <c r="BW64" s="109" t="str">
        <f t="shared" si="67"/>
        <v>ERROR</v>
      </c>
      <c r="BX64" s="110" t="str">
        <f t="shared" si="137"/>
        <v>ERROR</v>
      </c>
      <c r="BY64" s="110" t="str">
        <f t="shared" si="125"/>
        <v/>
      </c>
      <c r="BZ64" s="117" t="str">
        <f t="shared" si="69"/>
        <v>OK</v>
      </c>
      <c r="CA64" s="104" t="str">
        <f t="shared" si="138"/>
        <v/>
      </c>
      <c r="CB64" s="104" t="str">
        <f t="shared" si="139"/>
        <v/>
      </c>
      <c r="CC64" s="104" t="str">
        <f t="shared" si="140"/>
        <v/>
      </c>
      <c r="CD64" s="109" t="str">
        <f t="shared" si="70"/>
        <v>FAILED CHECKS</v>
      </c>
      <c r="CE64" s="22"/>
      <c r="CF64" s="116" t="str">
        <f t="shared" si="141"/>
        <v>ERROR</v>
      </c>
      <c r="CG64" s="116" t="str">
        <f t="shared" si="142"/>
        <v>-</v>
      </c>
      <c r="CH64" s="116" t="str">
        <f t="shared" si="143"/>
        <v>-</v>
      </c>
      <c r="CI64" s="116" t="str">
        <f t="shared" si="144"/>
        <v>-</v>
      </c>
      <c r="CJ64" s="116">
        <f t="shared" si="75"/>
        <v>0</v>
      </c>
      <c r="CK64" s="116">
        <f t="shared" si="76"/>
        <v>0</v>
      </c>
      <c r="CL64" s="116">
        <f t="shared" si="77"/>
        <v>0</v>
      </c>
      <c r="CM64" s="116">
        <f t="shared" si="78"/>
        <v>0</v>
      </c>
      <c r="CN64" s="116">
        <f t="shared" si="79"/>
        <v>0</v>
      </c>
      <c r="CO64" s="116">
        <f t="shared" si="80"/>
        <v>0</v>
      </c>
      <c r="CP64" s="116">
        <f t="shared" si="81"/>
        <v>0</v>
      </c>
      <c r="CQ64" s="116">
        <f t="shared" si="82"/>
        <v>0</v>
      </c>
      <c r="CR64" s="116">
        <f t="shared" si="83"/>
        <v>0</v>
      </c>
      <c r="CS64" s="116">
        <f t="shared" si="84"/>
        <v>0</v>
      </c>
      <c r="CT64" s="116">
        <f t="shared" si="85"/>
        <v>0</v>
      </c>
      <c r="CU64" s="116">
        <f t="shared" si="86"/>
        <v>0</v>
      </c>
      <c r="CV64" s="116">
        <f t="shared" si="87"/>
        <v>0</v>
      </c>
      <c r="CW64" s="116">
        <f t="shared" si="88"/>
        <v>0</v>
      </c>
      <c r="CX64" s="116">
        <f t="shared" si="89"/>
        <v>0</v>
      </c>
      <c r="CY64" s="116">
        <f t="shared" si="90"/>
        <v>0</v>
      </c>
      <c r="CZ64" s="116">
        <f t="shared" si="91"/>
        <v>0</v>
      </c>
      <c r="DA64" s="116">
        <f t="shared" si="92"/>
        <v>0</v>
      </c>
      <c r="DB64" s="116">
        <f t="shared" si="93"/>
        <v>0</v>
      </c>
      <c r="DC64" s="116">
        <f t="shared" si="94"/>
        <v>0</v>
      </c>
      <c r="DD64" s="116">
        <f t="shared" si="95"/>
        <v>0</v>
      </c>
      <c r="DE64" s="116">
        <f t="shared" si="96"/>
        <v>0</v>
      </c>
      <c r="DF64" s="116">
        <f t="shared" si="97"/>
        <v>0</v>
      </c>
      <c r="DG64" s="116">
        <f t="shared" si="98"/>
        <v>0</v>
      </c>
      <c r="DH64" s="116">
        <f t="shared" si="99"/>
        <v>0</v>
      </c>
      <c r="DI64" s="116">
        <f t="shared" si="100"/>
        <v>0</v>
      </c>
      <c r="DJ64" s="116">
        <f t="shared" si="101"/>
        <v>0</v>
      </c>
      <c r="DK64" s="116">
        <f t="shared" si="102"/>
        <v>0</v>
      </c>
      <c r="DL64" s="116">
        <f t="shared" si="103"/>
        <v>0</v>
      </c>
      <c r="DM64" s="116">
        <f t="shared" si="104"/>
        <v>0</v>
      </c>
      <c r="DN64" s="116">
        <f t="shared" si="105"/>
        <v>0</v>
      </c>
      <c r="DO64" s="116">
        <f t="shared" si="106"/>
        <v>0</v>
      </c>
      <c r="DP64" s="116">
        <f t="shared" si="107"/>
        <v>0</v>
      </c>
      <c r="DQ64" s="116">
        <f t="shared" si="108"/>
        <v>0</v>
      </c>
      <c r="DR64" s="116">
        <f t="shared" si="109"/>
        <v>0</v>
      </c>
      <c r="DS64" s="116">
        <f t="shared" si="110"/>
        <v>0</v>
      </c>
      <c r="DT64" s="116">
        <f t="shared" si="126"/>
        <v>0</v>
      </c>
      <c r="DU64" s="116">
        <f t="shared" si="111"/>
        <v>0</v>
      </c>
      <c r="DV64" s="116">
        <f t="shared" si="145"/>
        <v>0</v>
      </c>
      <c r="DW64" s="116">
        <f t="shared" si="146"/>
        <v>0</v>
      </c>
      <c r="DX64" s="114" t="b">
        <f t="shared" si="12"/>
        <v>0</v>
      </c>
      <c r="DY64" s="116" t="str">
        <f t="shared" si="114"/>
        <v>FAILED CHECKS</v>
      </c>
      <c r="DZ64" s="2"/>
      <c r="EA64" s="105" t="str">
        <f t="shared" si="13"/>
        <v/>
      </c>
      <c r="EB64" s="2"/>
      <c r="EC64" s="105" t="str">
        <f t="shared" si="14"/>
        <v/>
      </c>
      <c r="ED64" s="2"/>
      <c r="EE64" s="105" t="str">
        <f t="shared" si="15"/>
        <v/>
      </c>
      <c r="EF64" s="2"/>
      <c r="EG64" s="6">
        <f t="shared" si="120"/>
        <v>54</v>
      </c>
      <c r="EH64" s="2"/>
      <c r="EI64" s="29" t="str">
        <f>IF(ISBLANK('IP Rules'!P64),"",'IP Rules'!P64)</f>
        <v/>
      </c>
      <c r="EJ64" s="2"/>
      <c r="EK64" s="29" t="str">
        <f>IF(ISBLANK('IP Rules'!R64),"",'IP Rules'!R64)</f>
        <v/>
      </c>
      <c r="EL64" s="2"/>
      <c r="EM64" s="29" t="str">
        <f>IF(ISBLANK('IP Rules'!T64),"",'IP Rules'!T64)</f>
        <v/>
      </c>
      <c r="EN64" s="2"/>
      <c r="EO64" s="7" t="str">
        <f t="shared" si="147"/>
        <v>NO</v>
      </c>
      <c r="EP64" s="7" t="str">
        <f t="shared" si="148"/>
        <v>NO</v>
      </c>
      <c r="EQ64" s="7" t="str">
        <f t="shared" si="149"/>
        <v/>
      </c>
      <c r="ER64" s="7" t="str">
        <f t="shared" si="150"/>
        <v/>
      </c>
      <c r="ES64" s="7" t="str">
        <f>IF(AND(ISNUMBER('IP Rules'!R64),'IP Rules'!R64&gt;=0,'IP Rules'!R64&lt;=65535),"GOOD","BAD")</f>
        <v>BAD</v>
      </c>
      <c r="ET64" s="7" t="str">
        <f>IF(OR(AND(ISNUMBER('IP Rules'!T64),'IP Rules'!T64&gt;=1,'IP Rules'!T64&lt;=65535,'IP Rules'!R64&lt;'IP Rules'!T64),'IP Rules'!T64=""),"GOOD","BAD")</f>
        <v>GOOD</v>
      </c>
      <c r="EU64" s="9" t="str">
        <f t="shared" si="151"/>
        <v/>
      </c>
      <c r="EV64" s="2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</row>
    <row r="65" spans="1:211" ht="15.75" thickBot="1">
      <c r="A65" s="2"/>
      <c r="B65" s="6">
        <f t="shared" si="116"/>
        <v>55</v>
      </c>
      <c r="C65" s="2"/>
      <c r="D65" s="48" t="str">
        <f>IF(ISBLANK('IP Rules'!H65),"",'IP Rules'!H65)</f>
        <v/>
      </c>
      <c r="E65" s="52" t="str">
        <f t="shared" si="17"/>
        <v/>
      </c>
      <c r="F65" s="52" t="str">
        <f t="shared" si="18"/>
        <v/>
      </c>
      <c r="G65" s="52" t="str">
        <f t="shared" si="19"/>
        <v/>
      </c>
      <c r="H65" s="52" t="str">
        <f t="shared" si="20"/>
        <v/>
      </c>
      <c r="I65" s="52" t="str">
        <f t="shared" si="21"/>
        <v/>
      </c>
      <c r="J65" s="52" t="str">
        <f t="shared" si="22"/>
        <v/>
      </c>
      <c r="K65" s="52" t="str">
        <f t="shared" si="23"/>
        <v/>
      </c>
      <c r="L65" s="52" t="str">
        <f t="shared" si="24"/>
        <v/>
      </c>
      <c r="M65" s="2"/>
      <c r="N65" s="52" t="str">
        <f t="shared" si="25"/>
        <v/>
      </c>
      <c r="O65" s="2"/>
      <c r="P65" s="103" t="str">
        <f>IF(UPPER('IP Rules'!H65)="ANY","",IF(LEN(TRIM('IP Rules'!J65))=0,"",'IP Rules'!J65))</f>
        <v/>
      </c>
      <c r="Q65" s="7" t="str">
        <f t="shared" si="26"/>
        <v/>
      </c>
      <c r="R65" s="109" t="str">
        <f t="shared" si="27"/>
        <v>MISSING</v>
      </c>
      <c r="S65" s="109" t="str">
        <f t="shared" si="28"/>
        <v>MISSING</v>
      </c>
      <c r="T65" s="109" t="str">
        <f t="shared" si="29"/>
        <v>MISSING</v>
      </c>
      <c r="U65" s="110" t="str">
        <f t="shared" si="30"/>
        <v>ERROR</v>
      </c>
      <c r="V65" s="111" t="str">
        <f t="shared" si="31"/>
        <v>ERROR</v>
      </c>
      <c r="W65" s="111" t="str">
        <f t="shared" si="32"/>
        <v>ERROR</v>
      </c>
      <c r="X65" s="111" t="str">
        <f t="shared" si="33"/>
        <v>ERROR</v>
      </c>
      <c r="Y65" s="109" t="str">
        <f t="shared" si="34"/>
        <v>ERROR</v>
      </c>
      <c r="Z65" s="110" t="str">
        <f t="shared" si="35"/>
        <v>ERROR</v>
      </c>
      <c r="AA65" s="109" t="str">
        <f t="shared" si="36"/>
        <v>ERROR</v>
      </c>
      <c r="AB65" s="109" t="str">
        <f t="shared" si="37"/>
        <v>ERROR</v>
      </c>
      <c r="AC65" s="109" t="str">
        <f t="shared" si="38"/>
        <v>ERROR</v>
      </c>
      <c r="AD65" s="109" t="str">
        <f t="shared" si="39"/>
        <v>ERROR</v>
      </c>
      <c r="AE65" s="110" t="str">
        <f t="shared" si="40"/>
        <v>ERROR</v>
      </c>
      <c r="AF65" s="7" t="str">
        <f t="shared" si="41"/>
        <v/>
      </c>
      <c r="AG65" s="104" t="str">
        <f t="shared" si="42"/>
        <v/>
      </c>
      <c r="AH65" s="104" t="str">
        <f t="shared" si="43"/>
        <v/>
      </c>
      <c r="AI65" s="104" t="str">
        <f t="shared" si="44"/>
        <v/>
      </c>
      <c r="AJ65" s="114" t="str">
        <f>IF(AND(Q65&lt;&gt;"ERROR",UPPER('IP Rules'!D65)="GLOBAL",UPPER(N65)="ANY"),"All_IPs","")</f>
        <v/>
      </c>
      <c r="AK65" s="114" t="str">
        <f>IF(AND(Q65&lt;&gt;"ERROR",UPPER('IP Rules'!D65)="NATIONAL",UPPER(N65)="ANY"),"GRP_ALL_CNSP_SUBNETS","")</f>
        <v/>
      </c>
      <c r="AL65" s="104" t="str">
        <f>IF(LEN(TRIM(D65))=0,"",IF(AND(Q65&lt;&gt;"ERROR",UPPER('IP Rules'!H65)&lt;&gt;"ANY"),AI65&amp;N65&amp;"_"&amp;AG65,""))</f>
        <v/>
      </c>
      <c r="AM65" s="109" t="str">
        <f t="shared" si="45"/>
        <v>FAILED CHECKS</v>
      </c>
      <c r="AN65" s="2"/>
      <c r="AO65" s="62" t="str">
        <f t="shared" si="3"/>
        <v/>
      </c>
      <c r="AP65" s="26"/>
      <c r="AQ65" s="62" t="str">
        <f t="shared" si="46"/>
        <v/>
      </c>
      <c r="AR65" s="26"/>
      <c r="AS65" s="6">
        <f>'IP Rules'!F65</f>
        <v>0</v>
      </c>
      <c r="AT65" s="2"/>
      <c r="AU65" s="6">
        <f t="shared" si="47"/>
        <v>55</v>
      </c>
      <c r="AV65" s="2"/>
      <c r="AW65" s="46" t="str">
        <f>IF(ISBLANK('IP Rules'!L65),"",'IP Rules'!L65)</f>
        <v/>
      </c>
      <c r="AX65" s="2"/>
      <c r="AY65" s="52" t="str">
        <f t="shared" si="48"/>
        <v/>
      </c>
      <c r="AZ65" s="52" t="str">
        <f t="shared" si="49"/>
        <v/>
      </c>
      <c r="BA65" s="52" t="str">
        <f t="shared" si="50"/>
        <v/>
      </c>
      <c r="BB65" s="52" t="str">
        <f t="shared" si="51"/>
        <v/>
      </c>
      <c r="BC65" s="52" t="str">
        <f t="shared" si="52"/>
        <v/>
      </c>
      <c r="BD65" s="52" t="str">
        <f t="shared" si="53"/>
        <v/>
      </c>
      <c r="BE65" s="52" t="str">
        <f t="shared" si="54"/>
        <v/>
      </c>
      <c r="BF65" s="52" t="str">
        <f t="shared" si="55"/>
        <v/>
      </c>
      <c r="BG65" s="52" t="str">
        <f t="shared" si="56"/>
        <v/>
      </c>
      <c r="BH65" s="2"/>
      <c r="BI65" s="103" t="str">
        <f>IF(ISBLANK('IP Rules'!N65),"",'IP Rules'!N65)</f>
        <v/>
      </c>
      <c r="BJ65" s="110" t="str">
        <f t="shared" si="127"/>
        <v/>
      </c>
      <c r="BK65" s="109" t="str">
        <f t="shared" si="128"/>
        <v>MISSING</v>
      </c>
      <c r="BL65" s="109" t="str">
        <f t="shared" si="129"/>
        <v>MISSING</v>
      </c>
      <c r="BM65" s="109" t="str">
        <f t="shared" si="130"/>
        <v>MISSING</v>
      </c>
      <c r="BN65" s="110" t="str">
        <f t="shared" si="131"/>
        <v>ERROR</v>
      </c>
      <c r="BO65" s="111" t="str">
        <f t="shared" si="132"/>
        <v>ERROR</v>
      </c>
      <c r="BP65" s="111" t="str">
        <f t="shared" si="133"/>
        <v>ERROR</v>
      </c>
      <c r="BQ65" s="111" t="str">
        <f t="shared" si="134"/>
        <v>ERROR</v>
      </c>
      <c r="BR65" s="109" t="str">
        <f t="shared" si="135"/>
        <v>ERROR</v>
      </c>
      <c r="BS65" s="110" t="str">
        <f t="shared" si="136"/>
        <v>ERROR</v>
      </c>
      <c r="BT65" s="109" t="str">
        <f t="shared" si="64"/>
        <v>ERROR</v>
      </c>
      <c r="BU65" s="109" t="str">
        <f t="shared" si="65"/>
        <v>ERROR</v>
      </c>
      <c r="BV65" s="109" t="str">
        <f t="shared" si="66"/>
        <v>ERROR</v>
      </c>
      <c r="BW65" s="109" t="str">
        <f t="shared" si="67"/>
        <v>ERROR</v>
      </c>
      <c r="BX65" s="110" t="str">
        <f t="shared" si="137"/>
        <v>ERROR</v>
      </c>
      <c r="BY65" s="110" t="str">
        <f t="shared" si="125"/>
        <v/>
      </c>
      <c r="BZ65" s="117" t="str">
        <f t="shared" si="69"/>
        <v>OK</v>
      </c>
      <c r="CA65" s="104" t="str">
        <f t="shared" si="138"/>
        <v/>
      </c>
      <c r="CB65" s="104" t="str">
        <f t="shared" si="139"/>
        <v/>
      </c>
      <c r="CC65" s="104" t="str">
        <f t="shared" si="140"/>
        <v/>
      </c>
      <c r="CD65" s="109" t="str">
        <f t="shared" si="70"/>
        <v>FAILED CHECKS</v>
      </c>
      <c r="CE65" s="22"/>
      <c r="CF65" s="116" t="str">
        <f t="shared" si="141"/>
        <v>ERROR</v>
      </c>
      <c r="CG65" s="116" t="str">
        <f t="shared" si="142"/>
        <v>-</v>
      </c>
      <c r="CH65" s="116" t="str">
        <f t="shared" si="143"/>
        <v>-</v>
      </c>
      <c r="CI65" s="116" t="str">
        <f t="shared" si="144"/>
        <v>-</v>
      </c>
      <c r="CJ65" s="116">
        <f t="shared" si="75"/>
        <v>0</v>
      </c>
      <c r="CK65" s="116">
        <f t="shared" si="76"/>
        <v>0</v>
      </c>
      <c r="CL65" s="116">
        <f t="shared" si="77"/>
        <v>0</v>
      </c>
      <c r="CM65" s="116">
        <f t="shared" si="78"/>
        <v>0</v>
      </c>
      <c r="CN65" s="116">
        <f t="shared" si="79"/>
        <v>0</v>
      </c>
      <c r="CO65" s="116">
        <f t="shared" si="80"/>
        <v>0</v>
      </c>
      <c r="CP65" s="116">
        <f t="shared" si="81"/>
        <v>0</v>
      </c>
      <c r="CQ65" s="116">
        <f t="shared" si="82"/>
        <v>0</v>
      </c>
      <c r="CR65" s="116">
        <f t="shared" si="83"/>
        <v>0</v>
      </c>
      <c r="CS65" s="116">
        <f t="shared" si="84"/>
        <v>0</v>
      </c>
      <c r="CT65" s="116">
        <f t="shared" si="85"/>
        <v>0</v>
      </c>
      <c r="CU65" s="116">
        <f t="shared" si="86"/>
        <v>0</v>
      </c>
      <c r="CV65" s="116">
        <f t="shared" si="87"/>
        <v>0</v>
      </c>
      <c r="CW65" s="116">
        <f t="shared" si="88"/>
        <v>0</v>
      </c>
      <c r="CX65" s="116">
        <f t="shared" si="89"/>
        <v>0</v>
      </c>
      <c r="CY65" s="116">
        <f t="shared" si="90"/>
        <v>0</v>
      </c>
      <c r="CZ65" s="116">
        <f t="shared" si="91"/>
        <v>0</v>
      </c>
      <c r="DA65" s="116">
        <f t="shared" si="92"/>
        <v>0</v>
      </c>
      <c r="DB65" s="116">
        <f t="shared" si="93"/>
        <v>0</v>
      </c>
      <c r="DC65" s="116">
        <f t="shared" si="94"/>
        <v>0</v>
      </c>
      <c r="DD65" s="116">
        <f t="shared" si="95"/>
        <v>0</v>
      </c>
      <c r="DE65" s="116">
        <f t="shared" si="96"/>
        <v>0</v>
      </c>
      <c r="DF65" s="116">
        <f t="shared" si="97"/>
        <v>0</v>
      </c>
      <c r="DG65" s="116">
        <f t="shared" si="98"/>
        <v>0</v>
      </c>
      <c r="DH65" s="116">
        <f t="shared" si="99"/>
        <v>0</v>
      </c>
      <c r="DI65" s="116">
        <f t="shared" si="100"/>
        <v>0</v>
      </c>
      <c r="DJ65" s="116">
        <f t="shared" si="101"/>
        <v>0</v>
      </c>
      <c r="DK65" s="116">
        <f t="shared" si="102"/>
        <v>0</v>
      </c>
      <c r="DL65" s="116">
        <f t="shared" si="103"/>
        <v>0</v>
      </c>
      <c r="DM65" s="116">
        <f t="shared" si="104"/>
        <v>0</v>
      </c>
      <c r="DN65" s="116">
        <f t="shared" si="105"/>
        <v>0</v>
      </c>
      <c r="DO65" s="116">
        <f t="shared" si="106"/>
        <v>0</v>
      </c>
      <c r="DP65" s="116">
        <f t="shared" si="107"/>
        <v>0</v>
      </c>
      <c r="DQ65" s="116">
        <f t="shared" si="108"/>
        <v>0</v>
      </c>
      <c r="DR65" s="116">
        <f t="shared" si="109"/>
        <v>0</v>
      </c>
      <c r="DS65" s="116">
        <f t="shared" si="110"/>
        <v>0</v>
      </c>
      <c r="DT65" s="116">
        <f t="shared" si="126"/>
        <v>0</v>
      </c>
      <c r="DU65" s="116">
        <f t="shared" si="111"/>
        <v>0</v>
      </c>
      <c r="DV65" s="116">
        <f t="shared" si="145"/>
        <v>0</v>
      </c>
      <c r="DW65" s="116">
        <f t="shared" si="146"/>
        <v>0</v>
      </c>
      <c r="DX65" s="114" t="b">
        <f t="shared" si="12"/>
        <v>0</v>
      </c>
      <c r="DY65" s="116" t="str">
        <f t="shared" si="114"/>
        <v>FAILED CHECKS</v>
      </c>
      <c r="DZ65" s="2"/>
      <c r="EA65" s="105" t="str">
        <f t="shared" si="13"/>
        <v/>
      </c>
      <c r="EB65" s="2"/>
      <c r="EC65" s="105" t="str">
        <f t="shared" si="14"/>
        <v/>
      </c>
      <c r="ED65" s="2"/>
      <c r="EE65" s="105" t="str">
        <f t="shared" si="15"/>
        <v/>
      </c>
      <c r="EF65" s="2"/>
      <c r="EG65" s="6">
        <f t="shared" si="120"/>
        <v>55</v>
      </c>
      <c r="EH65" s="2"/>
      <c r="EI65" s="29" t="str">
        <f>IF(ISBLANK('IP Rules'!P65),"",'IP Rules'!P65)</f>
        <v/>
      </c>
      <c r="EJ65" s="2"/>
      <c r="EK65" s="29" t="str">
        <f>IF(ISBLANK('IP Rules'!R65),"",'IP Rules'!R65)</f>
        <v/>
      </c>
      <c r="EL65" s="2"/>
      <c r="EM65" s="29" t="str">
        <f>IF(ISBLANK('IP Rules'!T65),"",'IP Rules'!T65)</f>
        <v/>
      </c>
      <c r="EN65" s="2"/>
      <c r="EO65" s="7" t="str">
        <f t="shared" si="147"/>
        <v>NO</v>
      </c>
      <c r="EP65" s="7" t="str">
        <f t="shared" si="148"/>
        <v>NO</v>
      </c>
      <c r="EQ65" s="7" t="str">
        <f t="shared" si="149"/>
        <v/>
      </c>
      <c r="ER65" s="7" t="str">
        <f t="shared" si="150"/>
        <v/>
      </c>
      <c r="ES65" s="7" t="str">
        <f>IF(AND(ISNUMBER('IP Rules'!R65),'IP Rules'!R65&gt;=0,'IP Rules'!R65&lt;=65535),"GOOD","BAD")</f>
        <v>BAD</v>
      </c>
      <c r="ET65" s="7" t="str">
        <f>IF(OR(AND(ISNUMBER('IP Rules'!T65),'IP Rules'!T65&gt;=1,'IP Rules'!T65&lt;=65535,'IP Rules'!R65&lt;'IP Rules'!T65),'IP Rules'!T65=""),"GOOD","BAD")</f>
        <v>GOOD</v>
      </c>
      <c r="EU65" s="9" t="str">
        <f t="shared" si="151"/>
        <v/>
      </c>
      <c r="EV65" s="2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</row>
    <row r="66" spans="1:211" ht="15.75" thickBot="1">
      <c r="A66" s="2"/>
      <c r="B66" s="6">
        <f t="shared" si="116"/>
        <v>56</v>
      </c>
      <c r="C66" s="2"/>
      <c r="D66" s="48" t="str">
        <f>IF(ISBLANK('IP Rules'!H66),"",'IP Rules'!H66)</f>
        <v/>
      </c>
      <c r="E66" s="52" t="str">
        <f t="shared" si="17"/>
        <v/>
      </c>
      <c r="F66" s="52" t="str">
        <f t="shared" si="18"/>
        <v/>
      </c>
      <c r="G66" s="52" t="str">
        <f t="shared" si="19"/>
        <v/>
      </c>
      <c r="H66" s="52" t="str">
        <f t="shared" si="20"/>
        <v/>
      </c>
      <c r="I66" s="52" t="str">
        <f t="shared" si="21"/>
        <v/>
      </c>
      <c r="J66" s="52" t="str">
        <f t="shared" si="22"/>
        <v/>
      </c>
      <c r="K66" s="52" t="str">
        <f t="shared" si="23"/>
        <v/>
      </c>
      <c r="L66" s="52" t="str">
        <f t="shared" si="24"/>
        <v/>
      </c>
      <c r="M66" s="2"/>
      <c r="N66" s="52" t="str">
        <f t="shared" si="25"/>
        <v/>
      </c>
      <c r="O66" s="2"/>
      <c r="P66" s="103" t="str">
        <f>IF(UPPER('IP Rules'!H66)="ANY","",IF(LEN(TRIM('IP Rules'!J66))=0,"",'IP Rules'!J66))</f>
        <v/>
      </c>
      <c r="Q66" s="7" t="str">
        <f t="shared" si="26"/>
        <v/>
      </c>
      <c r="R66" s="109" t="str">
        <f t="shared" si="27"/>
        <v>MISSING</v>
      </c>
      <c r="S66" s="109" t="str">
        <f t="shared" si="28"/>
        <v>MISSING</v>
      </c>
      <c r="T66" s="109" t="str">
        <f t="shared" si="29"/>
        <v>MISSING</v>
      </c>
      <c r="U66" s="110" t="str">
        <f t="shared" si="30"/>
        <v>ERROR</v>
      </c>
      <c r="V66" s="111" t="str">
        <f t="shared" si="31"/>
        <v>ERROR</v>
      </c>
      <c r="W66" s="111" t="str">
        <f t="shared" si="32"/>
        <v>ERROR</v>
      </c>
      <c r="X66" s="111" t="str">
        <f t="shared" si="33"/>
        <v>ERROR</v>
      </c>
      <c r="Y66" s="109" t="str">
        <f t="shared" si="34"/>
        <v>ERROR</v>
      </c>
      <c r="Z66" s="110" t="str">
        <f t="shared" si="35"/>
        <v>ERROR</v>
      </c>
      <c r="AA66" s="109" t="str">
        <f t="shared" si="36"/>
        <v>ERROR</v>
      </c>
      <c r="AB66" s="109" t="str">
        <f t="shared" si="37"/>
        <v>ERROR</v>
      </c>
      <c r="AC66" s="109" t="str">
        <f t="shared" si="38"/>
        <v>ERROR</v>
      </c>
      <c r="AD66" s="109" t="str">
        <f t="shared" si="39"/>
        <v>ERROR</v>
      </c>
      <c r="AE66" s="110" t="str">
        <f t="shared" si="40"/>
        <v>ERROR</v>
      </c>
      <c r="AF66" s="7" t="str">
        <f t="shared" si="41"/>
        <v/>
      </c>
      <c r="AG66" s="104" t="str">
        <f t="shared" si="42"/>
        <v/>
      </c>
      <c r="AH66" s="104" t="str">
        <f t="shared" si="43"/>
        <v/>
      </c>
      <c r="AI66" s="104" t="str">
        <f t="shared" si="44"/>
        <v/>
      </c>
      <c r="AJ66" s="114" t="str">
        <f>IF(AND(Q66&lt;&gt;"ERROR",UPPER('IP Rules'!D66)="GLOBAL",UPPER(N66)="ANY"),"All_IPs","")</f>
        <v/>
      </c>
      <c r="AK66" s="114" t="str">
        <f>IF(AND(Q66&lt;&gt;"ERROR",UPPER('IP Rules'!D66)="NATIONAL",UPPER(N66)="ANY"),"GRP_ALL_CNSP_SUBNETS","")</f>
        <v/>
      </c>
      <c r="AL66" s="104" t="str">
        <f>IF(LEN(TRIM(D66))=0,"",IF(AND(Q66&lt;&gt;"ERROR",UPPER('IP Rules'!H66)&lt;&gt;"ANY"),AI66&amp;N66&amp;"_"&amp;AG66,""))</f>
        <v/>
      </c>
      <c r="AM66" s="109" t="str">
        <f t="shared" si="45"/>
        <v>FAILED CHECKS</v>
      </c>
      <c r="AN66" s="2"/>
      <c r="AO66" s="62" t="str">
        <f t="shared" si="3"/>
        <v/>
      </c>
      <c r="AP66" s="26"/>
      <c r="AQ66" s="62" t="str">
        <f t="shared" si="46"/>
        <v/>
      </c>
      <c r="AR66" s="26"/>
      <c r="AS66" s="6">
        <f>'IP Rules'!F66</f>
        <v>0</v>
      </c>
      <c r="AT66" s="2"/>
      <c r="AU66" s="6">
        <f t="shared" si="47"/>
        <v>56</v>
      </c>
      <c r="AV66" s="2"/>
      <c r="AW66" s="46" t="str">
        <f>IF(ISBLANK('IP Rules'!L66),"",'IP Rules'!L66)</f>
        <v/>
      </c>
      <c r="AX66" s="2"/>
      <c r="AY66" s="52" t="str">
        <f t="shared" si="48"/>
        <v/>
      </c>
      <c r="AZ66" s="52" t="str">
        <f t="shared" si="49"/>
        <v/>
      </c>
      <c r="BA66" s="52" t="str">
        <f t="shared" si="50"/>
        <v/>
      </c>
      <c r="BB66" s="52" t="str">
        <f t="shared" si="51"/>
        <v/>
      </c>
      <c r="BC66" s="52" t="str">
        <f t="shared" si="52"/>
        <v/>
      </c>
      <c r="BD66" s="52" t="str">
        <f t="shared" si="53"/>
        <v/>
      </c>
      <c r="BE66" s="52" t="str">
        <f t="shared" si="54"/>
        <v/>
      </c>
      <c r="BF66" s="52" t="str">
        <f t="shared" si="55"/>
        <v/>
      </c>
      <c r="BG66" s="52" t="str">
        <f t="shared" si="56"/>
        <v/>
      </c>
      <c r="BH66" s="2"/>
      <c r="BI66" s="103" t="str">
        <f>IF(ISBLANK('IP Rules'!N66),"",'IP Rules'!N66)</f>
        <v/>
      </c>
      <c r="BJ66" s="110" t="str">
        <f t="shared" si="127"/>
        <v/>
      </c>
      <c r="BK66" s="109" t="str">
        <f t="shared" si="128"/>
        <v>MISSING</v>
      </c>
      <c r="BL66" s="109" t="str">
        <f t="shared" si="129"/>
        <v>MISSING</v>
      </c>
      <c r="BM66" s="109" t="str">
        <f t="shared" si="130"/>
        <v>MISSING</v>
      </c>
      <c r="BN66" s="110" t="str">
        <f t="shared" si="131"/>
        <v>ERROR</v>
      </c>
      <c r="BO66" s="111" t="str">
        <f t="shared" si="132"/>
        <v>ERROR</v>
      </c>
      <c r="BP66" s="111" t="str">
        <f t="shared" si="133"/>
        <v>ERROR</v>
      </c>
      <c r="BQ66" s="111" t="str">
        <f t="shared" si="134"/>
        <v>ERROR</v>
      </c>
      <c r="BR66" s="109" t="str">
        <f t="shared" si="135"/>
        <v>ERROR</v>
      </c>
      <c r="BS66" s="110" t="str">
        <f t="shared" si="136"/>
        <v>ERROR</v>
      </c>
      <c r="BT66" s="109" t="str">
        <f t="shared" si="64"/>
        <v>ERROR</v>
      </c>
      <c r="BU66" s="109" t="str">
        <f t="shared" si="65"/>
        <v>ERROR</v>
      </c>
      <c r="BV66" s="109" t="str">
        <f t="shared" si="66"/>
        <v>ERROR</v>
      </c>
      <c r="BW66" s="109" t="str">
        <f t="shared" si="67"/>
        <v>ERROR</v>
      </c>
      <c r="BX66" s="110" t="str">
        <f t="shared" si="137"/>
        <v>ERROR</v>
      </c>
      <c r="BY66" s="110" t="str">
        <f t="shared" si="125"/>
        <v/>
      </c>
      <c r="BZ66" s="117" t="str">
        <f t="shared" si="69"/>
        <v>OK</v>
      </c>
      <c r="CA66" s="104" t="str">
        <f t="shared" si="138"/>
        <v/>
      </c>
      <c r="CB66" s="104" t="str">
        <f t="shared" si="139"/>
        <v/>
      </c>
      <c r="CC66" s="104" t="str">
        <f t="shared" si="140"/>
        <v/>
      </c>
      <c r="CD66" s="109" t="str">
        <f t="shared" si="70"/>
        <v>FAILED CHECKS</v>
      </c>
      <c r="CE66" s="22"/>
      <c r="CF66" s="116" t="str">
        <f t="shared" si="141"/>
        <v>ERROR</v>
      </c>
      <c r="CG66" s="116" t="str">
        <f t="shared" si="142"/>
        <v>-</v>
      </c>
      <c r="CH66" s="116" t="str">
        <f t="shared" si="143"/>
        <v>-</v>
      </c>
      <c r="CI66" s="116" t="str">
        <f t="shared" si="144"/>
        <v>-</v>
      </c>
      <c r="CJ66" s="116">
        <f t="shared" si="75"/>
        <v>0</v>
      </c>
      <c r="CK66" s="116">
        <f t="shared" si="76"/>
        <v>0</v>
      </c>
      <c r="CL66" s="116">
        <f t="shared" si="77"/>
        <v>0</v>
      </c>
      <c r="CM66" s="116">
        <f t="shared" si="78"/>
        <v>0</v>
      </c>
      <c r="CN66" s="116">
        <f t="shared" si="79"/>
        <v>0</v>
      </c>
      <c r="CO66" s="116">
        <f t="shared" si="80"/>
        <v>0</v>
      </c>
      <c r="CP66" s="116">
        <f t="shared" si="81"/>
        <v>0</v>
      </c>
      <c r="CQ66" s="116">
        <f t="shared" si="82"/>
        <v>0</v>
      </c>
      <c r="CR66" s="116">
        <f t="shared" si="83"/>
        <v>0</v>
      </c>
      <c r="CS66" s="116">
        <f t="shared" si="84"/>
        <v>0</v>
      </c>
      <c r="CT66" s="116">
        <f t="shared" si="85"/>
        <v>0</v>
      </c>
      <c r="CU66" s="116">
        <f t="shared" si="86"/>
        <v>0</v>
      </c>
      <c r="CV66" s="116">
        <f t="shared" si="87"/>
        <v>0</v>
      </c>
      <c r="CW66" s="116">
        <f t="shared" si="88"/>
        <v>0</v>
      </c>
      <c r="CX66" s="116">
        <f t="shared" si="89"/>
        <v>0</v>
      </c>
      <c r="CY66" s="116">
        <f t="shared" si="90"/>
        <v>0</v>
      </c>
      <c r="CZ66" s="116">
        <f t="shared" si="91"/>
        <v>0</v>
      </c>
      <c r="DA66" s="116">
        <f t="shared" si="92"/>
        <v>0</v>
      </c>
      <c r="DB66" s="116">
        <f t="shared" si="93"/>
        <v>0</v>
      </c>
      <c r="DC66" s="116">
        <f t="shared" si="94"/>
        <v>0</v>
      </c>
      <c r="DD66" s="116">
        <f t="shared" si="95"/>
        <v>0</v>
      </c>
      <c r="DE66" s="116">
        <f t="shared" si="96"/>
        <v>0</v>
      </c>
      <c r="DF66" s="116">
        <f t="shared" si="97"/>
        <v>0</v>
      </c>
      <c r="DG66" s="116">
        <f t="shared" si="98"/>
        <v>0</v>
      </c>
      <c r="DH66" s="116">
        <f t="shared" si="99"/>
        <v>0</v>
      </c>
      <c r="DI66" s="116">
        <f t="shared" si="100"/>
        <v>0</v>
      </c>
      <c r="DJ66" s="116">
        <f t="shared" si="101"/>
        <v>0</v>
      </c>
      <c r="DK66" s="116">
        <f t="shared" si="102"/>
        <v>0</v>
      </c>
      <c r="DL66" s="116">
        <f t="shared" si="103"/>
        <v>0</v>
      </c>
      <c r="DM66" s="116">
        <f t="shared" si="104"/>
        <v>0</v>
      </c>
      <c r="DN66" s="116">
        <f t="shared" si="105"/>
        <v>0</v>
      </c>
      <c r="DO66" s="116">
        <f t="shared" si="106"/>
        <v>0</v>
      </c>
      <c r="DP66" s="116">
        <f t="shared" si="107"/>
        <v>0</v>
      </c>
      <c r="DQ66" s="116">
        <f t="shared" si="108"/>
        <v>0</v>
      </c>
      <c r="DR66" s="116">
        <f t="shared" si="109"/>
        <v>0</v>
      </c>
      <c r="DS66" s="116">
        <f t="shared" si="110"/>
        <v>0</v>
      </c>
      <c r="DT66" s="116">
        <f t="shared" si="126"/>
        <v>0</v>
      </c>
      <c r="DU66" s="116">
        <f t="shared" si="111"/>
        <v>0</v>
      </c>
      <c r="DV66" s="116">
        <f t="shared" si="145"/>
        <v>0</v>
      </c>
      <c r="DW66" s="116">
        <f t="shared" si="146"/>
        <v>0</v>
      </c>
      <c r="DX66" s="114" t="b">
        <f t="shared" si="12"/>
        <v>0</v>
      </c>
      <c r="DY66" s="116" t="str">
        <f t="shared" si="114"/>
        <v>FAILED CHECKS</v>
      </c>
      <c r="DZ66" s="2"/>
      <c r="EA66" s="105" t="str">
        <f t="shared" si="13"/>
        <v/>
      </c>
      <c r="EB66" s="2"/>
      <c r="EC66" s="105" t="str">
        <f t="shared" si="14"/>
        <v/>
      </c>
      <c r="ED66" s="2"/>
      <c r="EE66" s="105" t="str">
        <f t="shared" si="15"/>
        <v/>
      </c>
      <c r="EF66" s="2"/>
      <c r="EG66" s="6">
        <f t="shared" si="120"/>
        <v>56</v>
      </c>
      <c r="EH66" s="2"/>
      <c r="EI66" s="29" t="str">
        <f>IF(ISBLANK('IP Rules'!P66),"",'IP Rules'!P66)</f>
        <v/>
      </c>
      <c r="EJ66" s="2"/>
      <c r="EK66" s="29" t="str">
        <f>IF(ISBLANK('IP Rules'!R66),"",'IP Rules'!R66)</f>
        <v/>
      </c>
      <c r="EL66" s="2"/>
      <c r="EM66" s="29" t="str">
        <f>IF(ISBLANK('IP Rules'!T66),"",'IP Rules'!T66)</f>
        <v/>
      </c>
      <c r="EN66" s="2"/>
      <c r="EO66" s="7" t="str">
        <f t="shared" si="147"/>
        <v>NO</v>
      </c>
      <c r="EP66" s="7" t="str">
        <f t="shared" si="148"/>
        <v>NO</v>
      </c>
      <c r="EQ66" s="7" t="str">
        <f t="shared" si="149"/>
        <v/>
      </c>
      <c r="ER66" s="7" t="str">
        <f t="shared" si="150"/>
        <v/>
      </c>
      <c r="ES66" s="7" t="str">
        <f>IF(AND(ISNUMBER('IP Rules'!R66),'IP Rules'!R66&gt;=0,'IP Rules'!R66&lt;=65535),"GOOD","BAD")</f>
        <v>BAD</v>
      </c>
      <c r="ET66" s="7" t="str">
        <f>IF(OR(AND(ISNUMBER('IP Rules'!T66),'IP Rules'!T66&gt;=1,'IP Rules'!T66&lt;=65535,'IP Rules'!R66&lt;'IP Rules'!T66),'IP Rules'!T66=""),"GOOD","BAD")</f>
        <v>GOOD</v>
      </c>
      <c r="EU66" s="9" t="str">
        <f t="shared" si="151"/>
        <v/>
      </c>
      <c r="EV66" s="2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</row>
    <row r="67" spans="1:211" ht="15.75" thickBot="1">
      <c r="A67" s="2"/>
      <c r="B67" s="6">
        <f t="shared" si="116"/>
        <v>57</v>
      </c>
      <c r="C67" s="2"/>
      <c r="D67" s="48" t="str">
        <f>IF(ISBLANK('IP Rules'!H67),"",'IP Rules'!H67)</f>
        <v/>
      </c>
      <c r="E67" s="52" t="str">
        <f t="shared" si="17"/>
        <v/>
      </c>
      <c r="F67" s="52" t="str">
        <f t="shared" si="18"/>
        <v/>
      </c>
      <c r="G67" s="52" t="str">
        <f t="shared" si="19"/>
        <v/>
      </c>
      <c r="H67" s="52" t="str">
        <f t="shared" si="20"/>
        <v/>
      </c>
      <c r="I67" s="52" t="str">
        <f t="shared" si="21"/>
        <v/>
      </c>
      <c r="J67" s="52" t="str">
        <f t="shared" si="22"/>
        <v/>
      </c>
      <c r="K67" s="52" t="str">
        <f t="shared" si="23"/>
        <v/>
      </c>
      <c r="L67" s="52" t="str">
        <f t="shared" si="24"/>
        <v/>
      </c>
      <c r="M67" s="2"/>
      <c r="N67" s="52" t="str">
        <f t="shared" si="25"/>
        <v/>
      </c>
      <c r="O67" s="2"/>
      <c r="P67" s="103" t="str">
        <f>IF(UPPER('IP Rules'!H67)="ANY","",IF(LEN(TRIM('IP Rules'!J67))=0,"",'IP Rules'!J67))</f>
        <v/>
      </c>
      <c r="Q67" s="7" t="str">
        <f t="shared" si="26"/>
        <v/>
      </c>
      <c r="R67" s="109" t="str">
        <f t="shared" si="27"/>
        <v>MISSING</v>
      </c>
      <c r="S67" s="109" t="str">
        <f t="shared" si="28"/>
        <v>MISSING</v>
      </c>
      <c r="T67" s="109" t="str">
        <f t="shared" si="29"/>
        <v>MISSING</v>
      </c>
      <c r="U67" s="110" t="str">
        <f t="shared" si="30"/>
        <v>ERROR</v>
      </c>
      <c r="V67" s="111" t="str">
        <f t="shared" si="31"/>
        <v>ERROR</v>
      </c>
      <c r="W67" s="111" t="str">
        <f t="shared" si="32"/>
        <v>ERROR</v>
      </c>
      <c r="X67" s="111" t="str">
        <f t="shared" si="33"/>
        <v>ERROR</v>
      </c>
      <c r="Y67" s="109" t="str">
        <f t="shared" si="34"/>
        <v>ERROR</v>
      </c>
      <c r="Z67" s="110" t="str">
        <f t="shared" si="35"/>
        <v>ERROR</v>
      </c>
      <c r="AA67" s="109" t="str">
        <f t="shared" si="36"/>
        <v>ERROR</v>
      </c>
      <c r="AB67" s="109" t="str">
        <f t="shared" si="37"/>
        <v>ERROR</v>
      </c>
      <c r="AC67" s="109" t="str">
        <f t="shared" si="38"/>
        <v>ERROR</v>
      </c>
      <c r="AD67" s="109" t="str">
        <f t="shared" si="39"/>
        <v>ERROR</v>
      </c>
      <c r="AE67" s="110" t="str">
        <f t="shared" si="40"/>
        <v>ERROR</v>
      </c>
      <c r="AF67" s="7" t="str">
        <f t="shared" si="41"/>
        <v/>
      </c>
      <c r="AG67" s="104" t="str">
        <f t="shared" si="42"/>
        <v/>
      </c>
      <c r="AH67" s="104" t="str">
        <f t="shared" si="43"/>
        <v/>
      </c>
      <c r="AI67" s="104" t="str">
        <f t="shared" si="44"/>
        <v/>
      </c>
      <c r="AJ67" s="114" t="str">
        <f>IF(AND(Q67&lt;&gt;"ERROR",UPPER('IP Rules'!D67)="GLOBAL",UPPER(N67)="ANY"),"All_IPs","")</f>
        <v/>
      </c>
      <c r="AK67" s="114" t="str">
        <f>IF(AND(Q67&lt;&gt;"ERROR",UPPER('IP Rules'!D67)="NATIONAL",UPPER(N67)="ANY"),"GRP_ALL_CNSP_SUBNETS","")</f>
        <v/>
      </c>
      <c r="AL67" s="104" t="str">
        <f>IF(LEN(TRIM(D67))=0,"",IF(AND(Q67&lt;&gt;"ERROR",UPPER('IP Rules'!H67)&lt;&gt;"ANY"),AI67&amp;N67&amp;"_"&amp;AG67,""))</f>
        <v/>
      </c>
      <c r="AM67" s="109" t="str">
        <f t="shared" si="45"/>
        <v>FAILED CHECKS</v>
      </c>
      <c r="AN67" s="2"/>
      <c r="AO67" s="62" t="str">
        <f t="shared" si="3"/>
        <v/>
      </c>
      <c r="AP67" s="26"/>
      <c r="AQ67" s="62" t="str">
        <f t="shared" si="46"/>
        <v/>
      </c>
      <c r="AR67" s="26"/>
      <c r="AS67" s="6">
        <f>'IP Rules'!F67</f>
        <v>0</v>
      </c>
      <c r="AT67" s="2"/>
      <c r="AU67" s="6">
        <f t="shared" si="47"/>
        <v>57</v>
      </c>
      <c r="AV67" s="2"/>
      <c r="AW67" s="46" t="str">
        <f>IF(ISBLANK('IP Rules'!L67),"",'IP Rules'!L67)</f>
        <v/>
      </c>
      <c r="AX67" s="2"/>
      <c r="AY67" s="52" t="str">
        <f t="shared" si="48"/>
        <v/>
      </c>
      <c r="AZ67" s="52" t="str">
        <f t="shared" si="49"/>
        <v/>
      </c>
      <c r="BA67" s="52" t="str">
        <f t="shared" si="50"/>
        <v/>
      </c>
      <c r="BB67" s="52" t="str">
        <f t="shared" si="51"/>
        <v/>
      </c>
      <c r="BC67" s="52" t="str">
        <f t="shared" si="52"/>
        <v/>
      </c>
      <c r="BD67" s="52" t="str">
        <f t="shared" si="53"/>
        <v/>
      </c>
      <c r="BE67" s="52" t="str">
        <f t="shared" si="54"/>
        <v/>
      </c>
      <c r="BF67" s="52" t="str">
        <f t="shared" si="55"/>
        <v/>
      </c>
      <c r="BG67" s="52" t="str">
        <f t="shared" si="56"/>
        <v/>
      </c>
      <c r="BH67" s="2"/>
      <c r="BI67" s="103" t="str">
        <f>IF(ISBLANK('IP Rules'!N67),"",'IP Rules'!N67)</f>
        <v/>
      </c>
      <c r="BJ67" s="110" t="str">
        <f t="shared" si="127"/>
        <v/>
      </c>
      <c r="BK67" s="109" t="str">
        <f t="shared" si="128"/>
        <v>MISSING</v>
      </c>
      <c r="BL67" s="109" t="str">
        <f t="shared" si="129"/>
        <v>MISSING</v>
      </c>
      <c r="BM67" s="109" t="str">
        <f t="shared" si="130"/>
        <v>MISSING</v>
      </c>
      <c r="BN67" s="110" t="str">
        <f t="shared" si="131"/>
        <v>ERROR</v>
      </c>
      <c r="BO67" s="111" t="str">
        <f t="shared" si="132"/>
        <v>ERROR</v>
      </c>
      <c r="BP67" s="111" t="str">
        <f t="shared" si="133"/>
        <v>ERROR</v>
      </c>
      <c r="BQ67" s="111" t="str">
        <f t="shared" si="134"/>
        <v>ERROR</v>
      </c>
      <c r="BR67" s="109" t="str">
        <f t="shared" si="135"/>
        <v>ERROR</v>
      </c>
      <c r="BS67" s="110" t="str">
        <f t="shared" si="136"/>
        <v>ERROR</v>
      </c>
      <c r="BT67" s="109" t="str">
        <f t="shared" si="64"/>
        <v>ERROR</v>
      </c>
      <c r="BU67" s="109" t="str">
        <f t="shared" si="65"/>
        <v>ERROR</v>
      </c>
      <c r="BV67" s="109" t="str">
        <f t="shared" si="66"/>
        <v>ERROR</v>
      </c>
      <c r="BW67" s="109" t="str">
        <f t="shared" si="67"/>
        <v>ERROR</v>
      </c>
      <c r="BX67" s="110" t="str">
        <f t="shared" si="137"/>
        <v>ERROR</v>
      </c>
      <c r="BY67" s="110" t="str">
        <f t="shared" si="125"/>
        <v/>
      </c>
      <c r="BZ67" s="117" t="str">
        <f t="shared" si="69"/>
        <v>OK</v>
      </c>
      <c r="CA67" s="104" t="str">
        <f t="shared" si="138"/>
        <v/>
      </c>
      <c r="CB67" s="104" t="str">
        <f t="shared" si="139"/>
        <v/>
      </c>
      <c r="CC67" s="104" t="str">
        <f t="shared" si="140"/>
        <v/>
      </c>
      <c r="CD67" s="109" t="str">
        <f t="shared" si="70"/>
        <v>FAILED CHECKS</v>
      </c>
      <c r="CE67" s="22"/>
      <c r="CF67" s="116" t="str">
        <f t="shared" si="141"/>
        <v>ERROR</v>
      </c>
      <c r="CG67" s="116" t="str">
        <f t="shared" si="142"/>
        <v>-</v>
      </c>
      <c r="CH67" s="116" t="str">
        <f t="shared" si="143"/>
        <v>-</v>
      </c>
      <c r="CI67" s="116" t="str">
        <f t="shared" si="144"/>
        <v>-</v>
      </c>
      <c r="CJ67" s="116">
        <f t="shared" si="75"/>
        <v>0</v>
      </c>
      <c r="CK67" s="116">
        <f t="shared" si="76"/>
        <v>0</v>
      </c>
      <c r="CL67" s="116">
        <f t="shared" si="77"/>
        <v>0</v>
      </c>
      <c r="CM67" s="116">
        <f t="shared" si="78"/>
        <v>0</v>
      </c>
      <c r="CN67" s="116">
        <f t="shared" si="79"/>
        <v>0</v>
      </c>
      <c r="CO67" s="116">
        <f t="shared" si="80"/>
        <v>0</v>
      </c>
      <c r="CP67" s="116">
        <f t="shared" si="81"/>
        <v>0</v>
      </c>
      <c r="CQ67" s="116">
        <f t="shared" si="82"/>
        <v>0</v>
      </c>
      <c r="CR67" s="116">
        <f t="shared" si="83"/>
        <v>0</v>
      </c>
      <c r="CS67" s="116">
        <f t="shared" si="84"/>
        <v>0</v>
      </c>
      <c r="CT67" s="116">
        <f t="shared" si="85"/>
        <v>0</v>
      </c>
      <c r="CU67" s="116">
        <f t="shared" si="86"/>
        <v>0</v>
      </c>
      <c r="CV67" s="116">
        <f t="shared" si="87"/>
        <v>0</v>
      </c>
      <c r="CW67" s="116">
        <f t="shared" si="88"/>
        <v>0</v>
      </c>
      <c r="CX67" s="116">
        <f t="shared" si="89"/>
        <v>0</v>
      </c>
      <c r="CY67" s="116">
        <f t="shared" si="90"/>
        <v>0</v>
      </c>
      <c r="CZ67" s="116">
        <f t="shared" si="91"/>
        <v>0</v>
      </c>
      <c r="DA67" s="116">
        <f t="shared" si="92"/>
        <v>0</v>
      </c>
      <c r="DB67" s="116">
        <f t="shared" si="93"/>
        <v>0</v>
      </c>
      <c r="DC67" s="116">
        <f t="shared" si="94"/>
        <v>0</v>
      </c>
      <c r="DD67" s="116">
        <f t="shared" si="95"/>
        <v>0</v>
      </c>
      <c r="DE67" s="116">
        <f t="shared" si="96"/>
        <v>0</v>
      </c>
      <c r="DF67" s="116">
        <f t="shared" si="97"/>
        <v>0</v>
      </c>
      <c r="DG67" s="116">
        <f t="shared" si="98"/>
        <v>0</v>
      </c>
      <c r="DH67" s="116">
        <f t="shared" si="99"/>
        <v>0</v>
      </c>
      <c r="DI67" s="116">
        <f t="shared" si="100"/>
        <v>0</v>
      </c>
      <c r="DJ67" s="116">
        <f t="shared" si="101"/>
        <v>0</v>
      </c>
      <c r="DK67" s="116">
        <f t="shared" si="102"/>
        <v>0</v>
      </c>
      <c r="DL67" s="116">
        <f t="shared" si="103"/>
        <v>0</v>
      </c>
      <c r="DM67" s="116">
        <f t="shared" si="104"/>
        <v>0</v>
      </c>
      <c r="DN67" s="116">
        <f t="shared" si="105"/>
        <v>0</v>
      </c>
      <c r="DO67" s="116">
        <f t="shared" si="106"/>
        <v>0</v>
      </c>
      <c r="DP67" s="116">
        <f t="shared" si="107"/>
        <v>0</v>
      </c>
      <c r="DQ67" s="116">
        <f t="shared" si="108"/>
        <v>0</v>
      </c>
      <c r="DR67" s="116">
        <f t="shared" si="109"/>
        <v>0</v>
      </c>
      <c r="DS67" s="116">
        <f t="shared" si="110"/>
        <v>0</v>
      </c>
      <c r="DT67" s="116">
        <f t="shared" si="126"/>
        <v>0</v>
      </c>
      <c r="DU67" s="116">
        <f t="shared" si="111"/>
        <v>0</v>
      </c>
      <c r="DV67" s="116">
        <f t="shared" si="145"/>
        <v>0</v>
      </c>
      <c r="DW67" s="116">
        <f t="shared" si="146"/>
        <v>0</v>
      </c>
      <c r="DX67" s="114" t="b">
        <f t="shared" si="12"/>
        <v>0</v>
      </c>
      <c r="DY67" s="116" t="str">
        <f t="shared" si="114"/>
        <v>FAILED CHECKS</v>
      </c>
      <c r="DZ67" s="2"/>
      <c r="EA67" s="105" t="str">
        <f t="shared" si="13"/>
        <v/>
      </c>
      <c r="EB67" s="2"/>
      <c r="EC67" s="105" t="str">
        <f t="shared" si="14"/>
        <v/>
      </c>
      <c r="ED67" s="2"/>
      <c r="EE67" s="105" t="str">
        <f t="shared" si="15"/>
        <v/>
      </c>
      <c r="EF67" s="2"/>
      <c r="EG67" s="6">
        <f t="shared" si="120"/>
        <v>57</v>
      </c>
      <c r="EH67" s="2"/>
      <c r="EI67" s="29" t="str">
        <f>IF(ISBLANK('IP Rules'!P67),"",'IP Rules'!P67)</f>
        <v/>
      </c>
      <c r="EJ67" s="2"/>
      <c r="EK67" s="29" t="str">
        <f>IF(ISBLANK('IP Rules'!R67),"",'IP Rules'!R67)</f>
        <v/>
      </c>
      <c r="EL67" s="2"/>
      <c r="EM67" s="29" t="str">
        <f>IF(ISBLANK('IP Rules'!T67),"",'IP Rules'!T67)</f>
        <v/>
      </c>
      <c r="EN67" s="2"/>
      <c r="EO67" s="7" t="str">
        <f t="shared" si="147"/>
        <v>NO</v>
      </c>
      <c r="EP67" s="7" t="str">
        <f t="shared" si="148"/>
        <v>NO</v>
      </c>
      <c r="EQ67" s="7" t="str">
        <f t="shared" si="149"/>
        <v/>
      </c>
      <c r="ER67" s="7" t="str">
        <f t="shared" si="150"/>
        <v/>
      </c>
      <c r="ES67" s="7" t="str">
        <f>IF(AND(ISNUMBER('IP Rules'!R67),'IP Rules'!R67&gt;=0,'IP Rules'!R67&lt;=65535),"GOOD","BAD")</f>
        <v>BAD</v>
      </c>
      <c r="ET67" s="7" t="str">
        <f>IF(OR(AND(ISNUMBER('IP Rules'!T67),'IP Rules'!T67&gt;=1,'IP Rules'!T67&lt;=65535,'IP Rules'!R67&lt;'IP Rules'!T67),'IP Rules'!T67=""),"GOOD","BAD")</f>
        <v>GOOD</v>
      </c>
      <c r="EU67" s="9" t="str">
        <f t="shared" si="151"/>
        <v/>
      </c>
      <c r="EV67" s="2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</row>
    <row r="68" spans="1:211" ht="15.75" thickBot="1">
      <c r="A68" s="2"/>
      <c r="B68" s="6">
        <f t="shared" si="116"/>
        <v>58</v>
      </c>
      <c r="C68" s="2"/>
      <c r="D68" s="48" t="str">
        <f>IF(ISBLANK('IP Rules'!H68),"",'IP Rules'!H68)</f>
        <v/>
      </c>
      <c r="E68" s="52" t="str">
        <f t="shared" si="17"/>
        <v/>
      </c>
      <c r="F68" s="52" t="str">
        <f t="shared" si="18"/>
        <v/>
      </c>
      <c r="G68" s="52" t="str">
        <f t="shared" si="19"/>
        <v/>
      </c>
      <c r="H68" s="52" t="str">
        <f t="shared" si="20"/>
        <v/>
      </c>
      <c r="I68" s="52" t="str">
        <f t="shared" si="21"/>
        <v/>
      </c>
      <c r="J68" s="52" t="str">
        <f t="shared" si="22"/>
        <v/>
      </c>
      <c r="K68" s="52" t="str">
        <f t="shared" si="23"/>
        <v/>
      </c>
      <c r="L68" s="52" t="str">
        <f t="shared" si="24"/>
        <v/>
      </c>
      <c r="M68" s="2"/>
      <c r="N68" s="52" t="str">
        <f t="shared" si="25"/>
        <v/>
      </c>
      <c r="O68" s="2"/>
      <c r="P68" s="103" t="str">
        <f>IF(UPPER('IP Rules'!H68)="ANY","",IF(LEN(TRIM('IP Rules'!J68))=0,"",'IP Rules'!J68))</f>
        <v/>
      </c>
      <c r="Q68" s="7" t="str">
        <f t="shared" si="26"/>
        <v/>
      </c>
      <c r="R68" s="109" t="str">
        <f t="shared" si="27"/>
        <v>MISSING</v>
      </c>
      <c r="S68" s="109" t="str">
        <f t="shared" si="28"/>
        <v>MISSING</v>
      </c>
      <c r="T68" s="109" t="str">
        <f t="shared" si="29"/>
        <v>MISSING</v>
      </c>
      <c r="U68" s="110" t="str">
        <f t="shared" si="30"/>
        <v>ERROR</v>
      </c>
      <c r="V68" s="111" t="str">
        <f t="shared" si="31"/>
        <v>ERROR</v>
      </c>
      <c r="W68" s="111" t="str">
        <f t="shared" si="32"/>
        <v>ERROR</v>
      </c>
      <c r="X68" s="111" t="str">
        <f t="shared" si="33"/>
        <v>ERROR</v>
      </c>
      <c r="Y68" s="109" t="str">
        <f t="shared" si="34"/>
        <v>ERROR</v>
      </c>
      <c r="Z68" s="110" t="str">
        <f t="shared" si="35"/>
        <v>ERROR</v>
      </c>
      <c r="AA68" s="109" t="str">
        <f t="shared" si="36"/>
        <v>ERROR</v>
      </c>
      <c r="AB68" s="109" t="str">
        <f t="shared" si="37"/>
        <v>ERROR</v>
      </c>
      <c r="AC68" s="109" t="str">
        <f t="shared" si="38"/>
        <v>ERROR</v>
      </c>
      <c r="AD68" s="109" t="str">
        <f t="shared" si="39"/>
        <v>ERROR</v>
      </c>
      <c r="AE68" s="110" t="str">
        <f t="shared" si="40"/>
        <v>ERROR</v>
      </c>
      <c r="AF68" s="7" t="str">
        <f t="shared" si="41"/>
        <v/>
      </c>
      <c r="AG68" s="104" t="str">
        <f t="shared" si="42"/>
        <v/>
      </c>
      <c r="AH68" s="104" t="str">
        <f t="shared" si="43"/>
        <v/>
      </c>
      <c r="AI68" s="104" t="str">
        <f t="shared" si="44"/>
        <v/>
      </c>
      <c r="AJ68" s="114" t="str">
        <f>IF(AND(Q68&lt;&gt;"ERROR",UPPER('IP Rules'!D68)="GLOBAL",UPPER(N68)="ANY"),"All_IPs","")</f>
        <v/>
      </c>
      <c r="AK68" s="114" t="str">
        <f>IF(AND(Q68&lt;&gt;"ERROR",UPPER('IP Rules'!D68)="NATIONAL",UPPER(N68)="ANY"),"GRP_ALL_CNSP_SUBNETS","")</f>
        <v/>
      </c>
      <c r="AL68" s="104" t="str">
        <f>IF(LEN(TRIM(D68))=0,"",IF(AND(Q68&lt;&gt;"ERROR",UPPER('IP Rules'!H68)&lt;&gt;"ANY"),AI68&amp;N68&amp;"_"&amp;AG68,""))</f>
        <v/>
      </c>
      <c r="AM68" s="109" t="str">
        <f t="shared" si="45"/>
        <v>FAILED CHECKS</v>
      </c>
      <c r="AN68" s="2"/>
      <c r="AO68" s="62" t="str">
        <f t="shared" si="3"/>
        <v/>
      </c>
      <c r="AP68" s="26"/>
      <c r="AQ68" s="62" t="str">
        <f t="shared" si="46"/>
        <v/>
      </c>
      <c r="AR68" s="26"/>
      <c r="AS68" s="6">
        <f>'IP Rules'!F68</f>
        <v>0</v>
      </c>
      <c r="AT68" s="2"/>
      <c r="AU68" s="6">
        <f t="shared" si="47"/>
        <v>58</v>
      </c>
      <c r="AV68" s="2"/>
      <c r="AW68" s="46" t="str">
        <f>IF(ISBLANK('IP Rules'!L68),"",'IP Rules'!L68)</f>
        <v/>
      </c>
      <c r="AX68" s="2"/>
      <c r="AY68" s="52" t="str">
        <f t="shared" si="48"/>
        <v/>
      </c>
      <c r="AZ68" s="52" t="str">
        <f t="shared" si="49"/>
        <v/>
      </c>
      <c r="BA68" s="52" t="str">
        <f t="shared" si="50"/>
        <v/>
      </c>
      <c r="BB68" s="52" t="str">
        <f t="shared" si="51"/>
        <v/>
      </c>
      <c r="BC68" s="52" t="str">
        <f t="shared" si="52"/>
        <v/>
      </c>
      <c r="BD68" s="52" t="str">
        <f t="shared" si="53"/>
        <v/>
      </c>
      <c r="BE68" s="52" t="str">
        <f t="shared" si="54"/>
        <v/>
      </c>
      <c r="BF68" s="52" t="str">
        <f t="shared" si="55"/>
        <v/>
      </c>
      <c r="BG68" s="52" t="str">
        <f t="shared" si="56"/>
        <v/>
      </c>
      <c r="BH68" s="2"/>
      <c r="BI68" s="103" t="str">
        <f>IF(ISBLANK('IP Rules'!N68),"",'IP Rules'!N68)</f>
        <v/>
      </c>
      <c r="BJ68" s="110" t="str">
        <f t="shared" si="127"/>
        <v/>
      </c>
      <c r="BK68" s="109" t="str">
        <f t="shared" si="128"/>
        <v>MISSING</v>
      </c>
      <c r="BL68" s="109" t="str">
        <f t="shared" si="129"/>
        <v>MISSING</v>
      </c>
      <c r="BM68" s="109" t="str">
        <f t="shared" si="130"/>
        <v>MISSING</v>
      </c>
      <c r="BN68" s="110" t="str">
        <f t="shared" si="131"/>
        <v>ERROR</v>
      </c>
      <c r="BO68" s="111" t="str">
        <f t="shared" si="132"/>
        <v>ERROR</v>
      </c>
      <c r="BP68" s="111" t="str">
        <f t="shared" si="133"/>
        <v>ERROR</v>
      </c>
      <c r="BQ68" s="111" t="str">
        <f t="shared" si="134"/>
        <v>ERROR</v>
      </c>
      <c r="BR68" s="109" t="str">
        <f t="shared" si="135"/>
        <v>ERROR</v>
      </c>
      <c r="BS68" s="110" t="str">
        <f t="shared" si="136"/>
        <v>ERROR</v>
      </c>
      <c r="BT68" s="109" t="str">
        <f t="shared" si="64"/>
        <v>ERROR</v>
      </c>
      <c r="BU68" s="109" t="str">
        <f t="shared" si="65"/>
        <v>ERROR</v>
      </c>
      <c r="BV68" s="109" t="str">
        <f t="shared" si="66"/>
        <v>ERROR</v>
      </c>
      <c r="BW68" s="109" t="str">
        <f t="shared" si="67"/>
        <v>ERROR</v>
      </c>
      <c r="BX68" s="110" t="str">
        <f t="shared" si="137"/>
        <v>ERROR</v>
      </c>
      <c r="BY68" s="110" t="str">
        <f t="shared" si="125"/>
        <v/>
      </c>
      <c r="BZ68" s="117" t="str">
        <f t="shared" si="69"/>
        <v>OK</v>
      </c>
      <c r="CA68" s="104" t="str">
        <f t="shared" si="138"/>
        <v/>
      </c>
      <c r="CB68" s="104" t="str">
        <f t="shared" si="139"/>
        <v/>
      </c>
      <c r="CC68" s="104" t="str">
        <f t="shared" si="140"/>
        <v/>
      </c>
      <c r="CD68" s="109" t="str">
        <f t="shared" si="70"/>
        <v>FAILED CHECKS</v>
      </c>
      <c r="CE68" s="22"/>
      <c r="CF68" s="116" t="str">
        <f t="shared" si="141"/>
        <v>ERROR</v>
      </c>
      <c r="CG68" s="116" t="str">
        <f t="shared" si="142"/>
        <v>-</v>
      </c>
      <c r="CH68" s="116" t="str">
        <f t="shared" si="143"/>
        <v>-</v>
      </c>
      <c r="CI68" s="116" t="str">
        <f t="shared" si="144"/>
        <v>-</v>
      </c>
      <c r="CJ68" s="116">
        <f t="shared" si="75"/>
        <v>0</v>
      </c>
      <c r="CK68" s="116">
        <f t="shared" si="76"/>
        <v>0</v>
      </c>
      <c r="CL68" s="116">
        <f t="shared" si="77"/>
        <v>0</v>
      </c>
      <c r="CM68" s="116">
        <f t="shared" si="78"/>
        <v>0</v>
      </c>
      <c r="CN68" s="116">
        <f t="shared" si="79"/>
        <v>0</v>
      </c>
      <c r="CO68" s="116">
        <f t="shared" si="80"/>
        <v>0</v>
      </c>
      <c r="CP68" s="116">
        <f t="shared" si="81"/>
        <v>0</v>
      </c>
      <c r="CQ68" s="116">
        <f t="shared" si="82"/>
        <v>0</v>
      </c>
      <c r="CR68" s="116">
        <f t="shared" si="83"/>
        <v>0</v>
      </c>
      <c r="CS68" s="116">
        <f t="shared" si="84"/>
        <v>0</v>
      </c>
      <c r="CT68" s="116">
        <f t="shared" si="85"/>
        <v>0</v>
      </c>
      <c r="CU68" s="116">
        <f t="shared" si="86"/>
        <v>0</v>
      </c>
      <c r="CV68" s="116">
        <f t="shared" si="87"/>
        <v>0</v>
      </c>
      <c r="CW68" s="116">
        <f t="shared" si="88"/>
        <v>0</v>
      </c>
      <c r="CX68" s="116">
        <f t="shared" si="89"/>
        <v>0</v>
      </c>
      <c r="CY68" s="116">
        <f t="shared" si="90"/>
        <v>0</v>
      </c>
      <c r="CZ68" s="116">
        <f t="shared" si="91"/>
        <v>0</v>
      </c>
      <c r="DA68" s="116">
        <f t="shared" si="92"/>
        <v>0</v>
      </c>
      <c r="DB68" s="116">
        <f t="shared" si="93"/>
        <v>0</v>
      </c>
      <c r="DC68" s="116">
        <f t="shared" si="94"/>
        <v>0</v>
      </c>
      <c r="DD68" s="116">
        <f t="shared" si="95"/>
        <v>0</v>
      </c>
      <c r="DE68" s="116">
        <f t="shared" si="96"/>
        <v>0</v>
      </c>
      <c r="DF68" s="116">
        <f t="shared" si="97"/>
        <v>0</v>
      </c>
      <c r="DG68" s="116">
        <f t="shared" si="98"/>
        <v>0</v>
      </c>
      <c r="DH68" s="116">
        <f t="shared" si="99"/>
        <v>0</v>
      </c>
      <c r="DI68" s="116">
        <f t="shared" si="100"/>
        <v>0</v>
      </c>
      <c r="DJ68" s="116">
        <f t="shared" si="101"/>
        <v>0</v>
      </c>
      <c r="DK68" s="116">
        <f t="shared" si="102"/>
        <v>0</v>
      </c>
      <c r="DL68" s="116">
        <f t="shared" si="103"/>
        <v>0</v>
      </c>
      <c r="DM68" s="116">
        <f t="shared" si="104"/>
        <v>0</v>
      </c>
      <c r="DN68" s="116">
        <f t="shared" si="105"/>
        <v>0</v>
      </c>
      <c r="DO68" s="116">
        <f t="shared" si="106"/>
        <v>0</v>
      </c>
      <c r="DP68" s="116">
        <f t="shared" si="107"/>
        <v>0</v>
      </c>
      <c r="DQ68" s="116">
        <f t="shared" si="108"/>
        <v>0</v>
      </c>
      <c r="DR68" s="116">
        <f t="shared" si="109"/>
        <v>0</v>
      </c>
      <c r="DS68" s="116">
        <f t="shared" si="110"/>
        <v>0</v>
      </c>
      <c r="DT68" s="116">
        <f t="shared" si="126"/>
        <v>0</v>
      </c>
      <c r="DU68" s="116">
        <f t="shared" si="111"/>
        <v>0</v>
      </c>
      <c r="DV68" s="116">
        <f t="shared" si="145"/>
        <v>0</v>
      </c>
      <c r="DW68" s="116">
        <f t="shared" si="146"/>
        <v>0</v>
      </c>
      <c r="DX68" s="114" t="b">
        <f t="shared" si="12"/>
        <v>0</v>
      </c>
      <c r="DY68" s="116" t="str">
        <f t="shared" si="114"/>
        <v>FAILED CHECKS</v>
      </c>
      <c r="DZ68" s="2"/>
      <c r="EA68" s="105" t="str">
        <f t="shared" si="13"/>
        <v/>
      </c>
      <c r="EB68" s="2"/>
      <c r="EC68" s="105" t="str">
        <f t="shared" si="14"/>
        <v/>
      </c>
      <c r="ED68" s="2"/>
      <c r="EE68" s="105" t="str">
        <f t="shared" si="15"/>
        <v/>
      </c>
      <c r="EF68" s="2"/>
      <c r="EG68" s="6">
        <f t="shared" si="120"/>
        <v>58</v>
      </c>
      <c r="EH68" s="2"/>
      <c r="EI68" s="29" t="str">
        <f>IF(ISBLANK('IP Rules'!P68),"",'IP Rules'!P68)</f>
        <v/>
      </c>
      <c r="EJ68" s="2"/>
      <c r="EK68" s="29" t="str">
        <f>IF(ISBLANK('IP Rules'!R68),"",'IP Rules'!R68)</f>
        <v/>
      </c>
      <c r="EL68" s="2"/>
      <c r="EM68" s="29" t="str">
        <f>IF(ISBLANK('IP Rules'!T68),"",'IP Rules'!T68)</f>
        <v/>
      </c>
      <c r="EN68" s="2"/>
      <c r="EO68" s="7" t="str">
        <f t="shared" si="147"/>
        <v>NO</v>
      </c>
      <c r="EP68" s="7" t="str">
        <f t="shared" si="148"/>
        <v>NO</v>
      </c>
      <c r="EQ68" s="7" t="str">
        <f t="shared" si="149"/>
        <v/>
      </c>
      <c r="ER68" s="7" t="str">
        <f t="shared" si="150"/>
        <v/>
      </c>
      <c r="ES68" s="7" t="str">
        <f>IF(AND(ISNUMBER('IP Rules'!R68),'IP Rules'!R68&gt;=0,'IP Rules'!R68&lt;=65535),"GOOD","BAD")</f>
        <v>BAD</v>
      </c>
      <c r="ET68" s="7" t="str">
        <f>IF(OR(AND(ISNUMBER('IP Rules'!T68),'IP Rules'!T68&gt;=1,'IP Rules'!T68&lt;=65535,'IP Rules'!R68&lt;'IP Rules'!T68),'IP Rules'!T68=""),"GOOD","BAD")</f>
        <v>GOOD</v>
      </c>
      <c r="EU68" s="9" t="str">
        <f t="shared" si="151"/>
        <v/>
      </c>
      <c r="EV68" s="2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</row>
    <row r="69" spans="1:211" ht="15.75" thickBot="1">
      <c r="A69" s="2"/>
      <c r="B69" s="6">
        <f t="shared" si="116"/>
        <v>59</v>
      </c>
      <c r="C69" s="2"/>
      <c r="D69" s="48" t="str">
        <f>IF(ISBLANK('IP Rules'!H69),"",'IP Rules'!H69)</f>
        <v/>
      </c>
      <c r="E69" s="52" t="str">
        <f t="shared" si="17"/>
        <v/>
      </c>
      <c r="F69" s="52" t="str">
        <f t="shared" si="18"/>
        <v/>
      </c>
      <c r="G69" s="52" t="str">
        <f t="shared" si="19"/>
        <v/>
      </c>
      <c r="H69" s="52" t="str">
        <f t="shared" si="20"/>
        <v/>
      </c>
      <c r="I69" s="52" t="str">
        <f t="shared" si="21"/>
        <v/>
      </c>
      <c r="J69" s="52" t="str">
        <f t="shared" si="22"/>
        <v/>
      </c>
      <c r="K69" s="52" t="str">
        <f t="shared" si="23"/>
        <v/>
      </c>
      <c r="L69" s="52" t="str">
        <f t="shared" si="24"/>
        <v/>
      </c>
      <c r="M69" s="2"/>
      <c r="N69" s="52" t="str">
        <f t="shared" si="25"/>
        <v/>
      </c>
      <c r="O69" s="2"/>
      <c r="P69" s="103" t="str">
        <f>IF(UPPER('IP Rules'!H69)="ANY","",IF(LEN(TRIM('IP Rules'!J69))=0,"",'IP Rules'!J69))</f>
        <v/>
      </c>
      <c r="Q69" s="7" t="str">
        <f t="shared" si="26"/>
        <v/>
      </c>
      <c r="R69" s="109" t="str">
        <f t="shared" si="27"/>
        <v>MISSING</v>
      </c>
      <c r="S69" s="109" t="str">
        <f t="shared" si="28"/>
        <v>MISSING</v>
      </c>
      <c r="T69" s="109" t="str">
        <f t="shared" si="29"/>
        <v>MISSING</v>
      </c>
      <c r="U69" s="110" t="str">
        <f t="shared" si="30"/>
        <v>ERROR</v>
      </c>
      <c r="V69" s="111" t="str">
        <f t="shared" si="31"/>
        <v>ERROR</v>
      </c>
      <c r="W69" s="111" t="str">
        <f t="shared" si="32"/>
        <v>ERROR</v>
      </c>
      <c r="X69" s="111" t="str">
        <f t="shared" si="33"/>
        <v>ERROR</v>
      </c>
      <c r="Y69" s="109" t="str">
        <f t="shared" si="34"/>
        <v>ERROR</v>
      </c>
      <c r="Z69" s="110" t="str">
        <f t="shared" si="35"/>
        <v>ERROR</v>
      </c>
      <c r="AA69" s="109" t="str">
        <f t="shared" si="36"/>
        <v>ERROR</v>
      </c>
      <c r="AB69" s="109" t="str">
        <f t="shared" si="37"/>
        <v>ERROR</v>
      </c>
      <c r="AC69" s="109" t="str">
        <f t="shared" si="38"/>
        <v>ERROR</v>
      </c>
      <c r="AD69" s="109" t="str">
        <f t="shared" si="39"/>
        <v>ERROR</v>
      </c>
      <c r="AE69" s="110" t="str">
        <f t="shared" si="40"/>
        <v>ERROR</v>
      </c>
      <c r="AF69" s="7" t="str">
        <f t="shared" si="41"/>
        <v/>
      </c>
      <c r="AG69" s="104" t="str">
        <f t="shared" si="42"/>
        <v/>
      </c>
      <c r="AH69" s="104" t="str">
        <f t="shared" si="43"/>
        <v/>
      </c>
      <c r="AI69" s="104" t="str">
        <f t="shared" si="44"/>
        <v/>
      </c>
      <c r="AJ69" s="114" t="str">
        <f>IF(AND(Q69&lt;&gt;"ERROR",UPPER('IP Rules'!D69)="GLOBAL",UPPER(N69)="ANY"),"All_IPs","")</f>
        <v/>
      </c>
      <c r="AK69" s="114" t="str">
        <f>IF(AND(Q69&lt;&gt;"ERROR",UPPER('IP Rules'!D69)="NATIONAL",UPPER(N69)="ANY"),"GRP_ALL_CNSP_SUBNETS","")</f>
        <v/>
      </c>
      <c r="AL69" s="104" t="str">
        <f>IF(LEN(TRIM(D69))=0,"",IF(AND(Q69&lt;&gt;"ERROR",UPPER('IP Rules'!H69)&lt;&gt;"ANY"),AI69&amp;N69&amp;"_"&amp;AG69,""))</f>
        <v/>
      </c>
      <c r="AM69" s="109" t="str">
        <f t="shared" si="45"/>
        <v>FAILED CHECKS</v>
      </c>
      <c r="AN69" s="2"/>
      <c r="AO69" s="62" t="str">
        <f t="shared" si="3"/>
        <v/>
      </c>
      <c r="AP69" s="26"/>
      <c r="AQ69" s="62" t="str">
        <f t="shared" si="46"/>
        <v/>
      </c>
      <c r="AR69" s="26"/>
      <c r="AS69" s="6">
        <f>'IP Rules'!F69</f>
        <v>0</v>
      </c>
      <c r="AT69" s="2"/>
      <c r="AU69" s="6">
        <f t="shared" si="47"/>
        <v>59</v>
      </c>
      <c r="AV69" s="2"/>
      <c r="AW69" s="46" t="str">
        <f>IF(ISBLANK('IP Rules'!L69),"",'IP Rules'!L69)</f>
        <v/>
      </c>
      <c r="AX69" s="2"/>
      <c r="AY69" s="52" t="str">
        <f t="shared" si="48"/>
        <v/>
      </c>
      <c r="AZ69" s="52" t="str">
        <f t="shared" si="49"/>
        <v/>
      </c>
      <c r="BA69" s="52" t="str">
        <f t="shared" si="50"/>
        <v/>
      </c>
      <c r="BB69" s="52" t="str">
        <f t="shared" si="51"/>
        <v/>
      </c>
      <c r="BC69" s="52" t="str">
        <f t="shared" si="52"/>
        <v/>
      </c>
      <c r="BD69" s="52" t="str">
        <f t="shared" si="53"/>
        <v/>
      </c>
      <c r="BE69" s="52" t="str">
        <f t="shared" si="54"/>
        <v/>
      </c>
      <c r="BF69" s="52" t="str">
        <f t="shared" si="55"/>
        <v/>
      </c>
      <c r="BG69" s="52" t="str">
        <f t="shared" si="56"/>
        <v/>
      </c>
      <c r="BH69" s="2"/>
      <c r="BI69" s="103" t="str">
        <f>IF(ISBLANK('IP Rules'!N69),"",'IP Rules'!N69)</f>
        <v/>
      </c>
      <c r="BJ69" s="110" t="str">
        <f t="shared" si="127"/>
        <v/>
      </c>
      <c r="BK69" s="109" t="str">
        <f t="shared" si="128"/>
        <v>MISSING</v>
      </c>
      <c r="BL69" s="109" t="str">
        <f t="shared" si="129"/>
        <v>MISSING</v>
      </c>
      <c r="BM69" s="109" t="str">
        <f t="shared" si="130"/>
        <v>MISSING</v>
      </c>
      <c r="BN69" s="110" t="str">
        <f t="shared" si="131"/>
        <v>ERROR</v>
      </c>
      <c r="BO69" s="111" t="str">
        <f t="shared" si="132"/>
        <v>ERROR</v>
      </c>
      <c r="BP69" s="111" t="str">
        <f t="shared" si="133"/>
        <v>ERROR</v>
      </c>
      <c r="BQ69" s="111" t="str">
        <f t="shared" si="134"/>
        <v>ERROR</v>
      </c>
      <c r="BR69" s="109" t="str">
        <f t="shared" si="135"/>
        <v>ERROR</v>
      </c>
      <c r="BS69" s="110" t="str">
        <f t="shared" si="136"/>
        <v>ERROR</v>
      </c>
      <c r="BT69" s="109" t="str">
        <f t="shared" si="64"/>
        <v>ERROR</v>
      </c>
      <c r="BU69" s="109" t="str">
        <f t="shared" si="65"/>
        <v>ERROR</v>
      </c>
      <c r="BV69" s="109" t="str">
        <f t="shared" si="66"/>
        <v>ERROR</v>
      </c>
      <c r="BW69" s="109" t="str">
        <f t="shared" si="67"/>
        <v>ERROR</v>
      </c>
      <c r="BX69" s="110" t="str">
        <f t="shared" si="137"/>
        <v>ERROR</v>
      </c>
      <c r="BY69" s="110" t="str">
        <f t="shared" si="125"/>
        <v/>
      </c>
      <c r="BZ69" s="117" t="str">
        <f t="shared" si="69"/>
        <v>OK</v>
      </c>
      <c r="CA69" s="104" t="str">
        <f t="shared" si="138"/>
        <v/>
      </c>
      <c r="CB69" s="104" t="str">
        <f t="shared" si="139"/>
        <v/>
      </c>
      <c r="CC69" s="104" t="str">
        <f t="shared" si="140"/>
        <v/>
      </c>
      <c r="CD69" s="109" t="str">
        <f t="shared" si="70"/>
        <v>FAILED CHECKS</v>
      </c>
      <c r="CE69" s="22"/>
      <c r="CF69" s="116" t="str">
        <f t="shared" si="141"/>
        <v>ERROR</v>
      </c>
      <c r="CG69" s="116" t="str">
        <f t="shared" si="142"/>
        <v>-</v>
      </c>
      <c r="CH69" s="116" t="str">
        <f t="shared" si="143"/>
        <v>-</v>
      </c>
      <c r="CI69" s="116" t="str">
        <f t="shared" si="144"/>
        <v>-</v>
      </c>
      <c r="CJ69" s="116">
        <f t="shared" si="75"/>
        <v>0</v>
      </c>
      <c r="CK69" s="116">
        <f t="shared" si="76"/>
        <v>0</v>
      </c>
      <c r="CL69" s="116">
        <f t="shared" si="77"/>
        <v>0</v>
      </c>
      <c r="CM69" s="116">
        <f t="shared" si="78"/>
        <v>0</v>
      </c>
      <c r="CN69" s="116">
        <f t="shared" si="79"/>
        <v>0</v>
      </c>
      <c r="CO69" s="116">
        <f t="shared" si="80"/>
        <v>0</v>
      </c>
      <c r="CP69" s="116">
        <f t="shared" si="81"/>
        <v>0</v>
      </c>
      <c r="CQ69" s="116">
        <f t="shared" si="82"/>
        <v>0</v>
      </c>
      <c r="CR69" s="116">
        <f t="shared" si="83"/>
        <v>0</v>
      </c>
      <c r="CS69" s="116">
        <f t="shared" si="84"/>
        <v>0</v>
      </c>
      <c r="CT69" s="116">
        <f t="shared" si="85"/>
        <v>0</v>
      </c>
      <c r="CU69" s="116">
        <f t="shared" si="86"/>
        <v>0</v>
      </c>
      <c r="CV69" s="116">
        <f t="shared" si="87"/>
        <v>0</v>
      </c>
      <c r="CW69" s="116">
        <f t="shared" si="88"/>
        <v>0</v>
      </c>
      <c r="CX69" s="116">
        <f t="shared" si="89"/>
        <v>0</v>
      </c>
      <c r="CY69" s="116">
        <f t="shared" si="90"/>
        <v>0</v>
      </c>
      <c r="CZ69" s="116">
        <f t="shared" si="91"/>
        <v>0</v>
      </c>
      <c r="DA69" s="116">
        <f t="shared" si="92"/>
        <v>0</v>
      </c>
      <c r="DB69" s="116">
        <f t="shared" si="93"/>
        <v>0</v>
      </c>
      <c r="DC69" s="116">
        <f t="shared" si="94"/>
        <v>0</v>
      </c>
      <c r="DD69" s="116">
        <f t="shared" si="95"/>
        <v>0</v>
      </c>
      <c r="DE69" s="116">
        <f t="shared" si="96"/>
        <v>0</v>
      </c>
      <c r="DF69" s="116">
        <f t="shared" si="97"/>
        <v>0</v>
      </c>
      <c r="DG69" s="116">
        <f t="shared" si="98"/>
        <v>0</v>
      </c>
      <c r="DH69" s="116">
        <f t="shared" si="99"/>
        <v>0</v>
      </c>
      <c r="DI69" s="116">
        <f t="shared" si="100"/>
        <v>0</v>
      </c>
      <c r="DJ69" s="116">
        <f t="shared" si="101"/>
        <v>0</v>
      </c>
      <c r="DK69" s="116">
        <f t="shared" si="102"/>
        <v>0</v>
      </c>
      <c r="DL69" s="116">
        <f t="shared" si="103"/>
        <v>0</v>
      </c>
      <c r="DM69" s="116">
        <f t="shared" si="104"/>
        <v>0</v>
      </c>
      <c r="DN69" s="116">
        <f t="shared" si="105"/>
        <v>0</v>
      </c>
      <c r="DO69" s="116">
        <f t="shared" si="106"/>
        <v>0</v>
      </c>
      <c r="DP69" s="116">
        <f t="shared" si="107"/>
        <v>0</v>
      </c>
      <c r="DQ69" s="116">
        <f t="shared" si="108"/>
        <v>0</v>
      </c>
      <c r="DR69" s="116">
        <f t="shared" si="109"/>
        <v>0</v>
      </c>
      <c r="DS69" s="116">
        <f t="shared" si="110"/>
        <v>0</v>
      </c>
      <c r="DT69" s="116">
        <f t="shared" si="126"/>
        <v>0</v>
      </c>
      <c r="DU69" s="116">
        <f t="shared" si="111"/>
        <v>0</v>
      </c>
      <c r="DV69" s="116">
        <f t="shared" si="145"/>
        <v>0</v>
      </c>
      <c r="DW69" s="116">
        <f t="shared" si="146"/>
        <v>0</v>
      </c>
      <c r="DX69" s="114" t="b">
        <f t="shared" si="12"/>
        <v>0</v>
      </c>
      <c r="DY69" s="116" t="str">
        <f t="shared" si="114"/>
        <v>FAILED CHECKS</v>
      </c>
      <c r="DZ69" s="2"/>
      <c r="EA69" s="105" t="str">
        <f t="shared" si="13"/>
        <v/>
      </c>
      <c r="EB69" s="2"/>
      <c r="EC69" s="105" t="str">
        <f t="shared" si="14"/>
        <v/>
      </c>
      <c r="ED69" s="2"/>
      <c r="EE69" s="105" t="str">
        <f t="shared" si="15"/>
        <v/>
      </c>
      <c r="EF69" s="2"/>
      <c r="EG69" s="6">
        <f t="shared" si="120"/>
        <v>59</v>
      </c>
      <c r="EH69" s="2"/>
      <c r="EI69" s="29" t="str">
        <f>IF(ISBLANK('IP Rules'!P69),"",'IP Rules'!P69)</f>
        <v/>
      </c>
      <c r="EJ69" s="2"/>
      <c r="EK69" s="29" t="str">
        <f>IF(ISBLANK('IP Rules'!R69),"",'IP Rules'!R69)</f>
        <v/>
      </c>
      <c r="EL69" s="2"/>
      <c r="EM69" s="29" t="str">
        <f>IF(ISBLANK('IP Rules'!T69),"",'IP Rules'!T69)</f>
        <v/>
      </c>
      <c r="EN69" s="2"/>
      <c r="EO69" s="7" t="str">
        <f t="shared" si="147"/>
        <v>NO</v>
      </c>
      <c r="EP69" s="7" t="str">
        <f t="shared" si="148"/>
        <v>NO</v>
      </c>
      <c r="EQ69" s="7" t="str">
        <f t="shared" si="149"/>
        <v/>
      </c>
      <c r="ER69" s="7" t="str">
        <f t="shared" si="150"/>
        <v/>
      </c>
      <c r="ES69" s="7" t="str">
        <f>IF(AND(ISNUMBER('IP Rules'!R69),'IP Rules'!R69&gt;=0,'IP Rules'!R69&lt;=65535),"GOOD","BAD")</f>
        <v>BAD</v>
      </c>
      <c r="ET69" s="7" t="str">
        <f>IF(OR(AND(ISNUMBER('IP Rules'!T69),'IP Rules'!T69&gt;=1,'IP Rules'!T69&lt;=65535,'IP Rules'!R69&lt;'IP Rules'!T69),'IP Rules'!T69=""),"GOOD","BAD")</f>
        <v>GOOD</v>
      </c>
      <c r="EU69" s="9" t="str">
        <f t="shared" si="151"/>
        <v/>
      </c>
      <c r="EV69" s="2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</row>
    <row r="70" spans="1:211" ht="15.75" thickBot="1">
      <c r="A70" s="2"/>
      <c r="B70" s="6">
        <f t="shared" si="116"/>
        <v>60</v>
      </c>
      <c r="C70" s="2"/>
      <c r="D70" s="48" t="str">
        <f>IF(ISBLANK('IP Rules'!H70),"",'IP Rules'!H70)</f>
        <v/>
      </c>
      <c r="E70" s="52" t="str">
        <f t="shared" si="17"/>
        <v/>
      </c>
      <c r="F70" s="52" t="str">
        <f t="shared" si="18"/>
        <v/>
      </c>
      <c r="G70" s="52" t="str">
        <f t="shared" si="19"/>
        <v/>
      </c>
      <c r="H70" s="52" t="str">
        <f t="shared" si="20"/>
        <v/>
      </c>
      <c r="I70" s="52" t="str">
        <f t="shared" si="21"/>
        <v/>
      </c>
      <c r="J70" s="52" t="str">
        <f t="shared" si="22"/>
        <v/>
      </c>
      <c r="K70" s="52" t="str">
        <f t="shared" si="23"/>
        <v/>
      </c>
      <c r="L70" s="52" t="str">
        <f t="shared" si="24"/>
        <v/>
      </c>
      <c r="M70" s="2"/>
      <c r="N70" s="52" t="str">
        <f t="shared" si="25"/>
        <v/>
      </c>
      <c r="O70" s="2"/>
      <c r="P70" s="103" t="str">
        <f>IF(UPPER('IP Rules'!H70)="ANY","",IF(LEN(TRIM('IP Rules'!J70))=0,"",'IP Rules'!J70))</f>
        <v/>
      </c>
      <c r="Q70" s="7" t="str">
        <f t="shared" si="26"/>
        <v/>
      </c>
      <c r="R70" s="109" t="str">
        <f t="shared" si="27"/>
        <v>MISSING</v>
      </c>
      <c r="S70" s="109" t="str">
        <f t="shared" si="28"/>
        <v>MISSING</v>
      </c>
      <c r="T70" s="109" t="str">
        <f t="shared" si="29"/>
        <v>MISSING</v>
      </c>
      <c r="U70" s="110" t="str">
        <f t="shared" si="30"/>
        <v>ERROR</v>
      </c>
      <c r="V70" s="111" t="str">
        <f t="shared" si="31"/>
        <v>ERROR</v>
      </c>
      <c r="W70" s="111" t="str">
        <f t="shared" si="32"/>
        <v>ERROR</v>
      </c>
      <c r="X70" s="111" t="str">
        <f t="shared" si="33"/>
        <v>ERROR</v>
      </c>
      <c r="Y70" s="109" t="str">
        <f t="shared" si="34"/>
        <v>ERROR</v>
      </c>
      <c r="Z70" s="110" t="str">
        <f t="shared" si="35"/>
        <v>ERROR</v>
      </c>
      <c r="AA70" s="109" t="str">
        <f t="shared" si="36"/>
        <v>ERROR</v>
      </c>
      <c r="AB70" s="109" t="str">
        <f t="shared" si="37"/>
        <v>ERROR</v>
      </c>
      <c r="AC70" s="109" t="str">
        <f t="shared" si="38"/>
        <v>ERROR</v>
      </c>
      <c r="AD70" s="109" t="str">
        <f t="shared" si="39"/>
        <v>ERROR</v>
      </c>
      <c r="AE70" s="110" t="str">
        <f t="shared" si="40"/>
        <v>ERROR</v>
      </c>
      <c r="AF70" s="7" t="str">
        <f t="shared" si="41"/>
        <v/>
      </c>
      <c r="AG70" s="104" t="str">
        <f t="shared" si="42"/>
        <v/>
      </c>
      <c r="AH70" s="104" t="str">
        <f t="shared" si="43"/>
        <v/>
      </c>
      <c r="AI70" s="104" t="str">
        <f t="shared" si="44"/>
        <v/>
      </c>
      <c r="AJ70" s="114" t="str">
        <f>IF(AND(Q70&lt;&gt;"ERROR",UPPER('IP Rules'!D70)="GLOBAL",UPPER(N70)="ANY"),"All_IPs","")</f>
        <v/>
      </c>
      <c r="AK70" s="114" t="str">
        <f>IF(AND(Q70&lt;&gt;"ERROR",UPPER('IP Rules'!D70)="NATIONAL",UPPER(N70)="ANY"),"GRP_ALL_CNSP_SUBNETS","")</f>
        <v/>
      </c>
      <c r="AL70" s="104" t="str">
        <f>IF(LEN(TRIM(D70))=0,"",IF(AND(Q70&lt;&gt;"ERROR",UPPER('IP Rules'!H70)&lt;&gt;"ANY"),AI70&amp;N70&amp;"_"&amp;AG70,""))</f>
        <v/>
      </c>
      <c r="AM70" s="109" t="str">
        <f t="shared" si="45"/>
        <v>FAILED CHECKS</v>
      </c>
      <c r="AN70" s="2"/>
      <c r="AO70" s="62" t="str">
        <f t="shared" si="3"/>
        <v/>
      </c>
      <c r="AP70" s="26"/>
      <c r="AQ70" s="62" t="str">
        <f t="shared" si="46"/>
        <v/>
      </c>
      <c r="AR70" s="26"/>
      <c r="AS70" s="6">
        <f>'IP Rules'!F70</f>
        <v>0</v>
      </c>
      <c r="AT70" s="2"/>
      <c r="AU70" s="6">
        <f t="shared" si="47"/>
        <v>60</v>
      </c>
      <c r="AV70" s="2"/>
      <c r="AW70" s="46" t="str">
        <f>IF(ISBLANK('IP Rules'!L70),"",'IP Rules'!L70)</f>
        <v/>
      </c>
      <c r="AX70" s="2"/>
      <c r="AY70" s="52" t="str">
        <f t="shared" si="48"/>
        <v/>
      </c>
      <c r="AZ70" s="52" t="str">
        <f t="shared" si="49"/>
        <v/>
      </c>
      <c r="BA70" s="52" t="str">
        <f t="shared" si="50"/>
        <v/>
      </c>
      <c r="BB70" s="52" t="str">
        <f t="shared" si="51"/>
        <v/>
      </c>
      <c r="BC70" s="52" t="str">
        <f t="shared" si="52"/>
        <v/>
      </c>
      <c r="BD70" s="52" t="str">
        <f t="shared" si="53"/>
        <v/>
      </c>
      <c r="BE70" s="52" t="str">
        <f t="shared" si="54"/>
        <v/>
      </c>
      <c r="BF70" s="52" t="str">
        <f t="shared" si="55"/>
        <v/>
      </c>
      <c r="BG70" s="52" t="str">
        <f t="shared" si="56"/>
        <v/>
      </c>
      <c r="BH70" s="2"/>
      <c r="BI70" s="103" t="str">
        <f>IF(ISBLANK('IP Rules'!N70),"",'IP Rules'!N70)</f>
        <v/>
      </c>
      <c r="BJ70" s="110" t="str">
        <f t="shared" si="127"/>
        <v/>
      </c>
      <c r="BK70" s="109" t="str">
        <f t="shared" si="128"/>
        <v>MISSING</v>
      </c>
      <c r="BL70" s="109" t="str">
        <f t="shared" si="129"/>
        <v>MISSING</v>
      </c>
      <c r="BM70" s="109" t="str">
        <f t="shared" si="130"/>
        <v>MISSING</v>
      </c>
      <c r="BN70" s="110" t="str">
        <f t="shared" si="131"/>
        <v>ERROR</v>
      </c>
      <c r="BO70" s="111" t="str">
        <f t="shared" si="132"/>
        <v>ERROR</v>
      </c>
      <c r="BP70" s="111" t="str">
        <f t="shared" si="133"/>
        <v>ERROR</v>
      </c>
      <c r="BQ70" s="111" t="str">
        <f t="shared" si="134"/>
        <v>ERROR</v>
      </c>
      <c r="BR70" s="109" t="str">
        <f t="shared" si="135"/>
        <v>ERROR</v>
      </c>
      <c r="BS70" s="110" t="str">
        <f t="shared" si="136"/>
        <v>ERROR</v>
      </c>
      <c r="BT70" s="109" t="str">
        <f t="shared" si="64"/>
        <v>ERROR</v>
      </c>
      <c r="BU70" s="109" t="str">
        <f t="shared" si="65"/>
        <v>ERROR</v>
      </c>
      <c r="BV70" s="109" t="str">
        <f t="shared" si="66"/>
        <v>ERROR</v>
      </c>
      <c r="BW70" s="109" t="str">
        <f t="shared" si="67"/>
        <v>ERROR</v>
      </c>
      <c r="BX70" s="110" t="str">
        <f t="shared" si="137"/>
        <v>ERROR</v>
      </c>
      <c r="BY70" s="110" t="str">
        <f t="shared" si="125"/>
        <v/>
      </c>
      <c r="BZ70" s="117" t="str">
        <f t="shared" si="69"/>
        <v>OK</v>
      </c>
      <c r="CA70" s="104" t="str">
        <f t="shared" si="138"/>
        <v/>
      </c>
      <c r="CB70" s="104" t="str">
        <f t="shared" si="139"/>
        <v/>
      </c>
      <c r="CC70" s="104" t="str">
        <f t="shared" si="140"/>
        <v/>
      </c>
      <c r="CD70" s="109" t="str">
        <f t="shared" si="70"/>
        <v>FAILED CHECKS</v>
      </c>
      <c r="CE70" s="22"/>
      <c r="CF70" s="116" t="str">
        <f t="shared" si="141"/>
        <v>ERROR</v>
      </c>
      <c r="CG70" s="116" t="str">
        <f t="shared" si="142"/>
        <v>-</v>
      </c>
      <c r="CH70" s="116" t="str">
        <f t="shared" si="143"/>
        <v>-</v>
      </c>
      <c r="CI70" s="116" t="str">
        <f t="shared" si="144"/>
        <v>-</v>
      </c>
      <c r="CJ70" s="116">
        <f t="shared" si="75"/>
        <v>0</v>
      </c>
      <c r="CK70" s="116">
        <f t="shared" si="76"/>
        <v>0</v>
      </c>
      <c r="CL70" s="116">
        <f t="shared" si="77"/>
        <v>0</v>
      </c>
      <c r="CM70" s="116">
        <f t="shared" si="78"/>
        <v>0</v>
      </c>
      <c r="CN70" s="116">
        <f t="shared" si="79"/>
        <v>0</v>
      </c>
      <c r="CO70" s="116">
        <f t="shared" si="80"/>
        <v>0</v>
      </c>
      <c r="CP70" s="116">
        <f t="shared" si="81"/>
        <v>0</v>
      </c>
      <c r="CQ70" s="116">
        <f t="shared" si="82"/>
        <v>0</v>
      </c>
      <c r="CR70" s="116">
        <f t="shared" si="83"/>
        <v>0</v>
      </c>
      <c r="CS70" s="116">
        <f t="shared" si="84"/>
        <v>0</v>
      </c>
      <c r="CT70" s="116">
        <f t="shared" si="85"/>
        <v>0</v>
      </c>
      <c r="CU70" s="116">
        <f t="shared" si="86"/>
        <v>0</v>
      </c>
      <c r="CV70" s="116">
        <f t="shared" si="87"/>
        <v>0</v>
      </c>
      <c r="CW70" s="116">
        <f t="shared" si="88"/>
        <v>0</v>
      </c>
      <c r="CX70" s="116">
        <f t="shared" si="89"/>
        <v>0</v>
      </c>
      <c r="CY70" s="116">
        <f t="shared" si="90"/>
        <v>0</v>
      </c>
      <c r="CZ70" s="116">
        <f t="shared" si="91"/>
        <v>0</v>
      </c>
      <c r="DA70" s="116">
        <f t="shared" si="92"/>
        <v>0</v>
      </c>
      <c r="DB70" s="116">
        <f t="shared" si="93"/>
        <v>0</v>
      </c>
      <c r="DC70" s="116">
        <f t="shared" si="94"/>
        <v>0</v>
      </c>
      <c r="DD70" s="116">
        <f t="shared" si="95"/>
        <v>0</v>
      </c>
      <c r="DE70" s="116">
        <f t="shared" si="96"/>
        <v>0</v>
      </c>
      <c r="DF70" s="116">
        <f t="shared" si="97"/>
        <v>0</v>
      </c>
      <c r="DG70" s="116">
        <f t="shared" si="98"/>
        <v>0</v>
      </c>
      <c r="DH70" s="116">
        <f t="shared" si="99"/>
        <v>0</v>
      </c>
      <c r="DI70" s="116">
        <f t="shared" si="100"/>
        <v>0</v>
      </c>
      <c r="DJ70" s="116">
        <f t="shared" si="101"/>
        <v>0</v>
      </c>
      <c r="DK70" s="116">
        <f t="shared" si="102"/>
        <v>0</v>
      </c>
      <c r="DL70" s="116">
        <f t="shared" si="103"/>
        <v>0</v>
      </c>
      <c r="DM70" s="116">
        <f t="shared" si="104"/>
        <v>0</v>
      </c>
      <c r="DN70" s="116">
        <f t="shared" si="105"/>
        <v>0</v>
      </c>
      <c r="DO70" s="116">
        <f t="shared" si="106"/>
        <v>0</v>
      </c>
      <c r="DP70" s="116">
        <f t="shared" si="107"/>
        <v>0</v>
      </c>
      <c r="DQ70" s="116">
        <f t="shared" si="108"/>
        <v>0</v>
      </c>
      <c r="DR70" s="116">
        <f t="shared" si="109"/>
        <v>0</v>
      </c>
      <c r="DS70" s="116">
        <f t="shared" si="110"/>
        <v>0</v>
      </c>
      <c r="DT70" s="116">
        <f t="shared" si="126"/>
        <v>0</v>
      </c>
      <c r="DU70" s="116">
        <f t="shared" si="111"/>
        <v>0</v>
      </c>
      <c r="DV70" s="116">
        <f t="shared" si="145"/>
        <v>0</v>
      </c>
      <c r="DW70" s="116">
        <f t="shared" si="146"/>
        <v>0</v>
      </c>
      <c r="DX70" s="114" t="b">
        <f t="shared" si="12"/>
        <v>0</v>
      </c>
      <c r="DY70" s="116" t="str">
        <f t="shared" si="114"/>
        <v>FAILED CHECKS</v>
      </c>
      <c r="DZ70" s="2"/>
      <c r="EA70" s="105" t="str">
        <f t="shared" si="13"/>
        <v/>
      </c>
      <c r="EB70" s="2"/>
      <c r="EC70" s="105" t="str">
        <f t="shared" si="14"/>
        <v/>
      </c>
      <c r="ED70" s="2"/>
      <c r="EE70" s="105" t="str">
        <f t="shared" si="15"/>
        <v/>
      </c>
      <c r="EF70" s="2"/>
      <c r="EG70" s="6">
        <f t="shared" si="120"/>
        <v>60</v>
      </c>
      <c r="EH70" s="2"/>
      <c r="EI70" s="29" t="str">
        <f>IF(ISBLANK('IP Rules'!P70),"",'IP Rules'!P70)</f>
        <v/>
      </c>
      <c r="EJ70" s="2"/>
      <c r="EK70" s="29" t="str">
        <f>IF(ISBLANK('IP Rules'!R70),"",'IP Rules'!R70)</f>
        <v/>
      </c>
      <c r="EL70" s="2"/>
      <c r="EM70" s="29" t="str">
        <f>IF(ISBLANK('IP Rules'!T70),"",'IP Rules'!T70)</f>
        <v/>
      </c>
      <c r="EN70" s="2"/>
      <c r="EO70" s="7" t="str">
        <f t="shared" si="147"/>
        <v>NO</v>
      </c>
      <c r="EP70" s="7" t="str">
        <f t="shared" si="148"/>
        <v>NO</v>
      </c>
      <c r="EQ70" s="7" t="str">
        <f t="shared" si="149"/>
        <v/>
      </c>
      <c r="ER70" s="7" t="str">
        <f t="shared" si="150"/>
        <v/>
      </c>
      <c r="ES70" s="7" t="str">
        <f>IF(AND(ISNUMBER('IP Rules'!R70),'IP Rules'!R70&gt;=0,'IP Rules'!R70&lt;=65535),"GOOD","BAD")</f>
        <v>BAD</v>
      </c>
      <c r="ET70" s="7" t="str">
        <f>IF(OR(AND(ISNUMBER('IP Rules'!T70),'IP Rules'!T70&gt;=1,'IP Rules'!T70&lt;=65535,'IP Rules'!R70&lt;'IP Rules'!T70),'IP Rules'!T70=""),"GOOD","BAD")</f>
        <v>GOOD</v>
      </c>
      <c r="EU70" s="9" t="str">
        <f t="shared" si="151"/>
        <v/>
      </c>
      <c r="EV70" s="2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</row>
    <row r="71" spans="1:211" ht="15.75" thickBot="1">
      <c r="A71" s="2"/>
      <c r="B71" s="6">
        <f t="shared" si="116"/>
        <v>61</v>
      </c>
      <c r="C71" s="2"/>
      <c r="D71" s="48" t="str">
        <f>IF(ISBLANK('IP Rules'!H71),"",'IP Rules'!H71)</f>
        <v/>
      </c>
      <c r="E71" s="52" t="str">
        <f t="shared" si="17"/>
        <v/>
      </c>
      <c r="F71" s="52" t="str">
        <f t="shared" si="18"/>
        <v/>
      </c>
      <c r="G71" s="52" t="str">
        <f t="shared" si="19"/>
        <v/>
      </c>
      <c r="H71" s="52" t="str">
        <f t="shared" si="20"/>
        <v/>
      </c>
      <c r="I71" s="52" t="str">
        <f t="shared" si="21"/>
        <v/>
      </c>
      <c r="J71" s="52" t="str">
        <f t="shared" si="22"/>
        <v/>
      </c>
      <c r="K71" s="52" t="str">
        <f t="shared" si="23"/>
        <v/>
      </c>
      <c r="L71" s="52" t="str">
        <f t="shared" si="24"/>
        <v/>
      </c>
      <c r="M71" s="2"/>
      <c r="N71" s="52" t="str">
        <f t="shared" si="25"/>
        <v/>
      </c>
      <c r="O71" s="2"/>
      <c r="P71" s="103" t="str">
        <f>IF(UPPER('IP Rules'!H71)="ANY","",IF(LEN(TRIM('IP Rules'!J71))=0,"",'IP Rules'!J71))</f>
        <v/>
      </c>
      <c r="Q71" s="7" t="str">
        <f t="shared" si="26"/>
        <v/>
      </c>
      <c r="R71" s="109" t="str">
        <f t="shared" si="27"/>
        <v>MISSING</v>
      </c>
      <c r="S71" s="109" t="str">
        <f t="shared" si="28"/>
        <v>MISSING</v>
      </c>
      <c r="T71" s="109" t="str">
        <f t="shared" si="29"/>
        <v>MISSING</v>
      </c>
      <c r="U71" s="110" t="str">
        <f t="shared" si="30"/>
        <v>ERROR</v>
      </c>
      <c r="V71" s="111" t="str">
        <f t="shared" si="31"/>
        <v>ERROR</v>
      </c>
      <c r="W71" s="111" t="str">
        <f t="shared" si="32"/>
        <v>ERROR</v>
      </c>
      <c r="X71" s="111" t="str">
        <f t="shared" si="33"/>
        <v>ERROR</v>
      </c>
      <c r="Y71" s="109" t="str">
        <f t="shared" si="34"/>
        <v>ERROR</v>
      </c>
      <c r="Z71" s="110" t="str">
        <f t="shared" si="35"/>
        <v>ERROR</v>
      </c>
      <c r="AA71" s="109" t="str">
        <f t="shared" si="36"/>
        <v>ERROR</v>
      </c>
      <c r="AB71" s="109" t="str">
        <f t="shared" si="37"/>
        <v>ERROR</v>
      </c>
      <c r="AC71" s="109" t="str">
        <f t="shared" si="38"/>
        <v>ERROR</v>
      </c>
      <c r="AD71" s="109" t="str">
        <f t="shared" si="39"/>
        <v>ERROR</v>
      </c>
      <c r="AE71" s="110" t="str">
        <f t="shared" si="40"/>
        <v>ERROR</v>
      </c>
      <c r="AF71" s="7" t="str">
        <f t="shared" si="41"/>
        <v/>
      </c>
      <c r="AG71" s="104" t="str">
        <f t="shared" si="42"/>
        <v/>
      </c>
      <c r="AH71" s="104" t="str">
        <f t="shared" si="43"/>
        <v/>
      </c>
      <c r="AI71" s="104" t="str">
        <f t="shared" si="44"/>
        <v/>
      </c>
      <c r="AJ71" s="114" t="str">
        <f>IF(AND(Q71&lt;&gt;"ERROR",UPPER('IP Rules'!D71)="GLOBAL",UPPER(N71)="ANY"),"All_IPs","")</f>
        <v/>
      </c>
      <c r="AK71" s="114" t="str">
        <f>IF(AND(Q71&lt;&gt;"ERROR",UPPER('IP Rules'!D71)="NATIONAL",UPPER(N71)="ANY"),"GRP_ALL_CNSP_SUBNETS","")</f>
        <v/>
      </c>
      <c r="AL71" s="104" t="str">
        <f>IF(LEN(TRIM(D71))=0,"",IF(AND(Q71&lt;&gt;"ERROR",UPPER('IP Rules'!H71)&lt;&gt;"ANY"),AI71&amp;N71&amp;"_"&amp;AG71,""))</f>
        <v/>
      </c>
      <c r="AM71" s="109" t="str">
        <f t="shared" si="45"/>
        <v>FAILED CHECKS</v>
      </c>
      <c r="AN71" s="2"/>
      <c r="AO71" s="62" t="str">
        <f t="shared" si="3"/>
        <v/>
      </c>
      <c r="AP71" s="26"/>
      <c r="AQ71" s="62" t="str">
        <f t="shared" si="46"/>
        <v/>
      </c>
      <c r="AR71" s="26"/>
      <c r="AS71" s="6">
        <f>'IP Rules'!F71</f>
        <v>0</v>
      </c>
      <c r="AT71" s="2"/>
      <c r="AU71" s="6">
        <f t="shared" si="47"/>
        <v>61</v>
      </c>
      <c r="AV71" s="2"/>
      <c r="AW71" s="46" t="str">
        <f>IF(ISBLANK('IP Rules'!L71),"",'IP Rules'!L71)</f>
        <v/>
      </c>
      <c r="AX71" s="2"/>
      <c r="AY71" s="52" t="str">
        <f t="shared" si="48"/>
        <v/>
      </c>
      <c r="AZ71" s="52" t="str">
        <f t="shared" si="49"/>
        <v/>
      </c>
      <c r="BA71" s="52" t="str">
        <f t="shared" si="50"/>
        <v/>
      </c>
      <c r="BB71" s="52" t="str">
        <f t="shared" si="51"/>
        <v/>
      </c>
      <c r="BC71" s="52" t="str">
        <f t="shared" si="52"/>
        <v/>
      </c>
      <c r="BD71" s="52" t="str">
        <f t="shared" si="53"/>
        <v/>
      </c>
      <c r="BE71" s="52" t="str">
        <f t="shared" si="54"/>
        <v/>
      </c>
      <c r="BF71" s="52" t="str">
        <f t="shared" si="55"/>
        <v/>
      </c>
      <c r="BG71" s="52" t="str">
        <f t="shared" si="56"/>
        <v/>
      </c>
      <c r="BH71" s="2"/>
      <c r="BI71" s="103" t="str">
        <f>IF(ISBLANK('IP Rules'!N71),"",'IP Rules'!N71)</f>
        <v/>
      </c>
      <c r="BJ71" s="110" t="str">
        <f t="shared" si="127"/>
        <v/>
      </c>
      <c r="BK71" s="109" t="str">
        <f t="shared" si="128"/>
        <v>MISSING</v>
      </c>
      <c r="BL71" s="109" t="str">
        <f t="shared" si="129"/>
        <v>MISSING</v>
      </c>
      <c r="BM71" s="109" t="str">
        <f t="shared" si="130"/>
        <v>MISSING</v>
      </c>
      <c r="BN71" s="110" t="str">
        <f t="shared" si="131"/>
        <v>ERROR</v>
      </c>
      <c r="BO71" s="111" t="str">
        <f t="shared" si="132"/>
        <v>ERROR</v>
      </c>
      <c r="BP71" s="111" t="str">
        <f t="shared" si="133"/>
        <v>ERROR</v>
      </c>
      <c r="BQ71" s="111" t="str">
        <f t="shared" si="134"/>
        <v>ERROR</v>
      </c>
      <c r="BR71" s="109" t="str">
        <f t="shared" si="135"/>
        <v>ERROR</v>
      </c>
      <c r="BS71" s="110" t="str">
        <f t="shared" si="136"/>
        <v>ERROR</v>
      </c>
      <c r="BT71" s="109" t="str">
        <f t="shared" si="64"/>
        <v>ERROR</v>
      </c>
      <c r="BU71" s="109" t="str">
        <f t="shared" si="65"/>
        <v>ERROR</v>
      </c>
      <c r="BV71" s="109" t="str">
        <f t="shared" si="66"/>
        <v>ERROR</v>
      </c>
      <c r="BW71" s="109" t="str">
        <f t="shared" si="67"/>
        <v>ERROR</v>
      </c>
      <c r="BX71" s="110" t="str">
        <f t="shared" si="137"/>
        <v>ERROR</v>
      </c>
      <c r="BY71" s="110" t="str">
        <f t="shared" si="125"/>
        <v/>
      </c>
      <c r="BZ71" s="117" t="str">
        <f t="shared" si="69"/>
        <v>OK</v>
      </c>
      <c r="CA71" s="104" t="str">
        <f t="shared" si="138"/>
        <v/>
      </c>
      <c r="CB71" s="104" t="str">
        <f t="shared" si="139"/>
        <v/>
      </c>
      <c r="CC71" s="104" t="str">
        <f t="shared" si="140"/>
        <v/>
      </c>
      <c r="CD71" s="109" t="str">
        <f t="shared" si="70"/>
        <v>FAILED CHECKS</v>
      </c>
      <c r="CE71" s="22"/>
      <c r="CF71" s="116" t="str">
        <f t="shared" si="141"/>
        <v>ERROR</v>
      </c>
      <c r="CG71" s="116" t="str">
        <f t="shared" si="142"/>
        <v>-</v>
      </c>
      <c r="CH71" s="116" t="str">
        <f t="shared" si="143"/>
        <v>-</v>
      </c>
      <c r="CI71" s="116" t="str">
        <f t="shared" si="144"/>
        <v>-</v>
      </c>
      <c r="CJ71" s="116">
        <f t="shared" si="75"/>
        <v>0</v>
      </c>
      <c r="CK71" s="116">
        <f t="shared" si="76"/>
        <v>0</v>
      </c>
      <c r="CL71" s="116">
        <f t="shared" si="77"/>
        <v>0</v>
      </c>
      <c r="CM71" s="116">
        <f t="shared" si="78"/>
        <v>0</v>
      </c>
      <c r="CN71" s="116">
        <f t="shared" si="79"/>
        <v>0</v>
      </c>
      <c r="CO71" s="116">
        <f t="shared" si="80"/>
        <v>0</v>
      </c>
      <c r="CP71" s="116">
        <f t="shared" si="81"/>
        <v>0</v>
      </c>
      <c r="CQ71" s="116">
        <f t="shared" si="82"/>
        <v>0</v>
      </c>
      <c r="CR71" s="116">
        <f t="shared" si="83"/>
        <v>0</v>
      </c>
      <c r="CS71" s="116">
        <f t="shared" si="84"/>
        <v>0</v>
      </c>
      <c r="CT71" s="116">
        <f t="shared" si="85"/>
        <v>0</v>
      </c>
      <c r="CU71" s="116">
        <f t="shared" si="86"/>
        <v>0</v>
      </c>
      <c r="CV71" s="116">
        <f t="shared" si="87"/>
        <v>0</v>
      </c>
      <c r="CW71" s="116">
        <f t="shared" si="88"/>
        <v>0</v>
      </c>
      <c r="CX71" s="116">
        <f t="shared" si="89"/>
        <v>0</v>
      </c>
      <c r="CY71" s="116">
        <f t="shared" si="90"/>
        <v>0</v>
      </c>
      <c r="CZ71" s="116">
        <f t="shared" si="91"/>
        <v>0</v>
      </c>
      <c r="DA71" s="116">
        <f t="shared" si="92"/>
        <v>0</v>
      </c>
      <c r="DB71" s="116">
        <f t="shared" si="93"/>
        <v>0</v>
      </c>
      <c r="DC71" s="116">
        <f t="shared" si="94"/>
        <v>0</v>
      </c>
      <c r="DD71" s="116">
        <f t="shared" si="95"/>
        <v>0</v>
      </c>
      <c r="DE71" s="116">
        <f t="shared" si="96"/>
        <v>0</v>
      </c>
      <c r="DF71" s="116">
        <f t="shared" si="97"/>
        <v>0</v>
      </c>
      <c r="DG71" s="116">
        <f t="shared" si="98"/>
        <v>0</v>
      </c>
      <c r="DH71" s="116">
        <f t="shared" si="99"/>
        <v>0</v>
      </c>
      <c r="DI71" s="116">
        <f t="shared" si="100"/>
        <v>0</v>
      </c>
      <c r="DJ71" s="116">
        <f t="shared" si="101"/>
        <v>0</v>
      </c>
      <c r="DK71" s="116">
        <f t="shared" si="102"/>
        <v>0</v>
      </c>
      <c r="DL71" s="116">
        <f t="shared" si="103"/>
        <v>0</v>
      </c>
      <c r="DM71" s="116">
        <f t="shared" si="104"/>
        <v>0</v>
      </c>
      <c r="DN71" s="116">
        <f t="shared" si="105"/>
        <v>0</v>
      </c>
      <c r="DO71" s="116">
        <f t="shared" si="106"/>
        <v>0</v>
      </c>
      <c r="DP71" s="116">
        <f t="shared" si="107"/>
        <v>0</v>
      </c>
      <c r="DQ71" s="116">
        <f t="shared" si="108"/>
        <v>0</v>
      </c>
      <c r="DR71" s="116">
        <f t="shared" si="109"/>
        <v>0</v>
      </c>
      <c r="DS71" s="116">
        <f t="shared" si="110"/>
        <v>0</v>
      </c>
      <c r="DT71" s="116">
        <f t="shared" si="126"/>
        <v>0</v>
      </c>
      <c r="DU71" s="116">
        <f t="shared" si="111"/>
        <v>0</v>
      </c>
      <c r="DV71" s="116">
        <f t="shared" si="145"/>
        <v>0</v>
      </c>
      <c r="DW71" s="116">
        <f t="shared" si="146"/>
        <v>0</v>
      </c>
      <c r="DX71" s="114" t="b">
        <f t="shared" si="12"/>
        <v>0</v>
      </c>
      <c r="DY71" s="116" t="str">
        <f t="shared" si="114"/>
        <v>FAILED CHECKS</v>
      </c>
      <c r="DZ71" s="2"/>
      <c r="EA71" s="105" t="str">
        <f t="shared" si="13"/>
        <v/>
      </c>
      <c r="EB71" s="2"/>
      <c r="EC71" s="105" t="str">
        <f t="shared" si="14"/>
        <v/>
      </c>
      <c r="ED71" s="2"/>
      <c r="EE71" s="105" t="str">
        <f t="shared" si="15"/>
        <v/>
      </c>
      <c r="EF71" s="2"/>
      <c r="EG71" s="6">
        <f t="shared" si="120"/>
        <v>61</v>
      </c>
      <c r="EH71" s="2"/>
      <c r="EI71" s="29" t="str">
        <f>IF(ISBLANK('IP Rules'!P71),"",'IP Rules'!P71)</f>
        <v/>
      </c>
      <c r="EJ71" s="2"/>
      <c r="EK71" s="29" t="str">
        <f>IF(ISBLANK('IP Rules'!R71),"",'IP Rules'!R71)</f>
        <v/>
      </c>
      <c r="EL71" s="2"/>
      <c r="EM71" s="29" t="str">
        <f>IF(ISBLANK('IP Rules'!T71),"",'IP Rules'!T71)</f>
        <v/>
      </c>
      <c r="EN71" s="2"/>
      <c r="EO71" s="7" t="str">
        <f t="shared" si="147"/>
        <v>NO</v>
      </c>
      <c r="EP71" s="7" t="str">
        <f t="shared" si="148"/>
        <v>NO</v>
      </c>
      <c r="EQ71" s="7" t="str">
        <f t="shared" si="149"/>
        <v/>
      </c>
      <c r="ER71" s="7" t="str">
        <f t="shared" si="150"/>
        <v/>
      </c>
      <c r="ES71" s="7" t="str">
        <f>IF(AND(ISNUMBER('IP Rules'!R71),'IP Rules'!R71&gt;=0,'IP Rules'!R71&lt;=65535),"GOOD","BAD")</f>
        <v>BAD</v>
      </c>
      <c r="ET71" s="7" t="str">
        <f>IF(OR(AND(ISNUMBER('IP Rules'!T71),'IP Rules'!T71&gt;=1,'IP Rules'!T71&lt;=65535,'IP Rules'!R71&lt;'IP Rules'!T71),'IP Rules'!T71=""),"GOOD","BAD")</f>
        <v>GOOD</v>
      </c>
      <c r="EU71" s="9" t="str">
        <f t="shared" si="151"/>
        <v/>
      </c>
      <c r="EV71" s="2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</row>
    <row r="72" spans="1:211" ht="15.75" thickBot="1">
      <c r="A72" s="2"/>
      <c r="B72" s="6">
        <f t="shared" si="116"/>
        <v>62</v>
      </c>
      <c r="C72" s="2"/>
      <c r="D72" s="48" t="str">
        <f>IF(ISBLANK('IP Rules'!H72),"",'IP Rules'!H72)</f>
        <v/>
      </c>
      <c r="E72" s="52" t="str">
        <f t="shared" si="17"/>
        <v/>
      </c>
      <c r="F72" s="52" t="str">
        <f t="shared" si="18"/>
        <v/>
      </c>
      <c r="G72" s="52" t="str">
        <f t="shared" si="19"/>
        <v/>
      </c>
      <c r="H72" s="52" t="str">
        <f t="shared" si="20"/>
        <v/>
      </c>
      <c r="I72" s="52" t="str">
        <f t="shared" si="21"/>
        <v/>
      </c>
      <c r="J72" s="52" t="str">
        <f t="shared" si="22"/>
        <v/>
      </c>
      <c r="K72" s="52" t="str">
        <f t="shared" si="23"/>
        <v/>
      </c>
      <c r="L72" s="52" t="str">
        <f t="shared" si="24"/>
        <v/>
      </c>
      <c r="M72" s="2"/>
      <c r="N72" s="52" t="str">
        <f t="shared" si="25"/>
        <v/>
      </c>
      <c r="O72" s="2"/>
      <c r="P72" s="103" t="str">
        <f>IF(UPPER('IP Rules'!H72)="ANY","",IF(LEN(TRIM('IP Rules'!J72))=0,"",'IP Rules'!J72))</f>
        <v/>
      </c>
      <c r="Q72" s="7" t="str">
        <f t="shared" si="26"/>
        <v/>
      </c>
      <c r="R72" s="109" t="str">
        <f t="shared" si="27"/>
        <v>MISSING</v>
      </c>
      <c r="S72" s="109" t="str">
        <f t="shared" si="28"/>
        <v>MISSING</v>
      </c>
      <c r="T72" s="109" t="str">
        <f t="shared" si="29"/>
        <v>MISSING</v>
      </c>
      <c r="U72" s="110" t="str">
        <f t="shared" si="30"/>
        <v>ERROR</v>
      </c>
      <c r="V72" s="111" t="str">
        <f t="shared" si="31"/>
        <v>ERROR</v>
      </c>
      <c r="W72" s="111" t="str">
        <f t="shared" si="32"/>
        <v>ERROR</v>
      </c>
      <c r="X72" s="111" t="str">
        <f t="shared" si="33"/>
        <v>ERROR</v>
      </c>
      <c r="Y72" s="109" t="str">
        <f t="shared" si="34"/>
        <v>ERROR</v>
      </c>
      <c r="Z72" s="110" t="str">
        <f t="shared" si="35"/>
        <v>ERROR</v>
      </c>
      <c r="AA72" s="109" t="str">
        <f t="shared" si="36"/>
        <v>ERROR</v>
      </c>
      <c r="AB72" s="109" t="str">
        <f t="shared" si="37"/>
        <v>ERROR</v>
      </c>
      <c r="AC72" s="109" t="str">
        <f t="shared" si="38"/>
        <v>ERROR</v>
      </c>
      <c r="AD72" s="109" t="str">
        <f t="shared" si="39"/>
        <v>ERROR</v>
      </c>
      <c r="AE72" s="110" t="str">
        <f t="shared" si="40"/>
        <v>ERROR</v>
      </c>
      <c r="AF72" s="7" t="str">
        <f t="shared" si="41"/>
        <v/>
      </c>
      <c r="AG72" s="104" t="str">
        <f t="shared" si="42"/>
        <v/>
      </c>
      <c r="AH72" s="104" t="str">
        <f t="shared" si="43"/>
        <v/>
      </c>
      <c r="AI72" s="104" t="str">
        <f t="shared" si="44"/>
        <v/>
      </c>
      <c r="AJ72" s="114" t="str">
        <f>IF(AND(Q72&lt;&gt;"ERROR",UPPER('IP Rules'!D72)="GLOBAL",UPPER(N72)="ANY"),"All_IPs","")</f>
        <v/>
      </c>
      <c r="AK72" s="114" t="str">
        <f>IF(AND(Q72&lt;&gt;"ERROR",UPPER('IP Rules'!D72)="NATIONAL",UPPER(N72)="ANY"),"GRP_ALL_CNSP_SUBNETS","")</f>
        <v/>
      </c>
      <c r="AL72" s="104" t="str">
        <f>IF(LEN(TRIM(D72))=0,"",IF(AND(Q72&lt;&gt;"ERROR",UPPER('IP Rules'!H72)&lt;&gt;"ANY"),AI72&amp;N72&amp;"_"&amp;AG72,""))</f>
        <v/>
      </c>
      <c r="AM72" s="109" t="str">
        <f t="shared" si="45"/>
        <v>FAILED CHECKS</v>
      </c>
      <c r="AN72" s="2"/>
      <c r="AO72" s="62" t="str">
        <f t="shared" si="3"/>
        <v/>
      </c>
      <c r="AP72" s="26"/>
      <c r="AQ72" s="62" t="str">
        <f t="shared" si="46"/>
        <v/>
      </c>
      <c r="AR72" s="26"/>
      <c r="AS72" s="6">
        <f>'IP Rules'!F72</f>
        <v>0</v>
      </c>
      <c r="AT72" s="2"/>
      <c r="AU72" s="6">
        <f t="shared" si="47"/>
        <v>62</v>
      </c>
      <c r="AV72" s="2"/>
      <c r="AW72" s="46" t="str">
        <f>IF(ISBLANK('IP Rules'!L72),"",'IP Rules'!L72)</f>
        <v/>
      </c>
      <c r="AX72" s="2"/>
      <c r="AY72" s="52" t="str">
        <f t="shared" si="48"/>
        <v/>
      </c>
      <c r="AZ72" s="52" t="str">
        <f t="shared" si="49"/>
        <v/>
      </c>
      <c r="BA72" s="52" t="str">
        <f t="shared" si="50"/>
        <v/>
      </c>
      <c r="BB72" s="52" t="str">
        <f t="shared" si="51"/>
        <v/>
      </c>
      <c r="BC72" s="52" t="str">
        <f t="shared" si="52"/>
        <v/>
      </c>
      <c r="BD72" s="52" t="str">
        <f t="shared" si="53"/>
        <v/>
      </c>
      <c r="BE72" s="52" t="str">
        <f t="shared" si="54"/>
        <v/>
      </c>
      <c r="BF72" s="52" t="str">
        <f t="shared" si="55"/>
        <v/>
      </c>
      <c r="BG72" s="52" t="str">
        <f t="shared" si="56"/>
        <v/>
      </c>
      <c r="BH72" s="2"/>
      <c r="BI72" s="103" t="str">
        <f>IF(ISBLANK('IP Rules'!N72),"",'IP Rules'!N72)</f>
        <v/>
      </c>
      <c r="BJ72" s="110" t="str">
        <f t="shared" si="127"/>
        <v/>
      </c>
      <c r="BK72" s="109" t="str">
        <f t="shared" si="128"/>
        <v>MISSING</v>
      </c>
      <c r="BL72" s="109" t="str">
        <f t="shared" si="129"/>
        <v>MISSING</v>
      </c>
      <c r="BM72" s="109" t="str">
        <f t="shared" si="130"/>
        <v>MISSING</v>
      </c>
      <c r="BN72" s="110" t="str">
        <f t="shared" si="131"/>
        <v>ERROR</v>
      </c>
      <c r="BO72" s="111" t="str">
        <f t="shared" si="132"/>
        <v>ERROR</v>
      </c>
      <c r="BP72" s="111" t="str">
        <f t="shared" si="133"/>
        <v>ERROR</v>
      </c>
      <c r="BQ72" s="111" t="str">
        <f t="shared" si="134"/>
        <v>ERROR</v>
      </c>
      <c r="BR72" s="109" t="str">
        <f t="shared" si="135"/>
        <v>ERROR</v>
      </c>
      <c r="BS72" s="110" t="str">
        <f t="shared" si="136"/>
        <v>ERROR</v>
      </c>
      <c r="BT72" s="109" t="str">
        <f t="shared" si="64"/>
        <v>ERROR</v>
      </c>
      <c r="BU72" s="109" t="str">
        <f t="shared" si="65"/>
        <v>ERROR</v>
      </c>
      <c r="BV72" s="109" t="str">
        <f t="shared" si="66"/>
        <v>ERROR</v>
      </c>
      <c r="BW72" s="109" t="str">
        <f t="shared" si="67"/>
        <v>ERROR</v>
      </c>
      <c r="BX72" s="110" t="str">
        <f t="shared" si="137"/>
        <v>ERROR</v>
      </c>
      <c r="BY72" s="110" t="str">
        <f t="shared" si="125"/>
        <v/>
      </c>
      <c r="BZ72" s="117" t="str">
        <f t="shared" si="69"/>
        <v>OK</v>
      </c>
      <c r="CA72" s="104" t="str">
        <f t="shared" si="138"/>
        <v/>
      </c>
      <c r="CB72" s="104" t="str">
        <f t="shared" si="139"/>
        <v/>
      </c>
      <c r="CC72" s="104" t="str">
        <f t="shared" si="140"/>
        <v/>
      </c>
      <c r="CD72" s="109" t="str">
        <f t="shared" si="70"/>
        <v>FAILED CHECKS</v>
      </c>
      <c r="CE72" s="22"/>
      <c r="CF72" s="116" t="str">
        <f t="shared" si="141"/>
        <v>ERROR</v>
      </c>
      <c r="CG72" s="116" t="str">
        <f t="shared" si="142"/>
        <v>-</v>
      </c>
      <c r="CH72" s="116" t="str">
        <f t="shared" si="143"/>
        <v>-</v>
      </c>
      <c r="CI72" s="116" t="str">
        <f t="shared" si="144"/>
        <v>-</v>
      </c>
      <c r="CJ72" s="116">
        <f t="shared" si="75"/>
        <v>0</v>
      </c>
      <c r="CK72" s="116">
        <f t="shared" si="76"/>
        <v>0</v>
      </c>
      <c r="CL72" s="116">
        <f t="shared" si="77"/>
        <v>0</v>
      </c>
      <c r="CM72" s="116">
        <f t="shared" si="78"/>
        <v>0</v>
      </c>
      <c r="CN72" s="116">
        <f t="shared" si="79"/>
        <v>0</v>
      </c>
      <c r="CO72" s="116">
        <f t="shared" si="80"/>
        <v>0</v>
      </c>
      <c r="CP72" s="116">
        <f t="shared" si="81"/>
        <v>0</v>
      </c>
      <c r="CQ72" s="116">
        <f t="shared" si="82"/>
        <v>0</v>
      </c>
      <c r="CR72" s="116">
        <f t="shared" si="83"/>
        <v>0</v>
      </c>
      <c r="CS72" s="116">
        <f t="shared" si="84"/>
        <v>0</v>
      </c>
      <c r="CT72" s="116">
        <f t="shared" si="85"/>
        <v>0</v>
      </c>
      <c r="CU72" s="116">
        <f t="shared" si="86"/>
        <v>0</v>
      </c>
      <c r="CV72" s="116">
        <f t="shared" si="87"/>
        <v>0</v>
      </c>
      <c r="CW72" s="116">
        <f t="shared" si="88"/>
        <v>0</v>
      </c>
      <c r="CX72" s="116">
        <f t="shared" si="89"/>
        <v>0</v>
      </c>
      <c r="CY72" s="116">
        <f t="shared" si="90"/>
        <v>0</v>
      </c>
      <c r="CZ72" s="116">
        <f t="shared" si="91"/>
        <v>0</v>
      </c>
      <c r="DA72" s="116">
        <f t="shared" si="92"/>
        <v>0</v>
      </c>
      <c r="DB72" s="116">
        <f t="shared" si="93"/>
        <v>0</v>
      </c>
      <c r="DC72" s="116">
        <f t="shared" si="94"/>
        <v>0</v>
      </c>
      <c r="DD72" s="116">
        <f t="shared" si="95"/>
        <v>0</v>
      </c>
      <c r="DE72" s="116">
        <f t="shared" si="96"/>
        <v>0</v>
      </c>
      <c r="DF72" s="116">
        <f t="shared" si="97"/>
        <v>0</v>
      </c>
      <c r="DG72" s="116">
        <f t="shared" si="98"/>
        <v>0</v>
      </c>
      <c r="DH72" s="116">
        <f t="shared" si="99"/>
        <v>0</v>
      </c>
      <c r="DI72" s="116">
        <f t="shared" si="100"/>
        <v>0</v>
      </c>
      <c r="DJ72" s="116">
        <f t="shared" si="101"/>
        <v>0</v>
      </c>
      <c r="DK72" s="116">
        <f t="shared" si="102"/>
        <v>0</v>
      </c>
      <c r="DL72" s="116">
        <f t="shared" si="103"/>
        <v>0</v>
      </c>
      <c r="DM72" s="116">
        <f t="shared" si="104"/>
        <v>0</v>
      </c>
      <c r="DN72" s="116">
        <f t="shared" si="105"/>
        <v>0</v>
      </c>
      <c r="DO72" s="116">
        <f t="shared" si="106"/>
        <v>0</v>
      </c>
      <c r="DP72" s="116">
        <f t="shared" si="107"/>
        <v>0</v>
      </c>
      <c r="DQ72" s="116">
        <f t="shared" si="108"/>
        <v>0</v>
      </c>
      <c r="DR72" s="116">
        <f t="shared" si="109"/>
        <v>0</v>
      </c>
      <c r="DS72" s="116">
        <f t="shared" si="110"/>
        <v>0</v>
      </c>
      <c r="DT72" s="116">
        <f t="shared" si="126"/>
        <v>0</v>
      </c>
      <c r="DU72" s="116">
        <f t="shared" si="111"/>
        <v>0</v>
      </c>
      <c r="DV72" s="116">
        <f t="shared" si="145"/>
        <v>0</v>
      </c>
      <c r="DW72" s="116">
        <f t="shared" si="146"/>
        <v>0</v>
      </c>
      <c r="DX72" s="114" t="b">
        <f t="shared" si="12"/>
        <v>0</v>
      </c>
      <c r="DY72" s="116" t="str">
        <f t="shared" si="114"/>
        <v>FAILED CHECKS</v>
      </c>
      <c r="DZ72" s="2"/>
      <c r="EA72" s="105" t="str">
        <f t="shared" si="13"/>
        <v/>
      </c>
      <c r="EB72" s="2"/>
      <c r="EC72" s="105" t="str">
        <f t="shared" si="14"/>
        <v/>
      </c>
      <c r="ED72" s="2"/>
      <c r="EE72" s="105" t="str">
        <f t="shared" si="15"/>
        <v/>
      </c>
      <c r="EF72" s="2"/>
      <c r="EG72" s="6">
        <f t="shared" si="120"/>
        <v>62</v>
      </c>
      <c r="EH72" s="2"/>
      <c r="EI72" s="29" t="str">
        <f>IF(ISBLANK('IP Rules'!P72),"",'IP Rules'!P72)</f>
        <v/>
      </c>
      <c r="EJ72" s="2"/>
      <c r="EK72" s="29" t="str">
        <f>IF(ISBLANK('IP Rules'!R72),"",'IP Rules'!R72)</f>
        <v/>
      </c>
      <c r="EL72" s="2"/>
      <c r="EM72" s="29" t="str">
        <f>IF(ISBLANK('IP Rules'!T72),"",'IP Rules'!T72)</f>
        <v/>
      </c>
      <c r="EN72" s="2"/>
      <c r="EO72" s="7" t="str">
        <f t="shared" si="147"/>
        <v>NO</v>
      </c>
      <c r="EP72" s="7" t="str">
        <f t="shared" si="148"/>
        <v>NO</v>
      </c>
      <c r="EQ72" s="7" t="str">
        <f t="shared" si="149"/>
        <v/>
      </c>
      <c r="ER72" s="7" t="str">
        <f t="shared" si="150"/>
        <v/>
      </c>
      <c r="ES72" s="7" t="str">
        <f>IF(AND(ISNUMBER('IP Rules'!R72),'IP Rules'!R72&gt;=0,'IP Rules'!R72&lt;=65535),"GOOD","BAD")</f>
        <v>BAD</v>
      </c>
      <c r="ET72" s="7" t="str">
        <f>IF(OR(AND(ISNUMBER('IP Rules'!T72),'IP Rules'!T72&gt;=1,'IP Rules'!T72&lt;=65535,'IP Rules'!R72&lt;'IP Rules'!T72),'IP Rules'!T72=""),"GOOD","BAD")</f>
        <v>GOOD</v>
      </c>
      <c r="EU72" s="9" t="str">
        <f t="shared" si="151"/>
        <v/>
      </c>
      <c r="EV72" s="2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</row>
    <row r="73" spans="1:211" ht="15.75" thickBot="1">
      <c r="A73" s="2"/>
      <c r="B73" s="6">
        <f t="shared" si="116"/>
        <v>63</v>
      </c>
      <c r="C73" s="2"/>
      <c r="D73" s="48" t="str">
        <f>IF(ISBLANK('IP Rules'!H73),"",'IP Rules'!H73)</f>
        <v/>
      </c>
      <c r="E73" s="52" t="str">
        <f t="shared" si="17"/>
        <v/>
      </c>
      <c r="F73" s="52" t="str">
        <f t="shared" si="18"/>
        <v/>
      </c>
      <c r="G73" s="52" t="str">
        <f t="shared" si="19"/>
        <v/>
      </c>
      <c r="H73" s="52" t="str">
        <f t="shared" si="20"/>
        <v/>
      </c>
      <c r="I73" s="52" t="str">
        <f t="shared" si="21"/>
        <v/>
      </c>
      <c r="J73" s="52" t="str">
        <f t="shared" si="22"/>
        <v/>
      </c>
      <c r="K73" s="52" t="str">
        <f t="shared" si="23"/>
        <v/>
      </c>
      <c r="L73" s="52" t="str">
        <f t="shared" si="24"/>
        <v/>
      </c>
      <c r="M73" s="2"/>
      <c r="N73" s="52" t="str">
        <f t="shared" si="25"/>
        <v/>
      </c>
      <c r="O73" s="2"/>
      <c r="P73" s="103" t="str">
        <f>IF(UPPER('IP Rules'!H73)="ANY","",IF(LEN(TRIM('IP Rules'!J73))=0,"",'IP Rules'!J73))</f>
        <v/>
      </c>
      <c r="Q73" s="7" t="str">
        <f t="shared" si="26"/>
        <v/>
      </c>
      <c r="R73" s="109" t="str">
        <f t="shared" si="27"/>
        <v>MISSING</v>
      </c>
      <c r="S73" s="109" t="str">
        <f t="shared" si="28"/>
        <v>MISSING</v>
      </c>
      <c r="T73" s="109" t="str">
        <f t="shared" si="29"/>
        <v>MISSING</v>
      </c>
      <c r="U73" s="110" t="str">
        <f t="shared" si="30"/>
        <v>ERROR</v>
      </c>
      <c r="V73" s="111" t="str">
        <f t="shared" si="31"/>
        <v>ERROR</v>
      </c>
      <c r="W73" s="111" t="str">
        <f t="shared" si="32"/>
        <v>ERROR</v>
      </c>
      <c r="X73" s="111" t="str">
        <f t="shared" si="33"/>
        <v>ERROR</v>
      </c>
      <c r="Y73" s="109" t="str">
        <f t="shared" si="34"/>
        <v>ERROR</v>
      </c>
      <c r="Z73" s="110" t="str">
        <f t="shared" si="35"/>
        <v>ERROR</v>
      </c>
      <c r="AA73" s="109" t="str">
        <f t="shared" si="36"/>
        <v>ERROR</v>
      </c>
      <c r="AB73" s="109" t="str">
        <f t="shared" si="37"/>
        <v>ERROR</v>
      </c>
      <c r="AC73" s="109" t="str">
        <f t="shared" si="38"/>
        <v>ERROR</v>
      </c>
      <c r="AD73" s="109" t="str">
        <f t="shared" si="39"/>
        <v>ERROR</v>
      </c>
      <c r="AE73" s="110" t="str">
        <f t="shared" si="40"/>
        <v>ERROR</v>
      </c>
      <c r="AF73" s="7" t="str">
        <f t="shared" si="41"/>
        <v/>
      </c>
      <c r="AG73" s="104" t="str">
        <f t="shared" si="42"/>
        <v/>
      </c>
      <c r="AH73" s="104" t="str">
        <f t="shared" si="43"/>
        <v/>
      </c>
      <c r="AI73" s="104" t="str">
        <f t="shared" si="44"/>
        <v/>
      </c>
      <c r="AJ73" s="114" t="str">
        <f>IF(AND(Q73&lt;&gt;"ERROR",UPPER('IP Rules'!D73)="GLOBAL",UPPER(N73)="ANY"),"All_IPs","")</f>
        <v/>
      </c>
      <c r="AK73" s="114" t="str">
        <f>IF(AND(Q73&lt;&gt;"ERROR",UPPER('IP Rules'!D73)="NATIONAL",UPPER(N73)="ANY"),"GRP_ALL_CNSP_SUBNETS","")</f>
        <v/>
      </c>
      <c r="AL73" s="104" t="str">
        <f>IF(LEN(TRIM(D73))=0,"",IF(AND(Q73&lt;&gt;"ERROR",UPPER('IP Rules'!H73)&lt;&gt;"ANY"),AI73&amp;N73&amp;"_"&amp;AG73,""))</f>
        <v/>
      </c>
      <c r="AM73" s="109" t="str">
        <f t="shared" si="45"/>
        <v>FAILED CHECKS</v>
      </c>
      <c r="AN73" s="2"/>
      <c r="AO73" s="62" t="str">
        <f t="shared" si="3"/>
        <v/>
      </c>
      <c r="AP73" s="26"/>
      <c r="AQ73" s="62" t="str">
        <f t="shared" si="46"/>
        <v/>
      </c>
      <c r="AR73" s="26"/>
      <c r="AS73" s="6">
        <f>'IP Rules'!F73</f>
        <v>0</v>
      </c>
      <c r="AT73" s="2"/>
      <c r="AU73" s="6">
        <f t="shared" si="47"/>
        <v>63</v>
      </c>
      <c r="AV73" s="2"/>
      <c r="AW73" s="46" t="str">
        <f>IF(ISBLANK('IP Rules'!L73),"",'IP Rules'!L73)</f>
        <v/>
      </c>
      <c r="AX73" s="2"/>
      <c r="AY73" s="52" t="str">
        <f t="shared" si="48"/>
        <v/>
      </c>
      <c r="AZ73" s="52" t="str">
        <f t="shared" si="49"/>
        <v/>
      </c>
      <c r="BA73" s="52" t="str">
        <f t="shared" si="50"/>
        <v/>
      </c>
      <c r="BB73" s="52" t="str">
        <f t="shared" si="51"/>
        <v/>
      </c>
      <c r="BC73" s="52" t="str">
        <f t="shared" si="52"/>
        <v/>
      </c>
      <c r="BD73" s="52" t="str">
        <f t="shared" si="53"/>
        <v/>
      </c>
      <c r="BE73" s="52" t="str">
        <f t="shared" si="54"/>
        <v/>
      </c>
      <c r="BF73" s="52" t="str">
        <f t="shared" si="55"/>
        <v/>
      </c>
      <c r="BG73" s="52" t="str">
        <f t="shared" si="56"/>
        <v/>
      </c>
      <c r="BH73" s="2"/>
      <c r="BI73" s="103" t="str">
        <f>IF(ISBLANK('IP Rules'!N73),"",'IP Rules'!N73)</f>
        <v/>
      </c>
      <c r="BJ73" s="110" t="str">
        <f t="shared" si="127"/>
        <v/>
      </c>
      <c r="BK73" s="109" t="str">
        <f t="shared" si="128"/>
        <v>MISSING</v>
      </c>
      <c r="BL73" s="109" t="str">
        <f t="shared" si="129"/>
        <v>MISSING</v>
      </c>
      <c r="BM73" s="109" t="str">
        <f t="shared" si="130"/>
        <v>MISSING</v>
      </c>
      <c r="BN73" s="110" t="str">
        <f t="shared" si="131"/>
        <v>ERROR</v>
      </c>
      <c r="BO73" s="111" t="str">
        <f t="shared" si="132"/>
        <v>ERROR</v>
      </c>
      <c r="BP73" s="111" t="str">
        <f t="shared" si="133"/>
        <v>ERROR</v>
      </c>
      <c r="BQ73" s="111" t="str">
        <f t="shared" si="134"/>
        <v>ERROR</v>
      </c>
      <c r="BR73" s="109" t="str">
        <f t="shared" si="135"/>
        <v>ERROR</v>
      </c>
      <c r="BS73" s="110" t="str">
        <f t="shared" si="136"/>
        <v>ERROR</v>
      </c>
      <c r="BT73" s="109" t="str">
        <f t="shared" si="64"/>
        <v>ERROR</v>
      </c>
      <c r="BU73" s="109" t="str">
        <f t="shared" si="65"/>
        <v>ERROR</v>
      </c>
      <c r="BV73" s="109" t="str">
        <f t="shared" si="66"/>
        <v>ERROR</v>
      </c>
      <c r="BW73" s="109" t="str">
        <f t="shared" si="67"/>
        <v>ERROR</v>
      </c>
      <c r="BX73" s="110" t="str">
        <f t="shared" si="137"/>
        <v>ERROR</v>
      </c>
      <c r="BY73" s="110" t="str">
        <f t="shared" si="125"/>
        <v/>
      </c>
      <c r="BZ73" s="117" t="str">
        <f t="shared" si="69"/>
        <v>OK</v>
      </c>
      <c r="CA73" s="104" t="str">
        <f t="shared" si="138"/>
        <v/>
      </c>
      <c r="CB73" s="104" t="str">
        <f t="shared" si="139"/>
        <v/>
      </c>
      <c r="CC73" s="104" t="str">
        <f t="shared" si="140"/>
        <v/>
      </c>
      <c r="CD73" s="109" t="str">
        <f t="shared" si="70"/>
        <v>FAILED CHECKS</v>
      </c>
      <c r="CE73" s="22"/>
      <c r="CF73" s="116" t="str">
        <f t="shared" si="141"/>
        <v>ERROR</v>
      </c>
      <c r="CG73" s="116" t="str">
        <f t="shared" si="142"/>
        <v>-</v>
      </c>
      <c r="CH73" s="116" t="str">
        <f t="shared" si="143"/>
        <v>-</v>
      </c>
      <c r="CI73" s="116" t="str">
        <f t="shared" si="144"/>
        <v>-</v>
      </c>
      <c r="CJ73" s="116">
        <f t="shared" si="75"/>
        <v>0</v>
      </c>
      <c r="CK73" s="116">
        <f t="shared" si="76"/>
        <v>0</v>
      </c>
      <c r="CL73" s="116">
        <f t="shared" si="77"/>
        <v>0</v>
      </c>
      <c r="CM73" s="116">
        <f t="shared" si="78"/>
        <v>0</v>
      </c>
      <c r="CN73" s="116">
        <f t="shared" si="79"/>
        <v>0</v>
      </c>
      <c r="CO73" s="116">
        <f t="shared" si="80"/>
        <v>0</v>
      </c>
      <c r="CP73" s="116">
        <f t="shared" si="81"/>
        <v>0</v>
      </c>
      <c r="CQ73" s="116">
        <f t="shared" si="82"/>
        <v>0</v>
      </c>
      <c r="CR73" s="116">
        <f t="shared" si="83"/>
        <v>0</v>
      </c>
      <c r="CS73" s="116">
        <f t="shared" si="84"/>
        <v>0</v>
      </c>
      <c r="CT73" s="116">
        <f t="shared" si="85"/>
        <v>0</v>
      </c>
      <c r="CU73" s="116">
        <f t="shared" si="86"/>
        <v>0</v>
      </c>
      <c r="CV73" s="116">
        <f t="shared" si="87"/>
        <v>0</v>
      </c>
      <c r="CW73" s="116">
        <f t="shared" si="88"/>
        <v>0</v>
      </c>
      <c r="CX73" s="116">
        <f t="shared" si="89"/>
        <v>0</v>
      </c>
      <c r="CY73" s="116">
        <f t="shared" si="90"/>
        <v>0</v>
      </c>
      <c r="CZ73" s="116">
        <f t="shared" si="91"/>
        <v>0</v>
      </c>
      <c r="DA73" s="116">
        <f t="shared" si="92"/>
        <v>0</v>
      </c>
      <c r="DB73" s="116">
        <f t="shared" si="93"/>
        <v>0</v>
      </c>
      <c r="DC73" s="116">
        <f t="shared" si="94"/>
        <v>0</v>
      </c>
      <c r="DD73" s="116">
        <f t="shared" si="95"/>
        <v>0</v>
      </c>
      <c r="DE73" s="116">
        <f t="shared" si="96"/>
        <v>0</v>
      </c>
      <c r="DF73" s="116">
        <f t="shared" si="97"/>
        <v>0</v>
      </c>
      <c r="DG73" s="116">
        <f t="shared" si="98"/>
        <v>0</v>
      </c>
      <c r="DH73" s="116">
        <f t="shared" si="99"/>
        <v>0</v>
      </c>
      <c r="DI73" s="116">
        <f t="shared" si="100"/>
        <v>0</v>
      </c>
      <c r="DJ73" s="116">
        <f t="shared" si="101"/>
        <v>0</v>
      </c>
      <c r="DK73" s="116">
        <f t="shared" si="102"/>
        <v>0</v>
      </c>
      <c r="DL73" s="116">
        <f t="shared" si="103"/>
        <v>0</v>
      </c>
      <c r="DM73" s="116">
        <f t="shared" si="104"/>
        <v>0</v>
      </c>
      <c r="DN73" s="116">
        <f t="shared" si="105"/>
        <v>0</v>
      </c>
      <c r="DO73" s="116">
        <f t="shared" si="106"/>
        <v>0</v>
      </c>
      <c r="DP73" s="116">
        <f t="shared" si="107"/>
        <v>0</v>
      </c>
      <c r="DQ73" s="116">
        <f t="shared" si="108"/>
        <v>0</v>
      </c>
      <c r="DR73" s="116">
        <f t="shared" si="109"/>
        <v>0</v>
      </c>
      <c r="DS73" s="116">
        <f t="shared" si="110"/>
        <v>0</v>
      </c>
      <c r="DT73" s="116">
        <f t="shared" si="126"/>
        <v>0</v>
      </c>
      <c r="DU73" s="116">
        <f t="shared" si="111"/>
        <v>0</v>
      </c>
      <c r="DV73" s="116">
        <f t="shared" si="145"/>
        <v>0</v>
      </c>
      <c r="DW73" s="116">
        <f t="shared" si="146"/>
        <v>0</v>
      </c>
      <c r="DX73" s="114" t="b">
        <f t="shared" si="12"/>
        <v>0</v>
      </c>
      <c r="DY73" s="116" t="str">
        <f t="shared" si="114"/>
        <v>FAILED CHECKS</v>
      </c>
      <c r="DZ73" s="2"/>
      <c r="EA73" s="105" t="str">
        <f t="shared" si="13"/>
        <v/>
      </c>
      <c r="EB73" s="2"/>
      <c r="EC73" s="105" t="str">
        <f t="shared" si="14"/>
        <v/>
      </c>
      <c r="ED73" s="2"/>
      <c r="EE73" s="105" t="str">
        <f t="shared" si="15"/>
        <v/>
      </c>
      <c r="EF73" s="2"/>
      <c r="EG73" s="6">
        <f t="shared" si="120"/>
        <v>63</v>
      </c>
      <c r="EH73" s="2"/>
      <c r="EI73" s="29" t="str">
        <f>IF(ISBLANK('IP Rules'!P73),"",'IP Rules'!P73)</f>
        <v/>
      </c>
      <c r="EJ73" s="2"/>
      <c r="EK73" s="29" t="str">
        <f>IF(ISBLANK('IP Rules'!R73),"",'IP Rules'!R73)</f>
        <v/>
      </c>
      <c r="EL73" s="2"/>
      <c r="EM73" s="29" t="str">
        <f>IF(ISBLANK('IP Rules'!T73),"",'IP Rules'!T73)</f>
        <v/>
      </c>
      <c r="EN73" s="2"/>
      <c r="EO73" s="7" t="str">
        <f t="shared" si="147"/>
        <v>NO</v>
      </c>
      <c r="EP73" s="7" t="str">
        <f t="shared" si="148"/>
        <v>NO</v>
      </c>
      <c r="EQ73" s="7" t="str">
        <f t="shared" si="149"/>
        <v/>
      </c>
      <c r="ER73" s="7" t="str">
        <f t="shared" si="150"/>
        <v/>
      </c>
      <c r="ES73" s="7" t="str">
        <f>IF(AND(ISNUMBER('IP Rules'!R73),'IP Rules'!R73&gt;=0,'IP Rules'!R73&lt;=65535),"GOOD","BAD")</f>
        <v>BAD</v>
      </c>
      <c r="ET73" s="7" t="str">
        <f>IF(OR(AND(ISNUMBER('IP Rules'!T73),'IP Rules'!T73&gt;=1,'IP Rules'!T73&lt;=65535,'IP Rules'!R73&lt;'IP Rules'!T73),'IP Rules'!T73=""),"GOOD","BAD")</f>
        <v>GOOD</v>
      </c>
      <c r="EU73" s="9" t="str">
        <f t="shared" si="151"/>
        <v/>
      </c>
      <c r="EV73" s="2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</row>
    <row r="74" spans="1:211" ht="15.75" thickBot="1">
      <c r="A74" s="2"/>
      <c r="B74" s="6">
        <f t="shared" si="116"/>
        <v>64</v>
      </c>
      <c r="C74" s="2"/>
      <c r="D74" s="48" t="str">
        <f>IF(ISBLANK('IP Rules'!H74),"",'IP Rules'!H74)</f>
        <v/>
      </c>
      <c r="E74" s="52" t="str">
        <f t="shared" si="17"/>
        <v/>
      </c>
      <c r="F74" s="52" t="str">
        <f t="shared" si="18"/>
        <v/>
      </c>
      <c r="G74" s="52" t="str">
        <f t="shared" si="19"/>
        <v/>
      </c>
      <c r="H74" s="52" t="str">
        <f t="shared" si="20"/>
        <v/>
      </c>
      <c r="I74" s="52" t="str">
        <f t="shared" si="21"/>
        <v/>
      </c>
      <c r="J74" s="52" t="str">
        <f t="shared" si="22"/>
        <v/>
      </c>
      <c r="K74" s="52" t="str">
        <f t="shared" si="23"/>
        <v/>
      </c>
      <c r="L74" s="52" t="str">
        <f t="shared" si="24"/>
        <v/>
      </c>
      <c r="M74" s="2"/>
      <c r="N74" s="52" t="str">
        <f t="shared" si="25"/>
        <v/>
      </c>
      <c r="O74" s="2"/>
      <c r="P74" s="103" t="str">
        <f>IF(UPPER('IP Rules'!H74)="ANY","",IF(LEN(TRIM('IP Rules'!J74))=0,"",'IP Rules'!J74))</f>
        <v/>
      </c>
      <c r="Q74" s="7" t="str">
        <f t="shared" si="26"/>
        <v/>
      </c>
      <c r="R74" s="109" t="str">
        <f t="shared" si="27"/>
        <v>MISSING</v>
      </c>
      <c r="S74" s="109" t="str">
        <f t="shared" si="28"/>
        <v>MISSING</v>
      </c>
      <c r="T74" s="109" t="str">
        <f t="shared" si="29"/>
        <v>MISSING</v>
      </c>
      <c r="U74" s="110" t="str">
        <f t="shared" si="30"/>
        <v>ERROR</v>
      </c>
      <c r="V74" s="111" t="str">
        <f t="shared" si="31"/>
        <v>ERROR</v>
      </c>
      <c r="W74" s="111" t="str">
        <f t="shared" si="32"/>
        <v>ERROR</v>
      </c>
      <c r="X74" s="111" t="str">
        <f t="shared" si="33"/>
        <v>ERROR</v>
      </c>
      <c r="Y74" s="109" t="str">
        <f t="shared" si="34"/>
        <v>ERROR</v>
      </c>
      <c r="Z74" s="110" t="str">
        <f t="shared" si="35"/>
        <v>ERROR</v>
      </c>
      <c r="AA74" s="109" t="str">
        <f t="shared" si="36"/>
        <v>ERROR</v>
      </c>
      <c r="AB74" s="109" t="str">
        <f t="shared" si="37"/>
        <v>ERROR</v>
      </c>
      <c r="AC74" s="109" t="str">
        <f t="shared" si="38"/>
        <v>ERROR</v>
      </c>
      <c r="AD74" s="109" t="str">
        <f t="shared" si="39"/>
        <v>ERROR</v>
      </c>
      <c r="AE74" s="110" t="str">
        <f t="shared" si="40"/>
        <v>ERROR</v>
      </c>
      <c r="AF74" s="7" t="str">
        <f t="shared" si="41"/>
        <v/>
      </c>
      <c r="AG74" s="104" t="str">
        <f t="shared" si="42"/>
        <v/>
      </c>
      <c r="AH74" s="104" t="str">
        <f t="shared" si="43"/>
        <v/>
      </c>
      <c r="AI74" s="104" t="str">
        <f t="shared" si="44"/>
        <v/>
      </c>
      <c r="AJ74" s="114" t="str">
        <f>IF(AND(Q74&lt;&gt;"ERROR",UPPER('IP Rules'!D74)="GLOBAL",UPPER(N74)="ANY"),"All_IPs","")</f>
        <v/>
      </c>
      <c r="AK74" s="114" t="str">
        <f>IF(AND(Q74&lt;&gt;"ERROR",UPPER('IP Rules'!D74)="NATIONAL",UPPER(N74)="ANY"),"GRP_ALL_CNSP_SUBNETS","")</f>
        <v/>
      </c>
      <c r="AL74" s="104" t="str">
        <f>IF(LEN(TRIM(D74))=0,"",IF(AND(Q74&lt;&gt;"ERROR",UPPER('IP Rules'!H74)&lt;&gt;"ANY"),AI74&amp;N74&amp;"_"&amp;AG74,""))</f>
        <v/>
      </c>
      <c r="AM74" s="109" t="str">
        <f t="shared" si="45"/>
        <v>FAILED CHECKS</v>
      </c>
      <c r="AN74" s="2"/>
      <c r="AO74" s="62" t="str">
        <f t="shared" si="3"/>
        <v/>
      </c>
      <c r="AP74" s="26"/>
      <c r="AQ74" s="62" t="str">
        <f t="shared" si="46"/>
        <v/>
      </c>
      <c r="AR74" s="26"/>
      <c r="AS74" s="6">
        <f>'IP Rules'!F74</f>
        <v>0</v>
      </c>
      <c r="AT74" s="2"/>
      <c r="AU74" s="6">
        <f t="shared" si="47"/>
        <v>64</v>
      </c>
      <c r="AV74" s="2"/>
      <c r="AW74" s="46" t="str">
        <f>IF(ISBLANK('IP Rules'!L74),"",'IP Rules'!L74)</f>
        <v/>
      </c>
      <c r="AX74" s="2"/>
      <c r="AY74" s="52" t="str">
        <f t="shared" si="48"/>
        <v/>
      </c>
      <c r="AZ74" s="52" t="str">
        <f t="shared" si="49"/>
        <v/>
      </c>
      <c r="BA74" s="52" t="str">
        <f t="shared" si="50"/>
        <v/>
      </c>
      <c r="BB74" s="52" t="str">
        <f t="shared" si="51"/>
        <v/>
      </c>
      <c r="BC74" s="52" t="str">
        <f t="shared" si="52"/>
        <v/>
      </c>
      <c r="BD74" s="52" t="str">
        <f t="shared" si="53"/>
        <v/>
      </c>
      <c r="BE74" s="52" t="str">
        <f t="shared" si="54"/>
        <v/>
      </c>
      <c r="BF74" s="52" t="str">
        <f t="shared" si="55"/>
        <v/>
      </c>
      <c r="BG74" s="52" t="str">
        <f t="shared" si="56"/>
        <v/>
      </c>
      <c r="BH74" s="2"/>
      <c r="BI74" s="103" t="str">
        <f>IF(ISBLANK('IP Rules'!N74),"",'IP Rules'!N74)</f>
        <v/>
      </c>
      <c r="BJ74" s="110" t="str">
        <f t="shared" si="127"/>
        <v/>
      </c>
      <c r="BK74" s="109" t="str">
        <f t="shared" si="128"/>
        <v>MISSING</v>
      </c>
      <c r="BL74" s="109" t="str">
        <f t="shared" si="129"/>
        <v>MISSING</v>
      </c>
      <c r="BM74" s="109" t="str">
        <f t="shared" si="130"/>
        <v>MISSING</v>
      </c>
      <c r="BN74" s="110" t="str">
        <f t="shared" si="131"/>
        <v>ERROR</v>
      </c>
      <c r="BO74" s="111" t="str">
        <f t="shared" si="132"/>
        <v>ERROR</v>
      </c>
      <c r="BP74" s="111" t="str">
        <f t="shared" si="133"/>
        <v>ERROR</v>
      </c>
      <c r="BQ74" s="111" t="str">
        <f t="shared" si="134"/>
        <v>ERROR</v>
      </c>
      <c r="BR74" s="109" t="str">
        <f t="shared" si="135"/>
        <v>ERROR</v>
      </c>
      <c r="BS74" s="110" t="str">
        <f t="shared" si="136"/>
        <v>ERROR</v>
      </c>
      <c r="BT74" s="109" t="str">
        <f t="shared" si="64"/>
        <v>ERROR</v>
      </c>
      <c r="BU74" s="109" t="str">
        <f t="shared" si="65"/>
        <v>ERROR</v>
      </c>
      <c r="BV74" s="109" t="str">
        <f t="shared" si="66"/>
        <v>ERROR</v>
      </c>
      <c r="BW74" s="109" t="str">
        <f t="shared" si="67"/>
        <v>ERROR</v>
      </c>
      <c r="BX74" s="110" t="str">
        <f t="shared" si="137"/>
        <v>ERROR</v>
      </c>
      <c r="BY74" s="110" t="str">
        <f t="shared" si="125"/>
        <v/>
      </c>
      <c r="BZ74" s="117" t="str">
        <f t="shared" si="69"/>
        <v>OK</v>
      </c>
      <c r="CA74" s="104" t="str">
        <f t="shared" si="138"/>
        <v/>
      </c>
      <c r="CB74" s="104" t="str">
        <f t="shared" si="139"/>
        <v/>
      </c>
      <c r="CC74" s="104" t="str">
        <f t="shared" si="140"/>
        <v/>
      </c>
      <c r="CD74" s="109" t="str">
        <f t="shared" si="70"/>
        <v>FAILED CHECKS</v>
      </c>
      <c r="CE74" s="22"/>
      <c r="CF74" s="116" t="str">
        <f t="shared" si="141"/>
        <v>ERROR</v>
      </c>
      <c r="CG74" s="116" t="str">
        <f t="shared" si="142"/>
        <v>-</v>
      </c>
      <c r="CH74" s="116" t="str">
        <f t="shared" si="143"/>
        <v>-</v>
      </c>
      <c r="CI74" s="116" t="str">
        <f t="shared" si="144"/>
        <v>-</v>
      </c>
      <c r="CJ74" s="116">
        <f t="shared" si="75"/>
        <v>0</v>
      </c>
      <c r="CK74" s="116">
        <f t="shared" si="76"/>
        <v>0</v>
      </c>
      <c r="CL74" s="116">
        <f t="shared" si="77"/>
        <v>0</v>
      </c>
      <c r="CM74" s="116">
        <f t="shared" si="78"/>
        <v>0</v>
      </c>
      <c r="CN74" s="116">
        <f t="shared" si="79"/>
        <v>0</v>
      </c>
      <c r="CO74" s="116">
        <f t="shared" si="80"/>
        <v>0</v>
      </c>
      <c r="CP74" s="116">
        <f t="shared" si="81"/>
        <v>0</v>
      </c>
      <c r="CQ74" s="116">
        <f t="shared" si="82"/>
        <v>0</v>
      </c>
      <c r="CR74" s="116">
        <f t="shared" si="83"/>
        <v>0</v>
      </c>
      <c r="CS74" s="116">
        <f t="shared" si="84"/>
        <v>0</v>
      </c>
      <c r="CT74" s="116">
        <f t="shared" si="85"/>
        <v>0</v>
      </c>
      <c r="CU74" s="116">
        <f t="shared" si="86"/>
        <v>0</v>
      </c>
      <c r="CV74" s="116">
        <f t="shared" si="87"/>
        <v>0</v>
      </c>
      <c r="CW74" s="116">
        <f t="shared" si="88"/>
        <v>0</v>
      </c>
      <c r="CX74" s="116">
        <f t="shared" si="89"/>
        <v>0</v>
      </c>
      <c r="CY74" s="116">
        <f t="shared" si="90"/>
        <v>0</v>
      </c>
      <c r="CZ74" s="116">
        <f t="shared" si="91"/>
        <v>0</v>
      </c>
      <c r="DA74" s="116">
        <f t="shared" si="92"/>
        <v>0</v>
      </c>
      <c r="DB74" s="116">
        <f t="shared" si="93"/>
        <v>0</v>
      </c>
      <c r="DC74" s="116">
        <f t="shared" si="94"/>
        <v>0</v>
      </c>
      <c r="DD74" s="116">
        <f t="shared" si="95"/>
        <v>0</v>
      </c>
      <c r="DE74" s="116">
        <f t="shared" si="96"/>
        <v>0</v>
      </c>
      <c r="DF74" s="116">
        <f t="shared" si="97"/>
        <v>0</v>
      </c>
      <c r="DG74" s="116">
        <f t="shared" si="98"/>
        <v>0</v>
      </c>
      <c r="DH74" s="116">
        <f t="shared" si="99"/>
        <v>0</v>
      </c>
      <c r="DI74" s="116">
        <f t="shared" si="100"/>
        <v>0</v>
      </c>
      <c r="DJ74" s="116">
        <f t="shared" si="101"/>
        <v>0</v>
      </c>
      <c r="DK74" s="116">
        <f t="shared" si="102"/>
        <v>0</v>
      </c>
      <c r="DL74" s="116">
        <f t="shared" si="103"/>
        <v>0</v>
      </c>
      <c r="DM74" s="116">
        <f t="shared" si="104"/>
        <v>0</v>
      </c>
      <c r="DN74" s="116">
        <f t="shared" si="105"/>
        <v>0</v>
      </c>
      <c r="DO74" s="116">
        <f t="shared" si="106"/>
        <v>0</v>
      </c>
      <c r="DP74" s="116">
        <f t="shared" si="107"/>
        <v>0</v>
      </c>
      <c r="DQ74" s="116">
        <f t="shared" si="108"/>
        <v>0</v>
      </c>
      <c r="DR74" s="116">
        <f t="shared" si="109"/>
        <v>0</v>
      </c>
      <c r="DS74" s="116">
        <f t="shared" si="110"/>
        <v>0</v>
      </c>
      <c r="DT74" s="116">
        <f t="shared" si="126"/>
        <v>0</v>
      </c>
      <c r="DU74" s="116">
        <f t="shared" si="111"/>
        <v>0</v>
      </c>
      <c r="DV74" s="116">
        <f t="shared" si="145"/>
        <v>0</v>
      </c>
      <c r="DW74" s="116">
        <f t="shared" si="146"/>
        <v>0</v>
      </c>
      <c r="DX74" s="114" t="b">
        <f t="shared" si="12"/>
        <v>0</v>
      </c>
      <c r="DY74" s="116" t="str">
        <f t="shared" si="114"/>
        <v>FAILED CHECKS</v>
      </c>
      <c r="DZ74" s="2"/>
      <c r="EA74" s="105" t="str">
        <f t="shared" si="13"/>
        <v/>
      </c>
      <c r="EB74" s="2"/>
      <c r="EC74" s="105" t="str">
        <f t="shared" si="14"/>
        <v/>
      </c>
      <c r="ED74" s="2"/>
      <c r="EE74" s="105" t="str">
        <f t="shared" si="15"/>
        <v/>
      </c>
      <c r="EF74" s="2"/>
      <c r="EG74" s="6">
        <f t="shared" si="120"/>
        <v>64</v>
      </c>
      <c r="EH74" s="2"/>
      <c r="EI74" s="29" t="str">
        <f>IF(ISBLANK('IP Rules'!P74),"",'IP Rules'!P74)</f>
        <v/>
      </c>
      <c r="EJ74" s="2"/>
      <c r="EK74" s="29" t="str">
        <f>IF(ISBLANK('IP Rules'!R74),"",'IP Rules'!R74)</f>
        <v/>
      </c>
      <c r="EL74" s="2"/>
      <c r="EM74" s="29" t="str">
        <f>IF(ISBLANK('IP Rules'!T74),"",'IP Rules'!T74)</f>
        <v/>
      </c>
      <c r="EN74" s="2"/>
      <c r="EO74" s="7" t="str">
        <f t="shared" si="147"/>
        <v>NO</v>
      </c>
      <c r="EP74" s="7" t="str">
        <f t="shared" si="148"/>
        <v>NO</v>
      </c>
      <c r="EQ74" s="7" t="str">
        <f t="shared" si="149"/>
        <v/>
      </c>
      <c r="ER74" s="7" t="str">
        <f t="shared" si="150"/>
        <v/>
      </c>
      <c r="ES74" s="7" t="str">
        <f>IF(AND(ISNUMBER('IP Rules'!R74),'IP Rules'!R74&gt;=0,'IP Rules'!R74&lt;=65535),"GOOD","BAD")</f>
        <v>BAD</v>
      </c>
      <c r="ET74" s="7" t="str">
        <f>IF(OR(AND(ISNUMBER('IP Rules'!T74),'IP Rules'!T74&gt;=1,'IP Rules'!T74&lt;=65535,'IP Rules'!R74&lt;'IP Rules'!T74),'IP Rules'!T74=""),"GOOD","BAD")</f>
        <v>GOOD</v>
      </c>
      <c r="EU74" s="9" t="str">
        <f t="shared" si="151"/>
        <v/>
      </c>
      <c r="EV74" s="2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</row>
    <row r="75" spans="1:211" ht="15.75" thickBot="1">
      <c r="A75" s="2"/>
      <c r="B75" s="6">
        <f t="shared" si="116"/>
        <v>65</v>
      </c>
      <c r="C75" s="2"/>
      <c r="D75" s="48" t="str">
        <f>IF(ISBLANK('IP Rules'!H75),"",'IP Rules'!H75)</f>
        <v/>
      </c>
      <c r="E75" s="52" t="str">
        <f t="shared" si="17"/>
        <v/>
      </c>
      <c r="F75" s="52" t="str">
        <f t="shared" si="18"/>
        <v/>
      </c>
      <c r="G75" s="52" t="str">
        <f t="shared" si="19"/>
        <v/>
      </c>
      <c r="H75" s="52" t="str">
        <f t="shared" si="20"/>
        <v/>
      </c>
      <c r="I75" s="52" t="str">
        <f t="shared" si="21"/>
        <v/>
      </c>
      <c r="J75" s="52" t="str">
        <f t="shared" si="22"/>
        <v/>
      </c>
      <c r="K75" s="52" t="str">
        <f t="shared" si="23"/>
        <v/>
      </c>
      <c r="L75" s="52" t="str">
        <f t="shared" si="24"/>
        <v/>
      </c>
      <c r="M75" s="2"/>
      <c r="N75" s="52" t="str">
        <f t="shared" si="25"/>
        <v/>
      </c>
      <c r="O75" s="2"/>
      <c r="P75" s="103" t="str">
        <f>IF(UPPER('IP Rules'!H75)="ANY","",IF(LEN(TRIM('IP Rules'!J75))=0,"",'IP Rules'!J75))</f>
        <v/>
      </c>
      <c r="Q75" s="7" t="str">
        <f t="shared" si="26"/>
        <v/>
      </c>
      <c r="R75" s="109" t="str">
        <f t="shared" si="27"/>
        <v>MISSING</v>
      </c>
      <c r="S75" s="109" t="str">
        <f t="shared" si="28"/>
        <v>MISSING</v>
      </c>
      <c r="T75" s="109" t="str">
        <f t="shared" si="29"/>
        <v>MISSING</v>
      </c>
      <c r="U75" s="110" t="str">
        <f t="shared" si="30"/>
        <v>ERROR</v>
      </c>
      <c r="V75" s="111" t="str">
        <f t="shared" si="31"/>
        <v>ERROR</v>
      </c>
      <c r="W75" s="111" t="str">
        <f t="shared" si="32"/>
        <v>ERROR</v>
      </c>
      <c r="X75" s="111" t="str">
        <f t="shared" si="33"/>
        <v>ERROR</v>
      </c>
      <c r="Y75" s="109" t="str">
        <f t="shared" si="34"/>
        <v>ERROR</v>
      </c>
      <c r="Z75" s="110" t="str">
        <f t="shared" si="35"/>
        <v>ERROR</v>
      </c>
      <c r="AA75" s="109" t="str">
        <f t="shared" si="36"/>
        <v>ERROR</v>
      </c>
      <c r="AB75" s="109" t="str">
        <f t="shared" si="37"/>
        <v>ERROR</v>
      </c>
      <c r="AC75" s="109" t="str">
        <f t="shared" si="38"/>
        <v>ERROR</v>
      </c>
      <c r="AD75" s="109" t="str">
        <f t="shared" si="39"/>
        <v>ERROR</v>
      </c>
      <c r="AE75" s="110" t="str">
        <f t="shared" si="40"/>
        <v>ERROR</v>
      </c>
      <c r="AF75" s="7" t="str">
        <f t="shared" si="41"/>
        <v/>
      </c>
      <c r="AG75" s="104" t="str">
        <f t="shared" si="42"/>
        <v/>
      </c>
      <c r="AH75" s="104" t="str">
        <f t="shared" si="43"/>
        <v/>
      </c>
      <c r="AI75" s="104" t="str">
        <f t="shared" si="44"/>
        <v/>
      </c>
      <c r="AJ75" s="114" t="str">
        <f>IF(AND(Q75&lt;&gt;"ERROR",UPPER('IP Rules'!D75)="GLOBAL",UPPER(N75)="ANY"),"All_IPs","")</f>
        <v/>
      </c>
      <c r="AK75" s="114" t="str">
        <f>IF(AND(Q75&lt;&gt;"ERROR",UPPER('IP Rules'!D75)="NATIONAL",UPPER(N75)="ANY"),"GRP_ALL_CNSP_SUBNETS","")</f>
        <v/>
      </c>
      <c r="AL75" s="104" t="str">
        <f>IF(LEN(TRIM(D75))=0,"",IF(AND(Q75&lt;&gt;"ERROR",UPPER('IP Rules'!H75)&lt;&gt;"ANY"),AI75&amp;N75&amp;"_"&amp;AG75,""))</f>
        <v/>
      </c>
      <c r="AM75" s="109" t="str">
        <f t="shared" si="45"/>
        <v>FAILED CHECKS</v>
      </c>
      <c r="AN75" s="2"/>
      <c r="AO75" s="62" t="str">
        <f t="shared" ref="AO75:AO138" si="152">AJ75&amp;AK75&amp;AL75</f>
        <v/>
      </c>
      <c r="AP75" s="26"/>
      <c r="AQ75" s="62" t="str">
        <f t="shared" si="46"/>
        <v/>
      </c>
      <c r="AR75" s="26"/>
      <c r="AS75" s="6">
        <f>'IP Rules'!F75</f>
        <v>0</v>
      </c>
      <c r="AT75" s="2"/>
      <c r="AU75" s="6">
        <f t="shared" si="47"/>
        <v>65</v>
      </c>
      <c r="AV75" s="2"/>
      <c r="AW75" s="46" t="str">
        <f>IF(ISBLANK('IP Rules'!L75),"",'IP Rules'!L75)</f>
        <v/>
      </c>
      <c r="AX75" s="2"/>
      <c r="AY75" s="52" t="str">
        <f t="shared" si="48"/>
        <v/>
      </c>
      <c r="AZ75" s="52" t="str">
        <f t="shared" si="49"/>
        <v/>
      </c>
      <c r="BA75" s="52" t="str">
        <f t="shared" si="50"/>
        <v/>
      </c>
      <c r="BB75" s="52" t="str">
        <f t="shared" si="51"/>
        <v/>
      </c>
      <c r="BC75" s="52" t="str">
        <f t="shared" si="52"/>
        <v/>
      </c>
      <c r="BD75" s="52" t="str">
        <f t="shared" si="53"/>
        <v/>
      </c>
      <c r="BE75" s="52" t="str">
        <f t="shared" si="54"/>
        <v/>
      </c>
      <c r="BF75" s="52" t="str">
        <f t="shared" si="55"/>
        <v/>
      </c>
      <c r="BG75" s="52" t="str">
        <f t="shared" si="56"/>
        <v/>
      </c>
      <c r="BH75" s="2"/>
      <c r="BI75" s="103" t="str">
        <f>IF(ISBLANK('IP Rules'!N75),"",'IP Rules'!N75)</f>
        <v/>
      </c>
      <c r="BJ75" s="110" t="str">
        <f t="shared" si="127"/>
        <v/>
      </c>
      <c r="BK75" s="109" t="str">
        <f t="shared" si="128"/>
        <v>MISSING</v>
      </c>
      <c r="BL75" s="109" t="str">
        <f t="shared" si="129"/>
        <v>MISSING</v>
      </c>
      <c r="BM75" s="109" t="str">
        <f t="shared" si="130"/>
        <v>MISSING</v>
      </c>
      <c r="BN75" s="110" t="str">
        <f t="shared" si="131"/>
        <v>ERROR</v>
      </c>
      <c r="BO75" s="111" t="str">
        <f t="shared" si="132"/>
        <v>ERROR</v>
      </c>
      <c r="BP75" s="111" t="str">
        <f t="shared" si="133"/>
        <v>ERROR</v>
      </c>
      <c r="BQ75" s="111" t="str">
        <f t="shared" si="134"/>
        <v>ERROR</v>
      </c>
      <c r="BR75" s="109" t="str">
        <f t="shared" si="135"/>
        <v>ERROR</v>
      </c>
      <c r="BS75" s="110" t="str">
        <f t="shared" si="136"/>
        <v>ERROR</v>
      </c>
      <c r="BT75" s="109" t="str">
        <f t="shared" si="64"/>
        <v>ERROR</v>
      </c>
      <c r="BU75" s="109" t="str">
        <f t="shared" si="65"/>
        <v>ERROR</v>
      </c>
      <c r="BV75" s="109" t="str">
        <f t="shared" si="66"/>
        <v>ERROR</v>
      </c>
      <c r="BW75" s="109" t="str">
        <f t="shared" si="67"/>
        <v>ERROR</v>
      </c>
      <c r="BX75" s="110" t="str">
        <f t="shared" si="137"/>
        <v>ERROR</v>
      </c>
      <c r="BY75" s="110" t="str">
        <f t="shared" si="125"/>
        <v/>
      </c>
      <c r="BZ75" s="117" t="str">
        <f t="shared" si="69"/>
        <v>OK</v>
      </c>
      <c r="CA75" s="104" t="str">
        <f t="shared" si="138"/>
        <v/>
      </c>
      <c r="CB75" s="104" t="str">
        <f t="shared" si="139"/>
        <v/>
      </c>
      <c r="CC75" s="104" t="str">
        <f t="shared" si="140"/>
        <v/>
      </c>
      <c r="CD75" s="109" t="str">
        <f t="shared" si="70"/>
        <v>FAILED CHECKS</v>
      </c>
      <c r="CE75" s="22"/>
      <c r="CF75" s="116" t="str">
        <f t="shared" si="141"/>
        <v>ERROR</v>
      </c>
      <c r="CG75" s="116" t="str">
        <f t="shared" si="142"/>
        <v>-</v>
      </c>
      <c r="CH75" s="116" t="str">
        <f t="shared" si="143"/>
        <v>-</v>
      </c>
      <c r="CI75" s="116" t="str">
        <f t="shared" si="144"/>
        <v>-</v>
      </c>
      <c r="CJ75" s="116">
        <f t="shared" si="75"/>
        <v>0</v>
      </c>
      <c r="CK75" s="116">
        <f t="shared" si="76"/>
        <v>0</v>
      </c>
      <c r="CL75" s="116">
        <f t="shared" si="77"/>
        <v>0</v>
      </c>
      <c r="CM75" s="116">
        <f t="shared" si="78"/>
        <v>0</v>
      </c>
      <c r="CN75" s="116">
        <f t="shared" si="79"/>
        <v>0</v>
      </c>
      <c r="CO75" s="116">
        <f t="shared" si="80"/>
        <v>0</v>
      </c>
      <c r="CP75" s="116">
        <f t="shared" si="81"/>
        <v>0</v>
      </c>
      <c r="CQ75" s="116">
        <f t="shared" si="82"/>
        <v>0</v>
      </c>
      <c r="CR75" s="116">
        <f t="shared" si="83"/>
        <v>0</v>
      </c>
      <c r="CS75" s="116">
        <f t="shared" si="84"/>
        <v>0</v>
      </c>
      <c r="CT75" s="116">
        <f t="shared" si="85"/>
        <v>0</v>
      </c>
      <c r="CU75" s="116">
        <f t="shared" si="86"/>
        <v>0</v>
      </c>
      <c r="CV75" s="116">
        <f t="shared" si="87"/>
        <v>0</v>
      </c>
      <c r="CW75" s="116">
        <f t="shared" si="88"/>
        <v>0</v>
      </c>
      <c r="CX75" s="116">
        <f t="shared" si="89"/>
        <v>0</v>
      </c>
      <c r="CY75" s="116">
        <f t="shared" si="90"/>
        <v>0</v>
      </c>
      <c r="CZ75" s="116">
        <f t="shared" si="91"/>
        <v>0</v>
      </c>
      <c r="DA75" s="116">
        <f t="shared" si="92"/>
        <v>0</v>
      </c>
      <c r="DB75" s="116">
        <f t="shared" si="93"/>
        <v>0</v>
      </c>
      <c r="DC75" s="116">
        <f t="shared" si="94"/>
        <v>0</v>
      </c>
      <c r="DD75" s="116">
        <f t="shared" si="95"/>
        <v>0</v>
      </c>
      <c r="DE75" s="116">
        <f t="shared" si="96"/>
        <v>0</v>
      </c>
      <c r="DF75" s="116">
        <f t="shared" si="97"/>
        <v>0</v>
      </c>
      <c r="DG75" s="116">
        <f t="shared" si="98"/>
        <v>0</v>
      </c>
      <c r="DH75" s="116">
        <f t="shared" si="99"/>
        <v>0</v>
      </c>
      <c r="DI75" s="116">
        <f t="shared" si="100"/>
        <v>0</v>
      </c>
      <c r="DJ75" s="116">
        <f t="shared" si="101"/>
        <v>0</v>
      </c>
      <c r="DK75" s="116">
        <f t="shared" si="102"/>
        <v>0</v>
      </c>
      <c r="DL75" s="116">
        <f t="shared" si="103"/>
        <v>0</v>
      </c>
      <c r="DM75" s="116">
        <f t="shared" si="104"/>
        <v>0</v>
      </c>
      <c r="DN75" s="116">
        <f t="shared" si="105"/>
        <v>0</v>
      </c>
      <c r="DO75" s="116">
        <f t="shared" si="106"/>
        <v>0</v>
      </c>
      <c r="DP75" s="116">
        <f t="shared" si="107"/>
        <v>0</v>
      </c>
      <c r="DQ75" s="116">
        <f t="shared" si="108"/>
        <v>0</v>
      </c>
      <c r="DR75" s="116">
        <f t="shared" si="109"/>
        <v>0</v>
      </c>
      <c r="DS75" s="116">
        <f t="shared" si="110"/>
        <v>0</v>
      </c>
      <c r="DT75" s="116">
        <f t="shared" si="126"/>
        <v>0</v>
      </c>
      <c r="DU75" s="116">
        <f t="shared" si="111"/>
        <v>0</v>
      </c>
      <c r="DV75" s="116">
        <f t="shared" si="145"/>
        <v>0</v>
      </c>
      <c r="DW75" s="116">
        <f t="shared" si="146"/>
        <v>0</v>
      </c>
      <c r="DX75" s="114" t="b">
        <f t="shared" ref="DX75:DX138" si="153">ISNUMBER(VALUE(SUBSTITUTE(SUBSTITUTE(BG75,"-",""),".","")))</f>
        <v>0</v>
      </c>
      <c r="DY75" s="116" t="str">
        <f t="shared" si="114"/>
        <v>FAILED CHECKS</v>
      </c>
      <c r="DZ75" s="2"/>
      <c r="EA75" s="105" t="str">
        <f t="shared" ref="EA75:EA138" si="154">IF(OR(CD75="FAILED CHECKS",BJ75=""),"",IF(UPPER(BG75)="ANY","Any",CC75&amp;BG75&amp;"_"&amp;CA75))</f>
        <v/>
      </c>
      <c r="EB75" s="2"/>
      <c r="EC75" s="105" t="str">
        <f t="shared" ref="EC75:EC138" si="155">IF(OR(CD75="FAILED CHECKS",BJ75=""),"",IF(UPPER(BG75)="ANY","Any",BG75&amp;"/"&amp;CA75))</f>
        <v/>
      </c>
      <c r="ED75" s="2"/>
      <c r="EE75" s="105" t="str">
        <f t="shared" ref="EE75:EE138" si="156">IF(AND(DY75="VALID",CD75="FAILED CHECKS",BG75&lt;&gt;""),BG75,"")</f>
        <v/>
      </c>
      <c r="EF75" s="2"/>
      <c r="EG75" s="6">
        <f t="shared" si="120"/>
        <v>65</v>
      </c>
      <c r="EH75" s="2"/>
      <c r="EI75" s="29" t="str">
        <f>IF(ISBLANK('IP Rules'!P75),"",'IP Rules'!P75)</f>
        <v/>
      </c>
      <c r="EJ75" s="2"/>
      <c r="EK75" s="29" t="str">
        <f>IF(ISBLANK('IP Rules'!R75),"",'IP Rules'!R75)</f>
        <v/>
      </c>
      <c r="EL75" s="2"/>
      <c r="EM75" s="29" t="str">
        <f>IF(ISBLANK('IP Rules'!T75),"",'IP Rules'!T75)</f>
        <v/>
      </c>
      <c r="EN75" s="2"/>
      <c r="EO75" s="7" t="str">
        <f t="shared" si="147"/>
        <v>NO</v>
      </c>
      <c r="EP75" s="7" t="str">
        <f t="shared" si="148"/>
        <v>NO</v>
      </c>
      <c r="EQ75" s="7" t="str">
        <f t="shared" si="149"/>
        <v/>
      </c>
      <c r="ER75" s="7" t="str">
        <f t="shared" si="150"/>
        <v/>
      </c>
      <c r="ES75" s="7" t="str">
        <f>IF(AND(ISNUMBER('IP Rules'!R75),'IP Rules'!R75&gt;=0,'IP Rules'!R75&lt;=65535),"GOOD","BAD")</f>
        <v>BAD</v>
      </c>
      <c r="ET75" s="7" t="str">
        <f>IF(OR(AND(ISNUMBER('IP Rules'!T75),'IP Rules'!T75&gt;=1,'IP Rules'!T75&lt;=65535,'IP Rules'!R75&lt;'IP Rules'!T75),'IP Rules'!T75=""),"GOOD","BAD")</f>
        <v>GOOD</v>
      </c>
      <c r="EU75" s="9" t="str">
        <f t="shared" si="151"/>
        <v/>
      </c>
      <c r="EV75" s="2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</row>
    <row r="76" spans="1:211" ht="15.75" thickBot="1">
      <c r="A76" s="2"/>
      <c r="B76" s="6">
        <f t="shared" si="116"/>
        <v>66</v>
      </c>
      <c r="C76" s="2"/>
      <c r="D76" s="48" t="str">
        <f>IF(ISBLANK('IP Rules'!H76),"",'IP Rules'!H76)</f>
        <v/>
      </c>
      <c r="E76" s="52" t="str">
        <f t="shared" ref="E76:E139" si="157">SUBSTITUTE(D76,"[","")</f>
        <v/>
      </c>
      <c r="F76" s="52" t="str">
        <f t="shared" ref="F76:F139" si="158">SUBSTITUTE(E76,"]","")</f>
        <v/>
      </c>
      <c r="G76" s="52" t="str">
        <f t="shared" ref="G76:G139" si="159">SUBSTITUTE(F76,"{","")</f>
        <v/>
      </c>
      <c r="H76" s="52" t="str">
        <f t="shared" ref="H76:H139" si="160">SUBSTITUTE(G76,"}","")</f>
        <v/>
      </c>
      <c r="I76" s="52" t="str">
        <f t="shared" ref="I76:I139" si="161">SUBSTITUTE(H76,"(","")</f>
        <v/>
      </c>
      <c r="J76" s="52" t="str">
        <f t="shared" ref="J76:J139" si="162">SUBSTITUTE(I76,")","")</f>
        <v/>
      </c>
      <c r="K76" s="52" t="str">
        <f t="shared" ref="K76:K139" si="163">SUBSTITUTE(J76," ","")</f>
        <v/>
      </c>
      <c r="L76" s="52" t="str">
        <f t="shared" ref="L76:L139" si="164">SUBSTITUTE(K76,CHAR(160),"")</f>
        <v/>
      </c>
      <c r="M76" s="2"/>
      <c r="N76" s="52" t="str">
        <f t="shared" ref="N76:N139" si="165">L76</f>
        <v/>
      </c>
      <c r="O76" s="2"/>
      <c r="P76" s="103" t="str">
        <f>IF(UPPER('IP Rules'!H76)="ANY","",IF(LEN(TRIM('IP Rules'!J76))=0,"",'IP Rules'!J76))</f>
        <v/>
      </c>
      <c r="Q76" s="7" t="str">
        <f t="shared" ref="Q76:Q139" si="166">IF(LEN(TRIM(D76))=0,"",IF(AND(LEN(N76)-LEN(SUBSTITUTE(N76,".",""))&lt;&gt;3,LEN(TRIM(N76))&lt;&gt;0,UPPER(N76)&lt;&gt;"ANY"),"ERROR","OK"))</f>
        <v/>
      </c>
      <c r="R76" s="109" t="str">
        <f t="shared" ref="R76:R139" si="167">IFERROR(FIND(".", N76,1),"MISSING")</f>
        <v>MISSING</v>
      </c>
      <c r="S76" s="109" t="str">
        <f t="shared" ref="S76:S139" si="168">IFERROR(FIND(".", N76,R76+1),"MISSING")</f>
        <v>MISSING</v>
      </c>
      <c r="T76" s="109" t="str">
        <f t="shared" ref="T76:T139" si="169">IFERROR(FIND(".", N76,S76+1),"MISSING")</f>
        <v>MISSING</v>
      </c>
      <c r="U76" s="110" t="str">
        <f t="shared" ref="U76:U139" si="170">IF(AND(ISNUMBER(R76),ISNUMBER(S76),ISNUMBER(T76)),"OK","ERROR")</f>
        <v>ERROR</v>
      </c>
      <c r="V76" s="111" t="str">
        <f t="shared" ref="V76:V139" si="171">IF(U76="OK",MID(N76,1,R76-1),"ERROR")</f>
        <v>ERROR</v>
      </c>
      <c r="W76" s="111" t="str">
        <f t="shared" ref="W76:W139" si="172">IF(U76="OK",MID(N76,R76+1,S76-R76-1),"ERROR")</f>
        <v>ERROR</v>
      </c>
      <c r="X76" s="111" t="str">
        <f t="shared" ref="X76:X139" si="173">IF(U76="OK",MID(N76,S76+1,T76-S76-1),"ERROR")</f>
        <v>ERROR</v>
      </c>
      <c r="Y76" s="109" t="str">
        <f t="shared" ref="Y76:Y139" si="174">IF(U76="OK",MID(N76,T76+1,LEN(N76)-T76),"ERROR")</f>
        <v>ERROR</v>
      </c>
      <c r="Z76" s="110" t="str">
        <f t="shared" ref="Z76:Z139" si="175">IF(AND(ISNUMBER(VALUE(V76)),ISNUMBER(VALUE(W76)),ISNUMBER(VALUE(X76)),ISNUMBER(VALUE(Y76))),"OK","ERROR")</f>
        <v>ERROR</v>
      </c>
      <c r="AA76" s="109" t="str">
        <f t="shared" ref="AA76:AA139" si="176">IFERROR(IF(AND(VALUE(V76)&gt;=0,VALUE(V76)&lt;=255),"OK","ERROR"),"ERROR")</f>
        <v>ERROR</v>
      </c>
      <c r="AB76" s="109" t="str">
        <f t="shared" ref="AB76:AB139" si="177">IFERROR(IF(AND(VALUE(W76)&gt;=0,VALUE(W76)&lt;=255),"OK","ERROR"),"ERROR")</f>
        <v>ERROR</v>
      </c>
      <c r="AC76" s="109" t="str">
        <f t="shared" ref="AC76:AC139" si="178">IFERROR(IF(AND(VALUE(X76)&gt;=0,VALUE(X76)&lt;=255),"OK","ERROR"),"ERROR")</f>
        <v>ERROR</v>
      </c>
      <c r="AD76" s="109" t="str">
        <f t="shared" ref="AD76:AD139" si="179">IFERROR(IF(AND(VALUE(Y76)&gt;=0,VALUE(Y76)&lt;=255),"OK","ERROR"),"ERROR")</f>
        <v>ERROR</v>
      </c>
      <c r="AE76" s="110" t="str">
        <f t="shared" ref="AE76:AE139" si="180">IF(IFERROR(AA76&amp;AB76&amp;AC76&amp;AD76,"ERROR")="OKOKOKOK","OK","ERROR")</f>
        <v>ERROR</v>
      </c>
      <c r="AF76" s="7" t="str">
        <f t="shared" ref="AF76:AF139" si="181">IF(LEN(TRIM(D76))=0,"",IF(AND(LEN(TRIM(P76))&lt;&gt;0,OR(P76&lt;1,P76&gt;32)),"ERROR","OK"))</f>
        <v/>
      </c>
      <c r="AG76" s="104" t="str">
        <f t="shared" ref="AG76:AG139" si="182">IF(UPPER(N76)="ANY","",IF(AND(Q76="OK",LEN(TRIM(P76))=0),32,P76))</f>
        <v/>
      </c>
      <c r="AH76" s="104" t="str">
        <f t="shared" ref="AH76:AH139" si="183">IF(OR(LEN(TRIM(D76))=0,Q76="ERROR",UPPER(N76)="ANY"),"",IF(UPPER(N76)="ANY","",IF(VALUE(AG76)=32,"Host","Netmask")))</f>
        <v/>
      </c>
      <c r="AI76" s="104" t="str">
        <f t="shared" ref="AI76:AI139" si="184">IF(LEN(TRIM(AH76))=0,"",IF(AH76="Host","H-","N-"))</f>
        <v/>
      </c>
      <c r="AJ76" s="114" t="str">
        <f>IF(AND(Q76&lt;&gt;"ERROR",UPPER('IP Rules'!D76)="GLOBAL",UPPER(N76)="ANY"),"All_IPs","")</f>
        <v/>
      </c>
      <c r="AK76" s="114" t="str">
        <f>IF(AND(Q76&lt;&gt;"ERROR",UPPER('IP Rules'!D76)="NATIONAL",UPPER(N76)="ANY"),"GRP_ALL_CNSP_SUBNETS","")</f>
        <v/>
      </c>
      <c r="AL76" s="104" t="str">
        <f>IF(LEN(TRIM(D76))=0,"",IF(AND(Q76&lt;&gt;"ERROR",UPPER('IP Rules'!H76)&lt;&gt;"ANY"),AI76&amp;N76&amp;"_"&amp;AG76,""))</f>
        <v/>
      </c>
      <c r="AM76" s="109" t="str">
        <f t="shared" ref="AM76:AM139" si="185">IF(OR(Q76&amp;U76&amp;Z76&amp;AE76="OKOKOKOK",AJ76="ALL_IPs",AK76="GRP_ALL_CNSP_SUBNETS"),"VALID","FAILED CHECKS")</f>
        <v>FAILED CHECKS</v>
      </c>
      <c r="AN76" s="2"/>
      <c r="AO76" s="62" t="str">
        <f t="shared" si="152"/>
        <v/>
      </c>
      <c r="AP76" s="26"/>
      <c r="AQ76" s="62" t="str">
        <f t="shared" ref="AQ76:AQ139" si="186">IF(OR(UPPER(N76)="ANY",Q76="ERROR",AF76="ERROR"),"",IF(LEN(TRIM(D76))=0,"",N76&amp;"/"&amp;AG76))</f>
        <v/>
      </c>
      <c r="AR76" s="26"/>
      <c r="AS76" s="6">
        <f>'IP Rules'!F76</f>
        <v>0</v>
      </c>
      <c r="AT76" s="2"/>
      <c r="AU76" s="6">
        <f t="shared" ref="AU76:AU139" si="187">AU75+1</f>
        <v>66</v>
      </c>
      <c r="AV76" s="2"/>
      <c r="AW76" s="46" t="str">
        <f>IF(ISBLANK('IP Rules'!L76),"",'IP Rules'!L76)</f>
        <v/>
      </c>
      <c r="AX76" s="2"/>
      <c r="AY76" s="52" t="str">
        <f t="shared" ref="AY76:AY139" si="188">SUBSTITUTE(AW76,"[","")</f>
        <v/>
      </c>
      <c r="AZ76" s="52" t="str">
        <f t="shared" ref="AZ76:AZ139" si="189">SUBSTITUTE(AY76,"]","")</f>
        <v/>
      </c>
      <c r="BA76" s="52" t="str">
        <f t="shared" ref="BA76:BA139" si="190">SUBSTITUTE(AZ76,"{","")</f>
        <v/>
      </c>
      <c r="BB76" s="52" t="str">
        <f t="shared" ref="BB76:BB139" si="191">SUBSTITUTE(BA76,"}","")</f>
        <v/>
      </c>
      <c r="BC76" s="52" t="str">
        <f t="shared" ref="BC76:BC139" si="192">SUBSTITUTE(BB76,"(","")</f>
        <v/>
      </c>
      <c r="BD76" s="52" t="str">
        <f t="shared" ref="BD76:BD139" si="193">SUBSTITUTE(BC76,")","")</f>
        <v/>
      </c>
      <c r="BE76" s="52" t="str">
        <f t="shared" ref="BE76:BE139" si="194">SUBSTITUTE(BD76," ","")</f>
        <v/>
      </c>
      <c r="BF76" s="52" t="str">
        <f t="shared" ref="BF76:BF139" si="195">SUBSTITUTE(BE76,CHAR(160),"")</f>
        <v/>
      </c>
      <c r="BG76" s="52" t="str">
        <f t="shared" ref="BG76:BG139" si="196">BF76</f>
        <v/>
      </c>
      <c r="BH76" s="2"/>
      <c r="BI76" s="103" t="str">
        <f>IF(ISBLANK('IP Rules'!N76),"",'IP Rules'!N76)</f>
        <v/>
      </c>
      <c r="BJ76" s="110" t="str">
        <f t="shared" si="127"/>
        <v/>
      </c>
      <c r="BK76" s="109" t="str">
        <f t="shared" si="128"/>
        <v>MISSING</v>
      </c>
      <c r="BL76" s="109" t="str">
        <f t="shared" si="129"/>
        <v>MISSING</v>
      </c>
      <c r="BM76" s="109" t="str">
        <f t="shared" si="130"/>
        <v>MISSING</v>
      </c>
      <c r="BN76" s="110" t="str">
        <f t="shared" si="131"/>
        <v>ERROR</v>
      </c>
      <c r="BO76" s="111" t="str">
        <f t="shared" si="132"/>
        <v>ERROR</v>
      </c>
      <c r="BP76" s="111" t="str">
        <f t="shared" si="133"/>
        <v>ERROR</v>
      </c>
      <c r="BQ76" s="111" t="str">
        <f t="shared" si="134"/>
        <v>ERROR</v>
      </c>
      <c r="BR76" s="109" t="str">
        <f t="shared" si="135"/>
        <v>ERROR</v>
      </c>
      <c r="BS76" s="110" t="str">
        <f t="shared" si="136"/>
        <v>ERROR</v>
      </c>
      <c r="BT76" s="109" t="str">
        <f t="shared" ref="BT76:BT139" si="197">IFERROR(IF(AND(VALUE(BO76)&gt;=0,VALUE(BO76)&lt;=255),"OK","ERROR"),"ERROR")</f>
        <v>ERROR</v>
      </c>
      <c r="BU76" s="109" t="str">
        <f t="shared" ref="BU76:BU139" si="198">IFERROR(IF(AND(VALUE(BP76)&gt;=0,VALUE(BP76)&lt;=255),"OK","ERROR"),"ERROR")</f>
        <v>ERROR</v>
      </c>
      <c r="BV76" s="109" t="str">
        <f t="shared" ref="BV76:BV139" si="199">IFERROR(IF(AND(VALUE(BQ76)&gt;=0,VALUE(BQ76)&lt;=255),"OK","ERROR"),"ERROR")</f>
        <v>ERROR</v>
      </c>
      <c r="BW76" s="109" t="str">
        <f t="shared" ref="BW76:BW139" si="200">IFERROR(IF(AND(VALUE(BR76)&gt;=0,VALUE(BR76)&lt;=255),"OK","ERROR"),"ERROR")</f>
        <v>ERROR</v>
      </c>
      <c r="BX76" s="110" t="str">
        <f t="shared" si="137"/>
        <v>ERROR</v>
      </c>
      <c r="BY76" s="110" t="str">
        <f t="shared" si="125"/>
        <v/>
      </c>
      <c r="BZ76" s="117" t="str">
        <f t="shared" ref="BZ76:BZ139" si="201">IF(IFERROR(SEARCH("/",BG76),"-")="-","OK","ERROR")</f>
        <v>OK</v>
      </c>
      <c r="CA76" s="104" t="str">
        <f t="shared" si="138"/>
        <v/>
      </c>
      <c r="CB76" s="104" t="str">
        <f t="shared" si="139"/>
        <v/>
      </c>
      <c r="CC76" s="104" t="str">
        <f t="shared" si="140"/>
        <v/>
      </c>
      <c r="CD76" s="109" t="str">
        <f t="shared" ref="CD76:CD139" si="202">IF(BJ76&amp;BN76&amp;BS76&amp;BX76&amp;BZ76="OKOKOKOKOK","VALID","FAILED CHECKS")</f>
        <v>FAILED CHECKS</v>
      </c>
      <c r="CE76" s="22"/>
      <c r="CF76" s="116" t="str">
        <f t="shared" si="141"/>
        <v>ERROR</v>
      </c>
      <c r="CG76" s="116" t="str">
        <f t="shared" si="142"/>
        <v>-</v>
      </c>
      <c r="CH76" s="116" t="str">
        <f t="shared" si="143"/>
        <v>-</v>
      </c>
      <c r="CI76" s="116" t="str">
        <f t="shared" si="144"/>
        <v>-</v>
      </c>
      <c r="CJ76" s="116">
        <f t="shared" ref="CJ76:CJ139" si="203">LEN(BG76)-LEN(SUBSTITUTE(UPPER(BG76),"A",""))</f>
        <v>0</v>
      </c>
      <c r="CK76" s="116">
        <f t="shared" ref="CK76:CK139" si="204">LEN($BG76)-LEN(SUBSTITUTE(UPPER($BG76),"B",""))</f>
        <v>0</v>
      </c>
      <c r="CL76" s="116">
        <f t="shared" ref="CL76:CL139" si="205">LEN($BG76)-LEN(SUBSTITUTE(UPPER($BG76),"C",""))</f>
        <v>0</v>
      </c>
      <c r="CM76" s="116">
        <f t="shared" ref="CM76:CM139" si="206">LEN($BG76)-LEN(SUBSTITUTE(UPPER($BG76),"D",""))</f>
        <v>0</v>
      </c>
      <c r="CN76" s="116">
        <f t="shared" ref="CN76:CN139" si="207">LEN($BG76)-LEN(SUBSTITUTE(UPPER($BG76),"E",""))</f>
        <v>0</v>
      </c>
      <c r="CO76" s="116">
        <f t="shared" ref="CO76:CO139" si="208">LEN($BG76)-LEN(SUBSTITUTE(UPPER($BG76),"F",""))</f>
        <v>0</v>
      </c>
      <c r="CP76" s="116">
        <f t="shared" ref="CP76:CP139" si="209">LEN($BG76)-LEN(SUBSTITUTE(UPPER($BG76),"G",""))</f>
        <v>0</v>
      </c>
      <c r="CQ76" s="116">
        <f t="shared" ref="CQ76:CQ139" si="210">LEN($BG76)-LEN(SUBSTITUTE(UPPER($BG76),"H",""))</f>
        <v>0</v>
      </c>
      <c r="CR76" s="116">
        <f t="shared" ref="CR76:CR139" si="211">LEN($BG76)-LEN(SUBSTITUTE(UPPER($BG76),"I",""))</f>
        <v>0</v>
      </c>
      <c r="CS76" s="116">
        <f t="shared" ref="CS76:CS139" si="212">LEN($BG76)-LEN(SUBSTITUTE(UPPER($BG76),"J",""))</f>
        <v>0</v>
      </c>
      <c r="CT76" s="116">
        <f t="shared" ref="CT76:CT139" si="213">LEN($BG76)-LEN(SUBSTITUTE(UPPER($BG76),"K",""))</f>
        <v>0</v>
      </c>
      <c r="CU76" s="116">
        <f t="shared" ref="CU76:CU139" si="214">LEN($BG76)-LEN(SUBSTITUTE(UPPER($BG76),"L",""))</f>
        <v>0</v>
      </c>
      <c r="CV76" s="116">
        <f t="shared" ref="CV76:CV139" si="215">LEN($BG76)-LEN(SUBSTITUTE(UPPER($BG76),"M",""))</f>
        <v>0</v>
      </c>
      <c r="CW76" s="116">
        <f t="shared" ref="CW76:CW139" si="216">LEN($BG76)-LEN(SUBSTITUTE(UPPER($BG76),"N",""))</f>
        <v>0</v>
      </c>
      <c r="CX76" s="116">
        <f t="shared" ref="CX76:CX139" si="217">LEN($BG76)-LEN(SUBSTITUTE(UPPER($BG76),"O",""))</f>
        <v>0</v>
      </c>
      <c r="CY76" s="116">
        <f t="shared" ref="CY76:CY139" si="218">LEN($BG76)-LEN(SUBSTITUTE(UPPER($BG76),"P",""))</f>
        <v>0</v>
      </c>
      <c r="CZ76" s="116">
        <f t="shared" ref="CZ76:CZ139" si="219">LEN($BG76)-LEN(SUBSTITUTE(UPPER($BG76),"Q",""))</f>
        <v>0</v>
      </c>
      <c r="DA76" s="116">
        <f t="shared" ref="DA76:DA139" si="220">LEN($BG76)-LEN(SUBSTITUTE(UPPER($BG76),"R",""))</f>
        <v>0</v>
      </c>
      <c r="DB76" s="116">
        <f t="shared" ref="DB76:DB139" si="221">LEN($BG76)-LEN(SUBSTITUTE(UPPER($BG76),"S",""))</f>
        <v>0</v>
      </c>
      <c r="DC76" s="116">
        <f t="shared" ref="DC76:DC139" si="222">LEN($BG76)-LEN(SUBSTITUTE(UPPER($BG76),"T",""))</f>
        <v>0</v>
      </c>
      <c r="DD76" s="116">
        <f t="shared" ref="DD76:DD139" si="223">LEN($BG76)-LEN(SUBSTITUTE(UPPER($BG76),"U",""))</f>
        <v>0</v>
      </c>
      <c r="DE76" s="116">
        <f t="shared" ref="DE76:DE139" si="224">LEN($BG76)-LEN(SUBSTITUTE(UPPER($BG76),"V",""))</f>
        <v>0</v>
      </c>
      <c r="DF76" s="116">
        <f t="shared" ref="DF76:DF139" si="225">LEN($BG76)-LEN(SUBSTITUTE(UPPER($BG76),"W",""))</f>
        <v>0</v>
      </c>
      <c r="DG76" s="116">
        <f t="shared" ref="DG76:DG139" si="226">LEN($BG76)-LEN(SUBSTITUTE(UPPER($BG76),"X",""))</f>
        <v>0</v>
      </c>
      <c r="DH76" s="116">
        <f t="shared" ref="DH76:DH139" si="227">LEN($BG76)-LEN(SUBSTITUTE(UPPER($BG76),"Y",""))</f>
        <v>0</v>
      </c>
      <c r="DI76" s="116">
        <f t="shared" ref="DI76:DI139" si="228">LEN($BG76)-LEN(SUBSTITUTE(UPPER($BG76),"Z",""))</f>
        <v>0</v>
      </c>
      <c r="DJ76" s="116">
        <f t="shared" ref="DJ76:DJ139" si="229">LEN($BG76)-LEN(SUBSTITUTE($BG76,"0",""))</f>
        <v>0</v>
      </c>
      <c r="DK76" s="116">
        <f t="shared" ref="DK76:DK139" si="230">LEN($BG76)-LEN(SUBSTITUTE($BG76,"1",""))</f>
        <v>0</v>
      </c>
      <c r="DL76" s="116">
        <f t="shared" ref="DL76:DL139" si="231">LEN($BG76)-LEN(SUBSTITUTE($BG76,"2",""))</f>
        <v>0</v>
      </c>
      <c r="DM76" s="116">
        <f t="shared" ref="DM76:DM139" si="232">LEN($BG76)-LEN(SUBSTITUTE($BG76,"3",""))</f>
        <v>0</v>
      </c>
      <c r="DN76" s="116">
        <f t="shared" ref="DN76:DN139" si="233">LEN($BG76)-LEN(SUBSTITUTE($BG76,"4",""))</f>
        <v>0</v>
      </c>
      <c r="DO76" s="116">
        <f t="shared" ref="DO76:DO139" si="234">LEN($BG76)-LEN(SUBSTITUTE($BG76,"5",""))</f>
        <v>0</v>
      </c>
      <c r="DP76" s="116">
        <f t="shared" ref="DP76:DP139" si="235">LEN($BG76)-LEN(SUBSTITUTE($BG76,"6",""))</f>
        <v>0</v>
      </c>
      <c r="DQ76" s="116">
        <f t="shared" ref="DQ76:DQ139" si="236">LEN($BG76)-LEN(SUBSTITUTE($BG76,"7",""))</f>
        <v>0</v>
      </c>
      <c r="DR76" s="116">
        <f t="shared" ref="DR76:DR139" si="237">LEN($BG76)-LEN(SUBSTITUTE($BG76,"8",""))</f>
        <v>0</v>
      </c>
      <c r="DS76" s="116">
        <f t="shared" ref="DS76:DS139" si="238">LEN($BG76)-LEN(SUBSTITUTE($BG76,"9",""))</f>
        <v>0</v>
      </c>
      <c r="DT76" s="116">
        <f t="shared" si="126"/>
        <v>0</v>
      </c>
      <c r="DU76" s="116">
        <f t="shared" ref="DU76:DU139" si="239">LEN($BG76)-LEN(SUBSTITUTE($BG76,".",""))</f>
        <v>0</v>
      </c>
      <c r="DV76" s="116">
        <f t="shared" si="145"/>
        <v>0</v>
      </c>
      <c r="DW76" s="116">
        <f t="shared" si="146"/>
        <v>0</v>
      </c>
      <c r="DX76" s="114" t="b">
        <f t="shared" si="153"/>
        <v>0</v>
      </c>
      <c r="DY76" s="116" t="str">
        <f t="shared" ref="DY76:DY139" si="240">IF(AND(DV76=DW76,CD76="FAILED CHECKS",DX76=FALSE,DU76&gt;0),"VALID","FAILED CHECKS")</f>
        <v>FAILED CHECKS</v>
      </c>
      <c r="DZ76" s="2"/>
      <c r="EA76" s="105" t="str">
        <f t="shared" si="154"/>
        <v/>
      </c>
      <c r="EB76" s="2"/>
      <c r="EC76" s="105" t="str">
        <f t="shared" si="155"/>
        <v/>
      </c>
      <c r="ED76" s="2"/>
      <c r="EE76" s="105" t="str">
        <f t="shared" si="156"/>
        <v/>
      </c>
      <c r="EF76" s="2"/>
      <c r="EG76" s="6">
        <f t="shared" si="120"/>
        <v>66</v>
      </c>
      <c r="EH76" s="2"/>
      <c r="EI76" s="29" t="str">
        <f>IF(ISBLANK('IP Rules'!P76),"",'IP Rules'!P76)</f>
        <v/>
      </c>
      <c r="EJ76" s="2"/>
      <c r="EK76" s="29" t="str">
        <f>IF(ISBLANK('IP Rules'!R76),"",'IP Rules'!R76)</f>
        <v/>
      </c>
      <c r="EL76" s="2"/>
      <c r="EM76" s="29" t="str">
        <f>IF(ISBLANK('IP Rules'!T76),"",'IP Rules'!T76)</f>
        <v/>
      </c>
      <c r="EN76" s="2"/>
      <c r="EO76" s="7" t="str">
        <f t="shared" si="147"/>
        <v>NO</v>
      </c>
      <c r="EP76" s="7" t="str">
        <f t="shared" si="148"/>
        <v>NO</v>
      </c>
      <c r="EQ76" s="7" t="str">
        <f t="shared" si="149"/>
        <v/>
      </c>
      <c r="ER76" s="7" t="str">
        <f t="shared" si="150"/>
        <v/>
      </c>
      <c r="ES76" s="7" t="str">
        <f>IF(AND(ISNUMBER('IP Rules'!R76),'IP Rules'!R76&gt;=0,'IP Rules'!R76&lt;=65535),"GOOD","BAD")</f>
        <v>BAD</v>
      </c>
      <c r="ET76" s="7" t="str">
        <f>IF(OR(AND(ISNUMBER('IP Rules'!T76),'IP Rules'!T76&gt;=1,'IP Rules'!T76&lt;=65535,'IP Rules'!R76&lt;'IP Rules'!T76),'IP Rules'!T76=""),"GOOD","BAD")</f>
        <v>GOOD</v>
      </c>
      <c r="EU76" s="9" t="str">
        <f t="shared" si="151"/>
        <v/>
      </c>
      <c r="EV76" s="2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</row>
    <row r="77" spans="1:211" ht="15.75" thickBot="1">
      <c r="A77" s="2"/>
      <c r="B77" s="6">
        <f t="shared" ref="B77:B140" si="241">B76+1</f>
        <v>67</v>
      </c>
      <c r="C77" s="2"/>
      <c r="D77" s="48" t="str">
        <f>IF(ISBLANK('IP Rules'!H77),"",'IP Rules'!H77)</f>
        <v/>
      </c>
      <c r="E77" s="52" t="str">
        <f t="shared" si="157"/>
        <v/>
      </c>
      <c r="F77" s="52" t="str">
        <f t="shared" si="158"/>
        <v/>
      </c>
      <c r="G77" s="52" t="str">
        <f t="shared" si="159"/>
        <v/>
      </c>
      <c r="H77" s="52" t="str">
        <f t="shared" si="160"/>
        <v/>
      </c>
      <c r="I77" s="52" t="str">
        <f t="shared" si="161"/>
        <v/>
      </c>
      <c r="J77" s="52" t="str">
        <f t="shared" si="162"/>
        <v/>
      </c>
      <c r="K77" s="52" t="str">
        <f t="shared" si="163"/>
        <v/>
      </c>
      <c r="L77" s="52" t="str">
        <f t="shared" si="164"/>
        <v/>
      </c>
      <c r="M77" s="2"/>
      <c r="N77" s="52" t="str">
        <f t="shared" si="165"/>
        <v/>
      </c>
      <c r="O77" s="2"/>
      <c r="P77" s="103" t="str">
        <f>IF(UPPER('IP Rules'!H77)="ANY","",IF(LEN(TRIM('IP Rules'!J77))=0,"",'IP Rules'!J77))</f>
        <v/>
      </c>
      <c r="Q77" s="7" t="str">
        <f t="shared" si="166"/>
        <v/>
      </c>
      <c r="R77" s="109" t="str">
        <f t="shared" si="167"/>
        <v>MISSING</v>
      </c>
      <c r="S77" s="109" t="str">
        <f t="shared" si="168"/>
        <v>MISSING</v>
      </c>
      <c r="T77" s="109" t="str">
        <f t="shared" si="169"/>
        <v>MISSING</v>
      </c>
      <c r="U77" s="110" t="str">
        <f t="shared" si="170"/>
        <v>ERROR</v>
      </c>
      <c r="V77" s="111" t="str">
        <f t="shared" si="171"/>
        <v>ERROR</v>
      </c>
      <c r="W77" s="111" t="str">
        <f t="shared" si="172"/>
        <v>ERROR</v>
      </c>
      <c r="X77" s="111" t="str">
        <f t="shared" si="173"/>
        <v>ERROR</v>
      </c>
      <c r="Y77" s="109" t="str">
        <f t="shared" si="174"/>
        <v>ERROR</v>
      </c>
      <c r="Z77" s="110" t="str">
        <f t="shared" si="175"/>
        <v>ERROR</v>
      </c>
      <c r="AA77" s="109" t="str">
        <f t="shared" si="176"/>
        <v>ERROR</v>
      </c>
      <c r="AB77" s="109" t="str">
        <f t="shared" si="177"/>
        <v>ERROR</v>
      </c>
      <c r="AC77" s="109" t="str">
        <f t="shared" si="178"/>
        <v>ERROR</v>
      </c>
      <c r="AD77" s="109" t="str">
        <f t="shared" si="179"/>
        <v>ERROR</v>
      </c>
      <c r="AE77" s="110" t="str">
        <f t="shared" si="180"/>
        <v>ERROR</v>
      </c>
      <c r="AF77" s="7" t="str">
        <f t="shared" si="181"/>
        <v/>
      </c>
      <c r="AG77" s="104" t="str">
        <f t="shared" si="182"/>
        <v/>
      </c>
      <c r="AH77" s="104" t="str">
        <f t="shared" si="183"/>
        <v/>
      </c>
      <c r="AI77" s="104" t="str">
        <f t="shared" si="184"/>
        <v/>
      </c>
      <c r="AJ77" s="114" t="str">
        <f>IF(AND(Q77&lt;&gt;"ERROR",UPPER('IP Rules'!D77)="GLOBAL",UPPER(N77)="ANY"),"All_IPs","")</f>
        <v/>
      </c>
      <c r="AK77" s="114" t="str">
        <f>IF(AND(Q77&lt;&gt;"ERROR",UPPER('IP Rules'!D77)="NATIONAL",UPPER(N77)="ANY"),"GRP_ALL_CNSP_SUBNETS","")</f>
        <v/>
      </c>
      <c r="AL77" s="104" t="str">
        <f>IF(LEN(TRIM(D77))=0,"",IF(AND(Q77&lt;&gt;"ERROR",UPPER('IP Rules'!H77)&lt;&gt;"ANY"),AI77&amp;N77&amp;"_"&amp;AG77,""))</f>
        <v/>
      </c>
      <c r="AM77" s="109" t="str">
        <f t="shared" si="185"/>
        <v>FAILED CHECKS</v>
      </c>
      <c r="AN77" s="2"/>
      <c r="AO77" s="62" t="str">
        <f t="shared" si="152"/>
        <v/>
      </c>
      <c r="AP77" s="26"/>
      <c r="AQ77" s="62" t="str">
        <f t="shared" si="186"/>
        <v/>
      </c>
      <c r="AR77" s="26"/>
      <c r="AS77" s="6">
        <f>'IP Rules'!F77</f>
        <v>0</v>
      </c>
      <c r="AT77" s="2"/>
      <c r="AU77" s="6">
        <f t="shared" si="187"/>
        <v>67</v>
      </c>
      <c r="AV77" s="2"/>
      <c r="AW77" s="46" t="str">
        <f>IF(ISBLANK('IP Rules'!L77),"",'IP Rules'!L77)</f>
        <v/>
      </c>
      <c r="AX77" s="2"/>
      <c r="AY77" s="52" t="str">
        <f t="shared" si="188"/>
        <v/>
      </c>
      <c r="AZ77" s="52" t="str">
        <f t="shared" si="189"/>
        <v/>
      </c>
      <c r="BA77" s="52" t="str">
        <f t="shared" si="190"/>
        <v/>
      </c>
      <c r="BB77" s="52" t="str">
        <f t="shared" si="191"/>
        <v/>
      </c>
      <c r="BC77" s="52" t="str">
        <f t="shared" si="192"/>
        <v/>
      </c>
      <c r="BD77" s="52" t="str">
        <f t="shared" si="193"/>
        <v/>
      </c>
      <c r="BE77" s="52" t="str">
        <f t="shared" si="194"/>
        <v/>
      </c>
      <c r="BF77" s="52" t="str">
        <f t="shared" si="195"/>
        <v/>
      </c>
      <c r="BG77" s="52" t="str">
        <f t="shared" si="196"/>
        <v/>
      </c>
      <c r="BH77" s="2"/>
      <c r="BI77" s="103" t="str">
        <f>IF(ISBLANK('IP Rules'!N77),"",'IP Rules'!N77)</f>
        <v/>
      </c>
      <c r="BJ77" s="110" t="str">
        <f t="shared" si="127"/>
        <v/>
      </c>
      <c r="BK77" s="109" t="str">
        <f t="shared" si="128"/>
        <v>MISSING</v>
      </c>
      <c r="BL77" s="109" t="str">
        <f t="shared" si="129"/>
        <v>MISSING</v>
      </c>
      <c r="BM77" s="109" t="str">
        <f t="shared" si="130"/>
        <v>MISSING</v>
      </c>
      <c r="BN77" s="110" t="str">
        <f t="shared" si="131"/>
        <v>ERROR</v>
      </c>
      <c r="BO77" s="111" t="str">
        <f t="shared" si="132"/>
        <v>ERROR</v>
      </c>
      <c r="BP77" s="111" t="str">
        <f t="shared" si="133"/>
        <v>ERROR</v>
      </c>
      <c r="BQ77" s="111" t="str">
        <f t="shared" si="134"/>
        <v>ERROR</v>
      </c>
      <c r="BR77" s="109" t="str">
        <f t="shared" si="135"/>
        <v>ERROR</v>
      </c>
      <c r="BS77" s="110" t="str">
        <f t="shared" si="136"/>
        <v>ERROR</v>
      </c>
      <c r="BT77" s="109" t="str">
        <f t="shared" si="197"/>
        <v>ERROR</v>
      </c>
      <c r="BU77" s="109" t="str">
        <f t="shared" si="198"/>
        <v>ERROR</v>
      </c>
      <c r="BV77" s="109" t="str">
        <f t="shared" si="199"/>
        <v>ERROR</v>
      </c>
      <c r="BW77" s="109" t="str">
        <f t="shared" si="200"/>
        <v>ERROR</v>
      </c>
      <c r="BX77" s="110" t="str">
        <f t="shared" si="137"/>
        <v>ERROR</v>
      </c>
      <c r="BY77" s="110" t="str">
        <f t="shared" si="125"/>
        <v/>
      </c>
      <c r="BZ77" s="117" t="str">
        <f t="shared" si="201"/>
        <v>OK</v>
      </c>
      <c r="CA77" s="104" t="str">
        <f t="shared" si="138"/>
        <v/>
      </c>
      <c r="CB77" s="104" t="str">
        <f t="shared" si="139"/>
        <v/>
      </c>
      <c r="CC77" s="104" t="str">
        <f t="shared" si="140"/>
        <v/>
      </c>
      <c r="CD77" s="109" t="str">
        <f t="shared" si="202"/>
        <v>FAILED CHECKS</v>
      </c>
      <c r="CE77" s="22"/>
      <c r="CF77" s="116" t="str">
        <f t="shared" si="141"/>
        <v>ERROR</v>
      </c>
      <c r="CG77" s="116" t="str">
        <f t="shared" si="142"/>
        <v>-</v>
      </c>
      <c r="CH77" s="116" t="str">
        <f t="shared" si="143"/>
        <v>-</v>
      </c>
      <c r="CI77" s="116" t="str">
        <f t="shared" si="144"/>
        <v>-</v>
      </c>
      <c r="CJ77" s="116">
        <f t="shared" si="203"/>
        <v>0</v>
      </c>
      <c r="CK77" s="116">
        <f t="shared" si="204"/>
        <v>0</v>
      </c>
      <c r="CL77" s="116">
        <f t="shared" si="205"/>
        <v>0</v>
      </c>
      <c r="CM77" s="116">
        <f t="shared" si="206"/>
        <v>0</v>
      </c>
      <c r="CN77" s="116">
        <f t="shared" si="207"/>
        <v>0</v>
      </c>
      <c r="CO77" s="116">
        <f t="shared" si="208"/>
        <v>0</v>
      </c>
      <c r="CP77" s="116">
        <f t="shared" si="209"/>
        <v>0</v>
      </c>
      <c r="CQ77" s="116">
        <f t="shared" si="210"/>
        <v>0</v>
      </c>
      <c r="CR77" s="116">
        <f t="shared" si="211"/>
        <v>0</v>
      </c>
      <c r="CS77" s="116">
        <f t="shared" si="212"/>
        <v>0</v>
      </c>
      <c r="CT77" s="116">
        <f t="shared" si="213"/>
        <v>0</v>
      </c>
      <c r="CU77" s="116">
        <f t="shared" si="214"/>
        <v>0</v>
      </c>
      <c r="CV77" s="116">
        <f t="shared" si="215"/>
        <v>0</v>
      </c>
      <c r="CW77" s="116">
        <f t="shared" si="216"/>
        <v>0</v>
      </c>
      <c r="CX77" s="116">
        <f t="shared" si="217"/>
        <v>0</v>
      </c>
      <c r="CY77" s="116">
        <f t="shared" si="218"/>
        <v>0</v>
      </c>
      <c r="CZ77" s="116">
        <f t="shared" si="219"/>
        <v>0</v>
      </c>
      <c r="DA77" s="116">
        <f t="shared" si="220"/>
        <v>0</v>
      </c>
      <c r="DB77" s="116">
        <f t="shared" si="221"/>
        <v>0</v>
      </c>
      <c r="DC77" s="116">
        <f t="shared" si="222"/>
        <v>0</v>
      </c>
      <c r="DD77" s="116">
        <f t="shared" si="223"/>
        <v>0</v>
      </c>
      <c r="DE77" s="116">
        <f t="shared" si="224"/>
        <v>0</v>
      </c>
      <c r="DF77" s="116">
        <f t="shared" si="225"/>
        <v>0</v>
      </c>
      <c r="DG77" s="116">
        <f t="shared" si="226"/>
        <v>0</v>
      </c>
      <c r="DH77" s="116">
        <f t="shared" si="227"/>
        <v>0</v>
      </c>
      <c r="DI77" s="116">
        <f t="shared" si="228"/>
        <v>0</v>
      </c>
      <c r="DJ77" s="116">
        <f t="shared" si="229"/>
        <v>0</v>
      </c>
      <c r="DK77" s="116">
        <f t="shared" si="230"/>
        <v>0</v>
      </c>
      <c r="DL77" s="116">
        <f t="shared" si="231"/>
        <v>0</v>
      </c>
      <c r="DM77" s="116">
        <f t="shared" si="232"/>
        <v>0</v>
      </c>
      <c r="DN77" s="116">
        <f t="shared" si="233"/>
        <v>0</v>
      </c>
      <c r="DO77" s="116">
        <f t="shared" si="234"/>
        <v>0</v>
      </c>
      <c r="DP77" s="116">
        <f t="shared" si="235"/>
        <v>0</v>
      </c>
      <c r="DQ77" s="116">
        <f t="shared" si="236"/>
        <v>0</v>
      </c>
      <c r="DR77" s="116">
        <f t="shared" si="237"/>
        <v>0</v>
      </c>
      <c r="DS77" s="116">
        <f t="shared" si="238"/>
        <v>0</v>
      </c>
      <c r="DT77" s="116">
        <f t="shared" si="126"/>
        <v>0</v>
      </c>
      <c r="DU77" s="116">
        <f t="shared" si="239"/>
        <v>0</v>
      </c>
      <c r="DV77" s="116">
        <f t="shared" si="145"/>
        <v>0</v>
      </c>
      <c r="DW77" s="116">
        <f t="shared" si="146"/>
        <v>0</v>
      </c>
      <c r="DX77" s="114" t="b">
        <f t="shared" si="153"/>
        <v>0</v>
      </c>
      <c r="DY77" s="116" t="str">
        <f t="shared" si="240"/>
        <v>FAILED CHECKS</v>
      </c>
      <c r="DZ77" s="2"/>
      <c r="EA77" s="105" t="str">
        <f t="shared" si="154"/>
        <v/>
      </c>
      <c r="EB77" s="2"/>
      <c r="EC77" s="105" t="str">
        <f t="shared" si="155"/>
        <v/>
      </c>
      <c r="ED77" s="2"/>
      <c r="EE77" s="105" t="str">
        <f t="shared" si="156"/>
        <v/>
      </c>
      <c r="EF77" s="2"/>
      <c r="EG77" s="6">
        <f t="shared" ref="EG77:EG140" si="242">EG76+1</f>
        <v>67</v>
      </c>
      <c r="EH77" s="2"/>
      <c r="EI77" s="29" t="str">
        <f>IF(ISBLANK('IP Rules'!P77),"",'IP Rules'!P77)</f>
        <v/>
      </c>
      <c r="EJ77" s="2"/>
      <c r="EK77" s="29" t="str">
        <f>IF(ISBLANK('IP Rules'!R77),"",'IP Rules'!R77)</f>
        <v/>
      </c>
      <c r="EL77" s="2"/>
      <c r="EM77" s="29" t="str">
        <f>IF(ISBLANK('IP Rules'!T77),"",'IP Rules'!T77)</f>
        <v/>
      </c>
      <c r="EN77" s="2"/>
      <c r="EO77" s="7" t="str">
        <f t="shared" si="147"/>
        <v>NO</v>
      </c>
      <c r="EP77" s="7" t="str">
        <f t="shared" si="148"/>
        <v>NO</v>
      </c>
      <c r="EQ77" s="7" t="str">
        <f t="shared" si="149"/>
        <v/>
      </c>
      <c r="ER77" s="7" t="str">
        <f t="shared" si="150"/>
        <v/>
      </c>
      <c r="ES77" s="7" t="str">
        <f>IF(AND(ISNUMBER('IP Rules'!R77),'IP Rules'!R77&gt;=0,'IP Rules'!R77&lt;=65535),"GOOD","BAD")</f>
        <v>BAD</v>
      </c>
      <c r="ET77" s="7" t="str">
        <f>IF(OR(AND(ISNUMBER('IP Rules'!T77),'IP Rules'!T77&gt;=1,'IP Rules'!T77&lt;=65535,'IP Rules'!R77&lt;'IP Rules'!T77),'IP Rules'!T77=""),"GOOD","BAD")</f>
        <v>GOOD</v>
      </c>
      <c r="EU77" s="9" t="str">
        <f t="shared" si="151"/>
        <v/>
      </c>
      <c r="EV77" s="2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</row>
    <row r="78" spans="1:211" ht="15.75" thickBot="1">
      <c r="A78" s="2"/>
      <c r="B78" s="6">
        <f t="shared" si="241"/>
        <v>68</v>
      </c>
      <c r="C78" s="2"/>
      <c r="D78" s="48" t="str">
        <f>IF(ISBLANK('IP Rules'!H78),"",'IP Rules'!H78)</f>
        <v/>
      </c>
      <c r="E78" s="52" t="str">
        <f t="shared" si="157"/>
        <v/>
      </c>
      <c r="F78" s="52" t="str">
        <f t="shared" si="158"/>
        <v/>
      </c>
      <c r="G78" s="52" t="str">
        <f t="shared" si="159"/>
        <v/>
      </c>
      <c r="H78" s="52" t="str">
        <f t="shared" si="160"/>
        <v/>
      </c>
      <c r="I78" s="52" t="str">
        <f t="shared" si="161"/>
        <v/>
      </c>
      <c r="J78" s="52" t="str">
        <f t="shared" si="162"/>
        <v/>
      </c>
      <c r="K78" s="52" t="str">
        <f t="shared" si="163"/>
        <v/>
      </c>
      <c r="L78" s="52" t="str">
        <f t="shared" si="164"/>
        <v/>
      </c>
      <c r="M78" s="2"/>
      <c r="N78" s="52" t="str">
        <f t="shared" si="165"/>
        <v/>
      </c>
      <c r="O78" s="2"/>
      <c r="P78" s="103" t="str">
        <f>IF(UPPER('IP Rules'!H78)="ANY","",IF(LEN(TRIM('IP Rules'!J78))=0,"",'IP Rules'!J78))</f>
        <v/>
      </c>
      <c r="Q78" s="7" t="str">
        <f t="shared" si="166"/>
        <v/>
      </c>
      <c r="R78" s="109" t="str">
        <f t="shared" si="167"/>
        <v>MISSING</v>
      </c>
      <c r="S78" s="109" t="str">
        <f t="shared" si="168"/>
        <v>MISSING</v>
      </c>
      <c r="T78" s="109" t="str">
        <f t="shared" si="169"/>
        <v>MISSING</v>
      </c>
      <c r="U78" s="110" t="str">
        <f t="shared" si="170"/>
        <v>ERROR</v>
      </c>
      <c r="V78" s="111" t="str">
        <f t="shared" si="171"/>
        <v>ERROR</v>
      </c>
      <c r="W78" s="111" t="str">
        <f t="shared" si="172"/>
        <v>ERROR</v>
      </c>
      <c r="X78" s="111" t="str">
        <f t="shared" si="173"/>
        <v>ERROR</v>
      </c>
      <c r="Y78" s="109" t="str">
        <f t="shared" si="174"/>
        <v>ERROR</v>
      </c>
      <c r="Z78" s="110" t="str">
        <f t="shared" si="175"/>
        <v>ERROR</v>
      </c>
      <c r="AA78" s="109" t="str">
        <f t="shared" si="176"/>
        <v>ERROR</v>
      </c>
      <c r="AB78" s="109" t="str">
        <f t="shared" si="177"/>
        <v>ERROR</v>
      </c>
      <c r="AC78" s="109" t="str">
        <f t="shared" si="178"/>
        <v>ERROR</v>
      </c>
      <c r="AD78" s="109" t="str">
        <f t="shared" si="179"/>
        <v>ERROR</v>
      </c>
      <c r="AE78" s="110" t="str">
        <f t="shared" si="180"/>
        <v>ERROR</v>
      </c>
      <c r="AF78" s="7" t="str">
        <f t="shared" si="181"/>
        <v/>
      </c>
      <c r="AG78" s="104" t="str">
        <f t="shared" si="182"/>
        <v/>
      </c>
      <c r="AH78" s="104" t="str">
        <f t="shared" si="183"/>
        <v/>
      </c>
      <c r="AI78" s="104" t="str">
        <f t="shared" si="184"/>
        <v/>
      </c>
      <c r="AJ78" s="114" t="str">
        <f>IF(AND(Q78&lt;&gt;"ERROR",UPPER('IP Rules'!D78)="GLOBAL",UPPER(N78)="ANY"),"All_IPs","")</f>
        <v/>
      </c>
      <c r="AK78" s="114" t="str">
        <f>IF(AND(Q78&lt;&gt;"ERROR",UPPER('IP Rules'!D78)="NATIONAL",UPPER(N78)="ANY"),"GRP_ALL_CNSP_SUBNETS","")</f>
        <v/>
      </c>
      <c r="AL78" s="104" t="str">
        <f>IF(LEN(TRIM(D78))=0,"",IF(AND(Q78&lt;&gt;"ERROR",UPPER('IP Rules'!H78)&lt;&gt;"ANY"),AI78&amp;N78&amp;"_"&amp;AG78,""))</f>
        <v/>
      </c>
      <c r="AM78" s="109" t="str">
        <f t="shared" si="185"/>
        <v>FAILED CHECKS</v>
      </c>
      <c r="AN78" s="2"/>
      <c r="AO78" s="62" t="str">
        <f t="shared" si="152"/>
        <v/>
      </c>
      <c r="AP78" s="26"/>
      <c r="AQ78" s="62" t="str">
        <f t="shared" si="186"/>
        <v/>
      </c>
      <c r="AR78" s="26"/>
      <c r="AS78" s="6">
        <f>'IP Rules'!F78</f>
        <v>0</v>
      </c>
      <c r="AT78" s="2"/>
      <c r="AU78" s="6">
        <f t="shared" si="187"/>
        <v>68</v>
      </c>
      <c r="AV78" s="2"/>
      <c r="AW78" s="46" t="str">
        <f>IF(ISBLANK('IP Rules'!L78),"",'IP Rules'!L78)</f>
        <v/>
      </c>
      <c r="AX78" s="2"/>
      <c r="AY78" s="52" t="str">
        <f t="shared" si="188"/>
        <v/>
      </c>
      <c r="AZ78" s="52" t="str">
        <f t="shared" si="189"/>
        <v/>
      </c>
      <c r="BA78" s="52" t="str">
        <f t="shared" si="190"/>
        <v/>
      </c>
      <c r="BB78" s="52" t="str">
        <f t="shared" si="191"/>
        <v/>
      </c>
      <c r="BC78" s="52" t="str">
        <f t="shared" si="192"/>
        <v/>
      </c>
      <c r="BD78" s="52" t="str">
        <f t="shared" si="193"/>
        <v/>
      </c>
      <c r="BE78" s="52" t="str">
        <f t="shared" si="194"/>
        <v/>
      </c>
      <c r="BF78" s="52" t="str">
        <f t="shared" si="195"/>
        <v/>
      </c>
      <c r="BG78" s="52" t="str">
        <f t="shared" si="196"/>
        <v/>
      </c>
      <c r="BH78" s="2"/>
      <c r="BI78" s="103" t="str">
        <f>IF(ISBLANK('IP Rules'!N78),"",'IP Rules'!N78)</f>
        <v/>
      </c>
      <c r="BJ78" s="110" t="str">
        <f t="shared" si="127"/>
        <v/>
      </c>
      <c r="BK78" s="109" t="str">
        <f t="shared" si="128"/>
        <v>MISSING</v>
      </c>
      <c r="BL78" s="109" t="str">
        <f t="shared" si="129"/>
        <v>MISSING</v>
      </c>
      <c r="BM78" s="109" t="str">
        <f t="shared" si="130"/>
        <v>MISSING</v>
      </c>
      <c r="BN78" s="110" t="str">
        <f t="shared" si="131"/>
        <v>ERROR</v>
      </c>
      <c r="BO78" s="111" t="str">
        <f t="shared" si="132"/>
        <v>ERROR</v>
      </c>
      <c r="BP78" s="111" t="str">
        <f t="shared" si="133"/>
        <v>ERROR</v>
      </c>
      <c r="BQ78" s="111" t="str">
        <f t="shared" si="134"/>
        <v>ERROR</v>
      </c>
      <c r="BR78" s="109" t="str">
        <f t="shared" si="135"/>
        <v>ERROR</v>
      </c>
      <c r="BS78" s="110" t="str">
        <f t="shared" si="136"/>
        <v>ERROR</v>
      </c>
      <c r="BT78" s="109" t="str">
        <f t="shared" si="197"/>
        <v>ERROR</v>
      </c>
      <c r="BU78" s="109" t="str">
        <f t="shared" si="198"/>
        <v>ERROR</v>
      </c>
      <c r="BV78" s="109" t="str">
        <f t="shared" si="199"/>
        <v>ERROR</v>
      </c>
      <c r="BW78" s="109" t="str">
        <f t="shared" si="200"/>
        <v>ERROR</v>
      </c>
      <c r="BX78" s="110" t="str">
        <f t="shared" si="137"/>
        <v>ERROR</v>
      </c>
      <c r="BY78" s="110" t="str">
        <f t="shared" si="125"/>
        <v/>
      </c>
      <c r="BZ78" s="117" t="str">
        <f t="shared" si="201"/>
        <v>OK</v>
      </c>
      <c r="CA78" s="104" t="str">
        <f t="shared" si="138"/>
        <v/>
      </c>
      <c r="CB78" s="104" t="str">
        <f t="shared" si="139"/>
        <v/>
      </c>
      <c r="CC78" s="104" t="str">
        <f t="shared" si="140"/>
        <v/>
      </c>
      <c r="CD78" s="109" t="str">
        <f t="shared" si="202"/>
        <v>FAILED CHECKS</v>
      </c>
      <c r="CE78" s="22"/>
      <c r="CF78" s="116" t="str">
        <f t="shared" si="141"/>
        <v>ERROR</v>
      </c>
      <c r="CG78" s="116" t="str">
        <f t="shared" si="142"/>
        <v>-</v>
      </c>
      <c r="CH78" s="116" t="str">
        <f t="shared" si="143"/>
        <v>-</v>
      </c>
      <c r="CI78" s="116" t="str">
        <f t="shared" si="144"/>
        <v>-</v>
      </c>
      <c r="CJ78" s="116">
        <f t="shared" si="203"/>
        <v>0</v>
      </c>
      <c r="CK78" s="116">
        <f t="shared" si="204"/>
        <v>0</v>
      </c>
      <c r="CL78" s="116">
        <f t="shared" si="205"/>
        <v>0</v>
      </c>
      <c r="CM78" s="116">
        <f t="shared" si="206"/>
        <v>0</v>
      </c>
      <c r="CN78" s="116">
        <f t="shared" si="207"/>
        <v>0</v>
      </c>
      <c r="CO78" s="116">
        <f t="shared" si="208"/>
        <v>0</v>
      </c>
      <c r="CP78" s="116">
        <f t="shared" si="209"/>
        <v>0</v>
      </c>
      <c r="CQ78" s="116">
        <f t="shared" si="210"/>
        <v>0</v>
      </c>
      <c r="CR78" s="116">
        <f t="shared" si="211"/>
        <v>0</v>
      </c>
      <c r="CS78" s="116">
        <f t="shared" si="212"/>
        <v>0</v>
      </c>
      <c r="CT78" s="116">
        <f t="shared" si="213"/>
        <v>0</v>
      </c>
      <c r="CU78" s="116">
        <f t="shared" si="214"/>
        <v>0</v>
      </c>
      <c r="CV78" s="116">
        <f t="shared" si="215"/>
        <v>0</v>
      </c>
      <c r="CW78" s="116">
        <f t="shared" si="216"/>
        <v>0</v>
      </c>
      <c r="CX78" s="116">
        <f t="shared" si="217"/>
        <v>0</v>
      </c>
      <c r="CY78" s="116">
        <f t="shared" si="218"/>
        <v>0</v>
      </c>
      <c r="CZ78" s="116">
        <f t="shared" si="219"/>
        <v>0</v>
      </c>
      <c r="DA78" s="116">
        <f t="shared" si="220"/>
        <v>0</v>
      </c>
      <c r="DB78" s="116">
        <f t="shared" si="221"/>
        <v>0</v>
      </c>
      <c r="DC78" s="116">
        <f t="shared" si="222"/>
        <v>0</v>
      </c>
      <c r="DD78" s="116">
        <f t="shared" si="223"/>
        <v>0</v>
      </c>
      <c r="DE78" s="116">
        <f t="shared" si="224"/>
        <v>0</v>
      </c>
      <c r="DF78" s="116">
        <f t="shared" si="225"/>
        <v>0</v>
      </c>
      <c r="DG78" s="116">
        <f t="shared" si="226"/>
        <v>0</v>
      </c>
      <c r="DH78" s="116">
        <f t="shared" si="227"/>
        <v>0</v>
      </c>
      <c r="DI78" s="116">
        <f t="shared" si="228"/>
        <v>0</v>
      </c>
      <c r="DJ78" s="116">
        <f t="shared" si="229"/>
        <v>0</v>
      </c>
      <c r="DK78" s="116">
        <f t="shared" si="230"/>
        <v>0</v>
      </c>
      <c r="DL78" s="116">
        <f t="shared" si="231"/>
        <v>0</v>
      </c>
      <c r="DM78" s="116">
        <f t="shared" si="232"/>
        <v>0</v>
      </c>
      <c r="DN78" s="116">
        <f t="shared" si="233"/>
        <v>0</v>
      </c>
      <c r="DO78" s="116">
        <f t="shared" si="234"/>
        <v>0</v>
      </c>
      <c r="DP78" s="116">
        <f t="shared" si="235"/>
        <v>0</v>
      </c>
      <c r="DQ78" s="116">
        <f t="shared" si="236"/>
        <v>0</v>
      </c>
      <c r="DR78" s="116">
        <f t="shared" si="237"/>
        <v>0</v>
      </c>
      <c r="DS78" s="116">
        <f t="shared" si="238"/>
        <v>0</v>
      </c>
      <c r="DT78" s="116">
        <f t="shared" si="126"/>
        <v>0</v>
      </c>
      <c r="DU78" s="116">
        <f t="shared" si="239"/>
        <v>0</v>
      </c>
      <c r="DV78" s="116">
        <f t="shared" si="145"/>
        <v>0</v>
      </c>
      <c r="DW78" s="116">
        <f t="shared" si="146"/>
        <v>0</v>
      </c>
      <c r="DX78" s="114" t="b">
        <f t="shared" si="153"/>
        <v>0</v>
      </c>
      <c r="DY78" s="116" t="str">
        <f t="shared" si="240"/>
        <v>FAILED CHECKS</v>
      </c>
      <c r="DZ78" s="2"/>
      <c r="EA78" s="105" t="str">
        <f t="shared" si="154"/>
        <v/>
      </c>
      <c r="EB78" s="2"/>
      <c r="EC78" s="105" t="str">
        <f t="shared" si="155"/>
        <v/>
      </c>
      <c r="ED78" s="2"/>
      <c r="EE78" s="105" t="str">
        <f t="shared" si="156"/>
        <v/>
      </c>
      <c r="EF78" s="2"/>
      <c r="EG78" s="6">
        <f t="shared" si="242"/>
        <v>68</v>
      </c>
      <c r="EH78" s="2"/>
      <c r="EI78" s="29" t="str">
        <f>IF(ISBLANK('IP Rules'!P78),"",'IP Rules'!P78)</f>
        <v/>
      </c>
      <c r="EJ78" s="2"/>
      <c r="EK78" s="29" t="str">
        <f>IF(ISBLANK('IP Rules'!R78),"",'IP Rules'!R78)</f>
        <v/>
      </c>
      <c r="EL78" s="2"/>
      <c r="EM78" s="29" t="str">
        <f>IF(ISBLANK('IP Rules'!T78),"",'IP Rules'!T78)</f>
        <v/>
      </c>
      <c r="EN78" s="2"/>
      <c r="EO78" s="7" t="str">
        <f t="shared" si="147"/>
        <v>NO</v>
      </c>
      <c r="EP78" s="7" t="str">
        <f t="shared" si="148"/>
        <v>NO</v>
      </c>
      <c r="EQ78" s="7" t="str">
        <f t="shared" si="149"/>
        <v/>
      </c>
      <c r="ER78" s="7" t="str">
        <f t="shared" si="150"/>
        <v/>
      </c>
      <c r="ES78" s="7" t="str">
        <f>IF(AND(ISNUMBER('IP Rules'!R78),'IP Rules'!R78&gt;=0,'IP Rules'!R78&lt;=65535),"GOOD","BAD")</f>
        <v>BAD</v>
      </c>
      <c r="ET78" s="7" t="str">
        <f>IF(OR(AND(ISNUMBER('IP Rules'!T78),'IP Rules'!T78&gt;=1,'IP Rules'!T78&lt;=65535,'IP Rules'!R78&lt;'IP Rules'!T78),'IP Rules'!T78=""),"GOOD","BAD")</f>
        <v>GOOD</v>
      </c>
      <c r="EU78" s="9" t="str">
        <f t="shared" si="151"/>
        <v/>
      </c>
      <c r="EV78" s="2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</row>
    <row r="79" spans="1:211" ht="15.75" thickBot="1">
      <c r="A79" s="2"/>
      <c r="B79" s="6">
        <f t="shared" si="241"/>
        <v>69</v>
      </c>
      <c r="C79" s="2"/>
      <c r="D79" s="48" t="str">
        <f>IF(ISBLANK('IP Rules'!H79),"",'IP Rules'!H79)</f>
        <v/>
      </c>
      <c r="E79" s="52" t="str">
        <f t="shared" si="157"/>
        <v/>
      </c>
      <c r="F79" s="52" t="str">
        <f t="shared" si="158"/>
        <v/>
      </c>
      <c r="G79" s="52" t="str">
        <f t="shared" si="159"/>
        <v/>
      </c>
      <c r="H79" s="52" t="str">
        <f t="shared" si="160"/>
        <v/>
      </c>
      <c r="I79" s="52" t="str">
        <f t="shared" si="161"/>
        <v/>
      </c>
      <c r="J79" s="52" t="str">
        <f t="shared" si="162"/>
        <v/>
      </c>
      <c r="K79" s="52" t="str">
        <f t="shared" si="163"/>
        <v/>
      </c>
      <c r="L79" s="52" t="str">
        <f t="shared" si="164"/>
        <v/>
      </c>
      <c r="M79" s="2"/>
      <c r="N79" s="52" t="str">
        <f t="shared" si="165"/>
        <v/>
      </c>
      <c r="O79" s="2"/>
      <c r="P79" s="103" t="str">
        <f>IF(UPPER('IP Rules'!H79)="ANY","",IF(LEN(TRIM('IP Rules'!J79))=0,"",'IP Rules'!J79))</f>
        <v/>
      </c>
      <c r="Q79" s="7" t="str">
        <f t="shared" si="166"/>
        <v/>
      </c>
      <c r="R79" s="109" t="str">
        <f t="shared" si="167"/>
        <v>MISSING</v>
      </c>
      <c r="S79" s="109" t="str">
        <f t="shared" si="168"/>
        <v>MISSING</v>
      </c>
      <c r="T79" s="109" t="str">
        <f t="shared" si="169"/>
        <v>MISSING</v>
      </c>
      <c r="U79" s="110" t="str">
        <f t="shared" si="170"/>
        <v>ERROR</v>
      </c>
      <c r="V79" s="111" t="str">
        <f t="shared" si="171"/>
        <v>ERROR</v>
      </c>
      <c r="W79" s="111" t="str">
        <f t="shared" si="172"/>
        <v>ERROR</v>
      </c>
      <c r="X79" s="111" t="str">
        <f t="shared" si="173"/>
        <v>ERROR</v>
      </c>
      <c r="Y79" s="109" t="str">
        <f t="shared" si="174"/>
        <v>ERROR</v>
      </c>
      <c r="Z79" s="110" t="str">
        <f t="shared" si="175"/>
        <v>ERROR</v>
      </c>
      <c r="AA79" s="109" t="str">
        <f t="shared" si="176"/>
        <v>ERROR</v>
      </c>
      <c r="AB79" s="109" t="str">
        <f t="shared" si="177"/>
        <v>ERROR</v>
      </c>
      <c r="AC79" s="109" t="str">
        <f t="shared" si="178"/>
        <v>ERROR</v>
      </c>
      <c r="AD79" s="109" t="str">
        <f t="shared" si="179"/>
        <v>ERROR</v>
      </c>
      <c r="AE79" s="110" t="str">
        <f t="shared" si="180"/>
        <v>ERROR</v>
      </c>
      <c r="AF79" s="7" t="str">
        <f t="shared" si="181"/>
        <v/>
      </c>
      <c r="AG79" s="104" t="str">
        <f t="shared" si="182"/>
        <v/>
      </c>
      <c r="AH79" s="104" t="str">
        <f t="shared" si="183"/>
        <v/>
      </c>
      <c r="AI79" s="104" t="str">
        <f t="shared" si="184"/>
        <v/>
      </c>
      <c r="AJ79" s="114" t="str">
        <f>IF(AND(Q79&lt;&gt;"ERROR",UPPER('IP Rules'!D79)="GLOBAL",UPPER(N79)="ANY"),"All_IPs","")</f>
        <v/>
      </c>
      <c r="AK79" s="114" t="str">
        <f>IF(AND(Q79&lt;&gt;"ERROR",UPPER('IP Rules'!D79)="NATIONAL",UPPER(N79)="ANY"),"GRP_ALL_CNSP_SUBNETS","")</f>
        <v/>
      </c>
      <c r="AL79" s="104" t="str">
        <f>IF(LEN(TRIM(D79))=0,"",IF(AND(Q79&lt;&gt;"ERROR",UPPER('IP Rules'!H79)&lt;&gt;"ANY"),AI79&amp;N79&amp;"_"&amp;AG79,""))</f>
        <v/>
      </c>
      <c r="AM79" s="109" t="str">
        <f t="shared" si="185"/>
        <v>FAILED CHECKS</v>
      </c>
      <c r="AN79" s="2"/>
      <c r="AO79" s="62" t="str">
        <f t="shared" si="152"/>
        <v/>
      </c>
      <c r="AP79" s="26"/>
      <c r="AQ79" s="62" t="str">
        <f t="shared" si="186"/>
        <v/>
      </c>
      <c r="AR79" s="26"/>
      <c r="AS79" s="6">
        <f>'IP Rules'!F79</f>
        <v>0</v>
      </c>
      <c r="AT79" s="2"/>
      <c r="AU79" s="6">
        <f t="shared" si="187"/>
        <v>69</v>
      </c>
      <c r="AV79" s="2"/>
      <c r="AW79" s="46" t="str">
        <f>IF(ISBLANK('IP Rules'!L79),"",'IP Rules'!L79)</f>
        <v/>
      </c>
      <c r="AX79" s="2"/>
      <c r="AY79" s="52" t="str">
        <f t="shared" si="188"/>
        <v/>
      </c>
      <c r="AZ79" s="52" t="str">
        <f t="shared" si="189"/>
        <v/>
      </c>
      <c r="BA79" s="52" t="str">
        <f t="shared" si="190"/>
        <v/>
      </c>
      <c r="BB79" s="52" t="str">
        <f t="shared" si="191"/>
        <v/>
      </c>
      <c r="BC79" s="52" t="str">
        <f t="shared" si="192"/>
        <v/>
      </c>
      <c r="BD79" s="52" t="str">
        <f t="shared" si="193"/>
        <v/>
      </c>
      <c r="BE79" s="52" t="str">
        <f t="shared" si="194"/>
        <v/>
      </c>
      <c r="BF79" s="52" t="str">
        <f t="shared" si="195"/>
        <v/>
      </c>
      <c r="BG79" s="52" t="str">
        <f t="shared" si="196"/>
        <v/>
      </c>
      <c r="BH79" s="2"/>
      <c r="BI79" s="103" t="str">
        <f>IF(ISBLANK('IP Rules'!N79),"",'IP Rules'!N79)</f>
        <v/>
      </c>
      <c r="BJ79" s="110" t="str">
        <f t="shared" si="127"/>
        <v/>
      </c>
      <c r="BK79" s="109" t="str">
        <f t="shared" si="128"/>
        <v>MISSING</v>
      </c>
      <c r="BL79" s="109" t="str">
        <f t="shared" si="129"/>
        <v>MISSING</v>
      </c>
      <c r="BM79" s="109" t="str">
        <f t="shared" si="130"/>
        <v>MISSING</v>
      </c>
      <c r="BN79" s="110" t="str">
        <f t="shared" si="131"/>
        <v>ERROR</v>
      </c>
      <c r="BO79" s="111" t="str">
        <f t="shared" si="132"/>
        <v>ERROR</v>
      </c>
      <c r="BP79" s="111" t="str">
        <f t="shared" si="133"/>
        <v>ERROR</v>
      </c>
      <c r="BQ79" s="111" t="str">
        <f t="shared" si="134"/>
        <v>ERROR</v>
      </c>
      <c r="BR79" s="109" t="str">
        <f t="shared" si="135"/>
        <v>ERROR</v>
      </c>
      <c r="BS79" s="110" t="str">
        <f t="shared" si="136"/>
        <v>ERROR</v>
      </c>
      <c r="BT79" s="109" t="str">
        <f t="shared" si="197"/>
        <v>ERROR</v>
      </c>
      <c r="BU79" s="109" t="str">
        <f t="shared" si="198"/>
        <v>ERROR</v>
      </c>
      <c r="BV79" s="109" t="str">
        <f t="shared" si="199"/>
        <v>ERROR</v>
      </c>
      <c r="BW79" s="109" t="str">
        <f t="shared" si="200"/>
        <v>ERROR</v>
      </c>
      <c r="BX79" s="110" t="str">
        <f t="shared" si="137"/>
        <v>ERROR</v>
      </c>
      <c r="BY79" s="110" t="str">
        <f t="shared" si="125"/>
        <v/>
      </c>
      <c r="BZ79" s="117" t="str">
        <f t="shared" si="201"/>
        <v>OK</v>
      </c>
      <c r="CA79" s="104" t="str">
        <f t="shared" si="138"/>
        <v/>
      </c>
      <c r="CB79" s="104" t="str">
        <f t="shared" si="139"/>
        <v/>
      </c>
      <c r="CC79" s="104" t="str">
        <f t="shared" si="140"/>
        <v/>
      </c>
      <c r="CD79" s="109" t="str">
        <f t="shared" si="202"/>
        <v>FAILED CHECKS</v>
      </c>
      <c r="CE79" s="22"/>
      <c r="CF79" s="116" t="str">
        <f t="shared" si="141"/>
        <v>ERROR</v>
      </c>
      <c r="CG79" s="116" t="str">
        <f t="shared" si="142"/>
        <v>-</v>
      </c>
      <c r="CH79" s="116" t="str">
        <f t="shared" si="143"/>
        <v>-</v>
      </c>
      <c r="CI79" s="116" t="str">
        <f t="shared" si="144"/>
        <v>-</v>
      </c>
      <c r="CJ79" s="116">
        <f t="shared" si="203"/>
        <v>0</v>
      </c>
      <c r="CK79" s="116">
        <f t="shared" si="204"/>
        <v>0</v>
      </c>
      <c r="CL79" s="116">
        <f t="shared" si="205"/>
        <v>0</v>
      </c>
      <c r="CM79" s="116">
        <f t="shared" si="206"/>
        <v>0</v>
      </c>
      <c r="CN79" s="116">
        <f t="shared" si="207"/>
        <v>0</v>
      </c>
      <c r="CO79" s="116">
        <f t="shared" si="208"/>
        <v>0</v>
      </c>
      <c r="CP79" s="116">
        <f t="shared" si="209"/>
        <v>0</v>
      </c>
      <c r="CQ79" s="116">
        <f t="shared" si="210"/>
        <v>0</v>
      </c>
      <c r="CR79" s="116">
        <f t="shared" si="211"/>
        <v>0</v>
      </c>
      <c r="CS79" s="116">
        <f t="shared" si="212"/>
        <v>0</v>
      </c>
      <c r="CT79" s="116">
        <f t="shared" si="213"/>
        <v>0</v>
      </c>
      <c r="CU79" s="116">
        <f t="shared" si="214"/>
        <v>0</v>
      </c>
      <c r="CV79" s="116">
        <f t="shared" si="215"/>
        <v>0</v>
      </c>
      <c r="CW79" s="116">
        <f t="shared" si="216"/>
        <v>0</v>
      </c>
      <c r="CX79" s="116">
        <f t="shared" si="217"/>
        <v>0</v>
      </c>
      <c r="CY79" s="116">
        <f t="shared" si="218"/>
        <v>0</v>
      </c>
      <c r="CZ79" s="116">
        <f t="shared" si="219"/>
        <v>0</v>
      </c>
      <c r="DA79" s="116">
        <f t="shared" si="220"/>
        <v>0</v>
      </c>
      <c r="DB79" s="116">
        <f t="shared" si="221"/>
        <v>0</v>
      </c>
      <c r="DC79" s="116">
        <f t="shared" si="222"/>
        <v>0</v>
      </c>
      <c r="DD79" s="116">
        <f t="shared" si="223"/>
        <v>0</v>
      </c>
      <c r="DE79" s="116">
        <f t="shared" si="224"/>
        <v>0</v>
      </c>
      <c r="DF79" s="116">
        <f t="shared" si="225"/>
        <v>0</v>
      </c>
      <c r="DG79" s="116">
        <f t="shared" si="226"/>
        <v>0</v>
      </c>
      <c r="DH79" s="116">
        <f t="shared" si="227"/>
        <v>0</v>
      </c>
      <c r="DI79" s="116">
        <f t="shared" si="228"/>
        <v>0</v>
      </c>
      <c r="DJ79" s="116">
        <f t="shared" si="229"/>
        <v>0</v>
      </c>
      <c r="DK79" s="116">
        <f t="shared" si="230"/>
        <v>0</v>
      </c>
      <c r="DL79" s="116">
        <f t="shared" si="231"/>
        <v>0</v>
      </c>
      <c r="DM79" s="116">
        <f t="shared" si="232"/>
        <v>0</v>
      </c>
      <c r="DN79" s="116">
        <f t="shared" si="233"/>
        <v>0</v>
      </c>
      <c r="DO79" s="116">
        <f t="shared" si="234"/>
        <v>0</v>
      </c>
      <c r="DP79" s="116">
        <f t="shared" si="235"/>
        <v>0</v>
      </c>
      <c r="DQ79" s="116">
        <f t="shared" si="236"/>
        <v>0</v>
      </c>
      <c r="DR79" s="116">
        <f t="shared" si="237"/>
        <v>0</v>
      </c>
      <c r="DS79" s="116">
        <f t="shared" si="238"/>
        <v>0</v>
      </c>
      <c r="DT79" s="116">
        <f t="shared" si="126"/>
        <v>0</v>
      </c>
      <c r="DU79" s="116">
        <f t="shared" si="239"/>
        <v>0</v>
      </c>
      <c r="DV79" s="116">
        <f t="shared" si="145"/>
        <v>0</v>
      </c>
      <c r="DW79" s="116">
        <f t="shared" si="146"/>
        <v>0</v>
      </c>
      <c r="DX79" s="114" t="b">
        <f t="shared" si="153"/>
        <v>0</v>
      </c>
      <c r="DY79" s="116" t="str">
        <f t="shared" si="240"/>
        <v>FAILED CHECKS</v>
      </c>
      <c r="DZ79" s="2"/>
      <c r="EA79" s="105" t="str">
        <f t="shared" si="154"/>
        <v/>
      </c>
      <c r="EB79" s="2"/>
      <c r="EC79" s="105" t="str">
        <f t="shared" si="155"/>
        <v/>
      </c>
      <c r="ED79" s="2"/>
      <c r="EE79" s="105" t="str">
        <f t="shared" si="156"/>
        <v/>
      </c>
      <c r="EF79" s="2"/>
      <c r="EG79" s="6">
        <f t="shared" si="242"/>
        <v>69</v>
      </c>
      <c r="EH79" s="2"/>
      <c r="EI79" s="29" t="str">
        <f>IF(ISBLANK('IP Rules'!P79),"",'IP Rules'!P79)</f>
        <v/>
      </c>
      <c r="EJ79" s="2"/>
      <c r="EK79" s="29" t="str">
        <f>IF(ISBLANK('IP Rules'!R79),"",'IP Rules'!R79)</f>
        <v/>
      </c>
      <c r="EL79" s="2"/>
      <c r="EM79" s="29" t="str">
        <f>IF(ISBLANK('IP Rules'!T79),"",'IP Rules'!T79)</f>
        <v/>
      </c>
      <c r="EN79" s="2"/>
      <c r="EO79" s="7" t="str">
        <f t="shared" si="147"/>
        <v>NO</v>
      </c>
      <c r="EP79" s="7" t="str">
        <f t="shared" si="148"/>
        <v>NO</v>
      </c>
      <c r="EQ79" s="7" t="str">
        <f t="shared" si="149"/>
        <v/>
      </c>
      <c r="ER79" s="7" t="str">
        <f t="shared" si="150"/>
        <v/>
      </c>
      <c r="ES79" s="7" t="str">
        <f>IF(AND(ISNUMBER('IP Rules'!R79),'IP Rules'!R79&gt;=0,'IP Rules'!R79&lt;=65535),"GOOD","BAD")</f>
        <v>BAD</v>
      </c>
      <c r="ET79" s="7" t="str">
        <f>IF(OR(AND(ISNUMBER('IP Rules'!T79),'IP Rules'!T79&gt;=1,'IP Rules'!T79&lt;=65535,'IP Rules'!R79&lt;'IP Rules'!T79),'IP Rules'!T79=""),"GOOD","BAD")</f>
        <v>GOOD</v>
      </c>
      <c r="EU79" s="9" t="str">
        <f t="shared" si="151"/>
        <v/>
      </c>
      <c r="EV79" s="2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</row>
    <row r="80" spans="1:211" ht="15.75" thickBot="1">
      <c r="A80" s="2"/>
      <c r="B80" s="6">
        <f t="shared" si="241"/>
        <v>70</v>
      </c>
      <c r="C80" s="2"/>
      <c r="D80" s="48" t="str">
        <f>IF(ISBLANK('IP Rules'!H80),"",'IP Rules'!H80)</f>
        <v/>
      </c>
      <c r="E80" s="52" t="str">
        <f t="shared" si="157"/>
        <v/>
      </c>
      <c r="F80" s="52" t="str">
        <f t="shared" si="158"/>
        <v/>
      </c>
      <c r="G80" s="52" t="str">
        <f t="shared" si="159"/>
        <v/>
      </c>
      <c r="H80" s="52" t="str">
        <f t="shared" si="160"/>
        <v/>
      </c>
      <c r="I80" s="52" t="str">
        <f t="shared" si="161"/>
        <v/>
      </c>
      <c r="J80" s="52" t="str">
        <f t="shared" si="162"/>
        <v/>
      </c>
      <c r="K80" s="52" t="str">
        <f t="shared" si="163"/>
        <v/>
      </c>
      <c r="L80" s="52" t="str">
        <f t="shared" si="164"/>
        <v/>
      </c>
      <c r="M80" s="2"/>
      <c r="N80" s="52" t="str">
        <f t="shared" si="165"/>
        <v/>
      </c>
      <c r="O80" s="2"/>
      <c r="P80" s="103" t="str">
        <f>IF(UPPER('IP Rules'!H80)="ANY","",IF(LEN(TRIM('IP Rules'!J80))=0,"",'IP Rules'!J80))</f>
        <v/>
      </c>
      <c r="Q80" s="7" t="str">
        <f t="shared" si="166"/>
        <v/>
      </c>
      <c r="R80" s="109" t="str">
        <f t="shared" si="167"/>
        <v>MISSING</v>
      </c>
      <c r="S80" s="109" t="str">
        <f t="shared" si="168"/>
        <v>MISSING</v>
      </c>
      <c r="T80" s="109" t="str">
        <f t="shared" si="169"/>
        <v>MISSING</v>
      </c>
      <c r="U80" s="110" t="str">
        <f t="shared" si="170"/>
        <v>ERROR</v>
      </c>
      <c r="V80" s="111" t="str">
        <f t="shared" si="171"/>
        <v>ERROR</v>
      </c>
      <c r="W80" s="111" t="str">
        <f t="shared" si="172"/>
        <v>ERROR</v>
      </c>
      <c r="X80" s="111" t="str">
        <f t="shared" si="173"/>
        <v>ERROR</v>
      </c>
      <c r="Y80" s="109" t="str">
        <f t="shared" si="174"/>
        <v>ERROR</v>
      </c>
      <c r="Z80" s="110" t="str">
        <f t="shared" si="175"/>
        <v>ERROR</v>
      </c>
      <c r="AA80" s="109" t="str">
        <f t="shared" si="176"/>
        <v>ERROR</v>
      </c>
      <c r="AB80" s="109" t="str">
        <f t="shared" si="177"/>
        <v>ERROR</v>
      </c>
      <c r="AC80" s="109" t="str">
        <f t="shared" si="178"/>
        <v>ERROR</v>
      </c>
      <c r="AD80" s="109" t="str">
        <f t="shared" si="179"/>
        <v>ERROR</v>
      </c>
      <c r="AE80" s="110" t="str">
        <f t="shared" si="180"/>
        <v>ERROR</v>
      </c>
      <c r="AF80" s="7" t="str">
        <f t="shared" si="181"/>
        <v/>
      </c>
      <c r="AG80" s="104" t="str">
        <f t="shared" si="182"/>
        <v/>
      </c>
      <c r="AH80" s="104" t="str">
        <f t="shared" si="183"/>
        <v/>
      </c>
      <c r="AI80" s="104" t="str">
        <f t="shared" si="184"/>
        <v/>
      </c>
      <c r="AJ80" s="114" t="str">
        <f>IF(AND(Q80&lt;&gt;"ERROR",UPPER('IP Rules'!D80)="GLOBAL",UPPER(N80)="ANY"),"All_IPs","")</f>
        <v/>
      </c>
      <c r="AK80" s="114" t="str">
        <f>IF(AND(Q80&lt;&gt;"ERROR",UPPER('IP Rules'!D80)="NATIONAL",UPPER(N80)="ANY"),"GRP_ALL_CNSP_SUBNETS","")</f>
        <v/>
      </c>
      <c r="AL80" s="104" t="str">
        <f>IF(LEN(TRIM(D80))=0,"",IF(AND(Q80&lt;&gt;"ERROR",UPPER('IP Rules'!H80)&lt;&gt;"ANY"),AI80&amp;N80&amp;"_"&amp;AG80,""))</f>
        <v/>
      </c>
      <c r="AM80" s="109" t="str">
        <f t="shared" si="185"/>
        <v>FAILED CHECKS</v>
      </c>
      <c r="AN80" s="2"/>
      <c r="AO80" s="62" t="str">
        <f t="shared" si="152"/>
        <v/>
      </c>
      <c r="AP80" s="26"/>
      <c r="AQ80" s="62" t="str">
        <f t="shared" si="186"/>
        <v/>
      </c>
      <c r="AR80" s="26"/>
      <c r="AS80" s="6">
        <f>'IP Rules'!F80</f>
        <v>0</v>
      </c>
      <c r="AT80" s="2"/>
      <c r="AU80" s="6">
        <f t="shared" si="187"/>
        <v>70</v>
      </c>
      <c r="AV80" s="2"/>
      <c r="AW80" s="46" t="str">
        <f>IF(ISBLANK('IP Rules'!L80),"",'IP Rules'!L80)</f>
        <v/>
      </c>
      <c r="AX80" s="2"/>
      <c r="AY80" s="52" t="str">
        <f t="shared" si="188"/>
        <v/>
      </c>
      <c r="AZ80" s="52" t="str">
        <f t="shared" si="189"/>
        <v/>
      </c>
      <c r="BA80" s="52" t="str">
        <f t="shared" si="190"/>
        <v/>
      </c>
      <c r="BB80" s="52" t="str">
        <f t="shared" si="191"/>
        <v/>
      </c>
      <c r="BC80" s="52" t="str">
        <f t="shared" si="192"/>
        <v/>
      </c>
      <c r="BD80" s="52" t="str">
        <f t="shared" si="193"/>
        <v/>
      </c>
      <c r="BE80" s="52" t="str">
        <f t="shared" si="194"/>
        <v/>
      </c>
      <c r="BF80" s="52" t="str">
        <f t="shared" si="195"/>
        <v/>
      </c>
      <c r="BG80" s="52" t="str">
        <f t="shared" si="196"/>
        <v/>
      </c>
      <c r="BH80" s="2"/>
      <c r="BI80" s="103" t="str">
        <f>IF(ISBLANK('IP Rules'!N80),"",'IP Rules'!N80)</f>
        <v/>
      </c>
      <c r="BJ80" s="110" t="str">
        <f t="shared" si="127"/>
        <v/>
      </c>
      <c r="BK80" s="109" t="str">
        <f t="shared" si="128"/>
        <v>MISSING</v>
      </c>
      <c r="BL80" s="109" t="str">
        <f t="shared" si="129"/>
        <v>MISSING</v>
      </c>
      <c r="BM80" s="109" t="str">
        <f t="shared" si="130"/>
        <v>MISSING</v>
      </c>
      <c r="BN80" s="110" t="str">
        <f t="shared" si="131"/>
        <v>ERROR</v>
      </c>
      <c r="BO80" s="111" t="str">
        <f t="shared" si="132"/>
        <v>ERROR</v>
      </c>
      <c r="BP80" s="111" t="str">
        <f t="shared" si="133"/>
        <v>ERROR</v>
      </c>
      <c r="BQ80" s="111" t="str">
        <f t="shared" si="134"/>
        <v>ERROR</v>
      </c>
      <c r="BR80" s="109" t="str">
        <f t="shared" si="135"/>
        <v>ERROR</v>
      </c>
      <c r="BS80" s="110" t="str">
        <f t="shared" si="136"/>
        <v>ERROR</v>
      </c>
      <c r="BT80" s="109" t="str">
        <f t="shared" si="197"/>
        <v>ERROR</v>
      </c>
      <c r="BU80" s="109" t="str">
        <f t="shared" si="198"/>
        <v>ERROR</v>
      </c>
      <c r="BV80" s="109" t="str">
        <f t="shared" si="199"/>
        <v>ERROR</v>
      </c>
      <c r="BW80" s="109" t="str">
        <f t="shared" si="200"/>
        <v>ERROR</v>
      </c>
      <c r="BX80" s="110" t="str">
        <f t="shared" si="137"/>
        <v>ERROR</v>
      </c>
      <c r="BY80" s="110" t="str">
        <f t="shared" si="125"/>
        <v/>
      </c>
      <c r="BZ80" s="117" t="str">
        <f t="shared" si="201"/>
        <v>OK</v>
      </c>
      <c r="CA80" s="104" t="str">
        <f t="shared" si="138"/>
        <v/>
      </c>
      <c r="CB80" s="104" t="str">
        <f t="shared" si="139"/>
        <v/>
      </c>
      <c r="CC80" s="104" t="str">
        <f t="shared" si="140"/>
        <v/>
      </c>
      <c r="CD80" s="109" t="str">
        <f t="shared" si="202"/>
        <v>FAILED CHECKS</v>
      </c>
      <c r="CE80" s="22"/>
      <c r="CF80" s="116" t="str">
        <f t="shared" si="141"/>
        <v>ERROR</v>
      </c>
      <c r="CG80" s="116" t="str">
        <f t="shared" si="142"/>
        <v>-</v>
      </c>
      <c r="CH80" s="116" t="str">
        <f t="shared" si="143"/>
        <v>-</v>
      </c>
      <c r="CI80" s="116" t="str">
        <f t="shared" si="144"/>
        <v>-</v>
      </c>
      <c r="CJ80" s="116">
        <f t="shared" si="203"/>
        <v>0</v>
      </c>
      <c r="CK80" s="116">
        <f t="shared" si="204"/>
        <v>0</v>
      </c>
      <c r="CL80" s="116">
        <f t="shared" si="205"/>
        <v>0</v>
      </c>
      <c r="CM80" s="116">
        <f t="shared" si="206"/>
        <v>0</v>
      </c>
      <c r="CN80" s="116">
        <f t="shared" si="207"/>
        <v>0</v>
      </c>
      <c r="CO80" s="116">
        <f t="shared" si="208"/>
        <v>0</v>
      </c>
      <c r="CP80" s="116">
        <f t="shared" si="209"/>
        <v>0</v>
      </c>
      <c r="CQ80" s="116">
        <f t="shared" si="210"/>
        <v>0</v>
      </c>
      <c r="CR80" s="116">
        <f t="shared" si="211"/>
        <v>0</v>
      </c>
      <c r="CS80" s="116">
        <f t="shared" si="212"/>
        <v>0</v>
      </c>
      <c r="CT80" s="116">
        <f t="shared" si="213"/>
        <v>0</v>
      </c>
      <c r="CU80" s="116">
        <f t="shared" si="214"/>
        <v>0</v>
      </c>
      <c r="CV80" s="116">
        <f t="shared" si="215"/>
        <v>0</v>
      </c>
      <c r="CW80" s="116">
        <f t="shared" si="216"/>
        <v>0</v>
      </c>
      <c r="CX80" s="116">
        <f t="shared" si="217"/>
        <v>0</v>
      </c>
      <c r="CY80" s="116">
        <f t="shared" si="218"/>
        <v>0</v>
      </c>
      <c r="CZ80" s="116">
        <f t="shared" si="219"/>
        <v>0</v>
      </c>
      <c r="DA80" s="116">
        <f t="shared" si="220"/>
        <v>0</v>
      </c>
      <c r="DB80" s="116">
        <f t="shared" si="221"/>
        <v>0</v>
      </c>
      <c r="DC80" s="116">
        <f t="shared" si="222"/>
        <v>0</v>
      </c>
      <c r="DD80" s="116">
        <f t="shared" si="223"/>
        <v>0</v>
      </c>
      <c r="DE80" s="116">
        <f t="shared" si="224"/>
        <v>0</v>
      </c>
      <c r="DF80" s="116">
        <f t="shared" si="225"/>
        <v>0</v>
      </c>
      <c r="DG80" s="116">
        <f t="shared" si="226"/>
        <v>0</v>
      </c>
      <c r="DH80" s="116">
        <f t="shared" si="227"/>
        <v>0</v>
      </c>
      <c r="DI80" s="116">
        <f t="shared" si="228"/>
        <v>0</v>
      </c>
      <c r="DJ80" s="116">
        <f t="shared" si="229"/>
        <v>0</v>
      </c>
      <c r="DK80" s="116">
        <f t="shared" si="230"/>
        <v>0</v>
      </c>
      <c r="DL80" s="116">
        <f t="shared" si="231"/>
        <v>0</v>
      </c>
      <c r="DM80" s="116">
        <f t="shared" si="232"/>
        <v>0</v>
      </c>
      <c r="DN80" s="116">
        <f t="shared" si="233"/>
        <v>0</v>
      </c>
      <c r="DO80" s="116">
        <f t="shared" si="234"/>
        <v>0</v>
      </c>
      <c r="DP80" s="116">
        <f t="shared" si="235"/>
        <v>0</v>
      </c>
      <c r="DQ80" s="116">
        <f t="shared" si="236"/>
        <v>0</v>
      </c>
      <c r="DR80" s="116">
        <f t="shared" si="237"/>
        <v>0</v>
      </c>
      <c r="DS80" s="116">
        <f t="shared" si="238"/>
        <v>0</v>
      </c>
      <c r="DT80" s="116">
        <f t="shared" si="126"/>
        <v>0</v>
      </c>
      <c r="DU80" s="116">
        <f t="shared" si="239"/>
        <v>0</v>
      </c>
      <c r="DV80" s="116">
        <f t="shared" si="145"/>
        <v>0</v>
      </c>
      <c r="DW80" s="116">
        <f t="shared" si="146"/>
        <v>0</v>
      </c>
      <c r="DX80" s="114" t="b">
        <f t="shared" si="153"/>
        <v>0</v>
      </c>
      <c r="DY80" s="116" t="str">
        <f t="shared" si="240"/>
        <v>FAILED CHECKS</v>
      </c>
      <c r="DZ80" s="2"/>
      <c r="EA80" s="105" t="str">
        <f t="shared" si="154"/>
        <v/>
      </c>
      <c r="EB80" s="2"/>
      <c r="EC80" s="105" t="str">
        <f t="shared" si="155"/>
        <v/>
      </c>
      <c r="ED80" s="2"/>
      <c r="EE80" s="105" t="str">
        <f t="shared" si="156"/>
        <v/>
      </c>
      <c r="EF80" s="2"/>
      <c r="EG80" s="6">
        <f t="shared" si="242"/>
        <v>70</v>
      </c>
      <c r="EH80" s="2"/>
      <c r="EI80" s="29" t="str">
        <f>IF(ISBLANK('IP Rules'!P80),"",'IP Rules'!P80)</f>
        <v/>
      </c>
      <c r="EJ80" s="2"/>
      <c r="EK80" s="29" t="str">
        <f>IF(ISBLANK('IP Rules'!R80),"",'IP Rules'!R80)</f>
        <v/>
      </c>
      <c r="EL80" s="2"/>
      <c r="EM80" s="29" t="str">
        <f>IF(ISBLANK('IP Rules'!T80),"",'IP Rules'!T80)</f>
        <v/>
      </c>
      <c r="EN80" s="2"/>
      <c r="EO80" s="7" t="str">
        <f t="shared" si="147"/>
        <v>NO</v>
      </c>
      <c r="EP80" s="7" t="str">
        <f t="shared" si="148"/>
        <v>NO</v>
      </c>
      <c r="EQ80" s="7" t="str">
        <f t="shared" si="149"/>
        <v/>
      </c>
      <c r="ER80" s="7" t="str">
        <f t="shared" si="150"/>
        <v/>
      </c>
      <c r="ES80" s="7" t="str">
        <f>IF(AND(ISNUMBER('IP Rules'!R80),'IP Rules'!R80&gt;=0,'IP Rules'!R80&lt;=65535),"GOOD","BAD")</f>
        <v>BAD</v>
      </c>
      <c r="ET80" s="7" t="str">
        <f>IF(OR(AND(ISNUMBER('IP Rules'!T80),'IP Rules'!T80&gt;=1,'IP Rules'!T80&lt;=65535,'IP Rules'!R80&lt;'IP Rules'!T80),'IP Rules'!T80=""),"GOOD","BAD")</f>
        <v>GOOD</v>
      </c>
      <c r="EU80" s="9" t="str">
        <f t="shared" si="151"/>
        <v/>
      </c>
      <c r="EV80" s="2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</row>
    <row r="81" spans="1:211" ht="15.75" thickBot="1">
      <c r="A81" s="2"/>
      <c r="B81" s="6">
        <f t="shared" si="241"/>
        <v>71</v>
      </c>
      <c r="C81" s="2"/>
      <c r="D81" s="48" t="str">
        <f>IF(ISBLANK('IP Rules'!H81),"",'IP Rules'!H81)</f>
        <v/>
      </c>
      <c r="E81" s="52" t="str">
        <f t="shared" si="157"/>
        <v/>
      </c>
      <c r="F81" s="52" t="str">
        <f t="shared" si="158"/>
        <v/>
      </c>
      <c r="G81" s="52" t="str">
        <f t="shared" si="159"/>
        <v/>
      </c>
      <c r="H81" s="52" t="str">
        <f t="shared" si="160"/>
        <v/>
      </c>
      <c r="I81" s="52" t="str">
        <f t="shared" si="161"/>
        <v/>
      </c>
      <c r="J81" s="52" t="str">
        <f t="shared" si="162"/>
        <v/>
      </c>
      <c r="K81" s="52" t="str">
        <f t="shared" si="163"/>
        <v/>
      </c>
      <c r="L81" s="52" t="str">
        <f t="shared" si="164"/>
        <v/>
      </c>
      <c r="M81" s="2"/>
      <c r="N81" s="52" t="str">
        <f t="shared" si="165"/>
        <v/>
      </c>
      <c r="O81" s="2"/>
      <c r="P81" s="103" t="str">
        <f>IF(UPPER('IP Rules'!H81)="ANY","",IF(LEN(TRIM('IP Rules'!J81))=0,"",'IP Rules'!J81))</f>
        <v/>
      </c>
      <c r="Q81" s="7" t="str">
        <f t="shared" si="166"/>
        <v/>
      </c>
      <c r="R81" s="109" t="str">
        <f t="shared" si="167"/>
        <v>MISSING</v>
      </c>
      <c r="S81" s="109" t="str">
        <f t="shared" si="168"/>
        <v>MISSING</v>
      </c>
      <c r="T81" s="109" t="str">
        <f t="shared" si="169"/>
        <v>MISSING</v>
      </c>
      <c r="U81" s="110" t="str">
        <f t="shared" si="170"/>
        <v>ERROR</v>
      </c>
      <c r="V81" s="111" t="str">
        <f t="shared" si="171"/>
        <v>ERROR</v>
      </c>
      <c r="W81" s="111" t="str">
        <f t="shared" si="172"/>
        <v>ERROR</v>
      </c>
      <c r="X81" s="111" t="str">
        <f t="shared" si="173"/>
        <v>ERROR</v>
      </c>
      <c r="Y81" s="109" t="str">
        <f t="shared" si="174"/>
        <v>ERROR</v>
      </c>
      <c r="Z81" s="110" t="str">
        <f t="shared" si="175"/>
        <v>ERROR</v>
      </c>
      <c r="AA81" s="109" t="str">
        <f t="shared" si="176"/>
        <v>ERROR</v>
      </c>
      <c r="AB81" s="109" t="str">
        <f t="shared" si="177"/>
        <v>ERROR</v>
      </c>
      <c r="AC81" s="109" t="str">
        <f t="shared" si="178"/>
        <v>ERROR</v>
      </c>
      <c r="AD81" s="109" t="str">
        <f t="shared" si="179"/>
        <v>ERROR</v>
      </c>
      <c r="AE81" s="110" t="str">
        <f t="shared" si="180"/>
        <v>ERROR</v>
      </c>
      <c r="AF81" s="7" t="str">
        <f t="shared" si="181"/>
        <v/>
      </c>
      <c r="AG81" s="104" t="str">
        <f t="shared" si="182"/>
        <v/>
      </c>
      <c r="AH81" s="104" t="str">
        <f t="shared" si="183"/>
        <v/>
      </c>
      <c r="AI81" s="104" t="str">
        <f t="shared" si="184"/>
        <v/>
      </c>
      <c r="AJ81" s="114" t="str">
        <f>IF(AND(Q81&lt;&gt;"ERROR",UPPER('IP Rules'!D81)="GLOBAL",UPPER(N81)="ANY"),"All_IPs","")</f>
        <v/>
      </c>
      <c r="AK81" s="114" t="str">
        <f>IF(AND(Q81&lt;&gt;"ERROR",UPPER('IP Rules'!D81)="NATIONAL",UPPER(N81)="ANY"),"GRP_ALL_CNSP_SUBNETS","")</f>
        <v/>
      </c>
      <c r="AL81" s="104" t="str">
        <f>IF(LEN(TRIM(D81))=0,"",IF(AND(Q81&lt;&gt;"ERROR",UPPER('IP Rules'!H81)&lt;&gt;"ANY"),AI81&amp;N81&amp;"_"&amp;AG81,""))</f>
        <v/>
      </c>
      <c r="AM81" s="109" t="str">
        <f t="shared" si="185"/>
        <v>FAILED CHECKS</v>
      </c>
      <c r="AN81" s="2"/>
      <c r="AO81" s="62" t="str">
        <f t="shared" si="152"/>
        <v/>
      </c>
      <c r="AP81" s="26"/>
      <c r="AQ81" s="62" t="str">
        <f t="shared" si="186"/>
        <v/>
      </c>
      <c r="AR81" s="26"/>
      <c r="AS81" s="6">
        <f>'IP Rules'!F81</f>
        <v>0</v>
      </c>
      <c r="AT81" s="2"/>
      <c r="AU81" s="6">
        <f t="shared" si="187"/>
        <v>71</v>
      </c>
      <c r="AV81" s="2"/>
      <c r="AW81" s="46" t="str">
        <f>IF(ISBLANK('IP Rules'!L81),"",'IP Rules'!L81)</f>
        <v/>
      </c>
      <c r="AX81" s="2"/>
      <c r="AY81" s="52" t="str">
        <f t="shared" si="188"/>
        <v/>
      </c>
      <c r="AZ81" s="52" t="str">
        <f t="shared" si="189"/>
        <v/>
      </c>
      <c r="BA81" s="52" t="str">
        <f t="shared" si="190"/>
        <v/>
      </c>
      <c r="BB81" s="52" t="str">
        <f t="shared" si="191"/>
        <v/>
      </c>
      <c r="BC81" s="52" t="str">
        <f t="shared" si="192"/>
        <v/>
      </c>
      <c r="BD81" s="52" t="str">
        <f t="shared" si="193"/>
        <v/>
      </c>
      <c r="BE81" s="52" t="str">
        <f t="shared" si="194"/>
        <v/>
      </c>
      <c r="BF81" s="52" t="str">
        <f t="shared" si="195"/>
        <v/>
      </c>
      <c r="BG81" s="52" t="str">
        <f t="shared" si="196"/>
        <v/>
      </c>
      <c r="BH81" s="2"/>
      <c r="BI81" s="103" t="str">
        <f>IF(ISBLANK('IP Rules'!N81),"",'IP Rules'!N81)</f>
        <v/>
      </c>
      <c r="BJ81" s="110" t="str">
        <f t="shared" si="127"/>
        <v/>
      </c>
      <c r="BK81" s="109" t="str">
        <f t="shared" si="128"/>
        <v>MISSING</v>
      </c>
      <c r="BL81" s="109" t="str">
        <f t="shared" si="129"/>
        <v>MISSING</v>
      </c>
      <c r="BM81" s="109" t="str">
        <f t="shared" si="130"/>
        <v>MISSING</v>
      </c>
      <c r="BN81" s="110" t="str">
        <f t="shared" si="131"/>
        <v>ERROR</v>
      </c>
      <c r="BO81" s="111" t="str">
        <f t="shared" si="132"/>
        <v>ERROR</v>
      </c>
      <c r="BP81" s="111" t="str">
        <f t="shared" si="133"/>
        <v>ERROR</v>
      </c>
      <c r="BQ81" s="111" t="str">
        <f t="shared" si="134"/>
        <v>ERROR</v>
      </c>
      <c r="BR81" s="109" t="str">
        <f t="shared" si="135"/>
        <v>ERROR</v>
      </c>
      <c r="BS81" s="110" t="str">
        <f t="shared" si="136"/>
        <v>ERROR</v>
      </c>
      <c r="BT81" s="109" t="str">
        <f t="shared" si="197"/>
        <v>ERROR</v>
      </c>
      <c r="BU81" s="109" t="str">
        <f t="shared" si="198"/>
        <v>ERROR</v>
      </c>
      <c r="BV81" s="109" t="str">
        <f t="shared" si="199"/>
        <v>ERROR</v>
      </c>
      <c r="BW81" s="109" t="str">
        <f t="shared" si="200"/>
        <v>ERROR</v>
      </c>
      <c r="BX81" s="110" t="str">
        <f t="shared" si="137"/>
        <v>ERROR</v>
      </c>
      <c r="BY81" s="110" t="str">
        <f t="shared" si="125"/>
        <v/>
      </c>
      <c r="BZ81" s="117" t="str">
        <f t="shared" si="201"/>
        <v>OK</v>
      </c>
      <c r="CA81" s="104" t="str">
        <f t="shared" si="138"/>
        <v/>
      </c>
      <c r="CB81" s="104" t="str">
        <f t="shared" si="139"/>
        <v/>
      </c>
      <c r="CC81" s="104" t="str">
        <f t="shared" si="140"/>
        <v/>
      </c>
      <c r="CD81" s="109" t="str">
        <f t="shared" si="202"/>
        <v>FAILED CHECKS</v>
      </c>
      <c r="CE81" s="22"/>
      <c r="CF81" s="116" t="str">
        <f t="shared" si="141"/>
        <v>ERROR</v>
      </c>
      <c r="CG81" s="116" t="str">
        <f t="shared" si="142"/>
        <v>-</v>
      </c>
      <c r="CH81" s="116" t="str">
        <f t="shared" si="143"/>
        <v>-</v>
      </c>
      <c r="CI81" s="116" t="str">
        <f t="shared" si="144"/>
        <v>-</v>
      </c>
      <c r="CJ81" s="116">
        <f t="shared" si="203"/>
        <v>0</v>
      </c>
      <c r="CK81" s="116">
        <f t="shared" si="204"/>
        <v>0</v>
      </c>
      <c r="CL81" s="116">
        <f t="shared" si="205"/>
        <v>0</v>
      </c>
      <c r="CM81" s="116">
        <f t="shared" si="206"/>
        <v>0</v>
      </c>
      <c r="CN81" s="116">
        <f t="shared" si="207"/>
        <v>0</v>
      </c>
      <c r="CO81" s="116">
        <f t="shared" si="208"/>
        <v>0</v>
      </c>
      <c r="CP81" s="116">
        <f t="shared" si="209"/>
        <v>0</v>
      </c>
      <c r="CQ81" s="116">
        <f t="shared" si="210"/>
        <v>0</v>
      </c>
      <c r="CR81" s="116">
        <f t="shared" si="211"/>
        <v>0</v>
      </c>
      <c r="CS81" s="116">
        <f t="shared" si="212"/>
        <v>0</v>
      </c>
      <c r="CT81" s="116">
        <f t="shared" si="213"/>
        <v>0</v>
      </c>
      <c r="CU81" s="116">
        <f t="shared" si="214"/>
        <v>0</v>
      </c>
      <c r="CV81" s="116">
        <f t="shared" si="215"/>
        <v>0</v>
      </c>
      <c r="CW81" s="116">
        <f t="shared" si="216"/>
        <v>0</v>
      </c>
      <c r="CX81" s="116">
        <f t="shared" si="217"/>
        <v>0</v>
      </c>
      <c r="CY81" s="116">
        <f t="shared" si="218"/>
        <v>0</v>
      </c>
      <c r="CZ81" s="116">
        <f t="shared" si="219"/>
        <v>0</v>
      </c>
      <c r="DA81" s="116">
        <f t="shared" si="220"/>
        <v>0</v>
      </c>
      <c r="DB81" s="116">
        <f t="shared" si="221"/>
        <v>0</v>
      </c>
      <c r="DC81" s="116">
        <f t="shared" si="222"/>
        <v>0</v>
      </c>
      <c r="DD81" s="116">
        <f t="shared" si="223"/>
        <v>0</v>
      </c>
      <c r="DE81" s="116">
        <f t="shared" si="224"/>
        <v>0</v>
      </c>
      <c r="DF81" s="116">
        <f t="shared" si="225"/>
        <v>0</v>
      </c>
      <c r="DG81" s="116">
        <f t="shared" si="226"/>
        <v>0</v>
      </c>
      <c r="DH81" s="116">
        <f t="shared" si="227"/>
        <v>0</v>
      </c>
      <c r="DI81" s="116">
        <f t="shared" si="228"/>
        <v>0</v>
      </c>
      <c r="DJ81" s="116">
        <f t="shared" si="229"/>
        <v>0</v>
      </c>
      <c r="DK81" s="116">
        <f t="shared" si="230"/>
        <v>0</v>
      </c>
      <c r="DL81" s="116">
        <f t="shared" si="231"/>
        <v>0</v>
      </c>
      <c r="DM81" s="116">
        <f t="shared" si="232"/>
        <v>0</v>
      </c>
      <c r="DN81" s="116">
        <f t="shared" si="233"/>
        <v>0</v>
      </c>
      <c r="DO81" s="116">
        <f t="shared" si="234"/>
        <v>0</v>
      </c>
      <c r="DP81" s="116">
        <f t="shared" si="235"/>
        <v>0</v>
      </c>
      <c r="DQ81" s="116">
        <f t="shared" si="236"/>
        <v>0</v>
      </c>
      <c r="DR81" s="116">
        <f t="shared" si="237"/>
        <v>0</v>
      </c>
      <c r="DS81" s="116">
        <f t="shared" si="238"/>
        <v>0</v>
      </c>
      <c r="DT81" s="116">
        <f t="shared" si="126"/>
        <v>0</v>
      </c>
      <c r="DU81" s="116">
        <f t="shared" si="239"/>
        <v>0</v>
      </c>
      <c r="DV81" s="116">
        <f t="shared" si="145"/>
        <v>0</v>
      </c>
      <c r="DW81" s="116">
        <f t="shared" si="146"/>
        <v>0</v>
      </c>
      <c r="DX81" s="114" t="b">
        <f t="shared" si="153"/>
        <v>0</v>
      </c>
      <c r="DY81" s="116" t="str">
        <f t="shared" si="240"/>
        <v>FAILED CHECKS</v>
      </c>
      <c r="DZ81" s="2"/>
      <c r="EA81" s="105" t="str">
        <f t="shared" si="154"/>
        <v/>
      </c>
      <c r="EB81" s="2"/>
      <c r="EC81" s="105" t="str">
        <f t="shared" si="155"/>
        <v/>
      </c>
      <c r="ED81" s="2"/>
      <c r="EE81" s="105" t="str">
        <f t="shared" si="156"/>
        <v/>
      </c>
      <c r="EF81" s="2"/>
      <c r="EG81" s="6">
        <f t="shared" si="242"/>
        <v>71</v>
      </c>
      <c r="EH81" s="2"/>
      <c r="EI81" s="29" t="str">
        <f>IF(ISBLANK('IP Rules'!P81),"",'IP Rules'!P81)</f>
        <v/>
      </c>
      <c r="EJ81" s="2"/>
      <c r="EK81" s="29" t="str">
        <f>IF(ISBLANK('IP Rules'!R81),"",'IP Rules'!R81)</f>
        <v/>
      </c>
      <c r="EL81" s="2"/>
      <c r="EM81" s="29" t="str">
        <f>IF(ISBLANK('IP Rules'!T81),"",'IP Rules'!T81)</f>
        <v/>
      </c>
      <c r="EN81" s="2"/>
      <c r="EO81" s="7" t="str">
        <f t="shared" si="147"/>
        <v>NO</v>
      </c>
      <c r="EP81" s="7" t="str">
        <f t="shared" si="148"/>
        <v>NO</v>
      </c>
      <c r="EQ81" s="7" t="str">
        <f t="shared" si="149"/>
        <v/>
      </c>
      <c r="ER81" s="7" t="str">
        <f t="shared" si="150"/>
        <v/>
      </c>
      <c r="ES81" s="7" t="str">
        <f>IF(AND(ISNUMBER('IP Rules'!R81),'IP Rules'!R81&gt;=0,'IP Rules'!R81&lt;=65535),"GOOD","BAD")</f>
        <v>BAD</v>
      </c>
      <c r="ET81" s="7" t="str">
        <f>IF(OR(AND(ISNUMBER('IP Rules'!T81),'IP Rules'!T81&gt;=1,'IP Rules'!T81&lt;=65535,'IP Rules'!R81&lt;'IP Rules'!T81),'IP Rules'!T81=""),"GOOD","BAD")</f>
        <v>GOOD</v>
      </c>
      <c r="EU81" s="9" t="str">
        <f t="shared" si="151"/>
        <v/>
      </c>
      <c r="EV81" s="2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</row>
    <row r="82" spans="1:211" ht="15.75" thickBot="1">
      <c r="A82" s="2"/>
      <c r="B82" s="6">
        <f t="shared" si="241"/>
        <v>72</v>
      </c>
      <c r="C82" s="2"/>
      <c r="D82" s="48" t="str">
        <f>IF(ISBLANK('IP Rules'!H82),"",'IP Rules'!H82)</f>
        <v/>
      </c>
      <c r="E82" s="52" t="str">
        <f t="shared" si="157"/>
        <v/>
      </c>
      <c r="F82" s="52" t="str">
        <f t="shared" si="158"/>
        <v/>
      </c>
      <c r="G82" s="52" t="str">
        <f t="shared" si="159"/>
        <v/>
      </c>
      <c r="H82" s="52" t="str">
        <f t="shared" si="160"/>
        <v/>
      </c>
      <c r="I82" s="52" t="str">
        <f t="shared" si="161"/>
        <v/>
      </c>
      <c r="J82" s="52" t="str">
        <f t="shared" si="162"/>
        <v/>
      </c>
      <c r="K82" s="52" t="str">
        <f t="shared" si="163"/>
        <v/>
      </c>
      <c r="L82" s="52" t="str">
        <f t="shared" si="164"/>
        <v/>
      </c>
      <c r="M82" s="2"/>
      <c r="N82" s="52" t="str">
        <f t="shared" si="165"/>
        <v/>
      </c>
      <c r="O82" s="2"/>
      <c r="P82" s="103" t="str">
        <f>IF(UPPER('IP Rules'!H82)="ANY","",IF(LEN(TRIM('IP Rules'!J82))=0,"",'IP Rules'!J82))</f>
        <v/>
      </c>
      <c r="Q82" s="7" t="str">
        <f t="shared" si="166"/>
        <v/>
      </c>
      <c r="R82" s="109" t="str">
        <f t="shared" si="167"/>
        <v>MISSING</v>
      </c>
      <c r="S82" s="109" t="str">
        <f t="shared" si="168"/>
        <v>MISSING</v>
      </c>
      <c r="T82" s="109" t="str">
        <f t="shared" si="169"/>
        <v>MISSING</v>
      </c>
      <c r="U82" s="110" t="str">
        <f t="shared" si="170"/>
        <v>ERROR</v>
      </c>
      <c r="V82" s="111" t="str">
        <f t="shared" si="171"/>
        <v>ERROR</v>
      </c>
      <c r="W82" s="111" t="str">
        <f t="shared" si="172"/>
        <v>ERROR</v>
      </c>
      <c r="X82" s="111" t="str">
        <f t="shared" si="173"/>
        <v>ERROR</v>
      </c>
      <c r="Y82" s="109" t="str">
        <f t="shared" si="174"/>
        <v>ERROR</v>
      </c>
      <c r="Z82" s="110" t="str">
        <f t="shared" si="175"/>
        <v>ERROR</v>
      </c>
      <c r="AA82" s="109" t="str">
        <f t="shared" si="176"/>
        <v>ERROR</v>
      </c>
      <c r="AB82" s="109" t="str">
        <f t="shared" si="177"/>
        <v>ERROR</v>
      </c>
      <c r="AC82" s="109" t="str">
        <f t="shared" si="178"/>
        <v>ERROR</v>
      </c>
      <c r="AD82" s="109" t="str">
        <f t="shared" si="179"/>
        <v>ERROR</v>
      </c>
      <c r="AE82" s="110" t="str">
        <f t="shared" si="180"/>
        <v>ERROR</v>
      </c>
      <c r="AF82" s="7" t="str">
        <f t="shared" si="181"/>
        <v/>
      </c>
      <c r="AG82" s="104" t="str">
        <f t="shared" si="182"/>
        <v/>
      </c>
      <c r="AH82" s="104" t="str">
        <f t="shared" si="183"/>
        <v/>
      </c>
      <c r="AI82" s="104" t="str">
        <f t="shared" si="184"/>
        <v/>
      </c>
      <c r="AJ82" s="114" t="str">
        <f>IF(AND(Q82&lt;&gt;"ERROR",UPPER('IP Rules'!D82)="GLOBAL",UPPER(N82)="ANY"),"All_IPs","")</f>
        <v/>
      </c>
      <c r="AK82" s="114" t="str">
        <f>IF(AND(Q82&lt;&gt;"ERROR",UPPER('IP Rules'!D82)="NATIONAL",UPPER(N82)="ANY"),"GRP_ALL_CNSP_SUBNETS","")</f>
        <v/>
      </c>
      <c r="AL82" s="104" t="str">
        <f>IF(LEN(TRIM(D82))=0,"",IF(AND(Q82&lt;&gt;"ERROR",UPPER('IP Rules'!H82)&lt;&gt;"ANY"),AI82&amp;N82&amp;"_"&amp;AG82,""))</f>
        <v/>
      </c>
      <c r="AM82" s="109" t="str">
        <f t="shared" si="185"/>
        <v>FAILED CHECKS</v>
      </c>
      <c r="AN82" s="2"/>
      <c r="AO82" s="62" t="str">
        <f t="shared" si="152"/>
        <v/>
      </c>
      <c r="AP82" s="26"/>
      <c r="AQ82" s="62" t="str">
        <f t="shared" si="186"/>
        <v/>
      </c>
      <c r="AR82" s="26"/>
      <c r="AS82" s="6">
        <f>'IP Rules'!F82</f>
        <v>0</v>
      </c>
      <c r="AT82" s="2"/>
      <c r="AU82" s="6">
        <f t="shared" si="187"/>
        <v>72</v>
      </c>
      <c r="AV82" s="2"/>
      <c r="AW82" s="46" t="str">
        <f>IF(ISBLANK('IP Rules'!L82),"",'IP Rules'!L82)</f>
        <v/>
      </c>
      <c r="AX82" s="2"/>
      <c r="AY82" s="52" t="str">
        <f t="shared" si="188"/>
        <v/>
      </c>
      <c r="AZ82" s="52" t="str">
        <f t="shared" si="189"/>
        <v/>
      </c>
      <c r="BA82" s="52" t="str">
        <f t="shared" si="190"/>
        <v/>
      </c>
      <c r="BB82" s="52" t="str">
        <f t="shared" si="191"/>
        <v/>
      </c>
      <c r="BC82" s="52" t="str">
        <f t="shared" si="192"/>
        <v/>
      </c>
      <c r="BD82" s="52" t="str">
        <f t="shared" si="193"/>
        <v/>
      </c>
      <c r="BE82" s="52" t="str">
        <f t="shared" si="194"/>
        <v/>
      </c>
      <c r="BF82" s="52" t="str">
        <f t="shared" si="195"/>
        <v/>
      </c>
      <c r="BG82" s="52" t="str">
        <f t="shared" si="196"/>
        <v/>
      </c>
      <c r="BH82" s="2"/>
      <c r="BI82" s="103" t="str">
        <f>IF(ISBLANK('IP Rules'!N82),"",'IP Rules'!N82)</f>
        <v/>
      </c>
      <c r="BJ82" s="110" t="str">
        <f t="shared" si="127"/>
        <v/>
      </c>
      <c r="BK82" s="109" t="str">
        <f t="shared" si="128"/>
        <v>MISSING</v>
      </c>
      <c r="BL82" s="109" t="str">
        <f t="shared" si="129"/>
        <v>MISSING</v>
      </c>
      <c r="BM82" s="109" t="str">
        <f t="shared" si="130"/>
        <v>MISSING</v>
      </c>
      <c r="BN82" s="110" t="str">
        <f t="shared" si="131"/>
        <v>ERROR</v>
      </c>
      <c r="BO82" s="111" t="str">
        <f t="shared" si="132"/>
        <v>ERROR</v>
      </c>
      <c r="BP82" s="111" t="str">
        <f t="shared" si="133"/>
        <v>ERROR</v>
      </c>
      <c r="BQ82" s="111" t="str">
        <f t="shared" si="134"/>
        <v>ERROR</v>
      </c>
      <c r="BR82" s="109" t="str">
        <f t="shared" si="135"/>
        <v>ERROR</v>
      </c>
      <c r="BS82" s="110" t="str">
        <f t="shared" si="136"/>
        <v>ERROR</v>
      </c>
      <c r="BT82" s="109" t="str">
        <f t="shared" si="197"/>
        <v>ERROR</v>
      </c>
      <c r="BU82" s="109" t="str">
        <f t="shared" si="198"/>
        <v>ERROR</v>
      </c>
      <c r="BV82" s="109" t="str">
        <f t="shared" si="199"/>
        <v>ERROR</v>
      </c>
      <c r="BW82" s="109" t="str">
        <f t="shared" si="200"/>
        <v>ERROR</v>
      </c>
      <c r="BX82" s="110" t="str">
        <f t="shared" si="137"/>
        <v>ERROR</v>
      </c>
      <c r="BY82" s="110" t="str">
        <f t="shared" si="125"/>
        <v/>
      </c>
      <c r="BZ82" s="117" t="str">
        <f t="shared" si="201"/>
        <v>OK</v>
      </c>
      <c r="CA82" s="104" t="str">
        <f t="shared" si="138"/>
        <v/>
      </c>
      <c r="CB82" s="104" t="str">
        <f t="shared" si="139"/>
        <v/>
      </c>
      <c r="CC82" s="104" t="str">
        <f t="shared" si="140"/>
        <v/>
      </c>
      <c r="CD82" s="109" t="str">
        <f t="shared" si="202"/>
        <v>FAILED CHECKS</v>
      </c>
      <c r="CE82" s="22"/>
      <c r="CF82" s="116" t="str">
        <f t="shared" si="141"/>
        <v>ERROR</v>
      </c>
      <c r="CG82" s="116" t="str">
        <f t="shared" si="142"/>
        <v>-</v>
      </c>
      <c r="CH82" s="116" t="str">
        <f t="shared" si="143"/>
        <v>-</v>
      </c>
      <c r="CI82" s="116" t="str">
        <f t="shared" si="144"/>
        <v>-</v>
      </c>
      <c r="CJ82" s="116">
        <f t="shared" si="203"/>
        <v>0</v>
      </c>
      <c r="CK82" s="116">
        <f t="shared" si="204"/>
        <v>0</v>
      </c>
      <c r="CL82" s="116">
        <f t="shared" si="205"/>
        <v>0</v>
      </c>
      <c r="CM82" s="116">
        <f t="shared" si="206"/>
        <v>0</v>
      </c>
      <c r="CN82" s="116">
        <f t="shared" si="207"/>
        <v>0</v>
      </c>
      <c r="CO82" s="116">
        <f t="shared" si="208"/>
        <v>0</v>
      </c>
      <c r="CP82" s="116">
        <f t="shared" si="209"/>
        <v>0</v>
      </c>
      <c r="CQ82" s="116">
        <f t="shared" si="210"/>
        <v>0</v>
      </c>
      <c r="CR82" s="116">
        <f t="shared" si="211"/>
        <v>0</v>
      </c>
      <c r="CS82" s="116">
        <f t="shared" si="212"/>
        <v>0</v>
      </c>
      <c r="CT82" s="116">
        <f t="shared" si="213"/>
        <v>0</v>
      </c>
      <c r="CU82" s="116">
        <f t="shared" si="214"/>
        <v>0</v>
      </c>
      <c r="CV82" s="116">
        <f t="shared" si="215"/>
        <v>0</v>
      </c>
      <c r="CW82" s="116">
        <f t="shared" si="216"/>
        <v>0</v>
      </c>
      <c r="CX82" s="116">
        <f t="shared" si="217"/>
        <v>0</v>
      </c>
      <c r="CY82" s="116">
        <f t="shared" si="218"/>
        <v>0</v>
      </c>
      <c r="CZ82" s="116">
        <f t="shared" si="219"/>
        <v>0</v>
      </c>
      <c r="DA82" s="116">
        <f t="shared" si="220"/>
        <v>0</v>
      </c>
      <c r="DB82" s="116">
        <f t="shared" si="221"/>
        <v>0</v>
      </c>
      <c r="DC82" s="116">
        <f t="shared" si="222"/>
        <v>0</v>
      </c>
      <c r="DD82" s="116">
        <f t="shared" si="223"/>
        <v>0</v>
      </c>
      <c r="DE82" s="116">
        <f t="shared" si="224"/>
        <v>0</v>
      </c>
      <c r="DF82" s="116">
        <f t="shared" si="225"/>
        <v>0</v>
      </c>
      <c r="DG82" s="116">
        <f t="shared" si="226"/>
        <v>0</v>
      </c>
      <c r="DH82" s="116">
        <f t="shared" si="227"/>
        <v>0</v>
      </c>
      <c r="DI82" s="116">
        <f t="shared" si="228"/>
        <v>0</v>
      </c>
      <c r="DJ82" s="116">
        <f t="shared" si="229"/>
        <v>0</v>
      </c>
      <c r="DK82" s="116">
        <f t="shared" si="230"/>
        <v>0</v>
      </c>
      <c r="DL82" s="116">
        <f t="shared" si="231"/>
        <v>0</v>
      </c>
      <c r="DM82" s="116">
        <f t="shared" si="232"/>
        <v>0</v>
      </c>
      <c r="DN82" s="116">
        <f t="shared" si="233"/>
        <v>0</v>
      </c>
      <c r="DO82" s="116">
        <f t="shared" si="234"/>
        <v>0</v>
      </c>
      <c r="DP82" s="116">
        <f t="shared" si="235"/>
        <v>0</v>
      </c>
      <c r="DQ82" s="116">
        <f t="shared" si="236"/>
        <v>0</v>
      </c>
      <c r="DR82" s="116">
        <f t="shared" si="237"/>
        <v>0</v>
      </c>
      <c r="DS82" s="116">
        <f t="shared" si="238"/>
        <v>0</v>
      </c>
      <c r="DT82" s="116">
        <f t="shared" si="126"/>
        <v>0</v>
      </c>
      <c r="DU82" s="116">
        <f t="shared" si="239"/>
        <v>0</v>
      </c>
      <c r="DV82" s="116">
        <f t="shared" si="145"/>
        <v>0</v>
      </c>
      <c r="DW82" s="116">
        <f t="shared" si="146"/>
        <v>0</v>
      </c>
      <c r="DX82" s="114" t="b">
        <f t="shared" si="153"/>
        <v>0</v>
      </c>
      <c r="DY82" s="116" t="str">
        <f t="shared" si="240"/>
        <v>FAILED CHECKS</v>
      </c>
      <c r="DZ82" s="2"/>
      <c r="EA82" s="105" t="str">
        <f t="shared" si="154"/>
        <v/>
      </c>
      <c r="EB82" s="2"/>
      <c r="EC82" s="105" t="str">
        <f t="shared" si="155"/>
        <v/>
      </c>
      <c r="ED82" s="2"/>
      <c r="EE82" s="105" t="str">
        <f t="shared" si="156"/>
        <v/>
      </c>
      <c r="EF82" s="2"/>
      <c r="EG82" s="6">
        <f t="shared" si="242"/>
        <v>72</v>
      </c>
      <c r="EH82" s="2"/>
      <c r="EI82" s="29" t="str">
        <f>IF(ISBLANK('IP Rules'!P82),"",'IP Rules'!P82)</f>
        <v/>
      </c>
      <c r="EJ82" s="2"/>
      <c r="EK82" s="29" t="str">
        <f>IF(ISBLANK('IP Rules'!R82),"",'IP Rules'!R82)</f>
        <v/>
      </c>
      <c r="EL82" s="2"/>
      <c r="EM82" s="29" t="str">
        <f>IF(ISBLANK('IP Rules'!T82),"",'IP Rules'!T82)</f>
        <v/>
      </c>
      <c r="EN82" s="2"/>
      <c r="EO82" s="7" t="str">
        <f t="shared" si="147"/>
        <v>NO</v>
      </c>
      <c r="EP82" s="7" t="str">
        <f t="shared" si="148"/>
        <v>NO</v>
      </c>
      <c r="EQ82" s="7" t="str">
        <f t="shared" si="149"/>
        <v/>
      </c>
      <c r="ER82" s="7" t="str">
        <f t="shared" si="150"/>
        <v/>
      </c>
      <c r="ES82" s="7" t="str">
        <f>IF(AND(ISNUMBER('IP Rules'!R82),'IP Rules'!R82&gt;=0,'IP Rules'!R82&lt;=65535),"GOOD","BAD")</f>
        <v>BAD</v>
      </c>
      <c r="ET82" s="7" t="str">
        <f>IF(OR(AND(ISNUMBER('IP Rules'!T82),'IP Rules'!T82&gt;=1,'IP Rules'!T82&lt;=65535,'IP Rules'!R82&lt;'IP Rules'!T82),'IP Rules'!T82=""),"GOOD","BAD")</f>
        <v>GOOD</v>
      </c>
      <c r="EU82" s="9" t="str">
        <f t="shared" si="151"/>
        <v/>
      </c>
      <c r="EV82" s="2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</row>
    <row r="83" spans="1:211" ht="15.75" thickBot="1">
      <c r="A83" s="2"/>
      <c r="B83" s="6">
        <f t="shared" si="241"/>
        <v>73</v>
      </c>
      <c r="C83" s="2"/>
      <c r="D83" s="48" t="str">
        <f>IF(ISBLANK('IP Rules'!H83),"",'IP Rules'!H83)</f>
        <v/>
      </c>
      <c r="E83" s="52" t="str">
        <f t="shared" si="157"/>
        <v/>
      </c>
      <c r="F83" s="52" t="str">
        <f t="shared" si="158"/>
        <v/>
      </c>
      <c r="G83" s="52" t="str">
        <f t="shared" si="159"/>
        <v/>
      </c>
      <c r="H83" s="52" t="str">
        <f t="shared" si="160"/>
        <v/>
      </c>
      <c r="I83" s="52" t="str">
        <f t="shared" si="161"/>
        <v/>
      </c>
      <c r="J83" s="52" t="str">
        <f t="shared" si="162"/>
        <v/>
      </c>
      <c r="K83" s="52" t="str">
        <f t="shared" si="163"/>
        <v/>
      </c>
      <c r="L83" s="52" t="str">
        <f t="shared" si="164"/>
        <v/>
      </c>
      <c r="M83" s="2"/>
      <c r="N83" s="52" t="str">
        <f t="shared" si="165"/>
        <v/>
      </c>
      <c r="O83" s="2"/>
      <c r="P83" s="103" t="str">
        <f>IF(UPPER('IP Rules'!H83)="ANY","",IF(LEN(TRIM('IP Rules'!J83))=0,"",'IP Rules'!J83))</f>
        <v/>
      </c>
      <c r="Q83" s="7" t="str">
        <f t="shared" si="166"/>
        <v/>
      </c>
      <c r="R83" s="109" t="str">
        <f t="shared" si="167"/>
        <v>MISSING</v>
      </c>
      <c r="S83" s="109" t="str">
        <f t="shared" si="168"/>
        <v>MISSING</v>
      </c>
      <c r="T83" s="109" t="str">
        <f t="shared" si="169"/>
        <v>MISSING</v>
      </c>
      <c r="U83" s="110" t="str">
        <f t="shared" si="170"/>
        <v>ERROR</v>
      </c>
      <c r="V83" s="111" t="str">
        <f t="shared" si="171"/>
        <v>ERROR</v>
      </c>
      <c r="W83" s="111" t="str">
        <f t="shared" si="172"/>
        <v>ERROR</v>
      </c>
      <c r="X83" s="111" t="str">
        <f t="shared" si="173"/>
        <v>ERROR</v>
      </c>
      <c r="Y83" s="109" t="str">
        <f t="shared" si="174"/>
        <v>ERROR</v>
      </c>
      <c r="Z83" s="110" t="str">
        <f t="shared" si="175"/>
        <v>ERROR</v>
      </c>
      <c r="AA83" s="109" t="str">
        <f t="shared" si="176"/>
        <v>ERROR</v>
      </c>
      <c r="AB83" s="109" t="str">
        <f t="shared" si="177"/>
        <v>ERROR</v>
      </c>
      <c r="AC83" s="109" t="str">
        <f t="shared" si="178"/>
        <v>ERROR</v>
      </c>
      <c r="AD83" s="109" t="str">
        <f t="shared" si="179"/>
        <v>ERROR</v>
      </c>
      <c r="AE83" s="110" t="str">
        <f t="shared" si="180"/>
        <v>ERROR</v>
      </c>
      <c r="AF83" s="7" t="str">
        <f t="shared" si="181"/>
        <v/>
      </c>
      <c r="AG83" s="104" t="str">
        <f t="shared" si="182"/>
        <v/>
      </c>
      <c r="AH83" s="104" t="str">
        <f t="shared" si="183"/>
        <v/>
      </c>
      <c r="AI83" s="104" t="str">
        <f t="shared" si="184"/>
        <v/>
      </c>
      <c r="AJ83" s="114" t="str">
        <f>IF(AND(Q83&lt;&gt;"ERROR",UPPER('IP Rules'!D83)="GLOBAL",UPPER(N83)="ANY"),"All_IPs","")</f>
        <v/>
      </c>
      <c r="AK83" s="114" t="str">
        <f>IF(AND(Q83&lt;&gt;"ERROR",UPPER('IP Rules'!D83)="NATIONAL",UPPER(N83)="ANY"),"GRP_ALL_CNSP_SUBNETS","")</f>
        <v/>
      </c>
      <c r="AL83" s="104" t="str">
        <f>IF(LEN(TRIM(D83))=0,"",IF(AND(Q83&lt;&gt;"ERROR",UPPER('IP Rules'!H83)&lt;&gt;"ANY"),AI83&amp;N83&amp;"_"&amp;AG83,""))</f>
        <v/>
      </c>
      <c r="AM83" s="109" t="str">
        <f t="shared" si="185"/>
        <v>FAILED CHECKS</v>
      </c>
      <c r="AN83" s="2"/>
      <c r="AO83" s="62" t="str">
        <f t="shared" si="152"/>
        <v/>
      </c>
      <c r="AP83" s="26"/>
      <c r="AQ83" s="62" t="str">
        <f t="shared" si="186"/>
        <v/>
      </c>
      <c r="AR83" s="26"/>
      <c r="AS83" s="6">
        <f>'IP Rules'!F83</f>
        <v>0</v>
      </c>
      <c r="AT83" s="2"/>
      <c r="AU83" s="6">
        <f t="shared" si="187"/>
        <v>73</v>
      </c>
      <c r="AV83" s="2"/>
      <c r="AW83" s="46" t="str">
        <f>IF(ISBLANK('IP Rules'!L83),"",'IP Rules'!L83)</f>
        <v/>
      </c>
      <c r="AX83" s="2"/>
      <c r="AY83" s="52" t="str">
        <f t="shared" si="188"/>
        <v/>
      </c>
      <c r="AZ83" s="52" t="str">
        <f t="shared" si="189"/>
        <v/>
      </c>
      <c r="BA83" s="52" t="str">
        <f t="shared" si="190"/>
        <v/>
      </c>
      <c r="BB83" s="52" t="str">
        <f t="shared" si="191"/>
        <v/>
      </c>
      <c r="BC83" s="52" t="str">
        <f t="shared" si="192"/>
        <v/>
      </c>
      <c r="BD83" s="52" t="str">
        <f t="shared" si="193"/>
        <v/>
      </c>
      <c r="BE83" s="52" t="str">
        <f t="shared" si="194"/>
        <v/>
      </c>
      <c r="BF83" s="52" t="str">
        <f t="shared" si="195"/>
        <v/>
      </c>
      <c r="BG83" s="52" t="str">
        <f t="shared" si="196"/>
        <v/>
      </c>
      <c r="BH83" s="2"/>
      <c r="BI83" s="103" t="str">
        <f>IF(ISBLANK('IP Rules'!N83),"",'IP Rules'!N83)</f>
        <v/>
      </c>
      <c r="BJ83" s="110" t="str">
        <f t="shared" si="127"/>
        <v/>
      </c>
      <c r="BK83" s="109" t="str">
        <f t="shared" si="128"/>
        <v>MISSING</v>
      </c>
      <c r="BL83" s="109" t="str">
        <f t="shared" si="129"/>
        <v>MISSING</v>
      </c>
      <c r="BM83" s="109" t="str">
        <f t="shared" si="130"/>
        <v>MISSING</v>
      </c>
      <c r="BN83" s="110" t="str">
        <f t="shared" si="131"/>
        <v>ERROR</v>
      </c>
      <c r="BO83" s="111" t="str">
        <f t="shared" si="132"/>
        <v>ERROR</v>
      </c>
      <c r="BP83" s="111" t="str">
        <f t="shared" si="133"/>
        <v>ERROR</v>
      </c>
      <c r="BQ83" s="111" t="str">
        <f t="shared" si="134"/>
        <v>ERROR</v>
      </c>
      <c r="BR83" s="109" t="str">
        <f t="shared" si="135"/>
        <v>ERROR</v>
      </c>
      <c r="BS83" s="110" t="str">
        <f t="shared" si="136"/>
        <v>ERROR</v>
      </c>
      <c r="BT83" s="109" t="str">
        <f t="shared" si="197"/>
        <v>ERROR</v>
      </c>
      <c r="BU83" s="109" t="str">
        <f t="shared" si="198"/>
        <v>ERROR</v>
      </c>
      <c r="BV83" s="109" t="str">
        <f t="shared" si="199"/>
        <v>ERROR</v>
      </c>
      <c r="BW83" s="109" t="str">
        <f t="shared" si="200"/>
        <v>ERROR</v>
      </c>
      <c r="BX83" s="110" t="str">
        <f t="shared" si="137"/>
        <v>ERROR</v>
      </c>
      <c r="BY83" s="110" t="str">
        <f t="shared" si="125"/>
        <v/>
      </c>
      <c r="BZ83" s="117" t="str">
        <f t="shared" si="201"/>
        <v>OK</v>
      </c>
      <c r="CA83" s="104" t="str">
        <f t="shared" si="138"/>
        <v/>
      </c>
      <c r="CB83" s="104" t="str">
        <f t="shared" si="139"/>
        <v/>
      </c>
      <c r="CC83" s="104" t="str">
        <f t="shared" si="140"/>
        <v/>
      </c>
      <c r="CD83" s="109" t="str">
        <f t="shared" si="202"/>
        <v>FAILED CHECKS</v>
      </c>
      <c r="CE83" s="22"/>
      <c r="CF83" s="116" t="str">
        <f t="shared" si="141"/>
        <v>ERROR</v>
      </c>
      <c r="CG83" s="116" t="str">
        <f t="shared" si="142"/>
        <v>-</v>
      </c>
      <c r="CH83" s="116" t="str">
        <f t="shared" si="143"/>
        <v>-</v>
      </c>
      <c r="CI83" s="116" t="str">
        <f t="shared" si="144"/>
        <v>-</v>
      </c>
      <c r="CJ83" s="116">
        <f t="shared" si="203"/>
        <v>0</v>
      </c>
      <c r="CK83" s="116">
        <f t="shared" si="204"/>
        <v>0</v>
      </c>
      <c r="CL83" s="116">
        <f t="shared" si="205"/>
        <v>0</v>
      </c>
      <c r="CM83" s="116">
        <f t="shared" si="206"/>
        <v>0</v>
      </c>
      <c r="CN83" s="116">
        <f t="shared" si="207"/>
        <v>0</v>
      </c>
      <c r="CO83" s="116">
        <f t="shared" si="208"/>
        <v>0</v>
      </c>
      <c r="CP83" s="116">
        <f t="shared" si="209"/>
        <v>0</v>
      </c>
      <c r="CQ83" s="116">
        <f t="shared" si="210"/>
        <v>0</v>
      </c>
      <c r="CR83" s="116">
        <f t="shared" si="211"/>
        <v>0</v>
      </c>
      <c r="CS83" s="116">
        <f t="shared" si="212"/>
        <v>0</v>
      </c>
      <c r="CT83" s="116">
        <f t="shared" si="213"/>
        <v>0</v>
      </c>
      <c r="CU83" s="116">
        <f t="shared" si="214"/>
        <v>0</v>
      </c>
      <c r="CV83" s="116">
        <f t="shared" si="215"/>
        <v>0</v>
      </c>
      <c r="CW83" s="116">
        <f t="shared" si="216"/>
        <v>0</v>
      </c>
      <c r="CX83" s="116">
        <f t="shared" si="217"/>
        <v>0</v>
      </c>
      <c r="CY83" s="116">
        <f t="shared" si="218"/>
        <v>0</v>
      </c>
      <c r="CZ83" s="116">
        <f t="shared" si="219"/>
        <v>0</v>
      </c>
      <c r="DA83" s="116">
        <f t="shared" si="220"/>
        <v>0</v>
      </c>
      <c r="DB83" s="116">
        <f t="shared" si="221"/>
        <v>0</v>
      </c>
      <c r="DC83" s="116">
        <f t="shared" si="222"/>
        <v>0</v>
      </c>
      <c r="DD83" s="116">
        <f t="shared" si="223"/>
        <v>0</v>
      </c>
      <c r="DE83" s="116">
        <f t="shared" si="224"/>
        <v>0</v>
      </c>
      <c r="DF83" s="116">
        <f t="shared" si="225"/>
        <v>0</v>
      </c>
      <c r="DG83" s="116">
        <f t="shared" si="226"/>
        <v>0</v>
      </c>
      <c r="DH83" s="116">
        <f t="shared" si="227"/>
        <v>0</v>
      </c>
      <c r="DI83" s="116">
        <f t="shared" si="228"/>
        <v>0</v>
      </c>
      <c r="DJ83" s="116">
        <f t="shared" si="229"/>
        <v>0</v>
      </c>
      <c r="DK83" s="116">
        <f t="shared" si="230"/>
        <v>0</v>
      </c>
      <c r="DL83" s="116">
        <f t="shared" si="231"/>
        <v>0</v>
      </c>
      <c r="DM83" s="116">
        <f t="shared" si="232"/>
        <v>0</v>
      </c>
      <c r="DN83" s="116">
        <f t="shared" si="233"/>
        <v>0</v>
      </c>
      <c r="DO83" s="116">
        <f t="shared" si="234"/>
        <v>0</v>
      </c>
      <c r="DP83" s="116">
        <f t="shared" si="235"/>
        <v>0</v>
      </c>
      <c r="DQ83" s="116">
        <f t="shared" si="236"/>
        <v>0</v>
      </c>
      <c r="DR83" s="116">
        <f t="shared" si="237"/>
        <v>0</v>
      </c>
      <c r="DS83" s="116">
        <f t="shared" si="238"/>
        <v>0</v>
      </c>
      <c r="DT83" s="116">
        <f t="shared" si="126"/>
        <v>0</v>
      </c>
      <c r="DU83" s="116">
        <f t="shared" si="239"/>
        <v>0</v>
      </c>
      <c r="DV83" s="116">
        <f t="shared" si="145"/>
        <v>0</v>
      </c>
      <c r="DW83" s="116">
        <f t="shared" si="146"/>
        <v>0</v>
      </c>
      <c r="DX83" s="114" t="b">
        <f t="shared" si="153"/>
        <v>0</v>
      </c>
      <c r="DY83" s="116" t="str">
        <f t="shared" si="240"/>
        <v>FAILED CHECKS</v>
      </c>
      <c r="DZ83" s="2"/>
      <c r="EA83" s="105" t="str">
        <f t="shared" si="154"/>
        <v/>
      </c>
      <c r="EB83" s="2"/>
      <c r="EC83" s="105" t="str">
        <f t="shared" si="155"/>
        <v/>
      </c>
      <c r="ED83" s="2"/>
      <c r="EE83" s="105" t="str">
        <f t="shared" si="156"/>
        <v/>
      </c>
      <c r="EF83" s="2"/>
      <c r="EG83" s="6">
        <f t="shared" si="242"/>
        <v>73</v>
      </c>
      <c r="EH83" s="2"/>
      <c r="EI83" s="29" t="str">
        <f>IF(ISBLANK('IP Rules'!P83),"",'IP Rules'!P83)</f>
        <v/>
      </c>
      <c r="EJ83" s="2"/>
      <c r="EK83" s="29" t="str">
        <f>IF(ISBLANK('IP Rules'!R83),"",'IP Rules'!R83)</f>
        <v/>
      </c>
      <c r="EL83" s="2"/>
      <c r="EM83" s="29" t="str">
        <f>IF(ISBLANK('IP Rules'!T83),"",'IP Rules'!T83)</f>
        <v/>
      </c>
      <c r="EN83" s="2"/>
      <c r="EO83" s="7" t="str">
        <f t="shared" si="147"/>
        <v>NO</v>
      </c>
      <c r="EP83" s="7" t="str">
        <f t="shared" si="148"/>
        <v>NO</v>
      </c>
      <c r="EQ83" s="7" t="str">
        <f t="shared" si="149"/>
        <v/>
      </c>
      <c r="ER83" s="7" t="str">
        <f t="shared" si="150"/>
        <v/>
      </c>
      <c r="ES83" s="7" t="str">
        <f>IF(AND(ISNUMBER('IP Rules'!R83),'IP Rules'!R83&gt;=0,'IP Rules'!R83&lt;=65535),"GOOD","BAD")</f>
        <v>BAD</v>
      </c>
      <c r="ET83" s="7" t="str">
        <f>IF(OR(AND(ISNUMBER('IP Rules'!T83),'IP Rules'!T83&gt;=1,'IP Rules'!T83&lt;=65535,'IP Rules'!R83&lt;'IP Rules'!T83),'IP Rules'!T83=""),"GOOD","BAD")</f>
        <v>GOOD</v>
      </c>
      <c r="EU83" s="9" t="str">
        <f t="shared" si="151"/>
        <v/>
      </c>
      <c r="EV83" s="2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</row>
    <row r="84" spans="1:211" ht="15.75" thickBot="1">
      <c r="A84" s="2"/>
      <c r="B84" s="6">
        <f t="shared" si="241"/>
        <v>74</v>
      </c>
      <c r="C84" s="2"/>
      <c r="D84" s="48" t="str">
        <f>IF(ISBLANK('IP Rules'!H84),"",'IP Rules'!H84)</f>
        <v/>
      </c>
      <c r="E84" s="52" t="str">
        <f t="shared" si="157"/>
        <v/>
      </c>
      <c r="F84" s="52" t="str">
        <f t="shared" si="158"/>
        <v/>
      </c>
      <c r="G84" s="52" t="str">
        <f t="shared" si="159"/>
        <v/>
      </c>
      <c r="H84" s="52" t="str">
        <f t="shared" si="160"/>
        <v/>
      </c>
      <c r="I84" s="52" t="str">
        <f t="shared" si="161"/>
        <v/>
      </c>
      <c r="J84" s="52" t="str">
        <f t="shared" si="162"/>
        <v/>
      </c>
      <c r="K84" s="52" t="str">
        <f t="shared" si="163"/>
        <v/>
      </c>
      <c r="L84" s="52" t="str">
        <f t="shared" si="164"/>
        <v/>
      </c>
      <c r="M84" s="2"/>
      <c r="N84" s="52" t="str">
        <f t="shared" si="165"/>
        <v/>
      </c>
      <c r="O84" s="2"/>
      <c r="P84" s="103" t="str">
        <f>IF(UPPER('IP Rules'!H84)="ANY","",IF(LEN(TRIM('IP Rules'!J84))=0,"",'IP Rules'!J84))</f>
        <v/>
      </c>
      <c r="Q84" s="7" t="str">
        <f t="shared" si="166"/>
        <v/>
      </c>
      <c r="R84" s="109" t="str">
        <f t="shared" si="167"/>
        <v>MISSING</v>
      </c>
      <c r="S84" s="109" t="str">
        <f t="shared" si="168"/>
        <v>MISSING</v>
      </c>
      <c r="T84" s="109" t="str">
        <f t="shared" si="169"/>
        <v>MISSING</v>
      </c>
      <c r="U84" s="110" t="str">
        <f t="shared" si="170"/>
        <v>ERROR</v>
      </c>
      <c r="V84" s="111" t="str">
        <f t="shared" si="171"/>
        <v>ERROR</v>
      </c>
      <c r="W84" s="111" t="str">
        <f t="shared" si="172"/>
        <v>ERROR</v>
      </c>
      <c r="X84" s="111" t="str">
        <f t="shared" si="173"/>
        <v>ERROR</v>
      </c>
      <c r="Y84" s="109" t="str">
        <f t="shared" si="174"/>
        <v>ERROR</v>
      </c>
      <c r="Z84" s="110" t="str">
        <f t="shared" si="175"/>
        <v>ERROR</v>
      </c>
      <c r="AA84" s="109" t="str">
        <f t="shared" si="176"/>
        <v>ERROR</v>
      </c>
      <c r="AB84" s="109" t="str">
        <f t="shared" si="177"/>
        <v>ERROR</v>
      </c>
      <c r="AC84" s="109" t="str">
        <f t="shared" si="178"/>
        <v>ERROR</v>
      </c>
      <c r="AD84" s="109" t="str">
        <f t="shared" si="179"/>
        <v>ERROR</v>
      </c>
      <c r="AE84" s="110" t="str">
        <f t="shared" si="180"/>
        <v>ERROR</v>
      </c>
      <c r="AF84" s="7" t="str">
        <f t="shared" si="181"/>
        <v/>
      </c>
      <c r="AG84" s="104" t="str">
        <f t="shared" si="182"/>
        <v/>
      </c>
      <c r="AH84" s="104" t="str">
        <f t="shared" si="183"/>
        <v/>
      </c>
      <c r="AI84" s="104" t="str">
        <f t="shared" si="184"/>
        <v/>
      </c>
      <c r="AJ84" s="114" t="str">
        <f>IF(AND(Q84&lt;&gt;"ERROR",UPPER('IP Rules'!D84)="GLOBAL",UPPER(N84)="ANY"),"All_IPs","")</f>
        <v/>
      </c>
      <c r="AK84" s="114" t="str">
        <f>IF(AND(Q84&lt;&gt;"ERROR",UPPER('IP Rules'!D84)="NATIONAL",UPPER(N84)="ANY"),"GRP_ALL_CNSP_SUBNETS","")</f>
        <v/>
      </c>
      <c r="AL84" s="104" t="str">
        <f>IF(LEN(TRIM(D84))=0,"",IF(AND(Q84&lt;&gt;"ERROR",UPPER('IP Rules'!H84)&lt;&gt;"ANY"),AI84&amp;N84&amp;"_"&amp;AG84,""))</f>
        <v/>
      </c>
      <c r="AM84" s="109" t="str">
        <f t="shared" si="185"/>
        <v>FAILED CHECKS</v>
      </c>
      <c r="AN84" s="2"/>
      <c r="AO84" s="62" t="str">
        <f t="shared" si="152"/>
        <v/>
      </c>
      <c r="AP84" s="26"/>
      <c r="AQ84" s="62" t="str">
        <f t="shared" si="186"/>
        <v/>
      </c>
      <c r="AR84" s="26"/>
      <c r="AS84" s="6">
        <f>'IP Rules'!F84</f>
        <v>0</v>
      </c>
      <c r="AT84" s="2"/>
      <c r="AU84" s="6">
        <f t="shared" si="187"/>
        <v>74</v>
      </c>
      <c r="AV84" s="2"/>
      <c r="AW84" s="46" t="str">
        <f>IF(ISBLANK('IP Rules'!L84),"",'IP Rules'!L84)</f>
        <v/>
      </c>
      <c r="AX84" s="2"/>
      <c r="AY84" s="52" t="str">
        <f t="shared" si="188"/>
        <v/>
      </c>
      <c r="AZ84" s="52" t="str">
        <f t="shared" si="189"/>
        <v/>
      </c>
      <c r="BA84" s="52" t="str">
        <f t="shared" si="190"/>
        <v/>
      </c>
      <c r="BB84" s="52" t="str">
        <f t="shared" si="191"/>
        <v/>
      </c>
      <c r="BC84" s="52" t="str">
        <f t="shared" si="192"/>
        <v/>
      </c>
      <c r="BD84" s="52" t="str">
        <f t="shared" si="193"/>
        <v/>
      </c>
      <c r="BE84" s="52" t="str">
        <f t="shared" si="194"/>
        <v/>
      </c>
      <c r="BF84" s="52" t="str">
        <f t="shared" si="195"/>
        <v/>
      </c>
      <c r="BG84" s="52" t="str">
        <f t="shared" si="196"/>
        <v/>
      </c>
      <c r="BH84" s="2"/>
      <c r="BI84" s="103" t="str">
        <f>IF(ISBLANK('IP Rules'!N84),"",'IP Rules'!N84)</f>
        <v/>
      </c>
      <c r="BJ84" s="110" t="str">
        <f t="shared" si="127"/>
        <v/>
      </c>
      <c r="BK84" s="109" t="str">
        <f t="shared" si="128"/>
        <v>MISSING</v>
      </c>
      <c r="BL84" s="109" t="str">
        <f t="shared" si="129"/>
        <v>MISSING</v>
      </c>
      <c r="BM84" s="109" t="str">
        <f t="shared" si="130"/>
        <v>MISSING</v>
      </c>
      <c r="BN84" s="110" t="str">
        <f t="shared" si="131"/>
        <v>ERROR</v>
      </c>
      <c r="BO84" s="111" t="str">
        <f t="shared" si="132"/>
        <v>ERROR</v>
      </c>
      <c r="BP84" s="111" t="str">
        <f t="shared" si="133"/>
        <v>ERROR</v>
      </c>
      <c r="BQ84" s="111" t="str">
        <f t="shared" si="134"/>
        <v>ERROR</v>
      </c>
      <c r="BR84" s="109" t="str">
        <f t="shared" si="135"/>
        <v>ERROR</v>
      </c>
      <c r="BS84" s="110" t="str">
        <f t="shared" si="136"/>
        <v>ERROR</v>
      </c>
      <c r="BT84" s="109" t="str">
        <f t="shared" si="197"/>
        <v>ERROR</v>
      </c>
      <c r="BU84" s="109" t="str">
        <f t="shared" si="198"/>
        <v>ERROR</v>
      </c>
      <c r="BV84" s="109" t="str">
        <f t="shared" si="199"/>
        <v>ERROR</v>
      </c>
      <c r="BW84" s="109" t="str">
        <f t="shared" si="200"/>
        <v>ERROR</v>
      </c>
      <c r="BX84" s="110" t="str">
        <f t="shared" si="137"/>
        <v>ERROR</v>
      </c>
      <c r="BY84" s="110" t="str">
        <f t="shared" si="125"/>
        <v/>
      </c>
      <c r="BZ84" s="117" t="str">
        <f t="shared" si="201"/>
        <v>OK</v>
      </c>
      <c r="CA84" s="104" t="str">
        <f t="shared" si="138"/>
        <v/>
      </c>
      <c r="CB84" s="104" t="str">
        <f t="shared" si="139"/>
        <v/>
      </c>
      <c r="CC84" s="104" t="str">
        <f t="shared" si="140"/>
        <v/>
      </c>
      <c r="CD84" s="109" t="str">
        <f t="shared" si="202"/>
        <v>FAILED CHECKS</v>
      </c>
      <c r="CE84" s="22"/>
      <c r="CF84" s="116" t="str">
        <f t="shared" si="141"/>
        <v>ERROR</v>
      </c>
      <c r="CG84" s="116" t="str">
        <f t="shared" si="142"/>
        <v>-</v>
      </c>
      <c r="CH84" s="116" t="str">
        <f t="shared" si="143"/>
        <v>-</v>
      </c>
      <c r="CI84" s="116" t="str">
        <f t="shared" si="144"/>
        <v>-</v>
      </c>
      <c r="CJ84" s="116">
        <f t="shared" si="203"/>
        <v>0</v>
      </c>
      <c r="CK84" s="116">
        <f t="shared" si="204"/>
        <v>0</v>
      </c>
      <c r="CL84" s="116">
        <f t="shared" si="205"/>
        <v>0</v>
      </c>
      <c r="CM84" s="116">
        <f t="shared" si="206"/>
        <v>0</v>
      </c>
      <c r="CN84" s="116">
        <f t="shared" si="207"/>
        <v>0</v>
      </c>
      <c r="CO84" s="116">
        <f t="shared" si="208"/>
        <v>0</v>
      </c>
      <c r="CP84" s="116">
        <f t="shared" si="209"/>
        <v>0</v>
      </c>
      <c r="CQ84" s="116">
        <f t="shared" si="210"/>
        <v>0</v>
      </c>
      <c r="CR84" s="116">
        <f t="shared" si="211"/>
        <v>0</v>
      </c>
      <c r="CS84" s="116">
        <f t="shared" si="212"/>
        <v>0</v>
      </c>
      <c r="CT84" s="116">
        <f t="shared" si="213"/>
        <v>0</v>
      </c>
      <c r="CU84" s="116">
        <f t="shared" si="214"/>
        <v>0</v>
      </c>
      <c r="CV84" s="116">
        <f t="shared" si="215"/>
        <v>0</v>
      </c>
      <c r="CW84" s="116">
        <f t="shared" si="216"/>
        <v>0</v>
      </c>
      <c r="CX84" s="116">
        <f t="shared" si="217"/>
        <v>0</v>
      </c>
      <c r="CY84" s="116">
        <f t="shared" si="218"/>
        <v>0</v>
      </c>
      <c r="CZ84" s="116">
        <f t="shared" si="219"/>
        <v>0</v>
      </c>
      <c r="DA84" s="116">
        <f t="shared" si="220"/>
        <v>0</v>
      </c>
      <c r="DB84" s="116">
        <f t="shared" si="221"/>
        <v>0</v>
      </c>
      <c r="DC84" s="116">
        <f t="shared" si="222"/>
        <v>0</v>
      </c>
      <c r="DD84" s="116">
        <f t="shared" si="223"/>
        <v>0</v>
      </c>
      <c r="DE84" s="116">
        <f t="shared" si="224"/>
        <v>0</v>
      </c>
      <c r="DF84" s="116">
        <f t="shared" si="225"/>
        <v>0</v>
      </c>
      <c r="DG84" s="116">
        <f t="shared" si="226"/>
        <v>0</v>
      </c>
      <c r="DH84" s="116">
        <f t="shared" si="227"/>
        <v>0</v>
      </c>
      <c r="DI84" s="116">
        <f t="shared" si="228"/>
        <v>0</v>
      </c>
      <c r="DJ84" s="116">
        <f t="shared" si="229"/>
        <v>0</v>
      </c>
      <c r="DK84" s="116">
        <f t="shared" si="230"/>
        <v>0</v>
      </c>
      <c r="DL84" s="116">
        <f t="shared" si="231"/>
        <v>0</v>
      </c>
      <c r="DM84" s="116">
        <f t="shared" si="232"/>
        <v>0</v>
      </c>
      <c r="DN84" s="116">
        <f t="shared" si="233"/>
        <v>0</v>
      </c>
      <c r="DO84" s="116">
        <f t="shared" si="234"/>
        <v>0</v>
      </c>
      <c r="DP84" s="116">
        <f t="shared" si="235"/>
        <v>0</v>
      </c>
      <c r="DQ84" s="116">
        <f t="shared" si="236"/>
        <v>0</v>
      </c>
      <c r="DR84" s="116">
        <f t="shared" si="237"/>
        <v>0</v>
      </c>
      <c r="DS84" s="116">
        <f t="shared" si="238"/>
        <v>0</v>
      </c>
      <c r="DT84" s="116">
        <f t="shared" si="126"/>
        <v>0</v>
      </c>
      <c r="DU84" s="116">
        <f t="shared" si="239"/>
        <v>0</v>
      </c>
      <c r="DV84" s="116">
        <f t="shared" si="145"/>
        <v>0</v>
      </c>
      <c r="DW84" s="116">
        <f t="shared" si="146"/>
        <v>0</v>
      </c>
      <c r="DX84" s="114" t="b">
        <f t="shared" si="153"/>
        <v>0</v>
      </c>
      <c r="DY84" s="116" t="str">
        <f t="shared" si="240"/>
        <v>FAILED CHECKS</v>
      </c>
      <c r="DZ84" s="2"/>
      <c r="EA84" s="105" t="str">
        <f t="shared" si="154"/>
        <v/>
      </c>
      <c r="EB84" s="2"/>
      <c r="EC84" s="105" t="str">
        <f t="shared" si="155"/>
        <v/>
      </c>
      <c r="ED84" s="2"/>
      <c r="EE84" s="105" t="str">
        <f t="shared" si="156"/>
        <v/>
      </c>
      <c r="EF84" s="2"/>
      <c r="EG84" s="6">
        <f t="shared" si="242"/>
        <v>74</v>
      </c>
      <c r="EH84" s="2"/>
      <c r="EI84" s="29" t="str">
        <f>IF(ISBLANK('IP Rules'!P84),"",'IP Rules'!P84)</f>
        <v/>
      </c>
      <c r="EJ84" s="2"/>
      <c r="EK84" s="29" t="str">
        <f>IF(ISBLANK('IP Rules'!R84),"",'IP Rules'!R84)</f>
        <v/>
      </c>
      <c r="EL84" s="2"/>
      <c r="EM84" s="29" t="str">
        <f>IF(ISBLANK('IP Rules'!T84),"",'IP Rules'!T84)</f>
        <v/>
      </c>
      <c r="EN84" s="2"/>
      <c r="EO84" s="7" t="str">
        <f t="shared" si="147"/>
        <v>NO</v>
      </c>
      <c r="EP84" s="7" t="str">
        <f t="shared" si="148"/>
        <v>NO</v>
      </c>
      <c r="EQ84" s="7" t="str">
        <f t="shared" si="149"/>
        <v/>
      </c>
      <c r="ER84" s="7" t="str">
        <f t="shared" si="150"/>
        <v/>
      </c>
      <c r="ES84" s="7" t="str">
        <f>IF(AND(ISNUMBER('IP Rules'!R84),'IP Rules'!R84&gt;=0,'IP Rules'!R84&lt;=65535),"GOOD","BAD")</f>
        <v>BAD</v>
      </c>
      <c r="ET84" s="7" t="str">
        <f>IF(OR(AND(ISNUMBER('IP Rules'!T84),'IP Rules'!T84&gt;=1,'IP Rules'!T84&lt;=65535,'IP Rules'!R84&lt;'IP Rules'!T84),'IP Rules'!T84=""),"GOOD","BAD")</f>
        <v>GOOD</v>
      </c>
      <c r="EU84" s="9" t="str">
        <f t="shared" si="151"/>
        <v/>
      </c>
      <c r="EV84" s="2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</row>
    <row r="85" spans="1:211" ht="15.75" thickBot="1">
      <c r="A85" s="2"/>
      <c r="B85" s="6">
        <f t="shared" si="241"/>
        <v>75</v>
      </c>
      <c r="C85" s="2"/>
      <c r="D85" s="48" t="str">
        <f>IF(ISBLANK('IP Rules'!H85),"",'IP Rules'!H85)</f>
        <v/>
      </c>
      <c r="E85" s="52" t="str">
        <f t="shared" si="157"/>
        <v/>
      </c>
      <c r="F85" s="52" t="str">
        <f t="shared" si="158"/>
        <v/>
      </c>
      <c r="G85" s="52" t="str">
        <f t="shared" si="159"/>
        <v/>
      </c>
      <c r="H85" s="52" t="str">
        <f t="shared" si="160"/>
        <v/>
      </c>
      <c r="I85" s="52" t="str">
        <f t="shared" si="161"/>
        <v/>
      </c>
      <c r="J85" s="52" t="str">
        <f t="shared" si="162"/>
        <v/>
      </c>
      <c r="K85" s="52" t="str">
        <f t="shared" si="163"/>
        <v/>
      </c>
      <c r="L85" s="52" t="str">
        <f t="shared" si="164"/>
        <v/>
      </c>
      <c r="M85" s="2"/>
      <c r="N85" s="52" t="str">
        <f t="shared" si="165"/>
        <v/>
      </c>
      <c r="O85" s="2"/>
      <c r="P85" s="103" t="str">
        <f>IF(UPPER('IP Rules'!H85)="ANY","",IF(LEN(TRIM('IP Rules'!J85))=0,"",'IP Rules'!J85))</f>
        <v/>
      </c>
      <c r="Q85" s="7" t="str">
        <f t="shared" si="166"/>
        <v/>
      </c>
      <c r="R85" s="109" t="str">
        <f t="shared" si="167"/>
        <v>MISSING</v>
      </c>
      <c r="S85" s="109" t="str">
        <f t="shared" si="168"/>
        <v>MISSING</v>
      </c>
      <c r="T85" s="109" t="str">
        <f t="shared" si="169"/>
        <v>MISSING</v>
      </c>
      <c r="U85" s="110" t="str">
        <f t="shared" si="170"/>
        <v>ERROR</v>
      </c>
      <c r="V85" s="111" t="str">
        <f t="shared" si="171"/>
        <v>ERROR</v>
      </c>
      <c r="W85" s="111" t="str">
        <f t="shared" si="172"/>
        <v>ERROR</v>
      </c>
      <c r="X85" s="111" t="str">
        <f t="shared" si="173"/>
        <v>ERROR</v>
      </c>
      <c r="Y85" s="109" t="str">
        <f t="shared" si="174"/>
        <v>ERROR</v>
      </c>
      <c r="Z85" s="110" t="str">
        <f t="shared" si="175"/>
        <v>ERROR</v>
      </c>
      <c r="AA85" s="109" t="str">
        <f t="shared" si="176"/>
        <v>ERROR</v>
      </c>
      <c r="AB85" s="109" t="str">
        <f t="shared" si="177"/>
        <v>ERROR</v>
      </c>
      <c r="AC85" s="109" t="str">
        <f t="shared" si="178"/>
        <v>ERROR</v>
      </c>
      <c r="AD85" s="109" t="str">
        <f t="shared" si="179"/>
        <v>ERROR</v>
      </c>
      <c r="AE85" s="110" t="str">
        <f t="shared" si="180"/>
        <v>ERROR</v>
      </c>
      <c r="AF85" s="7" t="str">
        <f t="shared" si="181"/>
        <v/>
      </c>
      <c r="AG85" s="104" t="str">
        <f t="shared" si="182"/>
        <v/>
      </c>
      <c r="AH85" s="104" t="str">
        <f t="shared" si="183"/>
        <v/>
      </c>
      <c r="AI85" s="104" t="str">
        <f t="shared" si="184"/>
        <v/>
      </c>
      <c r="AJ85" s="114" t="str">
        <f>IF(AND(Q85&lt;&gt;"ERROR",UPPER('IP Rules'!D85)="GLOBAL",UPPER(N85)="ANY"),"All_IPs","")</f>
        <v/>
      </c>
      <c r="AK85" s="114" t="str">
        <f>IF(AND(Q85&lt;&gt;"ERROR",UPPER('IP Rules'!D85)="NATIONAL",UPPER(N85)="ANY"),"GRP_ALL_CNSP_SUBNETS","")</f>
        <v/>
      </c>
      <c r="AL85" s="104" t="str">
        <f>IF(LEN(TRIM(D85))=0,"",IF(AND(Q85&lt;&gt;"ERROR",UPPER('IP Rules'!H85)&lt;&gt;"ANY"),AI85&amp;N85&amp;"_"&amp;AG85,""))</f>
        <v/>
      </c>
      <c r="AM85" s="109" t="str">
        <f t="shared" si="185"/>
        <v>FAILED CHECKS</v>
      </c>
      <c r="AN85" s="2"/>
      <c r="AO85" s="62" t="str">
        <f t="shared" si="152"/>
        <v/>
      </c>
      <c r="AP85" s="26"/>
      <c r="AQ85" s="62" t="str">
        <f t="shared" si="186"/>
        <v/>
      </c>
      <c r="AR85" s="26"/>
      <c r="AS85" s="6">
        <f>'IP Rules'!F85</f>
        <v>0</v>
      </c>
      <c r="AT85" s="2"/>
      <c r="AU85" s="6">
        <f t="shared" si="187"/>
        <v>75</v>
      </c>
      <c r="AV85" s="2"/>
      <c r="AW85" s="46" t="str">
        <f>IF(ISBLANK('IP Rules'!L85),"",'IP Rules'!L85)</f>
        <v/>
      </c>
      <c r="AX85" s="2"/>
      <c r="AY85" s="52" t="str">
        <f t="shared" si="188"/>
        <v/>
      </c>
      <c r="AZ85" s="52" t="str">
        <f t="shared" si="189"/>
        <v/>
      </c>
      <c r="BA85" s="52" t="str">
        <f t="shared" si="190"/>
        <v/>
      </c>
      <c r="BB85" s="52" t="str">
        <f t="shared" si="191"/>
        <v/>
      </c>
      <c r="BC85" s="52" t="str">
        <f t="shared" si="192"/>
        <v/>
      </c>
      <c r="BD85" s="52" t="str">
        <f t="shared" si="193"/>
        <v/>
      </c>
      <c r="BE85" s="52" t="str">
        <f t="shared" si="194"/>
        <v/>
      </c>
      <c r="BF85" s="52" t="str">
        <f t="shared" si="195"/>
        <v/>
      </c>
      <c r="BG85" s="52" t="str">
        <f t="shared" si="196"/>
        <v/>
      </c>
      <c r="BH85" s="2"/>
      <c r="BI85" s="103" t="str">
        <f>IF(ISBLANK('IP Rules'!N85),"",'IP Rules'!N85)</f>
        <v/>
      </c>
      <c r="BJ85" s="110" t="str">
        <f t="shared" si="127"/>
        <v/>
      </c>
      <c r="BK85" s="109" t="str">
        <f t="shared" si="128"/>
        <v>MISSING</v>
      </c>
      <c r="BL85" s="109" t="str">
        <f t="shared" si="129"/>
        <v>MISSING</v>
      </c>
      <c r="BM85" s="109" t="str">
        <f t="shared" si="130"/>
        <v>MISSING</v>
      </c>
      <c r="BN85" s="110" t="str">
        <f t="shared" si="131"/>
        <v>ERROR</v>
      </c>
      <c r="BO85" s="111" t="str">
        <f t="shared" si="132"/>
        <v>ERROR</v>
      </c>
      <c r="BP85" s="111" t="str">
        <f t="shared" si="133"/>
        <v>ERROR</v>
      </c>
      <c r="BQ85" s="111" t="str">
        <f t="shared" si="134"/>
        <v>ERROR</v>
      </c>
      <c r="BR85" s="109" t="str">
        <f t="shared" si="135"/>
        <v>ERROR</v>
      </c>
      <c r="BS85" s="110" t="str">
        <f t="shared" si="136"/>
        <v>ERROR</v>
      </c>
      <c r="BT85" s="109" t="str">
        <f t="shared" si="197"/>
        <v>ERROR</v>
      </c>
      <c r="BU85" s="109" t="str">
        <f t="shared" si="198"/>
        <v>ERROR</v>
      </c>
      <c r="BV85" s="109" t="str">
        <f t="shared" si="199"/>
        <v>ERROR</v>
      </c>
      <c r="BW85" s="109" t="str">
        <f t="shared" si="200"/>
        <v>ERROR</v>
      </c>
      <c r="BX85" s="110" t="str">
        <f t="shared" si="137"/>
        <v>ERROR</v>
      </c>
      <c r="BY85" s="110" t="str">
        <f t="shared" si="125"/>
        <v/>
      </c>
      <c r="BZ85" s="117" t="str">
        <f t="shared" si="201"/>
        <v>OK</v>
      </c>
      <c r="CA85" s="104" t="str">
        <f t="shared" si="138"/>
        <v/>
      </c>
      <c r="CB85" s="104" t="str">
        <f t="shared" si="139"/>
        <v/>
      </c>
      <c r="CC85" s="104" t="str">
        <f t="shared" si="140"/>
        <v/>
      </c>
      <c r="CD85" s="109" t="str">
        <f t="shared" si="202"/>
        <v>FAILED CHECKS</v>
      </c>
      <c r="CE85" s="22"/>
      <c r="CF85" s="116" t="str">
        <f t="shared" si="141"/>
        <v>ERROR</v>
      </c>
      <c r="CG85" s="116" t="str">
        <f t="shared" si="142"/>
        <v>-</v>
      </c>
      <c r="CH85" s="116" t="str">
        <f t="shared" si="143"/>
        <v>-</v>
      </c>
      <c r="CI85" s="116" t="str">
        <f t="shared" si="144"/>
        <v>-</v>
      </c>
      <c r="CJ85" s="116">
        <f t="shared" si="203"/>
        <v>0</v>
      </c>
      <c r="CK85" s="116">
        <f t="shared" si="204"/>
        <v>0</v>
      </c>
      <c r="CL85" s="116">
        <f t="shared" si="205"/>
        <v>0</v>
      </c>
      <c r="CM85" s="116">
        <f t="shared" si="206"/>
        <v>0</v>
      </c>
      <c r="CN85" s="116">
        <f t="shared" si="207"/>
        <v>0</v>
      </c>
      <c r="CO85" s="116">
        <f t="shared" si="208"/>
        <v>0</v>
      </c>
      <c r="CP85" s="116">
        <f t="shared" si="209"/>
        <v>0</v>
      </c>
      <c r="CQ85" s="116">
        <f t="shared" si="210"/>
        <v>0</v>
      </c>
      <c r="CR85" s="116">
        <f t="shared" si="211"/>
        <v>0</v>
      </c>
      <c r="CS85" s="116">
        <f t="shared" si="212"/>
        <v>0</v>
      </c>
      <c r="CT85" s="116">
        <f t="shared" si="213"/>
        <v>0</v>
      </c>
      <c r="CU85" s="116">
        <f t="shared" si="214"/>
        <v>0</v>
      </c>
      <c r="CV85" s="116">
        <f t="shared" si="215"/>
        <v>0</v>
      </c>
      <c r="CW85" s="116">
        <f t="shared" si="216"/>
        <v>0</v>
      </c>
      <c r="CX85" s="116">
        <f t="shared" si="217"/>
        <v>0</v>
      </c>
      <c r="CY85" s="116">
        <f t="shared" si="218"/>
        <v>0</v>
      </c>
      <c r="CZ85" s="116">
        <f t="shared" si="219"/>
        <v>0</v>
      </c>
      <c r="DA85" s="116">
        <f t="shared" si="220"/>
        <v>0</v>
      </c>
      <c r="DB85" s="116">
        <f t="shared" si="221"/>
        <v>0</v>
      </c>
      <c r="DC85" s="116">
        <f t="shared" si="222"/>
        <v>0</v>
      </c>
      <c r="DD85" s="116">
        <f t="shared" si="223"/>
        <v>0</v>
      </c>
      <c r="DE85" s="116">
        <f t="shared" si="224"/>
        <v>0</v>
      </c>
      <c r="DF85" s="116">
        <f t="shared" si="225"/>
        <v>0</v>
      </c>
      <c r="DG85" s="116">
        <f t="shared" si="226"/>
        <v>0</v>
      </c>
      <c r="DH85" s="116">
        <f t="shared" si="227"/>
        <v>0</v>
      </c>
      <c r="DI85" s="116">
        <f t="shared" si="228"/>
        <v>0</v>
      </c>
      <c r="DJ85" s="116">
        <f t="shared" si="229"/>
        <v>0</v>
      </c>
      <c r="DK85" s="116">
        <f t="shared" si="230"/>
        <v>0</v>
      </c>
      <c r="DL85" s="116">
        <f t="shared" si="231"/>
        <v>0</v>
      </c>
      <c r="DM85" s="116">
        <f t="shared" si="232"/>
        <v>0</v>
      </c>
      <c r="DN85" s="116">
        <f t="shared" si="233"/>
        <v>0</v>
      </c>
      <c r="DO85" s="116">
        <f t="shared" si="234"/>
        <v>0</v>
      </c>
      <c r="DP85" s="116">
        <f t="shared" si="235"/>
        <v>0</v>
      </c>
      <c r="DQ85" s="116">
        <f t="shared" si="236"/>
        <v>0</v>
      </c>
      <c r="DR85" s="116">
        <f t="shared" si="237"/>
        <v>0</v>
      </c>
      <c r="DS85" s="116">
        <f t="shared" si="238"/>
        <v>0</v>
      </c>
      <c r="DT85" s="116">
        <f t="shared" si="126"/>
        <v>0</v>
      </c>
      <c r="DU85" s="116">
        <f t="shared" si="239"/>
        <v>0</v>
      </c>
      <c r="DV85" s="116">
        <f t="shared" si="145"/>
        <v>0</v>
      </c>
      <c r="DW85" s="116">
        <f t="shared" si="146"/>
        <v>0</v>
      </c>
      <c r="DX85" s="114" t="b">
        <f t="shared" si="153"/>
        <v>0</v>
      </c>
      <c r="DY85" s="116" t="str">
        <f t="shared" si="240"/>
        <v>FAILED CHECKS</v>
      </c>
      <c r="DZ85" s="2"/>
      <c r="EA85" s="105" t="str">
        <f t="shared" si="154"/>
        <v/>
      </c>
      <c r="EB85" s="2"/>
      <c r="EC85" s="105" t="str">
        <f t="shared" si="155"/>
        <v/>
      </c>
      <c r="ED85" s="2"/>
      <c r="EE85" s="105" t="str">
        <f t="shared" si="156"/>
        <v/>
      </c>
      <c r="EF85" s="2"/>
      <c r="EG85" s="6">
        <f t="shared" si="242"/>
        <v>75</v>
      </c>
      <c r="EH85" s="2"/>
      <c r="EI85" s="29" t="str">
        <f>IF(ISBLANK('IP Rules'!P85),"",'IP Rules'!P85)</f>
        <v/>
      </c>
      <c r="EJ85" s="2"/>
      <c r="EK85" s="29" t="str">
        <f>IF(ISBLANK('IP Rules'!R85),"",'IP Rules'!R85)</f>
        <v/>
      </c>
      <c r="EL85" s="2"/>
      <c r="EM85" s="29" t="str">
        <f>IF(ISBLANK('IP Rules'!T85),"",'IP Rules'!T85)</f>
        <v/>
      </c>
      <c r="EN85" s="2"/>
      <c r="EO85" s="7" t="str">
        <f t="shared" si="147"/>
        <v>NO</v>
      </c>
      <c r="EP85" s="7" t="str">
        <f t="shared" si="148"/>
        <v>NO</v>
      </c>
      <c r="EQ85" s="7" t="str">
        <f t="shared" si="149"/>
        <v/>
      </c>
      <c r="ER85" s="7" t="str">
        <f t="shared" si="150"/>
        <v/>
      </c>
      <c r="ES85" s="7" t="str">
        <f>IF(AND(ISNUMBER('IP Rules'!R85),'IP Rules'!R85&gt;=0,'IP Rules'!R85&lt;=65535),"GOOD","BAD")</f>
        <v>BAD</v>
      </c>
      <c r="ET85" s="7" t="str">
        <f>IF(OR(AND(ISNUMBER('IP Rules'!T85),'IP Rules'!T85&gt;=1,'IP Rules'!T85&lt;=65535,'IP Rules'!R85&lt;'IP Rules'!T85),'IP Rules'!T85=""),"GOOD","BAD")</f>
        <v>GOOD</v>
      </c>
      <c r="EU85" s="9" t="str">
        <f t="shared" si="151"/>
        <v/>
      </c>
      <c r="EV85" s="2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</row>
    <row r="86" spans="1:211" ht="15.75" thickBot="1">
      <c r="A86" s="2"/>
      <c r="B86" s="6">
        <f t="shared" si="241"/>
        <v>76</v>
      </c>
      <c r="C86" s="2"/>
      <c r="D86" s="48" t="str">
        <f>IF(ISBLANK('IP Rules'!H86),"",'IP Rules'!H86)</f>
        <v/>
      </c>
      <c r="E86" s="52" t="str">
        <f t="shared" si="157"/>
        <v/>
      </c>
      <c r="F86" s="52" t="str">
        <f t="shared" si="158"/>
        <v/>
      </c>
      <c r="G86" s="52" t="str">
        <f t="shared" si="159"/>
        <v/>
      </c>
      <c r="H86" s="52" t="str">
        <f t="shared" si="160"/>
        <v/>
      </c>
      <c r="I86" s="52" t="str">
        <f t="shared" si="161"/>
        <v/>
      </c>
      <c r="J86" s="52" t="str">
        <f t="shared" si="162"/>
        <v/>
      </c>
      <c r="K86" s="52" t="str">
        <f t="shared" si="163"/>
        <v/>
      </c>
      <c r="L86" s="52" t="str">
        <f t="shared" si="164"/>
        <v/>
      </c>
      <c r="M86" s="2"/>
      <c r="N86" s="52" t="str">
        <f t="shared" si="165"/>
        <v/>
      </c>
      <c r="O86" s="2"/>
      <c r="P86" s="103" t="str">
        <f>IF(UPPER('IP Rules'!H86)="ANY","",IF(LEN(TRIM('IP Rules'!J86))=0,"",'IP Rules'!J86))</f>
        <v/>
      </c>
      <c r="Q86" s="7" t="str">
        <f t="shared" si="166"/>
        <v/>
      </c>
      <c r="R86" s="109" t="str">
        <f t="shared" si="167"/>
        <v>MISSING</v>
      </c>
      <c r="S86" s="109" t="str">
        <f t="shared" si="168"/>
        <v>MISSING</v>
      </c>
      <c r="T86" s="109" t="str">
        <f t="shared" si="169"/>
        <v>MISSING</v>
      </c>
      <c r="U86" s="110" t="str">
        <f t="shared" si="170"/>
        <v>ERROR</v>
      </c>
      <c r="V86" s="111" t="str">
        <f t="shared" si="171"/>
        <v>ERROR</v>
      </c>
      <c r="W86" s="111" t="str">
        <f t="shared" si="172"/>
        <v>ERROR</v>
      </c>
      <c r="X86" s="111" t="str">
        <f t="shared" si="173"/>
        <v>ERROR</v>
      </c>
      <c r="Y86" s="109" t="str">
        <f t="shared" si="174"/>
        <v>ERROR</v>
      </c>
      <c r="Z86" s="110" t="str">
        <f t="shared" si="175"/>
        <v>ERROR</v>
      </c>
      <c r="AA86" s="109" t="str">
        <f t="shared" si="176"/>
        <v>ERROR</v>
      </c>
      <c r="AB86" s="109" t="str">
        <f t="shared" si="177"/>
        <v>ERROR</v>
      </c>
      <c r="AC86" s="109" t="str">
        <f t="shared" si="178"/>
        <v>ERROR</v>
      </c>
      <c r="AD86" s="109" t="str">
        <f t="shared" si="179"/>
        <v>ERROR</v>
      </c>
      <c r="AE86" s="110" t="str">
        <f t="shared" si="180"/>
        <v>ERROR</v>
      </c>
      <c r="AF86" s="7" t="str">
        <f t="shared" si="181"/>
        <v/>
      </c>
      <c r="AG86" s="104" t="str">
        <f t="shared" si="182"/>
        <v/>
      </c>
      <c r="AH86" s="104" t="str">
        <f t="shared" si="183"/>
        <v/>
      </c>
      <c r="AI86" s="104" t="str">
        <f t="shared" si="184"/>
        <v/>
      </c>
      <c r="AJ86" s="114" t="str">
        <f>IF(AND(Q86&lt;&gt;"ERROR",UPPER('IP Rules'!D86)="GLOBAL",UPPER(N86)="ANY"),"All_IPs","")</f>
        <v/>
      </c>
      <c r="AK86" s="114" t="str">
        <f>IF(AND(Q86&lt;&gt;"ERROR",UPPER('IP Rules'!D86)="NATIONAL",UPPER(N86)="ANY"),"GRP_ALL_CNSP_SUBNETS","")</f>
        <v/>
      </c>
      <c r="AL86" s="104" t="str">
        <f>IF(LEN(TRIM(D86))=0,"",IF(AND(Q86&lt;&gt;"ERROR",UPPER('IP Rules'!H86)&lt;&gt;"ANY"),AI86&amp;N86&amp;"_"&amp;AG86,""))</f>
        <v/>
      </c>
      <c r="AM86" s="109" t="str">
        <f t="shared" si="185"/>
        <v>FAILED CHECKS</v>
      </c>
      <c r="AN86" s="2"/>
      <c r="AO86" s="62" t="str">
        <f t="shared" si="152"/>
        <v/>
      </c>
      <c r="AP86" s="26"/>
      <c r="AQ86" s="62" t="str">
        <f t="shared" si="186"/>
        <v/>
      </c>
      <c r="AR86" s="26"/>
      <c r="AS86" s="6">
        <f>'IP Rules'!F86</f>
        <v>0</v>
      </c>
      <c r="AT86" s="2"/>
      <c r="AU86" s="6">
        <f t="shared" si="187"/>
        <v>76</v>
      </c>
      <c r="AV86" s="2"/>
      <c r="AW86" s="46" t="str">
        <f>IF(ISBLANK('IP Rules'!L86),"",'IP Rules'!L86)</f>
        <v/>
      </c>
      <c r="AX86" s="2"/>
      <c r="AY86" s="52" t="str">
        <f t="shared" si="188"/>
        <v/>
      </c>
      <c r="AZ86" s="52" t="str">
        <f t="shared" si="189"/>
        <v/>
      </c>
      <c r="BA86" s="52" t="str">
        <f t="shared" si="190"/>
        <v/>
      </c>
      <c r="BB86" s="52" t="str">
        <f t="shared" si="191"/>
        <v/>
      </c>
      <c r="BC86" s="52" t="str">
        <f t="shared" si="192"/>
        <v/>
      </c>
      <c r="BD86" s="52" t="str">
        <f t="shared" si="193"/>
        <v/>
      </c>
      <c r="BE86" s="52" t="str">
        <f t="shared" si="194"/>
        <v/>
      </c>
      <c r="BF86" s="52" t="str">
        <f t="shared" si="195"/>
        <v/>
      </c>
      <c r="BG86" s="52" t="str">
        <f t="shared" si="196"/>
        <v/>
      </c>
      <c r="BH86" s="2"/>
      <c r="BI86" s="103" t="str">
        <f>IF(ISBLANK('IP Rules'!N86),"",'IP Rules'!N86)</f>
        <v/>
      </c>
      <c r="BJ86" s="110" t="str">
        <f t="shared" si="127"/>
        <v/>
      </c>
      <c r="BK86" s="109" t="str">
        <f t="shared" si="128"/>
        <v>MISSING</v>
      </c>
      <c r="BL86" s="109" t="str">
        <f t="shared" si="129"/>
        <v>MISSING</v>
      </c>
      <c r="BM86" s="109" t="str">
        <f t="shared" si="130"/>
        <v>MISSING</v>
      </c>
      <c r="BN86" s="110" t="str">
        <f t="shared" si="131"/>
        <v>ERROR</v>
      </c>
      <c r="BO86" s="111" t="str">
        <f t="shared" si="132"/>
        <v>ERROR</v>
      </c>
      <c r="BP86" s="111" t="str">
        <f t="shared" si="133"/>
        <v>ERROR</v>
      </c>
      <c r="BQ86" s="111" t="str">
        <f t="shared" si="134"/>
        <v>ERROR</v>
      </c>
      <c r="BR86" s="109" t="str">
        <f t="shared" si="135"/>
        <v>ERROR</v>
      </c>
      <c r="BS86" s="110" t="str">
        <f t="shared" si="136"/>
        <v>ERROR</v>
      </c>
      <c r="BT86" s="109" t="str">
        <f t="shared" si="197"/>
        <v>ERROR</v>
      </c>
      <c r="BU86" s="109" t="str">
        <f t="shared" si="198"/>
        <v>ERROR</v>
      </c>
      <c r="BV86" s="109" t="str">
        <f t="shared" si="199"/>
        <v>ERROR</v>
      </c>
      <c r="BW86" s="109" t="str">
        <f t="shared" si="200"/>
        <v>ERROR</v>
      </c>
      <c r="BX86" s="110" t="str">
        <f t="shared" si="137"/>
        <v>ERROR</v>
      </c>
      <c r="BY86" s="110" t="str">
        <f t="shared" si="125"/>
        <v/>
      </c>
      <c r="BZ86" s="117" t="str">
        <f t="shared" si="201"/>
        <v>OK</v>
      </c>
      <c r="CA86" s="104" t="str">
        <f t="shared" si="138"/>
        <v/>
      </c>
      <c r="CB86" s="104" t="str">
        <f t="shared" si="139"/>
        <v/>
      </c>
      <c r="CC86" s="104" t="str">
        <f t="shared" si="140"/>
        <v/>
      </c>
      <c r="CD86" s="109" t="str">
        <f t="shared" si="202"/>
        <v>FAILED CHECKS</v>
      </c>
      <c r="CE86" s="22"/>
      <c r="CF86" s="116" t="str">
        <f t="shared" si="141"/>
        <v>ERROR</v>
      </c>
      <c r="CG86" s="116" t="str">
        <f t="shared" si="142"/>
        <v>-</v>
      </c>
      <c r="CH86" s="116" t="str">
        <f t="shared" si="143"/>
        <v>-</v>
      </c>
      <c r="CI86" s="116" t="str">
        <f t="shared" si="144"/>
        <v>-</v>
      </c>
      <c r="CJ86" s="116">
        <f t="shared" si="203"/>
        <v>0</v>
      </c>
      <c r="CK86" s="116">
        <f t="shared" si="204"/>
        <v>0</v>
      </c>
      <c r="CL86" s="116">
        <f t="shared" si="205"/>
        <v>0</v>
      </c>
      <c r="CM86" s="116">
        <f t="shared" si="206"/>
        <v>0</v>
      </c>
      <c r="CN86" s="116">
        <f t="shared" si="207"/>
        <v>0</v>
      </c>
      <c r="CO86" s="116">
        <f t="shared" si="208"/>
        <v>0</v>
      </c>
      <c r="CP86" s="116">
        <f t="shared" si="209"/>
        <v>0</v>
      </c>
      <c r="CQ86" s="116">
        <f t="shared" si="210"/>
        <v>0</v>
      </c>
      <c r="CR86" s="116">
        <f t="shared" si="211"/>
        <v>0</v>
      </c>
      <c r="CS86" s="116">
        <f t="shared" si="212"/>
        <v>0</v>
      </c>
      <c r="CT86" s="116">
        <f t="shared" si="213"/>
        <v>0</v>
      </c>
      <c r="CU86" s="116">
        <f t="shared" si="214"/>
        <v>0</v>
      </c>
      <c r="CV86" s="116">
        <f t="shared" si="215"/>
        <v>0</v>
      </c>
      <c r="CW86" s="116">
        <f t="shared" si="216"/>
        <v>0</v>
      </c>
      <c r="CX86" s="116">
        <f t="shared" si="217"/>
        <v>0</v>
      </c>
      <c r="CY86" s="116">
        <f t="shared" si="218"/>
        <v>0</v>
      </c>
      <c r="CZ86" s="116">
        <f t="shared" si="219"/>
        <v>0</v>
      </c>
      <c r="DA86" s="116">
        <f t="shared" si="220"/>
        <v>0</v>
      </c>
      <c r="DB86" s="116">
        <f t="shared" si="221"/>
        <v>0</v>
      </c>
      <c r="DC86" s="116">
        <f t="shared" si="222"/>
        <v>0</v>
      </c>
      <c r="DD86" s="116">
        <f t="shared" si="223"/>
        <v>0</v>
      </c>
      <c r="DE86" s="116">
        <f t="shared" si="224"/>
        <v>0</v>
      </c>
      <c r="DF86" s="116">
        <f t="shared" si="225"/>
        <v>0</v>
      </c>
      <c r="DG86" s="116">
        <f t="shared" si="226"/>
        <v>0</v>
      </c>
      <c r="DH86" s="116">
        <f t="shared" si="227"/>
        <v>0</v>
      </c>
      <c r="DI86" s="116">
        <f t="shared" si="228"/>
        <v>0</v>
      </c>
      <c r="DJ86" s="116">
        <f t="shared" si="229"/>
        <v>0</v>
      </c>
      <c r="DK86" s="116">
        <f t="shared" si="230"/>
        <v>0</v>
      </c>
      <c r="DL86" s="116">
        <f t="shared" si="231"/>
        <v>0</v>
      </c>
      <c r="DM86" s="116">
        <f t="shared" si="232"/>
        <v>0</v>
      </c>
      <c r="DN86" s="116">
        <f t="shared" si="233"/>
        <v>0</v>
      </c>
      <c r="DO86" s="116">
        <f t="shared" si="234"/>
        <v>0</v>
      </c>
      <c r="DP86" s="116">
        <f t="shared" si="235"/>
        <v>0</v>
      </c>
      <c r="DQ86" s="116">
        <f t="shared" si="236"/>
        <v>0</v>
      </c>
      <c r="DR86" s="116">
        <f t="shared" si="237"/>
        <v>0</v>
      </c>
      <c r="DS86" s="116">
        <f t="shared" si="238"/>
        <v>0</v>
      </c>
      <c r="DT86" s="116">
        <f t="shared" si="126"/>
        <v>0</v>
      </c>
      <c r="DU86" s="116">
        <f t="shared" si="239"/>
        <v>0</v>
      </c>
      <c r="DV86" s="116">
        <f t="shared" si="145"/>
        <v>0</v>
      </c>
      <c r="DW86" s="116">
        <f t="shared" si="146"/>
        <v>0</v>
      </c>
      <c r="DX86" s="114" t="b">
        <f t="shared" si="153"/>
        <v>0</v>
      </c>
      <c r="DY86" s="116" t="str">
        <f t="shared" si="240"/>
        <v>FAILED CHECKS</v>
      </c>
      <c r="DZ86" s="2"/>
      <c r="EA86" s="105" t="str">
        <f t="shared" si="154"/>
        <v/>
      </c>
      <c r="EB86" s="2"/>
      <c r="EC86" s="105" t="str">
        <f t="shared" si="155"/>
        <v/>
      </c>
      <c r="ED86" s="2"/>
      <c r="EE86" s="105" t="str">
        <f t="shared" si="156"/>
        <v/>
      </c>
      <c r="EF86" s="2"/>
      <c r="EG86" s="6">
        <f t="shared" si="242"/>
        <v>76</v>
      </c>
      <c r="EH86" s="2"/>
      <c r="EI86" s="29" t="str">
        <f>IF(ISBLANK('IP Rules'!P86),"",'IP Rules'!P86)</f>
        <v/>
      </c>
      <c r="EJ86" s="2"/>
      <c r="EK86" s="29" t="str">
        <f>IF(ISBLANK('IP Rules'!R86),"",'IP Rules'!R86)</f>
        <v/>
      </c>
      <c r="EL86" s="2"/>
      <c r="EM86" s="29" t="str">
        <f>IF(ISBLANK('IP Rules'!T86),"",'IP Rules'!T86)</f>
        <v/>
      </c>
      <c r="EN86" s="2"/>
      <c r="EO86" s="7" t="str">
        <f t="shared" si="147"/>
        <v>NO</v>
      </c>
      <c r="EP86" s="7" t="str">
        <f t="shared" si="148"/>
        <v>NO</v>
      </c>
      <c r="EQ86" s="7" t="str">
        <f t="shared" si="149"/>
        <v/>
      </c>
      <c r="ER86" s="7" t="str">
        <f t="shared" si="150"/>
        <v/>
      </c>
      <c r="ES86" s="7" t="str">
        <f>IF(AND(ISNUMBER('IP Rules'!R86),'IP Rules'!R86&gt;=0,'IP Rules'!R86&lt;=65535),"GOOD","BAD")</f>
        <v>BAD</v>
      </c>
      <c r="ET86" s="7" t="str">
        <f>IF(OR(AND(ISNUMBER('IP Rules'!T86),'IP Rules'!T86&gt;=1,'IP Rules'!T86&lt;=65535,'IP Rules'!R86&lt;'IP Rules'!T86),'IP Rules'!T86=""),"GOOD","BAD")</f>
        <v>GOOD</v>
      </c>
      <c r="EU86" s="9" t="str">
        <f t="shared" si="151"/>
        <v/>
      </c>
      <c r="EV86" s="2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</row>
    <row r="87" spans="1:211" ht="15.75" thickBot="1">
      <c r="A87" s="2"/>
      <c r="B87" s="6">
        <f t="shared" si="241"/>
        <v>77</v>
      </c>
      <c r="C87" s="2"/>
      <c r="D87" s="48" t="str">
        <f>IF(ISBLANK('IP Rules'!H87),"",'IP Rules'!H87)</f>
        <v/>
      </c>
      <c r="E87" s="52" t="str">
        <f t="shared" si="157"/>
        <v/>
      </c>
      <c r="F87" s="52" t="str">
        <f t="shared" si="158"/>
        <v/>
      </c>
      <c r="G87" s="52" t="str">
        <f t="shared" si="159"/>
        <v/>
      </c>
      <c r="H87" s="52" t="str">
        <f t="shared" si="160"/>
        <v/>
      </c>
      <c r="I87" s="52" t="str">
        <f t="shared" si="161"/>
        <v/>
      </c>
      <c r="J87" s="52" t="str">
        <f t="shared" si="162"/>
        <v/>
      </c>
      <c r="K87" s="52" t="str">
        <f t="shared" si="163"/>
        <v/>
      </c>
      <c r="L87" s="52" t="str">
        <f t="shared" si="164"/>
        <v/>
      </c>
      <c r="M87" s="2"/>
      <c r="N87" s="52" t="str">
        <f t="shared" si="165"/>
        <v/>
      </c>
      <c r="O87" s="2"/>
      <c r="P87" s="103" t="str">
        <f>IF(UPPER('IP Rules'!H87)="ANY","",IF(LEN(TRIM('IP Rules'!J87))=0,"",'IP Rules'!J87))</f>
        <v/>
      </c>
      <c r="Q87" s="7" t="str">
        <f t="shared" si="166"/>
        <v/>
      </c>
      <c r="R87" s="109" t="str">
        <f t="shared" si="167"/>
        <v>MISSING</v>
      </c>
      <c r="S87" s="109" t="str">
        <f t="shared" si="168"/>
        <v>MISSING</v>
      </c>
      <c r="T87" s="109" t="str">
        <f t="shared" si="169"/>
        <v>MISSING</v>
      </c>
      <c r="U87" s="110" t="str">
        <f t="shared" si="170"/>
        <v>ERROR</v>
      </c>
      <c r="V87" s="111" t="str">
        <f t="shared" si="171"/>
        <v>ERROR</v>
      </c>
      <c r="W87" s="111" t="str">
        <f t="shared" si="172"/>
        <v>ERROR</v>
      </c>
      <c r="X87" s="111" t="str">
        <f t="shared" si="173"/>
        <v>ERROR</v>
      </c>
      <c r="Y87" s="109" t="str">
        <f t="shared" si="174"/>
        <v>ERROR</v>
      </c>
      <c r="Z87" s="110" t="str">
        <f t="shared" si="175"/>
        <v>ERROR</v>
      </c>
      <c r="AA87" s="109" t="str">
        <f t="shared" si="176"/>
        <v>ERROR</v>
      </c>
      <c r="AB87" s="109" t="str">
        <f t="shared" si="177"/>
        <v>ERROR</v>
      </c>
      <c r="AC87" s="109" t="str">
        <f t="shared" si="178"/>
        <v>ERROR</v>
      </c>
      <c r="AD87" s="109" t="str">
        <f t="shared" si="179"/>
        <v>ERROR</v>
      </c>
      <c r="AE87" s="110" t="str">
        <f t="shared" si="180"/>
        <v>ERROR</v>
      </c>
      <c r="AF87" s="7" t="str">
        <f t="shared" si="181"/>
        <v/>
      </c>
      <c r="AG87" s="104" t="str">
        <f t="shared" si="182"/>
        <v/>
      </c>
      <c r="AH87" s="104" t="str">
        <f t="shared" si="183"/>
        <v/>
      </c>
      <c r="AI87" s="104" t="str">
        <f t="shared" si="184"/>
        <v/>
      </c>
      <c r="AJ87" s="114" t="str">
        <f>IF(AND(Q87&lt;&gt;"ERROR",UPPER('IP Rules'!D87)="GLOBAL",UPPER(N87)="ANY"),"All_IPs","")</f>
        <v/>
      </c>
      <c r="AK87" s="114" t="str">
        <f>IF(AND(Q87&lt;&gt;"ERROR",UPPER('IP Rules'!D87)="NATIONAL",UPPER(N87)="ANY"),"GRP_ALL_CNSP_SUBNETS","")</f>
        <v/>
      </c>
      <c r="AL87" s="104" t="str">
        <f>IF(LEN(TRIM(D87))=0,"",IF(AND(Q87&lt;&gt;"ERROR",UPPER('IP Rules'!H87)&lt;&gt;"ANY"),AI87&amp;N87&amp;"_"&amp;AG87,""))</f>
        <v/>
      </c>
      <c r="AM87" s="109" t="str">
        <f t="shared" si="185"/>
        <v>FAILED CHECKS</v>
      </c>
      <c r="AN87" s="2"/>
      <c r="AO87" s="62" t="str">
        <f t="shared" si="152"/>
        <v/>
      </c>
      <c r="AP87" s="26"/>
      <c r="AQ87" s="62" t="str">
        <f t="shared" si="186"/>
        <v/>
      </c>
      <c r="AR87" s="26"/>
      <c r="AS87" s="6">
        <f>'IP Rules'!F87</f>
        <v>0</v>
      </c>
      <c r="AT87" s="2"/>
      <c r="AU87" s="6">
        <f t="shared" si="187"/>
        <v>77</v>
      </c>
      <c r="AV87" s="2"/>
      <c r="AW87" s="46" t="str">
        <f>IF(ISBLANK('IP Rules'!L87),"",'IP Rules'!L87)</f>
        <v/>
      </c>
      <c r="AX87" s="2"/>
      <c r="AY87" s="52" t="str">
        <f t="shared" si="188"/>
        <v/>
      </c>
      <c r="AZ87" s="52" t="str">
        <f t="shared" si="189"/>
        <v/>
      </c>
      <c r="BA87" s="52" t="str">
        <f t="shared" si="190"/>
        <v/>
      </c>
      <c r="BB87" s="52" t="str">
        <f t="shared" si="191"/>
        <v/>
      </c>
      <c r="BC87" s="52" t="str">
        <f t="shared" si="192"/>
        <v/>
      </c>
      <c r="BD87" s="52" t="str">
        <f t="shared" si="193"/>
        <v/>
      </c>
      <c r="BE87" s="52" t="str">
        <f t="shared" si="194"/>
        <v/>
      </c>
      <c r="BF87" s="52" t="str">
        <f t="shared" si="195"/>
        <v/>
      </c>
      <c r="BG87" s="52" t="str">
        <f t="shared" si="196"/>
        <v/>
      </c>
      <c r="BH87" s="2"/>
      <c r="BI87" s="103" t="str">
        <f>IF(ISBLANK('IP Rules'!N87),"",'IP Rules'!N87)</f>
        <v/>
      </c>
      <c r="BJ87" s="110" t="str">
        <f t="shared" si="127"/>
        <v/>
      </c>
      <c r="BK87" s="109" t="str">
        <f t="shared" si="128"/>
        <v>MISSING</v>
      </c>
      <c r="BL87" s="109" t="str">
        <f t="shared" si="129"/>
        <v>MISSING</v>
      </c>
      <c r="BM87" s="109" t="str">
        <f t="shared" si="130"/>
        <v>MISSING</v>
      </c>
      <c r="BN87" s="110" t="str">
        <f t="shared" si="131"/>
        <v>ERROR</v>
      </c>
      <c r="BO87" s="111" t="str">
        <f t="shared" si="132"/>
        <v>ERROR</v>
      </c>
      <c r="BP87" s="111" t="str">
        <f t="shared" si="133"/>
        <v>ERROR</v>
      </c>
      <c r="BQ87" s="111" t="str">
        <f t="shared" si="134"/>
        <v>ERROR</v>
      </c>
      <c r="BR87" s="109" t="str">
        <f t="shared" si="135"/>
        <v>ERROR</v>
      </c>
      <c r="BS87" s="110" t="str">
        <f t="shared" si="136"/>
        <v>ERROR</v>
      </c>
      <c r="BT87" s="109" t="str">
        <f t="shared" si="197"/>
        <v>ERROR</v>
      </c>
      <c r="BU87" s="109" t="str">
        <f t="shared" si="198"/>
        <v>ERROR</v>
      </c>
      <c r="BV87" s="109" t="str">
        <f t="shared" si="199"/>
        <v>ERROR</v>
      </c>
      <c r="BW87" s="109" t="str">
        <f t="shared" si="200"/>
        <v>ERROR</v>
      </c>
      <c r="BX87" s="110" t="str">
        <f t="shared" si="137"/>
        <v>ERROR</v>
      </c>
      <c r="BY87" s="110" t="str">
        <f t="shared" si="125"/>
        <v/>
      </c>
      <c r="BZ87" s="117" t="str">
        <f t="shared" si="201"/>
        <v>OK</v>
      </c>
      <c r="CA87" s="104" t="str">
        <f t="shared" si="138"/>
        <v/>
      </c>
      <c r="CB87" s="104" t="str">
        <f t="shared" si="139"/>
        <v/>
      </c>
      <c r="CC87" s="104" t="str">
        <f t="shared" si="140"/>
        <v/>
      </c>
      <c r="CD87" s="109" t="str">
        <f t="shared" si="202"/>
        <v>FAILED CHECKS</v>
      </c>
      <c r="CE87" s="22"/>
      <c r="CF87" s="116" t="str">
        <f t="shared" si="141"/>
        <v>ERROR</v>
      </c>
      <c r="CG87" s="116" t="str">
        <f t="shared" si="142"/>
        <v>-</v>
      </c>
      <c r="CH87" s="116" t="str">
        <f t="shared" si="143"/>
        <v>-</v>
      </c>
      <c r="CI87" s="116" t="str">
        <f t="shared" si="144"/>
        <v>-</v>
      </c>
      <c r="CJ87" s="116">
        <f t="shared" si="203"/>
        <v>0</v>
      </c>
      <c r="CK87" s="116">
        <f t="shared" si="204"/>
        <v>0</v>
      </c>
      <c r="CL87" s="116">
        <f t="shared" si="205"/>
        <v>0</v>
      </c>
      <c r="CM87" s="116">
        <f t="shared" si="206"/>
        <v>0</v>
      </c>
      <c r="CN87" s="116">
        <f t="shared" si="207"/>
        <v>0</v>
      </c>
      <c r="CO87" s="116">
        <f t="shared" si="208"/>
        <v>0</v>
      </c>
      <c r="CP87" s="116">
        <f t="shared" si="209"/>
        <v>0</v>
      </c>
      <c r="CQ87" s="116">
        <f t="shared" si="210"/>
        <v>0</v>
      </c>
      <c r="CR87" s="116">
        <f t="shared" si="211"/>
        <v>0</v>
      </c>
      <c r="CS87" s="116">
        <f t="shared" si="212"/>
        <v>0</v>
      </c>
      <c r="CT87" s="116">
        <f t="shared" si="213"/>
        <v>0</v>
      </c>
      <c r="CU87" s="116">
        <f t="shared" si="214"/>
        <v>0</v>
      </c>
      <c r="CV87" s="116">
        <f t="shared" si="215"/>
        <v>0</v>
      </c>
      <c r="CW87" s="116">
        <f t="shared" si="216"/>
        <v>0</v>
      </c>
      <c r="CX87" s="116">
        <f t="shared" si="217"/>
        <v>0</v>
      </c>
      <c r="CY87" s="116">
        <f t="shared" si="218"/>
        <v>0</v>
      </c>
      <c r="CZ87" s="116">
        <f t="shared" si="219"/>
        <v>0</v>
      </c>
      <c r="DA87" s="116">
        <f t="shared" si="220"/>
        <v>0</v>
      </c>
      <c r="DB87" s="116">
        <f t="shared" si="221"/>
        <v>0</v>
      </c>
      <c r="DC87" s="116">
        <f t="shared" si="222"/>
        <v>0</v>
      </c>
      <c r="DD87" s="116">
        <f t="shared" si="223"/>
        <v>0</v>
      </c>
      <c r="DE87" s="116">
        <f t="shared" si="224"/>
        <v>0</v>
      </c>
      <c r="DF87" s="116">
        <f t="shared" si="225"/>
        <v>0</v>
      </c>
      <c r="DG87" s="116">
        <f t="shared" si="226"/>
        <v>0</v>
      </c>
      <c r="DH87" s="116">
        <f t="shared" si="227"/>
        <v>0</v>
      </c>
      <c r="DI87" s="116">
        <f t="shared" si="228"/>
        <v>0</v>
      </c>
      <c r="DJ87" s="116">
        <f t="shared" si="229"/>
        <v>0</v>
      </c>
      <c r="DK87" s="116">
        <f t="shared" si="230"/>
        <v>0</v>
      </c>
      <c r="DL87" s="116">
        <f t="shared" si="231"/>
        <v>0</v>
      </c>
      <c r="DM87" s="116">
        <f t="shared" si="232"/>
        <v>0</v>
      </c>
      <c r="DN87" s="116">
        <f t="shared" si="233"/>
        <v>0</v>
      </c>
      <c r="DO87" s="116">
        <f t="shared" si="234"/>
        <v>0</v>
      </c>
      <c r="DP87" s="116">
        <f t="shared" si="235"/>
        <v>0</v>
      </c>
      <c r="DQ87" s="116">
        <f t="shared" si="236"/>
        <v>0</v>
      </c>
      <c r="DR87" s="116">
        <f t="shared" si="237"/>
        <v>0</v>
      </c>
      <c r="DS87" s="116">
        <f t="shared" si="238"/>
        <v>0</v>
      </c>
      <c r="DT87" s="116">
        <f t="shared" si="126"/>
        <v>0</v>
      </c>
      <c r="DU87" s="116">
        <f t="shared" si="239"/>
        <v>0</v>
      </c>
      <c r="DV87" s="116">
        <f t="shared" si="145"/>
        <v>0</v>
      </c>
      <c r="DW87" s="116">
        <f t="shared" si="146"/>
        <v>0</v>
      </c>
      <c r="DX87" s="114" t="b">
        <f t="shared" si="153"/>
        <v>0</v>
      </c>
      <c r="DY87" s="116" t="str">
        <f t="shared" si="240"/>
        <v>FAILED CHECKS</v>
      </c>
      <c r="DZ87" s="2"/>
      <c r="EA87" s="105" t="str">
        <f t="shared" si="154"/>
        <v/>
      </c>
      <c r="EB87" s="2"/>
      <c r="EC87" s="105" t="str">
        <f t="shared" si="155"/>
        <v/>
      </c>
      <c r="ED87" s="2"/>
      <c r="EE87" s="105" t="str">
        <f t="shared" si="156"/>
        <v/>
      </c>
      <c r="EF87" s="2"/>
      <c r="EG87" s="6">
        <f t="shared" si="242"/>
        <v>77</v>
      </c>
      <c r="EH87" s="2"/>
      <c r="EI87" s="29" t="str">
        <f>IF(ISBLANK('IP Rules'!P87),"",'IP Rules'!P87)</f>
        <v/>
      </c>
      <c r="EJ87" s="2"/>
      <c r="EK87" s="29" t="str">
        <f>IF(ISBLANK('IP Rules'!R87),"",'IP Rules'!R87)</f>
        <v/>
      </c>
      <c r="EL87" s="2"/>
      <c r="EM87" s="29" t="str">
        <f>IF(ISBLANK('IP Rules'!T87),"",'IP Rules'!T87)</f>
        <v/>
      </c>
      <c r="EN87" s="2"/>
      <c r="EO87" s="7" t="str">
        <f t="shared" si="147"/>
        <v>NO</v>
      </c>
      <c r="EP87" s="7" t="str">
        <f t="shared" si="148"/>
        <v>NO</v>
      </c>
      <c r="EQ87" s="7" t="str">
        <f t="shared" si="149"/>
        <v/>
      </c>
      <c r="ER87" s="7" t="str">
        <f t="shared" si="150"/>
        <v/>
      </c>
      <c r="ES87" s="7" t="str">
        <f>IF(AND(ISNUMBER('IP Rules'!R87),'IP Rules'!R87&gt;=0,'IP Rules'!R87&lt;=65535),"GOOD","BAD")</f>
        <v>BAD</v>
      </c>
      <c r="ET87" s="7" t="str">
        <f>IF(OR(AND(ISNUMBER('IP Rules'!T87),'IP Rules'!T87&gt;=1,'IP Rules'!T87&lt;=65535,'IP Rules'!R87&lt;'IP Rules'!T87),'IP Rules'!T87=""),"GOOD","BAD")</f>
        <v>GOOD</v>
      </c>
      <c r="EU87" s="9" t="str">
        <f t="shared" si="151"/>
        <v/>
      </c>
      <c r="EV87" s="2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</row>
    <row r="88" spans="1:211" ht="15.75" thickBot="1">
      <c r="A88" s="2"/>
      <c r="B88" s="6">
        <f t="shared" si="241"/>
        <v>78</v>
      </c>
      <c r="C88" s="2"/>
      <c r="D88" s="48" t="str">
        <f>IF(ISBLANK('IP Rules'!H88),"",'IP Rules'!H88)</f>
        <v/>
      </c>
      <c r="E88" s="52" t="str">
        <f t="shared" si="157"/>
        <v/>
      </c>
      <c r="F88" s="52" t="str">
        <f t="shared" si="158"/>
        <v/>
      </c>
      <c r="G88" s="52" t="str">
        <f t="shared" si="159"/>
        <v/>
      </c>
      <c r="H88" s="52" t="str">
        <f t="shared" si="160"/>
        <v/>
      </c>
      <c r="I88" s="52" t="str">
        <f t="shared" si="161"/>
        <v/>
      </c>
      <c r="J88" s="52" t="str">
        <f t="shared" si="162"/>
        <v/>
      </c>
      <c r="K88" s="52" t="str">
        <f t="shared" si="163"/>
        <v/>
      </c>
      <c r="L88" s="52" t="str">
        <f t="shared" si="164"/>
        <v/>
      </c>
      <c r="M88" s="2"/>
      <c r="N88" s="52" t="str">
        <f t="shared" si="165"/>
        <v/>
      </c>
      <c r="O88" s="2"/>
      <c r="P88" s="103" t="str">
        <f>IF(UPPER('IP Rules'!H88)="ANY","",IF(LEN(TRIM('IP Rules'!J88))=0,"",'IP Rules'!J88))</f>
        <v/>
      </c>
      <c r="Q88" s="7" t="str">
        <f t="shared" si="166"/>
        <v/>
      </c>
      <c r="R88" s="109" t="str">
        <f t="shared" si="167"/>
        <v>MISSING</v>
      </c>
      <c r="S88" s="109" t="str">
        <f t="shared" si="168"/>
        <v>MISSING</v>
      </c>
      <c r="T88" s="109" t="str">
        <f t="shared" si="169"/>
        <v>MISSING</v>
      </c>
      <c r="U88" s="110" t="str">
        <f t="shared" si="170"/>
        <v>ERROR</v>
      </c>
      <c r="V88" s="111" t="str">
        <f t="shared" si="171"/>
        <v>ERROR</v>
      </c>
      <c r="W88" s="111" t="str">
        <f t="shared" si="172"/>
        <v>ERROR</v>
      </c>
      <c r="X88" s="111" t="str">
        <f t="shared" si="173"/>
        <v>ERROR</v>
      </c>
      <c r="Y88" s="109" t="str">
        <f t="shared" si="174"/>
        <v>ERROR</v>
      </c>
      <c r="Z88" s="110" t="str">
        <f t="shared" si="175"/>
        <v>ERROR</v>
      </c>
      <c r="AA88" s="109" t="str">
        <f t="shared" si="176"/>
        <v>ERROR</v>
      </c>
      <c r="AB88" s="109" t="str">
        <f t="shared" si="177"/>
        <v>ERROR</v>
      </c>
      <c r="AC88" s="109" t="str">
        <f t="shared" si="178"/>
        <v>ERROR</v>
      </c>
      <c r="AD88" s="109" t="str">
        <f t="shared" si="179"/>
        <v>ERROR</v>
      </c>
      <c r="AE88" s="110" t="str">
        <f t="shared" si="180"/>
        <v>ERROR</v>
      </c>
      <c r="AF88" s="7" t="str">
        <f t="shared" si="181"/>
        <v/>
      </c>
      <c r="AG88" s="104" t="str">
        <f t="shared" si="182"/>
        <v/>
      </c>
      <c r="AH88" s="104" t="str">
        <f t="shared" si="183"/>
        <v/>
      </c>
      <c r="AI88" s="104" t="str">
        <f t="shared" si="184"/>
        <v/>
      </c>
      <c r="AJ88" s="114" t="str">
        <f>IF(AND(Q88&lt;&gt;"ERROR",UPPER('IP Rules'!D88)="GLOBAL",UPPER(N88)="ANY"),"All_IPs","")</f>
        <v/>
      </c>
      <c r="AK88" s="114" t="str">
        <f>IF(AND(Q88&lt;&gt;"ERROR",UPPER('IP Rules'!D88)="NATIONAL",UPPER(N88)="ANY"),"GRP_ALL_CNSP_SUBNETS","")</f>
        <v/>
      </c>
      <c r="AL88" s="104" t="str">
        <f>IF(LEN(TRIM(D88))=0,"",IF(AND(Q88&lt;&gt;"ERROR",UPPER('IP Rules'!H88)&lt;&gt;"ANY"),AI88&amp;N88&amp;"_"&amp;AG88,""))</f>
        <v/>
      </c>
      <c r="AM88" s="109" t="str">
        <f t="shared" si="185"/>
        <v>FAILED CHECKS</v>
      </c>
      <c r="AN88" s="2"/>
      <c r="AO88" s="62" t="str">
        <f t="shared" si="152"/>
        <v/>
      </c>
      <c r="AP88" s="26"/>
      <c r="AQ88" s="62" t="str">
        <f t="shared" si="186"/>
        <v/>
      </c>
      <c r="AR88" s="26"/>
      <c r="AS88" s="6">
        <f>'IP Rules'!F88</f>
        <v>0</v>
      </c>
      <c r="AT88" s="2"/>
      <c r="AU88" s="6">
        <f t="shared" si="187"/>
        <v>78</v>
      </c>
      <c r="AV88" s="2"/>
      <c r="AW88" s="46" t="str">
        <f>IF(ISBLANK('IP Rules'!L88),"",'IP Rules'!L88)</f>
        <v/>
      </c>
      <c r="AX88" s="2"/>
      <c r="AY88" s="52" t="str">
        <f t="shared" si="188"/>
        <v/>
      </c>
      <c r="AZ88" s="52" t="str">
        <f t="shared" si="189"/>
        <v/>
      </c>
      <c r="BA88" s="52" t="str">
        <f t="shared" si="190"/>
        <v/>
      </c>
      <c r="BB88" s="52" t="str">
        <f t="shared" si="191"/>
        <v/>
      </c>
      <c r="BC88" s="52" t="str">
        <f t="shared" si="192"/>
        <v/>
      </c>
      <c r="BD88" s="52" t="str">
        <f t="shared" si="193"/>
        <v/>
      </c>
      <c r="BE88" s="52" t="str">
        <f t="shared" si="194"/>
        <v/>
      </c>
      <c r="BF88" s="52" t="str">
        <f t="shared" si="195"/>
        <v/>
      </c>
      <c r="BG88" s="52" t="str">
        <f t="shared" si="196"/>
        <v/>
      </c>
      <c r="BH88" s="2"/>
      <c r="BI88" s="103" t="str">
        <f>IF(ISBLANK('IP Rules'!N88),"",'IP Rules'!N88)</f>
        <v/>
      </c>
      <c r="BJ88" s="110" t="str">
        <f t="shared" si="127"/>
        <v/>
      </c>
      <c r="BK88" s="109" t="str">
        <f t="shared" si="128"/>
        <v>MISSING</v>
      </c>
      <c r="BL88" s="109" t="str">
        <f t="shared" si="129"/>
        <v>MISSING</v>
      </c>
      <c r="BM88" s="109" t="str">
        <f t="shared" si="130"/>
        <v>MISSING</v>
      </c>
      <c r="BN88" s="110" t="str">
        <f t="shared" si="131"/>
        <v>ERROR</v>
      </c>
      <c r="BO88" s="111" t="str">
        <f t="shared" si="132"/>
        <v>ERROR</v>
      </c>
      <c r="BP88" s="111" t="str">
        <f t="shared" si="133"/>
        <v>ERROR</v>
      </c>
      <c r="BQ88" s="111" t="str">
        <f t="shared" si="134"/>
        <v>ERROR</v>
      </c>
      <c r="BR88" s="109" t="str">
        <f t="shared" si="135"/>
        <v>ERROR</v>
      </c>
      <c r="BS88" s="110" t="str">
        <f t="shared" si="136"/>
        <v>ERROR</v>
      </c>
      <c r="BT88" s="109" t="str">
        <f t="shared" si="197"/>
        <v>ERROR</v>
      </c>
      <c r="BU88" s="109" t="str">
        <f t="shared" si="198"/>
        <v>ERROR</v>
      </c>
      <c r="BV88" s="109" t="str">
        <f t="shared" si="199"/>
        <v>ERROR</v>
      </c>
      <c r="BW88" s="109" t="str">
        <f t="shared" si="200"/>
        <v>ERROR</v>
      </c>
      <c r="BX88" s="110" t="str">
        <f t="shared" si="137"/>
        <v>ERROR</v>
      </c>
      <c r="BY88" s="110" t="str">
        <f t="shared" ref="BY88:BY151" si="243">IF(LEN(TRIM(AW88))=0,"",IF(AND(LEN(TRIM(BI88))&lt;&gt;0,OR(BI88&lt;1,BI88&gt;32)),"ERROR","OK"))</f>
        <v/>
      </c>
      <c r="BZ88" s="117" t="str">
        <f t="shared" si="201"/>
        <v>OK</v>
      </c>
      <c r="CA88" s="104" t="str">
        <f t="shared" si="138"/>
        <v/>
      </c>
      <c r="CB88" s="104" t="str">
        <f t="shared" si="139"/>
        <v/>
      </c>
      <c r="CC88" s="104" t="str">
        <f t="shared" si="140"/>
        <v/>
      </c>
      <c r="CD88" s="109" t="str">
        <f t="shared" si="202"/>
        <v>FAILED CHECKS</v>
      </c>
      <c r="CE88" s="22"/>
      <c r="CF88" s="116" t="str">
        <f t="shared" si="141"/>
        <v>ERROR</v>
      </c>
      <c r="CG88" s="116" t="str">
        <f t="shared" si="142"/>
        <v>-</v>
      </c>
      <c r="CH88" s="116" t="str">
        <f t="shared" si="143"/>
        <v>-</v>
      </c>
      <c r="CI88" s="116" t="str">
        <f t="shared" si="144"/>
        <v>-</v>
      </c>
      <c r="CJ88" s="116">
        <f t="shared" si="203"/>
        <v>0</v>
      </c>
      <c r="CK88" s="116">
        <f t="shared" si="204"/>
        <v>0</v>
      </c>
      <c r="CL88" s="116">
        <f t="shared" si="205"/>
        <v>0</v>
      </c>
      <c r="CM88" s="116">
        <f t="shared" si="206"/>
        <v>0</v>
      </c>
      <c r="CN88" s="116">
        <f t="shared" si="207"/>
        <v>0</v>
      </c>
      <c r="CO88" s="116">
        <f t="shared" si="208"/>
        <v>0</v>
      </c>
      <c r="CP88" s="116">
        <f t="shared" si="209"/>
        <v>0</v>
      </c>
      <c r="CQ88" s="116">
        <f t="shared" si="210"/>
        <v>0</v>
      </c>
      <c r="CR88" s="116">
        <f t="shared" si="211"/>
        <v>0</v>
      </c>
      <c r="CS88" s="116">
        <f t="shared" si="212"/>
        <v>0</v>
      </c>
      <c r="CT88" s="116">
        <f t="shared" si="213"/>
        <v>0</v>
      </c>
      <c r="CU88" s="116">
        <f t="shared" si="214"/>
        <v>0</v>
      </c>
      <c r="CV88" s="116">
        <f t="shared" si="215"/>
        <v>0</v>
      </c>
      <c r="CW88" s="116">
        <f t="shared" si="216"/>
        <v>0</v>
      </c>
      <c r="CX88" s="116">
        <f t="shared" si="217"/>
        <v>0</v>
      </c>
      <c r="CY88" s="116">
        <f t="shared" si="218"/>
        <v>0</v>
      </c>
      <c r="CZ88" s="116">
        <f t="shared" si="219"/>
        <v>0</v>
      </c>
      <c r="DA88" s="116">
        <f t="shared" si="220"/>
        <v>0</v>
      </c>
      <c r="DB88" s="116">
        <f t="shared" si="221"/>
        <v>0</v>
      </c>
      <c r="DC88" s="116">
        <f t="shared" si="222"/>
        <v>0</v>
      </c>
      <c r="DD88" s="116">
        <f t="shared" si="223"/>
        <v>0</v>
      </c>
      <c r="DE88" s="116">
        <f t="shared" si="224"/>
        <v>0</v>
      </c>
      <c r="DF88" s="116">
        <f t="shared" si="225"/>
        <v>0</v>
      </c>
      <c r="DG88" s="116">
        <f t="shared" si="226"/>
        <v>0</v>
      </c>
      <c r="DH88" s="116">
        <f t="shared" si="227"/>
        <v>0</v>
      </c>
      <c r="DI88" s="116">
        <f t="shared" si="228"/>
        <v>0</v>
      </c>
      <c r="DJ88" s="116">
        <f t="shared" si="229"/>
        <v>0</v>
      </c>
      <c r="DK88" s="116">
        <f t="shared" si="230"/>
        <v>0</v>
      </c>
      <c r="DL88" s="116">
        <f t="shared" si="231"/>
        <v>0</v>
      </c>
      <c r="DM88" s="116">
        <f t="shared" si="232"/>
        <v>0</v>
      </c>
      <c r="DN88" s="116">
        <f t="shared" si="233"/>
        <v>0</v>
      </c>
      <c r="DO88" s="116">
        <f t="shared" si="234"/>
        <v>0</v>
      </c>
      <c r="DP88" s="116">
        <f t="shared" si="235"/>
        <v>0</v>
      </c>
      <c r="DQ88" s="116">
        <f t="shared" si="236"/>
        <v>0</v>
      </c>
      <c r="DR88" s="116">
        <f t="shared" si="237"/>
        <v>0</v>
      </c>
      <c r="DS88" s="116">
        <f t="shared" si="238"/>
        <v>0</v>
      </c>
      <c r="DT88" s="116">
        <f t="shared" si="126"/>
        <v>0</v>
      </c>
      <c r="DU88" s="116">
        <f t="shared" si="239"/>
        <v>0</v>
      </c>
      <c r="DV88" s="116">
        <f t="shared" si="145"/>
        <v>0</v>
      </c>
      <c r="DW88" s="116">
        <f t="shared" si="146"/>
        <v>0</v>
      </c>
      <c r="DX88" s="114" t="b">
        <f t="shared" si="153"/>
        <v>0</v>
      </c>
      <c r="DY88" s="116" t="str">
        <f t="shared" si="240"/>
        <v>FAILED CHECKS</v>
      </c>
      <c r="DZ88" s="2"/>
      <c r="EA88" s="105" t="str">
        <f t="shared" si="154"/>
        <v/>
      </c>
      <c r="EB88" s="2"/>
      <c r="EC88" s="105" t="str">
        <f t="shared" si="155"/>
        <v/>
      </c>
      <c r="ED88" s="2"/>
      <c r="EE88" s="105" t="str">
        <f t="shared" si="156"/>
        <v/>
      </c>
      <c r="EF88" s="2"/>
      <c r="EG88" s="6">
        <f t="shared" si="242"/>
        <v>78</v>
      </c>
      <c r="EH88" s="2"/>
      <c r="EI88" s="29" t="str">
        <f>IF(ISBLANK('IP Rules'!P88),"",'IP Rules'!P88)</f>
        <v/>
      </c>
      <c r="EJ88" s="2"/>
      <c r="EK88" s="29" t="str">
        <f>IF(ISBLANK('IP Rules'!R88),"",'IP Rules'!R88)</f>
        <v/>
      </c>
      <c r="EL88" s="2"/>
      <c r="EM88" s="29" t="str">
        <f>IF(ISBLANK('IP Rules'!T88),"",'IP Rules'!T88)</f>
        <v/>
      </c>
      <c r="EN88" s="2"/>
      <c r="EO88" s="7" t="str">
        <f t="shared" si="147"/>
        <v>NO</v>
      </c>
      <c r="EP88" s="7" t="str">
        <f t="shared" si="148"/>
        <v>NO</v>
      </c>
      <c r="EQ88" s="7" t="str">
        <f t="shared" si="149"/>
        <v/>
      </c>
      <c r="ER88" s="7" t="str">
        <f t="shared" si="150"/>
        <v/>
      </c>
      <c r="ES88" s="7" t="str">
        <f>IF(AND(ISNUMBER('IP Rules'!R88),'IP Rules'!R88&gt;=0,'IP Rules'!R88&lt;=65535),"GOOD","BAD")</f>
        <v>BAD</v>
      </c>
      <c r="ET88" s="7" t="str">
        <f>IF(OR(AND(ISNUMBER('IP Rules'!T88),'IP Rules'!T88&gt;=1,'IP Rules'!T88&lt;=65535,'IP Rules'!R88&lt;'IP Rules'!T88),'IP Rules'!T88=""),"GOOD","BAD")</f>
        <v>GOOD</v>
      </c>
      <c r="EU88" s="9" t="str">
        <f t="shared" si="151"/>
        <v/>
      </c>
      <c r="EV88" s="2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</row>
    <row r="89" spans="1:211" ht="15.75" thickBot="1">
      <c r="A89" s="2"/>
      <c r="B89" s="6">
        <f t="shared" si="241"/>
        <v>79</v>
      </c>
      <c r="C89" s="2"/>
      <c r="D89" s="48" t="str">
        <f>IF(ISBLANK('IP Rules'!H89),"",'IP Rules'!H89)</f>
        <v/>
      </c>
      <c r="E89" s="52" t="str">
        <f t="shared" si="157"/>
        <v/>
      </c>
      <c r="F89" s="52" t="str">
        <f t="shared" si="158"/>
        <v/>
      </c>
      <c r="G89" s="52" t="str">
        <f t="shared" si="159"/>
        <v/>
      </c>
      <c r="H89" s="52" t="str">
        <f t="shared" si="160"/>
        <v/>
      </c>
      <c r="I89" s="52" t="str">
        <f t="shared" si="161"/>
        <v/>
      </c>
      <c r="J89" s="52" t="str">
        <f t="shared" si="162"/>
        <v/>
      </c>
      <c r="K89" s="52" t="str">
        <f t="shared" si="163"/>
        <v/>
      </c>
      <c r="L89" s="52" t="str">
        <f t="shared" si="164"/>
        <v/>
      </c>
      <c r="M89" s="2"/>
      <c r="N89" s="52" t="str">
        <f t="shared" si="165"/>
        <v/>
      </c>
      <c r="O89" s="2"/>
      <c r="P89" s="103" t="str">
        <f>IF(UPPER('IP Rules'!H89)="ANY","",IF(LEN(TRIM('IP Rules'!J89))=0,"",'IP Rules'!J89))</f>
        <v/>
      </c>
      <c r="Q89" s="7" t="str">
        <f t="shared" si="166"/>
        <v/>
      </c>
      <c r="R89" s="109" t="str">
        <f t="shared" si="167"/>
        <v>MISSING</v>
      </c>
      <c r="S89" s="109" t="str">
        <f t="shared" si="168"/>
        <v>MISSING</v>
      </c>
      <c r="T89" s="109" t="str">
        <f t="shared" si="169"/>
        <v>MISSING</v>
      </c>
      <c r="U89" s="110" t="str">
        <f t="shared" si="170"/>
        <v>ERROR</v>
      </c>
      <c r="V89" s="111" t="str">
        <f t="shared" si="171"/>
        <v>ERROR</v>
      </c>
      <c r="W89" s="111" t="str">
        <f t="shared" si="172"/>
        <v>ERROR</v>
      </c>
      <c r="X89" s="111" t="str">
        <f t="shared" si="173"/>
        <v>ERROR</v>
      </c>
      <c r="Y89" s="109" t="str">
        <f t="shared" si="174"/>
        <v>ERROR</v>
      </c>
      <c r="Z89" s="110" t="str">
        <f t="shared" si="175"/>
        <v>ERROR</v>
      </c>
      <c r="AA89" s="109" t="str">
        <f t="shared" si="176"/>
        <v>ERROR</v>
      </c>
      <c r="AB89" s="109" t="str">
        <f t="shared" si="177"/>
        <v>ERROR</v>
      </c>
      <c r="AC89" s="109" t="str">
        <f t="shared" si="178"/>
        <v>ERROR</v>
      </c>
      <c r="AD89" s="109" t="str">
        <f t="shared" si="179"/>
        <v>ERROR</v>
      </c>
      <c r="AE89" s="110" t="str">
        <f t="shared" si="180"/>
        <v>ERROR</v>
      </c>
      <c r="AF89" s="7" t="str">
        <f t="shared" si="181"/>
        <v/>
      </c>
      <c r="AG89" s="104" t="str">
        <f t="shared" si="182"/>
        <v/>
      </c>
      <c r="AH89" s="104" t="str">
        <f t="shared" si="183"/>
        <v/>
      </c>
      <c r="AI89" s="104" t="str">
        <f t="shared" si="184"/>
        <v/>
      </c>
      <c r="AJ89" s="114" t="str">
        <f>IF(AND(Q89&lt;&gt;"ERROR",UPPER('IP Rules'!D89)="GLOBAL",UPPER(N89)="ANY"),"All_IPs","")</f>
        <v/>
      </c>
      <c r="AK89" s="114" t="str">
        <f>IF(AND(Q89&lt;&gt;"ERROR",UPPER('IP Rules'!D89)="NATIONAL",UPPER(N89)="ANY"),"GRP_ALL_CNSP_SUBNETS","")</f>
        <v/>
      </c>
      <c r="AL89" s="104" t="str">
        <f>IF(LEN(TRIM(D89))=0,"",IF(AND(Q89&lt;&gt;"ERROR",UPPER('IP Rules'!H89)&lt;&gt;"ANY"),AI89&amp;N89&amp;"_"&amp;AG89,""))</f>
        <v/>
      </c>
      <c r="AM89" s="109" t="str">
        <f t="shared" si="185"/>
        <v>FAILED CHECKS</v>
      </c>
      <c r="AN89" s="2"/>
      <c r="AO89" s="62" t="str">
        <f t="shared" si="152"/>
        <v/>
      </c>
      <c r="AP89" s="26"/>
      <c r="AQ89" s="62" t="str">
        <f t="shared" si="186"/>
        <v/>
      </c>
      <c r="AR89" s="26"/>
      <c r="AS89" s="6">
        <f>'IP Rules'!F89</f>
        <v>0</v>
      </c>
      <c r="AT89" s="2"/>
      <c r="AU89" s="6">
        <f t="shared" si="187"/>
        <v>79</v>
      </c>
      <c r="AV89" s="2"/>
      <c r="AW89" s="46" t="str">
        <f>IF(ISBLANK('IP Rules'!L89),"",'IP Rules'!L89)</f>
        <v/>
      </c>
      <c r="AX89" s="2"/>
      <c r="AY89" s="52" t="str">
        <f t="shared" si="188"/>
        <v/>
      </c>
      <c r="AZ89" s="52" t="str">
        <f t="shared" si="189"/>
        <v/>
      </c>
      <c r="BA89" s="52" t="str">
        <f t="shared" si="190"/>
        <v/>
      </c>
      <c r="BB89" s="52" t="str">
        <f t="shared" si="191"/>
        <v/>
      </c>
      <c r="BC89" s="52" t="str">
        <f t="shared" si="192"/>
        <v/>
      </c>
      <c r="BD89" s="52" t="str">
        <f t="shared" si="193"/>
        <v/>
      </c>
      <c r="BE89" s="52" t="str">
        <f t="shared" si="194"/>
        <v/>
      </c>
      <c r="BF89" s="52" t="str">
        <f t="shared" si="195"/>
        <v/>
      </c>
      <c r="BG89" s="52" t="str">
        <f t="shared" si="196"/>
        <v/>
      </c>
      <c r="BH89" s="2"/>
      <c r="BI89" s="103" t="str">
        <f>IF(ISBLANK('IP Rules'!N89),"",'IP Rules'!N89)</f>
        <v/>
      </c>
      <c r="BJ89" s="110" t="str">
        <f t="shared" si="127"/>
        <v/>
      </c>
      <c r="BK89" s="109" t="str">
        <f t="shared" si="128"/>
        <v>MISSING</v>
      </c>
      <c r="BL89" s="109" t="str">
        <f t="shared" si="129"/>
        <v>MISSING</v>
      </c>
      <c r="BM89" s="109" t="str">
        <f t="shared" si="130"/>
        <v>MISSING</v>
      </c>
      <c r="BN89" s="110" t="str">
        <f t="shared" si="131"/>
        <v>ERROR</v>
      </c>
      <c r="BO89" s="111" t="str">
        <f t="shared" si="132"/>
        <v>ERROR</v>
      </c>
      <c r="BP89" s="111" t="str">
        <f t="shared" si="133"/>
        <v>ERROR</v>
      </c>
      <c r="BQ89" s="111" t="str">
        <f t="shared" si="134"/>
        <v>ERROR</v>
      </c>
      <c r="BR89" s="109" t="str">
        <f t="shared" si="135"/>
        <v>ERROR</v>
      </c>
      <c r="BS89" s="110" t="str">
        <f t="shared" si="136"/>
        <v>ERROR</v>
      </c>
      <c r="BT89" s="109" t="str">
        <f t="shared" si="197"/>
        <v>ERROR</v>
      </c>
      <c r="BU89" s="109" t="str">
        <f t="shared" si="198"/>
        <v>ERROR</v>
      </c>
      <c r="BV89" s="109" t="str">
        <f t="shared" si="199"/>
        <v>ERROR</v>
      </c>
      <c r="BW89" s="109" t="str">
        <f t="shared" si="200"/>
        <v>ERROR</v>
      </c>
      <c r="BX89" s="110" t="str">
        <f t="shared" si="137"/>
        <v>ERROR</v>
      </c>
      <c r="BY89" s="110" t="str">
        <f t="shared" si="243"/>
        <v/>
      </c>
      <c r="BZ89" s="117" t="str">
        <f t="shared" si="201"/>
        <v>OK</v>
      </c>
      <c r="CA89" s="104" t="str">
        <f t="shared" si="138"/>
        <v/>
      </c>
      <c r="CB89" s="104" t="str">
        <f t="shared" si="139"/>
        <v/>
      </c>
      <c r="CC89" s="104" t="str">
        <f t="shared" si="140"/>
        <v/>
      </c>
      <c r="CD89" s="109" t="str">
        <f t="shared" si="202"/>
        <v>FAILED CHECKS</v>
      </c>
      <c r="CE89" s="22"/>
      <c r="CF89" s="116" t="str">
        <f t="shared" si="141"/>
        <v>ERROR</v>
      </c>
      <c r="CG89" s="116" t="str">
        <f t="shared" si="142"/>
        <v>-</v>
      </c>
      <c r="CH89" s="116" t="str">
        <f t="shared" si="143"/>
        <v>-</v>
      </c>
      <c r="CI89" s="116" t="str">
        <f t="shared" si="144"/>
        <v>-</v>
      </c>
      <c r="CJ89" s="116">
        <f t="shared" si="203"/>
        <v>0</v>
      </c>
      <c r="CK89" s="116">
        <f t="shared" si="204"/>
        <v>0</v>
      </c>
      <c r="CL89" s="116">
        <f t="shared" si="205"/>
        <v>0</v>
      </c>
      <c r="CM89" s="116">
        <f t="shared" si="206"/>
        <v>0</v>
      </c>
      <c r="CN89" s="116">
        <f t="shared" si="207"/>
        <v>0</v>
      </c>
      <c r="CO89" s="116">
        <f t="shared" si="208"/>
        <v>0</v>
      </c>
      <c r="CP89" s="116">
        <f t="shared" si="209"/>
        <v>0</v>
      </c>
      <c r="CQ89" s="116">
        <f t="shared" si="210"/>
        <v>0</v>
      </c>
      <c r="CR89" s="116">
        <f t="shared" si="211"/>
        <v>0</v>
      </c>
      <c r="CS89" s="116">
        <f t="shared" si="212"/>
        <v>0</v>
      </c>
      <c r="CT89" s="116">
        <f t="shared" si="213"/>
        <v>0</v>
      </c>
      <c r="CU89" s="116">
        <f t="shared" si="214"/>
        <v>0</v>
      </c>
      <c r="CV89" s="116">
        <f t="shared" si="215"/>
        <v>0</v>
      </c>
      <c r="CW89" s="116">
        <f t="shared" si="216"/>
        <v>0</v>
      </c>
      <c r="CX89" s="116">
        <f t="shared" si="217"/>
        <v>0</v>
      </c>
      <c r="CY89" s="116">
        <f t="shared" si="218"/>
        <v>0</v>
      </c>
      <c r="CZ89" s="116">
        <f t="shared" si="219"/>
        <v>0</v>
      </c>
      <c r="DA89" s="116">
        <f t="shared" si="220"/>
        <v>0</v>
      </c>
      <c r="DB89" s="116">
        <f t="shared" si="221"/>
        <v>0</v>
      </c>
      <c r="DC89" s="116">
        <f t="shared" si="222"/>
        <v>0</v>
      </c>
      <c r="DD89" s="116">
        <f t="shared" si="223"/>
        <v>0</v>
      </c>
      <c r="DE89" s="116">
        <f t="shared" si="224"/>
        <v>0</v>
      </c>
      <c r="DF89" s="116">
        <f t="shared" si="225"/>
        <v>0</v>
      </c>
      <c r="DG89" s="116">
        <f t="shared" si="226"/>
        <v>0</v>
      </c>
      <c r="DH89" s="116">
        <f t="shared" si="227"/>
        <v>0</v>
      </c>
      <c r="DI89" s="116">
        <f t="shared" si="228"/>
        <v>0</v>
      </c>
      <c r="DJ89" s="116">
        <f t="shared" si="229"/>
        <v>0</v>
      </c>
      <c r="DK89" s="116">
        <f t="shared" si="230"/>
        <v>0</v>
      </c>
      <c r="DL89" s="116">
        <f t="shared" si="231"/>
        <v>0</v>
      </c>
      <c r="DM89" s="116">
        <f t="shared" si="232"/>
        <v>0</v>
      </c>
      <c r="DN89" s="116">
        <f t="shared" si="233"/>
        <v>0</v>
      </c>
      <c r="DO89" s="116">
        <f t="shared" si="234"/>
        <v>0</v>
      </c>
      <c r="DP89" s="116">
        <f t="shared" si="235"/>
        <v>0</v>
      </c>
      <c r="DQ89" s="116">
        <f t="shared" si="236"/>
        <v>0</v>
      </c>
      <c r="DR89" s="116">
        <f t="shared" si="237"/>
        <v>0</v>
      </c>
      <c r="DS89" s="116">
        <f t="shared" si="238"/>
        <v>0</v>
      </c>
      <c r="DT89" s="116">
        <f t="shared" si="126"/>
        <v>0</v>
      </c>
      <c r="DU89" s="116">
        <f t="shared" si="239"/>
        <v>0</v>
      </c>
      <c r="DV89" s="116">
        <f t="shared" si="145"/>
        <v>0</v>
      </c>
      <c r="DW89" s="116">
        <f t="shared" si="146"/>
        <v>0</v>
      </c>
      <c r="DX89" s="114" t="b">
        <f t="shared" si="153"/>
        <v>0</v>
      </c>
      <c r="DY89" s="116" t="str">
        <f t="shared" si="240"/>
        <v>FAILED CHECKS</v>
      </c>
      <c r="DZ89" s="2"/>
      <c r="EA89" s="105" t="str">
        <f t="shared" si="154"/>
        <v/>
      </c>
      <c r="EB89" s="2"/>
      <c r="EC89" s="105" t="str">
        <f t="shared" si="155"/>
        <v/>
      </c>
      <c r="ED89" s="2"/>
      <c r="EE89" s="105" t="str">
        <f t="shared" si="156"/>
        <v/>
      </c>
      <c r="EF89" s="2"/>
      <c r="EG89" s="6">
        <f t="shared" si="242"/>
        <v>79</v>
      </c>
      <c r="EH89" s="2"/>
      <c r="EI89" s="29" t="str">
        <f>IF(ISBLANK('IP Rules'!P89),"",'IP Rules'!P89)</f>
        <v/>
      </c>
      <c r="EJ89" s="2"/>
      <c r="EK89" s="29" t="str">
        <f>IF(ISBLANK('IP Rules'!R89),"",'IP Rules'!R89)</f>
        <v/>
      </c>
      <c r="EL89" s="2"/>
      <c r="EM89" s="29" t="str">
        <f>IF(ISBLANK('IP Rules'!T89),"",'IP Rules'!T89)</f>
        <v/>
      </c>
      <c r="EN89" s="2"/>
      <c r="EO89" s="7" t="str">
        <f t="shared" si="147"/>
        <v>NO</v>
      </c>
      <c r="EP89" s="7" t="str">
        <f t="shared" si="148"/>
        <v>NO</v>
      </c>
      <c r="EQ89" s="7" t="str">
        <f t="shared" si="149"/>
        <v/>
      </c>
      <c r="ER89" s="7" t="str">
        <f t="shared" si="150"/>
        <v/>
      </c>
      <c r="ES89" s="7" t="str">
        <f>IF(AND(ISNUMBER('IP Rules'!R89),'IP Rules'!R89&gt;=0,'IP Rules'!R89&lt;=65535),"GOOD","BAD")</f>
        <v>BAD</v>
      </c>
      <c r="ET89" s="7" t="str">
        <f>IF(OR(AND(ISNUMBER('IP Rules'!T89),'IP Rules'!T89&gt;=1,'IP Rules'!T89&lt;=65535,'IP Rules'!R89&lt;'IP Rules'!T89),'IP Rules'!T89=""),"GOOD","BAD")</f>
        <v>GOOD</v>
      </c>
      <c r="EU89" s="9" t="str">
        <f t="shared" si="151"/>
        <v/>
      </c>
      <c r="EV89" s="2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</row>
    <row r="90" spans="1:211" ht="15.75" thickBot="1">
      <c r="A90" s="2"/>
      <c r="B90" s="6">
        <f t="shared" si="241"/>
        <v>80</v>
      </c>
      <c r="C90" s="2"/>
      <c r="D90" s="48" t="str">
        <f>IF(ISBLANK('IP Rules'!H90),"",'IP Rules'!H90)</f>
        <v/>
      </c>
      <c r="E90" s="52" t="str">
        <f t="shared" si="157"/>
        <v/>
      </c>
      <c r="F90" s="52" t="str">
        <f t="shared" si="158"/>
        <v/>
      </c>
      <c r="G90" s="52" t="str">
        <f t="shared" si="159"/>
        <v/>
      </c>
      <c r="H90" s="52" t="str">
        <f t="shared" si="160"/>
        <v/>
      </c>
      <c r="I90" s="52" t="str">
        <f t="shared" si="161"/>
        <v/>
      </c>
      <c r="J90" s="52" t="str">
        <f t="shared" si="162"/>
        <v/>
      </c>
      <c r="K90" s="52" t="str">
        <f t="shared" si="163"/>
        <v/>
      </c>
      <c r="L90" s="52" t="str">
        <f t="shared" si="164"/>
        <v/>
      </c>
      <c r="M90" s="2"/>
      <c r="N90" s="52" t="str">
        <f t="shared" si="165"/>
        <v/>
      </c>
      <c r="O90" s="2"/>
      <c r="P90" s="103" t="str">
        <f>IF(UPPER('IP Rules'!H90)="ANY","",IF(LEN(TRIM('IP Rules'!J90))=0,"",'IP Rules'!J90))</f>
        <v/>
      </c>
      <c r="Q90" s="7" t="str">
        <f t="shared" si="166"/>
        <v/>
      </c>
      <c r="R90" s="109" t="str">
        <f t="shared" si="167"/>
        <v>MISSING</v>
      </c>
      <c r="S90" s="109" t="str">
        <f t="shared" si="168"/>
        <v>MISSING</v>
      </c>
      <c r="T90" s="109" t="str">
        <f t="shared" si="169"/>
        <v>MISSING</v>
      </c>
      <c r="U90" s="110" t="str">
        <f t="shared" si="170"/>
        <v>ERROR</v>
      </c>
      <c r="V90" s="111" t="str">
        <f t="shared" si="171"/>
        <v>ERROR</v>
      </c>
      <c r="W90" s="111" t="str">
        <f t="shared" si="172"/>
        <v>ERROR</v>
      </c>
      <c r="X90" s="111" t="str">
        <f t="shared" si="173"/>
        <v>ERROR</v>
      </c>
      <c r="Y90" s="109" t="str">
        <f t="shared" si="174"/>
        <v>ERROR</v>
      </c>
      <c r="Z90" s="110" t="str">
        <f t="shared" si="175"/>
        <v>ERROR</v>
      </c>
      <c r="AA90" s="109" t="str">
        <f t="shared" si="176"/>
        <v>ERROR</v>
      </c>
      <c r="AB90" s="109" t="str">
        <f t="shared" si="177"/>
        <v>ERROR</v>
      </c>
      <c r="AC90" s="109" t="str">
        <f t="shared" si="178"/>
        <v>ERROR</v>
      </c>
      <c r="AD90" s="109" t="str">
        <f t="shared" si="179"/>
        <v>ERROR</v>
      </c>
      <c r="AE90" s="110" t="str">
        <f t="shared" si="180"/>
        <v>ERROR</v>
      </c>
      <c r="AF90" s="7" t="str">
        <f t="shared" si="181"/>
        <v/>
      </c>
      <c r="AG90" s="104" t="str">
        <f t="shared" si="182"/>
        <v/>
      </c>
      <c r="AH90" s="104" t="str">
        <f t="shared" si="183"/>
        <v/>
      </c>
      <c r="AI90" s="104" t="str">
        <f t="shared" si="184"/>
        <v/>
      </c>
      <c r="AJ90" s="114" t="str">
        <f>IF(AND(Q90&lt;&gt;"ERROR",UPPER('IP Rules'!D90)="GLOBAL",UPPER(N90)="ANY"),"All_IPs","")</f>
        <v/>
      </c>
      <c r="AK90" s="114" t="str">
        <f>IF(AND(Q90&lt;&gt;"ERROR",UPPER('IP Rules'!D90)="NATIONAL",UPPER(N90)="ANY"),"GRP_ALL_CNSP_SUBNETS","")</f>
        <v/>
      </c>
      <c r="AL90" s="104" t="str">
        <f>IF(LEN(TRIM(D90))=0,"",IF(AND(Q90&lt;&gt;"ERROR",UPPER('IP Rules'!H90)&lt;&gt;"ANY"),AI90&amp;N90&amp;"_"&amp;AG90,""))</f>
        <v/>
      </c>
      <c r="AM90" s="109" t="str">
        <f t="shared" si="185"/>
        <v>FAILED CHECKS</v>
      </c>
      <c r="AN90" s="2"/>
      <c r="AO90" s="62" t="str">
        <f t="shared" si="152"/>
        <v/>
      </c>
      <c r="AP90" s="26"/>
      <c r="AQ90" s="62" t="str">
        <f t="shared" si="186"/>
        <v/>
      </c>
      <c r="AR90" s="26"/>
      <c r="AS90" s="6">
        <f>'IP Rules'!F90</f>
        <v>0</v>
      </c>
      <c r="AT90" s="2"/>
      <c r="AU90" s="6">
        <f t="shared" si="187"/>
        <v>80</v>
      </c>
      <c r="AV90" s="2"/>
      <c r="AW90" s="46" t="str">
        <f>IF(ISBLANK('IP Rules'!L90),"",'IP Rules'!L90)</f>
        <v/>
      </c>
      <c r="AX90" s="2"/>
      <c r="AY90" s="52" t="str">
        <f t="shared" si="188"/>
        <v/>
      </c>
      <c r="AZ90" s="52" t="str">
        <f t="shared" si="189"/>
        <v/>
      </c>
      <c r="BA90" s="52" t="str">
        <f t="shared" si="190"/>
        <v/>
      </c>
      <c r="BB90" s="52" t="str">
        <f t="shared" si="191"/>
        <v/>
      </c>
      <c r="BC90" s="52" t="str">
        <f t="shared" si="192"/>
        <v/>
      </c>
      <c r="BD90" s="52" t="str">
        <f t="shared" si="193"/>
        <v/>
      </c>
      <c r="BE90" s="52" t="str">
        <f t="shared" si="194"/>
        <v/>
      </c>
      <c r="BF90" s="52" t="str">
        <f t="shared" si="195"/>
        <v/>
      </c>
      <c r="BG90" s="52" t="str">
        <f t="shared" si="196"/>
        <v/>
      </c>
      <c r="BH90" s="2"/>
      <c r="BI90" s="103" t="str">
        <f>IF(ISBLANK('IP Rules'!N90),"",'IP Rules'!N90)</f>
        <v/>
      </c>
      <c r="BJ90" s="110" t="str">
        <f t="shared" si="127"/>
        <v/>
      </c>
      <c r="BK90" s="109" t="str">
        <f t="shared" si="128"/>
        <v>MISSING</v>
      </c>
      <c r="BL90" s="109" t="str">
        <f t="shared" si="129"/>
        <v>MISSING</v>
      </c>
      <c r="BM90" s="109" t="str">
        <f t="shared" si="130"/>
        <v>MISSING</v>
      </c>
      <c r="BN90" s="110" t="str">
        <f t="shared" si="131"/>
        <v>ERROR</v>
      </c>
      <c r="BO90" s="111" t="str">
        <f t="shared" si="132"/>
        <v>ERROR</v>
      </c>
      <c r="BP90" s="111" t="str">
        <f t="shared" si="133"/>
        <v>ERROR</v>
      </c>
      <c r="BQ90" s="111" t="str">
        <f t="shared" si="134"/>
        <v>ERROR</v>
      </c>
      <c r="BR90" s="109" t="str">
        <f t="shared" si="135"/>
        <v>ERROR</v>
      </c>
      <c r="BS90" s="110" t="str">
        <f t="shared" si="136"/>
        <v>ERROR</v>
      </c>
      <c r="BT90" s="109" t="str">
        <f t="shared" si="197"/>
        <v>ERROR</v>
      </c>
      <c r="BU90" s="109" t="str">
        <f t="shared" si="198"/>
        <v>ERROR</v>
      </c>
      <c r="BV90" s="109" t="str">
        <f t="shared" si="199"/>
        <v>ERROR</v>
      </c>
      <c r="BW90" s="109" t="str">
        <f t="shared" si="200"/>
        <v>ERROR</v>
      </c>
      <c r="BX90" s="110" t="str">
        <f t="shared" si="137"/>
        <v>ERROR</v>
      </c>
      <c r="BY90" s="110" t="str">
        <f t="shared" si="243"/>
        <v/>
      </c>
      <c r="BZ90" s="117" t="str">
        <f t="shared" si="201"/>
        <v>OK</v>
      </c>
      <c r="CA90" s="104" t="str">
        <f t="shared" si="138"/>
        <v/>
      </c>
      <c r="CB90" s="104" t="str">
        <f t="shared" si="139"/>
        <v/>
      </c>
      <c r="CC90" s="104" t="str">
        <f t="shared" si="140"/>
        <v/>
      </c>
      <c r="CD90" s="109" t="str">
        <f t="shared" si="202"/>
        <v>FAILED CHECKS</v>
      </c>
      <c r="CE90" s="22"/>
      <c r="CF90" s="116" t="str">
        <f t="shared" si="141"/>
        <v>ERROR</v>
      </c>
      <c r="CG90" s="116" t="str">
        <f t="shared" si="142"/>
        <v>-</v>
      </c>
      <c r="CH90" s="116" t="str">
        <f t="shared" si="143"/>
        <v>-</v>
      </c>
      <c r="CI90" s="116" t="str">
        <f t="shared" si="144"/>
        <v>-</v>
      </c>
      <c r="CJ90" s="116">
        <f t="shared" si="203"/>
        <v>0</v>
      </c>
      <c r="CK90" s="116">
        <f t="shared" si="204"/>
        <v>0</v>
      </c>
      <c r="CL90" s="116">
        <f t="shared" si="205"/>
        <v>0</v>
      </c>
      <c r="CM90" s="116">
        <f t="shared" si="206"/>
        <v>0</v>
      </c>
      <c r="CN90" s="116">
        <f t="shared" si="207"/>
        <v>0</v>
      </c>
      <c r="CO90" s="116">
        <f t="shared" si="208"/>
        <v>0</v>
      </c>
      <c r="CP90" s="116">
        <f t="shared" si="209"/>
        <v>0</v>
      </c>
      <c r="CQ90" s="116">
        <f t="shared" si="210"/>
        <v>0</v>
      </c>
      <c r="CR90" s="116">
        <f t="shared" si="211"/>
        <v>0</v>
      </c>
      <c r="CS90" s="116">
        <f t="shared" si="212"/>
        <v>0</v>
      </c>
      <c r="CT90" s="116">
        <f t="shared" si="213"/>
        <v>0</v>
      </c>
      <c r="CU90" s="116">
        <f t="shared" si="214"/>
        <v>0</v>
      </c>
      <c r="CV90" s="116">
        <f t="shared" si="215"/>
        <v>0</v>
      </c>
      <c r="CW90" s="116">
        <f t="shared" si="216"/>
        <v>0</v>
      </c>
      <c r="CX90" s="116">
        <f t="shared" si="217"/>
        <v>0</v>
      </c>
      <c r="CY90" s="116">
        <f t="shared" si="218"/>
        <v>0</v>
      </c>
      <c r="CZ90" s="116">
        <f t="shared" si="219"/>
        <v>0</v>
      </c>
      <c r="DA90" s="116">
        <f t="shared" si="220"/>
        <v>0</v>
      </c>
      <c r="DB90" s="116">
        <f t="shared" si="221"/>
        <v>0</v>
      </c>
      <c r="DC90" s="116">
        <f t="shared" si="222"/>
        <v>0</v>
      </c>
      <c r="DD90" s="116">
        <f t="shared" si="223"/>
        <v>0</v>
      </c>
      <c r="DE90" s="116">
        <f t="shared" si="224"/>
        <v>0</v>
      </c>
      <c r="DF90" s="116">
        <f t="shared" si="225"/>
        <v>0</v>
      </c>
      <c r="DG90" s="116">
        <f t="shared" si="226"/>
        <v>0</v>
      </c>
      <c r="DH90" s="116">
        <f t="shared" si="227"/>
        <v>0</v>
      </c>
      <c r="DI90" s="116">
        <f t="shared" si="228"/>
        <v>0</v>
      </c>
      <c r="DJ90" s="116">
        <f t="shared" si="229"/>
        <v>0</v>
      </c>
      <c r="DK90" s="116">
        <f t="shared" si="230"/>
        <v>0</v>
      </c>
      <c r="DL90" s="116">
        <f t="shared" si="231"/>
        <v>0</v>
      </c>
      <c r="DM90" s="116">
        <f t="shared" si="232"/>
        <v>0</v>
      </c>
      <c r="DN90" s="116">
        <f t="shared" si="233"/>
        <v>0</v>
      </c>
      <c r="DO90" s="116">
        <f t="shared" si="234"/>
        <v>0</v>
      </c>
      <c r="DP90" s="116">
        <f t="shared" si="235"/>
        <v>0</v>
      </c>
      <c r="DQ90" s="116">
        <f t="shared" si="236"/>
        <v>0</v>
      </c>
      <c r="DR90" s="116">
        <f t="shared" si="237"/>
        <v>0</v>
      </c>
      <c r="DS90" s="116">
        <f t="shared" si="238"/>
        <v>0</v>
      </c>
      <c r="DT90" s="116">
        <f t="shared" si="126"/>
        <v>0</v>
      </c>
      <c r="DU90" s="116">
        <f t="shared" si="239"/>
        <v>0</v>
      </c>
      <c r="DV90" s="116">
        <f t="shared" si="145"/>
        <v>0</v>
      </c>
      <c r="DW90" s="116">
        <f t="shared" si="146"/>
        <v>0</v>
      </c>
      <c r="DX90" s="114" t="b">
        <f t="shared" si="153"/>
        <v>0</v>
      </c>
      <c r="DY90" s="116" t="str">
        <f t="shared" si="240"/>
        <v>FAILED CHECKS</v>
      </c>
      <c r="DZ90" s="2"/>
      <c r="EA90" s="105" t="str">
        <f t="shared" si="154"/>
        <v/>
      </c>
      <c r="EB90" s="2"/>
      <c r="EC90" s="105" t="str">
        <f t="shared" si="155"/>
        <v/>
      </c>
      <c r="ED90" s="2"/>
      <c r="EE90" s="105" t="str">
        <f t="shared" si="156"/>
        <v/>
      </c>
      <c r="EF90" s="2"/>
      <c r="EG90" s="6">
        <f t="shared" si="242"/>
        <v>80</v>
      </c>
      <c r="EH90" s="2"/>
      <c r="EI90" s="29" t="str">
        <f>IF(ISBLANK('IP Rules'!P90),"",'IP Rules'!P90)</f>
        <v/>
      </c>
      <c r="EJ90" s="2"/>
      <c r="EK90" s="29" t="str">
        <f>IF(ISBLANK('IP Rules'!R90),"",'IP Rules'!R90)</f>
        <v/>
      </c>
      <c r="EL90" s="2"/>
      <c r="EM90" s="29" t="str">
        <f>IF(ISBLANK('IP Rules'!T90),"",'IP Rules'!T90)</f>
        <v/>
      </c>
      <c r="EN90" s="2"/>
      <c r="EO90" s="7" t="str">
        <f t="shared" si="147"/>
        <v>NO</v>
      </c>
      <c r="EP90" s="7" t="str">
        <f t="shared" si="148"/>
        <v>NO</v>
      </c>
      <c r="EQ90" s="7" t="str">
        <f t="shared" si="149"/>
        <v/>
      </c>
      <c r="ER90" s="7" t="str">
        <f t="shared" si="150"/>
        <v/>
      </c>
      <c r="ES90" s="7" t="str">
        <f>IF(AND(ISNUMBER('IP Rules'!R90),'IP Rules'!R90&gt;=0,'IP Rules'!R90&lt;=65535),"GOOD","BAD")</f>
        <v>BAD</v>
      </c>
      <c r="ET90" s="7" t="str">
        <f>IF(OR(AND(ISNUMBER('IP Rules'!T90),'IP Rules'!T90&gt;=1,'IP Rules'!T90&lt;=65535,'IP Rules'!R90&lt;'IP Rules'!T90),'IP Rules'!T90=""),"GOOD","BAD")</f>
        <v>GOOD</v>
      </c>
      <c r="EU90" s="9" t="str">
        <f t="shared" si="151"/>
        <v/>
      </c>
      <c r="EV90" s="2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</row>
    <row r="91" spans="1:211" ht="15.75" thickBot="1">
      <c r="A91" s="2"/>
      <c r="B91" s="6">
        <f t="shared" si="241"/>
        <v>81</v>
      </c>
      <c r="C91" s="2"/>
      <c r="D91" s="48" t="str">
        <f>IF(ISBLANK('IP Rules'!H91),"",'IP Rules'!H91)</f>
        <v/>
      </c>
      <c r="E91" s="52" t="str">
        <f t="shared" si="157"/>
        <v/>
      </c>
      <c r="F91" s="52" t="str">
        <f t="shared" si="158"/>
        <v/>
      </c>
      <c r="G91" s="52" t="str">
        <f t="shared" si="159"/>
        <v/>
      </c>
      <c r="H91" s="52" t="str">
        <f t="shared" si="160"/>
        <v/>
      </c>
      <c r="I91" s="52" t="str">
        <f t="shared" si="161"/>
        <v/>
      </c>
      <c r="J91" s="52" t="str">
        <f t="shared" si="162"/>
        <v/>
      </c>
      <c r="K91" s="52" t="str">
        <f t="shared" si="163"/>
        <v/>
      </c>
      <c r="L91" s="52" t="str">
        <f t="shared" si="164"/>
        <v/>
      </c>
      <c r="M91" s="2"/>
      <c r="N91" s="52" t="str">
        <f t="shared" si="165"/>
        <v/>
      </c>
      <c r="O91" s="2"/>
      <c r="P91" s="103" t="str">
        <f>IF(UPPER('IP Rules'!H91)="ANY","",IF(LEN(TRIM('IP Rules'!J91))=0,"",'IP Rules'!J91))</f>
        <v/>
      </c>
      <c r="Q91" s="7" t="str">
        <f t="shared" si="166"/>
        <v/>
      </c>
      <c r="R91" s="109" t="str">
        <f t="shared" si="167"/>
        <v>MISSING</v>
      </c>
      <c r="S91" s="109" t="str">
        <f t="shared" si="168"/>
        <v>MISSING</v>
      </c>
      <c r="T91" s="109" t="str">
        <f t="shared" si="169"/>
        <v>MISSING</v>
      </c>
      <c r="U91" s="110" t="str">
        <f t="shared" si="170"/>
        <v>ERROR</v>
      </c>
      <c r="V91" s="111" t="str">
        <f t="shared" si="171"/>
        <v>ERROR</v>
      </c>
      <c r="W91" s="111" t="str">
        <f t="shared" si="172"/>
        <v>ERROR</v>
      </c>
      <c r="X91" s="111" t="str">
        <f t="shared" si="173"/>
        <v>ERROR</v>
      </c>
      <c r="Y91" s="109" t="str">
        <f t="shared" si="174"/>
        <v>ERROR</v>
      </c>
      <c r="Z91" s="110" t="str">
        <f t="shared" si="175"/>
        <v>ERROR</v>
      </c>
      <c r="AA91" s="109" t="str">
        <f t="shared" si="176"/>
        <v>ERROR</v>
      </c>
      <c r="AB91" s="109" t="str">
        <f t="shared" si="177"/>
        <v>ERROR</v>
      </c>
      <c r="AC91" s="109" t="str">
        <f t="shared" si="178"/>
        <v>ERROR</v>
      </c>
      <c r="AD91" s="109" t="str">
        <f t="shared" si="179"/>
        <v>ERROR</v>
      </c>
      <c r="AE91" s="110" t="str">
        <f t="shared" si="180"/>
        <v>ERROR</v>
      </c>
      <c r="AF91" s="7" t="str">
        <f t="shared" si="181"/>
        <v/>
      </c>
      <c r="AG91" s="104" t="str">
        <f t="shared" si="182"/>
        <v/>
      </c>
      <c r="AH91" s="104" t="str">
        <f t="shared" si="183"/>
        <v/>
      </c>
      <c r="AI91" s="104" t="str">
        <f t="shared" si="184"/>
        <v/>
      </c>
      <c r="AJ91" s="114" t="str">
        <f>IF(AND(Q91&lt;&gt;"ERROR",UPPER('IP Rules'!D91)="GLOBAL",UPPER(N91)="ANY"),"All_IPs","")</f>
        <v/>
      </c>
      <c r="AK91" s="114" t="str">
        <f>IF(AND(Q91&lt;&gt;"ERROR",UPPER('IP Rules'!D91)="NATIONAL",UPPER(N91)="ANY"),"GRP_ALL_CNSP_SUBNETS","")</f>
        <v/>
      </c>
      <c r="AL91" s="104" t="str">
        <f>IF(LEN(TRIM(D91))=0,"",IF(AND(Q91&lt;&gt;"ERROR",UPPER('IP Rules'!H91)&lt;&gt;"ANY"),AI91&amp;N91&amp;"_"&amp;AG91,""))</f>
        <v/>
      </c>
      <c r="AM91" s="109" t="str">
        <f t="shared" si="185"/>
        <v>FAILED CHECKS</v>
      </c>
      <c r="AN91" s="2"/>
      <c r="AO91" s="62" t="str">
        <f t="shared" si="152"/>
        <v/>
      </c>
      <c r="AP91" s="26"/>
      <c r="AQ91" s="62" t="str">
        <f t="shared" si="186"/>
        <v/>
      </c>
      <c r="AR91" s="26"/>
      <c r="AS91" s="6">
        <f>'IP Rules'!F91</f>
        <v>0</v>
      </c>
      <c r="AT91" s="2"/>
      <c r="AU91" s="6">
        <f t="shared" si="187"/>
        <v>81</v>
      </c>
      <c r="AV91" s="2"/>
      <c r="AW91" s="46" t="str">
        <f>IF(ISBLANK('IP Rules'!L91),"",'IP Rules'!L91)</f>
        <v/>
      </c>
      <c r="AX91" s="2"/>
      <c r="AY91" s="52" t="str">
        <f t="shared" si="188"/>
        <v/>
      </c>
      <c r="AZ91" s="52" t="str">
        <f t="shared" si="189"/>
        <v/>
      </c>
      <c r="BA91" s="52" t="str">
        <f t="shared" si="190"/>
        <v/>
      </c>
      <c r="BB91" s="52" t="str">
        <f t="shared" si="191"/>
        <v/>
      </c>
      <c r="BC91" s="52" t="str">
        <f t="shared" si="192"/>
        <v/>
      </c>
      <c r="BD91" s="52" t="str">
        <f t="shared" si="193"/>
        <v/>
      </c>
      <c r="BE91" s="52" t="str">
        <f t="shared" si="194"/>
        <v/>
      </c>
      <c r="BF91" s="52" t="str">
        <f t="shared" si="195"/>
        <v/>
      </c>
      <c r="BG91" s="52" t="str">
        <f t="shared" si="196"/>
        <v/>
      </c>
      <c r="BH91" s="2"/>
      <c r="BI91" s="103" t="str">
        <f>IF(ISBLANK('IP Rules'!N91),"",'IP Rules'!N91)</f>
        <v/>
      </c>
      <c r="BJ91" s="110" t="str">
        <f t="shared" si="127"/>
        <v/>
      </c>
      <c r="BK91" s="109" t="str">
        <f t="shared" si="128"/>
        <v>MISSING</v>
      </c>
      <c r="BL91" s="109" t="str">
        <f t="shared" si="129"/>
        <v>MISSING</v>
      </c>
      <c r="BM91" s="109" t="str">
        <f t="shared" si="130"/>
        <v>MISSING</v>
      </c>
      <c r="BN91" s="110" t="str">
        <f t="shared" si="131"/>
        <v>ERROR</v>
      </c>
      <c r="BO91" s="111" t="str">
        <f t="shared" si="132"/>
        <v>ERROR</v>
      </c>
      <c r="BP91" s="111" t="str">
        <f t="shared" si="133"/>
        <v>ERROR</v>
      </c>
      <c r="BQ91" s="111" t="str">
        <f t="shared" si="134"/>
        <v>ERROR</v>
      </c>
      <c r="BR91" s="109" t="str">
        <f t="shared" si="135"/>
        <v>ERROR</v>
      </c>
      <c r="BS91" s="110" t="str">
        <f t="shared" si="136"/>
        <v>ERROR</v>
      </c>
      <c r="BT91" s="109" t="str">
        <f t="shared" si="197"/>
        <v>ERROR</v>
      </c>
      <c r="BU91" s="109" t="str">
        <f t="shared" si="198"/>
        <v>ERROR</v>
      </c>
      <c r="BV91" s="109" t="str">
        <f t="shared" si="199"/>
        <v>ERROR</v>
      </c>
      <c r="BW91" s="109" t="str">
        <f t="shared" si="200"/>
        <v>ERROR</v>
      </c>
      <c r="BX91" s="110" t="str">
        <f t="shared" si="137"/>
        <v>ERROR</v>
      </c>
      <c r="BY91" s="110" t="str">
        <f t="shared" si="243"/>
        <v/>
      </c>
      <c r="BZ91" s="117" t="str">
        <f t="shared" si="201"/>
        <v>OK</v>
      </c>
      <c r="CA91" s="104" t="str">
        <f t="shared" si="138"/>
        <v/>
      </c>
      <c r="CB91" s="104" t="str">
        <f t="shared" si="139"/>
        <v/>
      </c>
      <c r="CC91" s="104" t="str">
        <f t="shared" si="140"/>
        <v/>
      </c>
      <c r="CD91" s="109" t="str">
        <f t="shared" si="202"/>
        <v>FAILED CHECKS</v>
      </c>
      <c r="CE91" s="22"/>
      <c r="CF91" s="116" t="str">
        <f t="shared" si="141"/>
        <v>ERROR</v>
      </c>
      <c r="CG91" s="116" t="str">
        <f t="shared" si="142"/>
        <v>-</v>
      </c>
      <c r="CH91" s="116" t="str">
        <f t="shared" si="143"/>
        <v>-</v>
      </c>
      <c r="CI91" s="116" t="str">
        <f t="shared" si="144"/>
        <v>-</v>
      </c>
      <c r="CJ91" s="116">
        <f t="shared" si="203"/>
        <v>0</v>
      </c>
      <c r="CK91" s="116">
        <f t="shared" si="204"/>
        <v>0</v>
      </c>
      <c r="CL91" s="116">
        <f t="shared" si="205"/>
        <v>0</v>
      </c>
      <c r="CM91" s="116">
        <f t="shared" si="206"/>
        <v>0</v>
      </c>
      <c r="CN91" s="116">
        <f t="shared" si="207"/>
        <v>0</v>
      </c>
      <c r="CO91" s="116">
        <f t="shared" si="208"/>
        <v>0</v>
      </c>
      <c r="CP91" s="116">
        <f t="shared" si="209"/>
        <v>0</v>
      </c>
      <c r="CQ91" s="116">
        <f t="shared" si="210"/>
        <v>0</v>
      </c>
      <c r="CR91" s="116">
        <f t="shared" si="211"/>
        <v>0</v>
      </c>
      <c r="CS91" s="116">
        <f t="shared" si="212"/>
        <v>0</v>
      </c>
      <c r="CT91" s="116">
        <f t="shared" si="213"/>
        <v>0</v>
      </c>
      <c r="CU91" s="116">
        <f t="shared" si="214"/>
        <v>0</v>
      </c>
      <c r="CV91" s="116">
        <f t="shared" si="215"/>
        <v>0</v>
      </c>
      <c r="CW91" s="116">
        <f t="shared" si="216"/>
        <v>0</v>
      </c>
      <c r="CX91" s="116">
        <f t="shared" si="217"/>
        <v>0</v>
      </c>
      <c r="CY91" s="116">
        <f t="shared" si="218"/>
        <v>0</v>
      </c>
      <c r="CZ91" s="116">
        <f t="shared" si="219"/>
        <v>0</v>
      </c>
      <c r="DA91" s="116">
        <f t="shared" si="220"/>
        <v>0</v>
      </c>
      <c r="DB91" s="116">
        <f t="shared" si="221"/>
        <v>0</v>
      </c>
      <c r="DC91" s="116">
        <f t="shared" si="222"/>
        <v>0</v>
      </c>
      <c r="DD91" s="116">
        <f t="shared" si="223"/>
        <v>0</v>
      </c>
      <c r="DE91" s="116">
        <f t="shared" si="224"/>
        <v>0</v>
      </c>
      <c r="DF91" s="116">
        <f t="shared" si="225"/>
        <v>0</v>
      </c>
      <c r="DG91" s="116">
        <f t="shared" si="226"/>
        <v>0</v>
      </c>
      <c r="DH91" s="116">
        <f t="shared" si="227"/>
        <v>0</v>
      </c>
      <c r="DI91" s="116">
        <f t="shared" si="228"/>
        <v>0</v>
      </c>
      <c r="DJ91" s="116">
        <f t="shared" si="229"/>
        <v>0</v>
      </c>
      <c r="DK91" s="116">
        <f t="shared" si="230"/>
        <v>0</v>
      </c>
      <c r="DL91" s="116">
        <f t="shared" si="231"/>
        <v>0</v>
      </c>
      <c r="DM91" s="116">
        <f t="shared" si="232"/>
        <v>0</v>
      </c>
      <c r="DN91" s="116">
        <f t="shared" si="233"/>
        <v>0</v>
      </c>
      <c r="DO91" s="116">
        <f t="shared" si="234"/>
        <v>0</v>
      </c>
      <c r="DP91" s="116">
        <f t="shared" si="235"/>
        <v>0</v>
      </c>
      <c r="DQ91" s="116">
        <f t="shared" si="236"/>
        <v>0</v>
      </c>
      <c r="DR91" s="116">
        <f t="shared" si="237"/>
        <v>0</v>
      </c>
      <c r="DS91" s="116">
        <f t="shared" si="238"/>
        <v>0</v>
      </c>
      <c r="DT91" s="116">
        <f t="shared" ref="DT91:DT154" si="244">LEN($BG91)-LEN(SUBSTITUTE($BG91,"0",""))</f>
        <v>0</v>
      </c>
      <c r="DU91" s="116">
        <f t="shared" si="239"/>
        <v>0</v>
      </c>
      <c r="DV91" s="116">
        <f t="shared" si="145"/>
        <v>0</v>
      </c>
      <c r="DW91" s="116">
        <f t="shared" si="146"/>
        <v>0</v>
      </c>
      <c r="DX91" s="114" t="b">
        <f t="shared" si="153"/>
        <v>0</v>
      </c>
      <c r="DY91" s="116" t="str">
        <f t="shared" si="240"/>
        <v>FAILED CHECKS</v>
      </c>
      <c r="DZ91" s="2"/>
      <c r="EA91" s="105" t="str">
        <f t="shared" si="154"/>
        <v/>
      </c>
      <c r="EB91" s="2"/>
      <c r="EC91" s="105" t="str">
        <f t="shared" si="155"/>
        <v/>
      </c>
      <c r="ED91" s="2"/>
      <c r="EE91" s="105" t="str">
        <f t="shared" si="156"/>
        <v/>
      </c>
      <c r="EF91" s="2"/>
      <c r="EG91" s="6">
        <f t="shared" si="242"/>
        <v>81</v>
      </c>
      <c r="EH91" s="2"/>
      <c r="EI91" s="29" t="str">
        <f>IF(ISBLANK('IP Rules'!P91),"",'IP Rules'!P91)</f>
        <v/>
      </c>
      <c r="EJ91" s="2"/>
      <c r="EK91" s="29" t="str">
        <f>IF(ISBLANK('IP Rules'!R91),"",'IP Rules'!R91)</f>
        <v/>
      </c>
      <c r="EL91" s="2"/>
      <c r="EM91" s="29" t="str">
        <f>IF(ISBLANK('IP Rules'!T91),"",'IP Rules'!T91)</f>
        <v/>
      </c>
      <c r="EN91" s="2"/>
      <c r="EO91" s="7" t="str">
        <f t="shared" si="147"/>
        <v>NO</v>
      </c>
      <c r="EP91" s="7" t="str">
        <f t="shared" si="148"/>
        <v>NO</v>
      </c>
      <c r="EQ91" s="7" t="str">
        <f t="shared" si="149"/>
        <v/>
      </c>
      <c r="ER91" s="7" t="str">
        <f t="shared" si="150"/>
        <v/>
      </c>
      <c r="ES91" s="7" t="str">
        <f>IF(AND(ISNUMBER('IP Rules'!R91),'IP Rules'!R91&gt;=0,'IP Rules'!R91&lt;=65535),"GOOD","BAD")</f>
        <v>BAD</v>
      </c>
      <c r="ET91" s="7" t="str">
        <f>IF(OR(AND(ISNUMBER('IP Rules'!T91),'IP Rules'!T91&gt;=1,'IP Rules'!T91&lt;=65535,'IP Rules'!R91&lt;'IP Rules'!T91),'IP Rules'!T91=""),"GOOD","BAD")</f>
        <v>GOOD</v>
      </c>
      <c r="EU91" s="9" t="str">
        <f t="shared" si="151"/>
        <v/>
      </c>
      <c r="EV91" s="2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</row>
    <row r="92" spans="1:211" ht="15.75" thickBot="1">
      <c r="A92" s="2"/>
      <c r="B92" s="6">
        <f t="shared" si="241"/>
        <v>82</v>
      </c>
      <c r="C92" s="2"/>
      <c r="D92" s="48" t="str">
        <f>IF(ISBLANK('IP Rules'!H92),"",'IP Rules'!H92)</f>
        <v/>
      </c>
      <c r="E92" s="52" t="str">
        <f t="shared" si="157"/>
        <v/>
      </c>
      <c r="F92" s="52" t="str">
        <f t="shared" si="158"/>
        <v/>
      </c>
      <c r="G92" s="52" t="str">
        <f t="shared" si="159"/>
        <v/>
      </c>
      <c r="H92" s="52" t="str">
        <f t="shared" si="160"/>
        <v/>
      </c>
      <c r="I92" s="52" t="str">
        <f t="shared" si="161"/>
        <v/>
      </c>
      <c r="J92" s="52" t="str">
        <f t="shared" si="162"/>
        <v/>
      </c>
      <c r="K92" s="52" t="str">
        <f t="shared" si="163"/>
        <v/>
      </c>
      <c r="L92" s="52" t="str">
        <f t="shared" si="164"/>
        <v/>
      </c>
      <c r="M92" s="2"/>
      <c r="N92" s="52" t="str">
        <f t="shared" si="165"/>
        <v/>
      </c>
      <c r="O92" s="2"/>
      <c r="P92" s="103" t="str">
        <f>IF(UPPER('IP Rules'!H92)="ANY","",IF(LEN(TRIM('IP Rules'!J92))=0,"",'IP Rules'!J92))</f>
        <v/>
      </c>
      <c r="Q92" s="7" t="str">
        <f t="shared" si="166"/>
        <v/>
      </c>
      <c r="R92" s="109" t="str">
        <f t="shared" si="167"/>
        <v>MISSING</v>
      </c>
      <c r="S92" s="109" t="str">
        <f t="shared" si="168"/>
        <v>MISSING</v>
      </c>
      <c r="T92" s="109" t="str">
        <f t="shared" si="169"/>
        <v>MISSING</v>
      </c>
      <c r="U92" s="110" t="str">
        <f t="shared" si="170"/>
        <v>ERROR</v>
      </c>
      <c r="V92" s="111" t="str">
        <f t="shared" si="171"/>
        <v>ERROR</v>
      </c>
      <c r="W92" s="111" t="str">
        <f t="shared" si="172"/>
        <v>ERROR</v>
      </c>
      <c r="X92" s="111" t="str">
        <f t="shared" si="173"/>
        <v>ERROR</v>
      </c>
      <c r="Y92" s="109" t="str">
        <f t="shared" si="174"/>
        <v>ERROR</v>
      </c>
      <c r="Z92" s="110" t="str">
        <f t="shared" si="175"/>
        <v>ERROR</v>
      </c>
      <c r="AA92" s="109" t="str">
        <f t="shared" si="176"/>
        <v>ERROR</v>
      </c>
      <c r="AB92" s="109" t="str">
        <f t="shared" si="177"/>
        <v>ERROR</v>
      </c>
      <c r="AC92" s="109" t="str">
        <f t="shared" si="178"/>
        <v>ERROR</v>
      </c>
      <c r="AD92" s="109" t="str">
        <f t="shared" si="179"/>
        <v>ERROR</v>
      </c>
      <c r="AE92" s="110" t="str">
        <f t="shared" si="180"/>
        <v>ERROR</v>
      </c>
      <c r="AF92" s="7" t="str">
        <f t="shared" si="181"/>
        <v/>
      </c>
      <c r="AG92" s="104" t="str">
        <f t="shared" si="182"/>
        <v/>
      </c>
      <c r="AH92" s="104" t="str">
        <f t="shared" si="183"/>
        <v/>
      </c>
      <c r="AI92" s="104" t="str">
        <f t="shared" si="184"/>
        <v/>
      </c>
      <c r="AJ92" s="114" t="str">
        <f>IF(AND(Q92&lt;&gt;"ERROR",UPPER('IP Rules'!D92)="GLOBAL",UPPER(N92)="ANY"),"All_IPs","")</f>
        <v/>
      </c>
      <c r="AK92" s="114" t="str">
        <f>IF(AND(Q92&lt;&gt;"ERROR",UPPER('IP Rules'!D92)="NATIONAL",UPPER(N92)="ANY"),"GRP_ALL_CNSP_SUBNETS","")</f>
        <v/>
      </c>
      <c r="AL92" s="104" t="str">
        <f>IF(LEN(TRIM(D92))=0,"",IF(AND(Q92&lt;&gt;"ERROR",UPPER('IP Rules'!H92)&lt;&gt;"ANY"),AI92&amp;N92&amp;"_"&amp;AG92,""))</f>
        <v/>
      </c>
      <c r="AM92" s="109" t="str">
        <f t="shared" si="185"/>
        <v>FAILED CHECKS</v>
      </c>
      <c r="AN92" s="2"/>
      <c r="AO92" s="62" t="str">
        <f t="shared" si="152"/>
        <v/>
      </c>
      <c r="AP92" s="26"/>
      <c r="AQ92" s="62" t="str">
        <f t="shared" si="186"/>
        <v/>
      </c>
      <c r="AR92" s="26"/>
      <c r="AS92" s="6">
        <f>'IP Rules'!F92</f>
        <v>0</v>
      </c>
      <c r="AT92" s="2"/>
      <c r="AU92" s="6">
        <f t="shared" si="187"/>
        <v>82</v>
      </c>
      <c r="AV92" s="2"/>
      <c r="AW92" s="46" t="str">
        <f>IF(ISBLANK('IP Rules'!L92),"",'IP Rules'!L92)</f>
        <v/>
      </c>
      <c r="AX92" s="2"/>
      <c r="AY92" s="52" t="str">
        <f t="shared" si="188"/>
        <v/>
      </c>
      <c r="AZ92" s="52" t="str">
        <f t="shared" si="189"/>
        <v/>
      </c>
      <c r="BA92" s="52" t="str">
        <f t="shared" si="190"/>
        <v/>
      </c>
      <c r="BB92" s="52" t="str">
        <f t="shared" si="191"/>
        <v/>
      </c>
      <c r="BC92" s="52" t="str">
        <f t="shared" si="192"/>
        <v/>
      </c>
      <c r="BD92" s="52" t="str">
        <f t="shared" si="193"/>
        <v/>
      </c>
      <c r="BE92" s="52" t="str">
        <f t="shared" si="194"/>
        <v/>
      </c>
      <c r="BF92" s="52" t="str">
        <f t="shared" si="195"/>
        <v/>
      </c>
      <c r="BG92" s="52" t="str">
        <f t="shared" si="196"/>
        <v/>
      </c>
      <c r="BH92" s="2"/>
      <c r="BI92" s="103" t="str">
        <f>IF(ISBLANK('IP Rules'!N92),"",'IP Rules'!N92)</f>
        <v/>
      </c>
      <c r="BJ92" s="110" t="str">
        <f t="shared" si="127"/>
        <v/>
      </c>
      <c r="BK92" s="109" t="str">
        <f t="shared" si="128"/>
        <v>MISSING</v>
      </c>
      <c r="BL92" s="109" t="str">
        <f t="shared" si="129"/>
        <v>MISSING</v>
      </c>
      <c r="BM92" s="109" t="str">
        <f t="shared" si="130"/>
        <v>MISSING</v>
      </c>
      <c r="BN92" s="110" t="str">
        <f t="shared" si="131"/>
        <v>ERROR</v>
      </c>
      <c r="BO92" s="111" t="str">
        <f t="shared" si="132"/>
        <v>ERROR</v>
      </c>
      <c r="BP92" s="111" t="str">
        <f t="shared" si="133"/>
        <v>ERROR</v>
      </c>
      <c r="BQ92" s="111" t="str">
        <f t="shared" si="134"/>
        <v>ERROR</v>
      </c>
      <c r="BR92" s="109" t="str">
        <f t="shared" si="135"/>
        <v>ERROR</v>
      </c>
      <c r="BS92" s="110" t="str">
        <f t="shared" si="136"/>
        <v>ERROR</v>
      </c>
      <c r="BT92" s="109" t="str">
        <f t="shared" si="197"/>
        <v>ERROR</v>
      </c>
      <c r="BU92" s="109" t="str">
        <f t="shared" si="198"/>
        <v>ERROR</v>
      </c>
      <c r="BV92" s="109" t="str">
        <f t="shared" si="199"/>
        <v>ERROR</v>
      </c>
      <c r="BW92" s="109" t="str">
        <f t="shared" si="200"/>
        <v>ERROR</v>
      </c>
      <c r="BX92" s="110" t="str">
        <f t="shared" si="137"/>
        <v>ERROR</v>
      </c>
      <c r="BY92" s="110" t="str">
        <f t="shared" si="243"/>
        <v/>
      </c>
      <c r="BZ92" s="117" t="str">
        <f t="shared" si="201"/>
        <v>OK</v>
      </c>
      <c r="CA92" s="104" t="str">
        <f t="shared" si="138"/>
        <v/>
      </c>
      <c r="CB92" s="104" t="str">
        <f t="shared" si="139"/>
        <v/>
      </c>
      <c r="CC92" s="104" t="str">
        <f t="shared" si="140"/>
        <v/>
      </c>
      <c r="CD92" s="109" t="str">
        <f t="shared" si="202"/>
        <v>FAILED CHECKS</v>
      </c>
      <c r="CE92" s="22"/>
      <c r="CF92" s="116" t="str">
        <f t="shared" si="141"/>
        <v>ERROR</v>
      </c>
      <c r="CG92" s="116" t="str">
        <f t="shared" si="142"/>
        <v>-</v>
      </c>
      <c r="CH92" s="116" t="str">
        <f t="shared" si="143"/>
        <v>-</v>
      </c>
      <c r="CI92" s="116" t="str">
        <f t="shared" si="144"/>
        <v>-</v>
      </c>
      <c r="CJ92" s="116">
        <f t="shared" si="203"/>
        <v>0</v>
      </c>
      <c r="CK92" s="116">
        <f t="shared" si="204"/>
        <v>0</v>
      </c>
      <c r="CL92" s="116">
        <f t="shared" si="205"/>
        <v>0</v>
      </c>
      <c r="CM92" s="116">
        <f t="shared" si="206"/>
        <v>0</v>
      </c>
      <c r="CN92" s="116">
        <f t="shared" si="207"/>
        <v>0</v>
      </c>
      <c r="CO92" s="116">
        <f t="shared" si="208"/>
        <v>0</v>
      </c>
      <c r="CP92" s="116">
        <f t="shared" si="209"/>
        <v>0</v>
      </c>
      <c r="CQ92" s="116">
        <f t="shared" si="210"/>
        <v>0</v>
      </c>
      <c r="CR92" s="116">
        <f t="shared" si="211"/>
        <v>0</v>
      </c>
      <c r="CS92" s="116">
        <f t="shared" si="212"/>
        <v>0</v>
      </c>
      <c r="CT92" s="116">
        <f t="shared" si="213"/>
        <v>0</v>
      </c>
      <c r="CU92" s="116">
        <f t="shared" si="214"/>
        <v>0</v>
      </c>
      <c r="CV92" s="116">
        <f t="shared" si="215"/>
        <v>0</v>
      </c>
      <c r="CW92" s="116">
        <f t="shared" si="216"/>
        <v>0</v>
      </c>
      <c r="CX92" s="116">
        <f t="shared" si="217"/>
        <v>0</v>
      </c>
      <c r="CY92" s="116">
        <f t="shared" si="218"/>
        <v>0</v>
      </c>
      <c r="CZ92" s="116">
        <f t="shared" si="219"/>
        <v>0</v>
      </c>
      <c r="DA92" s="116">
        <f t="shared" si="220"/>
        <v>0</v>
      </c>
      <c r="DB92" s="116">
        <f t="shared" si="221"/>
        <v>0</v>
      </c>
      <c r="DC92" s="116">
        <f t="shared" si="222"/>
        <v>0</v>
      </c>
      <c r="DD92" s="116">
        <f t="shared" si="223"/>
        <v>0</v>
      </c>
      <c r="DE92" s="116">
        <f t="shared" si="224"/>
        <v>0</v>
      </c>
      <c r="DF92" s="116">
        <f t="shared" si="225"/>
        <v>0</v>
      </c>
      <c r="DG92" s="116">
        <f t="shared" si="226"/>
        <v>0</v>
      </c>
      <c r="DH92" s="116">
        <f t="shared" si="227"/>
        <v>0</v>
      </c>
      <c r="DI92" s="116">
        <f t="shared" si="228"/>
        <v>0</v>
      </c>
      <c r="DJ92" s="116">
        <f t="shared" si="229"/>
        <v>0</v>
      </c>
      <c r="DK92" s="116">
        <f t="shared" si="230"/>
        <v>0</v>
      </c>
      <c r="DL92" s="116">
        <f t="shared" si="231"/>
        <v>0</v>
      </c>
      <c r="DM92" s="116">
        <f t="shared" si="232"/>
        <v>0</v>
      </c>
      <c r="DN92" s="116">
        <f t="shared" si="233"/>
        <v>0</v>
      </c>
      <c r="DO92" s="116">
        <f t="shared" si="234"/>
        <v>0</v>
      </c>
      <c r="DP92" s="116">
        <f t="shared" si="235"/>
        <v>0</v>
      </c>
      <c r="DQ92" s="116">
        <f t="shared" si="236"/>
        <v>0</v>
      </c>
      <c r="DR92" s="116">
        <f t="shared" si="237"/>
        <v>0</v>
      </c>
      <c r="DS92" s="116">
        <f t="shared" si="238"/>
        <v>0</v>
      </c>
      <c r="DT92" s="116">
        <f t="shared" si="244"/>
        <v>0</v>
      </c>
      <c r="DU92" s="116">
        <f t="shared" si="239"/>
        <v>0</v>
      </c>
      <c r="DV92" s="116">
        <f t="shared" si="145"/>
        <v>0</v>
      </c>
      <c r="DW92" s="116">
        <f t="shared" si="146"/>
        <v>0</v>
      </c>
      <c r="DX92" s="114" t="b">
        <f t="shared" si="153"/>
        <v>0</v>
      </c>
      <c r="DY92" s="116" t="str">
        <f t="shared" si="240"/>
        <v>FAILED CHECKS</v>
      </c>
      <c r="DZ92" s="2"/>
      <c r="EA92" s="105" t="str">
        <f t="shared" si="154"/>
        <v/>
      </c>
      <c r="EB92" s="2"/>
      <c r="EC92" s="105" t="str">
        <f t="shared" si="155"/>
        <v/>
      </c>
      <c r="ED92" s="2"/>
      <c r="EE92" s="105" t="str">
        <f t="shared" si="156"/>
        <v/>
      </c>
      <c r="EF92" s="2"/>
      <c r="EG92" s="6">
        <f t="shared" si="242"/>
        <v>82</v>
      </c>
      <c r="EH92" s="2"/>
      <c r="EI92" s="29" t="str">
        <f>IF(ISBLANK('IP Rules'!P92),"",'IP Rules'!P92)</f>
        <v/>
      </c>
      <c r="EJ92" s="2"/>
      <c r="EK92" s="29" t="str">
        <f>IF(ISBLANK('IP Rules'!R92),"",'IP Rules'!R92)</f>
        <v/>
      </c>
      <c r="EL92" s="2"/>
      <c r="EM92" s="29" t="str">
        <f>IF(ISBLANK('IP Rules'!T92),"",'IP Rules'!T92)</f>
        <v/>
      </c>
      <c r="EN92" s="2"/>
      <c r="EO92" s="7" t="str">
        <f t="shared" si="147"/>
        <v>NO</v>
      </c>
      <c r="EP92" s="7" t="str">
        <f t="shared" si="148"/>
        <v>NO</v>
      </c>
      <c r="EQ92" s="7" t="str">
        <f t="shared" si="149"/>
        <v/>
      </c>
      <c r="ER92" s="7" t="str">
        <f t="shared" si="150"/>
        <v/>
      </c>
      <c r="ES92" s="7" t="str">
        <f>IF(AND(ISNUMBER('IP Rules'!R92),'IP Rules'!R92&gt;=0,'IP Rules'!R92&lt;=65535),"GOOD","BAD")</f>
        <v>BAD</v>
      </c>
      <c r="ET92" s="7" t="str">
        <f>IF(OR(AND(ISNUMBER('IP Rules'!T92),'IP Rules'!T92&gt;=1,'IP Rules'!T92&lt;=65535,'IP Rules'!R92&lt;'IP Rules'!T92),'IP Rules'!T92=""),"GOOD","BAD")</f>
        <v>GOOD</v>
      </c>
      <c r="EU92" s="9" t="str">
        <f t="shared" si="151"/>
        <v/>
      </c>
      <c r="EV92" s="2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</row>
    <row r="93" spans="1:211" ht="15.75" thickBot="1">
      <c r="A93" s="2"/>
      <c r="B93" s="6">
        <f t="shared" si="241"/>
        <v>83</v>
      </c>
      <c r="C93" s="2"/>
      <c r="D93" s="48" t="str">
        <f>IF(ISBLANK('IP Rules'!H93),"",'IP Rules'!H93)</f>
        <v/>
      </c>
      <c r="E93" s="52" t="str">
        <f t="shared" si="157"/>
        <v/>
      </c>
      <c r="F93" s="52" t="str">
        <f t="shared" si="158"/>
        <v/>
      </c>
      <c r="G93" s="52" t="str">
        <f t="shared" si="159"/>
        <v/>
      </c>
      <c r="H93" s="52" t="str">
        <f t="shared" si="160"/>
        <v/>
      </c>
      <c r="I93" s="52" t="str">
        <f t="shared" si="161"/>
        <v/>
      </c>
      <c r="J93" s="52" t="str">
        <f t="shared" si="162"/>
        <v/>
      </c>
      <c r="K93" s="52" t="str">
        <f t="shared" si="163"/>
        <v/>
      </c>
      <c r="L93" s="52" t="str">
        <f t="shared" si="164"/>
        <v/>
      </c>
      <c r="M93" s="2"/>
      <c r="N93" s="52" t="str">
        <f t="shared" si="165"/>
        <v/>
      </c>
      <c r="O93" s="2"/>
      <c r="P93" s="103" t="str">
        <f>IF(UPPER('IP Rules'!H93)="ANY","",IF(LEN(TRIM('IP Rules'!J93))=0,"",'IP Rules'!J93))</f>
        <v/>
      </c>
      <c r="Q93" s="7" t="str">
        <f t="shared" si="166"/>
        <v/>
      </c>
      <c r="R93" s="109" t="str">
        <f t="shared" si="167"/>
        <v>MISSING</v>
      </c>
      <c r="S93" s="109" t="str">
        <f t="shared" si="168"/>
        <v>MISSING</v>
      </c>
      <c r="T93" s="109" t="str">
        <f t="shared" si="169"/>
        <v>MISSING</v>
      </c>
      <c r="U93" s="110" t="str">
        <f t="shared" si="170"/>
        <v>ERROR</v>
      </c>
      <c r="V93" s="111" t="str">
        <f t="shared" si="171"/>
        <v>ERROR</v>
      </c>
      <c r="W93" s="111" t="str">
        <f t="shared" si="172"/>
        <v>ERROR</v>
      </c>
      <c r="X93" s="111" t="str">
        <f t="shared" si="173"/>
        <v>ERROR</v>
      </c>
      <c r="Y93" s="109" t="str">
        <f t="shared" si="174"/>
        <v>ERROR</v>
      </c>
      <c r="Z93" s="110" t="str">
        <f t="shared" si="175"/>
        <v>ERROR</v>
      </c>
      <c r="AA93" s="109" t="str">
        <f t="shared" si="176"/>
        <v>ERROR</v>
      </c>
      <c r="AB93" s="109" t="str">
        <f t="shared" si="177"/>
        <v>ERROR</v>
      </c>
      <c r="AC93" s="109" t="str">
        <f t="shared" si="178"/>
        <v>ERROR</v>
      </c>
      <c r="AD93" s="109" t="str">
        <f t="shared" si="179"/>
        <v>ERROR</v>
      </c>
      <c r="AE93" s="110" t="str">
        <f t="shared" si="180"/>
        <v>ERROR</v>
      </c>
      <c r="AF93" s="7" t="str">
        <f t="shared" si="181"/>
        <v/>
      </c>
      <c r="AG93" s="104" t="str">
        <f t="shared" si="182"/>
        <v/>
      </c>
      <c r="AH93" s="104" t="str">
        <f t="shared" si="183"/>
        <v/>
      </c>
      <c r="AI93" s="104" t="str">
        <f t="shared" si="184"/>
        <v/>
      </c>
      <c r="AJ93" s="114" t="str">
        <f>IF(AND(Q93&lt;&gt;"ERROR",UPPER('IP Rules'!D93)="GLOBAL",UPPER(N93)="ANY"),"All_IPs","")</f>
        <v/>
      </c>
      <c r="AK93" s="114" t="str">
        <f>IF(AND(Q93&lt;&gt;"ERROR",UPPER('IP Rules'!D93)="NATIONAL",UPPER(N93)="ANY"),"GRP_ALL_CNSP_SUBNETS","")</f>
        <v/>
      </c>
      <c r="AL93" s="104" t="str">
        <f>IF(LEN(TRIM(D93))=0,"",IF(AND(Q93&lt;&gt;"ERROR",UPPER('IP Rules'!H93)&lt;&gt;"ANY"),AI93&amp;N93&amp;"_"&amp;AG93,""))</f>
        <v/>
      </c>
      <c r="AM93" s="109" t="str">
        <f t="shared" si="185"/>
        <v>FAILED CHECKS</v>
      </c>
      <c r="AN93" s="2"/>
      <c r="AO93" s="62" t="str">
        <f t="shared" si="152"/>
        <v/>
      </c>
      <c r="AP93" s="26"/>
      <c r="AQ93" s="62" t="str">
        <f t="shared" si="186"/>
        <v/>
      </c>
      <c r="AR93" s="26"/>
      <c r="AS93" s="6">
        <f>'IP Rules'!F93</f>
        <v>0</v>
      </c>
      <c r="AT93" s="2"/>
      <c r="AU93" s="6">
        <f t="shared" si="187"/>
        <v>83</v>
      </c>
      <c r="AV93" s="2"/>
      <c r="AW93" s="46" t="str">
        <f>IF(ISBLANK('IP Rules'!L93),"",'IP Rules'!L93)</f>
        <v/>
      </c>
      <c r="AX93" s="2"/>
      <c r="AY93" s="52" t="str">
        <f t="shared" si="188"/>
        <v/>
      </c>
      <c r="AZ93" s="52" t="str">
        <f t="shared" si="189"/>
        <v/>
      </c>
      <c r="BA93" s="52" t="str">
        <f t="shared" si="190"/>
        <v/>
      </c>
      <c r="BB93" s="52" t="str">
        <f t="shared" si="191"/>
        <v/>
      </c>
      <c r="BC93" s="52" t="str">
        <f t="shared" si="192"/>
        <v/>
      </c>
      <c r="BD93" s="52" t="str">
        <f t="shared" si="193"/>
        <v/>
      </c>
      <c r="BE93" s="52" t="str">
        <f t="shared" si="194"/>
        <v/>
      </c>
      <c r="BF93" s="52" t="str">
        <f t="shared" si="195"/>
        <v/>
      </c>
      <c r="BG93" s="52" t="str">
        <f t="shared" si="196"/>
        <v/>
      </c>
      <c r="BH93" s="2"/>
      <c r="BI93" s="103" t="str">
        <f>IF(ISBLANK('IP Rules'!N93),"",'IP Rules'!N93)</f>
        <v/>
      </c>
      <c r="BJ93" s="110" t="str">
        <f t="shared" ref="BJ93:BJ156" si="245">IF(LEN(TRIM(AW93))=0,"",IF(AND(LEN(BG93)-LEN(SUBSTITUTE(BG93,".",""))&lt;&gt;3,LEN(TRIM(BG93))&lt;&gt;0),"ERROR","OK"))</f>
        <v/>
      </c>
      <c r="BK93" s="109" t="str">
        <f t="shared" ref="BK93:BK156" si="246">IFERROR(FIND(".", BG93,1),"MISSING")</f>
        <v>MISSING</v>
      </c>
      <c r="BL93" s="109" t="str">
        <f t="shared" ref="BL93:BL156" si="247">IFERROR(FIND(".", BG93,BK93+1),"MISSING")</f>
        <v>MISSING</v>
      </c>
      <c r="BM93" s="109" t="str">
        <f t="shared" ref="BM93:BM156" si="248">IFERROR(FIND(".", BG93,BL93+1),"MISSING")</f>
        <v>MISSING</v>
      </c>
      <c r="BN93" s="110" t="str">
        <f t="shared" ref="BN93:BN156" si="249">IF(AND(ISNUMBER(BK93),ISNUMBER(BL93),ISNUMBER(BM93)),"OK","ERROR")</f>
        <v>ERROR</v>
      </c>
      <c r="BO93" s="111" t="str">
        <f t="shared" ref="BO93:BO156" si="250">IF(BN93="OK",MID(BG93,1,BK93-1),"ERROR")</f>
        <v>ERROR</v>
      </c>
      <c r="BP93" s="111" t="str">
        <f t="shared" ref="BP93:BP156" si="251">IF(BN93="OK",MID(BG93,BK93+1,BL93-BK93-1),"ERROR")</f>
        <v>ERROR</v>
      </c>
      <c r="BQ93" s="111" t="str">
        <f t="shared" ref="BQ93:BQ156" si="252">IF(BN93="OK",MID(BG93,BL93+1,BM93-BL93-1),"ERROR")</f>
        <v>ERROR</v>
      </c>
      <c r="BR93" s="109" t="str">
        <f t="shared" ref="BR93:BR156" si="253">IF(BN93="OK",MID(BG93,BM93+1,LEN(BG93)-BM93),"ERROR")</f>
        <v>ERROR</v>
      </c>
      <c r="BS93" s="110" t="str">
        <f t="shared" ref="BS93:BS156" si="254">IF(AND(ISNUMBER(VALUE(BO93)),ISNUMBER(VALUE(BP93)),ISNUMBER(VALUE(BQ93)),ISNUMBER(VALUE(BR93))),"OK","ERROR")</f>
        <v>ERROR</v>
      </c>
      <c r="BT93" s="109" t="str">
        <f t="shared" si="197"/>
        <v>ERROR</v>
      </c>
      <c r="BU93" s="109" t="str">
        <f t="shared" si="198"/>
        <v>ERROR</v>
      </c>
      <c r="BV93" s="109" t="str">
        <f t="shared" si="199"/>
        <v>ERROR</v>
      </c>
      <c r="BW93" s="109" t="str">
        <f t="shared" si="200"/>
        <v>ERROR</v>
      </c>
      <c r="BX93" s="110" t="str">
        <f t="shared" ref="BX93:BX156" si="255">IF(IFERROR(BT93&amp;BU93&amp;BV93&amp;BW93,"ERROR")="OKOKOKOK","OK","ERROR")</f>
        <v>ERROR</v>
      </c>
      <c r="BY93" s="110" t="str">
        <f t="shared" si="243"/>
        <v/>
      </c>
      <c r="BZ93" s="117" t="str">
        <f t="shared" si="201"/>
        <v>OK</v>
      </c>
      <c r="CA93" s="104" t="str">
        <f t="shared" ref="CA93:CA156" si="256">IF(UPPER(BG93)="ANY","",IF(AND(BJ93="OK",LEN(TRIM(BI93))=0),32,BI93))</f>
        <v/>
      </c>
      <c r="CB93" s="104" t="str">
        <f t="shared" ref="CB93:CB156" si="257">IF(OR(LEN(TRIM(AW93))=0,BJ93="ERROR",UPPER(BG93)="ANY"),"",IF(UPPER(BG93)="ANY","",IF(VALUE(CA93)=32,"Host","Netmask")))</f>
        <v/>
      </c>
      <c r="CC93" s="104" t="str">
        <f t="shared" ref="CC93:CC156" si="258">IF(LEN(TRIM(CB93))=0,"",IF(CB93="Host","H-","N-"))</f>
        <v/>
      </c>
      <c r="CD93" s="109" t="str">
        <f t="shared" si="202"/>
        <v>FAILED CHECKS</v>
      </c>
      <c r="CE93" s="22"/>
      <c r="CF93" s="116" t="str">
        <f t="shared" ref="CF93:CF156" si="259">IF(OR(LEN(BG93)&lt;3,LEN(BG93)&gt;253),"ERROR","OK")</f>
        <v>ERROR</v>
      </c>
      <c r="CG93" s="116" t="str">
        <f t="shared" ref="CG93:CG156" si="260">IFERROR(SEARCH(":",BG93),"-")</f>
        <v>-</v>
      </c>
      <c r="CH93" s="116" t="str">
        <f t="shared" ref="CH93:CH156" si="261">IFERROR(SEARCH("\",BG93),"-")</f>
        <v>-</v>
      </c>
      <c r="CI93" s="116" t="str">
        <f t="shared" ref="CI93:CI156" si="262">IFERROR(SEARCH("/",BG93),"-")</f>
        <v>-</v>
      </c>
      <c r="CJ93" s="116">
        <f t="shared" si="203"/>
        <v>0</v>
      </c>
      <c r="CK93" s="116">
        <f t="shared" si="204"/>
        <v>0</v>
      </c>
      <c r="CL93" s="116">
        <f t="shared" si="205"/>
        <v>0</v>
      </c>
      <c r="CM93" s="116">
        <f t="shared" si="206"/>
        <v>0</v>
      </c>
      <c r="CN93" s="116">
        <f t="shared" si="207"/>
        <v>0</v>
      </c>
      <c r="CO93" s="116">
        <f t="shared" si="208"/>
        <v>0</v>
      </c>
      <c r="CP93" s="116">
        <f t="shared" si="209"/>
        <v>0</v>
      </c>
      <c r="CQ93" s="116">
        <f t="shared" si="210"/>
        <v>0</v>
      </c>
      <c r="CR93" s="116">
        <f t="shared" si="211"/>
        <v>0</v>
      </c>
      <c r="CS93" s="116">
        <f t="shared" si="212"/>
        <v>0</v>
      </c>
      <c r="CT93" s="116">
        <f t="shared" si="213"/>
        <v>0</v>
      </c>
      <c r="CU93" s="116">
        <f t="shared" si="214"/>
        <v>0</v>
      </c>
      <c r="CV93" s="116">
        <f t="shared" si="215"/>
        <v>0</v>
      </c>
      <c r="CW93" s="116">
        <f t="shared" si="216"/>
        <v>0</v>
      </c>
      <c r="CX93" s="116">
        <f t="shared" si="217"/>
        <v>0</v>
      </c>
      <c r="CY93" s="116">
        <f t="shared" si="218"/>
        <v>0</v>
      </c>
      <c r="CZ93" s="116">
        <f t="shared" si="219"/>
        <v>0</v>
      </c>
      <c r="DA93" s="116">
        <f t="shared" si="220"/>
        <v>0</v>
      </c>
      <c r="DB93" s="116">
        <f t="shared" si="221"/>
        <v>0</v>
      </c>
      <c r="DC93" s="116">
        <f t="shared" si="222"/>
        <v>0</v>
      </c>
      <c r="DD93" s="116">
        <f t="shared" si="223"/>
        <v>0</v>
      </c>
      <c r="DE93" s="116">
        <f t="shared" si="224"/>
        <v>0</v>
      </c>
      <c r="DF93" s="116">
        <f t="shared" si="225"/>
        <v>0</v>
      </c>
      <c r="DG93" s="116">
        <f t="shared" si="226"/>
        <v>0</v>
      </c>
      <c r="DH93" s="116">
        <f t="shared" si="227"/>
        <v>0</v>
      </c>
      <c r="DI93" s="116">
        <f t="shared" si="228"/>
        <v>0</v>
      </c>
      <c r="DJ93" s="116">
        <f t="shared" si="229"/>
        <v>0</v>
      </c>
      <c r="DK93" s="116">
        <f t="shared" si="230"/>
        <v>0</v>
      </c>
      <c r="DL93" s="116">
        <f t="shared" si="231"/>
        <v>0</v>
      </c>
      <c r="DM93" s="116">
        <f t="shared" si="232"/>
        <v>0</v>
      </c>
      <c r="DN93" s="116">
        <f t="shared" si="233"/>
        <v>0</v>
      </c>
      <c r="DO93" s="116">
        <f t="shared" si="234"/>
        <v>0</v>
      </c>
      <c r="DP93" s="116">
        <f t="shared" si="235"/>
        <v>0</v>
      </c>
      <c r="DQ93" s="116">
        <f t="shared" si="236"/>
        <v>0</v>
      </c>
      <c r="DR93" s="116">
        <f t="shared" si="237"/>
        <v>0</v>
      </c>
      <c r="DS93" s="116">
        <f t="shared" si="238"/>
        <v>0</v>
      </c>
      <c r="DT93" s="116">
        <f t="shared" si="244"/>
        <v>0</v>
      </c>
      <c r="DU93" s="116">
        <f t="shared" si="239"/>
        <v>0</v>
      </c>
      <c r="DV93" s="116">
        <f t="shared" ref="DV93:DV156" si="263">SUM(CJ93:DU93)</f>
        <v>0</v>
      </c>
      <c r="DW93" s="116">
        <f t="shared" ref="DW93:DW156" si="264">LEN(BG93)</f>
        <v>0</v>
      </c>
      <c r="DX93" s="114" t="b">
        <f t="shared" si="153"/>
        <v>0</v>
      </c>
      <c r="DY93" s="116" t="str">
        <f t="shared" si="240"/>
        <v>FAILED CHECKS</v>
      </c>
      <c r="DZ93" s="2"/>
      <c r="EA93" s="105" t="str">
        <f t="shared" si="154"/>
        <v/>
      </c>
      <c r="EB93" s="2"/>
      <c r="EC93" s="105" t="str">
        <f t="shared" si="155"/>
        <v/>
      </c>
      <c r="ED93" s="2"/>
      <c r="EE93" s="105" t="str">
        <f t="shared" si="156"/>
        <v/>
      </c>
      <c r="EF93" s="2"/>
      <c r="EG93" s="6">
        <f t="shared" si="242"/>
        <v>83</v>
      </c>
      <c r="EH93" s="2"/>
      <c r="EI93" s="29" t="str">
        <f>IF(ISBLANK('IP Rules'!P93),"",'IP Rules'!P93)</f>
        <v/>
      </c>
      <c r="EJ93" s="2"/>
      <c r="EK93" s="29" t="str">
        <f>IF(ISBLANK('IP Rules'!R93),"",'IP Rules'!R93)</f>
        <v/>
      </c>
      <c r="EL93" s="2"/>
      <c r="EM93" s="29" t="str">
        <f>IF(ISBLANK('IP Rules'!T93),"",'IP Rules'!T93)</f>
        <v/>
      </c>
      <c r="EN93" s="2"/>
      <c r="EO93" s="7" t="str">
        <f t="shared" si="147"/>
        <v>NO</v>
      </c>
      <c r="EP93" s="7" t="str">
        <f t="shared" si="148"/>
        <v>NO</v>
      </c>
      <c r="EQ93" s="7" t="str">
        <f t="shared" si="149"/>
        <v/>
      </c>
      <c r="ER93" s="7" t="str">
        <f t="shared" si="150"/>
        <v/>
      </c>
      <c r="ES93" s="7" t="str">
        <f>IF(AND(ISNUMBER('IP Rules'!R93),'IP Rules'!R93&gt;=0,'IP Rules'!R93&lt;=65535),"GOOD","BAD")</f>
        <v>BAD</v>
      </c>
      <c r="ET93" s="7" t="str">
        <f>IF(OR(AND(ISNUMBER('IP Rules'!T93),'IP Rules'!T93&gt;=1,'IP Rules'!T93&lt;=65535,'IP Rules'!R93&lt;'IP Rules'!T93),'IP Rules'!T93=""),"GOOD","BAD")</f>
        <v>GOOD</v>
      </c>
      <c r="EU93" s="9" t="str">
        <f t="shared" si="151"/>
        <v/>
      </c>
      <c r="EV93" s="2"/>
      <c r="EW93" s="2"/>
      <c r="EX93" s="2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</row>
    <row r="94" spans="1:211" ht="15.75" thickBot="1">
      <c r="A94" s="2"/>
      <c r="B94" s="6">
        <f t="shared" si="241"/>
        <v>84</v>
      </c>
      <c r="C94" s="2"/>
      <c r="D94" s="48" t="str">
        <f>IF(ISBLANK('IP Rules'!H94),"",'IP Rules'!H94)</f>
        <v/>
      </c>
      <c r="E94" s="52" t="str">
        <f t="shared" si="157"/>
        <v/>
      </c>
      <c r="F94" s="52" t="str">
        <f t="shared" si="158"/>
        <v/>
      </c>
      <c r="G94" s="52" t="str">
        <f t="shared" si="159"/>
        <v/>
      </c>
      <c r="H94" s="52" t="str">
        <f t="shared" si="160"/>
        <v/>
      </c>
      <c r="I94" s="52" t="str">
        <f t="shared" si="161"/>
        <v/>
      </c>
      <c r="J94" s="52" t="str">
        <f t="shared" si="162"/>
        <v/>
      </c>
      <c r="K94" s="52" t="str">
        <f t="shared" si="163"/>
        <v/>
      </c>
      <c r="L94" s="52" t="str">
        <f t="shared" si="164"/>
        <v/>
      </c>
      <c r="M94" s="2"/>
      <c r="N94" s="52" t="str">
        <f t="shared" si="165"/>
        <v/>
      </c>
      <c r="O94" s="2"/>
      <c r="P94" s="103" t="str">
        <f>IF(UPPER('IP Rules'!H94)="ANY","",IF(LEN(TRIM('IP Rules'!J94))=0,"",'IP Rules'!J94))</f>
        <v/>
      </c>
      <c r="Q94" s="7" t="str">
        <f t="shared" si="166"/>
        <v/>
      </c>
      <c r="R94" s="109" t="str">
        <f t="shared" si="167"/>
        <v>MISSING</v>
      </c>
      <c r="S94" s="109" t="str">
        <f t="shared" si="168"/>
        <v>MISSING</v>
      </c>
      <c r="T94" s="109" t="str">
        <f t="shared" si="169"/>
        <v>MISSING</v>
      </c>
      <c r="U94" s="110" t="str">
        <f t="shared" si="170"/>
        <v>ERROR</v>
      </c>
      <c r="V94" s="111" t="str">
        <f t="shared" si="171"/>
        <v>ERROR</v>
      </c>
      <c r="W94" s="111" t="str">
        <f t="shared" si="172"/>
        <v>ERROR</v>
      </c>
      <c r="X94" s="111" t="str">
        <f t="shared" si="173"/>
        <v>ERROR</v>
      </c>
      <c r="Y94" s="109" t="str">
        <f t="shared" si="174"/>
        <v>ERROR</v>
      </c>
      <c r="Z94" s="110" t="str">
        <f t="shared" si="175"/>
        <v>ERROR</v>
      </c>
      <c r="AA94" s="109" t="str">
        <f t="shared" si="176"/>
        <v>ERROR</v>
      </c>
      <c r="AB94" s="109" t="str">
        <f t="shared" si="177"/>
        <v>ERROR</v>
      </c>
      <c r="AC94" s="109" t="str">
        <f t="shared" si="178"/>
        <v>ERROR</v>
      </c>
      <c r="AD94" s="109" t="str">
        <f t="shared" si="179"/>
        <v>ERROR</v>
      </c>
      <c r="AE94" s="110" t="str">
        <f t="shared" si="180"/>
        <v>ERROR</v>
      </c>
      <c r="AF94" s="7" t="str">
        <f t="shared" si="181"/>
        <v/>
      </c>
      <c r="AG94" s="104" t="str">
        <f t="shared" si="182"/>
        <v/>
      </c>
      <c r="AH94" s="104" t="str">
        <f t="shared" si="183"/>
        <v/>
      </c>
      <c r="AI94" s="104" t="str">
        <f t="shared" si="184"/>
        <v/>
      </c>
      <c r="AJ94" s="114" t="str">
        <f>IF(AND(Q94&lt;&gt;"ERROR",UPPER('IP Rules'!D94)="GLOBAL",UPPER(N94)="ANY"),"All_IPs","")</f>
        <v/>
      </c>
      <c r="AK94" s="114" t="str">
        <f>IF(AND(Q94&lt;&gt;"ERROR",UPPER('IP Rules'!D94)="NATIONAL",UPPER(N94)="ANY"),"GRP_ALL_CNSP_SUBNETS","")</f>
        <v/>
      </c>
      <c r="AL94" s="104" t="str">
        <f>IF(LEN(TRIM(D94))=0,"",IF(AND(Q94&lt;&gt;"ERROR",UPPER('IP Rules'!H94)&lt;&gt;"ANY"),AI94&amp;N94&amp;"_"&amp;AG94,""))</f>
        <v/>
      </c>
      <c r="AM94" s="109" t="str">
        <f t="shared" si="185"/>
        <v>FAILED CHECKS</v>
      </c>
      <c r="AN94" s="2"/>
      <c r="AO94" s="62" t="str">
        <f t="shared" si="152"/>
        <v/>
      </c>
      <c r="AP94" s="26"/>
      <c r="AQ94" s="62" t="str">
        <f t="shared" si="186"/>
        <v/>
      </c>
      <c r="AR94" s="26"/>
      <c r="AS94" s="6">
        <f>'IP Rules'!F94</f>
        <v>0</v>
      </c>
      <c r="AT94" s="2"/>
      <c r="AU94" s="6">
        <f t="shared" si="187"/>
        <v>84</v>
      </c>
      <c r="AV94" s="2"/>
      <c r="AW94" s="46" t="str">
        <f>IF(ISBLANK('IP Rules'!L94),"",'IP Rules'!L94)</f>
        <v/>
      </c>
      <c r="AX94" s="2"/>
      <c r="AY94" s="52" t="str">
        <f t="shared" si="188"/>
        <v/>
      </c>
      <c r="AZ94" s="52" t="str">
        <f t="shared" si="189"/>
        <v/>
      </c>
      <c r="BA94" s="52" t="str">
        <f t="shared" si="190"/>
        <v/>
      </c>
      <c r="BB94" s="52" t="str">
        <f t="shared" si="191"/>
        <v/>
      </c>
      <c r="BC94" s="52" t="str">
        <f t="shared" si="192"/>
        <v/>
      </c>
      <c r="BD94" s="52" t="str">
        <f t="shared" si="193"/>
        <v/>
      </c>
      <c r="BE94" s="52" t="str">
        <f t="shared" si="194"/>
        <v/>
      </c>
      <c r="BF94" s="52" t="str">
        <f t="shared" si="195"/>
        <v/>
      </c>
      <c r="BG94" s="52" t="str">
        <f t="shared" si="196"/>
        <v/>
      </c>
      <c r="BH94" s="2"/>
      <c r="BI94" s="103" t="str">
        <f>IF(ISBLANK('IP Rules'!N94),"",'IP Rules'!N94)</f>
        <v/>
      </c>
      <c r="BJ94" s="110" t="str">
        <f t="shared" si="245"/>
        <v/>
      </c>
      <c r="BK94" s="109" t="str">
        <f t="shared" si="246"/>
        <v>MISSING</v>
      </c>
      <c r="BL94" s="109" t="str">
        <f t="shared" si="247"/>
        <v>MISSING</v>
      </c>
      <c r="BM94" s="109" t="str">
        <f t="shared" si="248"/>
        <v>MISSING</v>
      </c>
      <c r="BN94" s="110" t="str">
        <f t="shared" si="249"/>
        <v>ERROR</v>
      </c>
      <c r="BO94" s="111" t="str">
        <f t="shared" si="250"/>
        <v>ERROR</v>
      </c>
      <c r="BP94" s="111" t="str">
        <f t="shared" si="251"/>
        <v>ERROR</v>
      </c>
      <c r="BQ94" s="111" t="str">
        <f t="shared" si="252"/>
        <v>ERROR</v>
      </c>
      <c r="BR94" s="109" t="str">
        <f t="shared" si="253"/>
        <v>ERROR</v>
      </c>
      <c r="BS94" s="110" t="str">
        <f t="shared" si="254"/>
        <v>ERROR</v>
      </c>
      <c r="BT94" s="109" t="str">
        <f t="shared" si="197"/>
        <v>ERROR</v>
      </c>
      <c r="BU94" s="109" t="str">
        <f t="shared" si="198"/>
        <v>ERROR</v>
      </c>
      <c r="BV94" s="109" t="str">
        <f t="shared" si="199"/>
        <v>ERROR</v>
      </c>
      <c r="BW94" s="109" t="str">
        <f t="shared" si="200"/>
        <v>ERROR</v>
      </c>
      <c r="BX94" s="110" t="str">
        <f t="shared" si="255"/>
        <v>ERROR</v>
      </c>
      <c r="BY94" s="110" t="str">
        <f t="shared" si="243"/>
        <v/>
      </c>
      <c r="BZ94" s="117" t="str">
        <f t="shared" si="201"/>
        <v>OK</v>
      </c>
      <c r="CA94" s="104" t="str">
        <f t="shared" si="256"/>
        <v/>
      </c>
      <c r="CB94" s="104" t="str">
        <f t="shared" si="257"/>
        <v/>
      </c>
      <c r="CC94" s="104" t="str">
        <f t="shared" si="258"/>
        <v/>
      </c>
      <c r="CD94" s="109" t="str">
        <f t="shared" si="202"/>
        <v>FAILED CHECKS</v>
      </c>
      <c r="CE94" s="22"/>
      <c r="CF94" s="116" t="str">
        <f t="shared" si="259"/>
        <v>ERROR</v>
      </c>
      <c r="CG94" s="116" t="str">
        <f t="shared" si="260"/>
        <v>-</v>
      </c>
      <c r="CH94" s="116" t="str">
        <f t="shared" si="261"/>
        <v>-</v>
      </c>
      <c r="CI94" s="116" t="str">
        <f t="shared" si="262"/>
        <v>-</v>
      </c>
      <c r="CJ94" s="116">
        <f t="shared" si="203"/>
        <v>0</v>
      </c>
      <c r="CK94" s="116">
        <f t="shared" si="204"/>
        <v>0</v>
      </c>
      <c r="CL94" s="116">
        <f t="shared" si="205"/>
        <v>0</v>
      </c>
      <c r="CM94" s="116">
        <f t="shared" si="206"/>
        <v>0</v>
      </c>
      <c r="CN94" s="116">
        <f t="shared" si="207"/>
        <v>0</v>
      </c>
      <c r="CO94" s="116">
        <f t="shared" si="208"/>
        <v>0</v>
      </c>
      <c r="CP94" s="116">
        <f t="shared" si="209"/>
        <v>0</v>
      </c>
      <c r="CQ94" s="116">
        <f t="shared" si="210"/>
        <v>0</v>
      </c>
      <c r="CR94" s="116">
        <f t="shared" si="211"/>
        <v>0</v>
      </c>
      <c r="CS94" s="116">
        <f t="shared" si="212"/>
        <v>0</v>
      </c>
      <c r="CT94" s="116">
        <f t="shared" si="213"/>
        <v>0</v>
      </c>
      <c r="CU94" s="116">
        <f t="shared" si="214"/>
        <v>0</v>
      </c>
      <c r="CV94" s="116">
        <f t="shared" si="215"/>
        <v>0</v>
      </c>
      <c r="CW94" s="116">
        <f t="shared" si="216"/>
        <v>0</v>
      </c>
      <c r="CX94" s="116">
        <f t="shared" si="217"/>
        <v>0</v>
      </c>
      <c r="CY94" s="116">
        <f t="shared" si="218"/>
        <v>0</v>
      </c>
      <c r="CZ94" s="116">
        <f t="shared" si="219"/>
        <v>0</v>
      </c>
      <c r="DA94" s="116">
        <f t="shared" si="220"/>
        <v>0</v>
      </c>
      <c r="DB94" s="116">
        <f t="shared" si="221"/>
        <v>0</v>
      </c>
      <c r="DC94" s="116">
        <f t="shared" si="222"/>
        <v>0</v>
      </c>
      <c r="DD94" s="116">
        <f t="shared" si="223"/>
        <v>0</v>
      </c>
      <c r="DE94" s="116">
        <f t="shared" si="224"/>
        <v>0</v>
      </c>
      <c r="DF94" s="116">
        <f t="shared" si="225"/>
        <v>0</v>
      </c>
      <c r="DG94" s="116">
        <f t="shared" si="226"/>
        <v>0</v>
      </c>
      <c r="DH94" s="116">
        <f t="shared" si="227"/>
        <v>0</v>
      </c>
      <c r="DI94" s="116">
        <f t="shared" si="228"/>
        <v>0</v>
      </c>
      <c r="DJ94" s="116">
        <f t="shared" si="229"/>
        <v>0</v>
      </c>
      <c r="DK94" s="116">
        <f t="shared" si="230"/>
        <v>0</v>
      </c>
      <c r="DL94" s="116">
        <f t="shared" si="231"/>
        <v>0</v>
      </c>
      <c r="DM94" s="116">
        <f t="shared" si="232"/>
        <v>0</v>
      </c>
      <c r="DN94" s="116">
        <f t="shared" si="233"/>
        <v>0</v>
      </c>
      <c r="DO94" s="116">
        <f t="shared" si="234"/>
        <v>0</v>
      </c>
      <c r="DP94" s="116">
        <f t="shared" si="235"/>
        <v>0</v>
      </c>
      <c r="DQ94" s="116">
        <f t="shared" si="236"/>
        <v>0</v>
      </c>
      <c r="DR94" s="116">
        <f t="shared" si="237"/>
        <v>0</v>
      </c>
      <c r="DS94" s="116">
        <f t="shared" si="238"/>
        <v>0</v>
      </c>
      <c r="DT94" s="116">
        <f t="shared" si="244"/>
        <v>0</v>
      </c>
      <c r="DU94" s="116">
        <f t="shared" si="239"/>
        <v>0</v>
      </c>
      <c r="DV94" s="116">
        <f t="shared" si="263"/>
        <v>0</v>
      </c>
      <c r="DW94" s="116">
        <f t="shared" si="264"/>
        <v>0</v>
      </c>
      <c r="DX94" s="114" t="b">
        <f t="shared" si="153"/>
        <v>0</v>
      </c>
      <c r="DY94" s="116" t="str">
        <f t="shared" si="240"/>
        <v>FAILED CHECKS</v>
      </c>
      <c r="DZ94" s="2"/>
      <c r="EA94" s="105" t="str">
        <f t="shared" si="154"/>
        <v/>
      </c>
      <c r="EB94" s="2"/>
      <c r="EC94" s="105" t="str">
        <f t="shared" si="155"/>
        <v/>
      </c>
      <c r="ED94" s="2"/>
      <c r="EE94" s="105" t="str">
        <f t="shared" si="156"/>
        <v/>
      </c>
      <c r="EF94" s="2"/>
      <c r="EG94" s="6">
        <f t="shared" si="242"/>
        <v>84</v>
      </c>
      <c r="EH94" s="2"/>
      <c r="EI94" s="29" t="str">
        <f>IF(ISBLANK('IP Rules'!P94),"",'IP Rules'!P94)</f>
        <v/>
      </c>
      <c r="EJ94" s="2"/>
      <c r="EK94" s="29" t="str">
        <f>IF(ISBLANK('IP Rules'!R94),"",'IP Rules'!R94)</f>
        <v/>
      </c>
      <c r="EL94" s="2"/>
      <c r="EM94" s="29" t="str">
        <f>IF(ISBLANK('IP Rules'!T94),"",'IP Rules'!T94)</f>
        <v/>
      </c>
      <c r="EN94" s="2"/>
      <c r="EO94" s="7" t="str">
        <f t="shared" si="147"/>
        <v>NO</v>
      </c>
      <c r="EP94" s="7" t="str">
        <f t="shared" si="148"/>
        <v>NO</v>
      </c>
      <c r="EQ94" s="7" t="str">
        <f t="shared" si="149"/>
        <v/>
      </c>
      <c r="ER94" s="7" t="str">
        <f t="shared" si="150"/>
        <v/>
      </c>
      <c r="ES94" s="7" t="str">
        <f>IF(AND(ISNUMBER('IP Rules'!R94),'IP Rules'!R94&gt;=0,'IP Rules'!R94&lt;=65535),"GOOD","BAD")</f>
        <v>BAD</v>
      </c>
      <c r="ET94" s="7" t="str">
        <f>IF(OR(AND(ISNUMBER('IP Rules'!T94),'IP Rules'!T94&gt;=1,'IP Rules'!T94&lt;=65535,'IP Rules'!R94&lt;'IP Rules'!T94),'IP Rules'!T94=""),"GOOD","BAD")</f>
        <v>GOOD</v>
      </c>
      <c r="EU94" s="9" t="str">
        <f t="shared" si="151"/>
        <v/>
      </c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</row>
    <row r="95" spans="1:211" ht="15.75" thickBot="1">
      <c r="A95" s="2"/>
      <c r="B95" s="6">
        <f t="shared" si="241"/>
        <v>85</v>
      </c>
      <c r="C95" s="2"/>
      <c r="D95" s="48" t="str">
        <f>IF(ISBLANK('IP Rules'!H95),"",'IP Rules'!H95)</f>
        <v/>
      </c>
      <c r="E95" s="52" t="str">
        <f t="shared" si="157"/>
        <v/>
      </c>
      <c r="F95" s="52" t="str">
        <f t="shared" si="158"/>
        <v/>
      </c>
      <c r="G95" s="52" t="str">
        <f t="shared" si="159"/>
        <v/>
      </c>
      <c r="H95" s="52" t="str">
        <f t="shared" si="160"/>
        <v/>
      </c>
      <c r="I95" s="52" t="str">
        <f t="shared" si="161"/>
        <v/>
      </c>
      <c r="J95" s="52" t="str">
        <f t="shared" si="162"/>
        <v/>
      </c>
      <c r="K95" s="52" t="str">
        <f t="shared" si="163"/>
        <v/>
      </c>
      <c r="L95" s="52" t="str">
        <f t="shared" si="164"/>
        <v/>
      </c>
      <c r="M95" s="2"/>
      <c r="N95" s="52" t="str">
        <f t="shared" si="165"/>
        <v/>
      </c>
      <c r="O95" s="2"/>
      <c r="P95" s="103" t="str">
        <f>IF(UPPER('IP Rules'!H95)="ANY","",IF(LEN(TRIM('IP Rules'!J95))=0,"",'IP Rules'!J95))</f>
        <v/>
      </c>
      <c r="Q95" s="7" t="str">
        <f t="shared" si="166"/>
        <v/>
      </c>
      <c r="R95" s="109" t="str">
        <f t="shared" si="167"/>
        <v>MISSING</v>
      </c>
      <c r="S95" s="109" t="str">
        <f t="shared" si="168"/>
        <v>MISSING</v>
      </c>
      <c r="T95" s="109" t="str">
        <f t="shared" si="169"/>
        <v>MISSING</v>
      </c>
      <c r="U95" s="110" t="str">
        <f t="shared" si="170"/>
        <v>ERROR</v>
      </c>
      <c r="V95" s="111" t="str">
        <f t="shared" si="171"/>
        <v>ERROR</v>
      </c>
      <c r="W95" s="111" t="str">
        <f t="shared" si="172"/>
        <v>ERROR</v>
      </c>
      <c r="X95" s="111" t="str">
        <f t="shared" si="173"/>
        <v>ERROR</v>
      </c>
      <c r="Y95" s="109" t="str">
        <f t="shared" si="174"/>
        <v>ERROR</v>
      </c>
      <c r="Z95" s="110" t="str">
        <f t="shared" si="175"/>
        <v>ERROR</v>
      </c>
      <c r="AA95" s="109" t="str">
        <f t="shared" si="176"/>
        <v>ERROR</v>
      </c>
      <c r="AB95" s="109" t="str">
        <f t="shared" si="177"/>
        <v>ERROR</v>
      </c>
      <c r="AC95" s="109" t="str">
        <f t="shared" si="178"/>
        <v>ERROR</v>
      </c>
      <c r="AD95" s="109" t="str">
        <f t="shared" si="179"/>
        <v>ERROR</v>
      </c>
      <c r="AE95" s="110" t="str">
        <f t="shared" si="180"/>
        <v>ERROR</v>
      </c>
      <c r="AF95" s="7" t="str">
        <f t="shared" si="181"/>
        <v/>
      </c>
      <c r="AG95" s="104" t="str">
        <f t="shared" si="182"/>
        <v/>
      </c>
      <c r="AH95" s="104" t="str">
        <f t="shared" si="183"/>
        <v/>
      </c>
      <c r="AI95" s="104" t="str">
        <f t="shared" si="184"/>
        <v/>
      </c>
      <c r="AJ95" s="114" t="str">
        <f>IF(AND(Q95&lt;&gt;"ERROR",UPPER('IP Rules'!D95)="GLOBAL",UPPER(N95)="ANY"),"All_IPs","")</f>
        <v/>
      </c>
      <c r="AK95" s="114" t="str">
        <f>IF(AND(Q95&lt;&gt;"ERROR",UPPER('IP Rules'!D95)="NATIONAL",UPPER(N95)="ANY"),"GRP_ALL_CNSP_SUBNETS","")</f>
        <v/>
      </c>
      <c r="AL95" s="104" t="str">
        <f>IF(LEN(TRIM(D95))=0,"",IF(AND(Q95&lt;&gt;"ERROR",UPPER('IP Rules'!H95)&lt;&gt;"ANY"),AI95&amp;N95&amp;"_"&amp;AG95,""))</f>
        <v/>
      </c>
      <c r="AM95" s="109" t="str">
        <f t="shared" si="185"/>
        <v>FAILED CHECKS</v>
      </c>
      <c r="AN95" s="2"/>
      <c r="AO95" s="62" t="str">
        <f t="shared" si="152"/>
        <v/>
      </c>
      <c r="AP95" s="26"/>
      <c r="AQ95" s="62" t="str">
        <f t="shared" si="186"/>
        <v/>
      </c>
      <c r="AR95" s="26"/>
      <c r="AS95" s="6">
        <f>'IP Rules'!F95</f>
        <v>0</v>
      </c>
      <c r="AT95" s="2"/>
      <c r="AU95" s="6">
        <f t="shared" si="187"/>
        <v>85</v>
      </c>
      <c r="AV95" s="2"/>
      <c r="AW95" s="46" t="str">
        <f>IF(ISBLANK('IP Rules'!L95),"",'IP Rules'!L95)</f>
        <v/>
      </c>
      <c r="AX95" s="2"/>
      <c r="AY95" s="52" t="str">
        <f t="shared" si="188"/>
        <v/>
      </c>
      <c r="AZ95" s="52" t="str">
        <f t="shared" si="189"/>
        <v/>
      </c>
      <c r="BA95" s="52" t="str">
        <f t="shared" si="190"/>
        <v/>
      </c>
      <c r="BB95" s="52" t="str">
        <f t="shared" si="191"/>
        <v/>
      </c>
      <c r="BC95" s="52" t="str">
        <f t="shared" si="192"/>
        <v/>
      </c>
      <c r="BD95" s="52" t="str">
        <f t="shared" si="193"/>
        <v/>
      </c>
      <c r="BE95" s="52" t="str">
        <f t="shared" si="194"/>
        <v/>
      </c>
      <c r="BF95" s="52" t="str">
        <f t="shared" si="195"/>
        <v/>
      </c>
      <c r="BG95" s="52" t="str">
        <f t="shared" si="196"/>
        <v/>
      </c>
      <c r="BH95" s="2"/>
      <c r="BI95" s="103" t="str">
        <f>IF(ISBLANK('IP Rules'!N95),"",'IP Rules'!N95)</f>
        <v/>
      </c>
      <c r="BJ95" s="110" t="str">
        <f t="shared" si="245"/>
        <v/>
      </c>
      <c r="BK95" s="109" t="str">
        <f t="shared" si="246"/>
        <v>MISSING</v>
      </c>
      <c r="BL95" s="109" t="str">
        <f t="shared" si="247"/>
        <v>MISSING</v>
      </c>
      <c r="BM95" s="109" t="str">
        <f t="shared" si="248"/>
        <v>MISSING</v>
      </c>
      <c r="BN95" s="110" t="str">
        <f t="shared" si="249"/>
        <v>ERROR</v>
      </c>
      <c r="BO95" s="111" t="str">
        <f t="shared" si="250"/>
        <v>ERROR</v>
      </c>
      <c r="BP95" s="111" t="str">
        <f t="shared" si="251"/>
        <v>ERROR</v>
      </c>
      <c r="BQ95" s="111" t="str">
        <f t="shared" si="252"/>
        <v>ERROR</v>
      </c>
      <c r="BR95" s="109" t="str">
        <f t="shared" si="253"/>
        <v>ERROR</v>
      </c>
      <c r="BS95" s="110" t="str">
        <f t="shared" si="254"/>
        <v>ERROR</v>
      </c>
      <c r="BT95" s="109" t="str">
        <f t="shared" si="197"/>
        <v>ERROR</v>
      </c>
      <c r="BU95" s="109" t="str">
        <f t="shared" si="198"/>
        <v>ERROR</v>
      </c>
      <c r="BV95" s="109" t="str">
        <f t="shared" si="199"/>
        <v>ERROR</v>
      </c>
      <c r="BW95" s="109" t="str">
        <f t="shared" si="200"/>
        <v>ERROR</v>
      </c>
      <c r="BX95" s="110" t="str">
        <f t="shared" si="255"/>
        <v>ERROR</v>
      </c>
      <c r="BY95" s="110" t="str">
        <f t="shared" si="243"/>
        <v/>
      </c>
      <c r="BZ95" s="117" t="str">
        <f t="shared" si="201"/>
        <v>OK</v>
      </c>
      <c r="CA95" s="104" t="str">
        <f t="shared" si="256"/>
        <v/>
      </c>
      <c r="CB95" s="104" t="str">
        <f t="shared" si="257"/>
        <v/>
      </c>
      <c r="CC95" s="104" t="str">
        <f t="shared" si="258"/>
        <v/>
      </c>
      <c r="CD95" s="109" t="str">
        <f t="shared" si="202"/>
        <v>FAILED CHECKS</v>
      </c>
      <c r="CE95" s="22"/>
      <c r="CF95" s="116" t="str">
        <f t="shared" si="259"/>
        <v>ERROR</v>
      </c>
      <c r="CG95" s="116" t="str">
        <f t="shared" si="260"/>
        <v>-</v>
      </c>
      <c r="CH95" s="116" t="str">
        <f t="shared" si="261"/>
        <v>-</v>
      </c>
      <c r="CI95" s="116" t="str">
        <f t="shared" si="262"/>
        <v>-</v>
      </c>
      <c r="CJ95" s="116">
        <f t="shared" si="203"/>
        <v>0</v>
      </c>
      <c r="CK95" s="116">
        <f t="shared" si="204"/>
        <v>0</v>
      </c>
      <c r="CL95" s="116">
        <f t="shared" si="205"/>
        <v>0</v>
      </c>
      <c r="CM95" s="116">
        <f t="shared" si="206"/>
        <v>0</v>
      </c>
      <c r="CN95" s="116">
        <f t="shared" si="207"/>
        <v>0</v>
      </c>
      <c r="CO95" s="116">
        <f t="shared" si="208"/>
        <v>0</v>
      </c>
      <c r="CP95" s="116">
        <f t="shared" si="209"/>
        <v>0</v>
      </c>
      <c r="CQ95" s="116">
        <f t="shared" si="210"/>
        <v>0</v>
      </c>
      <c r="CR95" s="116">
        <f t="shared" si="211"/>
        <v>0</v>
      </c>
      <c r="CS95" s="116">
        <f t="shared" si="212"/>
        <v>0</v>
      </c>
      <c r="CT95" s="116">
        <f t="shared" si="213"/>
        <v>0</v>
      </c>
      <c r="CU95" s="116">
        <f t="shared" si="214"/>
        <v>0</v>
      </c>
      <c r="CV95" s="116">
        <f t="shared" si="215"/>
        <v>0</v>
      </c>
      <c r="CW95" s="116">
        <f t="shared" si="216"/>
        <v>0</v>
      </c>
      <c r="CX95" s="116">
        <f t="shared" si="217"/>
        <v>0</v>
      </c>
      <c r="CY95" s="116">
        <f t="shared" si="218"/>
        <v>0</v>
      </c>
      <c r="CZ95" s="116">
        <f t="shared" si="219"/>
        <v>0</v>
      </c>
      <c r="DA95" s="116">
        <f t="shared" si="220"/>
        <v>0</v>
      </c>
      <c r="DB95" s="116">
        <f t="shared" si="221"/>
        <v>0</v>
      </c>
      <c r="DC95" s="116">
        <f t="shared" si="222"/>
        <v>0</v>
      </c>
      <c r="DD95" s="116">
        <f t="shared" si="223"/>
        <v>0</v>
      </c>
      <c r="DE95" s="116">
        <f t="shared" si="224"/>
        <v>0</v>
      </c>
      <c r="DF95" s="116">
        <f t="shared" si="225"/>
        <v>0</v>
      </c>
      <c r="DG95" s="116">
        <f t="shared" si="226"/>
        <v>0</v>
      </c>
      <c r="DH95" s="116">
        <f t="shared" si="227"/>
        <v>0</v>
      </c>
      <c r="DI95" s="116">
        <f t="shared" si="228"/>
        <v>0</v>
      </c>
      <c r="DJ95" s="116">
        <f t="shared" si="229"/>
        <v>0</v>
      </c>
      <c r="DK95" s="116">
        <f t="shared" si="230"/>
        <v>0</v>
      </c>
      <c r="DL95" s="116">
        <f t="shared" si="231"/>
        <v>0</v>
      </c>
      <c r="DM95" s="116">
        <f t="shared" si="232"/>
        <v>0</v>
      </c>
      <c r="DN95" s="116">
        <f t="shared" si="233"/>
        <v>0</v>
      </c>
      <c r="DO95" s="116">
        <f t="shared" si="234"/>
        <v>0</v>
      </c>
      <c r="DP95" s="116">
        <f t="shared" si="235"/>
        <v>0</v>
      </c>
      <c r="DQ95" s="116">
        <f t="shared" si="236"/>
        <v>0</v>
      </c>
      <c r="DR95" s="116">
        <f t="shared" si="237"/>
        <v>0</v>
      </c>
      <c r="DS95" s="116">
        <f t="shared" si="238"/>
        <v>0</v>
      </c>
      <c r="DT95" s="116">
        <f t="shared" si="244"/>
        <v>0</v>
      </c>
      <c r="DU95" s="116">
        <f t="shared" si="239"/>
        <v>0</v>
      </c>
      <c r="DV95" s="116">
        <f t="shared" si="263"/>
        <v>0</v>
      </c>
      <c r="DW95" s="116">
        <f t="shared" si="264"/>
        <v>0</v>
      </c>
      <c r="DX95" s="114" t="b">
        <f t="shared" si="153"/>
        <v>0</v>
      </c>
      <c r="DY95" s="116" t="str">
        <f t="shared" si="240"/>
        <v>FAILED CHECKS</v>
      </c>
      <c r="DZ95" s="2"/>
      <c r="EA95" s="105" t="str">
        <f t="shared" si="154"/>
        <v/>
      </c>
      <c r="EB95" s="2"/>
      <c r="EC95" s="105" t="str">
        <f t="shared" si="155"/>
        <v/>
      </c>
      <c r="ED95" s="2"/>
      <c r="EE95" s="105" t="str">
        <f t="shared" si="156"/>
        <v/>
      </c>
      <c r="EF95" s="2"/>
      <c r="EG95" s="6">
        <f t="shared" si="242"/>
        <v>85</v>
      </c>
      <c r="EH95" s="2"/>
      <c r="EI95" s="29" t="str">
        <f>IF(ISBLANK('IP Rules'!P95),"",'IP Rules'!P95)</f>
        <v/>
      </c>
      <c r="EJ95" s="2"/>
      <c r="EK95" s="29" t="str">
        <f>IF(ISBLANK('IP Rules'!R95),"",'IP Rules'!R95)</f>
        <v/>
      </c>
      <c r="EL95" s="2"/>
      <c r="EM95" s="29" t="str">
        <f>IF(ISBLANK('IP Rules'!T95),"",'IP Rules'!T95)</f>
        <v/>
      </c>
      <c r="EN95" s="2"/>
      <c r="EO95" s="7" t="str">
        <f t="shared" si="147"/>
        <v>NO</v>
      </c>
      <c r="EP95" s="7" t="str">
        <f t="shared" si="148"/>
        <v>NO</v>
      </c>
      <c r="EQ95" s="7" t="str">
        <f t="shared" si="149"/>
        <v/>
      </c>
      <c r="ER95" s="7" t="str">
        <f t="shared" si="150"/>
        <v/>
      </c>
      <c r="ES95" s="7" t="str">
        <f>IF(AND(ISNUMBER('IP Rules'!R95),'IP Rules'!R95&gt;=0,'IP Rules'!R95&lt;=65535),"GOOD","BAD")</f>
        <v>BAD</v>
      </c>
      <c r="ET95" s="7" t="str">
        <f>IF(OR(AND(ISNUMBER('IP Rules'!T95),'IP Rules'!T95&gt;=1,'IP Rules'!T95&lt;=65535,'IP Rules'!R95&lt;'IP Rules'!T95),'IP Rules'!T95=""),"GOOD","BAD")</f>
        <v>GOOD</v>
      </c>
      <c r="EU95" s="9" t="str">
        <f t="shared" si="151"/>
        <v/>
      </c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</row>
    <row r="96" spans="1:211" ht="15.75" thickBot="1">
      <c r="A96" s="2"/>
      <c r="B96" s="6">
        <f t="shared" si="241"/>
        <v>86</v>
      </c>
      <c r="C96" s="2"/>
      <c r="D96" s="48" t="str">
        <f>IF(ISBLANK('IP Rules'!H96),"",'IP Rules'!H96)</f>
        <v/>
      </c>
      <c r="E96" s="52" t="str">
        <f t="shared" si="157"/>
        <v/>
      </c>
      <c r="F96" s="52" t="str">
        <f t="shared" si="158"/>
        <v/>
      </c>
      <c r="G96" s="52" t="str">
        <f t="shared" si="159"/>
        <v/>
      </c>
      <c r="H96" s="52" t="str">
        <f t="shared" si="160"/>
        <v/>
      </c>
      <c r="I96" s="52" t="str">
        <f t="shared" si="161"/>
        <v/>
      </c>
      <c r="J96" s="52" t="str">
        <f t="shared" si="162"/>
        <v/>
      </c>
      <c r="K96" s="52" t="str">
        <f t="shared" si="163"/>
        <v/>
      </c>
      <c r="L96" s="52" t="str">
        <f t="shared" si="164"/>
        <v/>
      </c>
      <c r="M96" s="2"/>
      <c r="N96" s="52" t="str">
        <f t="shared" si="165"/>
        <v/>
      </c>
      <c r="O96" s="2"/>
      <c r="P96" s="103" t="str">
        <f>IF(UPPER('IP Rules'!H96)="ANY","",IF(LEN(TRIM('IP Rules'!J96))=0,"",'IP Rules'!J96))</f>
        <v/>
      </c>
      <c r="Q96" s="7" t="str">
        <f t="shared" si="166"/>
        <v/>
      </c>
      <c r="R96" s="109" t="str">
        <f t="shared" si="167"/>
        <v>MISSING</v>
      </c>
      <c r="S96" s="109" t="str">
        <f t="shared" si="168"/>
        <v>MISSING</v>
      </c>
      <c r="T96" s="109" t="str">
        <f t="shared" si="169"/>
        <v>MISSING</v>
      </c>
      <c r="U96" s="110" t="str">
        <f t="shared" si="170"/>
        <v>ERROR</v>
      </c>
      <c r="V96" s="111" t="str">
        <f t="shared" si="171"/>
        <v>ERROR</v>
      </c>
      <c r="W96" s="111" t="str">
        <f t="shared" si="172"/>
        <v>ERROR</v>
      </c>
      <c r="X96" s="111" t="str">
        <f t="shared" si="173"/>
        <v>ERROR</v>
      </c>
      <c r="Y96" s="109" t="str">
        <f t="shared" si="174"/>
        <v>ERROR</v>
      </c>
      <c r="Z96" s="110" t="str">
        <f t="shared" si="175"/>
        <v>ERROR</v>
      </c>
      <c r="AA96" s="109" t="str">
        <f t="shared" si="176"/>
        <v>ERROR</v>
      </c>
      <c r="AB96" s="109" t="str">
        <f t="shared" si="177"/>
        <v>ERROR</v>
      </c>
      <c r="AC96" s="109" t="str">
        <f t="shared" si="178"/>
        <v>ERROR</v>
      </c>
      <c r="AD96" s="109" t="str">
        <f t="shared" si="179"/>
        <v>ERROR</v>
      </c>
      <c r="AE96" s="110" t="str">
        <f t="shared" si="180"/>
        <v>ERROR</v>
      </c>
      <c r="AF96" s="7" t="str">
        <f t="shared" si="181"/>
        <v/>
      </c>
      <c r="AG96" s="104" t="str">
        <f t="shared" si="182"/>
        <v/>
      </c>
      <c r="AH96" s="104" t="str">
        <f t="shared" si="183"/>
        <v/>
      </c>
      <c r="AI96" s="104" t="str">
        <f t="shared" si="184"/>
        <v/>
      </c>
      <c r="AJ96" s="114" t="str">
        <f>IF(AND(Q96&lt;&gt;"ERROR",UPPER('IP Rules'!D96)="GLOBAL",UPPER(N96)="ANY"),"All_IPs","")</f>
        <v/>
      </c>
      <c r="AK96" s="114" t="str">
        <f>IF(AND(Q96&lt;&gt;"ERROR",UPPER('IP Rules'!D96)="NATIONAL",UPPER(N96)="ANY"),"GRP_ALL_CNSP_SUBNETS","")</f>
        <v/>
      </c>
      <c r="AL96" s="104" t="str">
        <f>IF(LEN(TRIM(D96))=0,"",IF(AND(Q96&lt;&gt;"ERROR",UPPER('IP Rules'!H96)&lt;&gt;"ANY"),AI96&amp;N96&amp;"_"&amp;AG96,""))</f>
        <v/>
      </c>
      <c r="AM96" s="109" t="str">
        <f t="shared" si="185"/>
        <v>FAILED CHECKS</v>
      </c>
      <c r="AN96" s="2"/>
      <c r="AO96" s="62" t="str">
        <f t="shared" si="152"/>
        <v/>
      </c>
      <c r="AP96" s="26"/>
      <c r="AQ96" s="62" t="str">
        <f t="shared" si="186"/>
        <v/>
      </c>
      <c r="AR96" s="26"/>
      <c r="AS96" s="6">
        <f>'IP Rules'!F96</f>
        <v>0</v>
      </c>
      <c r="AT96" s="2"/>
      <c r="AU96" s="6">
        <f t="shared" si="187"/>
        <v>86</v>
      </c>
      <c r="AV96" s="2"/>
      <c r="AW96" s="46" t="str">
        <f>IF(ISBLANK('IP Rules'!L96),"",'IP Rules'!L96)</f>
        <v/>
      </c>
      <c r="AX96" s="2"/>
      <c r="AY96" s="52" t="str">
        <f t="shared" si="188"/>
        <v/>
      </c>
      <c r="AZ96" s="52" t="str">
        <f t="shared" si="189"/>
        <v/>
      </c>
      <c r="BA96" s="52" t="str">
        <f t="shared" si="190"/>
        <v/>
      </c>
      <c r="BB96" s="52" t="str">
        <f t="shared" si="191"/>
        <v/>
      </c>
      <c r="BC96" s="52" t="str">
        <f t="shared" si="192"/>
        <v/>
      </c>
      <c r="BD96" s="52" t="str">
        <f t="shared" si="193"/>
        <v/>
      </c>
      <c r="BE96" s="52" t="str">
        <f t="shared" si="194"/>
        <v/>
      </c>
      <c r="BF96" s="52" t="str">
        <f t="shared" si="195"/>
        <v/>
      </c>
      <c r="BG96" s="52" t="str">
        <f t="shared" si="196"/>
        <v/>
      </c>
      <c r="BH96" s="2"/>
      <c r="BI96" s="103" t="str">
        <f>IF(ISBLANK('IP Rules'!N96),"",'IP Rules'!N96)</f>
        <v/>
      </c>
      <c r="BJ96" s="110" t="str">
        <f t="shared" si="245"/>
        <v/>
      </c>
      <c r="BK96" s="109" t="str">
        <f t="shared" si="246"/>
        <v>MISSING</v>
      </c>
      <c r="BL96" s="109" t="str">
        <f t="shared" si="247"/>
        <v>MISSING</v>
      </c>
      <c r="BM96" s="109" t="str">
        <f t="shared" si="248"/>
        <v>MISSING</v>
      </c>
      <c r="BN96" s="110" t="str">
        <f t="shared" si="249"/>
        <v>ERROR</v>
      </c>
      <c r="BO96" s="111" t="str">
        <f t="shared" si="250"/>
        <v>ERROR</v>
      </c>
      <c r="BP96" s="111" t="str">
        <f t="shared" si="251"/>
        <v>ERROR</v>
      </c>
      <c r="BQ96" s="111" t="str">
        <f t="shared" si="252"/>
        <v>ERROR</v>
      </c>
      <c r="BR96" s="109" t="str">
        <f t="shared" si="253"/>
        <v>ERROR</v>
      </c>
      <c r="BS96" s="110" t="str">
        <f t="shared" si="254"/>
        <v>ERROR</v>
      </c>
      <c r="BT96" s="109" t="str">
        <f t="shared" si="197"/>
        <v>ERROR</v>
      </c>
      <c r="BU96" s="109" t="str">
        <f t="shared" si="198"/>
        <v>ERROR</v>
      </c>
      <c r="BV96" s="109" t="str">
        <f t="shared" si="199"/>
        <v>ERROR</v>
      </c>
      <c r="BW96" s="109" t="str">
        <f t="shared" si="200"/>
        <v>ERROR</v>
      </c>
      <c r="BX96" s="110" t="str">
        <f t="shared" si="255"/>
        <v>ERROR</v>
      </c>
      <c r="BY96" s="110" t="str">
        <f t="shared" si="243"/>
        <v/>
      </c>
      <c r="BZ96" s="117" t="str">
        <f t="shared" si="201"/>
        <v>OK</v>
      </c>
      <c r="CA96" s="104" t="str">
        <f t="shared" si="256"/>
        <v/>
      </c>
      <c r="CB96" s="104" t="str">
        <f t="shared" si="257"/>
        <v/>
      </c>
      <c r="CC96" s="104" t="str">
        <f t="shared" si="258"/>
        <v/>
      </c>
      <c r="CD96" s="109" t="str">
        <f t="shared" si="202"/>
        <v>FAILED CHECKS</v>
      </c>
      <c r="CE96" s="22"/>
      <c r="CF96" s="116" t="str">
        <f t="shared" si="259"/>
        <v>ERROR</v>
      </c>
      <c r="CG96" s="116" t="str">
        <f t="shared" si="260"/>
        <v>-</v>
      </c>
      <c r="CH96" s="116" t="str">
        <f t="shared" si="261"/>
        <v>-</v>
      </c>
      <c r="CI96" s="116" t="str">
        <f t="shared" si="262"/>
        <v>-</v>
      </c>
      <c r="CJ96" s="116">
        <f t="shared" si="203"/>
        <v>0</v>
      </c>
      <c r="CK96" s="116">
        <f t="shared" si="204"/>
        <v>0</v>
      </c>
      <c r="CL96" s="116">
        <f t="shared" si="205"/>
        <v>0</v>
      </c>
      <c r="CM96" s="116">
        <f t="shared" si="206"/>
        <v>0</v>
      </c>
      <c r="CN96" s="116">
        <f t="shared" si="207"/>
        <v>0</v>
      </c>
      <c r="CO96" s="116">
        <f t="shared" si="208"/>
        <v>0</v>
      </c>
      <c r="CP96" s="116">
        <f t="shared" si="209"/>
        <v>0</v>
      </c>
      <c r="CQ96" s="116">
        <f t="shared" si="210"/>
        <v>0</v>
      </c>
      <c r="CR96" s="116">
        <f t="shared" si="211"/>
        <v>0</v>
      </c>
      <c r="CS96" s="116">
        <f t="shared" si="212"/>
        <v>0</v>
      </c>
      <c r="CT96" s="116">
        <f t="shared" si="213"/>
        <v>0</v>
      </c>
      <c r="CU96" s="116">
        <f t="shared" si="214"/>
        <v>0</v>
      </c>
      <c r="CV96" s="116">
        <f t="shared" si="215"/>
        <v>0</v>
      </c>
      <c r="CW96" s="116">
        <f t="shared" si="216"/>
        <v>0</v>
      </c>
      <c r="CX96" s="116">
        <f t="shared" si="217"/>
        <v>0</v>
      </c>
      <c r="CY96" s="116">
        <f t="shared" si="218"/>
        <v>0</v>
      </c>
      <c r="CZ96" s="116">
        <f t="shared" si="219"/>
        <v>0</v>
      </c>
      <c r="DA96" s="116">
        <f t="shared" si="220"/>
        <v>0</v>
      </c>
      <c r="DB96" s="116">
        <f t="shared" si="221"/>
        <v>0</v>
      </c>
      <c r="DC96" s="116">
        <f t="shared" si="222"/>
        <v>0</v>
      </c>
      <c r="DD96" s="116">
        <f t="shared" si="223"/>
        <v>0</v>
      </c>
      <c r="DE96" s="116">
        <f t="shared" si="224"/>
        <v>0</v>
      </c>
      <c r="DF96" s="116">
        <f t="shared" si="225"/>
        <v>0</v>
      </c>
      <c r="DG96" s="116">
        <f t="shared" si="226"/>
        <v>0</v>
      </c>
      <c r="DH96" s="116">
        <f t="shared" si="227"/>
        <v>0</v>
      </c>
      <c r="DI96" s="116">
        <f t="shared" si="228"/>
        <v>0</v>
      </c>
      <c r="DJ96" s="116">
        <f t="shared" si="229"/>
        <v>0</v>
      </c>
      <c r="DK96" s="116">
        <f t="shared" si="230"/>
        <v>0</v>
      </c>
      <c r="DL96" s="116">
        <f t="shared" si="231"/>
        <v>0</v>
      </c>
      <c r="DM96" s="116">
        <f t="shared" si="232"/>
        <v>0</v>
      </c>
      <c r="DN96" s="116">
        <f t="shared" si="233"/>
        <v>0</v>
      </c>
      <c r="DO96" s="116">
        <f t="shared" si="234"/>
        <v>0</v>
      </c>
      <c r="DP96" s="116">
        <f t="shared" si="235"/>
        <v>0</v>
      </c>
      <c r="DQ96" s="116">
        <f t="shared" si="236"/>
        <v>0</v>
      </c>
      <c r="DR96" s="116">
        <f t="shared" si="237"/>
        <v>0</v>
      </c>
      <c r="DS96" s="116">
        <f t="shared" si="238"/>
        <v>0</v>
      </c>
      <c r="DT96" s="116">
        <f t="shared" si="244"/>
        <v>0</v>
      </c>
      <c r="DU96" s="116">
        <f t="shared" si="239"/>
        <v>0</v>
      </c>
      <c r="DV96" s="116">
        <f t="shared" si="263"/>
        <v>0</v>
      </c>
      <c r="DW96" s="116">
        <f t="shared" si="264"/>
        <v>0</v>
      </c>
      <c r="DX96" s="114" t="b">
        <f t="shared" si="153"/>
        <v>0</v>
      </c>
      <c r="DY96" s="116" t="str">
        <f t="shared" si="240"/>
        <v>FAILED CHECKS</v>
      </c>
      <c r="DZ96" s="2"/>
      <c r="EA96" s="105" t="str">
        <f t="shared" si="154"/>
        <v/>
      </c>
      <c r="EB96" s="2"/>
      <c r="EC96" s="105" t="str">
        <f t="shared" si="155"/>
        <v/>
      </c>
      <c r="ED96" s="2"/>
      <c r="EE96" s="105" t="str">
        <f t="shared" si="156"/>
        <v/>
      </c>
      <c r="EF96" s="2"/>
      <c r="EG96" s="6">
        <f t="shared" si="242"/>
        <v>86</v>
      </c>
      <c r="EH96" s="2"/>
      <c r="EI96" s="29" t="str">
        <f>IF(ISBLANK('IP Rules'!P96),"",'IP Rules'!P96)</f>
        <v/>
      </c>
      <c r="EJ96" s="2"/>
      <c r="EK96" s="29" t="str">
        <f>IF(ISBLANK('IP Rules'!R96),"",'IP Rules'!R96)</f>
        <v/>
      </c>
      <c r="EL96" s="2"/>
      <c r="EM96" s="29" t="str">
        <f>IF(ISBLANK('IP Rules'!T96),"",'IP Rules'!T96)</f>
        <v/>
      </c>
      <c r="EN96" s="2"/>
      <c r="EO96" s="7" t="str">
        <f t="shared" si="147"/>
        <v>NO</v>
      </c>
      <c r="EP96" s="7" t="str">
        <f t="shared" si="148"/>
        <v>NO</v>
      </c>
      <c r="EQ96" s="7" t="str">
        <f t="shared" si="149"/>
        <v/>
      </c>
      <c r="ER96" s="7" t="str">
        <f t="shared" si="150"/>
        <v/>
      </c>
      <c r="ES96" s="7" t="str">
        <f>IF(AND(ISNUMBER('IP Rules'!R96),'IP Rules'!R96&gt;=0,'IP Rules'!R96&lt;=65535),"GOOD","BAD")</f>
        <v>BAD</v>
      </c>
      <c r="ET96" s="7" t="str">
        <f>IF(OR(AND(ISNUMBER('IP Rules'!T96),'IP Rules'!T96&gt;=1,'IP Rules'!T96&lt;=65535,'IP Rules'!R96&lt;'IP Rules'!T96),'IP Rules'!T96=""),"GOOD","BAD")</f>
        <v>GOOD</v>
      </c>
      <c r="EU96" s="9" t="str">
        <f t="shared" si="151"/>
        <v/>
      </c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</row>
    <row r="97" spans="1:211" ht="15.75" thickBot="1">
      <c r="A97" s="2"/>
      <c r="B97" s="6">
        <f t="shared" si="241"/>
        <v>87</v>
      </c>
      <c r="C97" s="2"/>
      <c r="D97" s="48" t="str">
        <f>IF(ISBLANK('IP Rules'!H97),"",'IP Rules'!H97)</f>
        <v/>
      </c>
      <c r="E97" s="52" t="str">
        <f t="shared" si="157"/>
        <v/>
      </c>
      <c r="F97" s="52" t="str">
        <f t="shared" si="158"/>
        <v/>
      </c>
      <c r="G97" s="52" t="str">
        <f t="shared" si="159"/>
        <v/>
      </c>
      <c r="H97" s="52" t="str">
        <f t="shared" si="160"/>
        <v/>
      </c>
      <c r="I97" s="52" t="str">
        <f t="shared" si="161"/>
        <v/>
      </c>
      <c r="J97" s="52" t="str">
        <f t="shared" si="162"/>
        <v/>
      </c>
      <c r="K97" s="52" t="str">
        <f t="shared" si="163"/>
        <v/>
      </c>
      <c r="L97" s="52" t="str">
        <f t="shared" si="164"/>
        <v/>
      </c>
      <c r="M97" s="2"/>
      <c r="N97" s="52" t="str">
        <f t="shared" si="165"/>
        <v/>
      </c>
      <c r="O97" s="2"/>
      <c r="P97" s="103" t="str">
        <f>IF(UPPER('IP Rules'!H97)="ANY","",IF(LEN(TRIM('IP Rules'!J97))=0,"",'IP Rules'!J97))</f>
        <v/>
      </c>
      <c r="Q97" s="7" t="str">
        <f t="shared" si="166"/>
        <v/>
      </c>
      <c r="R97" s="109" t="str">
        <f t="shared" si="167"/>
        <v>MISSING</v>
      </c>
      <c r="S97" s="109" t="str">
        <f t="shared" si="168"/>
        <v>MISSING</v>
      </c>
      <c r="T97" s="109" t="str">
        <f t="shared" si="169"/>
        <v>MISSING</v>
      </c>
      <c r="U97" s="110" t="str">
        <f t="shared" si="170"/>
        <v>ERROR</v>
      </c>
      <c r="V97" s="111" t="str">
        <f t="shared" si="171"/>
        <v>ERROR</v>
      </c>
      <c r="W97" s="111" t="str">
        <f t="shared" si="172"/>
        <v>ERROR</v>
      </c>
      <c r="X97" s="111" t="str">
        <f t="shared" si="173"/>
        <v>ERROR</v>
      </c>
      <c r="Y97" s="109" t="str">
        <f t="shared" si="174"/>
        <v>ERROR</v>
      </c>
      <c r="Z97" s="110" t="str">
        <f t="shared" si="175"/>
        <v>ERROR</v>
      </c>
      <c r="AA97" s="109" t="str">
        <f t="shared" si="176"/>
        <v>ERROR</v>
      </c>
      <c r="AB97" s="109" t="str">
        <f t="shared" si="177"/>
        <v>ERROR</v>
      </c>
      <c r="AC97" s="109" t="str">
        <f t="shared" si="178"/>
        <v>ERROR</v>
      </c>
      <c r="AD97" s="109" t="str">
        <f t="shared" si="179"/>
        <v>ERROR</v>
      </c>
      <c r="AE97" s="110" t="str">
        <f t="shared" si="180"/>
        <v>ERROR</v>
      </c>
      <c r="AF97" s="7" t="str">
        <f t="shared" si="181"/>
        <v/>
      </c>
      <c r="AG97" s="104" t="str">
        <f t="shared" si="182"/>
        <v/>
      </c>
      <c r="AH97" s="104" t="str">
        <f t="shared" si="183"/>
        <v/>
      </c>
      <c r="AI97" s="104" t="str">
        <f t="shared" si="184"/>
        <v/>
      </c>
      <c r="AJ97" s="114" t="str">
        <f>IF(AND(Q97&lt;&gt;"ERROR",UPPER('IP Rules'!D97)="GLOBAL",UPPER(N97)="ANY"),"All_IPs","")</f>
        <v/>
      </c>
      <c r="AK97" s="114" t="str">
        <f>IF(AND(Q97&lt;&gt;"ERROR",UPPER('IP Rules'!D97)="NATIONAL",UPPER(N97)="ANY"),"GRP_ALL_CNSP_SUBNETS","")</f>
        <v/>
      </c>
      <c r="AL97" s="104" t="str">
        <f>IF(LEN(TRIM(D97))=0,"",IF(AND(Q97&lt;&gt;"ERROR",UPPER('IP Rules'!H97)&lt;&gt;"ANY"),AI97&amp;N97&amp;"_"&amp;AG97,""))</f>
        <v/>
      </c>
      <c r="AM97" s="109" t="str">
        <f t="shared" si="185"/>
        <v>FAILED CHECKS</v>
      </c>
      <c r="AN97" s="2"/>
      <c r="AO97" s="62" t="str">
        <f t="shared" si="152"/>
        <v/>
      </c>
      <c r="AP97" s="26"/>
      <c r="AQ97" s="62" t="str">
        <f t="shared" si="186"/>
        <v/>
      </c>
      <c r="AR97" s="26"/>
      <c r="AS97" s="6">
        <f>'IP Rules'!F97</f>
        <v>0</v>
      </c>
      <c r="AT97" s="2"/>
      <c r="AU97" s="6">
        <f t="shared" si="187"/>
        <v>87</v>
      </c>
      <c r="AV97" s="2"/>
      <c r="AW97" s="46" t="str">
        <f>IF(ISBLANK('IP Rules'!L97),"",'IP Rules'!L97)</f>
        <v/>
      </c>
      <c r="AX97" s="2"/>
      <c r="AY97" s="52" t="str">
        <f t="shared" si="188"/>
        <v/>
      </c>
      <c r="AZ97" s="52" t="str">
        <f t="shared" si="189"/>
        <v/>
      </c>
      <c r="BA97" s="52" t="str">
        <f t="shared" si="190"/>
        <v/>
      </c>
      <c r="BB97" s="52" t="str">
        <f t="shared" si="191"/>
        <v/>
      </c>
      <c r="BC97" s="52" t="str">
        <f t="shared" si="192"/>
        <v/>
      </c>
      <c r="BD97" s="52" t="str">
        <f t="shared" si="193"/>
        <v/>
      </c>
      <c r="BE97" s="52" t="str">
        <f t="shared" si="194"/>
        <v/>
      </c>
      <c r="BF97" s="52" t="str">
        <f t="shared" si="195"/>
        <v/>
      </c>
      <c r="BG97" s="52" t="str">
        <f t="shared" si="196"/>
        <v/>
      </c>
      <c r="BH97" s="2"/>
      <c r="BI97" s="103" t="str">
        <f>IF(ISBLANK('IP Rules'!N97),"",'IP Rules'!N97)</f>
        <v/>
      </c>
      <c r="BJ97" s="110" t="str">
        <f t="shared" si="245"/>
        <v/>
      </c>
      <c r="BK97" s="109" t="str">
        <f t="shared" si="246"/>
        <v>MISSING</v>
      </c>
      <c r="BL97" s="109" t="str">
        <f t="shared" si="247"/>
        <v>MISSING</v>
      </c>
      <c r="BM97" s="109" t="str">
        <f t="shared" si="248"/>
        <v>MISSING</v>
      </c>
      <c r="BN97" s="110" t="str">
        <f t="shared" si="249"/>
        <v>ERROR</v>
      </c>
      <c r="BO97" s="111" t="str">
        <f t="shared" si="250"/>
        <v>ERROR</v>
      </c>
      <c r="BP97" s="111" t="str">
        <f t="shared" si="251"/>
        <v>ERROR</v>
      </c>
      <c r="BQ97" s="111" t="str">
        <f t="shared" si="252"/>
        <v>ERROR</v>
      </c>
      <c r="BR97" s="109" t="str">
        <f t="shared" si="253"/>
        <v>ERROR</v>
      </c>
      <c r="BS97" s="110" t="str">
        <f t="shared" si="254"/>
        <v>ERROR</v>
      </c>
      <c r="BT97" s="109" t="str">
        <f t="shared" si="197"/>
        <v>ERROR</v>
      </c>
      <c r="BU97" s="109" t="str">
        <f t="shared" si="198"/>
        <v>ERROR</v>
      </c>
      <c r="BV97" s="109" t="str">
        <f t="shared" si="199"/>
        <v>ERROR</v>
      </c>
      <c r="BW97" s="109" t="str">
        <f t="shared" si="200"/>
        <v>ERROR</v>
      </c>
      <c r="BX97" s="110" t="str">
        <f t="shared" si="255"/>
        <v>ERROR</v>
      </c>
      <c r="BY97" s="110" t="str">
        <f t="shared" si="243"/>
        <v/>
      </c>
      <c r="BZ97" s="117" t="str">
        <f t="shared" si="201"/>
        <v>OK</v>
      </c>
      <c r="CA97" s="104" t="str">
        <f t="shared" si="256"/>
        <v/>
      </c>
      <c r="CB97" s="104" t="str">
        <f t="shared" si="257"/>
        <v/>
      </c>
      <c r="CC97" s="104" t="str">
        <f t="shared" si="258"/>
        <v/>
      </c>
      <c r="CD97" s="109" t="str">
        <f t="shared" si="202"/>
        <v>FAILED CHECKS</v>
      </c>
      <c r="CE97" s="22"/>
      <c r="CF97" s="116" t="str">
        <f t="shared" si="259"/>
        <v>ERROR</v>
      </c>
      <c r="CG97" s="116" t="str">
        <f t="shared" si="260"/>
        <v>-</v>
      </c>
      <c r="CH97" s="116" t="str">
        <f t="shared" si="261"/>
        <v>-</v>
      </c>
      <c r="CI97" s="116" t="str">
        <f t="shared" si="262"/>
        <v>-</v>
      </c>
      <c r="CJ97" s="116">
        <f t="shared" si="203"/>
        <v>0</v>
      </c>
      <c r="CK97" s="116">
        <f t="shared" si="204"/>
        <v>0</v>
      </c>
      <c r="CL97" s="116">
        <f t="shared" si="205"/>
        <v>0</v>
      </c>
      <c r="CM97" s="116">
        <f t="shared" si="206"/>
        <v>0</v>
      </c>
      <c r="CN97" s="116">
        <f t="shared" si="207"/>
        <v>0</v>
      </c>
      <c r="CO97" s="116">
        <f t="shared" si="208"/>
        <v>0</v>
      </c>
      <c r="CP97" s="116">
        <f t="shared" si="209"/>
        <v>0</v>
      </c>
      <c r="CQ97" s="116">
        <f t="shared" si="210"/>
        <v>0</v>
      </c>
      <c r="CR97" s="116">
        <f t="shared" si="211"/>
        <v>0</v>
      </c>
      <c r="CS97" s="116">
        <f t="shared" si="212"/>
        <v>0</v>
      </c>
      <c r="CT97" s="116">
        <f t="shared" si="213"/>
        <v>0</v>
      </c>
      <c r="CU97" s="116">
        <f t="shared" si="214"/>
        <v>0</v>
      </c>
      <c r="CV97" s="116">
        <f t="shared" si="215"/>
        <v>0</v>
      </c>
      <c r="CW97" s="116">
        <f t="shared" si="216"/>
        <v>0</v>
      </c>
      <c r="CX97" s="116">
        <f t="shared" si="217"/>
        <v>0</v>
      </c>
      <c r="CY97" s="116">
        <f t="shared" si="218"/>
        <v>0</v>
      </c>
      <c r="CZ97" s="116">
        <f t="shared" si="219"/>
        <v>0</v>
      </c>
      <c r="DA97" s="116">
        <f t="shared" si="220"/>
        <v>0</v>
      </c>
      <c r="DB97" s="116">
        <f t="shared" si="221"/>
        <v>0</v>
      </c>
      <c r="DC97" s="116">
        <f t="shared" si="222"/>
        <v>0</v>
      </c>
      <c r="DD97" s="116">
        <f t="shared" si="223"/>
        <v>0</v>
      </c>
      <c r="DE97" s="116">
        <f t="shared" si="224"/>
        <v>0</v>
      </c>
      <c r="DF97" s="116">
        <f t="shared" si="225"/>
        <v>0</v>
      </c>
      <c r="DG97" s="116">
        <f t="shared" si="226"/>
        <v>0</v>
      </c>
      <c r="DH97" s="116">
        <f t="shared" si="227"/>
        <v>0</v>
      </c>
      <c r="DI97" s="116">
        <f t="shared" si="228"/>
        <v>0</v>
      </c>
      <c r="DJ97" s="116">
        <f t="shared" si="229"/>
        <v>0</v>
      </c>
      <c r="DK97" s="116">
        <f t="shared" si="230"/>
        <v>0</v>
      </c>
      <c r="DL97" s="116">
        <f t="shared" si="231"/>
        <v>0</v>
      </c>
      <c r="DM97" s="116">
        <f t="shared" si="232"/>
        <v>0</v>
      </c>
      <c r="DN97" s="116">
        <f t="shared" si="233"/>
        <v>0</v>
      </c>
      <c r="DO97" s="116">
        <f t="shared" si="234"/>
        <v>0</v>
      </c>
      <c r="DP97" s="116">
        <f t="shared" si="235"/>
        <v>0</v>
      </c>
      <c r="DQ97" s="116">
        <f t="shared" si="236"/>
        <v>0</v>
      </c>
      <c r="DR97" s="116">
        <f t="shared" si="237"/>
        <v>0</v>
      </c>
      <c r="DS97" s="116">
        <f t="shared" si="238"/>
        <v>0</v>
      </c>
      <c r="DT97" s="116">
        <f t="shared" si="244"/>
        <v>0</v>
      </c>
      <c r="DU97" s="116">
        <f t="shared" si="239"/>
        <v>0</v>
      </c>
      <c r="DV97" s="116">
        <f t="shared" si="263"/>
        <v>0</v>
      </c>
      <c r="DW97" s="116">
        <f t="shared" si="264"/>
        <v>0</v>
      </c>
      <c r="DX97" s="114" t="b">
        <f t="shared" si="153"/>
        <v>0</v>
      </c>
      <c r="DY97" s="116" t="str">
        <f t="shared" si="240"/>
        <v>FAILED CHECKS</v>
      </c>
      <c r="DZ97" s="2"/>
      <c r="EA97" s="105" t="str">
        <f t="shared" si="154"/>
        <v/>
      </c>
      <c r="EB97" s="2"/>
      <c r="EC97" s="105" t="str">
        <f t="shared" si="155"/>
        <v/>
      </c>
      <c r="ED97" s="2"/>
      <c r="EE97" s="105" t="str">
        <f t="shared" si="156"/>
        <v/>
      </c>
      <c r="EF97" s="2"/>
      <c r="EG97" s="6">
        <f t="shared" si="242"/>
        <v>87</v>
      </c>
      <c r="EH97" s="2"/>
      <c r="EI97" s="29" t="str">
        <f>IF(ISBLANK('IP Rules'!P97),"",'IP Rules'!P97)</f>
        <v/>
      </c>
      <c r="EJ97" s="2"/>
      <c r="EK97" s="29" t="str">
        <f>IF(ISBLANK('IP Rules'!R97),"",'IP Rules'!R97)</f>
        <v/>
      </c>
      <c r="EL97" s="2"/>
      <c r="EM97" s="29" t="str">
        <f>IF(ISBLANK('IP Rules'!T97),"",'IP Rules'!T97)</f>
        <v/>
      </c>
      <c r="EN97" s="2"/>
      <c r="EO97" s="7" t="str">
        <f t="shared" si="147"/>
        <v>NO</v>
      </c>
      <c r="EP97" s="7" t="str">
        <f t="shared" si="148"/>
        <v>NO</v>
      </c>
      <c r="EQ97" s="7" t="str">
        <f t="shared" si="149"/>
        <v/>
      </c>
      <c r="ER97" s="7" t="str">
        <f t="shared" si="150"/>
        <v/>
      </c>
      <c r="ES97" s="7" t="str">
        <f>IF(AND(ISNUMBER('IP Rules'!R97),'IP Rules'!R97&gt;=0,'IP Rules'!R97&lt;=65535),"GOOD","BAD")</f>
        <v>BAD</v>
      </c>
      <c r="ET97" s="7" t="str">
        <f>IF(OR(AND(ISNUMBER('IP Rules'!T97),'IP Rules'!T97&gt;=1,'IP Rules'!T97&lt;=65535,'IP Rules'!R97&lt;'IP Rules'!T97),'IP Rules'!T97=""),"GOOD","BAD")</f>
        <v>GOOD</v>
      </c>
      <c r="EU97" s="9" t="str">
        <f t="shared" si="151"/>
        <v/>
      </c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</row>
    <row r="98" spans="1:211" ht="15.75" thickBot="1">
      <c r="A98" s="2"/>
      <c r="B98" s="6">
        <f t="shared" si="241"/>
        <v>88</v>
      </c>
      <c r="C98" s="2"/>
      <c r="D98" s="48" t="str">
        <f>IF(ISBLANK('IP Rules'!H98),"",'IP Rules'!H98)</f>
        <v/>
      </c>
      <c r="E98" s="52" t="str">
        <f t="shared" si="157"/>
        <v/>
      </c>
      <c r="F98" s="52" t="str">
        <f t="shared" si="158"/>
        <v/>
      </c>
      <c r="G98" s="52" t="str">
        <f t="shared" si="159"/>
        <v/>
      </c>
      <c r="H98" s="52" t="str">
        <f t="shared" si="160"/>
        <v/>
      </c>
      <c r="I98" s="52" t="str">
        <f t="shared" si="161"/>
        <v/>
      </c>
      <c r="J98" s="52" t="str">
        <f t="shared" si="162"/>
        <v/>
      </c>
      <c r="K98" s="52" t="str">
        <f t="shared" si="163"/>
        <v/>
      </c>
      <c r="L98" s="52" t="str">
        <f t="shared" si="164"/>
        <v/>
      </c>
      <c r="M98" s="2"/>
      <c r="N98" s="52" t="str">
        <f t="shared" si="165"/>
        <v/>
      </c>
      <c r="O98" s="2"/>
      <c r="P98" s="103" t="str">
        <f>IF(UPPER('IP Rules'!H98)="ANY","",IF(LEN(TRIM('IP Rules'!J98))=0,"",'IP Rules'!J98))</f>
        <v/>
      </c>
      <c r="Q98" s="7" t="str">
        <f t="shared" si="166"/>
        <v/>
      </c>
      <c r="R98" s="109" t="str">
        <f t="shared" si="167"/>
        <v>MISSING</v>
      </c>
      <c r="S98" s="109" t="str">
        <f t="shared" si="168"/>
        <v>MISSING</v>
      </c>
      <c r="T98" s="109" t="str">
        <f t="shared" si="169"/>
        <v>MISSING</v>
      </c>
      <c r="U98" s="110" t="str">
        <f t="shared" si="170"/>
        <v>ERROR</v>
      </c>
      <c r="V98" s="111" t="str">
        <f t="shared" si="171"/>
        <v>ERROR</v>
      </c>
      <c r="W98" s="111" t="str">
        <f t="shared" si="172"/>
        <v>ERROR</v>
      </c>
      <c r="X98" s="111" t="str">
        <f t="shared" si="173"/>
        <v>ERROR</v>
      </c>
      <c r="Y98" s="109" t="str">
        <f t="shared" si="174"/>
        <v>ERROR</v>
      </c>
      <c r="Z98" s="110" t="str">
        <f t="shared" si="175"/>
        <v>ERROR</v>
      </c>
      <c r="AA98" s="109" t="str">
        <f t="shared" si="176"/>
        <v>ERROR</v>
      </c>
      <c r="AB98" s="109" t="str">
        <f t="shared" si="177"/>
        <v>ERROR</v>
      </c>
      <c r="AC98" s="109" t="str">
        <f t="shared" si="178"/>
        <v>ERROR</v>
      </c>
      <c r="AD98" s="109" t="str">
        <f t="shared" si="179"/>
        <v>ERROR</v>
      </c>
      <c r="AE98" s="110" t="str">
        <f t="shared" si="180"/>
        <v>ERROR</v>
      </c>
      <c r="AF98" s="7" t="str">
        <f t="shared" si="181"/>
        <v/>
      </c>
      <c r="AG98" s="104" t="str">
        <f t="shared" si="182"/>
        <v/>
      </c>
      <c r="AH98" s="104" t="str">
        <f t="shared" si="183"/>
        <v/>
      </c>
      <c r="AI98" s="104" t="str">
        <f t="shared" si="184"/>
        <v/>
      </c>
      <c r="AJ98" s="114" t="str">
        <f>IF(AND(Q98&lt;&gt;"ERROR",UPPER('IP Rules'!D98)="GLOBAL",UPPER(N98)="ANY"),"All_IPs","")</f>
        <v/>
      </c>
      <c r="AK98" s="114" t="str">
        <f>IF(AND(Q98&lt;&gt;"ERROR",UPPER('IP Rules'!D98)="NATIONAL",UPPER(N98)="ANY"),"GRP_ALL_CNSP_SUBNETS","")</f>
        <v/>
      </c>
      <c r="AL98" s="104" t="str">
        <f>IF(LEN(TRIM(D98))=0,"",IF(AND(Q98&lt;&gt;"ERROR",UPPER('IP Rules'!H98)&lt;&gt;"ANY"),AI98&amp;N98&amp;"_"&amp;AG98,""))</f>
        <v/>
      </c>
      <c r="AM98" s="109" t="str">
        <f t="shared" si="185"/>
        <v>FAILED CHECKS</v>
      </c>
      <c r="AN98" s="2"/>
      <c r="AO98" s="62" t="str">
        <f t="shared" si="152"/>
        <v/>
      </c>
      <c r="AP98" s="26"/>
      <c r="AQ98" s="62" t="str">
        <f t="shared" si="186"/>
        <v/>
      </c>
      <c r="AR98" s="26"/>
      <c r="AS98" s="6">
        <f>'IP Rules'!F98</f>
        <v>0</v>
      </c>
      <c r="AT98" s="2"/>
      <c r="AU98" s="6">
        <f t="shared" si="187"/>
        <v>88</v>
      </c>
      <c r="AV98" s="2"/>
      <c r="AW98" s="46" t="str">
        <f>IF(ISBLANK('IP Rules'!L98),"",'IP Rules'!L98)</f>
        <v/>
      </c>
      <c r="AX98" s="2"/>
      <c r="AY98" s="52" t="str">
        <f t="shared" si="188"/>
        <v/>
      </c>
      <c r="AZ98" s="52" t="str">
        <f t="shared" si="189"/>
        <v/>
      </c>
      <c r="BA98" s="52" t="str">
        <f t="shared" si="190"/>
        <v/>
      </c>
      <c r="BB98" s="52" t="str">
        <f t="shared" si="191"/>
        <v/>
      </c>
      <c r="BC98" s="52" t="str">
        <f t="shared" si="192"/>
        <v/>
      </c>
      <c r="BD98" s="52" t="str">
        <f t="shared" si="193"/>
        <v/>
      </c>
      <c r="BE98" s="52" t="str">
        <f t="shared" si="194"/>
        <v/>
      </c>
      <c r="BF98" s="52" t="str">
        <f t="shared" si="195"/>
        <v/>
      </c>
      <c r="BG98" s="52" t="str">
        <f t="shared" si="196"/>
        <v/>
      </c>
      <c r="BH98" s="2"/>
      <c r="BI98" s="103" t="str">
        <f>IF(ISBLANK('IP Rules'!N98),"",'IP Rules'!N98)</f>
        <v/>
      </c>
      <c r="BJ98" s="110" t="str">
        <f t="shared" si="245"/>
        <v/>
      </c>
      <c r="BK98" s="109" t="str">
        <f t="shared" si="246"/>
        <v>MISSING</v>
      </c>
      <c r="BL98" s="109" t="str">
        <f t="shared" si="247"/>
        <v>MISSING</v>
      </c>
      <c r="BM98" s="109" t="str">
        <f t="shared" si="248"/>
        <v>MISSING</v>
      </c>
      <c r="BN98" s="110" t="str">
        <f t="shared" si="249"/>
        <v>ERROR</v>
      </c>
      <c r="BO98" s="111" t="str">
        <f t="shared" si="250"/>
        <v>ERROR</v>
      </c>
      <c r="BP98" s="111" t="str">
        <f t="shared" si="251"/>
        <v>ERROR</v>
      </c>
      <c r="BQ98" s="111" t="str">
        <f t="shared" si="252"/>
        <v>ERROR</v>
      </c>
      <c r="BR98" s="109" t="str">
        <f t="shared" si="253"/>
        <v>ERROR</v>
      </c>
      <c r="BS98" s="110" t="str">
        <f t="shared" si="254"/>
        <v>ERROR</v>
      </c>
      <c r="BT98" s="109" t="str">
        <f t="shared" si="197"/>
        <v>ERROR</v>
      </c>
      <c r="BU98" s="109" t="str">
        <f t="shared" si="198"/>
        <v>ERROR</v>
      </c>
      <c r="BV98" s="109" t="str">
        <f t="shared" si="199"/>
        <v>ERROR</v>
      </c>
      <c r="BW98" s="109" t="str">
        <f t="shared" si="200"/>
        <v>ERROR</v>
      </c>
      <c r="BX98" s="110" t="str">
        <f t="shared" si="255"/>
        <v>ERROR</v>
      </c>
      <c r="BY98" s="110" t="str">
        <f t="shared" si="243"/>
        <v/>
      </c>
      <c r="BZ98" s="117" t="str">
        <f t="shared" si="201"/>
        <v>OK</v>
      </c>
      <c r="CA98" s="104" t="str">
        <f t="shared" si="256"/>
        <v/>
      </c>
      <c r="CB98" s="104" t="str">
        <f t="shared" si="257"/>
        <v/>
      </c>
      <c r="CC98" s="104" t="str">
        <f t="shared" si="258"/>
        <v/>
      </c>
      <c r="CD98" s="109" t="str">
        <f t="shared" si="202"/>
        <v>FAILED CHECKS</v>
      </c>
      <c r="CE98" s="22"/>
      <c r="CF98" s="116" t="str">
        <f t="shared" si="259"/>
        <v>ERROR</v>
      </c>
      <c r="CG98" s="116" t="str">
        <f t="shared" si="260"/>
        <v>-</v>
      </c>
      <c r="CH98" s="116" t="str">
        <f t="shared" si="261"/>
        <v>-</v>
      </c>
      <c r="CI98" s="116" t="str">
        <f t="shared" si="262"/>
        <v>-</v>
      </c>
      <c r="CJ98" s="116">
        <f t="shared" si="203"/>
        <v>0</v>
      </c>
      <c r="CK98" s="116">
        <f t="shared" si="204"/>
        <v>0</v>
      </c>
      <c r="CL98" s="116">
        <f t="shared" si="205"/>
        <v>0</v>
      </c>
      <c r="CM98" s="116">
        <f t="shared" si="206"/>
        <v>0</v>
      </c>
      <c r="CN98" s="116">
        <f t="shared" si="207"/>
        <v>0</v>
      </c>
      <c r="CO98" s="116">
        <f t="shared" si="208"/>
        <v>0</v>
      </c>
      <c r="CP98" s="116">
        <f t="shared" si="209"/>
        <v>0</v>
      </c>
      <c r="CQ98" s="116">
        <f t="shared" si="210"/>
        <v>0</v>
      </c>
      <c r="CR98" s="116">
        <f t="shared" si="211"/>
        <v>0</v>
      </c>
      <c r="CS98" s="116">
        <f t="shared" si="212"/>
        <v>0</v>
      </c>
      <c r="CT98" s="116">
        <f t="shared" si="213"/>
        <v>0</v>
      </c>
      <c r="CU98" s="116">
        <f t="shared" si="214"/>
        <v>0</v>
      </c>
      <c r="CV98" s="116">
        <f t="shared" si="215"/>
        <v>0</v>
      </c>
      <c r="CW98" s="116">
        <f t="shared" si="216"/>
        <v>0</v>
      </c>
      <c r="CX98" s="116">
        <f t="shared" si="217"/>
        <v>0</v>
      </c>
      <c r="CY98" s="116">
        <f t="shared" si="218"/>
        <v>0</v>
      </c>
      <c r="CZ98" s="116">
        <f t="shared" si="219"/>
        <v>0</v>
      </c>
      <c r="DA98" s="116">
        <f t="shared" si="220"/>
        <v>0</v>
      </c>
      <c r="DB98" s="116">
        <f t="shared" si="221"/>
        <v>0</v>
      </c>
      <c r="DC98" s="116">
        <f t="shared" si="222"/>
        <v>0</v>
      </c>
      <c r="DD98" s="116">
        <f t="shared" si="223"/>
        <v>0</v>
      </c>
      <c r="DE98" s="116">
        <f t="shared" si="224"/>
        <v>0</v>
      </c>
      <c r="DF98" s="116">
        <f t="shared" si="225"/>
        <v>0</v>
      </c>
      <c r="DG98" s="116">
        <f t="shared" si="226"/>
        <v>0</v>
      </c>
      <c r="DH98" s="116">
        <f t="shared" si="227"/>
        <v>0</v>
      </c>
      <c r="DI98" s="116">
        <f t="shared" si="228"/>
        <v>0</v>
      </c>
      <c r="DJ98" s="116">
        <f t="shared" si="229"/>
        <v>0</v>
      </c>
      <c r="DK98" s="116">
        <f t="shared" si="230"/>
        <v>0</v>
      </c>
      <c r="DL98" s="116">
        <f t="shared" si="231"/>
        <v>0</v>
      </c>
      <c r="DM98" s="116">
        <f t="shared" si="232"/>
        <v>0</v>
      </c>
      <c r="DN98" s="116">
        <f t="shared" si="233"/>
        <v>0</v>
      </c>
      <c r="DO98" s="116">
        <f t="shared" si="234"/>
        <v>0</v>
      </c>
      <c r="DP98" s="116">
        <f t="shared" si="235"/>
        <v>0</v>
      </c>
      <c r="DQ98" s="116">
        <f t="shared" si="236"/>
        <v>0</v>
      </c>
      <c r="DR98" s="116">
        <f t="shared" si="237"/>
        <v>0</v>
      </c>
      <c r="DS98" s="116">
        <f t="shared" si="238"/>
        <v>0</v>
      </c>
      <c r="DT98" s="116">
        <f t="shared" si="244"/>
        <v>0</v>
      </c>
      <c r="DU98" s="116">
        <f t="shared" si="239"/>
        <v>0</v>
      </c>
      <c r="DV98" s="116">
        <f t="shared" si="263"/>
        <v>0</v>
      </c>
      <c r="DW98" s="116">
        <f t="shared" si="264"/>
        <v>0</v>
      </c>
      <c r="DX98" s="114" t="b">
        <f t="shared" si="153"/>
        <v>0</v>
      </c>
      <c r="DY98" s="116" t="str">
        <f t="shared" si="240"/>
        <v>FAILED CHECKS</v>
      </c>
      <c r="DZ98" s="2"/>
      <c r="EA98" s="105" t="str">
        <f t="shared" si="154"/>
        <v/>
      </c>
      <c r="EB98" s="2"/>
      <c r="EC98" s="105" t="str">
        <f t="shared" si="155"/>
        <v/>
      </c>
      <c r="ED98" s="2"/>
      <c r="EE98" s="105" t="str">
        <f t="shared" si="156"/>
        <v/>
      </c>
      <c r="EF98" s="2"/>
      <c r="EG98" s="6">
        <f t="shared" si="242"/>
        <v>88</v>
      </c>
      <c r="EH98" s="2"/>
      <c r="EI98" s="29" t="str">
        <f>IF(ISBLANK('IP Rules'!P98),"",'IP Rules'!P98)</f>
        <v/>
      </c>
      <c r="EJ98" s="2"/>
      <c r="EK98" s="29" t="str">
        <f>IF(ISBLANK('IP Rules'!R98),"",'IP Rules'!R98)</f>
        <v/>
      </c>
      <c r="EL98" s="2"/>
      <c r="EM98" s="29" t="str">
        <f>IF(ISBLANK('IP Rules'!T98),"",'IP Rules'!T98)</f>
        <v/>
      </c>
      <c r="EN98" s="2"/>
      <c r="EO98" s="7" t="str">
        <f t="shared" si="147"/>
        <v>NO</v>
      </c>
      <c r="EP98" s="7" t="str">
        <f t="shared" si="148"/>
        <v>NO</v>
      </c>
      <c r="EQ98" s="7" t="str">
        <f t="shared" si="149"/>
        <v/>
      </c>
      <c r="ER98" s="7" t="str">
        <f t="shared" si="150"/>
        <v/>
      </c>
      <c r="ES98" s="7" t="str">
        <f>IF(AND(ISNUMBER('IP Rules'!R98),'IP Rules'!R98&gt;=0,'IP Rules'!R98&lt;=65535),"GOOD","BAD")</f>
        <v>BAD</v>
      </c>
      <c r="ET98" s="7" t="str">
        <f>IF(OR(AND(ISNUMBER('IP Rules'!T98),'IP Rules'!T98&gt;=1,'IP Rules'!T98&lt;=65535,'IP Rules'!R98&lt;'IP Rules'!T98),'IP Rules'!T98=""),"GOOD","BAD")</f>
        <v>GOOD</v>
      </c>
      <c r="EU98" s="9" t="str">
        <f t="shared" si="151"/>
        <v/>
      </c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</row>
    <row r="99" spans="1:211" ht="15.75" thickBot="1">
      <c r="A99" s="2"/>
      <c r="B99" s="6">
        <f t="shared" si="241"/>
        <v>89</v>
      </c>
      <c r="C99" s="2"/>
      <c r="D99" s="48" t="str">
        <f>IF(ISBLANK('IP Rules'!H99),"",'IP Rules'!H99)</f>
        <v/>
      </c>
      <c r="E99" s="52" t="str">
        <f t="shared" si="157"/>
        <v/>
      </c>
      <c r="F99" s="52" t="str">
        <f t="shared" si="158"/>
        <v/>
      </c>
      <c r="G99" s="52" t="str">
        <f t="shared" si="159"/>
        <v/>
      </c>
      <c r="H99" s="52" t="str">
        <f t="shared" si="160"/>
        <v/>
      </c>
      <c r="I99" s="52" t="str">
        <f t="shared" si="161"/>
        <v/>
      </c>
      <c r="J99" s="52" t="str">
        <f t="shared" si="162"/>
        <v/>
      </c>
      <c r="K99" s="52" t="str">
        <f t="shared" si="163"/>
        <v/>
      </c>
      <c r="L99" s="52" t="str">
        <f t="shared" si="164"/>
        <v/>
      </c>
      <c r="M99" s="2"/>
      <c r="N99" s="52" t="str">
        <f t="shared" si="165"/>
        <v/>
      </c>
      <c r="O99" s="2"/>
      <c r="P99" s="103" t="str">
        <f>IF(UPPER('IP Rules'!H99)="ANY","",IF(LEN(TRIM('IP Rules'!J99))=0,"",'IP Rules'!J99))</f>
        <v/>
      </c>
      <c r="Q99" s="7" t="str">
        <f t="shared" si="166"/>
        <v/>
      </c>
      <c r="R99" s="109" t="str">
        <f t="shared" si="167"/>
        <v>MISSING</v>
      </c>
      <c r="S99" s="109" t="str">
        <f t="shared" si="168"/>
        <v>MISSING</v>
      </c>
      <c r="T99" s="109" t="str">
        <f t="shared" si="169"/>
        <v>MISSING</v>
      </c>
      <c r="U99" s="110" t="str">
        <f t="shared" si="170"/>
        <v>ERROR</v>
      </c>
      <c r="V99" s="111" t="str">
        <f t="shared" si="171"/>
        <v>ERROR</v>
      </c>
      <c r="W99" s="111" t="str">
        <f t="shared" si="172"/>
        <v>ERROR</v>
      </c>
      <c r="X99" s="111" t="str">
        <f t="shared" si="173"/>
        <v>ERROR</v>
      </c>
      <c r="Y99" s="109" t="str">
        <f t="shared" si="174"/>
        <v>ERROR</v>
      </c>
      <c r="Z99" s="110" t="str">
        <f t="shared" si="175"/>
        <v>ERROR</v>
      </c>
      <c r="AA99" s="109" t="str">
        <f t="shared" si="176"/>
        <v>ERROR</v>
      </c>
      <c r="AB99" s="109" t="str">
        <f t="shared" si="177"/>
        <v>ERROR</v>
      </c>
      <c r="AC99" s="109" t="str">
        <f t="shared" si="178"/>
        <v>ERROR</v>
      </c>
      <c r="AD99" s="109" t="str">
        <f t="shared" si="179"/>
        <v>ERROR</v>
      </c>
      <c r="AE99" s="110" t="str">
        <f t="shared" si="180"/>
        <v>ERROR</v>
      </c>
      <c r="AF99" s="7" t="str">
        <f t="shared" si="181"/>
        <v/>
      </c>
      <c r="AG99" s="104" t="str">
        <f t="shared" si="182"/>
        <v/>
      </c>
      <c r="AH99" s="104" t="str">
        <f t="shared" si="183"/>
        <v/>
      </c>
      <c r="AI99" s="104" t="str">
        <f t="shared" si="184"/>
        <v/>
      </c>
      <c r="AJ99" s="114" t="str">
        <f>IF(AND(Q99&lt;&gt;"ERROR",UPPER('IP Rules'!D99)="GLOBAL",UPPER(N99)="ANY"),"All_IPs","")</f>
        <v/>
      </c>
      <c r="AK99" s="114" t="str">
        <f>IF(AND(Q99&lt;&gt;"ERROR",UPPER('IP Rules'!D99)="NATIONAL",UPPER(N99)="ANY"),"GRP_ALL_CNSP_SUBNETS","")</f>
        <v/>
      </c>
      <c r="AL99" s="104" t="str">
        <f>IF(LEN(TRIM(D99))=0,"",IF(AND(Q99&lt;&gt;"ERROR",UPPER('IP Rules'!H99)&lt;&gt;"ANY"),AI99&amp;N99&amp;"_"&amp;AG99,""))</f>
        <v/>
      </c>
      <c r="AM99" s="109" t="str">
        <f t="shared" si="185"/>
        <v>FAILED CHECKS</v>
      </c>
      <c r="AN99" s="2"/>
      <c r="AO99" s="62" t="str">
        <f t="shared" si="152"/>
        <v/>
      </c>
      <c r="AP99" s="26"/>
      <c r="AQ99" s="62" t="str">
        <f t="shared" si="186"/>
        <v/>
      </c>
      <c r="AR99" s="26"/>
      <c r="AS99" s="6">
        <f>'IP Rules'!F99</f>
        <v>0</v>
      </c>
      <c r="AT99" s="2"/>
      <c r="AU99" s="6">
        <f t="shared" si="187"/>
        <v>89</v>
      </c>
      <c r="AV99" s="2"/>
      <c r="AW99" s="46" t="str">
        <f>IF(ISBLANK('IP Rules'!L99),"",'IP Rules'!L99)</f>
        <v/>
      </c>
      <c r="AX99" s="2"/>
      <c r="AY99" s="52" t="str">
        <f t="shared" si="188"/>
        <v/>
      </c>
      <c r="AZ99" s="52" t="str">
        <f t="shared" si="189"/>
        <v/>
      </c>
      <c r="BA99" s="52" t="str">
        <f t="shared" si="190"/>
        <v/>
      </c>
      <c r="BB99" s="52" t="str">
        <f t="shared" si="191"/>
        <v/>
      </c>
      <c r="BC99" s="52" t="str">
        <f t="shared" si="192"/>
        <v/>
      </c>
      <c r="BD99" s="52" t="str">
        <f t="shared" si="193"/>
        <v/>
      </c>
      <c r="BE99" s="52" t="str">
        <f t="shared" si="194"/>
        <v/>
      </c>
      <c r="BF99" s="52" t="str">
        <f t="shared" si="195"/>
        <v/>
      </c>
      <c r="BG99" s="52" t="str">
        <f t="shared" si="196"/>
        <v/>
      </c>
      <c r="BH99" s="2"/>
      <c r="BI99" s="103" t="str">
        <f>IF(ISBLANK('IP Rules'!N99),"",'IP Rules'!N99)</f>
        <v/>
      </c>
      <c r="BJ99" s="110" t="str">
        <f t="shared" si="245"/>
        <v/>
      </c>
      <c r="BK99" s="109" t="str">
        <f t="shared" si="246"/>
        <v>MISSING</v>
      </c>
      <c r="BL99" s="109" t="str">
        <f t="shared" si="247"/>
        <v>MISSING</v>
      </c>
      <c r="BM99" s="109" t="str">
        <f t="shared" si="248"/>
        <v>MISSING</v>
      </c>
      <c r="BN99" s="110" t="str">
        <f t="shared" si="249"/>
        <v>ERROR</v>
      </c>
      <c r="BO99" s="111" t="str">
        <f t="shared" si="250"/>
        <v>ERROR</v>
      </c>
      <c r="BP99" s="111" t="str">
        <f t="shared" si="251"/>
        <v>ERROR</v>
      </c>
      <c r="BQ99" s="111" t="str">
        <f t="shared" si="252"/>
        <v>ERROR</v>
      </c>
      <c r="BR99" s="109" t="str">
        <f t="shared" si="253"/>
        <v>ERROR</v>
      </c>
      <c r="BS99" s="110" t="str">
        <f t="shared" si="254"/>
        <v>ERROR</v>
      </c>
      <c r="BT99" s="109" t="str">
        <f t="shared" si="197"/>
        <v>ERROR</v>
      </c>
      <c r="BU99" s="109" t="str">
        <f t="shared" si="198"/>
        <v>ERROR</v>
      </c>
      <c r="BV99" s="109" t="str">
        <f t="shared" si="199"/>
        <v>ERROR</v>
      </c>
      <c r="BW99" s="109" t="str">
        <f t="shared" si="200"/>
        <v>ERROR</v>
      </c>
      <c r="BX99" s="110" t="str">
        <f t="shared" si="255"/>
        <v>ERROR</v>
      </c>
      <c r="BY99" s="110" t="str">
        <f t="shared" si="243"/>
        <v/>
      </c>
      <c r="BZ99" s="117" t="str">
        <f t="shared" si="201"/>
        <v>OK</v>
      </c>
      <c r="CA99" s="104" t="str">
        <f t="shared" si="256"/>
        <v/>
      </c>
      <c r="CB99" s="104" t="str">
        <f t="shared" si="257"/>
        <v/>
      </c>
      <c r="CC99" s="104" t="str">
        <f t="shared" si="258"/>
        <v/>
      </c>
      <c r="CD99" s="109" t="str">
        <f t="shared" si="202"/>
        <v>FAILED CHECKS</v>
      </c>
      <c r="CE99" s="22"/>
      <c r="CF99" s="116" t="str">
        <f t="shared" si="259"/>
        <v>ERROR</v>
      </c>
      <c r="CG99" s="116" t="str">
        <f t="shared" si="260"/>
        <v>-</v>
      </c>
      <c r="CH99" s="116" t="str">
        <f t="shared" si="261"/>
        <v>-</v>
      </c>
      <c r="CI99" s="116" t="str">
        <f t="shared" si="262"/>
        <v>-</v>
      </c>
      <c r="CJ99" s="116">
        <f t="shared" si="203"/>
        <v>0</v>
      </c>
      <c r="CK99" s="116">
        <f t="shared" si="204"/>
        <v>0</v>
      </c>
      <c r="CL99" s="116">
        <f t="shared" si="205"/>
        <v>0</v>
      </c>
      <c r="CM99" s="116">
        <f t="shared" si="206"/>
        <v>0</v>
      </c>
      <c r="CN99" s="116">
        <f t="shared" si="207"/>
        <v>0</v>
      </c>
      <c r="CO99" s="116">
        <f t="shared" si="208"/>
        <v>0</v>
      </c>
      <c r="CP99" s="116">
        <f t="shared" si="209"/>
        <v>0</v>
      </c>
      <c r="CQ99" s="116">
        <f t="shared" si="210"/>
        <v>0</v>
      </c>
      <c r="CR99" s="116">
        <f t="shared" si="211"/>
        <v>0</v>
      </c>
      <c r="CS99" s="116">
        <f t="shared" si="212"/>
        <v>0</v>
      </c>
      <c r="CT99" s="116">
        <f t="shared" si="213"/>
        <v>0</v>
      </c>
      <c r="CU99" s="116">
        <f t="shared" si="214"/>
        <v>0</v>
      </c>
      <c r="CV99" s="116">
        <f t="shared" si="215"/>
        <v>0</v>
      </c>
      <c r="CW99" s="116">
        <f t="shared" si="216"/>
        <v>0</v>
      </c>
      <c r="CX99" s="116">
        <f t="shared" si="217"/>
        <v>0</v>
      </c>
      <c r="CY99" s="116">
        <f t="shared" si="218"/>
        <v>0</v>
      </c>
      <c r="CZ99" s="116">
        <f t="shared" si="219"/>
        <v>0</v>
      </c>
      <c r="DA99" s="116">
        <f t="shared" si="220"/>
        <v>0</v>
      </c>
      <c r="DB99" s="116">
        <f t="shared" si="221"/>
        <v>0</v>
      </c>
      <c r="DC99" s="116">
        <f t="shared" si="222"/>
        <v>0</v>
      </c>
      <c r="DD99" s="116">
        <f t="shared" si="223"/>
        <v>0</v>
      </c>
      <c r="DE99" s="116">
        <f t="shared" si="224"/>
        <v>0</v>
      </c>
      <c r="DF99" s="116">
        <f t="shared" si="225"/>
        <v>0</v>
      </c>
      <c r="DG99" s="116">
        <f t="shared" si="226"/>
        <v>0</v>
      </c>
      <c r="DH99" s="116">
        <f t="shared" si="227"/>
        <v>0</v>
      </c>
      <c r="DI99" s="116">
        <f t="shared" si="228"/>
        <v>0</v>
      </c>
      <c r="DJ99" s="116">
        <f t="shared" si="229"/>
        <v>0</v>
      </c>
      <c r="DK99" s="116">
        <f t="shared" si="230"/>
        <v>0</v>
      </c>
      <c r="DL99" s="116">
        <f t="shared" si="231"/>
        <v>0</v>
      </c>
      <c r="DM99" s="116">
        <f t="shared" si="232"/>
        <v>0</v>
      </c>
      <c r="DN99" s="116">
        <f t="shared" si="233"/>
        <v>0</v>
      </c>
      <c r="DO99" s="116">
        <f t="shared" si="234"/>
        <v>0</v>
      </c>
      <c r="DP99" s="116">
        <f t="shared" si="235"/>
        <v>0</v>
      </c>
      <c r="DQ99" s="116">
        <f t="shared" si="236"/>
        <v>0</v>
      </c>
      <c r="DR99" s="116">
        <f t="shared" si="237"/>
        <v>0</v>
      </c>
      <c r="DS99" s="116">
        <f t="shared" si="238"/>
        <v>0</v>
      </c>
      <c r="DT99" s="116">
        <f t="shared" si="244"/>
        <v>0</v>
      </c>
      <c r="DU99" s="116">
        <f t="shared" si="239"/>
        <v>0</v>
      </c>
      <c r="DV99" s="116">
        <f t="shared" si="263"/>
        <v>0</v>
      </c>
      <c r="DW99" s="116">
        <f t="shared" si="264"/>
        <v>0</v>
      </c>
      <c r="DX99" s="114" t="b">
        <f t="shared" si="153"/>
        <v>0</v>
      </c>
      <c r="DY99" s="116" t="str">
        <f t="shared" si="240"/>
        <v>FAILED CHECKS</v>
      </c>
      <c r="DZ99" s="2"/>
      <c r="EA99" s="105" t="str">
        <f t="shared" si="154"/>
        <v/>
      </c>
      <c r="EB99" s="2"/>
      <c r="EC99" s="105" t="str">
        <f t="shared" si="155"/>
        <v/>
      </c>
      <c r="ED99" s="2"/>
      <c r="EE99" s="105" t="str">
        <f t="shared" si="156"/>
        <v/>
      </c>
      <c r="EF99" s="2"/>
      <c r="EG99" s="6">
        <f t="shared" si="242"/>
        <v>89</v>
      </c>
      <c r="EH99" s="2"/>
      <c r="EI99" s="29" t="str">
        <f>IF(ISBLANK('IP Rules'!P99),"",'IP Rules'!P99)</f>
        <v/>
      </c>
      <c r="EJ99" s="2"/>
      <c r="EK99" s="29" t="str">
        <f>IF(ISBLANK('IP Rules'!R99),"",'IP Rules'!R99)</f>
        <v/>
      </c>
      <c r="EL99" s="2"/>
      <c r="EM99" s="29" t="str">
        <f>IF(ISBLANK('IP Rules'!T99),"",'IP Rules'!T99)</f>
        <v/>
      </c>
      <c r="EN99" s="2"/>
      <c r="EO99" s="7" t="str">
        <f t="shared" si="147"/>
        <v>NO</v>
      </c>
      <c r="EP99" s="7" t="str">
        <f t="shared" si="148"/>
        <v>NO</v>
      </c>
      <c r="EQ99" s="7" t="str">
        <f t="shared" si="149"/>
        <v/>
      </c>
      <c r="ER99" s="7" t="str">
        <f t="shared" si="150"/>
        <v/>
      </c>
      <c r="ES99" s="7" t="str">
        <f>IF(AND(ISNUMBER('IP Rules'!R99),'IP Rules'!R99&gt;=0,'IP Rules'!R99&lt;=65535),"GOOD","BAD")</f>
        <v>BAD</v>
      </c>
      <c r="ET99" s="7" t="str">
        <f>IF(OR(AND(ISNUMBER('IP Rules'!T99),'IP Rules'!T99&gt;=1,'IP Rules'!T99&lt;=65535,'IP Rules'!R99&lt;'IP Rules'!T99),'IP Rules'!T99=""),"GOOD","BAD")</f>
        <v>GOOD</v>
      </c>
      <c r="EU99" s="9" t="str">
        <f t="shared" si="151"/>
        <v/>
      </c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</row>
    <row r="100" spans="1:211" ht="15.75" thickBot="1">
      <c r="A100" s="2"/>
      <c r="B100" s="6">
        <f t="shared" si="241"/>
        <v>90</v>
      </c>
      <c r="C100" s="2"/>
      <c r="D100" s="48" t="str">
        <f>IF(ISBLANK('IP Rules'!H100),"",'IP Rules'!H100)</f>
        <v/>
      </c>
      <c r="E100" s="52" t="str">
        <f t="shared" si="157"/>
        <v/>
      </c>
      <c r="F100" s="52" t="str">
        <f t="shared" si="158"/>
        <v/>
      </c>
      <c r="G100" s="52" t="str">
        <f t="shared" si="159"/>
        <v/>
      </c>
      <c r="H100" s="52" t="str">
        <f t="shared" si="160"/>
        <v/>
      </c>
      <c r="I100" s="52" t="str">
        <f t="shared" si="161"/>
        <v/>
      </c>
      <c r="J100" s="52" t="str">
        <f t="shared" si="162"/>
        <v/>
      </c>
      <c r="K100" s="52" t="str">
        <f t="shared" si="163"/>
        <v/>
      </c>
      <c r="L100" s="52" t="str">
        <f t="shared" si="164"/>
        <v/>
      </c>
      <c r="M100" s="2"/>
      <c r="N100" s="52" t="str">
        <f t="shared" si="165"/>
        <v/>
      </c>
      <c r="O100" s="2"/>
      <c r="P100" s="103" t="str">
        <f>IF(UPPER('IP Rules'!H100)="ANY","",IF(LEN(TRIM('IP Rules'!J100))=0,"",'IP Rules'!J100))</f>
        <v/>
      </c>
      <c r="Q100" s="7" t="str">
        <f t="shared" si="166"/>
        <v/>
      </c>
      <c r="R100" s="109" t="str">
        <f t="shared" si="167"/>
        <v>MISSING</v>
      </c>
      <c r="S100" s="109" t="str">
        <f t="shared" si="168"/>
        <v>MISSING</v>
      </c>
      <c r="T100" s="109" t="str">
        <f t="shared" si="169"/>
        <v>MISSING</v>
      </c>
      <c r="U100" s="110" t="str">
        <f t="shared" si="170"/>
        <v>ERROR</v>
      </c>
      <c r="V100" s="111" t="str">
        <f t="shared" si="171"/>
        <v>ERROR</v>
      </c>
      <c r="W100" s="111" t="str">
        <f t="shared" si="172"/>
        <v>ERROR</v>
      </c>
      <c r="X100" s="111" t="str">
        <f t="shared" si="173"/>
        <v>ERROR</v>
      </c>
      <c r="Y100" s="109" t="str">
        <f t="shared" si="174"/>
        <v>ERROR</v>
      </c>
      <c r="Z100" s="110" t="str">
        <f t="shared" si="175"/>
        <v>ERROR</v>
      </c>
      <c r="AA100" s="109" t="str">
        <f t="shared" si="176"/>
        <v>ERROR</v>
      </c>
      <c r="AB100" s="109" t="str">
        <f t="shared" si="177"/>
        <v>ERROR</v>
      </c>
      <c r="AC100" s="109" t="str">
        <f t="shared" si="178"/>
        <v>ERROR</v>
      </c>
      <c r="AD100" s="109" t="str">
        <f t="shared" si="179"/>
        <v>ERROR</v>
      </c>
      <c r="AE100" s="110" t="str">
        <f t="shared" si="180"/>
        <v>ERROR</v>
      </c>
      <c r="AF100" s="7" t="str">
        <f t="shared" si="181"/>
        <v/>
      </c>
      <c r="AG100" s="104" t="str">
        <f t="shared" si="182"/>
        <v/>
      </c>
      <c r="AH100" s="104" t="str">
        <f t="shared" si="183"/>
        <v/>
      </c>
      <c r="AI100" s="104" t="str">
        <f t="shared" si="184"/>
        <v/>
      </c>
      <c r="AJ100" s="114" t="str">
        <f>IF(AND(Q100&lt;&gt;"ERROR",UPPER('IP Rules'!D100)="GLOBAL",UPPER(N100)="ANY"),"All_IPs","")</f>
        <v/>
      </c>
      <c r="AK100" s="114" t="str">
        <f>IF(AND(Q100&lt;&gt;"ERROR",UPPER('IP Rules'!D100)="NATIONAL",UPPER(N100)="ANY"),"GRP_ALL_CNSP_SUBNETS","")</f>
        <v/>
      </c>
      <c r="AL100" s="104" t="str">
        <f>IF(LEN(TRIM(D100))=0,"",IF(AND(Q100&lt;&gt;"ERROR",UPPER('IP Rules'!H100)&lt;&gt;"ANY"),AI100&amp;N100&amp;"_"&amp;AG100,""))</f>
        <v/>
      </c>
      <c r="AM100" s="109" t="str">
        <f t="shared" si="185"/>
        <v>FAILED CHECKS</v>
      </c>
      <c r="AN100" s="2"/>
      <c r="AO100" s="62" t="str">
        <f t="shared" si="152"/>
        <v/>
      </c>
      <c r="AP100" s="26"/>
      <c r="AQ100" s="62" t="str">
        <f t="shared" si="186"/>
        <v/>
      </c>
      <c r="AR100" s="26"/>
      <c r="AS100" s="6">
        <f>'IP Rules'!F100</f>
        <v>0</v>
      </c>
      <c r="AT100" s="2"/>
      <c r="AU100" s="6">
        <f t="shared" si="187"/>
        <v>90</v>
      </c>
      <c r="AV100" s="2"/>
      <c r="AW100" s="46" t="str">
        <f>IF(ISBLANK('IP Rules'!L100),"",'IP Rules'!L100)</f>
        <v/>
      </c>
      <c r="AX100" s="2"/>
      <c r="AY100" s="52" t="str">
        <f t="shared" si="188"/>
        <v/>
      </c>
      <c r="AZ100" s="52" t="str">
        <f t="shared" si="189"/>
        <v/>
      </c>
      <c r="BA100" s="52" t="str">
        <f t="shared" si="190"/>
        <v/>
      </c>
      <c r="BB100" s="52" t="str">
        <f t="shared" si="191"/>
        <v/>
      </c>
      <c r="BC100" s="52" t="str">
        <f t="shared" si="192"/>
        <v/>
      </c>
      <c r="BD100" s="52" t="str">
        <f t="shared" si="193"/>
        <v/>
      </c>
      <c r="BE100" s="52" t="str">
        <f t="shared" si="194"/>
        <v/>
      </c>
      <c r="BF100" s="52" t="str">
        <f t="shared" si="195"/>
        <v/>
      </c>
      <c r="BG100" s="52" t="str">
        <f t="shared" si="196"/>
        <v/>
      </c>
      <c r="BH100" s="2"/>
      <c r="BI100" s="103" t="str">
        <f>IF(ISBLANK('IP Rules'!N100),"",'IP Rules'!N100)</f>
        <v/>
      </c>
      <c r="BJ100" s="110" t="str">
        <f t="shared" si="245"/>
        <v/>
      </c>
      <c r="BK100" s="109" t="str">
        <f t="shared" si="246"/>
        <v>MISSING</v>
      </c>
      <c r="BL100" s="109" t="str">
        <f t="shared" si="247"/>
        <v>MISSING</v>
      </c>
      <c r="BM100" s="109" t="str">
        <f t="shared" si="248"/>
        <v>MISSING</v>
      </c>
      <c r="BN100" s="110" t="str">
        <f t="shared" si="249"/>
        <v>ERROR</v>
      </c>
      <c r="BO100" s="111" t="str">
        <f t="shared" si="250"/>
        <v>ERROR</v>
      </c>
      <c r="BP100" s="111" t="str">
        <f t="shared" si="251"/>
        <v>ERROR</v>
      </c>
      <c r="BQ100" s="111" t="str">
        <f t="shared" si="252"/>
        <v>ERROR</v>
      </c>
      <c r="BR100" s="109" t="str">
        <f t="shared" si="253"/>
        <v>ERROR</v>
      </c>
      <c r="BS100" s="110" t="str">
        <f t="shared" si="254"/>
        <v>ERROR</v>
      </c>
      <c r="BT100" s="109" t="str">
        <f t="shared" si="197"/>
        <v>ERROR</v>
      </c>
      <c r="BU100" s="109" t="str">
        <f t="shared" si="198"/>
        <v>ERROR</v>
      </c>
      <c r="BV100" s="109" t="str">
        <f t="shared" si="199"/>
        <v>ERROR</v>
      </c>
      <c r="BW100" s="109" t="str">
        <f t="shared" si="200"/>
        <v>ERROR</v>
      </c>
      <c r="BX100" s="110" t="str">
        <f t="shared" si="255"/>
        <v>ERROR</v>
      </c>
      <c r="BY100" s="110" t="str">
        <f t="shared" si="243"/>
        <v/>
      </c>
      <c r="BZ100" s="117" t="str">
        <f t="shared" si="201"/>
        <v>OK</v>
      </c>
      <c r="CA100" s="104" t="str">
        <f t="shared" si="256"/>
        <v/>
      </c>
      <c r="CB100" s="104" t="str">
        <f t="shared" si="257"/>
        <v/>
      </c>
      <c r="CC100" s="104" t="str">
        <f t="shared" si="258"/>
        <v/>
      </c>
      <c r="CD100" s="109" t="str">
        <f t="shared" si="202"/>
        <v>FAILED CHECKS</v>
      </c>
      <c r="CE100" s="22"/>
      <c r="CF100" s="116" t="str">
        <f t="shared" si="259"/>
        <v>ERROR</v>
      </c>
      <c r="CG100" s="116" t="str">
        <f t="shared" si="260"/>
        <v>-</v>
      </c>
      <c r="CH100" s="116" t="str">
        <f t="shared" si="261"/>
        <v>-</v>
      </c>
      <c r="CI100" s="116" t="str">
        <f t="shared" si="262"/>
        <v>-</v>
      </c>
      <c r="CJ100" s="116">
        <f t="shared" si="203"/>
        <v>0</v>
      </c>
      <c r="CK100" s="116">
        <f t="shared" si="204"/>
        <v>0</v>
      </c>
      <c r="CL100" s="116">
        <f t="shared" si="205"/>
        <v>0</v>
      </c>
      <c r="CM100" s="116">
        <f t="shared" si="206"/>
        <v>0</v>
      </c>
      <c r="CN100" s="116">
        <f t="shared" si="207"/>
        <v>0</v>
      </c>
      <c r="CO100" s="116">
        <f t="shared" si="208"/>
        <v>0</v>
      </c>
      <c r="CP100" s="116">
        <f t="shared" si="209"/>
        <v>0</v>
      </c>
      <c r="CQ100" s="116">
        <f t="shared" si="210"/>
        <v>0</v>
      </c>
      <c r="CR100" s="116">
        <f t="shared" si="211"/>
        <v>0</v>
      </c>
      <c r="CS100" s="116">
        <f t="shared" si="212"/>
        <v>0</v>
      </c>
      <c r="CT100" s="116">
        <f t="shared" si="213"/>
        <v>0</v>
      </c>
      <c r="CU100" s="116">
        <f t="shared" si="214"/>
        <v>0</v>
      </c>
      <c r="CV100" s="116">
        <f t="shared" si="215"/>
        <v>0</v>
      </c>
      <c r="CW100" s="116">
        <f t="shared" si="216"/>
        <v>0</v>
      </c>
      <c r="CX100" s="116">
        <f t="shared" si="217"/>
        <v>0</v>
      </c>
      <c r="CY100" s="116">
        <f t="shared" si="218"/>
        <v>0</v>
      </c>
      <c r="CZ100" s="116">
        <f t="shared" si="219"/>
        <v>0</v>
      </c>
      <c r="DA100" s="116">
        <f t="shared" si="220"/>
        <v>0</v>
      </c>
      <c r="DB100" s="116">
        <f t="shared" si="221"/>
        <v>0</v>
      </c>
      <c r="DC100" s="116">
        <f t="shared" si="222"/>
        <v>0</v>
      </c>
      <c r="DD100" s="116">
        <f t="shared" si="223"/>
        <v>0</v>
      </c>
      <c r="DE100" s="116">
        <f t="shared" si="224"/>
        <v>0</v>
      </c>
      <c r="DF100" s="116">
        <f t="shared" si="225"/>
        <v>0</v>
      </c>
      <c r="DG100" s="116">
        <f t="shared" si="226"/>
        <v>0</v>
      </c>
      <c r="DH100" s="116">
        <f t="shared" si="227"/>
        <v>0</v>
      </c>
      <c r="DI100" s="116">
        <f t="shared" si="228"/>
        <v>0</v>
      </c>
      <c r="DJ100" s="116">
        <f t="shared" si="229"/>
        <v>0</v>
      </c>
      <c r="DK100" s="116">
        <f t="shared" si="230"/>
        <v>0</v>
      </c>
      <c r="DL100" s="116">
        <f t="shared" si="231"/>
        <v>0</v>
      </c>
      <c r="DM100" s="116">
        <f t="shared" si="232"/>
        <v>0</v>
      </c>
      <c r="DN100" s="116">
        <f t="shared" si="233"/>
        <v>0</v>
      </c>
      <c r="DO100" s="116">
        <f t="shared" si="234"/>
        <v>0</v>
      </c>
      <c r="DP100" s="116">
        <f t="shared" si="235"/>
        <v>0</v>
      </c>
      <c r="DQ100" s="116">
        <f t="shared" si="236"/>
        <v>0</v>
      </c>
      <c r="DR100" s="116">
        <f t="shared" si="237"/>
        <v>0</v>
      </c>
      <c r="DS100" s="116">
        <f t="shared" si="238"/>
        <v>0</v>
      </c>
      <c r="DT100" s="116">
        <f t="shared" si="244"/>
        <v>0</v>
      </c>
      <c r="DU100" s="116">
        <f t="shared" si="239"/>
        <v>0</v>
      </c>
      <c r="DV100" s="116">
        <f t="shared" si="263"/>
        <v>0</v>
      </c>
      <c r="DW100" s="116">
        <f t="shared" si="264"/>
        <v>0</v>
      </c>
      <c r="DX100" s="114" t="b">
        <f t="shared" si="153"/>
        <v>0</v>
      </c>
      <c r="DY100" s="116" t="str">
        <f t="shared" si="240"/>
        <v>FAILED CHECKS</v>
      </c>
      <c r="DZ100" s="2"/>
      <c r="EA100" s="105" t="str">
        <f t="shared" si="154"/>
        <v/>
      </c>
      <c r="EB100" s="2"/>
      <c r="EC100" s="105" t="str">
        <f t="shared" si="155"/>
        <v/>
      </c>
      <c r="ED100" s="2"/>
      <c r="EE100" s="105" t="str">
        <f t="shared" si="156"/>
        <v/>
      </c>
      <c r="EF100" s="2"/>
      <c r="EG100" s="6">
        <f t="shared" si="242"/>
        <v>90</v>
      </c>
      <c r="EH100" s="2"/>
      <c r="EI100" s="29" t="str">
        <f>IF(ISBLANK('IP Rules'!P100),"",'IP Rules'!P100)</f>
        <v/>
      </c>
      <c r="EJ100" s="2"/>
      <c r="EK100" s="29" t="str">
        <f>IF(ISBLANK('IP Rules'!R100),"",'IP Rules'!R100)</f>
        <v/>
      </c>
      <c r="EL100" s="2"/>
      <c r="EM100" s="29" t="str">
        <f>IF(ISBLANK('IP Rules'!T100),"",'IP Rules'!T100)</f>
        <v/>
      </c>
      <c r="EN100" s="2"/>
      <c r="EO100" s="7" t="str">
        <f t="shared" si="147"/>
        <v>NO</v>
      </c>
      <c r="EP100" s="7" t="str">
        <f t="shared" si="148"/>
        <v>NO</v>
      </c>
      <c r="EQ100" s="7" t="str">
        <f t="shared" si="149"/>
        <v/>
      </c>
      <c r="ER100" s="7" t="str">
        <f t="shared" si="150"/>
        <v/>
      </c>
      <c r="ES100" s="7" t="str">
        <f>IF(AND(ISNUMBER('IP Rules'!R100),'IP Rules'!R100&gt;=0,'IP Rules'!R100&lt;=65535),"GOOD","BAD")</f>
        <v>BAD</v>
      </c>
      <c r="ET100" s="7" t="str">
        <f>IF(OR(AND(ISNUMBER('IP Rules'!T100),'IP Rules'!T100&gt;=1,'IP Rules'!T100&lt;=65535,'IP Rules'!R100&lt;'IP Rules'!T100),'IP Rules'!T100=""),"GOOD","BAD")</f>
        <v>GOOD</v>
      </c>
      <c r="EU100" s="9" t="str">
        <f t="shared" si="151"/>
        <v/>
      </c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</row>
    <row r="101" spans="1:211" ht="15.75" thickBot="1">
      <c r="A101" s="2"/>
      <c r="B101" s="6">
        <f t="shared" si="241"/>
        <v>91</v>
      </c>
      <c r="C101" s="2"/>
      <c r="D101" s="48" t="str">
        <f>IF(ISBLANK('IP Rules'!H101),"",'IP Rules'!H101)</f>
        <v/>
      </c>
      <c r="E101" s="52" t="str">
        <f t="shared" si="157"/>
        <v/>
      </c>
      <c r="F101" s="52" t="str">
        <f t="shared" si="158"/>
        <v/>
      </c>
      <c r="G101" s="52" t="str">
        <f t="shared" si="159"/>
        <v/>
      </c>
      <c r="H101" s="52" t="str">
        <f t="shared" si="160"/>
        <v/>
      </c>
      <c r="I101" s="52" t="str">
        <f t="shared" si="161"/>
        <v/>
      </c>
      <c r="J101" s="52" t="str">
        <f t="shared" si="162"/>
        <v/>
      </c>
      <c r="K101" s="52" t="str">
        <f t="shared" si="163"/>
        <v/>
      </c>
      <c r="L101" s="52" t="str">
        <f t="shared" si="164"/>
        <v/>
      </c>
      <c r="M101" s="2"/>
      <c r="N101" s="52" t="str">
        <f t="shared" si="165"/>
        <v/>
      </c>
      <c r="O101" s="2"/>
      <c r="P101" s="103" t="str">
        <f>IF(UPPER('IP Rules'!H101)="ANY","",IF(LEN(TRIM('IP Rules'!J101))=0,"",'IP Rules'!J101))</f>
        <v/>
      </c>
      <c r="Q101" s="7" t="str">
        <f t="shared" si="166"/>
        <v/>
      </c>
      <c r="R101" s="109" t="str">
        <f t="shared" si="167"/>
        <v>MISSING</v>
      </c>
      <c r="S101" s="109" t="str">
        <f t="shared" si="168"/>
        <v>MISSING</v>
      </c>
      <c r="T101" s="109" t="str">
        <f t="shared" si="169"/>
        <v>MISSING</v>
      </c>
      <c r="U101" s="110" t="str">
        <f t="shared" si="170"/>
        <v>ERROR</v>
      </c>
      <c r="V101" s="111" t="str">
        <f t="shared" si="171"/>
        <v>ERROR</v>
      </c>
      <c r="W101" s="111" t="str">
        <f t="shared" si="172"/>
        <v>ERROR</v>
      </c>
      <c r="X101" s="111" t="str">
        <f t="shared" si="173"/>
        <v>ERROR</v>
      </c>
      <c r="Y101" s="109" t="str">
        <f t="shared" si="174"/>
        <v>ERROR</v>
      </c>
      <c r="Z101" s="110" t="str">
        <f t="shared" si="175"/>
        <v>ERROR</v>
      </c>
      <c r="AA101" s="109" t="str">
        <f t="shared" si="176"/>
        <v>ERROR</v>
      </c>
      <c r="AB101" s="109" t="str">
        <f t="shared" si="177"/>
        <v>ERROR</v>
      </c>
      <c r="AC101" s="109" t="str">
        <f t="shared" si="178"/>
        <v>ERROR</v>
      </c>
      <c r="AD101" s="109" t="str">
        <f t="shared" si="179"/>
        <v>ERROR</v>
      </c>
      <c r="AE101" s="110" t="str">
        <f t="shared" si="180"/>
        <v>ERROR</v>
      </c>
      <c r="AF101" s="7" t="str">
        <f t="shared" si="181"/>
        <v/>
      </c>
      <c r="AG101" s="104" t="str">
        <f t="shared" si="182"/>
        <v/>
      </c>
      <c r="AH101" s="104" t="str">
        <f t="shared" si="183"/>
        <v/>
      </c>
      <c r="AI101" s="104" t="str">
        <f t="shared" si="184"/>
        <v/>
      </c>
      <c r="AJ101" s="114" t="str">
        <f>IF(AND(Q101&lt;&gt;"ERROR",UPPER('IP Rules'!D101)="GLOBAL",UPPER(N101)="ANY"),"All_IPs","")</f>
        <v/>
      </c>
      <c r="AK101" s="114" t="str">
        <f>IF(AND(Q101&lt;&gt;"ERROR",UPPER('IP Rules'!D101)="NATIONAL",UPPER(N101)="ANY"),"GRP_ALL_CNSP_SUBNETS","")</f>
        <v/>
      </c>
      <c r="AL101" s="104" t="str">
        <f>IF(LEN(TRIM(D101))=0,"",IF(AND(Q101&lt;&gt;"ERROR",UPPER('IP Rules'!H101)&lt;&gt;"ANY"),AI101&amp;N101&amp;"_"&amp;AG101,""))</f>
        <v/>
      </c>
      <c r="AM101" s="109" t="str">
        <f t="shared" si="185"/>
        <v>FAILED CHECKS</v>
      </c>
      <c r="AN101" s="2"/>
      <c r="AO101" s="62" t="str">
        <f t="shared" si="152"/>
        <v/>
      </c>
      <c r="AP101" s="26"/>
      <c r="AQ101" s="62" t="str">
        <f t="shared" si="186"/>
        <v/>
      </c>
      <c r="AR101" s="26"/>
      <c r="AS101" s="6">
        <f>'IP Rules'!F101</f>
        <v>0</v>
      </c>
      <c r="AT101" s="2"/>
      <c r="AU101" s="6">
        <f t="shared" si="187"/>
        <v>91</v>
      </c>
      <c r="AV101" s="2"/>
      <c r="AW101" s="46" t="str">
        <f>IF(ISBLANK('IP Rules'!L101),"",'IP Rules'!L101)</f>
        <v/>
      </c>
      <c r="AX101" s="2"/>
      <c r="AY101" s="52" t="str">
        <f t="shared" si="188"/>
        <v/>
      </c>
      <c r="AZ101" s="52" t="str">
        <f t="shared" si="189"/>
        <v/>
      </c>
      <c r="BA101" s="52" t="str">
        <f t="shared" si="190"/>
        <v/>
      </c>
      <c r="BB101" s="52" t="str">
        <f t="shared" si="191"/>
        <v/>
      </c>
      <c r="BC101" s="52" t="str">
        <f t="shared" si="192"/>
        <v/>
      </c>
      <c r="BD101" s="52" t="str">
        <f t="shared" si="193"/>
        <v/>
      </c>
      <c r="BE101" s="52" t="str">
        <f t="shared" si="194"/>
        <v/>
      </c>
      <c r="BF101" s="52" t="str">
        <f t="shared" si="195"/>
        <v/>
      </c>
      <c r="BG101" s="52" t="str">
        <f t="shared" si="196"/>
        <v/>
      </c>
      <c r="BH101" s="2"/>
      <c r="BI101" s="103" t="str">
        <f>IF(ISBLANK('IP Rules'!N101),"",'IP Rules'!N101)</f>
        <v/>
      </c>
      <c r="BJ101" s="110" t="str">
        <f t="shared" si="245"/>
        <v/>
      </c>
      <c r="BK101" s="109" t="str">
        <f t="shared" si="246"/>
        <v>MISSING</v>
      </c>
      <c r="BL101" s="109" t="str">
        <f t="shared" si="247"/>
        <v>MISSING</v>
      </c>
      <c r="BM101" s="109" t="str">
        <f t="shared" si="248"/>
        <v>MISSING</v>
      </c>
      <c r="BN101" s="110" t="str">
        <f t="shared" si="249"/>
        <v>ERROR</v>
      </c>
      <c r="BO101" s="111" t="str">
        <f t="shared" si="250"/>
        <v>ERROR</v>
      </c>
      <c r="BP101" s="111" t="str">
        <f t="shared" si="251"/>
        <v>ERROR</v>
      </c>
      <c r="BQ101" s="111" t="str">
        <f t="shared" si="252"/>
        <v>ERROR</v>
      </c>
      <c r="BR101" s="109" t="str">
        <f t="shared" si="253"/>
        <v>ERROR</v>
      </c>
      <c r="BS101" s="110" t="str">
        <f t="shared" si="254"/>
        <v>ERROR</v>
      </c>
      <c r="BT101" s="109" t="str">
        <f t="shared" si="197"/>
        <v>ERROR</v>
      </c>
      <c r="BU101" s="109" t="str">
        <f t="shared" si="198"/>
        <v>ERROR</v>
      </c>
      <c r="BV101" s="109" t="str">
        <f t="shared" si="199"/>
        <v>ERROR</v>
      </c>
      <c r="BW101" s="109" t="str">
        <f t="shared" si="200"/>
        <v>ERROR</v>
      </c>
      <c r="BX101" s="110" t="str">
        <f t="shared" si="255"/>
        <v>ERROR</v>
      </c>
      <c r="BY101" s="110" t="str">
        <f t="shared" si="243"/>
        <v/>
      </c>
      <c r="BZ101" s="117" t="str">
        <f t="shared" si="201"/>
        <v>OK</v>
      </c>
      <c r="CA101" s="104" t="str">
        <f t="shared" si="256"/>
        <v/>
      </c>
      <c r="CB101" s="104" t="str">
        <f t="shared" si="257"/>
        <v/>
      </c>
      <c r="CC101" s="104" t="str">
        <f t="shared" si="258"/>
        <v/>
      </c>
      <c r="CD101" s="109" t="str">
        <f t="shared" si="202"/>
        <v>FAILED CHECKS</v>
      </c>
      <c r="CE101" s="22"/>
      <c r="CF101" s="116" t="str">
        <f t="shared" si="259"/>
        <v>ERROR</v>
      </c>
      <c r="CG101" s="116" t="str">
        <f t="shared" si="260"/>
        <v>-</v>
      </c>
      <c r="CH101" s="116" t="str">
        <f t="shared" si="261"/>
        <v>-</v>
      </c>
      <c r="CI101" s="116" t="str">
        <f t="shared" si="262"/>
        <v>-</v>
      </c>
      <c r="CJ101" s="116">
        <f t="shared" si="203"/>
        <v>0</v>
      </c>
      <c r="CK101" s="116">
        <f t="shared" si="204"/>
        <v>0</v>
      </c>
      <c r="CL101" s="116">
        <f t="shared" si="205"/>
        <v>0</v>
      </c>
      <c r="CM101" s="116">
        <f t="shared" si="206"/>
        <v>0</v>
      </c>
      <c r="CN101" s="116">
        <f t="shared" si="207"/>
        <v>0</v>
      </c>
      <c r="CO101" s="116">
        <f t="shared" si="208"/>
        <v>0</v>
      </c>
      <c r="CP101" s="116">
        <f t="shared" si="209"/>
        <v>0</v>
      </c>
      <c r="CQ101" s="116">
        <f t="shared" si="210"/>
        <v>0</v>
      </c>
      <c r="CR101" s="116">
        <f t="shared" si="211"/>
        <v>0</v>
      </c>
      <c r="CS101" s="116">
        <f t="shared" si="212"/>
        <v>0</v>
      </c>
      <c r="CT101" s="116">
        <f t="shared" si="213"/>
        <v>0</v>
      </c>
      <c r="CU101" s="116">
        <f t="shared" si="214"/>
        <v>0</v>
      </c>
      <c r="CV101" s="116">
        <f t="shared" si="215"/>
        <v>0</v>
      </c>
      <c r="CW101" s="116">
        <f t="shared" si="216"/>
        <v>0</v>
      </c>
      <c r="CX101" s="116">
        <f t="shared" si="217"/>
        <v>0</v>
      </c>
      <c r="CY101" s="116">
        <f t="shared" si="218"/>
        <v>0</v>
      </c>
      <c r="CZ101" s="116">
        <f t="shared" si="219"/>
        <v>0</v>
      </c>
      <c r="DA101" s="116">
        <f t="shared" si="220"/>
        <v>0</v>
      </c>
      <c r="DB101" s="116">
        <f t="shared" si="221"/>
        <v>0</v>
      </c>
      <c r="DC101" s="116">
        <f t="shared" si="222"/>
        <v>0</v>
      </c>
      <c r="DD101" s="116">
        <f t="shared" si="223"/>
        <v>0</v>
      </c>
      <c r="DE101" s="116">
        <f t="shared" si="224"/>
        <v>0</v>
      </c>
      <c r="DF101" s="116">
        <f t="shared" si="225"/>
        <v>0</v>
      </c>
      <c r="DG101" s="116">
        <f t="shared" si="226"/>
        <v>0</v>
      </c>
      <c r="DH101" s="116">
        <f t="shared" si="227"/>
        <v>0</v>
      </c>
      <c r="DI101" s="116">
        <f t="shared" si="228"/>
        <v>0</v>
      </c>
      <c r="DJ101" s="116">
        <f t="shared" si="229"/>
        <v>0</v>
      </c>
      <c r="DK101" s="116">
        <f t="shared" si="230"/>
        <v>0</v>
      </c>
      <c r="DL101" s="116">
        <f t="shared" si="231"/>
        <v>0</v>
      </c>
      <c r="DM101" s="116">
        <f t="shared" si="232"/>
        <v>0</v>
      </c>
      <c r="DN101" s="116">
        <f t="shared" si="233"/>
        <v>0</v>
      </c>
      <c r="DO101" s="116">
        <f t="shared" si="234"/>
        <v>0</v>
      </c>
      <c r="DP101" s="116">
        <f t="shared" si="235"/>
        <v>0</v>
      </c>
      <c r="DQ101" s="116">
        <f t="shared" si="236"/>
        <v>0</v>
      </c>
      <c r="DR101" s="116">
        <f t="shared" si="237"/>
        <v>0</v>
      </c>
      <c r="DS101" s="116">
        <f t="shared" si="238"/>
        <v>0</v>
      </c>
      <c r="DT101" s="116">
        <f t="shared" si="244"/>
        <v>0</v>
      </c>
      <c r="DU101" s="116">
        <f t="shared" si="239"/>
        <v>0</v>
      </c>
      <c r="DV101" s="116">
        <f t="shared" si="263"/>
        <v>0</v>
      </c>
      <c r="DW101" s="116">
        <f t="shared" si="264"/>
        <v>0</v>
      </c>
      <c r="DX101" s="114" t="b">
        <f t="shared" si="153"/>
        <v>0</v>
      </c>
      <c r="DY101" s="116" t="str">
        <f t="shared" si="240"/>
        <v>FAILED CHECKS</v>
      </c>
      <c r="DZ101" s="2"/>
      <c r="EA101" s="105" t="str">
        <f t="shared" si="154"/>
        <v/>
      </c>
      <c r="EB101" s="2"/>
      <c r="EC101" s="105" t="str">
        <f t="shared" si="155"/>
        <v/>
      </c>
      <c r="ED101" s="2"/>
      <c r="EE101" s="105" t="str">
        <f t="shared" si="156"/>
        <v/>
      </c>
      <c r="EF101" s="2"/>
      <c r="EG101" s="6">
        <f t="shared" si="242"/>
        <v>91</v>
      </c>
      <c r="EH101" s="2"/>
      <c r="EI101" s="29" t="str">
        <f>IF(ISBLANK('IP Rules'!P101),"",'IP Rules'!P101)</f>
        <v/>
      </c>
      <c r="EJ101" s="2"/>
      <c r="EK101" s="29" t="str">
        <f>IF(ISBLANK('IP Rules'!R101),"",'IP Rules'!R101)</f>
        <v/>
      </c>
      <c r="EL101" s="2"/>
      <c r="EM101" s="29" t="str">
        <f>IF(ISBLANK('IP Rules'!T101),"",'IP Rules'!T101)</f>
        <v/>
      </c>
      <c r="EN101" s="2"/>
      <c r="EO101" s="7" t="str">
        <f t="shared" si="147"/>
        <v>NO</v>
      </c>
      <c r="EP101" s="7" t="str">
        <f t="shared" si="148"/>
        <v>NO</v>
      </c>
      <c r="EQ101" s="7" t="str">
        <f t="shared" si="149"/>
        <v/>
      </c>
      <c r="ER101" s="7" t="str">
        <f t="shared" si="150"/>
        <v/>
      </c>
      <c r="ES101" s="7" t="str">
        <f>IF(AND(ISNUMBER('IP Rules'!R101),'IP Rules'!R101&gt;=0,'IP Rules'!R101&lt;=65535),"GOOD","BAD")</f>
        <v>BAD</v>
      </c>
      <c r="ET101" s="7" t="str">
        <f>IF(OR(AND(ISNUMBER('IP Rules'!T101),'IP Rules'!T101&gt;=1,'IP Rules'!T101&lt;=65535,'IP Rules'!R101&lt;'IP Rules'!T101),'IP Rules'!T101=""),"GOOD","BAD")</f>
        <v>GOOD</v>
      </c>
      <c r="EU101" s="9" t="str">
        <f t="shared" si="151"/>
        <v/>
      </c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</row>
    <row r="102" spans="1:211" ht="15.75" thickBot="1">
      <c r="A102" s="2"/>
      <c r="B102" s="6">
        <f t="shared" si="241"/>
        <v>92</v>
      </c>
      <c r="C102" s="2"/>
      <c r="D102" s="48" t="str">
        <f>IF(ISBLANK('IP Rules'!H102),"",'IP Rules'!H102)</f>
        <v/>
      </c>
      <c r="E102" s="52" t="str">
        <f t="shared" si="157"/>
        <v/>
      </c>
      <c r="F102" s="52" t="str">
        <f t="shared" si="158"/>
        <v/>
      </c>
      <c r="G102" s="52" t="str">
        <f t="shared" si="159"/>
        <v/>
      </c>
      <c r="H102" s="52" t="str">
        <f t="shared" si="160"/>
        <v/>
      </c>
      <c r="I102" s="52" t="str">
        <f t="shared" si="161"/>
        <v/>
      </c>
      <c r="J102" s="52" t="str">
        <f t="shared" si="162"/>
        <v/>
      </c>
      <c r="K102" s="52" t="str">
        <f t="shared" si="163"/>
        <v/>
      </c>
      <c r="L102" s="52" t="str">
        <f t="shared" si="164"/>
        <v/>
      </c>
      <c r="M102" s="2"/>
      <c r="N102" s="52" t="str">
        <f t="shared" si="165"/>
        <v/>
      </c>
      <c r="O102" s="2"/>
      <c r="P102" s="103" t="str">
        <f>IF(UPPER('IP Rules'!H102)="ANY","",IF(LEN(TRIM('IP Rules'!J102))=0,"",'IP Rules'!J102))</f>
        <v/>
      </c>
      <c r="Q102" s="7" t="str">
        <f t="shared" si="166"/>
        <v/>
      </c>
      <c r="R102" s="109" t="str">
        <f t="shared" si="167"/>
        <v>MISSING</v>
      </c>
      <c r="S102" s="109" t="str">
        <f t="shared" si="168"/>
        <v>MISSING</v>
      </c>
      <c r="T102" s="109" t="str">
        <f t="shared" si="169"/>
        <v>MISSING</v>
      </c>
      <c r="U102" s="110" t="str">
        <f t="shared" si="170"/>
        <v>ERROR</v>
      </c>
      <c r="V102" s="111" t="str">
        <f t="shared" si="171"/>
        <v>ERROR</v>
      </c>
      <c r="W102" s="111" t="str">
        <f t="shared" si="172"/>
        <v>ERROR</v>
      </c>
      <c r="X102" s="111" t="str">
        <f t="shared" si="173"/>
        <v>ERROR</v>
      </c>
      <c r="Y102" s="109" t="str">
        <f t="shared" si="174"/>
        <v>ERROR</v>
      </c>
      <c r="Z102" s="110" t="str">
        <f t="shared" si="175"/>
        <v>ERROR</v>
      </c>
      <c r="AA102" s="109" t="str">
        <f t="shared" si="176"/>
        <v>ERROR</v>
      </c>
      <c r="AB102" s="109" t="str">
        <f t="shared" si="177"/>
        <v>ERROR</v>
      </c>
      <c r="AC102" s="109" t="str">
        <f t="shared" si="178"/>
        <v>ERROR</v>
      </c>
      <c r="AD102" s="109" t="str">
        <f t="shared" si="179"/>
        <v>ERROR</v>
      </c>
      <c r="AE102" s="110" t="str">
        <f t="shared" si="180"/>
        <v>ERROR</v>
      </c>
      <c r="AF102" s="7" t="str">
        <f t="shared" si="181"/>
        <v/>
      </c>
      <c r="AG102" s="104" t="str">
        <f t="shared" si="182"/>
        <v/>
      </c>
      <c r="AH102" s="104" t="str">
        <f t="shared" si="183"/>
        <v/>
      </c>
      <c r="AI102" s="104" t="str">
        <f t="shared" si="184"/>
        <v/>
      </c>
      <c r="AJ102" s="114" t="str">
        <f>IF(AND(Q102&lt;&gt;"ERROR",UPPER('IP Rules'!D102)="GLOBAL",UPPER(N102)="ANY"),"All_IPs","")</f>
        <v/>
      </c>
      <c r="AK102" s="114" t="str">
        <f>IF(AND(Q102&lt;&gt;"ERROR",UPPER('IP Rules'!D102)="NATIONAL",UPPER(N102)="ANY"),"GRP_ALL_CNSP_SUBNETS","")</f>
        <v/>
      </c>
      <c r="AL102" s="104" t="str">
        <f>IF(LEN(TRIM(D102))=0,"",IF(AND(Q102&lt;&gt;"ERROR",UPPER('IP Rules'!H102)&lt;&gt;"ANY"),AI102&amp;N102&amp;"_"&amp;AG102,""))</f>
        <v/>
      </c>
      <c r="AM102" s="109" t="str">
        <f t="shared" si="185"/>
        <v>FAILED CHECKS</v>
      </c>
      <c r="AN102" s="2"/>
      <c r="AO102" s="62" t="str">
        <f t="shared" si="152"/>
        <v/>
      </c>
      <c r="AP102" s="26"/>
      <c r="AQ102" s="62" t="str">
        <f t="shared" si="186"/>
        <v/>
      </c>
      <c r="AR102" s="26"/>
      <c r="AS102" s="6">
        <f>'IP Rules'!F102</f>
        <v>0</v>
      </c>
      <c r="AT102" s="2"/>
      <c r="AU102" s="6">
        <f t="shared" si="187"/>
        <v>92</v>
      </c>
      <c r="AV102" s="2"/>
      <c r="AW102" s="46" t="str">
        <f>IF(ISBLANK('IP Rules'!L102),"",'IP Rules'!L102)</f>
        <v/>
      </c>
      <c r="AX102" s="2"/>
      <c r="AY102" s="52" t="str">
        <f t="shared" si="188"/>
        <v/>
      </c>
      <c r="AZ102" s="52" t="str">
        <f t="shared" si="189"/>
        <v/>
      </c>
      <c r="BA102" s="52" t="str">
        <f t="shared" si="190"/>
        <v/>
      </c>
      <c r="BB102" s="52" t="str">
        <f t="shared" si="191"/>
        <v/>
      </c>
      <c r="BC102" s="52" t="str">
        <f t="shared" si="192"/>
        <v/>
      </c>
      <c r="BD102" s="52" t="str">
        <f t="shared" si="193"/>
        <v/>
      </c>
      <c r="BE102" s="52" t="str">
        <f t="shared" si="194"/>
        <v/>
      </c>
      <c r="BF102" s="52" t="str">
        <f t="shared" si="195"/>
        <v/>
      </c>
      <c r="BG102" s="52" t="str">
        <f t="shared" si="196"/>
        <v/>
      </c>
      <c r="BH102" s="2"/>
      <c r="BI102" s="103" t="str">
        <f>IF(ISBLANK('IP Rules'!N102),"",'IP Rules'!N102)</f>
        <v/>
      </c>
      <c r="BJ102" s="110" t="str">
        <f t="shared" si="245"/>
        <v/>
      </c>
      <c r="BK102" s="109" t="str">
        <f t="shared" si="246"/>
        <v>MISSING</v>
      </c>
      <c r="BL102" s="109" t="str">
        <f t="shared" si="247"/>
        <v>MISSING</v>
      </c>
      <c r="BM102" s="109" t="str">
        <f t="shared" si="248"/>
        <v>MISSING</v>
      </c>
      <c r="BN102" s="110" t="str">
        <f t="shared" si="249"/>
        <v>ERROR</v>
      </c>
      <c r="BO102" s="111" t="str">
        <f t="shared" si="250"/>
        <v>ERROR</v>
      </c>
      <c r="BP102" s="111" t="str">
        <f t="shared" si="251"/>
        <v>ERROR</v>
      </c>
      <c r="BQ102" s="111" t="str">
        <f t="shared" si="252"/>
        <v>ERROR</v>
      </c>
      <c r="BR102" s="109" t="str">
        <f t="shared" si="253"/>
        <v>ERROR</v>
      </c>
      <c r="BS102" s="110" t="str">
        <f t="shared" si="254"/>
        <v>ERROR</v>
      </c>
      <c r="BT102" s="109" t="str">
        <f t="shared" si="197"/>
        <v>ERROR</v>
      </c>
      <c r="BU102" s="109" t="str">
        <f t="shared" si="198"/>
        <v>ERROR</v>
      </c>
      <c r="BV102" s="109" t="str">
        <f t="shared" si="199"/>
        <v>ERROR</v>
      </c>
      <c r="BW102" s="109" t="str">
        <f t="shared" si="200"/>
        <v>ERROR</v>
      </c>
      <c r="BX102" s="110" t="str">
        <f t="shared" si="255"/>
        <v>ERROR</v>
      </c>
      <c r="BY102" s="110" t="str">
        <f t="shared" si="243"/>
        <v/>
      </c>
      <c r="BZ102" s="117" t="str">
        <f t="shared" si="201"/>
        <v>OK</v>
      </c>
      <c r="CA102" s="104" t="str">
        <f t="shared" si="256"/>
        <v/>
      </c>
      <c r="CB102" s="104" t="str">
        <f t="shared" si="257"/>
        <v/>
      </c>
      <c r="CC102" s="104" t="str">
        <f t="shared" si="258"/>
        <v/>
      </c>
      <c r="CD102" s="109" t="str">
        <f t="shared" si="202"/>
        <v>FAILED CHECKS</v>
      </c>
      <c r="CE102" s="22"/>
      <c r="CF102" s="116" t="str">
        <f t="shared" si="259"/>
        <v>ERROR</v>
      </c>
      <c r="CG102" s="116" t="str">
        <f t="shared" si="260"/>
        <v>-</v>
      </c>
      <c r="CH102" s="116" t="str">
        <f t="shared" si="261"/>
        <v>-</v>
      </c>
      <c r="CI102" s="116" t="str">
        <f t="shared" si="262"/>
        <v>-</v>
      </c>
      <c r="CJ102" s="116">
        <f t="shared" si="203"/>
        <v>0</v>
      </c>
      <c r="CK102" s="116">
        <f t="shared" si="204"/>
        <v>0</v>
      </c>
      <c r="CL102" s="116">
        <f t="shared" si="205"/>
        <v>0</v>
      </c>
      <c r="CM102" s="116">
        <f t="shared" si="206"/>
        <v>0</v>
      </c>
      <c r="CN102" s="116">
        <f t="shared" si="207"/>
        <v>0</v>
      </c>
      <c r="CO102" s="116">
        <f t="shared" si="208"/>
        <v>0</v>
      </c>
      <c r="CP102" s="116">
        <f t="shared" si="209"/>
        <v>0</v>
      </c>
      <c r="CQ102" s="116">
        <f t="shared" si="210"/>
        <v>0</v>
      </c>
      <c r="CR102" s="116">
        <f t="shared" si="211"/>
        <v>0</v>
      </c>
      <c r="CS102" s="116">
        <f t="shared" si="212"/>
        <v>0</v>
      </c>
      <c r="CT102" s="116">
        <f t="shared" si="213"/>
        <v>0</v>
      </c>
      <c r="CU102" s="116">
        <f t="shared" si="214"/>
        <v>0</v>
      </c>
      <c r="CV102" s="116">
        <f t="shared" si="215"/>
        <v>0</v>
      </c>
      <c r="CW102" s="116">
        <f t="shared" si="216"/>
        <v>0</v>
      </c>
      <c r="CX102" s="116">
        <f t="shared" si="217"/>
        <v>0</v>
      </c>
      <c r="CY102" s="116">
        <f t="shared" si="218"/>
        <v>0</v>
      </c>
      <c r="CZ102" s="116">
        <f t="shared" si="219"/>
        <v>0</v>
      </c>
      <c r="DA102" s="116">
        <f t="shared" si="220"/>
        <v>0</v>
      </c>
      <c r="DB102" s="116">
        <f t="shared" si="221"/>
        <v>0</v>
      </c>
      <c r="DC102" s="116">
        <f t="shared" si="222"/>
        <v>0</v>
      </c>
      <c r="DD102" s="116">
        <f t="shared" si="223"/>
        <v>0</v>
      </c>
      <c r="DE102" s="116">
        <f t="shared" si="224"/>
        <v>0</v>
      </c>
      <c r="DF102" s="116">
        <f t="shared" si="225"/>
        <v>0</v>
      </c>
      <c r="DG102" s="116">
        <f t="shared" si="226"/>
        <v>0</v>
      </c>
      <c r="DH102" s="116">
        <f t="shared" si="227"/>
        <v>0</v>
      </c>
      <c r="DI102" s="116">
        <f t="shared" si="228"/>
        <v>0</v>
      </c>
      <c r="DJ102" s="116">
        <f t="shared" si="229"/>
        <v>0</v>
      </c>
      <c r="DK102" s="116">
        <f t="shared" si="230"/>
        <v>0</v>
      </c>
      <c r="DL102" s="116">
        <f t="shared" si="231"/>
        <v>0</v>
      </c>
      <c r="DM102" s="116">
        <f t="shared" si="232"/>
        <v>0</v>
      </c>
      <c r="DN102" s="116">
        <f t="shared" si="233"/>
        <v>0</v>
      </c>
      <c r="DO102" s="116">
        <f t="shared" si="234"/>
        <v>0</v>
      </c>
      <c r="DP102" s="116">
        <f t="shared" si="235"/>
        <v>0</v>
      </c>
      <c r="DQ102" s="116">
        <f t="shared" si="236"/>
        <v>0</v>
      </c>
      <c r="DR102" s="116">
        <f t="shared" si="237"/>
        <v>0</v>
      </c>
      <c r="DS102" s="116">
        <f t="shared" si="238"/>
        <v>0</v>
      </c>
      <c r="DT102" s="116">
        <f t="shared" si="244"/>
        <v>0</v>
      </c>
      <c r="DU102" s="116">
        <f t="shared" si="239"/>
        <v>0</v>
      </c>
      <c r="DV102" s="116">
        <f t="shared" si="263"/>
        <v>0</v>
      </c>
      <c r="DW102" s="116">
        <f t="shared" si="264"/>
        <v>0</v>
      </c>
      <c r="DX102" s="114" t="b">
        <f t="shared" si="153"/>
        <v>0</v>
      </c>
      <c r="DY102" s="116" t="str">
        <f t="shared" si="240"/>
        <v>FAILED CHECKS</v>
      </c>
      <c r="DZ102" s="2"/>
      <c r="EA102" s="105" t="str">
        <f t="shared" si="154"/>
        <v/>
      </c>
      <c r="EB102" s="2"/>
      <c r="EC102" s="105" t="str">
        <f t="shared" si="155"/>
        <v/>
      </c>
      <c r="ED102" s="2"/>
      <c r="EE102" s="105" t="str">
        <f t="shared" si="156"/>
        <v/>
      </c>
      <c r="EF102" s="2"/>
      <c r="EG102" s="6">
        <f t="shared" si="242"/>
        <v>92</v>
      </c>
      <c r="EH102" s="2"/>
      <c r="EI102" s="29" t="str">
        <f>IF(ISBLANK('IP Rules'!P102),"",'IP Rules'!P102)</f>
        <v/>
      </c>
      <c r="EJ102" s="2"/>
      <c r="EK102" s="29" t="str">
        <f>IF(ISBLANK('IP Rules'!R102),"",'IP Rules'!R102)</f>
        <v/>
      </c>
      <c r="EL102" s="2"/>
      <c r="EM102" s="29" t="str">
        <f>IF(ISBLANK('IP Rules'!T102),"",'IP Rules'!T102)</f>
        <v/>
      </c>
      <c r="EN102" s="2"/>
      <c r="EO102" s="7" t="str">
        <f t="shared" si="147"/>
        <v>NO</v>
      </c>
      <c r="EP102" s="7" t="str">
        <f t="shared" si="148"/>
        <v>NO</v>
      </c>
      <c r="EQ102" s="7" t="str">
        <f t="shared" si="149"/>
        <v/>
      </c>
      <c r="ER102" s="7" t="str">
        <f t="shared" si="150"/>
        <v/>
      </c>
      <c r="ES102" s="7" t="str">
        <f>IF(AND(ISNUMBER('IP Rules'!R102),'IP Rules'!R102&gt;=0,'IP Rules'!R102&lt;=65535),"GOOD","BAD")</f>
        <v>BAD</v>
      </c>
      <c r="ET102" s="7" t="str">
        <f>IF(OR(AND(ISNUMBER('IP Rules'!T102),'IP Rules'!T102&gt;=1,'IP Rules'!T102&lt;=65535,'IP Rules'!R102&lt;'IP Rules'!T102),'IP Rules'!T102=""),"GOOD","BAD")</f>
        <v>GOOD</v>
      </c>
      <c r="EU102" s="9" t="str">
        <f t="shared" si="151"/>
        <v/>
      </c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</row>
    <row r="103" spans="1:211" ht="15.75" thickBot="1">
      <c r="A103" s="2"/>
      <c r="B103" s="6">
        <f t="shared" si="241"/>
        <v>93</v>
      </c>
      <c r="C103" s="2"/>
      <c r="D103" s="48" t="str">
        <f>IF(ISBLANK('IP Rules'!H103),"",'IP Rules'!H103)</f>
        <v/>
      </c>
      <c r="E103" s="52" t="str">
        <f t="shared" si="157"/>
        <v/>
      </c>
      <c r="F103" s="52" t="str">
        <f t="shared" si="158"/>
        <v/>
      </c>
      <c r="G103" s="52" t="str">
        <f t="shared" si="159"/>
        <v/>
      </c>
      <c r="H103" s="52" t="str">
        <f t="shared" si="160"/>
        <v/>
      </c>
      <c r="I103" s="52" t="str">
        <f t="shared" si="161"/>
        <v/>
      </c>
      <c r="J103" s="52" t="str">
        <f t="shared" si="162"/>
        <v/>
      </c>
      <c r="K103" s="52" t="str">
        <f t="shared" si="163"/>
        <v/>
      </c>
      <c r="L103" s="52" t="str">
        <f t="shared" si="164"/>
        <v/>
      </c>
      <c r="M103" s="2"/>
      <c r="N103" s="52" t="str">
        <f t="shared" si="165"/>
        <v/>
      </c>
      <c r="O103" s="2"/>
      <c r="P103" s="103" t="str">
        <f>IF(UPPER('IP Rules'!H103)="ANY","",IF(LEN(TRIM('IP Rules'!J103))=0,"",'IP Rules'!J103))</f>
        <v/>
      </c>
      <c r="Q103" s="7" t="str">
        <f t="shared" si="166"/>
        <v/>
      </c>
      <c r="R103" s="109" t="str">
        <f t="shared" si="167"/>
        <v>MISSING</v>
      </c>
      <c r="S103" s="109" t="str">
        <f t="shared" si="168"/>
        <v>MISSING</v>
      </c>
      <c r="T103" s="109" t="str">
        <f t="shared" si="169"/>
        <v>MISSING</v>
      </c>
      <c r="U103" s="110" t="str">
        <f t="shared" si="170"/>
        <v>ERROR</v>
      </c>
      <c r="V103" s="111" t="str">
        <f t="shared" si="171"/>
        <v>ERROR</v>
      </c>
      <c r="W103" s="111" t="str">
        <f t="shared" si="172"/>
        <v>ERROR</v>
      </c>
      <c r="X103" s="111" t="str">
        <f t="shared" si="173"/>
        <v>ERROR</v>
      </c>
      <c r="Y103" s="109" t="str">
        <f t="shared" si="174"/>
        <v>ERROR</v>
      </c>
      <c r="Z103" s="110" t="str">
        <f t="shared" si="175"/>
        <v>ERROR</v>
      </c>
      <c r="AA103" s="109" t="str">
        <f t="shared" si="176"/>
        <v>ERROR</v>
      </c>
      <c r="AB103" s="109" t="str">
        <f t="shared" si="177"/>
        <v>ERROR</v>
      </c>
      <c r="AC103" s="109" t="str">
        <f t="shared" si="178"/>
        <v>ERROR</v>
      </c>
      <c r="AD103" s="109" t="str">
        <f t="shared" si="179"/>
        <v>ERROR</v>
      </c>
      <c r="AE103" s="110" t="str">
        <f t="shared" si="180"/>
        <v>ERROR</v>
      </c>
      <c r="AF103" s="7" t="str">
        <f t="shared" si="181"/>
        <v/>
      </c>
      <c r="AG103" s="104" t="str">
        <f t="shared" si="182"/>
        <v/>
      </c>
      <c r="AH103" s="104" t="str">
        <f t="shared" si="183"/>
        <v/>
      </c>
      <c r="AI103" s="104" t="str">
        <f t="shared" si="184"/>
        <v/>
      </c>
      <c r="AJ103" s="114" t="str">
        <f>IF(AND(Q103&lt;&gt;"ERROR",UPPER('IP Rules'!D103)="GLOBAL",UPPER(N103)="ANY"),"All_IPs","")</f>
        <v/>
      </c>
      <c r="AK103" s="114" t="str">
        <f>IF(AND(Q103&lt;&gt;"ERROR",UPPER('IP Rules'!D103)="NATIONAL",UPPER(N103)="ANY"),"GRP_ALL_CNSP_SUBNETS","")</f>
        <v/>
      </c>
      <c r="AL103" s="104" t="str">
        <f>IF(LEN(TRIM(D103))=0,"",IF(AND(Q103&lt;&gt;"ERROR",UPPER('IP Rules'!H103)&lt;&gt;"ANY"),AI103&amp;N103&amp;"_"&amp;AG103,""))</f>
        <v/>
      </c>
      <c r="AM103" s="109" t="str">
        <f t="shared" si="185"/>
        <v>FAILED CHECKS</v>
      </c>
      <c r="AN103" s="2"/>
      <c r="AO103" s="62" t="str">
        <f t="shared" si="152"/>
        <v/>
      </c>
      <c r="AP103" s="26"/>
      <c r="AQ103" s="62" t="str">
        <f t="shared" si="186"/>
        <v/>
      </c>
      <c r="AR103" s="26"/>
      <c r="AS103" s="6">
        <f>'IP Rules'!F103</f>
        <v>0</v>
      </c>
      <c r="AT103" s="2"/>
      <c r="AU103" s="6">
        <f t="shared" si="187"/>
        <v>93</v>
      </c>
      <c r="AV103" s="2"/>
      <c r="AW103" s="46" t="str">
        <f>IF(ISBLANK('IP Rules'!L103),"",'IP Rules'!L103)</f>
        <v/>
      </c>
      <c r="AX103" s="2"/>
      <c r="AY103" s="52" t="str">
        <f t="shared" si="188"/>
        <v/>
      </c>
      <c r="AZ103" s="52" t="str">
        <f t="shared" si="189"/>
        <v/>
      </c>
      <c r="BA103" s="52" t="str">
        <f t="shared" si="190"/>
        <v/>
      </c>
      <c r="BB103" s="52" t="str">
        <f t="shared" si="191"/>
        <v/>
      </c>
      <c r="BC103" s="52" t="str">
        <f t="shared" si="192"/>
        <v/>
      </c>
      <c r="BD103" s="52" t="str">
        <f t="shared" si="193"/>
        <v/>
      </c>
      <c r="BE103" s="52" t="str">
        <f t="shared" si="194"/>
        <v/>
      </c>
      <c r="BF103" s="52" t="str">
        <f t="shared" si="195"/>
        <v/>
      </c>
      <c r="BG103" s="52" t="str">
        <f t="shared" si="196"/>
        <v/>
      </c>
      <c r="BH103" s="2"/>
      <c r="BI103" s="103" t="str">
        <f>IF(ISBLANK('IP Rules'!N103),"",'IP Rules'!N103)</f>
        <v/>
      </c>
      <c r="BJ103" s="110" t="str">
        <f t="shared" si="245"/>
        <v/>
      </c>
      <c r="BK103" s="109" t="str">
        <f t="shared" si="246"/>
        <v>MISSING</v>
      </c>
      <c r="BL103" s="109" t="str">
        <f t="shared" si="247"/>
        <v>MISSING</v>
      </c>
      <c r="BM103" s="109" t="str">
        <f t="shared" si="248"/>
        <v>MISSING</v>
      </c>
      <c r="BN103" s="110" t="str">
        <f t="shared" si="249"/>
        <v>ERROR</v>
      </c>
      <c r="BO103" s="111" t="str">
        <f t="shared" si="250"/>
        <v>ERROR</v>
      </c>
      <c r="BP103" s="111" t="str">
        <f t="shared" si="251"/>
        <v>ERROR</v>
      </c>
      <c r="BQ103" s="111" t="str">
        <f t="shared" si="252"/>
        <v>ERROR</v>
      </c>
      <c r="BR103" s="109" t="str">
        <f t="shared" si="253"/>
        <v>ERROR</v>
      </c>
      <c r="BS103" s="110" t="str">
        <f t="shared" si="254"/>
        <v>ERROR</v>
      </c>
      <c r="BT103" s="109" t="str">
        <f t="shared" si="197"/>
        <v>ERROR</v>
      </c>
      <c r="BU103" s="109" t="str">
        <f t="shared" si="198"/>
        <v>ERROR</v>
      </c>
      <c r="BV103" s="109" t="str">
        <f t="shared" si="199"/>
        <v>ERROR</v>
      </c>
      <c r="BW103" s="109" t="str">
        <f t="shared" si="200"/>
        <v>ERROR</v>
      </c>
      <c r="BX103" s="110" t="str">
        <f t="shared" si="255"/>
        <v>ERROR</v>
      </c>
      <c r="BY103" s="110" t="str">
        <f t="shared" si="243"/>
        <v/>
      </c>
      <c r="BZ103" s="117" t="str">
        <f t="shared" si="201"/>
        <v>OK</v>
      </c>
      <c r="CA103" s="104" t="str">
        <f t="shared" si="256"/>
        <v/>
      </c>
      <c r="CB103" s="104" t="str">
        <f t="shared" si="257"/>
        <v/>
      </c>
      <c r="CC103" s="104" t="str">
        <f t="shared" si="258"/>
        <v/>
      </c>
      <c r="CD103" s="109" t="str">
        <f t="shared" si="202"/>
        <v>FAILED CHECKS</v>
      </c>
      <c r="CE103" s="22"/>
      <c r="CF103" s="116" t="str">
        <f t="shared" si="259"/>
        <v>ERROR</v>
      </c>
      <c r="CG103" s="116" t="str">
        <f t="shared" si="260"/>
        <v>-</v>
      </c>
      <c r="CH103" s="116" t="str">
        <f t="shared" si="261"/>
        <v>-</v>
      </c>
      <c r="CI103" s="116" t="str">
        <f t="shared" si="262"/>
        <v>-</v>
      </c>
      <c r="CJ103" s="116">
        <f t="shared" si="203"/>
        <v>0</v>
      </c>
      <c r="CK103" s="116">
        <f t="shared" si="204"/>
        <v>0</v>
      </c>
      <c r="CL103" s="116">
        <f t="shared" si="205"/>
        <v>0</v>
      </c>
      <c r="CM103" s="116">
        <f t="shared" si="206"/>
        <v>0</v>
      </c>
      <c r="CN103" s="116">
        <f t="shared" si="207"/>
        <v>0</v>
      </c>
      <c r="CO103" s="116">
        <f t="shared" si="208"/>
        <v>0</v>
      </c>
      <c r="CP103" s="116">
        <f t="shared" si="209"/>
        <v>0</v>
      </c>
      <c r="CQ103" s="116">
        <f t="shared" si="210"/>
        <v>0</v>
      </c>
      <c r="CR103" s="116">
        <f t="shared" si="211"/>
        <v>0</v>
      </c>
      <c r="CS103" s="116">
        <f t="shared" si="212"/>
        <v>0</v>
      </c>
      <c r="CT103" s="116">
        <f t="shared" si="213"/>
        <v>0</v>
      </c>
      <c r="CU103" s="116">
        <f t="shared" si="214"/>
        <v>0</v>
      </c>
      <c r="CV103" s="116">
        <f t="shared" si="215"/>
        <v>0</v>
      </c>
      <c r="CW103" s="116">
        <f t="shared" si="216"/>
        <v>0</v>
      </c>
      <c r="CX103" s="116">
        <f t="shared" si="217"/>
        <v>0</v>
      </c>
      <c r="CY103" s="116">
        <f t="shared" si="218"/>
        <v>0</v>
      </c>
      <c r="CZ103" s="116">
        <f t="shared" si="219"/>
        <v>0</v>
      </c>
      <c r="DA103" s="116">
        <f t="shared" si="220"/>
        <v>0</v>
      </c>
      <c r="DB103" s="116">
        <f t="shared" si="221"/>
        <v>0</v>
      </c>
      <c r="DC103" s="116">
        <f t="shared" si="222"/>
        <v>0</v>
      </c>
      <c r="DD103" s="116">
        <f t="shared" si="223"/>
        <v>0</v>
      </c>
      <c r="DE103" s="116">
        <f t="shared" si="224"/>
        <v>0</v>
      </c>
      <c r="DF103" s="116">
        <f t="shared" si="225"/>
        <v>0</v>
      </c>
      <c r="DG103" s="116">
        <f t="shared" si="226"/>
        <v>0</v>
      </c>
      <c r="DH103" s="116">
        <f t="shared" si="227"/>
        <v>0</v>
      </c>
      <c r="DI103" s="116">
        <f t="shared" si="228"/>
        <v>0</v>
      </c>
      <c r="DJ103" s="116">
        <f t="shared" si="229"/>
        <v>0</v>
      </c>
      <c r="DK103" s="116">
        <f t="shared" si="230"/>
        <v>0</v>
      </c>
      <c r="DL103" s="116">
        <f t="shared" si="231"/>
        <v>0</v>
      </c>
      <c r="DM103" s="116">
        <f t="shared" si="232"/>
        <v>0</v>
      </c>
      <c r="DN103" s="116">
        <f t="shared" si="233"/>
        <v>0</v>
      </c>
      <c r="DO103" s="116">
        <f t="shared" si="234"/>
        <v>0</v>
      </c>
      <c r="DP103" s="116">
        <f t="shared" si="235"/>
        <v>0</v>
      </c>
      <c r="DQ103" s="116">
        <f t="shared" si="236"/>
        <v>0</v>
      </c>
      <c r="DR103" s="116">
        <f t="shared" si="237"/>
        <v>0</v>
      </c>
      <c r="DS103" s="116">
        <f t="shared" si="238"/>
        <v>0</v>
      </c>
      <c r="DT103" s="116">
        <f t="shared" si="244"/>
        <v>0</v>
      </c>
      <c r="DU103" s="116">
        <f t="shared" si="239"/>
        <v>0</v>
      </c>
      <c r="DV103" s="116">
        <f t="shared" si="263"/>
        <v>0</v>
      </c>
      <c r="DW103" s="116">
        <f t="shared" si="264"/>
        <v>0</v>
      </c>
      <c r="DX103" s="114" t="b">
        <f t="shared" si="153"/>
        <v>0</v>
      </c>
      <c r="DY103" s="116" t="str">
        <f t="shared" si="240"/>
        <v>FAILED CHECKS</v>
      </c>
      <c r="DZ103" s="2"/>
      <c r="EA103" s="105" t="str">
        <f t="shared" si="154"/>
        <v/>
      </c>
      <c r="EB103" s="2"/>
      <c r="EC103" s="105" t="str">
        <f t="shared" si="155"/>
        <v/>
      </c>
      <c r="ED103" s="2"/>
      <c r="EE103" s="105" t="str">
        <f t="shared" si="156"/>
        <v/>
      </c>
      <c r="EF103" s="2"/>
      <c r="EG103" s="6">
        <f t="shared" si="242"/>
        <v>93</v>
      </c>
      <c r="EH103" s="2"/>
      <c r="EI103" s="29" t="str">
        <f>IF(ISBLANK('IP Rules'!P103),"",'IP Rules'!P103)</f>
        <v/>
      </c>
      <c r="EJ103" s="2"/>
      <c r="EK103" s="29" t="str">
        <f>IF(ISBLANK('IP Rules'!R103),"",'IP Rules'!R103)</f>
        <v/>
      </c>
      <c r="EL103" s="2"/>
      <c r="EM103" s="29" t="str">
        <f>IF(ISBLANK('IP Rules'!T103),"",'IP Rules'!T103)</f>
        <v/>
      </c>
      <c r="EN103" s="2"/>
      <c r="EO103" s="7" t="str">
        <f t="shared" si="147"/>
        <v>NO</v>
      </c>
      <c r="EP103" s="7" t="str">
        <f t="shared" si="148"/>
        <v>NO</v>
      </c>
      <c r="EQ103" s="7" t="str">
        <f t="shared" si="149"/>
        <v/>
      </c>
      <c r="ER103" s="7" t="str">
        <f t="shared" si="150"/>
        <v/>
      </c>
      <c r="ES103" s="7" t="str">
        <f>IF(AND(ISNUMBER('IP Rules'!R103),'IP Rules'!R103&gt;=0,'IP Rules'!R103&lt;=65535),"GOOD","BAD")</f>
        <v>BAD</v>
      </c>
      <c r="ET103" s="7" t="str">
        <f>IF(OR(AND(ISNUMBER('IP Rules'!T103),'IP Rules'!T103&gt;=1,'IP Rules'!T103&lt;=65535,'IP Rules'!R103&lt;'IP Rules'!T103),'IP Rules'!T103=""),"GOOD","BAD")</f>
        <v>GOOD</v>
      </c>
      <c r="EU103" s="9" t="str">
        <f t="shared" si="151"/>
        <v/>
      </c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</row>
    <row r="104" spans="1:211" ht="15.75" thickBot="1">
      <c r="A104" s="2"/>
      <c r="B104" s="6">
        <f t="shared" si="241"/>
        <v>94</v>
      </c>
      <c r="C104" s="2"/>
      <c r="D104" s="48" t="str">
        <f>IF(ISBLANK('IP Rules'!H104),"",'IP Rules'!H104)</f>
        <v/>
      </c>
      <c r="E104" s="52" t="str">
        <f t="shared" si="157"/>
        <v/>
      </c>
      <c r="F104" s="52" t="str">
        <f t="shared" si="158"/>
        <v/>
      </c>
      <c r="G104" s="52" t="str">
        <f t="shared" si="159"/>
        <v/>
      </c>
      <c r="H104" s="52" t="str">
        <f t="shared" si="160"/>
        <v/>
      </c>
      <c r="I104" s="52" t="str">
        <f t="shared" si="161"/>
        <v/>
      </c>
      <c r="J104" s="52" t="str">
        <f t="shared" si="162"/>
        <v/>
      </c>
      <c r="K104" s="52" t="str">
        <f t="shared" si="163"/>
        <v/>
      </c>
      <c r="L104" s="52" t="str">
        <f t="shared" si="164"/>
        <v/>
      </c>
      <c r="M104" s="2"/>
      <c r="N104" s="52" t="str">
        <f t="shared" si="165"/>
        <v/>
      </c>
      <c r="O104" s="2"/>
      <c r="P104" s="103" t="str">
        <f>IF(UPPER('IP Rules'!H104)="ANY","",IF(LEN(TRIM('IP Rules'!J104))=0,"",'IP Rules'!J104))</f>
        <v/>
      </c>
      <c r="Q104" s="7" t="str">
        <f t="shared" si="166"/>
        <v/>
      </c>
      <c r="R104" s="109" t="str">
        <f t="shared" si="167"/>
        <v>MISSING</v>
      </c>
      <c r="S104" s="109" t="str">
        <f t="shared" si="168"/>
        <v>MISSING</v>
      </c>
      <c r="T104" s="109" t="str">
        <f t="shared" si="169"/>
        <v>MISSING</v>
      </c>
      <c r="U104" s="110" t="str">
        <f t="shared" si="170"/>
        <v>ERROR</v>
      </c>
      <c r="V104" s="111" t="str">
        <f t="shared" si="171"/>
        <v>ERROR</v>
      </c>
      <c r="W104" s="111" t="str">
        <f t="shared" si="172"/>
        <v>ERROR</v>
      </c>
      <c r="X104" s="111" t="str">
        <f t="shared" si="173"/>
        <v>ERROR</v>
      </c>
      <c r="Y104" s="109" t="str">
        <f t="shared" si="174"/>
        <v>ERROR</v>
      </c>
      <c r="Z104" s="110" t="str">
        <f t="shared" si="175"/>
        <v>ERROR</v>
      </c>
      <c r="AA104" s="109" t="str">
        <f t="shared" si="176"/>
        <v>ERROR</v>
      </c>
      <c r="AB104" s="109" t="str">
        <f t="shared" si="177"/>
        <v>ERROR</v>
      </c>
      <c r="AC104" s="109" t="str">
        <f t="shared" si="178"/>
        <v>ERROR</v>
      </c>
      <c r="AD104" s="109" t="str">
        <f t="shared" si="179"/>
        <v>ERROR</v>
      </c>
      <c r="AE104" s="110" t="str">
        <f t="shared" si="180"/>
        <v>ERROR</v>
      </c>
      <c r="AF104" s="7" t="str">
        <f t="shared" si="181"/>
        <v/>
      </c>
      <c r="AG104" s="104" t="str">
        <f t="shared" si="182"/>
        <v/>
      </c>
      <c r="AH104" s="104" t="str">
        <f t="shared" si="183"/>
        <v/>
      </c>
      <c r="AI104" s="104" t="str">
        <f t="shared" si="184"/>
        <v/>
      </c>
      <c r="AJ104" s="114" t="str">
        <f>IF(AND(Q104&lt;&gt;"ERROR",UPPER('IP Rules'!D104)="GLOBAL",UPPER(N104)="ANY"),"All_IPs","")</f>
        <v/>
      </c>
      <c r="AK104" s="114" t="str">
        <f>IF(AND(Q104&lt;&gt;"ERROR",UPPER('IP Rules'!D104)="NATIONAL",UPPER(N104)="ANY"),"GRP_ALL_CNSP_SUBNETS","")</f>
        <v/>
      </c>
      <c r="AL104" s="104" t="str">
        <f>IF(LEN(TRIM(D104))=0,"",IF(AND(Q104&lt;&gt;"ERROR",UPPER('IP Rules'!H104)&lt;&gt;"ANY"),AI104&amp;N104&amp;"_"&amp;AG104,""))</f>
        <v/>
      </c>
      <c r="AM104" s="109" t="str">
        <f t="shared" si="185"/>
        <v>FAILED CHECKS</v>
      </c>
      <c r="AN104" s="2"/>
      <c r="AO104" s="62" t="str">
        <f t="shared" si="152"/>
        <v/>
      </c>
      <c r="AP104" s="26"/>
      <c r="AQ104" s="62" t="str">
        <f t="shared" si="186"/>
        <v/>
      </c>
      <c r="AR104" s="26"/>
      <c r="AS104" s="6">
        <f>'IP Rules'!F104</f>
        <v>0</v>
      </c>
      <c r="AT104" s="2"/>
      <c r="AU104" s="6">
        <f t="shared" si="187"/>
        <v>94</v>
      </c>
      <c r="AV104" s="2"/>
      <c r="AW104" s="46" t="str">
        <f>IF(ISBLANK('IP Rules'!L104),"",'IP Rules'!L104)</f>
        <v/>
      </c>
      <c r="AX104" s="2"/>
      <c r="AY104" s="52" t="str">
        <f t="shared" si="188"/>
        <v/>
      </c>
      <c r="AZ104" s="52" t="str">
        <f t="shared" si="189"/>
        <v/>
      </c>
      <c r="BA104" s="52" t="str">
        <f t="shared" si="190"/>
        <v/>
      </c>
      <c r="BB104" s="52" t="str">
        <f t="shared" si="191"/>
        <v/>
      </c>
      <c r="BC104" s="52" t="str">
        <f t="shared" si="192"/>
        <v/>
      </c>
      <c r="BD104" s="52" t="str">
        <f t="shared" si="193"/>
        <v/>
      </c>
      <c r="BE104" s="52" t="str">
        <f t="shared" si="194"/>
        <v/>
      </c>
      <c r="BF104" s="52" t="str">
        <f t="shared" si="195"/>
        <v/>
      </c>
      <c r="BG104" s="52" t="str">
        <f t="shared" si="196"/>
        <v/>
      </c>
      <c r="BH104" s="2"/>
      <c r="BI104" s="103" t="str">
        <f>IF(ISBLANK('IP Rules'!N104),"",'IP Rules'!N104)</f>
        <v/>
      </c>
      <c r="BJ104" s="110" t="str">
        <f t="shared" si="245"/>
        <v/>
      </c>
      <c r="BK104" s="109" t="str">
        <f t="shared" si="246"/>
        <v>MISSING</v>
      </c>
      <c r="BL104" s="109" t="str">
        <f t="shared" si="247"/>
        <v>MISSING</v>
      </c>
      <c r="BM104" s="109" t="str">
        <f t="shared" si="248"/>
        <v>MISSING</v>
      </c>
      <c r="BN104" s="110" t="str">
        <f t="shared" si="249"/>
        <v>ERROR</v>
      </c>
      <c r="BO104" s="111" t="str">
        <f t="shared" si="250"/>
        <v>ERROR</v>
      </c>
      <c r="BP104" s="111" t="str">
        <f t="shared" si="251"/>
        <v>ERROR</v>
      </c>
      <c r="BQ104" s="111" t="str">
        <f t="shared" si="252"/>
        <v>ERROR</v>
      </c>
      <c r="BR104" s="109" t="str">
        <f t="shared" si="253"/>
        <v>ERROR</v>
      </c>
      <c r="BS104" s="110" t="str">
        <f t="shared" si="254"/>
        <v>ERROR</v>
      </c>
      <c r="BT104" s="109" t="str">
        <f t="shared" si="197"/>
        <v>ERROR</v>
      </c>
      <c r="BU104" s="109" t="str">
        <f t="shared" si="198"/>
        <v>ERROR</v>
      </c>
      <c r="BV104" s="109" t="str">
        <f t="shared" si="199"/>
        <v>ERROR</v>
      </c>
      <c r="BW104" s="109" t="str">
        <f t="shared" si="200"/>
        <v>ERROR</v>
      </c>
      <c r="BX104" s="110" t="str">
        <f t="shared" si="255"/>
        <v>ERROR</v>
      </c>
      <c r="BY104" s="110" t="str">
        <f t="shared" si="243"/>
        <v/>
      </c>
      <c r="BZ104" s="117" t="str">
        <f t="shared" si="201"/>
        <v>OK</v>
      </c>
      <c r="CA104" s="104" t="str">
        <f t="shared" si="256"/>
        <v/>
      </c>
      <c r="CB104" s="104" t="str">
        <f t="shared" si="257"/>
        <v/>
      </c>
      <c r="CC104" s="104" t="str">
        <f t="shared" si="258"/>
        <v/>
      </c>
      <c r="CD104" s="109" t="str">
        <f t="shared" si="202"/>
        <v>FAILED CHECKS</v>
      </c>
      <c r="CE104" s="22"/>
      <c r="CF104" s="116" t="str">
        <f t="shared" si="259"/>
        <v>ERROR</v>
      </c>
      <c r="CG104" s="116" t="str">
        <f t="shared" si="260"/>
        <v>-</v>
      </c>
      <c r="CH104" s="116" t="str">
        <f t="shared" si="261"/>
        <v>-</v>
      </c>
      <c r="CI104" s="116" t="str">
        <f t="shared" si="262"/>
        <v>-</v>
      </c>
      <c r="CJ104" s="116">
        <f t="shared" si="203"/>
        <v>0</v>
      </c>
      <c r="CK104" s="116">
        <f t="shared" si="204"/>
        <v>0</v>
      </c>
      <c r="CL104" s="116">
        <f t="shared" si="205"/>
        <v>0</v>
      </c>
      <c r="CM104" s="116">
        <f t="shared" si="206"/>
        <v>0</v>
      </c>
      <c r="CN104" s="116">
        <f t="shared" si="207"/>
        <v>0</v>
      </c>
      <c r="CO104" s="116">
        <f t="shared" si="208"/>
        <v>0</v>
      </c>
      <c r="CP104" s="116">
        <f t="shared" si="209"/>
        <v>0</v>
      </c>
      <c r="CQ104" s="116">
        <f t="shared" si="210"/>
        <v>0</v>
      </c>
      <c r="CR104" s="116">
        <f t="shared" si="211"/>
        <v>0</v>
      </c>
      <c r="CS104" s="116">
        <f t="shared" si="212"/>
        <v>0</v>
      </c>
      <c r="CT104" s="116">
        <f t="shared" si="213"/>
        <v>0</v>
      </c>
      <c r="CU104" s="116">
        <f t="shared" si="214"/>
        <v>0</v>
      </c>
      <c r="CV104" s="116">
        <f t="shared" si="215"/>
        <v>0</v>
      </c>
      <c r="CW104" s="116">
        <f t="shared" si="216"/>
        <v>0</v>
      </c>
      <c r="CX104" s="116">
        <f t="shared" si="217"/>
        <v>0</v>
      </c>
      <c r="CY104" s="116">
        <f t="shared" si="218"/>
        <v>0</v>
      </c>
      <c r="CZ104" s="116">
        <f t="shared" si="219"/>
        <v>0</v>
      </c>
      <c r="DA104" s="116">
        <f t="shared" si="220"/>
        <v>0</v>
      </c>
      <c r="DB104" s="116">
        <f t="shared" si="221"/>
        <v>0</v>
      </c>
      <c r="DC104" s="116">
        <f t="shared" si="222"/>
        <v>0</v>
      </c>
      <c r="DD104" s="116">
        <f t="shared" si="223"/>
        <v>0</v>
      </c>
      <c r="DE104" s="116">
        <f t="shared" si="224"/>
        <v>0</v>
      </c>
      <c r="DF104" s="116">
        <f t="shared" si="225"/>
        <v>0</v>
      </c>
      <c r="DG104" s="116">
        <f t="shared" si="226"/>
        <v>0</v>
      </c>
      <c r="DH104" s="116">
        <f t="shared" si="227"/>
        <v>0</v>
      </c>
      <c r="DI104" s="116">
        <f t="shared" si="228"/>
        <v>0</v>
      </c>
      <c r="DJ104" s="116">
        <f t="shared" si="229"/>
        <v>0</v>
      </c>
      <c r="DK104" s="116">
        <f t="shared" si="230"/>
        <v>0</v>
      </c>
      <c r="DL104" s="116">
        <f t="shared" si="231"/>
        <v>0</v>
      </c>
      <c r="DM104" s="116">
        <f t="shared" si="232"/>
        <v>0</v>
      </c>
      <c r="DN104" s="116">
        <f t="shared" si="233"/>
        <v>0</v>
      </c>
      <c r="DO104" s="116">
        <f t="shared" si="234"/>
        <v>0</v>
      </c>
      <c r="DP104" s="116">
        <f t="shared" si="235"/>
        <v>0</v>
      </c>
      <c r="DQ104" s="116">
        <f t="shared" si="236"/>
        <v>0</v>
      </c>
      <c r="DR104" s="116">
        <f t="shared" si="237"/>
        <v>0</v>
      </c>
      <c r="DS104" s="116">
        <f t="shared" si="238"/>
        <v>0</v>
      </c>
      <c r="DT104" s="116">
        <f t="shared" si="244"/>
        <v>0</v>
      </c>
      <c r="DU104" s="116">
        <f t="shared" si="239"/>
        <v>0</v>
      </c>
      <c r="DV104" s="116">
        <f t="shared" si="263"/>
        <v>0</v>
      </c>
      <c r="DW104" s="116">
        <f t="shared" si="264"/>
        <v>0</v>
      </c>
      <c r="DX104" s="114" t="b">
        <f t="shared" si="153"/>
        <v>0</v>
      </c>
      <c r="DY104" s="116" t="str">
        <f t="shared" si="240"/>
        <v>FAILED CHECKS</v>
      </c>
      <c r="DZ104" s="2"/>
      <c r="EA104" s="105" t="str">
        <f t="shared" si="154"/>
        <v/>
      </c>
      <c r="EB104" s="2"/>
      <c r="EC104" s="105" t="str">
        <f t="shared" si="155"/>
        <v/>
      </c>
      <c r="ED104" s="2"/>
      <c r="EE104" s="105" t="str">
        <f t="shared" si="156"/>
        <v/>
      </c>
      <c r="EF104" s="2"/>
      <c r="EG104" s="6">
        <f t="shared" si="242"/>
        <v>94</v>
      </c>
      <c r="EH104" s="2"/>
      <c r="EI104" s="29" t="str">
        <f>IF(ISBLANK('IP Rules'!P104),"",'IP Rules'!P104)</f>
        <v/>
      </c>
      <c r="EJ104" s="2"/>
      <c r="EK104" s="29" t="str">
        <f>IF(ISBLANK('IP Rules'!R104),"",'IP Rules'!R104)</f>
        <v/>
      </c>
      <c r="EL104" s="2"/>
      <c r="EM104" s="29" t="str">
        <f>IF(ISBLANK('IP Rules'!T104),"",'IP Rules'!T104)</f>
        <v/>
      </c>
      <c r="EN104" s="2"/>
      <c r="EO104" s="7" t="str">
        <f t="shared" si="147"/>
        <v>NO</v>
      </c>
      <c r="EP104" s="7" t="str">
        <f t="shared" si="148"/>
        <v>NO</v>
      </c>
      <c r="EQ104" s="7" t="str">
        <f t="shared" si="149"/>
        <v/>
      </c>
      <c r="ER104" s="7" t="str">
        <f t="shared" si="150"/>
        <v/>
      </c>
      <c r="ES104" s="7" t="str">
        <f>IF(AND(ISNUMBER('IP Rules'!R104),'IP Rules'!R104&gt;=0,'IP Rules'!R104&lt;=65535),"GOOD","BAD")</f>
        <v>BAD</v>
      </c>
      <c r="ET104" s="7" t="str">
        <f>IF(OR(AND(ISNUMBER('IP Rules'!T104),'IP Rules'!T104&gt;=1,'IP Rules'!T104&lt;=65535,'IP Rules'!R104&lt;'IP Rules'!T104),'IP Rules'!T104=""),"GOOD","BAD")</f>
        <v>GOOD</v>
      </c>
      <c r="EU104" s="9" t="str">
        <f t="shared" si="151"/>
        <v/>
      </c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</row>
    <row r="105" spans="1:211" ht="15.75" thickBot="1">
      <c r="A105" s="2"/>
      <c r="B105" s="6">
        <f t="shared" si="241"/>
        <v>95</v>
      </c>
      <c r="C105" s="2"/>
      <c r="D105" s="48" t="str">
        <f>IF(ISBLANK('IP Rules'!H105),"",'IP Rules'!H105)</f>
        <v/>
      </c>
      <c r="E105" s="52" t="str">
        <f t="shared" si="157"/>
        <v/>
      </c>
      <c r="F105" s="52" t="str">
        <f t="shared" si="158"/>
        <v/>
      </c>
      <c r="G105" s="52" t="str">
        <f t="shared" si="159"/>
        <v/>
      </c>
      <c r="H105" s="52" t="str">
        <f t="shared" si="160"/>
        <v/>
      </c>
      <c r="I105" s="52" t="str">
        <f t="shared" si="161"/>
        <v/>
      </c>
      <c r="J105" s="52" t="str">
        <f t="shared" si="162"/>
        <v/>
      </c>
      <c r="K105" s="52" t="str">
        <f t="shared" si="163"/>
        <v/>
      </c>
      <c r="L105" s="52" t="str">
        <f t="shared" si="164"/>
        <v/>
      </c>
      <c r="M105" s="2"/>
      <c r="N105" s="52" t="str">
        <f t="shared" si="165"/>
        <v/>
      </c>
      <c r="O105" s="2"/>
      <c r="P105" s="103" t="str">
        <f>IF(UPPER('IP Rules'!H105)="ANY","",IF(LEN(TRIM('IP Rules'!J105))=0,"",'IP Rules'!J105))</f>
        <v/>
      </c>
      <c r="Q105" s="7" t="str">
        <f t="shared" si="166"/>
        <v/>
      </c>
      <c r="R105" s="109" t="str">
        <f t="shared" si="167"/>
        <v>MISSING</v>
      </c>
      <c r="S105" s="109" t="str">
        <f t="shared" si="168"/>
        <v>MISSING</v>
      </c>
      <c r="T105" s="109" t="str">
        <f t="shared" si="169"/>
        <v>MISSING</v>
      </c>
      <c r="U105" s="110" t="str">
        <f t="shared" si="170"/>
        <v>ERROR</v>
      </c>
      <c r="V105" s="111" t="str">
        <f t="shared" si="171"/>
        <v>ERROR</v>
      </c>
      <c r="W105" s="111" t="str">
        <f t="shared" si="172"/>
        <v>ERROR</v>
      </c>
      <c r="X105" s="111" t="str">
        <f t="shared" si="173"/>
        <v>ERROR</v>
      </c>
      <c r="Y105" s="109" t="str">
        <f t="shared" si="174"/>
        <v>ERROR</v>
      </c>
      <c r="Z105" s="110" t="str">
        <f t="shared" si="175"/>
        <v>ERROR</v>
      </c>
      <c r="AA105" s="109" t="str">
        <f t="shared" si="176"/>
        <v>ERROR</v>
      </c>
      <c r="AB105" s="109" t="str">
        <f t="shared" si="177"/>
        <v>ERROR</v>
      </c>
      <c r="AC105" s="109" t="str">
        <f t="shared" si="178"/>
        <v>ERROR</v>
      </c>
      <c r="AD105" s="109" t="str">
        <f t="shared" si="179"/>
        <v>ERROR</v>
      </c>
      <c r="AE105" s="110" t="str">
        <f t="shared" si="180"/>
        <v>ERROR</v>
      </c>
      <c r="AF105" s="7" t="str">
        <f t="shared" si="181"/>
        <v/>
      </c>
      <c r="AG105" s="104" t="str">
        <f t="shared" si="182"/>
        <v/>
      </c>
      <c r="AH105" s="104" t="str">
        <f t="shared" si="183"/>
        <v/>
      </c>
      <c r="AI105" s="104" t="str">
        <f t="shared" si="184"/>
        <v/>
      </c>
      <c r="AJ105" s="114" t="str">
        <f>IF(AND(Q105&lt;&gt;"ERROR",UPPER('IP Rules'!D105)="GLOBAL",UPPER(N105)="ANY"),"All_IPs","")</f>
        <v/>
      </c>
      <c r="AK105" s="114" t="str">
        <f>IF(AND(Q105&lt;&gt;"ERROR",UPPER('IP Rules'!D105)="NATIONAL",UPPER(N105)="ANY"),"GRP_ALL_CNSP_SUBNETS","")</f>
        <v/>
      </c>
      <c r="AL105" s="104" t="str">
        <f>IF(LEN(TRIM(D105))=0,"",IF(AND(Q105&lt;&gt;"ERROR",UPPER('IP Rules'!H105)&lt;&gt;"ANY"),AI105&amp;N105&amp;"_"&amp;AG105,""))</f>
        <v/>
      </c>
      <c r="AM105" s="109" t="str">
        <f t="shared" si="185"/>
        <v>FAILED CHECKS</v>
      </c>
      <c r="AN105" s="2"/>
      <c r="AO105" s="62" t="str">
        <f t="shared" si="152"/>
        <v/>
      </c>
      <c r="AP105" s="26"/>
      <c r="AQ105" s="62" t="str">
        <f t="shared" si="186"/>
        <v/>
      </c>
      <c r="AR105" s="26"/>
      <c r="AS105" s="6">
        <f>'IP Rules'!F105</f>
        <v>0</v>
      </c>
      <c r="AT105" s="2"/>
      <c r="AU105" s="6">
        <f t="shared" si="187"/>
        <v>95</v>
      </c>
      <c r="AV105" s="2"/>
      <c r="AW105" s="46" t="str">
        <f>IF(ISBLANK('IP Rules'!L105),"",'IP Rules'!L105)</f>
        <v/>
      </c>
      <c r="AX105" s="2"/>
      <c r="AY105" s="52" t="str">
        <f t="shared" si="188"/>
        <v/>
      </c>
      <c r="AZ105" s="52" t="str">
        <f t="shared" si="189"/>
        <v/>
      </c>
      <c r="BA105" s="52" t="str">
        <f t="shared" si="190"/>
        <v/>
      </c>
      <c r="BB105" s="52" t="str">
        <f t="shared" si="191"/>
        <v/>
      </c>
      <c r="BC105" s="52" t="str">
        <f t="shared" si="192"/>
        <v/>
      </c>
      <c r="BD105" s="52" t="str">
        <f t="shared" si="193"/>
        <v/>
      </c>
      <c r="BE105" s="52" t="str">
        <f t="shared" si="194"/>
        <v/>
      </c>
      <c r="BF105" s="52" t="str">
        <f t="shared" si="195"/>
        <v/>
      </c>
      <c r="BG105" s="52" t="str">
        <f t="shared" si="196"/>
        <v/>
      </c>
      <c r="BH105" s="2"/>
      <c r="BI105" s="103" t="str">
        <f>IF(ISBLANK('IP Rules'!N105),"",'IP Rules'!N105)</f>
        <v/>
      </c>
      <c r="BJ105" s="110" t="str">
        <f t="shared" si="245"/>
        <v/>
      </c>
      <c r="BK105" s="109" t="str">
        <f t="shared" si="246"/>
        <v>MISSING</v>
      </c>
      <c r="BL105" s="109" t="str">
        <f t="shared" si="247"/>
        <v>MISSING</v>
      </c>
      <c r="BM105" s="109" t="str">
        <f t="shared" si="248"/>
        <v>MISSING</v>
      </c>
      <c r="BN105" s="110" t="str">
        <f t="shared" si="249"/>
        <v>ERROR</v>
      </c>
      <c r="BO105" s="111" t="str">
        <f t="shared" si="250"/>
        <v>ERROR</v>
      </c>
      <c r="BP105" s="111" t="str">
        <f t="shared" si="251"/>
        <v>ERROR</v>
      </c>
      <c r="BQ105" s="111" t="str">
        <f t="shared" si="252"/>
        <v>ERROR</v>
      </c>
      <c r="BR105" s="109" t="str">
        <f t="shared" si="253"/>
        <v>ERROR</v>
      </c>
      <c r="BS105" s="110" t="str">
        <f t="shared" si="254"/>
        <v>ERROR</v>
      </c>
      <c r="BT105" s="109" t="str">
        <f t="shared" si="197"/>
        <v>ERROR</v>
      </c>
      <c r="BU105" s="109" t="str">
        <f t="shared" si="198"/>
        <v>ERROR</v>
      </c>
      <c r="BV105" s="109" t="str">
        <f t="shared" si="199"/>
        <v>ERROR</v>
      </c>
      <c r="BW105" s="109" t="str">
        <f t="shared" si="200"/>
        <v>ERROR</v>
      </c>
      <c r="BX105" s="110" t="str">
        <f t="shared" si="255"/>
        <v>ERROR</v>
      </c>
      <c r="BY105" s="110" t="str">
        <f t="shared" si="243"/>
        <v/>
      </c>
      <c r="BZ105" s="117" t="str">
        <f t="shared" si="201"/>
        <v>OK</v>
      </c>
      <c r="CA105" s="104" t="str">
        <f t="shared" si="256"/>
        <v/>
      </c>
      <c r="CB105" s="104" t="str">
        <f t="shared" si="257"/>
        <v/>
      </c>
      <c r="CC105" s="104" t="str">
        <f t="shared" si="258"/>
        <v/>
      </c>
      <c r="CD105" s="109" t="str">
        <f t="shared" si="202"/>
        <v>FAILED CHECKS</v>
      </c>
      <c r="CE105" s="22"/>
      <c r="CF105" s="116" t="str">
        <f t="shared" si="259"/>
        <v>ERROR</v>
      </c>
      <c r="CG105" s="116" t="str">
        <f t="shared" si="260"/>
        <v>-</v>
      </c>
      <c r="CH105" s="116" t="str">
        <f t="shared" si="261"/>
        <v>-</v>
      </c>
      <c r="CI105" s="116" t="str">
        <f t="shared" si="262"/>
        <v>-</v>
      </c>
      <c r="CJ105" s="116">
        <f t="shared" si="203"/>
        <v>0</v>
      </c>
      <c r="CK105" s="116">
        <f t="shared" si="204"/>
        <v>0</v>
      </c>
      <c r="CL105" s="116">
        <f t="shared" si="205"/>
        <v>0</v>
      </c>
      <c r="CM105" s="116">
        <f t="shared" si="206"/>
        <v>0</v>
      </c>
      <c r="CN105" s="116">
        <f t="shared" si="207"/>
        <v>0</v>
      </c>
      <c r="CO105" s="116">
        <f t="shared" si="208"/>
        <v>0</v>
      </c>
      <c r="CP105" s="116">
        <f t="shared" si="209"/>
        <v>0</v>
      </c>
      <c r="CQ105" s="116">
        <f t="shared" si="210"/>
        <v>0</v>
      </c>
      <c r="CR105" s="116">
        <f t="shared" si="211"/>
        <v>0</v>
      </c>
      <c r="CS105" s="116">
        <f t="shared" si="212"/>
        <v>0</v>
      </c>
      <c r="CT105" s="116">
        <f t="shared" si="213"/>
        <v>0</v>
      </c>
      <c r="CU105" s="116">
        <f t="shared" si="214"/>
        <v>0</v>
      </c>
      <c r="CV105" s="116">
        <f t="shared" si="215"/>
        <v>0</v>
      </c>
      <c r="CW105" s="116">
        <f t="shared" si="216"/>
        <v>0</v>
      </c>
      <c r="CX105" s="116">
        <f t="shared" si="217"/>
        <v>0</v>
      </c>
      <c r="CY105" s="116">
        <f t="shared" si="218"/>
        <v>0</v>
      </c>
      <c r="CZ105" s="116">
        <f t="shared" si="219"/>
        <v>0</v>
      </c>
      <c r="DA105" s="116">
        <f t="shared" si="220"/>
        <v>0</v>
      </c>
      <c r="DB105" s="116">
        <f t="shared" si="221"/>
        <v>0</v>
      </c>
      <c r="DC105" s="116">
        <f t="shared" si="222"/>
        <v>0</v>
      </c>
      <c r="DD105" s="116">
        <f t="shared" si="223"/>
        <v>0</v>
      </c>
      <c r="DE105" s="116">
        <f t="shared" si="224"/>
        <v>0</v>
      </c>
      <c r="DF105" s="116">
        <f t="shared" si="225"/>
        <v>0</v>
      </c>
      <c r="DG105" s="116">
        <f t="shared" si="226"/>
        <v>0</v>
      </c>
      <c r="DH105" s="116">
        <f t="shared" si="227"/>
        <v>0</v>
      </c>
      <c r="DI105" s="116">
        <f t="shared" si="228"/>
        <v>0</v>
      </c>
      <c r="DJ105" s="116">
        <f t="shared" si="229"/>
        <v>0</v>
      </c>
      <c r="DK105" s="116">
        <f t="shared" si="230"/>
        <v>0</v>
      </c>
      <c r="DL105" s="116">
        <f t="shared" si="231"/>
        <v>0</v>
      </c>
      <c r="DM105" s="116">
        <f t="shared" si="232"/>
        <v>0</v>
      </c>
      <c r="DN105" s="116">
        <f t="shared" si="233"/>
        <v>0</v>
      </c>
      <c r="DO105" s="116">
        <f t="shared" si="234"/>
        <v>0</v>
      </c>
      <c r="DP105" s="116">
        <f t="shared" si="235"/>
        <v>0</v>
      </c>
      <c r="DQ105" s="116">
        <f t="shared" si="236"/>
        <v>0</v>
      </c>
      <c r="DR105" s="116">
        <f t="shared" si="237"/>
        <v>0</v>
      </c>
      <c r="DS105" s="116">
        <f t="shared" si="238"/>
        <v>0</v>
      </c>
      <c r="DT105" s="116">
        <f t="shared" si="244"/>
        <v>0</v>
      </c>
      <c r="DU105" s="116">
        <f t="shared" si="239"/>
        <v>0</v>
      </c>
      <c r="DV105" s="116">
        <f t="shared" si="263"/>
        <v>0</v>
      </c>
      <c r="DW105" s="116">
        <f t="shared" si="264"/>
        <v>0</v>
      </c>
      <c r="DX105" s="114" t="b">
        <f t="shared" si="153"/>
        <v>0</v>
      </c>
      <c r="DY105" s="116" t="str">
        <f t="shared" si="240"/>
        <v>FAILED CHECKS</v>
      </c>
      <c r="DZ105" s="2"/>
      <c r="EA105" s="105" t="str">
        <f t="shared" si="154"/>
        <v/>
      </c>
      <c r="EB105" s="2"/>
      <c r="EC105" s="105" t="str">
        <f t="shared" si="155"/>
        <v/>
      </c>
      <c r="ED105" s="2"/>
      <c r="EE105" s="105" t="str">
        <f t="shared" si="156"/>
        <v/>
      </c>
      <c r="EF105" s="2"/>
      <c r="EG105" s="6">
        <f t="shared" si="242"/>
        <v>95</v>
      </c>
      <c r="EH105" s="2"/>
      <c r="EI105" s="29" t="str">
        <f>IF(ISBLANK('IP Rules'!P105),"",'IP Rules'!P105)</f>
        <v/>
      </c>
      <c r="EJ105" s="2"/>
      <c r="EK105" s="29" t="str">
        <f>IF(ISBLANK('IP Rules'!R105),"",'IP Rules'!R105)</f>
        <v/>
      </c>
      <c r="EL105" s="2"/>
      <c r="EM105" s="29" t="str">
        <f>IF(ISBLANK('IP Rules'!T105),"",'IP Rules'!T105)</f>
        <v/>
      </c>
      <c r="EN105" s="2"/>
      <c r="EO105" s="7" t="str">
        <f t="shared" si="147"/>
        <v>NO</v>
      </c>
      <c r="EP105" s="7" t="str">
        <f t="shared" si="148"/>
        <v>NO</v>
      </c>
      <c r="EQ105" s="7" t="str">
        <f t="shared" si="149"/>
        <v/>
      </c>
      <c r="ER105" s="7" t="str">
        <f t="shared" si="150"/>
        <v/>
      </c>
      <c r="ES105" s="7" t="str">
        <f>IF(AND(ISNUMBER('IP Rules'!R105),'IP Rules'!R105&gt;=0,'IP Rules'!R105&lt;=65535),"GOOD","BAD")</f>
        <v>BAD</v>
      </c>
      <c r="ET105" s="7" t="str">
        <f>IF(OR(AND(ISNUMBER('IP Rules'!T105),'IP Rules'!T105&gt;=1,'IP Rules'!T105&lt;=65535,'IP Rules'!R105&lt;'IP Rules'!T105),'IP Rules'!T105=""),"GOOD","BAD")</f>
        <v>GOOD</v>
      </c>
      <c r="EU105" s="9" t="str">
        <f t="shared" si="151"/>
        <v/>
      </c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</row>
    <row r="106" spans="1:211" ht="15.75" thickBot="1">
      <c r="A106" s="2"/>
      <c r="B106" s="6">
        <f t="shared" si="241"/>
        <v>96</v>
      </c>
      <c r="C106" s="2"/>
      <c r="D106" s="48" t="str">
        <f>IF(ISBLANK('IP Rules'!H106),"",'IP Rules'!H106)</f>
        <v/>
      </c>
      <c r="E106" s="52" t="str">
        <f t="shared" si="157"/>
        <v/>
      </c>
      <c r="F106" s="52" t="str">
        <f t="shared" si="158"/>
        <v/>
      </c>
      <c r="G106" s="52" t="str">
        <f t="shared" si="159"/>
        <v/>
      </c>
      <c r="H106" s="52" t="str">
        <f t="shared" si="160"/>
        <v/>
      </c>
      <c r="I106" s="52" t="str">
        <f t="shared" si="161"/>
        <v/>
      </c>
      <c r="J106" s="52" t="str">
        <f t="shared" si="162"/>
        <v/>
      </c>
      <c r="K106" s="52" t="str">
        <f t="shared" si="163"/>
        <v/>
      </c>
      <c r="L106" s="52" t="str">
        <f t="shared" si="164"/>
        <v/>
      </c>
      <c r="M106" s="2"/>
      <c r="N106" s="52" t="str">
        <f t="shared" si="165"/>
        <v/>
      </c>
      <c r="O106" s="2"/>
      <c r="P106" s="103" t="str">
        <f>IF(UPPER('IP Rules'!H106)="ANY","",IF(LEN(TRIM('IP Rules'!J106))=0,"",'IP Rules'!J106))</f>
        <v/>
      </c>
      <c r="Q106" s="7" t="str">
        <f t="shared" si="166"/>
        <v/>
      </c>
      <c r="R106" s="109" t="str">
        <f t="shared" si="167"/>
        <v>MISSING</v>
      </c>
      <c r="S106" s="109" t="str">
        <f t="shared" si="168"/>
        <v>MISSING</v>
      </c>
      <c r="T106" s="109" t="str">
        <f t="shared" si="169"/>
        <v>MISSING</v>
      </c>
      <c r="U106" s="110" t="str">
        <f t="shared" si="170"/>
        <v>ERROR</v>
      </c>
      <c r="V106" s="111" t="str">
        <f t="shared" si="171"/>
        <v>ERROR</v>
      </c>
      <c r="W106" s="111" t="str">
        <f t="shared" si="172"/>
        <v>ERROR</v>
      </c>
      <c r="X106" s="111" t="str">
        <f t="shared" si="173"/>
        <v>ERROR</v>
      </c>
      <c r="Y106" s="109" t="str">
        <f t="shared" si="174"/>
        <v>ERROR</v>
      </c>
      <c r="Z106" s="110" t="str">
        <f t="shared" si="175"/>
        <v>ERROR</v>
      </c>
      <c r="AA106" s="109" t="str">
        <f t="shared" si="176"/>
        <v>ERROR</v>
      </c>
      <c r="AB106" s="109" t="str">
        <f t="shared" si="177"/>
        <v>ERROR</v>
      </c>
      <c r="AC106" s="109" t="str">
        <f t="shared" si="178"/>
        <v>ERROR</v>
      </c>
      <c r="AD106" s="109" t="str">
        <f t="shared" si="179"/>
        <v>ERROR</v>
      </c>
      <c r="AE106" s="110" t="str">
        <f t="shared" si="180"/>
        <v>ERROR</v>
      </c>
      <c r="AF106" s="7" t="str">
        <f t="shared" si="181"/>
        <v/>
      </c>
      <c r="AG106" s="104" t="str">
        <f t="shared" si="182"/>
        <v/>
      </c>
      <c r="AH106" s="104" t="str">
        <f t="shared" si="183"/>
        <v/>
      </c>
      <c r="AI106" s="104" t="str">
        <f t="shared" si="184"/>
        <v/>
      </c>
      <c r="AJ106" s="114" t="str">
        <f>IF(AND(Q106&lt;&gt;"ERROR",UPPER('IP Rules'!D106)="GLOBAL",UPPER(N106)="ANY"),"All_IPs","")</f>
        <v/>
      </c>
      <c r="AK106" s="114" t="str">
        <f>IF(AND(Q106&lt;&gt;"ERROR",UPPER('IP Rules'!D106)="NATIONAL",UPPER(N106)="ANY"),"GRP_ALL_CNSP_SUBNETS","")</f>
        <v/>
      </c>
      <c r="AL106" s="104" t="str">
        <f>IF(LEN(TRIM(D106))=0,"",IF(AND(Q106&lt;&gt;"ERROR",UPPER('IP Rules'!H106)&lt;&gt;"ANY"),AI106&amp;N106&amp;"_"&amp;AG106,""))</f>
        <v/>
      </c>
      <c r="AM106" s="109" t="str">
        <f t="shared" si="185"/>
        <v>FAILED CHECKS</v>
      </c>
      <c r="AN106" s="2"/>
      <c r="AO106" s="62" t="str">
        <f t="shared" si="152"/>
        <v/>
      </c>
      <c r="AP106" s="26"/>
      <c r="AQ106" s="62" t="str">
        <f t="shared" si="186"/>
        <v/>
      </c>
      <c r="AR106" s="26"/>
      <c r="AS106" s="6">
        <f>'IP Rules'!F106</f>
        <v>0</v>
      </c>
      <c r="AT106" s="2"/>
      <c r="AU106" s="6">
        <f t="shared" si="187"/>
        <v>96</v>
      </c>
      <c r="AV106" s="2"/>
      <c r="AW106" s="46" t="str">
        <f>IF(ISBLANK('IP Rules'!L106),"",'IP Rules'!L106)</f>
        <v/>
      </c>
      <c r="AX106" s="2"/>
      <c r="AY106" s="52" t="str">
        <f t="shared" si="188"/>
        <v/>
      </c>
      <c r="AZ106" s="52" t="str">
        <f t="shared" si="189"/>
        <v/>
      </c>
      <c r="BA106" s="52" t="str">
        <f t="shared" si="190"/>
        <v/>
      </c>
      <c r="BB106" s="52" t="str">
        <f t="shared" si="191"/>
        <v/>
      </c>
      <c r="BC106" s="52" t="str">
        <f t="shared" si="192"/>
        <v/>
      </c>
      <c r="BD106" s="52" t="str">
        <f t="shared" si="193"/>
        <v/>
      </c>
      <c r="BE106" s="52" t="str">
        <f t="shared" si="194"/>
        <v/>
      </c>
      <c r="BF106" s="52" t="str">
        <f t="shared" si="195"/>
        <v/>
      </c>
      <c r="BG106" s="52" t="str">
        <f t="shared" si="196"/>
        <v/>
      </c>
      <c r="BH106" s="2"/>
      <c r="BI106" s="103" t="str">
        <f>IF(ISBLANK('IP Rules'!N106),"",'IP Rules'!N106)</f>
        <v/>
      </c>
      <c r="BJ106" s="110" t="str">
        <f t="shared" si="245"/>
        <v/>
      </c>
      <c r="BK106" s="109" t="str">
        <f t="shared" si="246"/>
        <v>MISSING</v>
      </c>
      <c r="BL106" s="109" t="str">
        <f t="shared" si="247"/>
        <v>MISSING</v>
      </c>
      <c r="BM106" s="109" t="str">
        <f t="shared" si="248"/>
        <v>MISSING</v>
      </c>
      <c r="BN106" s="110" t="str">
        <f t="shared" si="249"/>
        <v>ERROR</v>
      </c>
      <c r="BO106" s="111" t="str">
        <f t="shared" si="250"/>
        <v>ERROR</v>
      </c>
      <c r="BP106" s="111" t="str">
        <f t="shared" si="251"/>
        <v>ERROR</v>
      </c>
      <c r="BQ106" s="111" t="str">
        <f t="shared" si="252"/>
        <v>ERROR</v>
      </c>
      <c r="BR106" s="109" t="str">
        <f t="shared" si="253"/>
        <v>ERROR</v>
      </c>
      <c r="BS106" s="110" t="str">
        <f t="shared" si="254"/>
        <v>ERROR</v>
      </c>
      <c r="BT106" s="109" t="str">
        <f t="shared" si="197"/>
        <v>ERROR</v>
      </c>
      <c r="BU106" s="109" t="str">
        <f t="shared" si="198"/>
        <v>ERROR</v>
      </c>
      <c r="BV106" s="109" t="str">
        <f t="shared" si="199"/>
        <v>ERROR</v>
      </c>
      <c r="BW106" s="109" t="str">
        <f t="shared" si="200"/>
        <v>ERROR</v>
      </c>
      <c r="BX106" s="110" t="str">
        <f t="shared" si="255"/>
        <v>ERROR</v>
      </c>
      <c r="BY106" s="110" t="str">
        <f t="shared" si="243"/>
        <v/>
      </c>
      <c r="BZ106" s="117" t="str">
        <f t="shared" si="201"/>
        <v>OK</v>
      </c>
      <c r="CA106" s="104" t="str">
        <f t="shared" si="256"/>
        <v/>
      </c>
      <c r="CB106" s="104" t="str">
        <f t="shared" si="257"/>
        <v/>
      </c>
      <c r="CC106" s="104" t="str">
        <f t="shared" si="258"/>
        <v/>
      </c>
      <c r="CD106" s="109" t="str">
        <f t="shared" si="202"/>
        <v>FAILED CHECKS</v>
      </c>
      <c r="CE106" s="22"/>
      <c r="CF106" s="116" t="str">
        <f t="shared" si="259"/>
        <v>ERROR</v>
      </c>
      <c r="CG106" s="116" t="str">
        <f t="shared" si="260"/>
        <v>-</v>
      </c>
      <c r="CH106" s="116" t="str">
        <f t="shared" si="261"/>
        <v>-</v>
      </c>
      <c r="CI106" s="116" t="str">
        <f t="shared" si="262"/>
        <v>-</v>
      </c>
      <c r="CJ106" s="116">
        <f t="shared" si="203"/>
        <v>0</v>
      </c>
      <c r="CK106" s="116">
        <f t="shared" si="204"/>
        <v>0</v>
      </c>
      <c r="CL106" s="116">
        <f t="shared" si="205"/>
        <v>0</v>
      </c>
      <c r="CM106" s="116">
        <f t="shared" si="206"/>
        <v>0</v>
      </c>
      <c r="CN106" s="116">
        <f t="shared" si="207"/>
        <v>0</v>
      </c>
      <c r="CO106" s="116">
        <f t="shared" si="208"/>
        <v>0</v>
      </c>
      <c r="CP106" s="116">
        <f t="shared" si="209"/>
        <v>0</v>
      </c>
      <c r="CQ106" s="116">
        <f t="shared" si="210"/>
        <v>0</v>
      </c>
      <c r="CR106" s="116">
        <f t="shared" si="211"/>
        <v>0</v>
      </c>
      <c r="CS106" s="116">
        <f t="shared" si="212"/>
        <v>0</v>
      </c>
      <c r="CT106" s="116">
        <f t="shared" si="213"/>
        <v>0</v>
      </c>
      <c r="CU106" s="116">
        <f t="shared" si="214"/>
        <v>0</v>
      </c>
      <c r="CV106" s="116">
        <f t="shared" si="215"/>
        <v>0</v>
      </c>
      <c r="CW106" s="116">
        <f t="shared" si="216"/>
        <v>0</v>
      </c>
      <c r="CX106" s="116">
        <f t="shared" si="217"/>
        <v>0</v>
      </c>
      <c r="CY106" s="116">
        <f t="shared" si="218"/>
        <v>0</v>
      </c>
      <c r="CZ106" s="116">
        <f t="shared" si="219"/>
        <v>0</v>
      </c>
      <c r="DA106" s="116">
        <f t="shared" si="220"/>
        <v>0</v>
      </c>
      <c r="DB106" s="116">
        <f t="shared" si="221"/>
        <v>0</v>
      </c>
      <c r="DC106" s="116">
        <f t="shared" si="222"/>
        <v>0</v>
      </c>
      <c r="DD106" s="116">
        <f t="shared" si="223"/>
        <v>0</v>
      </c>
      <c r="DE106" s="116">
        <f t="shared" si="224"/>
        <v>0</v>
      </c>
      <c r="DF106" s="116">
        <f t="shared" si="225"/>
        <v>0</v>
      </c>
      <c r="DG106" s="116">
        <f t="shared" si="226"/>
        <v>0</v>
      </c>
      <c r="DH106" s="116">
        <f t="shared" si="227"/>
        <v>0</v>
      </c>
      <c r="DI106" s="116">
        <f t="shared" si="228"/>
        <v>0</v>
      </c>
      <c r="DJ106" s="116">
        <f t="shared" si="229"/>
        <v>0</v>
      </c>
      <c r="DK106" s="116">
        <f t="shared" si="230"/>
        <v>0</v>
      </c>
      <c r="DL106" s="116">
        <f t="shared" si="231"/>
        <v>0</v>
      </c>
      <c r="DM106" s="116">
        <f t="shared" si="232"/>
        <v>0</v>
      </c>
      <c r="DN106" s="116">
        <f t="shared" si="233"/>
        <v>0</v>
      </c>
      <c r="DO106" s="116">
        <f t="shared" si="234"/>
        <v>0</v>
      </c>
      <c r="DP106" s="116">
        <f t="shared" si="235"/>
        <v>0</v>
      </c>
      <c r="DQ106" s="116">
        <f t="shared" si="236"/>
        <v>0</v>
      </c>
      <c r="DR106" s="116">
        <f t="shared" si="237"/>
        <v>0</v>
      </c>
      <c r="DS106" s="116">
        <f t="shared" si="238"/>
        <v>0</v>
      </c>
      <c r="DT106" s="116">
        <f t="shared" si="244"/>
        <v>0</v>
      </c>
      <c r="DU106" s="116">
        <f t="shared" si="239"/>
        <v>0</v>
      </c>
      <c r="DV106" s="116">
        <f t="shared" si="263"/>
        <v>0</v>
      </c>
      <c r="DW106" s="116">
        <f t="shared" si="264"/>
        <v>0</v>
      </c>
      <c r="DX106" s="114" t="b">
        <f t="shared" si="153"/>
        <v>0</v>
      </c>
      <c r="DY106" s="116" t="str">
        <f t="shared" si="240"/>
        <v>FAILED CHECKS</v>
      </c>
      <c r="DZ106" s="2"/>
      <c r="EA106" s="105" t="str">
        <f t="shared" si="154"/>
        <v/>
      </c>
      <c r="EB106" s="2"/>
      <c r="EC106" s="105" t="str">
        <f t="shared" si="155"/>
        <v/>
      </c>
      <c r="ED106" s="2"/>
      <c r="EE106" s="105" t="str">
        <f t="shared" si="156"/>
        <v/>
      </c>
      <c r="EF106" s="2"/>
      <c r="EG106" s="6">
        <f t="shared" si="242"/>
        <v>96</v>
      </c>
      <c r="EH106" s="2"/>
      <c r="EI106" s="29" t="str">
        <f>IF(ISBLANK('IP Rules'!P106),"",'IP Rules'!P106)</f>
        <v/>
      </c>
      <c r="EJ106" s="2"/>
      <c r="EK106" s="29" t="str">
        <f>IF(ISBLANK('IP Rules'!R106),"",'IP Rules'!R106)</f>
        <v/>
      </c>
      <c r="EL106" s="2"/>
      <c r="EM106" s="29" t="str">
        <f>IF(ISBLANK('IP Rules'!T106),"",'IP Rules'!T106)</f>
        <v/>
      </c>
      <c r="EN106" s="2"/>
      <c r="EO106" s="7" t="str">
        <f t="shared" si="147"/>
        <v>NO</v>
      </c>
      <c r="EP106" s="7" t="str">
        <f t="shared" si="148"/>
        <v>NO</v>
      </c>
      <c r="EQ106" s="7" t="str">
        <f t="shared" si="149"/>
        <v/>
      </c>
      <c r="ER106" s="7" t="str">
        <f t="shared" si="150"/>
        <v/>
      </c>
      <c r="ES106" s="7" t="str">
        <f>IF(AND(ISNUMBER('IP Rules'!R106),'IP Rules'!R106&gt;=0,'IP Rules'!R106&lt;=65535),"GOOD","BAD")</f>
        <v>BAD</v>
      </c>
      <c r="ET106" s="7" t="str">
        <f>IF(OR(AND(ISNUMBER('IP Rules'!T106),'IP Rules'!T106&gt;=1,'IP Rules'!T106&lt;=65535,'IP Rules'!R106&lt;'IP Rules'!T106),'IP Rules'!T106=""),"GOOD","BAD")</f>
        <v>GOOD</v>
      </c>
      <c r="EU106" s="9" t="str">
        <f t="shared" si="151"/>
        <v/>
      </c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</row>
    <row r="107" spans="1:211" ht="15.75" thickBot="1">
      <c r="A107" s="2"/>
      <c r="B107" s="6">
        <f t="shared" si="241"/>
        <v>97</v>
      </c>
      <c r="C107" s="2"/>
      <c r="D107" s="48" t="str">
        <f>IF(ISBLANK('IP Rules'!H107),"",'IP Rules'!H107)</f>
        <v/>
      </c>
      <c r="E107" s="52" t="str">
        <f t="shared" si="157"/>
        <v/>
      </c>
      <c r="F107" s="52" t="str">
        <f t="shared" si="158"/>
        <v/>
      </c>
      <c r="G107" s="52" t="str">
        <f t="shared" si="159"/>
        <v/>
      </c>
      <c r="H107" s="52" t="str">
        <f t="shared" si="160"/>
        <v/>
      </c>
      <c r="I107" s="52" t="str">
        <f t="shared" si="161"/>
        <v/>
      </c>
      <c r="J107" s="52" t="str">
        <f t="shared" si="162"/>
        <v/>
      </c>
      <c r="K107" s="52" t="str">
        <f t="shared" si="163"/>
        <v/>
      </c>
      <c r="L107" s="52" t="str">
        <f t="shared" si="164"/>
        <v/>
      </c>
      <c r="M107" s="2"/>
      <c r="N107" s="52" t="str">
        <f t="shared" si="165"/>
        <v/>
      </c>
      <c r="O107" s="2"/>
      <c r="P107" s="103" t="str">
        <f>IF(UPPER('IP Rules'!H107)="ANY","",IF(LEN(TRIM('IP Rules'!J107))=0,"",'IP Rules'!J107))</f>
        <v/>
      </c>
      <c r="Q107" s="7" t="str">
        <f t="shared" si="166"/>
        <v/>
      </c>
      <c r="R107" s="109" t="str">
        <f t="shared" si="167"/>
        <v>MISSING</v>
      </c>
      <c r="S107" s="109" t="str">
        <f t="shared" si="168"/>
        <v>MISSING</v>
      </c>
      <c r="T107" s="109" t="str">
        <f t="shared" si="169"/>
        <v>MISSING</v>
      </c>
      <c r="U107" s="110" t="str">
        <f t="shared" si="170"/>
        <v>ERROR</v>
      </c>
      <c r="V107" s="111" t="str">
        <f t="shared" si="171"/>
        <v>ERROR</v>
      </c>
      <c r="W107" s="111" t="str">
        <f t="shared" si="172"/>
        <v>ERROR</v>
      </c>
      <c r="X107" s="111" t="str">
        <f t="shared" si="173"/>
        <v>ERROR</v>
      </c>
      <c r="Y107" s="109" t="str">
        <f t="shared" si="174"/>
        <v>ERROR</v>
      </c>
      <c r="Z107" s="110" t="str">
        <f t="shared" si="175"/>
        <v>ERROR</v>
      </c>
      <c r="AA107" s="109" t="str">
        <f t="shared" si="176"/>
        <v>ERROR</v>
      </c>
      <c r="AB107" s="109" t="str">
        <f t="shared" si="177"/>
        <v>ERROR</v>
      </c>
      <c r="AC107" s="109" t="str">
        <f t="shared" si="178"/>
        <v>ERROR</v>
      </c>
      <c r="AD107" s="109" t="str">
        <f t="shared" si="179"/>
        <v>ERROR</v>
      </c>
      <c r="AE107" s="110" t="str">
        <f t="shared" si="180"/>
        <v>ERROR</v>
      </c>
      <c r="AF107" s="7" t="str">
        <f t="shared" si="181"/>
        <v/>
      </c>
      <c r="AG107" s="104" t="str">
        <f t="shared" si="182"/>
        <v/>
      </c>
      <c r="AH107" s="104" t="str">
        <f t="shared" si="183"/>
        <v/>
      </c>
      <c r="AI107" s="104" t="str">
        <f t="shared" si="184"/>
        <v/>
      </c>
      <c r="AJ107" s="114" t="str">
        <f>IF(AND(Q107&lt;&gt;"ERROR",UPPER('IP Rules'!D107)="GLOBAL",UPPER(N107)="ANY"),"All_IPs","")</f>
        <v/>
      </c>
      <c r="AK107" s="114" t="str">
        <f>IF(AND(Q107&lt;&gt;"ERROR",UPPER('IP Rules'!D107)="NATIONAL",UPPER(N107)="ANY"),"GRP_ALL_CNSP_SUBNETS","")</f>
        <v/>
      </c>
      <c r="AL107" s="104" t="str">
        <f>IF(LEN(TRIM(D107))=0,"",IF(AND(Q107&lt;&gt;"ERROR",UPPER('IP Rules'!H107)&lt;&gt;"ANY"),AI107&amp;N107&amp;"_"&amp;AG107,""))</f>
        <v/>
      </c>
      <c r="AM107" s="109" t="str">
        <f t="shared" si="185"/>
        <v>FAILED CHECKS</v>
      </c>
      <c r="AN107" s="2"/>
      <c r="AO107" s="62" t="str">
        <f t="shared" si="152"/>
        <v/>
      </c>
      <c r="AP107" s="26"/>
      <c r="AQ107" s="62" t="str">
        <f t="shared" si="186"/>
        <v/>
      </c>
      <c r="AR107" s="26"/>
      <c r="AS107" s="6">
        <f>'IP Rules'!F107</f>
        <v>0</v>
      </c>
      <c r="AT107" s="2"/>
      <c r="AU107" s="6">
        <f t="shared" si="187"/>
        <v>97</v>
      </c>
      <c r="AV107" s="2"/>
      <c r="AW107" s="46" t="str">
        <f>IF(ISBLANK('IP Rules'!L107),"",'IP Rules'!L107)</f>
        <v/>
      </c>
      <c r="AX107" s="2"/>
      <c r="AY107" s="52" t="str">
        <f t="shared" si="188"/>
        <v/>
      </c>
      <c r="AZ107" s="52" t="str">
        <f t="shared" si="189"/>
        <v/>
      </c>
      <c r="BA107" s="52" t="str">
        <f t="shared" si="190"/>
        <v/>
      </c>
      <c r="BB107" s="52" t="str">
        <f t="shared" si="191"/>
        <v/>
      </c>
      <c r="BC107" s="52" t="str">
        <f t="shared" si="192"/>
        <v/>
      </c>
      <c r="BD107" s="52" t="str">
        <f t="shared" si="193"/>
        <v/>
      </c>
      <c r="BE107" s="52" t="str">
        <f t="shared" si="194"/>
        <v/>
      </c>
      <c r="BF107" s="52" t="str">
        <f t="shared" si="195"/>
        <v/>
      </c>
      <c r="BG107" s="52" t="str">
        <f t="shared" si="196"/>
        <v/>
      </c>
      <c r="BH107" s="2"/>
      <c r="BI107" s="103" t="str">
        <f>IF(ISBLANK('IP Rules'!N107),"",'IP Rules'!N107)</f>
        <v/>
      </c>
      <c r="BJ107" s="110" t="str">
        <f t="shared" si="245"/>
        <v/>
      </c>
      <c r="BK107" s="109" t="str">
        <f t="shared" si="246"/>
        <v>MISSING</v>
      </c>
      <c r="BL107" s="109" t="str">
        <f t="shared" si="247"/>
        <v>MISSING</v>
      </c>
      <c r="BM107" s="109" t="str">
        <f t="shared" si="248"/>
        <v>MISSING</v>
      </c>
      <c r="BN107" s="110" t="str">
        <f t="shared" si="249"/>
        <v>ERROR</v>
      </c>
      <c r="BO107" s="111" t="str">
        <f t="shared" si="250"/>
        <v>ERROR</v>
      </c>
      <c r="BP107" s="111" t="str">
        <f t="shared" si="251"/>
        <v>ERROR</v>
      </c>
      <c r="BQ107" s="111" t="str">
        <f t="shared" si="252"/>
        <v>ERROR</v>
      </c>
      <c r="BR107" s="109" t="str">
        <f t="shared" si="253"/>
        <v>ERROR</v>
      </c>
      <c r="BS107" s="110" t="str">
        <f t="shared" si="254"/>
        <v>ERROR</v>
      </c>
      <c r="BT107" s="109" t="str">
        <f t="shared" si="197"/>
        <v>ERROR</v>
      </c>
      <c r="BU107" s="109" t="str">
        <f t="shared" si="198"/>
        <v>ERROR</v>
      </c>
      <c r="BV107" s="109" t="str">
        <f t="shared" si="199"/>
        <v>ERROR</v>
      </c>
      <c r="BW107" s="109" t="str">
        <f t="shared" si="200"/>
        <v>ERROR</v>
      </c>
      <c r="BX107" s="110" t="str">
        <f t="shared" si="255"/>
        <v>ERROR</v>
      </c>
      <c r="BY107" s="110" t="str">
        <f t="shared" si="243"/>
        <v/>
      </c>
      <c r="BZ107" s="117" t="str">
        <f t="shared" si="201"/>
        <v>OK</v>
      </c>
      <c r="CA107" s="104" t="str">
        <f t="shared" si="256"/>
        <v/>
      </c>
      <c r="CB107" s="104" t="str">
        <f t="shared" si="257"/>
        <v/>
      </c>
      <c r="CC107" s="104" t="str">
        <f t="shared" si="258"/>
        <v/>
      </c>
      <c r="CD107" s="109" t="str">
        <f t="shared" si="202"/>
        <v>FAILED CHECKS</v>
      </c>
      <c r="CE107" s="22"/>
      <c r="CF107" s="116" t="str">
        <f t="shared" si="259"/>
        <v>ERROR</v>
      </c>
      <c r="CG107" s="116" t="str">
        <f t="shared" si="260"/>
        <v>-</v>
      </c>
      <c r="CH107" s="116" t="str">
        <f t="shared" si="261"/>
        <v>-</v>
      </c>
      <c r="CI107" s="116" t="str">
        <f t="shared" si="262"/>
        <v>-</v>
      </c>
      <c r="CJ107" s="116">
        <f t="shared" si="203"/>
        <v>0</v>
      </c>
      <c r="CK107" s="116">
        <f t="shared" si="204"/>
        <v>0</v>
      </c>
      <c r="CL107" s="116">
        <f t="shared" si="205"/>
        <v>0</v>
      </c>
      <c r="CM107" s="116">
        <f t="shared" si="206"/>
        <v>0</v>
      </c>
      <c r="CN107" s="116">
        <f t="shared" si="207"/>
        <v>0</v>
      </c>
      <c r="CO107" s="116">
        <f t="shared" si="208"/>
        <v>0</v>
      </c>
      <c r="CP107" s="116">
        <f t="shared" si="209"/>
        <v>0</v>
      </c>
      <c r="CQ107" s="116">
        <f t="shared" si="210"/>
        <v>0</v>
      </c>
      <c r="CR107" s="116">
        <f t="shared" si="211"/>
        <v>0</v>
      </c>
      <c r="CS107" s="116">
        <f t="shared" si="212"/>
        <v>0</v>
      </c>
      <c r="CT107" s="116">
        <f t="shared" si="213"/>
        <v>0</v>
      </c>
      <c r="CU107" s="116">
        <f t="shared" si="214"/>
        <v>0</v>
      </c>
      <c r="CV107" s="116">
        <f t="shared" si="215"/>
        <v>0</v>
      </c>
      <c r="CW107" s="116">
        <f t="shared" si="216"/>
        <v>0</v>
      </c>
      <c r="CX107" s="116">
        <f t="shared" si="217"/>
        <v>0</v>
      </c>
      <c r="CY107" s="116">
        <f t="shared" si="218"/>
        <v>0</v>
      </c>
      <c r="CZ107" s="116">
        <f t="shared" si="219"/>
        <v>0</v>
      </c>
      <c r="DA107" s="116">
        <f t="shared" si="220"/>
        <v>0</v>
      </c>
      <c r="DB107" s="116">
        <f t="shared" si="221"/>
        <v>0</v>
      </c>
      <c r="DC107" s="116">
        <f t="shared" si="222"/>
        <v>0</v>
      </c>
      <c r="DD107" s="116">
        <f t="shared" si="223"/>
        <v>0</v>
      </c>
      <c r="DE107" s="116">
        <f t="shared" si="224"/>
        <v>0</v>
      </c>
      <c r="DF107" s="116">
        <f t="shared" si="225"/>
        <v>0</v>
      </c>
      <c r="DG107" s="116">
        <f t="shared" si="226"/>
        <v>0</v>
      </c>
      <c r="DH107" s="116">
        <f t="shared" si="227"/>
        <v>0</v>
      </c>
      <c r="DI107" s="116">
        <f t="shared" si="228"/>
        <v>0</v>
      </c>
      <c r="DJ107" s="116">
        <f t="shared" si="229"/>
        <v>0</v>
      </c>
      <c r="DK107" s="116">
        <f t="shared" si="230"/>
        <v>0</v>
      </c>
      <c r="DL107" s="116">
        <f t="shared" si="231"/>
        <v>0</v>
      </c>
      <c r="DM107" s="116">
        <f t="shared" si="232"/>
        <v>0</v>
      </c>
      <c r="DN107" s="116">
        <f t="shared" si="233"/>
        <v>0</v>
      </c>
      <c r="DO107" s="116">
        <f t="shared" si="234"/>
        <v>0</v>
      </c>
      <c r="DP107" s="116">
        <f t="shared" si="235"/>
        <v>0</v>
      </c>
      <c r="DQ107" s="116">
        <f t="shared" si="236"/>
        <v>0</v>
      </c>
      <c r="DR107" s="116">
        <f t="shared" si="237"/>
        <v>0</v>
      </c>
      <c r="DS107" s="116">
        <f t="shared" si="238"/>
        <v>0</v>
      </c>
      <c r="DT107" s="116">
        <f t="shared" si="244"/>
        <v>0</v>
      </c>
      <c r="DU107" s="116">
        <f t="shared" si="239"/>
        <v>0</v>
      </c>
      <c r="DV107" s="116">
        <f t="shared" si="263"/>
        <v>0</v>
      </c>
      <c r="DW107" s="116">
        <f t="shared" si="264"/>
        <v>0</v>
      </c>
      <c r="DX107" s="114" t="b">
        <f t="shared" si="153"/>
        <v>0</v>
      </c>
      <c r="DY107" s="116" t="str">
        <f t="shared" si="240"/>
        <v>FAILED CHECKS</v>
      </c>
      <c r="DZ107" s="2"/>
      <c r="EA107" s="105" t="str">
        <f t="shared" si="154"/>
        <v/>
      </c>
      <c r="EB107" s="2"/>
      <c r="EC107" s="105" t="str">
        <f t="shared" si="155"/>
        <v/>
      </c>
      <c r="ED107" s="2"/>
      <c r="EE107" s="105" t="str">
        <f t="shared" si="156"/>
        <v/>
      </c>
      <c r="EF107" s="2"/>
      <c r="EG107" s="6">
        <f t="shared" si="242"/>
        <v>97</v>
      </c>
      <c r="EH107" s="2"/>
      <c r="EI107" s="29" t="str">
        <f>IF(ISBLANK('IP Rules'!P107),"",'IP Rules'!P107)</f>
        <v/>
      </c>
      <c r="EJ107" s="2"/>
      <c r="EK107" s="29" t="str">
        <f>IF(ISBLANK('IP Rules'!R107),"",'IP Rules'!R107)</f>
        <v/>
      </c>
      <c r="EL107" s="2"/>
      <c r="EM107" s="29" t="str">
        <f>IF(ISBLANK('IP Rules'!T107),"",'IP Rules'!T107)</f>
        <v/>
      </c>
      <c r="EN107" s="2"/>
      <c r="EO107" s="7" t="str">
        <f t="shared" si="147"/>
        <v>NO</v>
      </c>
      <c r="EP107" s="7" t="str">
        <f t="shared" si="148"/>
        <v>NO</v>
      </c>
      <c r="EQ107" s="7" t="str">
        <f t="shared" si="149"/>
        <v/>
      </c>
      <c r="ER107" s="7" t="str">
        <f t="shared" si="150"/>
        <v/>
      </c>
      <c r="ES107" s="7" t="str">
        <f>IF(AND(ISNUMBER('IP Rules'!R107),'IP Rules'!R107&gt;=0,'IP Rules'!R107&lt;=65535),"GOOD","BAD")</f>
        <v>BAD</v>
      </c>
      <c r="ET107" s="7" t="str">
        <f>IF(OR(AND(ISNUMBER('IP Rules'!T107),'IP Rules'!T107&gt;=1,'IP Rules'!T107&lt;=65535,'IP Rules'!R107&lt;'IP Rules'!T107),'IP Rules'!T107=""),"GOOD","BAD")</f>
        <v>GOOD</v>
      </c>
      <c r="EU107" s="9" t="str">
        <f t="shared" si="151"/>
        <v/>
      </c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</row>
    <row r="108" spans="1:211" ht="15.75" thickBot="1">
      <c r="A108" s="2"/>
      <c r="B108" s="6">
        <f t="shared" si="241"/>
        <v>98</v>
      </c>
      <c r="C108" s="2"/>
      <c r="D108" s="48" t="str">
        <f>IF(ISBLANK('IP Rules'!H108),"",'IP Rules'!H108)</f>
        <v/>
      </c>
      <c r="E108" s="52" t="str">
        <f t="shared" si="157"/>
        <v/>
      </c>
      <c r="F108" s="52" t="str">
        <f t="shared" si="158"/>
        <v/>
      </c>
      <c r="G108" s="52" t="str">
        <f t="shared" si="159"/>
        <v/>
      </c>
      <c r="H108" s="52" t="str">
        <f t="shared" si="160"/>
        <v/>
      </c>
      <c r="I108" s="52" t="str">
        <f t="shared" si="161"/>
        <v/>
      </c>
      <c r="J108" s="52" t="str">
        <f t="shared" si="162"/>
        <v/>
      </c>
      <c r="K108" s="52" t="str">
        <f t="shared" si="163"/>
        <v/>
      </c>
      <c r="L108" s="52" t="str">
        <f t="shared" si="164"/>
        <v/>
      </c>
      <c r="M108" s="2"/>
      <c r="N108" s="52" t="str">
        <f t="shared" si="165"/>
        <v/>
      </c>
      <c r="O108" s="2"/>
      <c r="P108" s="103" t="str">
        <f>IF(UPPER('IP Rules'!H108)="ANY","",IF(LEN(TRIM('IP Rules'!J108))=0,"",'IP Rules'!J108))</f>
        <v/>
      </c>
      <c r="Q108" s="7" t="str">
        <f t="shared" si="166"/>
        <v/>
      </c>
      <c r="R108" s="109" t="str">
        <f t="shared" si="167"/>
        <v>MISSING</v>
      </c>
      <c r="S108" s="109" t="str">
        <f t="shared" si="168"/>
        <v>MISSING</v>
      </c>
      <c r="T108" s="109" t="str">
        <f t="shared" si="169"/>
        <v>MISSING</v>
      </c>
      <c r="U108" s="110" t="str">
        <f t="shared" si="170"/>
        <v>ERROR</v>
      </c>
      <c r="V108" s="111" t="str">
        <f t="shared" si="171"/>
        <v>ERROR</v>
      </c>
      <c r="W108" s="111" t="str">
        <f t="shared" si="172"/>
        <v>ERROR</v>
      </c>
      <c r="X108" s="111" t="str">
        <f t="shared" si="173"/>
        <v>ERROR</v>
      </c>
      <c r="Y108" s="109" t="str">
        <f t="shared" si="174"/>
        <v>ERROR</v>
      </c>
      <c r="Z108" s="110" t="str">
        <f t="shared" si="175"/>
        <v>ERROR</v>
      </c>
      <c r="AA108" s="109" t="str">
        <f t="shared" si="176"/>
        <v>ERROR</v>
      </c>
      <c r="AB108" s="109" t="str">
        <f t="shared" si="177"/>
        <v>ERROR</v>
      </c>
      <c r="AC108" s="109" t="str">
        <f t="shared" si="178"/>
        <v>ERROR</v>
      </c>
      <c r="AD108" s="109" t="str">
        <f t="shared" si="179"/>
        <v>ERROR</v>
      </c>
      <c r="AE108" s="110" t="str">
        <f t="shared" si="180"/>
        <v>ERROR</v>
      </c>
      <c r="AF108" s="7" t="str">
        <f t="shared" si="181"/>
        <v/>
      </c>
      <c r="AG108" s="104" t="str">
        <f t="shared" si="182"/>
        <v/>
      </c>
      <c r="AH108" s="104" t="str">
        <f t="shared" si="183"/>
        <v/>
      </c>
      <c r="AI108" s="104" t="str">
        <f t="shared" si="184"/>
        <v/>
      </c>
      <c r="AJ108" s="114" t="str">
        <f>IF(AND(Q108&lt;&gt;"ERROR",UPPER('IP Rules'!D108)="GLOBAL",UPPER(N108)="ANY"),"All_IPs","")</f>
        <v/>
      </c>
      <c r="AK108" s="114" t="str">
        <f>IF(AND(Q108&lt;&gt;"ERROR",UPPER('IP Rules'!D108)="NATIONAL",UPPER(N108)="ANY"),"GRP_ALL_CNSP_SUBNETS","")</f>
        <v/>
      </c>
      <c r="AL108" s="104" t="str">
        <f>IF(LEN(TRIM(D108))=0,"",IF(AND(Q108&lt;&gt;"ERROR",UPPER('IP Rules'!H108)&lt;&gt;"ANY"),AI108&amp;N108&amp;"_"&amp;AG108,""))</f>
        <v/>
      </c>
      <c r="AM108" s="109" t="str">
        <f t="shared" si="185"/>
        <v>FAILED CHECKS</v>
      </c>
      <c r="AN108" s="2"/>
      <c r="AO108" s="62" t="str">
        <f t="shared" si="152"/>
        <v/>
      </c>
      <c r="AP108" s="26"/>
      <c r="AQ108" s="62" t="str">
        <f t="shared" si="186"/>
        <v/>
      </c>
      <c r="AR108" s="26"/>
      <c r="AS108" s="6">
        <f>'IP Rules'!F108</f>
        <v>0</v>
      </c>
      <c r="AT108" s="2"/>
      <c r="AU108" s="6">
        <f t="shared" si="187"/>
        <v>98</v>
      </c>
      <c r="AV108" s="2"/>
      <c r="AW108" s="46" t="str">
        <f>IF(ISBLANK('IP Rules'!L108),"",'IP Rules'!L108)</f>
        <v/>
      </c>
      <c r="AX108" s="2"/>
      <c r="AY108" s="52" t="str">
        <f t="shared" si="188"/>
        <v/>
      </c>
      <c r="AZ108" s="52" t="str">
        <f t="shared" si="189"/>
        <v/>
      </c>
      <c r="BA108" s="52" t="str">
        <f t="shared" si="190"/>
        <v/>
      </c>
      <c r="BB108" s="52" t="str">
        <f t="shared" si="191"/>
        <v/>
      </c>
      <c r="BC108" s="52" t="str">
        <f t="shared" si="192"/>
        <v/>
      </c>
      <c r="BD108" s="52" t="str">
        <f t="shared" si="193"/>
        <v/>
      </c>
      <c r="BE108" s="52" t="str">
        <f t="shared" si="194"/>
        <v/>
      </c>
      <c r="BF108" s="52" t="str">
        <f t="shared" si="195"/>
        <v/>
      </c>
      <c r="BG108" s="52" t="str">
        <f t="shared" si="196"/>
        <v/>
      </c>
      <c r="BH108" s="2"/>
      <c r="BI108" s="103" t="str">
        <f>IF(ISBLANK('IP Rules'!N108),"",'IP Rules'!N108)</f>
        <v/>
      </c>
      <c r="BJ108" s="110" t="str">
        <f t="shared" si="245"/>
        <v/>
      </c>
      <c r="BK108" s="109" t="str">
        <f t="shared" si="246"/>
        <v>MISSING</v>
      </c>
      <c r="BL108" s="109" t="str">
        <f t="shared" si="247"/>
        <v>MISSING</v>
      </c>
      <c r="BM108" s="109" t="str">
        <f t="shared" si="248"/>
        <v>MISSING</v>
      </c>
      <c r="BN108" s="110" t="str">
        <f t="shared" si="249"/>
        <v>ERROR</v>
      </c>
      <c r="BO108" s="111" t="str">
        <f t="shared" si="250"/>
        <v>ERROR</v>
      </c>
      <c r="BP108" s="111" t="str">
        <f t="shared" si="251"/>
        <v>ERROR</v>
      </c>
      <c r="BQ108" s="111" t="str">
        <f t="shared" si="252"/>
        <v>ERROR</v>
      </c>
      <c r="BR108" s="109" t="str">
        <f t="shared" si="253"/>
        <v>ERROR</v>
      </c>
      <c r="BS108" s="110" t="str">
        <f t="shared" si="254"/>
        <v>ERROR</v>
      </c>
      <c r="BT108" s="109" t="str">
        <f t="shared" si="197"/>
        <v>ERROR</v>
      </c>
      <c r="BU108" s="109" t="str">
        <f t="shared" si="198"/>
        <v>ERROR</v>
      </c>
      <c r="BV108" s="109" t="str">
        <f t="shared" si="199"/>
        <v>ERROR</v>
      </c>
      <c r="BW108" s="109" t="str">
        <f t="shared" si="200"/>
        <v>ERROR</v>
      </c>
      <c r="BX108" s="110" t="str">
        <f t="shared" si="255"/>
        <v>ERROR</v>
      </c>
      <c r="BY108" s="110" t="str">
        <f t="shared" si="243"/>
        <v/>
      </c>
      <c r="BZ108" s="117" t="str">
        <f t="shared" si="201"/>
        <v>OK</v>
      </c>
      <c r="CA108" s="104" t="str">
        <f t="shared" si="256"/>
        <v/>
      </c>
      <c r="CB108" s="104" t="str">
        <f t="shared" si="257"/>
        <v/>
      </c>
      <c r="CC108" s="104" t="str">
        <f t="shared" si="258"/>
        <v/>
      </c>
      <c r="CD108" s="109" t="str">
        <f t="shared" si="202"/>
        <v>FAILED CHECKS</v>
      </c>
      <c r="CE108" s="22"/>
      <c r="CF108" s="116" t="str">
        <f t="shared" si="259"/>
        <v>ERROR</v>
      </c>
      <c r="CG108" s="116" t="str">
        <f t="shared" si="260"/>
        <v>-</v>
      </c>
      <c r="CH108" s="116" t="str">
        <f t="shared" si="261"/>
        <v>-</v>
      </c>
      <c r="CI108" s="116" t="str">
        <f t="shared" si="262"/>
        <v>-</v>
      </c>
      <c r="CJ108" s="116">
        <f t="shared" si="203"/>
        <v>0</v>
      </c>
      <c r="CK108" s="116">
        <f t="shared" si="204"/>
        <v>0</v>
      </c>
      <c r="CL108" s="116">
        <f t="shared" si="205"/>
        <v>0</v>
      </c>
      <c r="CM108" s="116">
        <f t="shared" si="206"/>
        <v>0</v>
      </c>
      <c r="CN108" s="116">
        <f t="shared" si="207"/>
        <v>0</v>
      </c>
      <c r="CO108" s="116">
        <f t="shared" si="208"/>
        <v>0</v>
      </c>
      <c r="CP108" s="116">
        <f t="shared" si="209"/>
        <v>0</v>
      </c>
      <c r="CQ108" s="116">
        <f t="shared" si="210"/>
        <v>0</v>
      </c>
      <c r="CR108" s="116">
        <f t="shared" si="211"/>
        <v>0</v>
      </c>
      <c r="CS108" s="116">
        <f t="shared" si="212"/>
        <v>0</v>
      </c>
      <c r="CT108" s="116">
        <f t="shared" si="213"/>
        <v>0</v>
      </c>
      <c r="CU108" s="116">
        <f t="shared" si="214"/>
        <v>0</v>
      </c>
      <c r="CV108" s="116">
        <f t="shared" si="215"/>
        <v>0</v>
      </c>
      <c r="CW108" s="116">
        <f t="shared" si="216"/>
        <v>0</v>
      </c>
      <c r="CX108" s="116">
        <f t="shared" si="217"/>
        <v>0</v>
      </c>
      <c r="CY108" s="116">
        <f t="shared" si="218"/>
        <v>0</v>
      </c>
      <c r="CZ108" s="116">
        <f t="shared" si="219"/>
        <v>0</v>
      </c>
      <c r="DA108" s="116">
        <f t="shared" si="220"/>
        <v>0</v>
      </c>
      <c r="DB108" s="116">
        <f t="shared" si="221"/>
        <v>0</v>
      </c>
      <c r="DC108" s="116">
        <f t="shared" si="222"/>
        <v>0</v>
      </c>
      <c r="DD108" s="116">
        <f t="shared" si="223"/>
        <v>0</v>
      </c>
      <c r="DE108" s="116">
        <f t="shared" si="224"/>
        <v>0</v>
      </c>
      <c r="DF108" s="116">
        <f t="shared" si="225"/>
        <v>0</v>
      </c>
      <c r="DG108" s="116">
        <f t="shared" si="226"/>
        <v>0</v>
      </c>
      <c r="DH108" s="116">
        <f t="shared" si="227"/>
        <v>0</v>
      </c>
      <c r="DI108" s="116">
        <f t="shared" si="228"/>
        <v>0</v>
      </c>
      <c r="DJ108" s="116">
        <f t="shared" si="229"/>
        <v>0</v>
      </c>
      <c r="DK108" s="116">
        <f t="shared" si="230"/>
        <v>0</v>
      </c>
      <c r="DL108" s="116">
        <f t="shared" si="231"/>
        <v>0</v>
      </c>
      <c r="DM108" s="116">
        <f t="shared" si="232"/>
        <v>0</v>
      </c>
      <c r="DN108" s="116">
        <f t="shared" si="233"/>
        <v>0</v>
      </c>
      <c r="DO108" s="116">
        <f t="shared" si="234"/>
        <v>0</v>
      </c>
      <c r="DP108" s="116">
        <f t="shared" si="235"/>
        <v>0</v>
      </c>
      <c r="DQ108" s="116">
        <f t="shared" si="236"/>
        <v>0</v>
      </c>
      <c r="DR108" s="116">
        <f t="shared" si="237"/>
        <v>0</v>
      </c>
      <c r="DS108" s="116">
        <f t="shared" si="238"/>
        <v>0</v>
      </c>
      <c r="DT108" s="116">
        <f t="shared" si="244"/>
        <v>0</v>
      </c>
      <c r="DU108" s="116">
        <f t="shared" si="239"/>
        <v>0</v>
      </c>
      <c r="DV108" s="116">
        <f t="shared" si="263"/>
        <v>0</v>
      </c>
      <c r="DW108" s="116">
        <f t="shared" si="264"/>
        <v>0</v>
      </c>
      <c r="DX108" s="114" t="b">
        <f t="shared" si="153"/>
        <v>0</v>
      </c>
      <c r="DY108" s="116" t="str">
        <f t="shared" si="240"/>
        <v>FAILED CHECKS</v>
      </c>
      <c r="DZ108" s="2"/>
      <c r="EA108" s="105" t="str">
        <f t="shared" si="154"/>
        <v/>
      </c>
      <c r="EB108" s="2"/>
      <c r="EC108" s="105" t="str">
        <f t="shared" si="155"/>
        <v/>
      </c>
      <c r="ED108" s="2"/>
      <c r="EE108" s="105" t="str">
        <f t="shared" si="156"/>
        <v/>
      </c>
      <c r="EF108" s="2"/>
      <c r="EG108" s="6">
        <f t="shared" si="242"/>
        <v>98</v>
      </c>
      <c r="EH108" s="2"/>
      <c r="EI108" s="29" t="str">
        <f>IF(ISBLANK('IP Rules'!P108),"",'IP Rules'!P108)</f>
        <v/>
      </c>
      <c r="EJ108" s="2"/>
      <c r="EK108" s="29" t="str">
        <f>IF(ISBLANK('IP Rules'!R108),"",'IP Rules'!R108)</f>
        <v/>
      </c>
      <c r="EL108" s="2"/>
      <c r="EM108" s="29" t="str">
        <f>IF(ISBLANK('IP Rules'!T108),"",'IP Rules'!T108)</f>
        <v/>
      </c>
      <c r="EN108" s="2"/>
      <c r="EO108" s="7" t="str">
        <f t="shared" si="147"/>
        <v>NO</v>
      </c>
      <c r="EP108" s="7" t="str">
        <f t="shared" si="148"/>
        <v>NO</v>
      </c>
      <c r="EQ108" s="7" t="str">
        <f t="shared" si="149"/>
        <v/>
      </c>
      <c r="ER108" s="7" t="str">
        <f t="shared" si="150"/>
        <v/>
      </c>
      <c r="ES108" s="7" t="str">
        <f>IF(AND(ISNUMBER('IP Rules'!R108),'IP Rules'!R108&gt;=0,'IP Rules'!R108&lt;=65535),"GOOD","BAD")</f>
        <v>BAD</v>
      </c>
      <c r="ET108" s="7" t="str">
        <f>IF(OR(AND(ISNUMBER('IP Rules'!T108),'IP Rules'!T108&gt;=1,'IP Rules'!T108&lt;=65535,'IP Rules'!R108&lt;'IP Rules'!T108),'IP Rules'!T108=""),"GOOD","BAD")</f>
        <v>GOOD</v>
      </c>
      <c r="EU108" s="9" t="str">
        <f t="shared" si="151"/>
        <v/>
      </c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</row>
    <row r="109" spans="1:211" ht="15.75" thickBot="1">
      <c r="A109" s="2"/>
      <c r="B109" s="6">
        <f t="shared" si="241"/>
        <v>99</v>
      </c>
      <c r="C109" s="2"/>
      <c r="D109" s="48" t="str">
        <f>IF(ISBLANK('IP Rules'!H109),"",'IP Rules'!H109)</f>
        <v/>
      </c>
      <c r="E109" s="52" t="str">
        <f t="shared" si="157"/>
        <v/>
      </c>
      <c r="F109" s="52" t="str">
        <f t="shared" si="158"/>
        <v/>
      </c>
      <c r="G109" s="52" t="str">
        <f t="shared" si="159"/>
        <v/>
      </c>
      <c r="H109" s="52" t="str">
        <f t="shared" si="160"/>
        <v/>
      </c>
      <c r="I109" s="52" t="str">
        <f t="shared" si="161"/>
        <v/>
      </c>
      <c r="J109" s="52" t="str">
        <f t="shared" si="162"/>
        <v/>
      </c>
      <c r="K109" s="52" t="str">
        <f t="shared" si="163"/>
        <v/>
      </c>
      <c r="L109" s="52" t="str">
        <f t="shared" si="164"/>
        <v/>
      </c>
      <c r="M109" s="2"/>
      <c r="N109" s="52" t="str">
        <f t="shared" si="165"/>
        <v/>
      </c>
      <c r="O109" s="2"/>
      <c r="P109" s="103" t="str">
        <f>IF(UPPER('IP Rules'!H109)="ANY","",IF(LEN(TRIM('IP Rules'!J109))=0,"",'IP Rules'!J109))</f>
        <v/>
      </c>
      <c r="Q109" s="7" t="str">
        <f t="shared" si="166"/>
        <v/>
      </c>
      <c r="R109" s="109" t="str">
        <f t="shared" si="167"/>
        <v>MISSING</v>
      </c>
      <c r="S109" s="109" t="str">
        <f t="shared" si="168"/>
        <v>MISSING</v>
      </c>
      <c r="T109" s="109" t="str">
        <f t="shared" si="169"/>
        <v>MISSING</v>
      </c>
      <c r="U109" s="110" t="str">
        <f t="shared" si="170"/>
        <v>ERROR</v>
      </c>
      <c r="V109" s="111" t="str">
        <f t="shared" si="171"/>
        <v>ERROR</v>
      </c>
      <c r="W109" s="111" t="str">
        <f t="shared" si="172"/>
        <v>ERROR</v>
      </c>
      <c r="X109" s="111" t="str">
        <f t="shared" si="173"/>
        <v>ERROR</v>
      </c>
      <c r="Y109" s="109" t="str">
        <f t="shared" si="174"/>
        <v>ERROR</v>
      </c>
      <c r="Z109" s="110" t="str">
        <f t="shared" si="175"/>
        <v>ERROR</v>
      </c>
      <c r="AA109" s="109" t="str">
        <f t="shared" si="176"/>
        <v>ERROR</v>
      </c>
      <c r="AB109" s="109" t="str">
        <f t="shared" si="177"/>
        <v>ERROR</v>
      </c>
      <c r="AC109" s="109" t="str">
        <f t="shared" si="178"/>
        <v>ERROR</v>
      </c>
      <c r="AD109" s="109" t="str">
        <f t="shared" si="179"/>
        <v>ERROR</v>
      </c>
      <c r="AE109" s="110" t="str">
        <f t="shared" si="180"/>
        <v>ERROR</v>
      </c>
      <c r="AF109" s="7" t="str">
        <f t="shared" si="181"/>
        <v/>
      </c>
      <c r="AG109" s="104" t="str">
        <f t="shared" si="182"/>
        <v/>
      </c>
      <c r="AH109" s="104" t="str">
        <f t="shared" si="183"/>
        <v/>
      </c>
      <c r="AI109" s="104" t="str">
        <f t="shared" si="184"/>
        <v/>
      </c>
      <c r="AJ109" s="114" t="str">
        <f>IF(AND(Q109&lt;&gt;"ERROR",UPPER('IP Rules'!D109)="GLOBAL",UPPER(N109)="ANY"),"All_IPs","")</f>
        <v/>
      </c>
      <c r="AK109" s="114" t="str">
        <f>IF(AND(Q109&lt;&gt;"ERROR",UPPER('IP Rules'!D109)="NATIONAL",UPPER(N109)="ANY"),"GRP_ALL_CNSP_SUBNETS","")</f>
        <v/>
      </c>
      <c r="AL109" s="104" t="str">
        <f>IF(LEN(TRIM(D109))=0,"",IF(AND(Q109&lt;&gt;"ERROR",UPPER('IP Rules'!H109)&lt;&gt;"ANY"),AI109&amp;N109&amp;"_"&amp;AG109,""))</f>
        <v/>
      </c>
      <c r="AM109" s="109" t="str">
        <f t="shared" si="185"/>
        <v>FAILED CHECKS</v>
      </c>
      <c r="AN109" s="2"/>
      <c r="AO109" s="62" t="str">
        <f t="shared" si="152"/>
        <v/>
      </c>
      <c r="AP109" s="26"/>
      <c r="AQ109" s="62" t="str">
        <f t="shared" si="186"/>
        <v/>
      </c>
      <c r="AR109" s="26"/>
      <c r="AS109" s="6">
        <f>'IP Rules'!F109</f>
        <v>0</v>
      </c>
      <c r="AT109" s="2"/>
      <c r="AU109" s="6">
        <f t="shared" si="187"/>
        <v>99</v>
      </c>
      <c r="AV109" s="2"/>
      <c r="AW109" s="46" t="str">
        <f>IF(ISBLANK('IP Rules'!L109),"",'IP Rules'!L109)</f>
        <v/>
      </c>
      <c r="AX109" s="2"/>
      <c r="AY109" s="52" t="str">
        <f t="shared" si="188"/>
        <v/>
      </c>
      <c r="AZ109" s="52" t="str">
        <f t="shared" si="189"/>
        <v/>
      </c>
      <c r="BA109" s="52" t="str">
        <f t="shared" si="190"/>
        <v/>
      </c>
      <c r="BB109" s="52" t="str">
        <f t="shared" si="191"/>
        <v/>
      </c>
      <c r="BC109" s="52" t="str">
        <f t="shared" si="192"/>
        <v/>
      </c>
      <c r="BD109" s="52" t="str">
        <f t="shared" si="193"/>
        <v/>
      </c>
      <c r="BE109" s="52" t="str">
        <f t="shared" si="194"/>
        <v/>
      </c>
      <c r="BF109" s="52" t="str">
        <f t="shared" si="195"/>
        <v/>
      </c>
      <c r="BG109" s="52" t="str">
        <f t="shared" si="196"/>
        <v/>
      </c>
      <c r="BH109" s="2"/>
      <c r="BI109" s="103" t="str">
        <f>IF(ISBLANK('IP Rules'!N109),"",'IP Rules'!N109)</f>
        <v/>
      </c>
      <c r="BJ109" s="110" t="str">
        <f t="shared" si="245"/>
        <v/>
      </c>
      <c r="BK109" s="109" t="str">
        <f t="shared" si="246"/>
        <v>MISSING</v>
      </c>
      <c r="BL109" s="109" t="str">
        <f t="shared" si="247"/>
        <v>MISSING</v>
      </c>
      <c r="BM109" s="109" t="str">
        <f t="shared" si="248"/>
        <v>MISSING</v>
      </c>
      <c r="BN109" s="110" t="str">
        <f t="shared" si="249"/>
        <v>ERROR</v>
      </c>
      <c r="BO109" s="111" t="str">
        <f t="shared" si="250"/>
        <v>ERROR</v>
      </c>
      <c r="BP109" s="111" t="str">
        <f t="shared" si="251"/>
        <v>ERROR</v>
      </c>
      <c r="BQ109" s="111" t="str">
        <f t="shared" si="252"/>
        <v>ERROR</v>
      </c>
      <c r="BR109" s="109" t="str">
        <f t="shared" si="253"/>
        <v>ERROR</v>
      </c>
      <c r="BS109" s="110" t="str">
        <f t="shared" si="254"/>
        <v>ERROR</v>
      </c>
      <c r="BT109" s="109" t="str">
        <f t="shared" si="197"/>
        <v>ERROR</v>
      </c>
      <c r="BU109" s="109" t="str">
        <f t="shared" si="198"/>
        <v>ERROR</v>
      </c>
      <c r="BV109" s="109" t="str">
        <f t="shared" si="199"/>
        <v>ERROR</v>
      </c>
      <c r="BW109" s="109" t="str">
        <f t="shared" si="200"/>
        <v>ERROR</v>
      </c>
      <c r="BX109" s="110" t="str">
        <f t="shared" si="255"/>
        <v>ERROR</v>
      </c>
      <c r="BY109" s="110" t="str">
        <f t="shared" si="243"/>
        <v/>
      </c>
      <c r="BZ109" s="117" t="str">
        <f t="shared" si="201"/>
        <v>OK</v>
      </c>
      <c r="CA109" s="104" t="str">
        <f t="shared" si="256"/>
        <v/>
      </c>
      <c r="CB109" s="104" t="str">
        <f t="shared" si="257"/>
        <v/>
      </c>
      <c r="CC109" s="104" t="str">
        <f t="shared" si="258"/>
        <v/>
      </c>
      <c r="CD109" s="109" t="str">
        <f t="shared" si="202"/>
        <v>FAILED CHECKS</v>
      </c>
      <c r="CE109" s="22"/>
      <c r="CF109" s="116" t="str">
        <f t="shared" si="259"/>
        <v>ERROR</v>
      </c>
      <c r="CG109" s="116" t="str">
        <f t="shared" si="260"/>
        <v>-</v>
      </c>
      <c r="CH109" s="116" t="str">
        <f t="shared" si="261"/>
        <v>-</v>
      </c>
      <c r="CI109" s="116" t="str">
        <f t="shared" si="262"/>
        <v>-</v>
      </c>
      <c r="CJ109" s="116">
        <f t="shared" si="203"/>
        <v>0</v>
      </c>
      <c r="CK109" s="116">
        <f t="shared" si="204"/>
        <v>0</v>
      </c>
      <c r="CL109" s="116">
        <f t="shared" si="205"/>
        <v>0</v>
      </c>
      <c r="CM109" s="116">
        <f t="shared" si="206"/>
        <v>0</v>
      </c>
      <c r="CN109" s="116">
        <f t="shared" si="207"/>
        <v>0</v>
      </c>
      <c r="CO109" s="116">
        <f t="shared" si="208"/>
        <v>0</v>
      </c>
      <c r="CP109" s="116">
        <f t="shared" si="209"/>
        <v>0</v>
      </c>
      <c r="CQ109" s="116">
        <f t="shared" si="210"/>
        <v>0</v>
      </c>
      <c r="CR109" s="116">
        <f t="shared" si="211"/>
        <v>0</v>
      </c>
      <c r="CS109" s="116">
        <f t="shared" si="212"/>
        <v>0</v>
      </c>
      <c r="CT109" s="116">
        <f t="shared" si="213"/>
        <v>0</v>
      </c>
      <c r="CU109" s="116">
        <f t="shared" si="214"/>
        <v>0</v>
      </c>
      <c r="CV109" s="116">
        <f t="shared" si="215"/>
        <v>0</v>
      </c>
      <c r="CW109" s="116">
        <f t="shared" si="216"/>
        <v>0</v>
      </c>
      <c r="CX109" s="116">
        <f t="shared" si="217"/>
        <v>0</v>
      </c>
      <c r="CY109" s="116">
        <f t="shared" si="218"/>
        <v>0</v>
      </c>
      <c r="CZ109" s="116">
        <f t="shared" si="219"/>
        <v>0</v>
      </c>
      <c r="DA109" s="116">
        <f t="shared" si="220"/>
        <v>0</v>
      </c>
      <c r="DB109" s="116">
        <f t="shared" si="221"/>
        <v>0</v>
      </c>
      <c r="DC109" s="116">
        <f t="shared" si="222"/>
        <v>0</v>
      </c>
      <c r="DD109" s="116">
        <f t="shared" si="223"/>
        <v>0</v>
      </c>
      <c r="DE109" s="116">
        <f t="shared" si="224"/>
        <v>0</v>
      </c>
      <c r="DF109" s="116">
        <f t="shared" si="225"/>
        <v>0</v>
      </c>
      <c r="DG109" s="116">
        <f t="shared" si="226"/>
        <v>0</v>
      </c>
      <c r="DH109" s="116">
        <f t="shared" si="227"/>
        <v>0</v>
      </c>
      <c r="DI109" s="116">
        <f t="shared" si="228"/>
        <v>0</v>
      </c>
      <c r="DJ109" s="116">
        <f t="shared" si="229"/>
        <v>0</v>
      </c>
      <c r="DK109" s="116">
        <f t="shared" si="230"/>
        <v>0</v>
      </c>
      <c r="DL109" s="116">
        <f t="shared" si="231"/>
        <v>0</v>
      </c>
      <c r="DM109" s="116">
        <f t="shared" si="232"/>
        <v>0</v>
      </c>
      <c r="DN109" s="116">
        <f t="shared" si="233"/>
        <v>0</v>
      </c>
      <c r="DO109" s="116">
        <f t="shared" si="234"/>
        <v>0</v>
      </c>
      <c r="DP109" s="116">
        <f t="shared" si="235"/>
        <v>0</v>
      </c>
      <c r="DQ109" s="116">
        <f t="shared" si="236"/>
        <v>0</v>
      </c>
      <c r="DR109" s="116">
        <f t="shared" si="237"/>
        <v>0</v>
      </c>
      <c r="DS109" s="116">
        <f t="shared" si="238"/>
        <v>0</v>
      </c>
      <c r="DT109" s="116">
        <f t="shared" si="244"/>
        <v>0</v>
      </c>
      <c r="DU109" s="116">
        <f t="shared" si="239"/>
        <v>0</v>
      </c>
      <c r="DV109" s="116">
        <f t="shared" si="263"/>
        <v>0</v>
      </c>
      <c r="DW109" s="116">
        <f t="shared" si="264"/>
        <v>0</v>
      </c>
      <c r="DX109" s="114" t="b">
        <f t="shared" si="153"/>
        <v>0</v>
      </c>
      <c r="DY109" s="116" t="str">
        <f t="shared" si="240"/>
        <v>FAILED CHECKS</v>
      </c>
      <c r="DZ109" s="2"/>
      <c r="EA109" s="105" t="str">
        <f t="shared" si="154"/>
        <v/>
      </c>
      <c r="EB109" s="2"/>
      <c r="EC109" s="105" t="str">
        <f t="shared" si="155"/>
        <v/>
      </c>
      <c r="ED109" s="2"/>
      <c r="EE109" s="105" t="str">
        <f t="shared" si="156"/>
        <v/>
      </c>
      <c r="EF109" s="2"/>
      <c r="EG109" s="6">
        <f t="shared" si="242"/>
        <v>99</v>
      </c>
      <c r="EH109" s="2"/>
      <c r="EI109" s="29" t="str">
        <f>IF(ISBLANK('IP Rules'!P109),"",'IP Rules'!P109)</f>
        <v/>
      </c>
      <c r="EJ109" s="2"/>
      <c r="EK109" s="29" t="str">
        <f>IF(ISBLANK('IP Rules'!R109),"",'IP Rules'!R109)</f>
        <v/>
      </c>
      <c r="EL109" s="2"/>
      <c r="EM109" s="29" t="str">
        <f>IF(ISBLANK('IP Rules'!T109),"",'IP Rules'!T109)</f>
        <v/>
      </c>
      <c r="EN109" s="2"/>
      <c r="EO109" s="7" t="str">
        <f t="shared" si="147"/>
        <v>NO</v>
      </c>
      <c r="EP109" s="7" t="str">
        <f t="shared" si="148"/>
        <v>NO</v>
      </c>
      <c r="EQ109" s="7" t="str">
        <f t="shared" si="149"/>
        <v/>
      </c>
      <c r="ER109" s="7" t="str">
        <f t="shared" si="150"/>
        <v/>
      </c>
      <c r="ES109" s="7" t="str">
        <f>IF(AND(ISNUMBER('IP Rules'!R109),'IP Rules'!R109&gt;=0,'IP Rules'!R109&lt;=65535),"GOOD","BAD")</f>
        <v>BAD</v>
      </c>
      <c r="ET109" s="7" t="str">
        <f>IF(OR(AND(ISNUMBER('IP Rules'!T109),'IP Rules'!T109&gt;=1,'IP Rules'!T109&lt;=65535,'IP Rules'!R109&lt;'IP Rules'!T109),'IP Rules'!T109=""),"GOOD","BAD")</f>
        <v>GOOD</v>
      </c>
      <c r="EU109" s="9" t="str">
        <f t="shared" si="151"/>
        <v/>
      </c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</row>
    <row r="110" spans="1:211" ht="15.75" thickBot="1">
      <c r="A110" s="2"/>
      <c r="B110" s="6">
        <f t="shared" si="241"/>
        <v>100</v>
      </c>
      <c r="C110" s="2"/>
      <c r="D110" s="48" t="str">
        <f>IF(ISBLANK('IP Rules'!H110),"",'IP Rules'!H110)</f>
        <v/>
      </c>
      <c r="E110" s="52" t="str">
        <f t="shared" si="157"/>
        <v/>
      </c>
      <c r="F110" s="52" t="str">
        <f t="shared" si="158"/>
        <v/>
      </c>
      <c r="G110" s="52" t="str">
        <f t="shared" si="159"/>
        <v/>
      </c>
      <c r="H110" s="52" t="str">
        <f t="shared" si="160"/>
        <v/>
      </c>
      <c r="I110" s="52" t="str">
        <f t="shared" si="161"/>
        <v/>
      </c>
      <c r="J110" s="52" t="str">
        <f t="shared" si="162"/>
        <v/>
      </c>
      <c r="K110" s="52" t="str">
        <f t="shared" si="163"/>
        <v/>
      </c>
      <c r="L110" s="52" t="str">
        <f t="shared" si="164"/>
        <v/>
      </c>
      <c r="M110" s="2"/>
      <c r="N110" s="52" t="str">
        <f t="shared" si="165"/>
        <v/>
      </c>
      <c r="O110" s="2"/>
      <c r="P110" s="103" t="str">
        <f>IF(UPPER('IP Rules'!H110)="ANY","",IF(LEN(TRIM('IP Rules'!J110))=0,"",'IP Rules'!J110))</f>
        <v/>
      </c>
      <c r="Q110" s="7" t="str">
        <f t="shared" si="166"/>
        <v/>
      </c>
      <c r="R110" s="109" t="str">
        <f t="shared" si="167"/>
        <v>MISSING</v>
      </c>
      <c r="S110" s="109" t="str">
        <f t="shared" si="168"/>
        <v>MISSING</v>
      </c>
      <c r="T110" s="109" t="str">
        <f t="shared" si="169"/>
        <v>MISSING</v>
      </c>
      <c r="U110" s="110" t="str">
        <f t="shared" si="170"/>
        <v>ERROR</v>
      </c>
      <c r="V110" s="111" t="str">
        <f t="shared" si="171"/>
        <v>ERROR</v>
      </c>
      <c r="W110" s="111" t="str">
        <f t="shared" si="172"/>
        <v>ERROR</v>
      </c>
      <c r="X110" s="111" t="str">
        <f t="shared" si="173"/>
        <v>ERROR</v>
      </c>
      <c r="Y110" s="109" t="str">
        <f t="shared" si="174"/>
        <v>ERROR</v>
      </c>
      <c r="Z110" s="110" t="str">
        <f t="shared" si="175"/>
        <v>ERROR</v>
      </c>
      <c r="AA110" s="109" t="str">
        <f t="shared" si="176"/>
        <v>ERROR</v>
      </c>
      <c r="AB110" s="109" t="str">
        <f t="shared" si="177"/>
        <v>ERROR</v>
      </c>
      <c r="AC110" s="109" t="str">
        <f t="shared" si="178"/>
        <v>ERROR</v>
      </c>
      <c r="AD110" s="109" t="str">
        <f t="shared" si="179"/>
        <v>ERROR</v>
      </c>
      <c r="AE110" s="110" t="str">
        <f t="shared" si="180"/>
        <v>ERROR</v>
      </c>
      <c r="AF110" s="7" t="str">
        <f t="shared" si="181"/>
        <v/>
      </c>
      <c r="AG110" s="104" t="str">
        <f t="shared" si="182"/>
        <v/>
      </c>
      <c r="AH110" s="104" t="str">
        <f t="shared" si="183"/>
        <v/>
      </c>
      <c r="AI110" s="104" t="str">
        <f t="shared" si="184"/>
        <v/>
      </c>
      <c r="AJ110" s="114" t="str">
        <f>IF(AND(Q110&lt;&gt;"ERROR",UPPER('IP Rules'!D110)="GLOBAL",UPPER(N110)="ANY"),"All_IPs","")</f>
        <v/>
      </c>
      <c r="AK110" s="114" t="str">
        <f>IF(AND(Q110&lt;&gt;"ERROR",UPPER('IP Rules'!D110)="NATIONAL",UPPER(N110)="ANY"),"GRP_ALL_CNSP_SUBNETS","")</f>
        <v/>
      </c>
      <c r="AL110" s="104" t="str">
        <f>IF(LEN(TRIM(D110))=0,"",IF(AND(Q110&lt;&gt;"ERROR",UPPER('IP Rules'!H110)&lt;&gt;"ANY"),AI110&amp;N110&amp;"_"&amp;AG110,""))</f>
        <v/>
      </c>
      <c r="AM110" s="109" t="str">
        <f t="shared" si="185"/>
        <v>FAILED CHECKS</v>
      </c>
      <c r="AN110" s="2"/>
      <c r="AO110" s="62" t="str">
        <f t="shared" si="152"/>
        <v/>
      </c>
      <c r="AP110" s="26"/>
      <c r="AQ110" s="62" t="str">
        <f t="shared" si="186"/>
        <v/>
      </c>
      <c r="AR110" s="26"/>
      <c r="AS110" s="6">
        <f>'IP Rules'!F110</f>
        <v>0</v>
      </c>
      <c r="AT110" s="2"/>
      <c r="AU110" s="6">
        <f t="shared" si="187"/>
        <v>100</v>
      </c>
      <c r="AV110" s="2"/>
      <c r="AW110" s="46" t="str">
        <f>IF(ISBLANK('IP Rules'!L110),"",'IP Rules'!L110)</f>
        <v/>
      </c>
      <c r="AX110" s="2"/>
      <c r="AY110" s="52" t="str">
        <f t="shared" si="188"/>
        <v/>
      </c>
      <c r="AZ110" s="52" t="str">
        <f t="shared" si="189"/>
        <v/>
      </c>
      <c r="BA110" s="52" t="str">
        <f t="shared" si="190"/>
        <v/>
      </c>
      <c r="BB110" s="52" t="str">
        <f t="shared" si="191"/>
        <v/>
      </c>
      <c r="BC110" s="52" t="str">
        <f t="shared" si="192"/>
        <v/>
      </c>
      <c r="BD110" s="52" t="str">
        <f t="shared" si="193"/>
        <v/>
      </c>
      <c r="BE110" s="52" t="str">
        <f t="shared" si="194"/>
        <v/>
      </c>
      <c r="BF110" s="52" t="str">
        <f t="shared" si="195"/>
        <v/>
      </c>
      <c r="BG110" s="52" t="str">
        <f t="shared" si="196"/>
        <v/>
      </c>
      <c r="BH110" s="2"/>
      <c r="BI110" s="103" t="str">
        <f>IF(ISBLANK('IP Rules'!N110),"",'IP Rules'!N110)</f>
        <v/>
      </c>
      <c r="BJ110" s="110" t="str">
        <f t="shared" si="245"/>
        <v/>
      </c>
      <c r="BK110" s="109" t="str">
        <f t="shared" si="246"/>
        <v>MISSING</v>
      </c>
      <c r="BL110" s="109" t="str">
        <f t="shared" si="247"/>
        <v>MISSING</v>
      </c>
      <c r="BM110" s="109" t="str">
        <f t="shared" si="248"/>
        <v>MISSING</v>
      </c>
      <c r="BN110" s="110" t="str">
        <f t="shared" si="249"/>
        <v>ERROR</v>
      </c>
      <c r="BO110" s="111" t="str">
        <f t="shared" si="250"/>
        <v>ERROR</v>
      </c>
      <c r="BP110" s="111" t="str">
        <f t="shared" si="251"/>
        <v>ERROR</v>
      </c>
      <c r="BQ110" s="111" t="str">
        <f t="shared" si="252"/>
        <v>ERROR</v>
      </c>
      <c r="BR110" s="109" t="str">
        <f t="shared" si="253"/>
        <v>ERROR</v>
      </c>
      <c r="BS110" s="110" t="str">
        <f t="shared" si="254"/>
        <v>ERROR</v>
      </c>
      <c r="BT110" s="109" t="str">
        <f t="shared" si="197"/>
        <v>ERROR</v>
      </c>
      <c r="BU110" s="109" t="str">
        <f t="shared" si="198"/>
        <v>ERROR</v>
      </c>
      <c r="BV110" s="109" t="str">
        <f t="shared" si="199"/>
        <v>ERROR</v>
      </c>
      <c r="BW110" s="109" t="str">
        <f t="shared" si="200"/>
        <v>ERROR</v>
      </c>
      <c r="BX110" s="110" t="str">
        <f t="shared" si="255"/>
        <v>ERROR</v>
      </c>
      <c r="BY110" s="110" t="str">
        <f t="shared" si="243"/>
        <v/>
      </c>
      <c r="BZ110" s="117" t="str">
        <f t="shared" si="201"/>
        <v>OK</v>
      </c>
      <c r="CA110" s="104" t="str">
        <f t="shared" si="256"/>
        <v/>
      </c>
      <c r="CB110" s="104" t="str">
        <f t="shared" si="257"/>
        <v/>
      </c>
      <c r="CC110" s="104" t="str">
        <f t="shared" si="258"/>
        <v/>
      </c>
      <c r="CD110" s="109" t="str">
        <f t="shared" si="202"/>
        <v>FAILED CHECKS</v>
      </c>
      <c r="CE110" s="22"/>
      <c r="CF110" s="116" t="str">
        <f t="shared" si="259"/>
        <v>ERROR</v>
      </c>
      <c r="CG110" s="116" t="str">
        <f t="shared" si="260"/>
        <v>-</v>
      </c>
      <c r="CH110" s="116" t="str">
        <f t="shared" si="261"/>
        <v>-</v>
      </c>
      <c r="CI110" s="116" t="str">
        <f t="shared" si="262"/>
        <v>-</v>
      </c>
      <c r="CJ110" s="116">
        <f t="shared" si="203"/>
        <v>0</v>
      </c>
      <c r="CK110" s="116">
        <f t="shared" si="204"/>
        <v>0</v>
      </c>
      <c r="CL110" s="116">
        <f t="shared" si="205"/>
        <v>0</v>
      </c>
      <c r="CM110" s="116">
        <f t="shared" si="206"/>
        <v>0</v>
      </c>
      <c r="CN110" s="116">
        <f t="shared" si="207"/>
        <v>0</v>
      </c>
      <c r="CO110" s="116">
        <f t="shared" si="208"/>
        <v>0</v>
      </c>
      <c r="CP110" s="116">
        <f t="shared" si="209"/>
        <v>0</v>
      </c>
      <c r="CQ110" s="116">
        <f t="shared" si="210"/>
        <v>0</v>
      </c>
      <c r="CR110" s="116">
        <f t="shared" si="211"/>
        <v>0</v>
      </c>
      <c r="CS110" s="116">
        <f t="shared" si="212"/>
        <v>0</v>
      </c>
      <c r="CT110" s="116">
        <f t="shared" si="213"/>
        <v>0</v>
      </c>
      <c r="CU110" s="116">
        <f t="shared" si="214"/>
        <v>0</v>
      </c>
      <c r="CV110" s="116">
        <f t="shared" si="215"/>
        <v>0</v>
      </c>
      <c r="CW110" s="116">
        <f t="shared" si="216"/>
        <v>0</v>
      </c>
      <c r="CX110" s="116">
        <f t="shared" si="217"/>
        <v>0</v>
      </c>
      <c r="CY110" s="116">
        <f t="shared" si="218"/>
        <v>0</v>
      </c>
      <c r="CZ110" s="116">
        <f t="shared" si="219"/>
        <v>0</v>
      </c>
      <c r="DA110" s="116">
        <f t="shared" si="220"/>
        <v>0</v>
      </c>
      <c r="DB110" s="116">
        <f t="shared" si="221"/>
        <v>0</v>
      </c>
      <c r="DC110" s="116">
        <f t="shared" si="222"/>
        <v>0</v>
      </c>
      <c r="DD110" s="116">
        <f t="shared" si="223"/>
        <v>0</v>
      </c>
      <c r="DE110" s="116">
        <f t="shared" si="224"/>
        <v>0</v>
      </c>
      <c r="DF110" s="116">
        <f t="shared" si="225"/>
        <v>0</v>
      </c>
      <c r="DG110" s="116">
        <f t="shared" si="226"/>
        <v>0</v>
      </c>
      <c r="DH110" s="116">
        <f t="shared" si="227"/>
        <v>0</v>
      </c>
      <c r="DI110" s="116">
        <f t="shared" si="228"/>
        <v>0</v>
      </c>
      <c r="DJ110" s="116">
        <f t="shared" si="229"/>
        <v>0</v>
      </c>
      <c r="DK110" s="116">
        <f t="shared" si="230"/>
        <v>0</v>
      </c>
      <c r="DL110" s="116">
        <f t="shared" si="231"/>
        <v>0</v>
      </c>
      <c r="DM110" s="116">
        <f t="shared" si="232"/>
        <v>0</v>
      </c>
      <c r="DN110" s="116">
        <f t="shared" si="233"/>
        <v>0</v>
      </c>
      <c r="DO110" s="116">
        <f t="shared" si="234"/>
        <v>0</v>
      </c>
      <c r="DP110" s="116">
        <f t="shared" si="235"/>
        <v>0</v>
      </c>
      <c r="DQ110" s="116">
        <f t="shared" si="236"/>
        <v>0</v>
      </c>
      <c r="DR110" s="116">
        <f t="shared" si="237"/>
        <v>0</v>
      </c>
      <c r="DS110" s="116">
        <f t="shared" si="238"/>
        <v>0</v>
      </c>
      <c r="DT110" s="116">
        <f t="shared" si="244"/>
        <v>0</v>
      </c>
      <c r="DU110" s="116">
        <f t="shared" si="239"/>
        <v>0</v>
      </c>
      <c r="DV110" s="116">
        <f t="shared" si="263"/>
        <v>0</v>
      </c>
      <c r="DW110" s="116">
        <f t="shared" si="264"/>
        <v>0</v>
      </c>
      <c r="DX110" s="114" t="b">
        <f t="shared" si="153"/>
        <v>0</v>
      </c>
      <c r="DY110" s="116" t="str">
        <f t="shared" si="240"/>
        <v>FAILED CHECKS</v>
      </c>
      <c r="DZ110" s="2"/>
      <c r="EA110" s="105" t="str">
        <f t="shared" si="154"/>
        <v/>
      </c>
      <c r="EB110" s="2"/>
      <c r="EC110" s="105" t="str">
        <f t="shared" si="155"/>
        <v/>
      </c>
      <c r="ED110" s="2"/>
      <c r="EE110" s="105" t="str">
        <f t="shared" si="156"/>
        <v/>
      </c>
      <c r="EF110" s="2"/>
      <c r="EG110" s="6">
        <f t="shared" si="242"/>
        <v>100</v>
      </c>
      <c r="EH110" s="2"/>
      <c r="EI110" s="29" t="str">
        <f>IF(ISBLANK('IP Rules'!P110),"",'IP Rules'!P110)</f>
        <v/>
      </c>
      <c r="EJ110" s="2"/>
      <c r="EK110" s="29" t="str">
        <f>IF(ISBLANK('IP Rules'!R110),"",'IP Rules'!R110)</f>
        <v/>
      </c>
      <c r="EL110" s="2"/>
      <c r="EM110" s="29" t="str">
        <f>IF(ISBLANK('IP Rules'!T110),"",'IP Rules'!T110)</f>
        <v/>
      </c>
      <c r="EN110" s="2"/>
      <c r="EO110" s="7" t="str">
        <f t="shared" si="147"/>
        <v>NO</v>
      </c>
      <c r="EP110" s="7" t="str">
        <f t="shared" si="148"/>
        <v>NO</v>
      </c>
      <c r="EQ110" s="7" t="str">
        <f t="shared" si="149"/>
        <v/>
      </c>
      <c r="ER110" s="7" t="str">
        <f t="shared" si="150"/>
        <v/>
      </c>
      <c r="ES110" s="7" t="str">
        <f>IF(AND(ISNUMBER('IP Rules'!R110),'IP Rules'!R110&gt;=0,'IP Rules'!R110&lt;=65535),"GOOD","BAD")</f>
        <v>BAD</v>
      </c>
      <c r="ET110" s="7" t="str">
        <f>IF(OR(AND(ISNUMBER('IP Rules'!T110),'IP Rules'!T110&gt;=1,'IP Rules'!T110&lt;=65535,'IP Rules'!R110&lt;'IP Rules'!T110),'IP Rules'!T110=""),"GOOD","BAD")</f>
        <v>GOOD</v>
      </c>
      <c r="EU110" s="9" t="str">
        <f t="shared" si="151"/>
        <v/>
      </c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</row>
    <row r="111" spans="1:211" ht="15.75" thickBot="1">
      <c r="A111" s="2"/>
      <c r="B111" s="6">
        <f t="shared" si="241"/>
        <v>101</v>
      </c>
      <c r="C111" s="2"/>
      <c r="D111" s="48" t="str">
        <f>IF(ISBLANK('IP Rules'!H111),"",'IP Rules'!H111)</f>
        <v/>
      </c>
      <c r="E111" s="52" t="str">
        <f t="shared" si="157"/>
        <v/>
      </c>
      <c r="F111" s="52" t="str">
        <f t="shared" si="158"/>
        <v/>
      </c>
      <c r="G111" s="52" t="str">
        <f t="shared" si="159"/>
        <v/>
      </c>
      <c r="H111" s="52" t="str">
        <f t="shared" si="160"/>
        <v/>
      </c>
      <c r="I111" s="52" t="str">
        <f t="shared" si="161"/>
        <v/>
      </c>
      <c r="J111" s="52" t="str">
        <f t="shared" si="162"/>
        <v/>
      </c>
      <c r="K111" s="52" t="str">
        <f t="shared" si="163"/>
        <v/>
      </c>
      <c r="L111" s="52" t="str">
        <f t="shared" si="164"/>
        <v/>
      </c>
      <c r="M111" s="2"/>
      <c r="N111" s="52" t="str">
        <f t="shared" si="165"/>
        <v/>
      </c>
      <c r="O111" s="2"/>
      <c r="P111" s="103" t="str">
        <f>IF(UPPER('IP Rules'!H111)="ANY","",IF(LEN(TRIM('IP Rules'!J111))=0,"",'IP Rules'!J111))</f>
        <v/>
      </c>
      <c r="Q111" s="7" t="str">
        <f t="shared" si="166"/>
        <v/>
      </c>
      <c r="R111" s="109" t="str">
        <f t="shared" si="167"/>
        <v>MISSING</v>
      </c>
      <c r="S111" s="109" t="str">
        <f t="shared" si="168"/>
        <v>MISSING</v>
      </c>
      <c r="T111" s="109" t="str">
        <f t="shared" si="169"/>
        <v>MISSING</v>
      </c>
      <c r="U111" s="110" t="str">
        <f t="shared" si="170"/>
        <v>ERROR</v>
      </c>
      <c r="V111" s="111" t="str">
        <f t="shared" si="171"/>
        <v>ERROR</v>
      </c>
      <c r="W111" s="111" t="str">
        <f t="shared" si="172"/>
        <v>ERROR</v>
      </c>
      <c r="X111" s="111" t="str">
        <f t="shared" si="173"/>
        <v>ERROR</v>
      </c>
      <c r="Y111" s="109" t="str">
        <f t="shared" si="174"/>
        <v>ERROR</v>
      </c>
      <c r="Z111" s="110" t="str">
        <f t="shared" si="175"/>
        <v>ERROR</v>
      </c>
      <c r="AA111" s="109" t="str">
        <f t="shared" si="176"/>
        <v>ERROR</v>
      </c>
      <c r="AB111" s="109" t="str">
        <f t="shared" si="177"/>
        <v>ERROR</v>
      </c>
      <c r="AC111" s="109" t="str">
        <f t="shared" si="178"/>
        <v>ERROR</v>
      </c>
      <c r="AD111" s="109" t="str">
        <f t="shared" si="179"/>
        <v>ERROR</v>
      </c>
      <c r="AE111" s="110" t="str">
        <f t="shared" si="180"/>
        <v>ERROR</v>
      </c>
      <c r="AF111" s="7" t="str">
        <f t="shared" si="181"/>
        <v/>
      </c>
      <c r="AG111" s="104" t="str">
        <f t="shared" si="182"/>
        <v/>
      </c>
      <c r="AH111" s="104" t="str">
        <f t="shared" si="183"/>
        <v/>
      </c>
      <c r="AI111" s="104" t="str">
        <f t="shared" si="184"/>
        <v/>
      </c>
      <c r="AJ111" s="114" t="str">
        <f>IF(AND(Q111&lt;&gt;"ERROR",UPPER('IP Rules'!D111)="GLOBAL",UPPER(N111)="ANY"),"All_IPs","")</f>
        <v/>
      </c>
      <c r="AK111" s="114" t="str">
        <f>IF(AND(Q111&lt;&gt;"ERROR",UPPER('IP Rules'!D111)="NATIONAL",UPPER(N111)="ANY"),"GRP_ALL_CNSP_SUBNETS","")</f>
        <v/>
      </c>
      <c r="AL111" s="104" t="str">
        <f>IF(LEN(TRIM(D111))=0,"",IF(AND(Q111&lt;&gt;"ERROR",UPPER('IP Rules'!H111)&lt;&gt;"ANY"),AI111&amp;N111&amp;"_"&amp;AG111,""))</f>
        <v/>
      </c>
      <c r="AM111" s="109" t="str">
        <f t="shared" si="185"/>
        <v>FAILED CHECKS</v>
      </c>
      <c r="AN111" s="2"/>
      <c r="AO111" s="62" t="str">
        <f t="shared" si="152"/>
        <v/>
      </c>
      <c r="AP111" s="26"/>
      <c r="AQ111" s="62" t="str">
        <f t="shared" si="186"/>
        <v/>
      </c>
      <c r="AR111" s="26"/>
      <c r="AS111" s="6">
        <f>'IP Rules'!F111</f>
        <v>0</v>
      </c>
      <c r="AT111" s="2"/>
      <c r="AU111" s="6">
        <f t="shared" si="187"/>
        <v>101</v>
      </c>
      <c r="AV111" s="2"/>
      <c r="AW111" s="46" t="str">
        <f>IF(ISBLANK('IP Rules'!L111),"",'IP Rules'!L111)</f>
        <v/>
      </c>
      <c r="AX111" s="2"/>
      <c r="AY111" s="52" t="str">
        <f t="shared" si="188"/>
        <v/>
      </c>
      <c r="AZ111" s="52" t="str">
        <f t="shared" si="189"/>
        <v/>
      </c>
      <c r="BA111" s="52" t="str">
        <f t="shared" si="190"/>
        <v/>
      </c>
      <c r="BB111" s="52" t="str">
        <f t="shared" si="191"/>
        <v/>
      </c>
      <c r="BC111" s="52" t="str">
        <f t="shared" si="192"/>
        <v/>
      </c>
      <c r="BD111" s="52" t="str">
        <f t="shared" si="193"/>
        <v/>
      </c>
      <c r="BE111" s="52" t="str">
        <f t="shared" si="194"/>
        <v/>
      </c>
      <c r="BF111" s="52" t="str">
        <f t="shared" si="195"/>
        <v/>
      </c>
      <c r="BG111" s="52" t="str">
        <f t="shared" si="196"/>
        <v/>
      </c>
      <c r="BH111" s="2"/>
      <c r="BI111" s="103" t="str">
        <f>IF(ISBLANK('IP Rules'!N111),"",'IP Rules'!N111)</f>
        <v/>
      </c>
      <c r="BJ111" s="110" t="str">
        <f t="shared" si="245"/>
        <v/>
      </c>
      <c r="BK111" s="109" t="str">
        <f t="shared" si="246"/>
        <v>MISSING</v>
      </c>
      <c r="BL111" s="109" t="str">
        <f t="shared" si="247"/>
        <v>MISSING</v>
      </c>
      <c r="BM111" s="109" t="str">
        <f t="shared" si="248"/>
        <v>MISSING</v>
      </c>
      <c r="BN111" s="110" t="str">
        <f t="shared" si="249"/>
        <v>ERROR</v>
      </c>
      <c r="BO111" s="111" t="str">
        <f t="shared" si="250"/>
        <v>ERROR</v>
      </c>
      <c r="BP111" s="111" t="str">
        <f t="shared" si="251"/>
        <v>ERROR</v>
      </c>
      <c r="BQ111" s="111" t="str">
        <f t="shared" si="252"/>
        <v>ERROR</v>
      </c>
      <c r="BR111" s="109" t="str">
        <f t="shared" si="253"/>
        <v>ERROR</v>
      </c>
      <c r="BS111" s="110" t="str">
        <f t="shared" si="254"/>
        <v>ERROR</v>
      </c>
      <c r="BT111" s="109" t="str">
        <f t="shared" si="197"/>
        <v>ERROR</v>
      </c>
      <c r="BU111" s="109" t="str">
        <f t="shared" si="198"/>
        <v>ERROR</v>
      </c>
      <c r="BV111" s="109" t="str">
        <f t="shared" si="199"/>
        <v>ERROR</v>
      </c>
      <c r="BW111" s="109" t="str">
        <f t="shared" si="200"/>
        <v>ERROR</v>
      </c>
      <c r="BX111" s="110" t="str">
        <f t="shared" si="255"/>
        <v>ERROR</v>
      </c>
      <c r="BY111" s="110" t="str">
        <f t="shared" si="243"/>
        <v/>
      </c>
      <c r="BZ111" s="117" t="str">
        <f t="shared" si="201"/>
        <v>OK</v>
      </c>
      <c r="CA111" s="104" t="str">
        <f t="shared" si="256"/>
        <v/>
      </c>
      <c r="CB111" s="104" t="str">
        <f t="shared" si="257"/>
        <v/>
      </c>
      <c r="CC111" s="104" t="str">
        <f t="shared" si="258"/>
        <v/>
      </c>
      <c r="CD111" s="109" t="str">
        <f t="shared" si="202"/>
        <v>FAILED CHECKS</v>
      </c>
      <c r="CE111" s="22"/>
      <c r="CF111" s="116" t="str">
        <f t="shared" si="259"/>
        <v>ERROR</v>
      </c>
      <c r="CG111" s="116" t="str">
        <f t="shared" si="260"/>
        <v>-</v>
      </c>
      <c r="CH111" s="116" t="str">
        <f t="shared" si="261"/>
        <v>-</v>
      </c>
      <c r="CI111" s="116" t="str">
        <f t="shared" si="262"/>
        <v>-</v>
      </c>
      <c r="CJ111" s="116">
        <f t="shared" si="203"/>
        <v>0</v>
      </c>
      <c r="CK111" s="116">
        <f t="shared" si="204"/>
        <v>0</v>
      </c>
      <c r="CL111" s="116">
        <f t="shared" si="205"/>
        <v>0</v>
      </c>
      <c r="CM111" s="116">
        <f t="shared" si="206"/>
        <v>0</v>
      </c>
      <c r="CN111" s="116">
        <f t="shared" si="207"/>
        <v>0</v>
      </c>
      <c r="CO111" s="116">
        <f t="shared" si="208"/>
        <v>0</v>
      </c>
      <c r="CP111" s="116">
        <f t="shared" si="209"/>
        <v>0</v>
      </c>
      <c r="CQ111" s="116">
        <f t="shared" si="210"/>
        <v>0</v>
      </c>
      <c r="CR111" s="116">
        <f t="shared" si="211"/>
        <v>0</v>
      </c>
      <c r="CS111" s="116">
        <f t="shared" si="212"/>
        <v>0</v>
      </c>
      <c r="CT111" s="116">
        <f t="shared" si="213"/>
        <v>0</v>
      </c>
      <c r="CU111" s="116">
        <f t="shared" si="214"/>
        <v>0</v>
      </c>
      <c r="CV111" s="116">
        <f t="shared" si="215"/>
        <v>0</v>
      </c>
      <c r="CW111" s="116">
        <f t="shared" si="216"/>
        <v>0</v>
      </c>
      <c r="CX111" s="116">
        <f t="shared" si="217"/>
        <v>0</v>
      </c>
      <c r="CY111" s="116">
        <f t="shared" si="218"/>
        <v>0</v>
      </c>
      <c r="CZ111" s="116">
        <f t="shared" si="219"/>
        <v>0</v>
      </c>
      <c r="DA111" s="116">
        <f t="shared" si="220"/>
        <v>0</v>
      </c>
      <c r="DB111" s="116">
        <f t="shared" si="221"/>
        <v>0</v>
      </c>
      <c r="DC111" s="116">
        <f t="shared" si="222"/>
        <v>0</v>
      </c>
      <c r="DD111" s="116">
        <f t="shared" si="223"/>
        <v>0</v>
      </c>
      <c r="DE111" s="116">
        <f t="shared" si="224"/>
        <v>0</v>
      </c>
      <c r="DF111" s="116">
        <f t="shared" si="225"/>
        <v>0</v>
      </c>
      <c r="DG111" s="116">
        <f t="shared" si="226"/>
        <v>0</v>
      </c>
      <c r="DH111" s="116">
        <f t="shared" si="227"/>
        <v>0</v>
      </c>
      <c r="DI111" s="116">
        <f t="shared" si="228"/>
        <v>0</v>
      </c>
      <c r="DJ111" s="116">
        <f t="shared" si="229"/>
        <v>0</v>
      </c>
      <c r="DK111" s="116">
        <f t="shared" si="230"/>
        <v>0</v>
      </c>
      <c r="DL111" s="116">
        <f t="shared" si="231"/>
        <v>0</v>
      </c>
      <c r="DM111" s="116">
        <f t="shared" si="232"/>
        <v>0</v>
      </c>
      <c r="DN111" s="116">
        <f t="shared" si="233"/>
        <v>0</v>
      </c>
      <c r="DO111" s="116">
        <f t="shared" si="234"/>
        <v>0</v>
      </c>
      <c r="DP111" s="116">
        <f t="shared" si="235"/>
        <v>0</v>
      </c>
      <c r="DQ111" s="116">
        <f t="shared" si="236"/>
        <v>0</v>
      </c>
      <c r="DR111" s="116">
        <f t="shared" si="237"/>
        <v>0</v>
      </c>
      <c r="DS111" s="116">
        <f t="shared" si="238"/>
        <v>0</v>
      </c>
      <c r="DT111" s="116">
        <f t="shared" si="244"/>
        <v>0</v>
      </c>
      <c r="DU111" s="116">
        <f t="shared" si="239"/>
        <v>0</v>
      </c>
      <c r="DV111" s="116">
        <f t="shared" si="263"/>
        <v>0</v>
      </c>
      <c r="DW111" s="116">
        <f t="shared" si="264"/>
        <v>0</v>
      </c>
      <c r="DX111" s="114" t="b">
        <f t="shared" si="153"/>
        <v>0</v>
      </c>
      <c r="DY111" s="116" t="str">
        <f t="shared" si="240"/>
        <v>FAILED CHECKS</v>
      </c>
      <c r="DZ111" s="2"/>
      <c r="EA111" s="105" t="str">
        <f t="shared" si="154"/>
        <v/>
      </c>
      <c r="EB111" s="2"/>
      <c r="EC111" s="105" t="str">
        <f t="shared" si="155"/>
        <v/>
      </c>
      <c r="ED111" s="2"/>
      <c r="EE111" s="105" t="str">
        <f t="shared" si="156"/>
        <v/>
      </c>
      <c r="EF111" s="2"/>
      <c r="EG111" s="6">
        <f t="shared" si="242"/>
        <v>101</v>
      </c>
      <c r="EH111" s="2"/>
      <c r="EI111" s="29" t="str">
        <f>IF(ISBLANK('IP Rules'!P111),"",'IP Rules'!P111)</f>
        <v/>
      </c>
      <c r="EJ111" s="2"/>
      <c r="EK111" s="29" t="str">
        <f>IF(ISBLANK('IP Rules'!R111),"",'IP Rules'!R111)</f>
        <v/>
      </c>
      <c r="EL111" s="2"/>
      <c r="EM111" s="29" t="str">
        <f>IF(ISBLANK('IP Rules'!T111),"",'IP Rules'!T111)</f>
        <v/>
      </c>
      <c r="EN111" s="2"/>
      <c r="EO111" s="7" t="str">
        <f t="shared" si="147"/>
        <v>NO</v>
      </c>
      <c r="EP111" s="7" t="str">
        <f t="shared" si="148"/>
        <v>NO</v>
      </c>
      <c r="EQ111" s="7" t="str">
        <f t="shared" si="149"/>
        <v/>
      </c>
      <c r="ER111" s="7" t="str">
        <f t="shared" si="150"/>
        <v/>
      </c>
      <c r="ES111" s="7" t="str">
        <f>IF(AND(ISNUMBER('IP Rules'!R111),'IP Rules'!R111&gt;=0,'IP Rules'!R111&lt;=65535),"GOOD","BAD")</f>
        <v>BAD</v>
      </c>
      <c r="ET111" s="7" t="str">
        <f>IF(OR(AND(ISNUMBER('IP Rules'!T111),'IP Rules'!T111&gt;=1,'IP Rules'!T111&lt;=65535,'IP Rules'!R111&lt;'IP Rules'!T111),'IP Rules'!T111=""),"GOOD","BAD")</f>
        <v>GOOD</v>
      </c>
      <c r="EU111" s="9" t="str">
        <f t="shared" si="151"/>
        <v/>
      </c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</row>
    <row r="112" spans="1:211" ht="15.75" thickBot="1">
      <c r="A112" s="2"/>
      <c r="B112" s="6">
        <f t="shared" si="241"/>
        <v>102</v>
      </c>
      <c r="C112" s="2"/>
      <c r="D112" s="48" t="str">
        <f>IF(ISBLANK('IP Rules'!H112),"",'IP Rules'!H112)</f>
        <v/>
      </c>
      <c r="E112" s="52" t="str">
        <f t="shared" si="157"/>
        <v/>
      </c>
      <c r="F112" s="52" t="str">
        <f t="shared" si="158"/>
        <v/>
      </c>
      <c r="G112" s="52" t="str">
        <f t="shared" si="159"/>
        <v/>
      </c>
      <c r="H112" s="52" t="str">
        <f t="shared" si="160"/>
        <v/>
      </c>
      <c r="I112" s="52" t="str">
        <f t="shared" si="161"/>
        <v/>
      </c>
      <c r="J112" s="52" t="str">
        <f t="shared" si="162"/>
        <v/>
      </c>
      <c r="K112" s="52" t="str">
        <f t="shared" si="163"/>
        <v/>
      </c>
      <c r="L112" s="52" t="str">
        <f t="shared" si="164"/>
        <v/>
      </c>
      <c r="M112" s="2"/>
      <c r="N112" s="52" t="str">
        <f t="shared" si="165"/>
        <v/>
      </c>
      <c r="O112" s="2"/>
      <c r="P112" s="103" t="str">
        <f>IF(UPPER('IP Rules'!H112)="ANY","",IF(LEN(TRIM('IP Rules'!J112))=0,"",'IP Rules'!J112))</f>
        <v/>
      </c>
      <c r="Q112" s="7" t="str">
        <f t="shared" si="166"/>
        <v/>
      </c>
      <c r="R112" s="109" t="str">
        <f t="shared" si="167"/>
        <v>MISSING</v>
      </c>
      <c r="S112" s="109" t="str">
        <f t="shared" si="168"/>
        <v>MISSING</v>
      </c>
      <c r="T112" s="109" t="str">
        <f t="shared" si="169"/>
        <v>MISSING</v>
      </c>
      <c r="U112" s="110" t="str">
        <f t="shared" si="170"/>
        <v>ERROR</v>
      </c>
      <c r="V112" s="111" t="str">
        <f t="shared" si="171"/>
        <v>ERROR</v>
      </c>
      <c r="W112" s="111" t="str">
        <f t="shared" si="172"/>
        <v>ERROR</v>
      </c>
      <c r="X112" s="111" t="str">
        <f t="shared" si="173"/>
        <v>ERROR</v>
      </c>
      <c r="Y112" s="109" t="str">
        <f t="shared" si="174"/>
        <v>ERROR</v>
      </c>
      <c r="Z112" s="110" t="str">
        <f t="shared" si="175"/>
        <v>ERROR</v>
      </c>
      <c r="AA112" s="109" t="str">
        <f t="shared" si="176"/>
        <v>ERROR</v>
      </c>
      <c r="AB112" s="109" t="str">
        <f t="shared" si="177"/>
        <v>ERROR</v>
      </c>
      <c r="AC112" s="109" t="str">
        <f t="shared" si="178"/>
        <v>ERROR</v>
      </c>
      <c r="AD112" s="109" t="str">
        <f t="shared" si="179"/>
        <v>ERROR</v>
      </c>
      <c r="AE112" s="110" t="str">
        <f t="shared" si="180"/>
        <v>ERROR</v>
      </c>
      <c r="AF112" s="7" t="str">
        <f t="shared" si="181"/>
        <v/>
      </c>
      <c r="AG112" s="104" t="str">
        <f t="shared" si="182"/>
        <v/>
      </c>
      <c r="AH112" s="104" t="str">
        <f t="shared" si="183"/>
        <v/>
      </c>
      <c r="AI112" s="104" t="str">
        <f t="shared" si="184"/>
        <v/>
      </c>
      <c r="AJ112" s="114" t="str">
        <f>IF(AND(Q112&lt;&gt;"ERROR",UPPER('IP Rules'!D112)="GLOBAL",UPPER(N112)="ANY"),"All_IPs","")</f>
        <v/>
      </c>
      <c r="AK112" s="114" t="str">
        <f>IF(AND(Q112&lt;&gt;"ERROR",UPPER('IP Rules'!D112)="NATIONAL",UPPER(N112)="ANY"),"GRP_ALL_CNSP_SUBNETS","")</f>
        <v/>
      </c>
      <c r="AL112" s="104" t="str">
        <f>IF(LEN(TRIM(D112))=0,"",IF(AND(Q112&lt;&gt;"ERROR",UPPER('IP Rules'!H112)&lt;&gt;"ANY"),AI112&amp;N112&amp;"_"&amp;AG112,""))</f>
        <v/>
      </c>
      <c r="AM112" s="109" t="str">
        <f t="shared" si="185"/>
        <v>FAILED CHECKS</v>
      </c>
      <c r="AN112" s="2"/>
      <c r="AO112" s="62" t="str">
        <f t="shared" si="152"/>
        <v/>
      </c>
      <c r="AP112" s="26"/>
      <c r="AQ112" s="62" t="str">
        <f t="shared" si="186"/>
        <v/>
      </c>
      <c r="AR112" s="26"/>
      <c r="AS112" s="6">
        <f>'IP Rules'!F112</f>
        <v>0</v>
      </c>
      <c r="AT112" s="2"/>
      <c r="AU112" s="6">
        <f t="shared" si="187"/>
        <v>102</v>
      </c>
      <c r="AV112" s="2"/>
      <c r="AW112" s="46" t="str">
        <f>IF(ISBLANK('IP Rules'!L112),"",'IP Rules'!L112)</f>
        <v/>
      </c>
      <c r="AX112" s="2"/>
      <c r="AY112" s="52" t="str">
        <f t="shared" si="188"/>
        <v/>
      </c>
      <c r="AZ112" s="52" t="str">
        <f t="shared" si="189"/>
        <v/>
      </c>
      <c r="BA112" s="52" t="str">
        <f t="shared" si="190"/>
        <v/>
      </c>
      <c r="BB112" s="52" t="str">
        <f t="shared" si="191"/>
        <v/>
      </c>
      <c r="BC112" s="52" t="str">
        <f t="shared" si="192"/>
        <v/>
      </c>
      <c r="BD112" s="52" t="str">
        <f t="shared" si="193"/>
        <v/>
      </c>
      <c r="BE112" s="52" t="str">
        <f t="shared" si="194"/>
        <v/>
      </c>
      <c r="BF112" s="52" t="str">
        <f t="shared" si="195"/>
        <v/>
      </c>
      <c r="BG112" s="52" t="str">
        <f t="shared" si="196"/>
        <v/>
      </c>
      <c r="BH112" s="2"/>
      <c r="BI112" s="103" t="str">
        <f>IF(ISBLANK('IP Rules'!N112),"",'IP Rules'!N112)</f>
        <v/>
      </c>
      <c r="BJ112" s="110" t="str">
        <f t="shared" si="245"/>
        <v/>
      </c>
      <c r="BK112" s="109" t="str">
        <f t="shared" si="246"/>
        <v>MISSING</v>
      </c>
      <c r="BL112" s="109" t="str">
        <f t="shared" si="247"/>
        <v>MISSING</v>
      </c>
      <c r="BM112" s="109" t="str">
        <f t="shared" si="248"/>
        <v>MISSING</v>
      </c>
      <c r="BN112" s="110" t="str">
        <f t="shared" si="249"/>
        <v>ERROR</v>
      </c>
      <c r="BO112" s="111" t="str">
        <f t="shared" si="250"/>
        <v>ERROR</v>
      </c>
      <c r="BP112" s="111" t="str">
        <f t="shared" si="251"/>
        <v>ERROR</v>
      </c>
      <c r="BQ112" s="111" t="str">
        <f t="shared" si="252"/>
        <v>ERROR</v>
      </c>
      <c r="BR112" s="109" t="str">
        <f t="shared" si="253"/>
        <v>ERROR</v>
      </c>
      <c r="BS112" s="110" t="str">
        <f t="shared" si="254"/>
        <v>ERROR</v>
      </c>
      <c r="BT112" s="109" t="str">
        <f t="shared" si="197"/>
        <v>ERROR</v>
      </c>
      <c r="BU112" s="109" t="str">
        <f t="shared" si="198"/>
        <v>ERROR</v>
      </c>
      <c r="BV112" s="109" t="str">
        <f t="shared" si="199"/>
        <v>ERROR</v>
      </c>
      <c r="BW112" s="109" t="str">
        <f t="shared" si="200"/>
        <v>ERROR</v>
      </c>
      <c r="BX112" s="110" t="str">
        <f t="shared" si="255"/>
        <v>ERROR</v>
      </c>
      <c r="BY112" s="110" t="str">
        <f t="shared" si="243"/>
        <v/>
      </c>
      <c r="BZ112" s="117" t="str">
        <f t="shared" si="201"/>
        <v>OK</v>
      </c>
      <c r="CA112" s="104" t="str">
        <f t="shared" si="256"/>
        <v/>
      </c>
      <c r="CB112" s="104" t="str">
        <f t="shared" si="257"/>
        <v/>
      </c>
      <c r="CC112" s="104" t="str">
        <f t="shared" si="258"/>
        <v/>
      </c>
      <c r="CD112" s="109" t="str">
        <f t="shared" si="202"/>
        <v>FAILED CHECKS</v>
      </c>
      <c r="CE112" s="22"/>
      <c r="CF112" s="116" t="str">
        <f t="shared" si="259"/>
        <v>ERROR</v>
      </c>
      <c r="CG112" s="116" t="str">
        <f t="shared" si="260"/>
        <v>-</v>
      </c>
      <c r="CH112" s="116" t="str">
        <f t="shared" si="261"/>
        <v>-</v>
      </c>
      <c r="CI112" s="116" t="str">
        <f t="shared" si="262"/>
        <v>-</v>
      </c>
      <c r="CJ112" s="116">
        <f t="shared" si="203"/>
        <v>0</v>
      </c>
      <c r="CK112" s="116">
        <f t="shared" si="204"/>
        <v>0</v>
      </c>
      <c r="CL112" s="116">
        <f t="shared" si="205"/>
        <v>0</v>
      </c>
      <c r="CM112" s="116">
        <f t="shared" si="206"/>
        <v>0</v>
      </c>
      <c r="CN112" s="116">
        <f t="shared" si="207"/>
        <v>0</v>
      </c>
      <c r="CO112" s="116">
        <f t="shared" si="208"/>
        <v>0</v>
      </c>
      <c r="CP112" s="116">
        <f t="shared" si="209"/>
        <v>0</v>
      </c>
      <c r="CQ112" s="116">
        <f t="shared" si="210"/>
        <v>0</v>
      </c>
      <c r="CR112" s="116">
        <f t="shared" si="211"/>
        <v>0</v>
      </c>
      <c r="CS112" s="116">
        <f t="shared" si="212"/>
        <v>0</v>
      </c>
      <c r="CT112" s="116">
        <f t="shared" si="213"/>
        <v>0</v>
      </c>
      <c r="CU112" s="116">
        <f t="shared" si="214"/>
        <v>0</v>
      </c>
      <c r="CV112" s="116">
        <f t="shared" si="215"/>
        <v>0</v>
      </c>
      <c r="CW112" s="116">
        <f t="shared" si="216"/>
        <v>0</v>
      </c>
      <c r="CX112" s="116">
        <f t="shared" si="217"/>
        <v>0</v>
      </c>
      <c r="CY112" s="116">
        <f t="shared" si="218"/>
        <v>0</v>
      </c>
      <c r="CZ112" s="116">
        <f t="shared" si="219"/>
        <v>0</v>
      </c>
      <c r="DA112" s="116">
        <f t="shared" si="220"/>
        <v>0</v>
      </c>
      <c r="DB112" s="116">
        <f t="shared" si="221"/>
        <v>0</v>
      </c>
      <c r="DC112" s="116">
        <f t="shared" si="222"/>
        <v>0</v>
      </c>
      <c r="DD112" s="116">
        <f t="shared" si="223"/>
        <v>0</v>
      </c>
      <c r="DE112" s="116">
        <f t="shared" si="224"/>
        <v>0</v>
      </c>
      <c r="DF112" s="116">
        <f t="shared" si="225"/>
        <v>0</v>
      </c>
      <c r="DG112" s="116">
        <f t="shared" si="226"/>
        <v>0</v>
      </c>
      <c r="DH112" s="116">
        <f t="shared" si="227"/>
        <v>0</v>
      </c>
      <c r="DI112" s="116">
        <f t="shared" si="228"/>
        <v>0</v>
      </c>
      <c r="DJ112" s="116">
        <f t="shared" si="229"/>
        <v>0</v>
      </c>
      <c r="DK112" s="116">
        <f t="shared" si="230"/>
        <v>0</v>
      </c>
      <c r="DL112" s="116">
        <f t="shared" si="231"/>
        <v>0</v>
      </c>
      <c r="DM112" s="116">
        <f t="shared" si="232"/>
        <v>0</v>
      </c>
      <c r="DN112" s="116">
        <f t="shared" si="233"/>
        <v>0</v>
      </c>
      <c r="DO112" s="116">
        <f t="shared" si="234"/>
        <v>0</v>
      </c>
      <c r="DP112" s="116">
        <f t="shared" si="235"/>
        <v>0</v>
      </c>
      <c r="DQ112" s="116">
        <f t="shared" si="236"/>
        <v>0</v>
      </c>
      <c r="DR112" s="116">
        <f t="shared" si="237"/>
        <v>0</v>
      </c>
      <c r="DS112" s="116">
        <f t="shared" si="238"/>
        <v>0</v>
      </c>
      <c r="DT112" s="116">
        <f t="shared" si="244"/>
        <v>0</v>
      </c>
      <c r="DU112" s="116">
        <f t="shared" si="239"/>
        <v>0</v>
      </c>
      <c r="DV112" s="116">
        <f t="shared" si="263"/>
        <v>0</v>
      </c>
      <c r="DW112" s="116">
        <f t="shared" si="264"/>
        <v>0</v>
      </c>
      <c r="DX112" s="114" t="b">
        <f t="shared" si="153"/>
        <v>0</v>
      </c>
      <c r="DY112" s="116" t="str">
        <f t="shared" si="240"/>
        <v>FAILED CHECKS</v>
      </c>
      <c r="DZ112" s="2"/>
      <c r="EA112" s="105" t="str">
        <f t="shared" si="154"/>
        <v/>
      </c>
      <c r="EB112" s="2"/>
      <c r="EC112" s="105" t="str">
        <f t="shared" si="155"/>
        <v/>
      </c>
      <c r="ED112" s="2"/>
      <c r="EE112" s="105" t="str">
        <f t="shared" si="156"/>
        <v/>
      </c>
      <c r="EF112" s="2"/>
      <c r="EG112" s="6">
        <f t="shared" si="242"/>
        <v>102</v>
      </c>
      <c r="EH112" s="2"/>
      <c r="EI112" s="29" t="str">
        <f>IF(ISBLANK('IP Rules'!P112),"",'IP Rules'!P112)</f>
        <v/>
      </c>
      <c r="EJ112" s="2"/>
      <c r="EK112" s="29" t="str">
        <f>IF(ISBLANK('IP Rules'!R112),"",'IP Rules'!R112)</f>
        <v/>
      </c>
      <c r="EL112" s="2"/>
      <c r="EM112" s="29" t="str">
        <f>IF(ISBLANK('IP Rules'!T112),"",'IP Rules'!T112)</f>
        <v/>
      </c>
      <c r="EN112" s="2"/>
      <c r="EO112" s="7" t="str">
        <f t="shared" si="147"/>
        <v>NO</v>
      </c>
      <c r="EP112" s="7" t="str">
        <f t="shared" si="148"/>
        <v>NO</v>
      </c>
      <c r="EQ112" s="7" t="str">
        <f t="shared" si="149"/>
        <v/>
      </c>
      <c r="ER112" s="7" t="str">
        <f t="shared" si="150"/>
        <v/>
      </c>
      <c r="ES112" s="7" t="str">
        <f>IF(AND(ISNUMBER('IP Rules'!R112),'IP Rules'!R112&gt;=0,'IP Rules'!R112&lt;=65535),"GOOD","BAD")</f>
        <v>BAD</v>
      </c>
      <c r="ET112" s="7" t="str">
        <f>IF(OR(AND(ISNUMBER('IP Rules'!T112),'IP Rules'!T112&gt;=1,'IP Rules'!T112&lt;=65535,'IP Rules'!R112&lt;'IP Rules'!T112),'IP Rules'!T112=""),"GOOD","BAD")</f>
        <v>GOOD</v>
      </c>
      <c r="EU112" s="9" t="str">
        <f t="shared" si="151"/>
        <v/>
      </c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</row>
    <row r="113" spans="1:211" ht="15.75" thickBot="1">
      <c r="A113" s="2"/>
      <c r="B113" s="6">
        <f t="shared" si="241"/>
        <v>103</v>
      </c>
      <c r="C113" s="2"/>
      <c r="D113" s="48" t="str">
        <f>IF(ISBLANK('IP Rules'!H113),"",'IP Rules'!H113)</f>
        <v/>
      </c>
      <c r="E113" s="52" t="str">
        <f t="shared" si="157"/>
        <v/>
      </c>
      <c r="F113" s="52" t="str">
        <f t="shared" si="158"/>
        <v/>
      </c>
      <c r="G113" s="52" t="str">
        <f t="shared" si="159"/>
        <v/>
      </c>
      <c r="H113" s="52" t="str">
        <f t="shared" si="160"/>
        <v/>
      </c>
      <c r="I113" s="52" t="str">
        <f t="shared" si="161"/>
        <v/>
      </c>
      <c r="J113" s="52" t="str">
        <f t="shared" si="162"/>
        <v/>
      </c>
      <c r="K113" s="52" t="str">
        <f t="shared" si="163"/>
        <v/>
      </c>
      <c r="L113" s="52" t="str">
        <f t="shared" si="164"/>
        <v/>
      </c>
      <c r="M113" s="2"/>
      <c r="N113" s="52" t="str">
        <f t="shared" si="165"/>
        <v/>
      </c>
      <c r="O113" s="2"/>
      <c r="P113" s="103" t="str">
        <f>IF(UPPER('IP Rules'!H113)="ANY","",IF(LEN(TRIM('IP Rules'!J113))=0,"",'IP Rules'!J113))</f>
        <v/>
      </c>
      <c r="Q113" s="7" t="str">
        <f t="shared" si="166"/>
        <v/>
      </c>
      <c r="R113" s="109" t="str">
        <f t="shared" si="167"/>
        <v>MISSING</v>
      </c>
      <c r="S113" s="109" t="str">
        <f t="shared" si="168"/>
        <v>MISSING</v>
      </c>
      <c r="T113" s="109" t="str">
        <f t="shared" si="169"/>
        <v>MISSING</v>
      </c>
      <c r="U113" s="110" t="str">
        <f t="shared" si="170"/>
        <v>ERROR</v>
      </c>
      <c r="V113" s="111" t="str">
        <f t="shared" si="171"/>
        <v>ERROR</v>
      </c>
      <c r="W113" s="111" t="str">
        <f t="shared" si="172"/>
        <v>ERROR</v>
      </c>
      <c r="X113" s="111" t="str">
        <f t="shared" si="173"/>
        <v>ERROR</v>
      </c>
      <c r="Y113" s="109" t="str">
        <f t="shared" si="174"/>
        <v>ERROR</v>
      </c>
      <c r="Z113" s="110" t="str">
        <f t="shared" si="175"/>
        <v>ERROR</v>
      </c>
      <c r="AA113" s="109" t="str">
        <f t="shared" si="176"/>
        <v>ERROR</v>
      </c>
      <c r="AB113" s="109" t="str">
        <f t="shared" si="177"/>
        <v>ERROR</v>
      </c>
      <c r="AC113" s="109" t="str">
        <f t="shared" si="178"/>
        <v>ERROR</v>
      </c>
      <c r="AD113" s="109" t="str">
        <f t="shared" si="179"/>
        <v>ERROR</v>
      </c>
      <c r="AE113" s="110" t="str">
        <f t="shared" si="180"/>
        <v>ERROR</v>
      </c>
      <c r="AF113" s="7" t="str">
        <f t="shared" si="181"/>
        <v/>
      </c>
      <c r="AG113" s="104" t="str">
        <f t="shared" si="182"/>
        <v/>
      </c>
      <c r="AH113" s="104" t="str">
        <f t="shared" si="183"/>
        <v/>
      </c>
      <c r="AI113" s="104" t="str">
        <f t="shared" si="184"/>
        <v/>
      </c>
      <c r="AJ113" s="114" t="str">
        <f>IF(AND(Q113&lt;&gt;"ERROR",UPPER('IP Rules'!D113)="GLOBAL",UPPER(N113)="ANY"),"All_IPs","")</f>
        <v/>
      </c>
      <c r="AK113" s="114" t="str">
        <f>IF(AND(Q113&lt;&gt;"ERROR",UPPER('IP Rules'!D113)="NATIONAL",UPPER(N113)="ANY"),"GRP_ALL_CNSP_SUBNETS","")</f>
        <v/>
      </c>
      <c r="AL113" s="104" t="str">
        <f>IF(LEN(TRIM(D113))=0,"",IF(AND(Q113&lt;&gt;"ERROR",UPPER('IP Rules'!H113)&lt;&gt;"ANY"),AI113&amp;N113&amp;"_"&amp;AG113,""))</f>
        <v/>
      </c>
      <c r="AM113" s="109" t="str">
        <f t="shared" si="185"/>
        <v>FAILED CHECKS</v>
      </c>
      <c r="AN113" s="2"/>
      <c r="AO113" s="62" t="str">
        <f t="shared" si="152"/>
        <v/>
      </c>
      <c r="AP113" s="26"/>
      <c r="AQ113" s="62" t="str">
        <f t="shared" si="186"/>
        <v/>
      </c>
      <c r="AR113" s="26"/>
      <c r="AS113" s="6">
        <f>'IP Rules'!F113</f>
        <v>0</v>
      </c>
      <c r="AT113" s="2"/>
      <c r="AU113" s="6">
        <f t="shared" si="187"/>
        <v>103</v>
      </c>
      <c r="AV113" s="2"/>
      <c r="AW113" s="46" t="str">
        <f>IF(ISBLANK('IP Rules'!L113),"",'IP Rules'!L113)</f>
        <v/>
      </c>
      <c r="AX113" s="2"/>
      <c r="AY113" s="52" t="str">
        <f t="shared" si="188"/>
        <v/>
      </c>
      <c r="AZ113" s="52" t="str">
        <f t="shared" si="189"/>
        <v/>
      </c>
      <c r="BA113" s="52" t="str">
        <f t="shared" si="190"/>
        <v/>
      </c>
      <c r="BB113" s="52" t="str">
        <f t="shared" si="191"/>
        <v/>
      </c>
      <c r="BC113" s="52" t="str">
        <f t="shared" si="192"/>
        <v/>
      </c>
      <c r="BD113" s="52" t="str">
        <f t="shared" si="193"/>
        <v/>
      </c>
      <c r="BE113" s="52" t="str">
        <f t="shared" si="194"/>
        <v/>
      </c>
      <c r="BF113" s="52" t="str">
        <f t="shared" si="195"/>
        <v/>
      </c>
      <c r="BG113" s="52" t="str">
        <f t="shared" si="196"/>
        <v/>
      </c>
      <c r="BH113" s="2"/>
      <c r="BI113" s="103" t="str">
        <f>IF(ISBLANK('IP Rules'!N113),"",'IP Rules'!N113)</f>
        <v/>
      </c>
      <c r="BJ113" s="110" t="str">
        <f t="shared" si="245"/>
        <v/>
      </c>
      <c r="BK113" s="109" t="str">
        <f t="shared" si="246"/>
        <v>MISSING</v>
      </c>
      <c r="BL113" s="109" t="str">
        <f t="shared" si="247"/>
        <v>MISSING</v>
      </c>
      <c r="BM113" s="109" t="str">
        <f t="shared" si="248"/>
        <v>MISSING</v>
      </c>
      <c r="BN113" s="110" t="str">
        <f t="shared" si="249"/>
        <v>ERROR</v>
      </c>
      <c r="BO113" s="111" t="str">
        <f t="shared" si="250"/>
        <v>ERROR</v>
      </c>
      <c r="BP113" s="111" t="str">
        <f t="shared" si="251"/>
        <v>ERROR</v>
      </c>
      <c r="BQ113" s="111" t="str">
        <f t="shared" si="252"/>
        <v>ERROR</v>
      </c>
      <c r="BR113" s="109" t="str">
        <f t="shared" si="253"/>
        <v>ERROR</v>
      </c>
      <c r="BS113" s="110" t="str">
        <f t="shared" si="254"/>
        <v>ERROR</v>
      </c>
      <c r="BT113" s="109" t="str">
        <f t="shared" si="197"/>
        <v>ERROR</v>
      </c>
      <c r="BU113" s="109" t="str">
        <f t="shared" si="198"/>
        <v>ERROR</v>
      </c>
      <c r="BV113" s="109" t="str">
        <f t="shared" si="199"/>
        <v>ERROR</v>
      </c>
      <c r="BW113" s="109" t="str">
        <f t="shared" si="200"/>
        <v>ERROR</v>
      </c>
      <c r="BX113" s="110" t="str">
        <f t="shared" si="255"/>
        <v>ERROR</v>
      </c>
      <c r="BY113" s="110" t="str">
        <f t="shared" si="243"/>
        <v/>
      </c>
      <c r="BZ113" s="117" t="str">
        <f t="shared" si="201"/>
        <v>OK</v>
      </c>
      <c r="CA113" s="104" t="str">
        <f t="shared" si="256"/>
        <v/>
      </c>
      <c r="CB113" s="104" t="str">
        <f t="shared" si="257"/>
        <v/>
      </c>
      <c r="CC113" s="104" t="str">
        <f t="shared" si="258"/>
        <v/>
      </c>
      <c r="CD113" s="109" t="str">
        <f t="shared" si="202"/>
        <v>FAILED CHECKS</v>
      </c>
      <c r="CE113" s="22"/>
      <c r="CF113" s="116" t="str">
        <f t="shared" si="259"/>
        <v>ERROR</v>
      </c>
      <c r="CG113" s="116" t="str">
        <f t="shared" si="260"/>
        <v>-</v>
      </c>
      <c r="CH113" s="116" t="str">
        <f t="shared" si="261"/>
        <v>-</v>
      </c>
      <c r="CI113" s="116" t="str">
        <f t="shared" si="262"/>
        <v>-</v>
      </c>
      <c r="CJ113" s="116">
        <f t="shared" si="203"/>
        <v>0</v>
      </c>
      <c r="CK113" s="116">
        <f t="shared" si="204"/>
        <v>0</v>
      </c>
      <c r="CL113" s="116">
        <f t="shared" si="205"/>
        <v>0</v>
      </c>
      <c r="CM113" s="116">
        <f t="shared" si="206"/>
        <v>0</v>
      </c>
      <c r="CN113" s="116">
        <f t="shared" si="207"/>
        <v>0</v>
      </c>
      <c r="CO113" s="116">
        <f t="shared" si="208"/>
        <v>0</v>
      </c>
      <c r="CP113" s="116">
        <f t="shared" si="209"/>
        <v>0</v>
      </c>
      <c r="CQ113" s="116">
        <f t="shared" si="210"/>
        <v>0</v>
      </c>
      <c r="CR113" s="116">
        <f t="shared" si="211"/>
        <v>0</v>
      </c>
      <c r="CS113" s="116">
        <f t="shared" si="212"/>
        <v>0</v>
      </c>
      <c r="CT113" s="116">
        <f t="shared" si="213"/>
        <v>0</v>
      </c>
      <c r="CU113" s="116">
        <f t="shared" si="214"/>
        <v>0</v>
      </c>
      <c r="CV113" s="116">
        <f t="shared" si="215"/>
        <v>0</v>
      </c>
      <c r="CW113" s="116">
        <f t="shared" si="216"/>
        <v>0</v>
      </c>
      <c r="CX113" s="116">
        <f t="shared" si="217"/>
        <v>0</v>
      </c>
      <c r="CY113" s="116">
        <f t="shared" si="218"/>
        <v>0</v>
      </c>
      <c r="CZ113" s="116">
        <f t="shared" si="219"/>
        <v>0</v>
      </c>
      <c r="DA113" s="116">
        <f t="shared" si="220"/>
        <v>0</v>
      </c>
      <c r="DB113" s="116">
        <f t="shared" si="221"/>
        <v>0</v>
      </c>
      <c r="DC113" s="116">
        <f t="shared" si="222"/>
        <v>0</v>
      </c>
      <c r="DD113" s="116">
        <f t="shared" si="223"/>
        <v>0</v>
      </c>
      <c r="DE113" s="116">
        <f t="shared" si="224"/>
        <v>0</v>
      </c>
      <c r="DF113" s="116">
        <f t="shared" si="225"/>
        <v>0</v>
      </c>
      <c r="DG113" s="116">
        <f t="shared" si="226"/>
        <v>0</v>
      </c>
      <c r="DH113" s="116">
        <f t="shared" si="227"/>
        <v>0</v>
      </c>
      <c r="DI113" s="116">
        <f t="shared" si="228"/>
        <v>0</v>
      </c>
      <c r="DJ113" s="116">
        <f t="shared" si="229"/>
        <v>0</v>
      </c>
      <c r="DK113" s="116">
        <f t="shared" si="230"/>
        <v>0</v>
      </c>
      <c r="DL113" s="116">
        <f t="shared" si="231"/>
        <v>0</v>
      </c>
      <c r="DM113" s="116">
        <f t="shared" si="232"/>
        <v>0</v>
      </c>
      <c r="DN113" s="116">
        <f t="shared" si="233"/>
        <v>0</v>
      </c>
      <c r="DO113" s="116">
        <f t="shared" si="234"/>
        <v>0</v>
      </c>
      <c r="DP113" s="116">
        <f t="shared" si="235"/>
        <v>0</v>
      </c>
      <c r="DQ113" s="116">
        <f t="shared" si="236"/>
        <v>0</v>
      </c>
      <c r="DR113" s="116">
        <f t="shared" si="237"/>
        <v>0</v>
      </c>
      <c r="DS113" s="116">
        <f t="shared" si="238"/>
        <v>0</v>
      </c>
      <c r="DT113" s="116">
        <f t="shared" si="244"/>
        <v>0</v>
      </c>
      <c r="DU113" s="116">
        <f t="shared" si="239"/>
        <v>0</v>
      </c>
      <c r="DV113" s="116">
        <f t="shared" si="263"/>
        <v>0</v>
      </c>
      <c r="DW113" s="116">
        <f t="shared" si="264"/>
        <v>0</v>
      </c>
      <c r="DX113" s="114" t="b">
        <f t="shared" si="153"/>
        <v>0</v>
      </c>
      <c r="DY113" s="116" t="str">
        <f t="shared" si="240"/>
        <v>FAILED CHECKS</v>
      </c>
      <c r="DZ113" s="2"/>
      <c r="EA113" s="105" t="str">
        <f t="shared" si="154"/>
        <v/>
      </c>
      <c r="EB113" s="2"/>
      <c r="EC113" s="105" t="str">
        <f t="shared" si="155"/>
        <v/>
      </c>
      <c r="ED113" s="2"/>
      <c r="EE113" s="105" t="str">
        <f t="shared" si="156"/>
        <v/>
      </c>
      <c r="EF113" s="2"/>
      <c r="EG113" s="6">
        <f t="shared" si="242"/>
        <v>103</v>
      </c>
      <c r="EH113" s="2"/>
      <c r="EI113" s="29" t="str">
        <f>IF(ISBLANK('IP Rules'!P113),"",'IP Rules'!P113)</f>
        <v/>
      </c>
      <c r="EJ113" s="2"/>
      <c r="EK113" s="29" t="str">
        <f>IF(ISBLANK('IP Rules'!R113),"",'IP Rules'!R113)</f>
        <v/>
      </c>
      <c r="EL113" s="2"/>
      <c r="EM113" s="29" t="str">
        <f>IF(ISBLANK('IP Rules'!T113),"",'IP Rules'!T113)</f>
        <v/>
      </c>
      <c r="EN113" s="2"/>
      <c r="EO113" s="7" t="str">
        <f t="shared" si="147"/>
        <v>NO</v>
      </c>
      <c r="EP113" s="7" t="str">
        <f t="shared" si="148"/>
        <v>NO</v>
      </c>
      <c r="EQ113" s="7" t="str">
        <f t="shared" si="149"/>
        <v/>
      </c>
      <c r="ER113" s="7" t="str">
        <f t="shared" si="150"/>
        <v/>
      </c>
      <c r="ES113" s="7" t="str">
        <f>IF(AND(ISNUMBER('IP Rules'!R113),'IP Rules'!R113&gt;=0,'IP Rules'!R113&lt;=65535),"GOOD","BAD")</f>
        <v>BAD</v>
      </c>
      <c r="ET113" s="7" t="str">
        <f>IF(OR(AND(ISNUMBER('IP Rules'!T113),'IP Rules'!T113&gt;=1,'IP Rules'!T113&lt;=65535,'IP Rules'!R113&lt;'IP Rules'!T113),'IP Rules'!T113=""),"GOOD","BAD")</f>
        <v>GOOD</v>
      </c>
      <c r="EU113" s="9" t="str">
        <f t="shared" si="151"/>
        <v/>
      </c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</row>
    <row r="114" spans="1:211" ht="15.75" thickBot="1">
      <c r="A114" s="2"/>
      <c r="B114" s="6">
        <f t="shared" si="241"/>
        <v>104</v>
      </c>
      <c r="C114" s="2"/>
      <c r="D114" s="48" t="str">
        <f>IF(ISBLANK('IP Rules'!H114),"",'IP Rules'!H114)</f>
        <v/>
      </c>
      <c r="E114" s="52" t="str">
        <f t="shared" si="157"/>
        <v/>
      </c>
      <c r="F114" s="52" t="str">
        <f t="shared" si="158"/>
        <v/>
      </c>
      <c r="G114" s="52" t="str">
        <f t="shared" si="159"/>
        <v/>
      </c>
      <c r="H114" s="52" t="str">
        <f t="shared" si="160"/>
        <v/>
      </c>
      <c r="I114" s="52" t="str">
        <f t="shared" si="161"/>
        <v/>
      </c>
      <c r="J114" s="52" t="str">
        <f t="shared" si="162"/>
        <v/>
      </c>
      <c r="K114" s="52" t="str">
        <f t="shared" si="163"/>
        <v/>
      </c>
      <c r="L114" s="52" t="str">
        <f t="shared" si="164"/>
        <v/>
      </c>
      <c r="M114" s="2"/>
      <c r="N114" s="52" t="str">
        <f t="shared" si="165"/>
        <v/>
      </c>
      <c r="O114" s="2"/>
      <c r="P114" s="103" t="str">
        <f>IF(UPPER('IP Rules'!H114)="ANY","",IF(LEN(TRIM('IP Rules'!J114))=0,"",'IP Rules'!J114))</f>
        <v/>
      </c>
      <c r="Q114" s="7" t="str">
        <f t="shared" si="166"/>
        <v/>
      </c>
      <c r="R114" s="109" t="str">
        <f t="shared" si="167"/>
        <v>MISSING</v>
      </c>
      <c r="S114" s="109" t="str">
        <f t="shared" si="168"/>
        <v>MISSING</v>
      </c>
      <c r="T114" s="109" t="str">
        <f t="shared" si="169"/>
        <v>MISSING</v>
      </c>
      <c r="U114" s="110" t="str">
        <f t="shared" si="170"/>
        <v>ERROR</v>
      </c>
      <c r="V114" s="111" t="str">
        <f t="shared" si="171"/>
        <v>ERROR</v>
      </c>
      <c r="W114" s="111" t="str">
        <f t="shared" si="172"/>
        <v>ERROR</v>
      </c>
      <c r="X114" s="111" t="str">
        <f t="shared" si="173"/>
        <v>ERROR</v>
      </c>
      <c r="Y114" s="109" t="str">
        <f t="shared" si="174"/>
        <v>ERROR</v>
      </c>
      <c r="Z114" s="110" t="str">
        <f t="shared" si="175"/>
        <v>ERROR</v>
      </c>
      <c r="AA114" s="109" t="str">
        <f t="shared" si="176"/>
        <v>ERROR</v>
      </c>
      <c r="AB114" s="109" t="str">
        <f t="shared" si="177"/>
        <v>ERROR</v>
      </c>
      <c r="AC114" s="109" t="str">
        <f t="shared" si="178"/>
        <v>ERROR</v>
      </c>
      <c r="AD114" s="109" t="str">
        <f t="shared" si="179"/>
        <v>ERROR</v>
      </c>
      <c r="AE114" s="110" t="str">
        <f t="shared" si="180"/>
        <v>ERROR</v>
      </c>
      <c r="AF114" s="7" t="str">
        <f t="shared" si="181"/>
        <v/>
      </c>
      <c r="AG114" s="104" t="str">
        <f t="shared" si="182"/>
        <v/>
      </c>
      <c r="AH114" s="104" t="str">
        <f t="shared" si="183"/>
        <v/>
      </c>
      <c r="AI114" s="104" t="str">
        <f t="shared" si="184"/>
        <v/>
      </c>
      <c r="AJ114" s="114" t="str">
        <f>IF(AND(Q114&lt;&gt;"ERROR",UPPER('IP Rules'!D114)="GLOBAL",UPPER(N114)="ANY"),"All_IPs","")</f>
        <v/>
      </c>
      <c r="AK114" s="114" t="str">
        <f>IF(AND(Q114&lt;&gt;"ERROR",UPPER('IP Rules'!D114)="NATIONAL",UPPER(N114)="ANY"),"GRP_ALL_CNSP_SUBNETS","")</f>
        <v/>
      </c>
      <c r="AL114" s="104" t="str">
        <f>IF(LEN(TRIM(D114))=0,"",IF(AND(Q114&lt;&gt;"ERROR",UPPER('IP Rules'!H114)&lt;&gt;"ANY"),AI114&amp;N114&amp;"_"&amp;AG114,""))</f>
        <v/>
      </c>
      <c r="AM114" s="109" t="str">
        <f t="shared" si="185"/>
        <v>FAILED CHECKS</v>
      </c>
      <c r="AN114" s="2"/>
      <c r="AO114" s="62" t="str">
        <f t="shared" si="152"/>
        <v/>
      </c>
      <c r="AP114" s="26"/>
      <c r="AQ114" s="62" t="str">
        <f t="shared" si="186"/>
        <v/>
      </c>
      <c r="AR114" s="26"/>
      <c r="AS114" s="6">
        <f>'IP Rules'!F114</f>
        <v>0</v>
      </c>
      <c r="AT114" s="2"/>
      <c r="AU114" s="6">
        <f t="shared" si="187"/>
        <v>104</v>
      </c>
      <c r="AV114" s="2"/>
      <c r="AW114" s="46" t="str">
        <f>IF(ISBLANK('IP Rules'!L114),"",'IP Rules'!L114)</f>
        <v/>
      </c>
      <c r="AX114" s="2"/>
      <c r="AY114" s="52" t="str">
        <f t="shared" si="188"/>
        <v/>
      </c>
      <c r="AZ114" s="52" t="str">
        <f t="shared" si="189"/>
        <v/>
      </c>
      <c r="BA114" s="52" t="str">
        <f t="shared" si="190"/>
        <v/>
      </c>
      <c r="BB114" s="52" t="str">
        <f t="shared" si="191"/>
        <v/>
      </c>
      <c r="BC114" s="52" t="str">
        <f t="shared" si="192"/>
        <v/>
      </c>
      <c r="BD114" s="52" t="str">
        <f t="shared" si="193"/>
        <v/>
      </c>
      <c r="BE114" s="52" t="str">
        <f t="shared" si="194"/>
        <v/>
      </c>
      <c r="BF114" s="52" t="str">
        <f t="shared" si="195"/>
        <v/>
      </c>
      <c r="BG114" s="52" t="str">
        <f t="shared" si="196"/>
        <v/>
      </c>
      <c r="BH114" s="2"/>
      <c r="BI114" s="103" t="str">
        <f>IF(ISBLANK('IP Rules'!N114),"",'IP Rules'!N114)</f>
        <v/>
      </c>
      <c r="BJ114" s="110" t="str">
        <f t="shared" si="245"/>
        <v/>
      </c>
      <c r="BK114" s="109" t="str">
        <f t="shared" si="246"/>
        <v>MISSING</v>
      </c>
      <c r="BL114" s="109" t="str">
        <f t="shared" si="247"/>
        <v>MISSING</v>
      </c>
      <c r="BM114" s="109" t="str">
        <f t="shared" si="248"/>
        <v>MISSING</v>
      </c>
      <c r="BN114" s="110" t="str">
        <f t="shared" si="249"/>
        <v>ERROR</v>
      </c>
      <c r="BO114" s="111" t="str">
        <f t="shared" si="250"/>
        <v>ERROR</v>
      </c>
      <c r="BP114" s="111" t="str">
        <f t="shared" si="251"/>
        <v>ERROR</v>
      </c>
      <c r="BQ114" s="111" t="str">
        <f t="shared" si="252"/>
        <v>ERROR</v>
      </c>
      <c r="BR114" s="109" t="str">
        <f t="shared" si="253"/>
        <v>ERROR</v>
      </c>
      <c r="BS114" s="110" t="str">
        <f t="shared" si="254"/>
        <v>ERROR</v>
      </c>
      <c r="BT114" s="109" t="str">
        <f t="shared" si="197"/>
        <v>ERROR</v>
      </c>
      <c r="BU114" s="109" t="str">
        <f t="shared" si="198"/>
        <v>ERROR</v>
      </c>
      <c r="BV114" s="109" t="str">
        <f t="shared" si="199"/>
        <v>ERROR</v>
      </c>
      <c r="BW114" s="109" t="str">
        <f t="shared" si="200"/>
        <v>ERROR</v>
      </c>
      <c r="BX114" s="110" t="str">
        <f t="shared" si="255"/>
        <v>ERROR</v>
      </c>
      <c r="BY114" s="110" t="str">
        <f t="shared" si="243"/>
        <v/>
      </c>
      <c r="BZ114" s="117" t="str">
        <f t="shared" si="201"/>
        <v>OK</v>
      </c>
      <c r="CA114" s="104" t="str">
        <f t="shared" si="256"/>
        <v/>
      </c>
      <c r="CB114" s="104" t="str">
        <f t="shared" si="257"/>
        <v/>
      </c>
      <c r="CC114" s="104" t="str">
        <f t="shared" si="258"/>
        <v/>
      </c>
      <c r="CD114" s="109" t="str">
        <f t="shared" si="202"/>
        <v>FAILED CHECKS</v>
      </c>
      <c r="CE114" s="22"/>
      <c r="CF114" s="116" t="str">
        <f t="shared" si="259"/>
        <v>ERROR</v>
      </c>
      <c r="CG114" s="116" t="str">
        <f t="shared" si="260"/>
        <v>-</v>
      </c>
      <c r="CH114" s="116" t="str">
        <f t="shared" si="261"/>
        <v>-</v>
      </c>
      <c r="CI114" s="116" t="str">
        <f t="shared" si="262"/>
        <v>-</v>
      </c>
      <c r="CJ114" s="116">
        <f t="shared" si="203"/>
        <v>0</v>
      </c>
      <c r="CK114" s="116">
        <f t="shared" si="204"/>
        <v>0</v>
      </c>
      <c r="CL114" s="116">
        <f t="shared" si="205"/>
        <v>0</v>
      </c>
      <c r="CM114" s="116">
        <f t="shared" si="206"/>
        <v>0</v>
      </c>
      <c r="CN114" s="116">
        <f t="shared" si="207"/>
        <v>0</v>
      </c>
      <c r="CO114" s="116">
        <f t="shared" si="208"/>
        <v>0</v>
      </c>
      <c r="CP114" s="116">
        <f t="shared" si="209"/>
        <v>0</v>
      </c>
      <c r="CQ114" s="116">
        <f t="shared" si="210"/>
        <v>0</v>
      </c>
      <c r="CR114" s="116">
        <f t="shared" si="211"/>
        <v>0</v>
      </c>
      <c r="CS114" s="116">
        <f t="shared" si="212"/>
        <v>0</v>
      </c>
      <c r="CT114" s="116">
        <f t="shared" si="213"/>
        <v>0</v>
      </c>
      <c r="CU114" s="116">
        <f t="shared" si="214"/>
        <v>0</v>
      </c>
      <c r="CV114" s="116">
        <f t="shared" si="215"/>
        <v>0</v>
      </c>
      <c r="CW114" s="116">
        <f t="shared" si="216"/>
        <v>0</v>
      </c>
      <c r="CX114" s="116">
        <f t="shared" si="217"/>
        <v>0</v>
      </c>
      <c r="CY114" s="116">
        <f t="shared" si="218"/>
        <v>0</v>
      </c>
      <c r="CZ114" s="116">
        <f t="shared" si="219"/>
        <v>0</v>
      </c>
      <c r="DA114" s="116">
        <f t="shared" si="220"/>
        <v>0</v>
      </c>
      <c r="DB114" s="116">
        <f t="shared" si="221"/>
        <v>0</v>
      </c>
      <c r="DC114" s="116">
        <f t="shared" si="222"/>
        <v>0</v>
      </c>
      <c r="DD114" s="116">
        <f t="shared" si="223"/>
        <v>0</v>
      </c>
      <c r="DE114" s="116">
        <f t="shared" si="224"/>
        <v>0</v>
      </c>
      <c r="DF114" s="116">
        <f t="shared" si="225"/>
        <v>0</v>
      </c>
      <c r="DG114" s="116">
        <f t="shared" si="226"/>
        <v>0</v>
      </c>
      <c r="DH114" s="116">
        <f t="shared" si="227"/>
        <v>0</v>
      </c>
      <c r="DI114" s="116">
        <f t="shared" si="228"/>
        <v>0</v>
      </c>
      <c r="DJ114" s="116">
        <f t="shared" si="229"/>
        <v>0</v>
      </c>
      <c r="DK114" s="116">
        <f t="shared" si="230"/>
        <v>0</v>
      </c>
      <c r="DL114" s="116">
        <f t="shared" si="231"/>
        <v>0</v>
      </c>
      <c r="DM114" s="116">
        <f t="shared" si="232"/>
        <v>0</v>
      </c>
      <c r="DN114" s="116">
        <f t="shared" si="233"/>
        <v>0</v>
      </c>
      <c r="DO114" s="116">
        <f t="shared" si="234"/>
        <v>0</v>
      </c>
      <c r="DP114" s="116">
        <f t="shared" si="235"/>
        <v>0</v>
      </c>
      <c r="DQ114" s="116">
        <f t="shared" si="236"/>
        <v>0</v>
      </c>
      <c r="DR114" s="116">
        <f t="shared" si="237"/>
        <v>0</v>
      </c>
      <c r="DS114" s="116">
        <f t="shared" si="238"/>
        <v>0</v>
      </c>
      <c r="DT114" s="116">
        <f t="shared" si="244"/>
        <v>0</v>
      </c>
      <c r="DU114" s="116">
        <f t="shared" si="239"/>
        <v>0</v>
      </c>
      <c r="DV114" s="116">
        <f t="shared" si="263"/>
        <v>0</v>
      </c>
      <c r="DW114" s="116">
        <f t="shared" si="264"/>
        <v>0</v>
      </c>
      <c r="DX114" s="114" t="b">
        <f t="shared" si="153"/>
        <v>0</v>
      </c>
      <c r="DY114" s="116" t="str">
        <f t="shared" si="240"/>
        <v>FAILED CHECKS</v>
      </c>
      <c r="DZ114" s="2"/>
      <c r="EA114" s="105" t="str">
        <f t="shared" si="154"/>
        <v/>
      </c>
      <c r="EB114" s="2"/>
      <c r="EC114" s="105" t="str">
        <f t="shared" si="155"/>
        <v/>
      </c>
      <c r="ED114" s="2"/>
      <c r="EE114" s="105" t="str">
        <f t="shared" si="156"/>
        <v/>
      </c>
      <c r="EF114" s="2"/>
      <c r="EG114" s="6">
        <f t="shared" si="242"/>
        <v>104</v>
      </c>
      <c r="EH114" s="2"/>
      <c r="EI114" s="29" t="str">
        <f>IF(ISBLANK('IP Rules'!P114),"",'IP Rules'!P114)</f>
        <v/>
      </c>
      <c r="EJ114" s="2"/>
      <c r="EK114" s="29" t="str">
        <f>IF(ISBLANK('IP Rules'!R114),"",'IP Rules'!R114)</f>
        <v/>
      </c>
      <c r="EL114" s="2"/>
      <c r="EM114" s="29" t="str">
        <f>IF(ISBLANK('IP Rules'!T114),"",'IP Rules'!T114)</f>
        <v/>
      </c>
      <c r="EN114" s="2"/>
      <c r="EO114" s="7" t="str">
        <f t="shared" si="147"/>
        <v>NO</v>
      </c>
      <c r="EP114" s="7" t="str">
        <f t="shared" si="148"/>
        <v>NO</v>
      </c>
      <c r="EQ114" s="7" t="str">
        <f t="shared" si="149"/>
        <v/>
      </c>
      <c r="ER114" s="7" t="str">
        <f t="shared" si="150"/>
        <v/>
      </c>
      <c r="ES114" s="7" t="str">
        <f>IF(AND(ISNUMBER('IP Rules'!R114),'IP Rules'!R114&gt;=0,'IP Rules'!R114&lt;=65535),"GOOD","BAD")</f>
        <v>BAD</v>
      </c>
      <c r="ET114" s="7" t="str">
        <f>IF(OR(AND(ISNUMBER('IP Rules'!T114),'IP Rules'!T114&gt;=1,'IP Rules'!T114&lt;=65535,'IP Rules'!R114&lt;'IP Rules'!T114),'IP Rules'!T114=""),"GOOD","BAD")</f>
        <v>GOOD</v>
      </c>
      <c r="EU114" s="9" t="str">
        <f t="shared" si="151"/>
        <v/>
      </c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</row>
    <row r="115" spans="1:211" ht="15.75" thickBot="1">
      <c r="A115" s="2"/>
      <c r="B115" s="6">
        <f t="shared" si="241"/>
        <v>105</v>
      </c>
      <c r="C115" s="2"/>
      <c r="D115" s="48" t="str">
        <f>IF(ISBLANK('IP Rules'!H115),"",'IP Rules'!H115)</f>
        <v/>
      </c>
      <c r="E115" s="52" t="str">
        <f t="shared" si="157"/>
        <v/>
      </c>
      <c r="F115" s="52" t="str">
        <f t="shared" si="158"/>
        <v/>
      </c>
      <c r="G115" s="52" t="str">
        <f t="shared" si="159"/>
        <v/>
      </c>
      <c r="H115" s="52" t="str">
        <f t="shared" si="160"/>
        <v/>
      </c>
      <c r="I115" s="52" t="str">
        <f t="shared" si="161"/>
        <v/>
      </c>
      <c r="J115" s="52" t="str">
        <f t="shared" si="162"/>
        <v/>
      </c>
      <c r="K115" s="52" t="str">
        <f t="shared" si="163"/>
        <v/>
      </c>
      <c r="L115" s="52" t="str">
        <f t="shared" si="164"/>
        <v/>
      </c>
      <c r="M115" s="2"/>
      <c r="N115" s="52" t="str">
        <f t="shared" si="165"/>
        <v/>
      </c>
      <c r="O115" s="2"/>
      <c r="P115" s="103" t="str">
        <f>IF(UPPER('IP Rules'!H115)="ANY","",IF(LEN(TRIM('IP Rules'!J115))=0,"",'IP Rules'!J115))</f>
        <v/>
      </c>
      <c r="Q115" s="7" t="str">
        <f t="shared" si="166"/>
        <v/>
      </c>
      <c r="R115" s="109" t="str">
        <f t="shared" si="167"/>
        <v>MISSING</v>
      </c>
      <c r="S115" s="109" t="str">
        <f t="shared" si="168"/>
        <v>MISSING</v>
      </c>
      <c r="T115" s="109" t="str">
        <f t="shared" si="169"/>
        <v>MISSING</v>
      </c>
      <c r="U115" s="110" t="str">
        <f t="shared" si="170"/>
        <v>ERROR</v>
      </c>
      <c r="V115" s="111" t="str">
        <f t="shared" si="171"/>
        <v>ERROR</v>
      </c>
      <c r="W115" s="111" t="str">
        <f t="shared" si="172"/>
        <v>ERROR</v>
      </c>
      <c r="X115" s="111" t="str">
        <f t="shared" si="173"/>
        <v>ERROR</v>
      </c>
      <c r="Y115" s="109" t="str">
        <f t="shared" si="174"/>
        <v>ERROR</v>
      </c>
      <c r="Z115" s="110" t="str">
        <f t="shared" si="175"/>
        <v>ERROR</v>
      </c>
      <c r="AA115" s="109" t="str">
        <f t="shared" si="176"/>
        <v>ERROR</v>
      </c>
      <c r="AB115" s="109" t="str">
        <f t="shared" si="177"/>
        <v>ERROR</v>
      </c>
      <c r="AC115" s="109" t="str">
        <f t="shared" si="178"/>
        <v>ERROR</v>
      </c>
      <c r="AD115" s="109" t="str">
        <f t="shared" si="179"/>
        <v>ERROR</v>
      </c>
      <c r="AE115" s="110" t="str">
        <f t="shared" si="180"/>
        <v>ERROR</v>
      </c>
      <c r="AF115" s="7" t="str">
        <f t="shared" si="181"/>
        <v/>
      </c>
      <c r="AG115" s="104" t="str">
        <f t="shared" si="182"/>
        <v/>
      </c>
      <c r="AH115" s="104" t="str">
        <f t="shared" si="183"/>
        <v/>
      </c>
      <c r="AI115" s="104" t="str">
        <f t="shared" si="184"/>
        <v/>
      </c>
      <c r="AJ115" s="114" t="str">
        <f>IF(AND(Q115&lt;&gt;"ERROR",UPPER('IP Rules'!D115)="GLOBAL",UPPER(N115)="ANY"),"All_IPs","")</f>
        <v/>
      </c>
      <c r="AK115" s="114" t="str">
        <f>IF(AND(Q115&lt;&gt;"ERROR",UPPER('IP Rules'!D115)="NATIONAL",UPPER(N115)="ANY"),"GRP_ALL_CNSP_SUBNETS","")</f>
        <v/>
      </c>
      <c r="AL115" s="104" t="str">
        <f>IF(LEN(TRIM(D115))=0,"",IF(AND(Q115&lt;&gt;"ERROR",UPPER('IP Rules'!H115)&lt;&gt;"ANY"),AI115&amp;N115&amp;"_"&amp;AG115,""))</f>
        <v/>
      </c>
      <c r="AM115" s="109" t="str">
        <f t="shared" si="185"/>
        <v>FAILED CHECKS</v>
      </c>
      <c r="AN115" s="2"/>
      <c r="AO115" s="62" t="str">
        <f t="shared" si="152"/>
        <v/>
      </c>
      <c r="AP115" s="26"/>
      <c r="AQ115" s="62" t="str">
        <f t="shared" si="186"/>
        <v/>
      </c>
      <c r="AR115" s="26"/>
      <c r="AS115" s="6">
        <f>'IP Rules'!F115</f>
        <v>0</v>
      </c>
      <c r="AT115" s="2"/>
      <c r="AU115" s="6">
        <f t="shared" si="187"/>
        <v>105</v>
      </c>
      <c r="AV115" s="2"/>
      <c r="AW115" s="46" t="str">
        <f>IF(ISBLANK('IP Rules'!L115),"",'IP Rules'!L115)</f>
        <v/>
      </c>
      <c r="AX115" s="2"/>
      <c r="AY115" s="52" t="str">
        <f t="shared" si="188"/>
        <v/>
      </c>
      <c r="AZ115" s="52" t="str">
        <f t="shared" si="189"/>
        <v/>
      </c>
      <c r="BA115" s="52" t="str">
        <f t="shared" si="190"/>
        <v/>
      </c>
      <c r="BB115" s="52" t="str">
        <f t="shared" si="191"/>
        <v/>
      </c>
      <c r="BC115" s="52" t="str">
        <f t="shared" si="192"/>
        <v/>
      </c>
      <c r="BD115" s="52" t="str">
        <f t="shared" si="193"/>
        <v/>
      </c>
      <c r="BE115" s="52" t="str">
        <f t="shared" si="194"/>
        <v/>
      </c>
      <c r="BF115" s="52" t="str">
        <f t="shared" si="195"/>
        <v/>
      </c>
      <c r="BG115" s="52" t="str">
        <f t="shared" si="196"/>
        <v/>
      </c>
      <c r="BH115" s="2"/>
      <c r="BI115" s="103" t="str">
        <f>IF(ISBLANK('IP Rules'!N115),"",'IP Rules'!N115)</f>
        <v/>
      </c>
      <c r="BJ115" s="110" t="str">
        <f t="shared" si="245"/>
        <v/>
      </c>
      <c r="BK115" s="109" t="str">
        <f t="shared" si="246"/>
        <v>MISSING</v>
      </c>
      <c r="BL115" s="109" t="str">
        <f t="shared" si="247"/>
        <v>MISSING</v>
      </c>
      <c r="BM115" s="109" t="str">
        <f t="shared" si="248"/>
        <v>MISSING</v>
      </c>
      <c r="BN115" s="110" t="str">
        <f t="shared" si="249"/>
        <v>ERROR</v>
      </c>
      <c r="BO115" s="111" t="str">
        <f t="shared" si="250"/>
        <v>ERROR</v>
      </c>
      <c r="BP115" s="111" t="str">
        <f t="shared" si="251"/>
        <v>ERROR</v>
      </c>
      <c r="BQ115" s="111" t="str">
        <f t="shared" si="252"/>
        <v>ERROR</v>
      </c>
      <c r="BR115" s="109" t="str">
        <f t="shared" si="253"/>
        <v>ERROR</v>
      </c>
      <c r="BS115" s="110" t="str">
        <f t="shared" si="254"/>
        <v>ERROR</v>
      </c>
      <c r="BT115" s="109" t="str">
        <f t="shared" si="197"/>
        <v>ERROR</v>
      </c>
      <c r="BU115" s="109" t="str">
        <f t="shared" si="198"/>
        <v>ERROR</v>
      </c>
      <c r="BV115" s="109" t="str">
        <f t="shared" si="199"/>
        <v>ERROR</v>
      </c>
      <c r="BW115" s="109" t="str">
        <f t="shared" si="200"/>
        <v>ERROR</v>
      </c>
      <c r="BX115" s="110" t="str">
        <f t="shared" si="255"/>
        <v>ERROR</v>
      </c>
      <c r="BY115" s="110" t="str">
        <f t="shared" si="243"/>
        <v/>
      </c>
      <c r="BZ115" s="117" t="str">
        <f t="shared" si="201"/>
        <v>OK</v>
      </c>
      <c r="CA115" s="104" t="str">
        <f t="shared" si="256"/>
        <v/>
      </c>
      <c r="CB115" s="104" t="str">
        <f t="shared" si="257"/>
        <v/>
      </c>
      <c r="CC115" s="104" t="str">
        <f t="shared" si="258"/>
        <v/>
      </c>
      <c r="CD115" s="109" t="str">
        <f t="shared" si="202"/>
        <v>FAILED CHECKS</v>
      </c>
      <c r="CE115" s="22"/>
      <c r="CF115" s="116" t="str">
        <f t="shared" si="259"/>
        <v>ERROR</v>
      </c>
      <c r="CG115" s="116" t="str">
        <f t="shared" si="260"/>
        <v>-</v>
      </c>
      <c r="CH115" s="116" t="str">
        <f t="shared" si="261"/>
        <v>-</v>
      </c>
      <c r="CI115" s="116" t="str">
        <f t="shared" si="262"/>
        <v>-</v>
      </c>
      <c r="CJ115" s="116">
        <f t="shared" si="203"/>
        <v>0</v>
      </c>
      <c r="CK115" s="116">
        <f t="shared" si="204"/>
        <v>0</v>
      </c>
      <c r="CL115" s="116">
        <f t="shared" si="205"/>
        <v>0</v>
      </c>
      <c r="CM115" s="116">
        <f t="shared" si="206"/>
        <v>0</v>
      </c>
      <c r="CN115" s="116">
        <f t="shared" si="207"/>
        <v>0</v>
      </c>
      <c r="CO115" s="116">
        <f t="shared" si="208"/>
        <v>0</v>
      </c>
      <c r="CP115" s="116">
        <f t="shared" si="209"/>
        <v>0</v>
      </c>
      <c r="CQ115" s="116">
        <f t="shared" si="210"/>
        <v>0</v>
      </c>
      <c r="CR115" s="116">
        <f t="shared" si="211"/>
        <v>0</v>
      </c>
      <c r="CS115" s="116">
        <f t="shared" si="212"/>
        <v>0</v>
      </c>
      <c r="CT115" s="116">
        <f t="shared" si="213"/>
        <v>0</v>
      </c>
      <c r="CU115" s="116">
        <f t="shared" si="214"/>
        <v>0</v>
      </c>
      <c r="CV115" s="116">
        <f t="shared" si="215"/>
        <v>0</v>
      </c>
      <c r="CW115" s="116">
        <f t="shared" si="216"/>
        <v>0</v>
      </c>
      <c r="CX115" s="116">
        <f t="shared" si="217"/>
        <v>0</v>
      </c>
      <c r="CY115" s="116">
        <f t="shared" si="218"/>
        <v>0</v>
      </c>
      <c r="CZ115" s="116">
        <f t="shared" si="219"/>
        <v>0</v>
      </c>
      <c r="DA115" s="116">
        <f t="shared" si="220"/>
        <v>0</v>
      </c>
      <c r="DB115" s="116">
        <f t="shared" si="221"/>
        <v>0</v>
      </c>
      <c r="DC115" s="116">
        <f t="shared" si="222"/>
        <v>0</v>
      </c>
      <c r="DD115" s="116">
        <f t="shared" si="223"/>
        <v>0</v>
      </c>
      <c r="DE115" s="116">
        <f t="shared" si="224"/>
        <v>0</v>
      </c>
      <c r="DF115" s="116">
        <f t="shared" si="225"/>
        <v>0</v>
      </c>
      <c r="DG115" s="116">
        <f t="shared" si="226"/>
        <v>0</v>
      </c>
      <c r="DH115" s="116">
        <f t="shared" si="227"/>
        <v>0</v>
      </c>
      <c r="DI115" s="116">
        <f t="shared" si="228"/>
        <v>0</v>
      </c>
      <c r="DJ115" s="116">
        <f t="shared" si="229"/>
        <v>0</v>
      </c>
      <c r="DK115" s="116">
        <f t="shared" si="230"/>
        <v>0</v>
      </c>
      <c r="DL115" s="116">
        <f t="shared" si="231"/>
        <v>0</v>
      </c>
      <c r="DM115" s="116">
        <f t="shared" si="232"/>
        <v>0</v>
      </c>
      <c r="DN115" s="116">
        <f t="shared" si="233"/>
        <v>0</v>
      </c>
      <c r="DO115" s="116">
        <f t="shared" si="234"/>
        <v>0</v>
      </c>
      <c r="DP115" s="116">
        <f t="shared" si="235"/>
        <v>0</v>
      </c>
      <c r="DQ115" s="116">
        <f t="shared" si="236"/>
        <v>0</v>
      </c>
      <c r="DR115" s="116">
        <f t="shared" si="237"/>
        <v>0</v>
      </c>
      <c r="DS115" s="116">
        <f t="shared" si="238"/>
        <v>0</v>
      </c>
      <c r="DT115" s="116">
        <f t="shared" si="244"/>
        <v>0</v>
      </c>
      <c r="DU115" s="116">
        <f t="shared" si="239"/>
        <v>0</v>
      </c>
      <c r="DV115" s="116">
        <f t="shared" si="263"/>
        <v>0</v>
      </c>
      <c r="DW115" s="116">
        <f t="shared" si="264"/>
        <v>0</v>
      </c>
      <c r="DX115" s="114" t="b">
        <f t="shared" si="153"/>
        <v>0</v>
      </c>
      <c r="DY115" s="116" t="str">
        <f t="shared" si="240"/>
        <v>FAILED CHECKS</v>
      </c>
      <c r="DZ115" s="2"/>
      <c r="EA115" s="105" t="str">
        <f t="shared" si="154"/>
        <v/>
      </c>
      <c r="EB115" s="2"/>
      <c r="EC115" s="105" t="str">
        <f t="shared" si="155"/>
        <v/>
      </c>
      <c r="ED115" s="2"/>
      <c r="EE115" s="105" t="str">
        <f t="shared" si="156"/>
        <v/>
      </c>
      <c r="EF115" s="2"/>
      <c r="EG115" s="6">
        <f t="shared" si="242"/>
        <v>105</v>
      </c>
      <c r="EH115" s="2"/>
      <c r="EI115" s="29" t="str">
        <f>IF(ISBLANK('IP Rules'!P115),"",'IP Rules'!P115)</f>
        <v/>
      </c>
      <c r="EJ115" s="2"/>
      <c r="EK115" s="29" t="str">
        <f>IF(ISBLANK('IP Rules'!R115),"",'IP Rules'!R115)</f>
        <v/>
      </c>
      <c r="EL115" s="2"/>
      <c r="EM115" s="29" t="str">
        <f>IF(ISBLANK('IP Rules'!T115),"",'IP Rules'!T115)</f>
        <v/>
      </c>
      <c r="EN115" s="2"/>
      <c r="EO115" s="7" t="str">
        <f t="shared" si="147"/>
        <v>NO</v>
      </c>
      <c r="EP115" s="7" t="str">
        <f t="shared" si="148"/>
        <v>NO</v>
      </c>
      <c r="EQ115" s="7" t="str">
        <f t="shared" si="149"/>
        <v/>
      </c>
      <c r="ER115" s="7" t="str">
        <f t="shared" si="150"/>
        <v/>
      </c>
      <c r="ES115" s="7" t="str">
        <f>IF(AND(ISNUMBER('IP Rules'!R115),'IP Rules'!R115&gt;=0,'IP Rules'!R115&lt;=65535),"GOOD","BAD")</f>
        <v>BAD</v>
      </c>
      <c r="ET115" s="7" t="str">
        <f>IF(OR(AND(ISNUMBER('IP Rules'!T115),'IP Rules'!T115&gt;=1,'IP Rules'!T115&lt;=65535,'IP Rules'!R115&lt;'IP Rules'!T115),'IP Rules'!T115=""),"GOOD","BAD")</f>
        <v>GOOD</v>
      </c>
      <c r="EU115" s="9" t="str">
        <f t="shared" si="151"/>
        <v/>
      </c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</row>
    <row r="116" spans="1:211" ht="15.75" thickBot="1">
      <c r="A116" s="2"/>
      <c r="B116" s="6">
        <f t="shared" si="241"/>
        <v>106</v>
      </c>
      <c r="C116" s="2"/>
      <c r="D116" s="48" t="str">
        <f>IF(ISBLANK('IP Rules'!H116),"",'IP Rules'!H116)</f>
        <v/>
      </c>
      <c r="E116" s="52" t="str">
        <f t="shared" si="157"/>
        <v/>
      </c>
      <c r="F116" s="52" t="str">
        <f t="shared" si="158"/>
        <v/>
      </c>
      <c r="G116" s="52" t="str">
        <f t="shared" si="159"/>
        <v/>
      </c>
      <c r="H116" s="52" t="str">
        <f t="shared" si="160"/>
        <v/>
      </c>
      <c r="I116" s="52" t="str">
        <f t="shared" si="161"/>
        <v/>
      </c>
      <c r="J116" s="52" t="str">
        <f t="shared" si="162"/>
        <v/>
      </c>
      <c r="K116" s="52" t="str">
        <f t="shared" si="163"/>
        <v/>
      </c>
      <c r="L116" s="52" t="str">
        <f t="shared" si="164"/>
        <v/>
      </c>
      <c r="M116" s="2"/>
      <c r="N116" s="52" t="str">
        <f t="shared" si="165"/>
        <v/>
      </c>
      <c r="O116" s="2"/>
      <c r="P116" s="103" t="str">
        <f>IF(UPPER('IP Rules'!H116)="ANY","",IF(LEN(TRIM('IP Rules'!J116))=0,"",'IP Rules'!J116))</f>
        <v/>
      </c>
      <c r="Q116" s="7" t="str">
        <f t="shared" si="166"/>
        <v/>
      </c>
      <c r="R116" s="109" t="str">
        <f t="shared" si="167"/>
        <v>MISSING</v>
      </c>
      <c r="S116" s="109" t="str">
        <f t="shared" si="168"/>
        <v>MISSING</v>
      </c>
      <c r="T116" s="109" t="str">
        <f t="shared" si="169"/>
        <v>MISSING</v>
      </c>
      <c r="U116" s="110" t="str">
        <f t="shared" si="170"/>
        <v>ERROR</v>
      </c>
      <c r="V116" s="111" t="str">
        <f t="shared" si="171"/>
        <v>ERROR</v>
      </c>
      <c r="W116" s="111" t="str">
        <f t="shared" si="172"/>
        <v>ERROR</v>
      </c>
      <c r="X116" s="111" t="str">
        <f t="shared" si="173"/>
        <v>ERROR</v>
      </c>
      <c r="Y116" s="109" t="str">
        <f t="shared" si="174"/>
        <v>ERROR</v>
      </c>
      <c r="Z116" s="110" t="str">
        <f t="shared" si="175"/>
        <v>ERROR</v>
      </c>
      <c r="AA116" s="109" t="str">
        <f t="shared" si="176"/>
        <v>ERROR</v>
      </c>
      <c r="AB116" s="109" t="str">
        <f t="shared" si="177"/>
        <v>ERROR</v>
      </c>
      <c r="AC116" s="109" t="str">
        <f t="shared" si="178"/>
        <v>ERROR</v>
      </c>
      <c r="AD116" s="109" t="str">
        <f t="shared" si="179"/>
        <v>ERROR</v>
      </c>
      <c r="AE116" s="110" t="str">
        <f t="shared" si="180"/>
        <v>ERROR</v>
      </c>
      <c r="AF116" s="7" t="str">
        <f t="shared" si="181"/>
        <v/>
      </c>
      <c r="AG116" s="104" t="str">
        <f t="shared" si="182"/>
        <v/>
      </c>
      <c r="AH116" s="104" t="str">
        <f t="shared" si="183"/>
        <v/>
      </c>
      <c r="AI116" s="104" t="str">
        <f t="shared" si="184"/>
        <v/>
      </c>
      <c r="AJ116" s="114" t="str">
        <f>IF(AND(Q116&lt;&gt;"ERROR",UPPER('IP Rules'!D116)="GLOBAL",UPPER(N116)="ANY"),"All_IPs","")</f>
        <v/>
      </c>
      <c r="AK116" s="114" t="str">
        <f>IF(AND(Q116&lt;&gt;"ERROR",UPPER('IP Rules'!D116)="NATIONAL",UPPER(N116)="ANY"),"GRP_ALL_CNSP_SUBNETS","")</f>
        <v/>
      </c>
      <c r="AL116" s="104" t="str">
        <f>IF(LEN(TRIM(D116))=0,"",IF(AND(Q116&lt;&gt;"ERROR",UPPER('IP Rules'!H116)&lt;&gt;"ANY"),AI116&amp;N116&amp;"_"&amp;AG116,""))</f>
        <v/>
      </c>
      <c r="AM116" s="109" t="str">
        <f t="shared" si="185"/>
        <v>FAILED CHECKS</v>
      </c>
      <c r="AN116" s="2"/>
      <c r="AO116" s="62" t="str">
        <f t="shared" si="152"/>
        <v/>
      </c>
      <c r="AP116" s="26"/>
      <c r="AQ116" s="62" t="str">
        <f t="shared" si="186"/>
        <v/>
      </c>
      <c r="AR116" s="26"/>
      <c r="AS116" s="6">
        <f>'IP Rules'!F116</f>
        <v>0</v>
      </c>
      <c r="AT116" s="2"/>
      <c r="AU116" s="6">
        <f t="shared" si="187"/>
        <v>106</v>
      </c>
      <c r="AV116" s="2"/>
      <c r="AW116" s="46" t="str">
        <f>IF(ISBLANK('IP Rules'!L116),"",'IP Rules'!L116)</f>
        <v/>
      </c>
      <c r="AX116" s="2"/>
      <c r="AY116" s="52" t="str">
        <f t="shared" si="188"/>
        <v/>
      </c>
      <c r="AZ116" s="52" t="str">
        <f t="shared" si="189"/>
        <v/>
      </c>
      <c r="BA116" s="52" t="str">
        <f t="shared" si="190"/>
        <v/>
      </c>
      <c r="BB116" s="52" t="str">
        <f t="shared" si="191"/>
        <v/>
      </c>
      <c r="BC116" s="52" t="str">
        <f t="shared" si="192"/>
        <v/>
      </c>
      <c r="BD116" s="52" t="str">
        <f t="shared" si="193"/>
        <v/>
      </c>
      <c r="BE116" s="52" t="str">
        <f t="shared" si="194"/>
        <v/>
      </c>
      <c r="BF116" s="52" t="str">
        <f t="shared" si="195"/>
        <v/>
      </c>
      <c r="BG116" s="52" t="str">
        <f t="shared" si="196"/>
        <v/>
      </c>
      <c r="BH116" s="2"/>
      <c r="BI116" s="103" t="str">
        <f>IF(ISBLANK('IP Rules'!N116),"",'IP Rules'!N116)</f>
        <v/>
      </c>
      <c r="BJ116" s="110" t="str">
        <f t="shared" si="245"/>
        <v/>
      </c>
      <c r="BK116" s="109" t="str">
        <f t="shared" si="246"/>
        <v>MISSING</v>
      </c>
      <c r="BL116" s="109" t="str">
        <f t="shared" si="247"/>
        <v>MISSING</v>
      </c>
      <c r="BM116" s="109" t="str">
        <f t="shared" si="248"/>
        <v>MISSING</v>
      </c>
      <c r="BN116" s="110" t="str">
        <f t="shared" si="249"/>
        <v>ERROR</v>
      </c>
      <c r="BO116" s="111" t="str">
        <f t="shared" si="250"/>
        <v>ERROR</v>
      </c>
      <c r="BP116" s="111" t="str">
        <f t="shared" si="251"/>
        <v>ERROR</v>
      </c>
      <c r="BQ116" s="111" t="str">
        <f t="shared" si="252"/>
        <v>ERROR</v>
      </c>
      <c r="BR116" s="109" t="str">
        <f t="shared" si="253"/>
        <v>ERROR</v>
      </c>
      <c r="BS116" s="110" t="str">
        <f t="shared" si="254"/>
        <v>ERROR</v>
      </c>
      <c r="BT116" s="109" t="str">
        <f t="shared" si="197"/>
        <v>ERROR</v>
      </c>
      <c r="BU116" s="109" t="str">
        <f t="shared" si="198"/>
        <v>ERROR</v>
      </c>
      <c r="BV116" s="109" t="str">
        <f t="shared" si="199"/>
        <v>ERROR</v>
      </c>
      <c r="BW116" s="109" t="str">
        <f t="shared" si="200"/>
        <v>ERROR</v>
      </c>
      <c r="BX116" s="110" t="str">
        <f t="shared" si="255"/>
        <v>ERROR</v>
      </c>
      <c r="BY116" s="110" t="str">
        <f t="shared" si="243"/>
        <v/>
      </c>
      <c r="BZ116" s="117" t="str">
        <f t="shared" si="201"/>
        <v>OK</v>
      </c>
      <c r="CA116" s="104" t="str">
        <f t="shared" si="256"/>
        <v/>
      </c>
      <c r="CB116" s="104" t="str">
        <f t="shared" si="257"/>
        <v/>
      </c>
      <c r="CC116" s="104" t="str">
        <f t="shared" si="258"/>
        <v/>
      </c>
      <c r="CD116" s="109" t="str">
        <f t="shared" si="202"/>
        <v>FAILED CHECKS</v>
      </c>
      <c r="CE116" s="22"/>
      <c r="CF116" s="116" t="str">
        <f t="shared" si="259"/>
        <v>ERROR</v>
      </c>
      <c r="CG116" s="116" t="str">
        <f t="shared" si="260"/>
        <v>-</v>
      </c>
      <c r="CH116" s="116" t="str">
        <f t="shared" si="261"/>
        <v>-</v>
      </c>
      <c r="CI116" s="116" t="str">
        <f t="shared" si="262"/>
        <v>-</v>
      </c>
      <c r="CJ116" s="116">
        <f t="shared" si="203"/>
        <v>0</v>
      </c>
      <c r="CK116" s="116">
        <f t="shared" si="204"/>
        <v>0</v>
      </c>
      <c r="CL116" s="116">
        <f t="shared" si="205"/>
        <v>0</v>
      </c>
      <c r="CM116" s="116">
        <f t="shared" si="206"/>
        <v>0</v>
      </c>
      <c r="CN116" s="116">
        <f t="shared" si="207"/>
        <v>0</v>
      </c>
      <c r="CO116" s="116">
        <f t="shared" si="208"/>
        <v>0</v>
      </c>
      <c r="CP116" s="116">
        <f t="shared" si="209"/>
        <v>0</v>
      </c>
      <c r="CQ116" s="116">
        <f t="shared" si="210"/>
        <v>0</v>
      </c>
      <c r="CR116" s="116">
        <f t="shared" si="211"/>
        <v>0</v>
      </c>
      <c r="CS116" s="116">
        <f t="shared" si="212"/>
        <v>0</v>
      </c>
      <c r="CT116" s="116">
        <f t="shared" si="213"/>
        <v>0</v>
      </c>
      <c r="CU116" s="116">
        <f t="shared" si="214"/>
        <v>0</v>
      </c>
      <c r="CV116" s="116">
        <f t="shared" si="215"/>
        <v>0</v>
      </c>
      <c r="CW116" s="116">
        <f t="shared" si="216"/>
        <v>0</v>
      </c>
      <c r="CX116" s="116">
        <f t="shared" si="217"/>
        <v>0</v>
      </c>
      <c r="CY116" s="116">
        <f t="shared" si="218"/>
        <v>0</v>
      </c>
      <c r="CZ116" s="116">
        <f t="shared" si="219"/>
        <v>0</v>
      </c>
      <c r="DA116" s="116">
        <f t="shared" si="220"/>
        <v>0</v>
      </c>
      <c r="DB116" s="116">
        <f t="shared" si="221"/>
        <v>0</v>
      </c>
      <c r="DC116" s="116">
        <f t="shared" si="222"/>
        <v>0</v>
      </c>
      <c r="DD116" s="116">
        <f t="shared" si="223"/>
        <v>0</v>
      </c>
      <c r="DE116" s="116">
        <f t="shared" si="224"/>
        <v>0</v>
      </c>
      <c r="DF116" s="116">
        <f t="shared" si="225"/>
        <v>0</v>
      </c>
      <c r="DG116" s="116">
        <f t="shared" si="226"/>
        <v>0</v>
      </c>
      <c r="DH116" s="116">
        <f t="shared" si="227"/>
        <v>0</v>
      </c>
      <c r="DI116" s="116">
        <f t="shared" si="228"/>
        <v>0</v>
      </c>
      <c r="DJ116" s="116">
        <f t="shared" si="229"/>
        <v>0</v>
      </c>
      <c r="DK116" s="116">
        <f t="shared" si="230"/>
        <v>0</v>
      </c>
      <c r="DL116" s="116">
        <f t="shared" si="231"/>
        <v>0</v>
      </c>
      <c r="DM116" s="116">
        <f t="shared" si="232"/>
        <v>0</v>
      </c>
      <c r="DN116" s="116">
        <f t="shared" si="233"/>
        <v>0</v>
      </c>
      <c r="DO116" s="116">
        <f t="shared" si="234"/>
        <v>0</v>
      </c>
      <c r="DP116" s="116">
        <f t="shared" si="235"/>
        <v>0</v>
      </c>
      <c r="DQ116" s="116">
        <f t="shared" si="236"/>
        <v>0</v>
      </c>
      <c r="DR116" s="116">
        <f t="shared" si="237"/>
        <v>0</v>
      </c>
      <c r="DS116" s="116">
        <f t="shared" si="238"/>
        <v>0</v>
      </c>
      <c r="DT116" s="116">
        <f t="shared" si="244"/>
        <v>0</v>
      </c>
      <c r="DU116" s="116">
        <f t="shared" si="239"/>
        <v>0</v>
      </c>
      <c r="DV116" s="116">
        <f t="shared" si="263"/>
        <v>0</v>
      </c>
      <c r="DW116" s="116">
        <f t="shared" si="264"/>
        <v>0</v>
      </c>
      <c r="DX116" s="114" t="b">
        <f t="shared" si="153"/>
        <v>0</v>
      </c>
      <c r="DY116" s="116" t="str">
        <f t="shared" si="240"/>
        <v>FAILED CHECKS</v>
      </c>
      <c r="DZ116" s="2"/>
      <c r="EA116" s="105" t="str">
        <f t="shared" si="154"/>
        <v/>
      </c>
      <c r="EB116" s="2"/>
      <c r="EC116" s="105" t="str">
        <f t="shared" si="155"/>
        <v/>
      </c>
      <c r="ED116" s="2"/>
      <c r="EE116" s="105" t="str">
        <f t="shared" si="156"/>
        <v/>
      </c>
      <c r="EF116" s="2"/>
      <c r="EG116" s="6">
        <f t="shared" si="242"/>
        <v>106</v>
      </c>
      <c r="EH116" s="2"/>
      <c r="EI116" s="29" t="str">
        <f>IF(ISBLANK('IP Rules'!P116),"",'IP Rules'!P116)</f>
        <v/>
      </c>
      <c r="EJ116" s="2"/>
      <c r="EK116" s="29" t="str">
        <f>IF(ISBLANK('IP Rules'!R116),"",'IP Rules'!R116)</f>
        <v/>
      </c>
      <c r="EL116" s="2"/>
      <c r="EM116" s="29" t="str">
        <f>IF(ISBLANK('IP Rules'!T116),"",'IP Rules'!T116)</f>
        <v/>
      </c>
      <c r="EN116" s="2"/>
      <c r="EO116" s="7" t="str">
        <f t="shared" si="147"/>
        <v>NO</v>
      </c>
      <c r="EP116" s="7" t="str">
        <f t="shared" si="148"/>
        <v>NO</v>
      </c>
      <c r="EQ116" s="7" t="str">
        <f t="shared" si="149"/>
        <v/>
      </c>
      <c r="ER116" s="7" t="str">
        <f t="shared" si="150"/>
        <v/>
      </c>
      <c r="ES116" s="7" t="str">
        <f>IF(AND(ISNUMBER('IP Rules'!R116),'IP Rules'!R116&gt;=0,'IP Rules'!R116&lt;=65535),"GOOD","BAD")</f>
        <v>BAD</v>
      </c>
      <c r="ET116" s="7" t="str">
        <f>IF(OR(AND(ISNUMBER('IP Rules'!T116),'IP Rules'!T116&gt;=1,'IP Rules'!T116&lt;=65535,'IP Rules'!R116&lt;'IP Rules'!T116),'IP Rules'!T116=""),"GOOD","BAD")</f>
        <v>GOOD</v>
      </c>
      <c r="EU116" s="9" t="str">
        <f t="shared" si="151"/>
        <v/>
      </c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</row>
    <row r="117" spans="1:211" ht="15.75" thickBot="1">
      <c r="A117" s="2"/>
      <c r="B117" s="6">
        <f t="shared" si="241"/>
        <v>107</v>
      </c>
      <c r="C117" s="2"/>
      <c r="D117" s="48" t="str">
        <f>IF(ISBLANK('IP Rules'!H117),"",'IP Rules'!H117)</f>
        <v/>
      </c>
      <c r="E117" s="52" t="str">
        <f t="shared" si="157"/>
        <v/>
      </c>
      <c r="F117" s="52" t="str">
        <f t="shared" si="158"/>
        <v/>
      </c>
      <c r="G117" s="52" t="str">
        <f t="shared" si="159"/>
        <v/>
      </c>
      <c r="H117" s="52" t="str">
        <f t="shared" si="160"/>
        <v/>
      </c>
      <c r="I117" s="52" t="str">
        <f t="shared" si="161"/>
        <v/>
      </c>
      <c r="J117" s="52" t="str">
        <f t="shared" si="162"/>
        <v/>
      </c>
      <c r="K117" s="52" t="str">
        <f t="shared" si="163"/>
        <v/>
      </c>
      <c r="L117" s="52" t="str">
        <f t="shared" si="164"/>
        <v/>
      </c>
      <c r="M117" s="2"/>
      <c r="N117" s="52" t="str">
        <f t="shared" si="165"/>
        <v/>
      </c>
      <c r="O117" s="2"/>
      <c r="P117" s="103" t="str">
        <f>IF(UPPER('IP Rules'!H117)="ANY","",IF(LEN(TRIM('IP Rules'!J117))=0,"",'IP Rules'!J117))</f>
        <v/>
      </c>
      <c r="Q117" s="7" t="str">
        <f t="shared" si="166"/>
        <v/>
      </c>
      <c r="R117" s="109" t="str">
        <f t="shared" si="167"/>
        <v>MISSING</v>
      </c>
      <c r="S117" s="109" t="str">
        <f t="shared" si="168"/>
        <v>MISSING</v>
      </c>
      <c r="T117" s="109" t="str">
        <f t="shared" si="169"/>
        <v>MISSING</v>
      </c>
      <c r="U117" s="110" t="str">
        <f t="shared" si="170"/>
        <v>ERROR</v>
      </c>
      <c r="V117" s="111" t="str">
        <f t="shared" si="171"/>
        <v>ERROR</v>
      </c>
      <c r="W117" s="111" t="str">
        <f t="shared" si="172"/>
        <v>ERROR</v>
      </c>
      <c r="X117" s="111" t="str">
        <f t="shared" si="173"/>
        <v>ERROR</v>
      </c>
      <c r="Y117" s="109" t="str">
        <f t="shared" si="174"/>
        <v>ERROR</v>
      </c>
      <c r="Z117" s="110" t="str">
        <f t="shared" si="175"/>
        <v>ERROR</v>
      </c>
      <c r="AA117" s="109" t="str">
        <f t="shared" si="176"/>
        <v>ERROR</v>
      </c>
      <c r="AB117" s="109" t="str">
        <f t="shared" si="177"/>
        <v>ERROR</v>
      </c>
      <c r="AC117" s="109" t="str">
        <f t="shared" si="178"/>
        <v>ERROR</v>
      </c>
      <c r="AD117" s="109" t="str">
        <f t="shared" si="179"/>
        <v>ERROR</v>
      </c>
      <c r="AE117" s="110" t="str">
        <f t="shared" si="180"/>
        <v>ERROR</v>
      </c>
      <c r="AF117" s="7" t="str">
        <f t="shared" si="181"/>
        <v/>
      </c>
      <c r="AG117" s="104" t="str">
        <f t="shared" si="182"/>
        <v/>
      </c>
      <c r="AH117" s="104" t="str">
        <f t="shared" si="183"/>
        <v/>
      </c>
      <c r="AI117" s="104" t="str">
        <f t="shared" si="184"/>
        <v/>
      </c>
      <c r="AJ117" s="114" t="str">
        <f>IF(AND(Q117&lt;&gt;"ERROR",UPPER('IP Rules'!D117)="GLOBAL",UPPER(N117)="ANY"),"All_IPs","")</f>
        <v/>
      </c>
      <c r="AK117" s="114" t="str">
        <f>IF(AND(Q117&lt;&gt;"ERROR",UPPER('IP Rules'!D117)="NATIONAL",UPPER(N117)="ANY"),"GRP_ALL_CNSP_SUBNETS","")</f>
        <v/>
      </c>
      <c r="AL117" s="104" t="str">
        <f>IF(LEN(TRIM(D117))=0,"",IF(AND(Q117&lt;&gt;"ERROR",UPPER('IP Rules'!H117)&lt;&gt;"ANY"),AI117&amp;N117&amp;"_"&amp;AG117,""))</f>
        <v/>
      </c>
      <c r="AM117" s="109" t="str">
        <f t="shared" si="185"/>
        <v>FAILED CHECKS</v>
      </c>
      <c r="AN117" s="2"/>
      <c r="AO117" s="62" t="str">
        <f t="shared" si="152"/>
        <v/>
      </c>
      <c r="AP117" s="26"/>
      <c r="AQ117" s="62" t="str">
        <f t="shared" si="186"/>
        <v/>
      </c>
      <c r="AR117" s="26"/>
      <c r="AS117" s="6">
        <f>'IP Rules'!F117</f>
        <v>0</v>
      </c>
      <c r="AT117" s="2"/>
      <c r="AU117" s="6">
        <f t="shared" si="187"/>
        <v>107</v>
      </c>
      <c r="AV117" s="2"/>
      <c r="AW117" s="46" t="str">
        <f>IF(ISBLANK('IP Rules'!L117),"",'IP Rules'!L117)</f>
        <v/>
      </c>
      <c r="AX117" s="2"/>
      <c r="AY117" s="52" t="str">
        <f t="shared" si="188"/>
        <v/>
      </c>
      <c r="AZ117" s="52" t="str">
        <f t="shared" si="189"/>
        <v/>
      </c>
      <c r="BA117" s="52" t="str">
        <f t="shared" si="190"/>
        <v/>
      </c>
      <c r="BB117" s="52" t="str">
        <f t="shared" si="191"/>
        <v/>
      </c>
      <c r="BC117" s="52" t="str">
        <f t="shared" si="192"/>
        <v/>
      </c>
      <c r="BD117" s="52" t="str">
        <f t="shared" si="193"/>
        <v/>
      </c>
      <c r="BE117" s="52" t="str">
        <f t="shared" si="194"/>
        <v/>
      </c>
      <c r="BF117" s="52" t="str">
        <f t="shared" si="195"/>
        <v/>
      </c>
      <c r="BG117" s="52" t="str">
        <f t="shared" si="196"/>
        <v/>
      </c>
      <c r="BH117" s="2"/>
      <c r="BI117" s="103" t="str">
        <f>IF(ISBLANK('IP Rules'!N117),"",'IP Rules'!N117)</f>
        <v/>
      </c>
      <c r="BJ117" s="110" t="str">
        <f t="shared" si="245"/>
        <v/>
      </c>
      <c r="BK117" s="109" t="str">
        <f t="shared" si="246"/>
        <v>MISSING</v>
      </c>
      <c r="BL117" s="109" t="str">
        <f t="shared" si="247"/>
        <v>MISSING</v>
      </c>
      <c r="BM117" s="109" t="str">
        <f t="shared" si="248"/>
        <v>MISSING</v>
      </c>
      <c r="BN117" s="110" t="str">
        <f t="shared" si="249"/>
        <v>ERROR</v>
      </c>
      <c r="BO117" s="111" t="str">
        <f t="shared" si="250"/>
        <v>ERROR</v>
      </c>
      <c r="BP117" s="111" t="str">
        <f t="shared" si="251"/>
        <v>ERROR</v>
      </c>
      <c r="BQ117" s="111" t="str">
        <f t="shared" si="252"/>
        <v>ERROR</v>
      </c>
      <c r="BR117" s="109" t="str">
        <f t="shared" si="253"/>
        <v>ERROR</v>
      </c>
      <c r="BS117" s="110" t="str">
        <f t="shared" si="254"/>
        <v>ERROR</v>
      </c>
      <c r="BT117" s="109" t="str">
        <f t="shared" si="197"/>
        <v>ERROR</v>
      </c>
      <c r="BU117" s="109" t="str">
        <f t="shared" si="198"/>
        <v>ERROR</v>
      </c>
      <c r="BV117" s="109" t="str">
        <f t="shared" si="199"/>
        <v>ERROR</v>
      </c>
      <c r="BW117" s="109" t="str">
        <f t="shared" si="200"/>
        <v>ERROR</v>
      </c>
      <c r="BX117" s="110" t="str">
        <f t="shared" si="255"/>
        <v>ERROR</v>
      </c>
      <c r="BY117" s="110" t="str">
        <f t="shared" si="243"/>
        <v/>
      </c>
      <c r="BZ117" s="117" t="str">
        <f t="shared" si="201"/>
        <v>OK</v>
      </c>
      <c r="CA117" s="104" t="str">
        <f t="shared" si="256"/>
        <v/>
      </c>
      <c r="CB117" s="104" t="str">
        <f t="shared" si="257"/>
        <v/>
      </c>
      <c r="CC117" s="104" t="str">
        <f t="shared" si="258"/>
        <v/>
      </c>
      <c r="CD117" s="109" t="str">
        <f t="shared" si="202"/>
        <v>FAILED CHECKS</v>
      </c>
      <c r="CE117" s="22"/>
      <c r="CF117" s="116" t="str">
        <f t="shared" si="259"/>
        <v>ERROR</v>
      </c>
      <c r="CG117" s="116" t="str">
        <f t="shared" si="260"/>
        <v>-</v>
      </c>
      <c r="CH117" s="116" t="str">
        <f t="shared" si="261"/>
        <v>-</v>
      </c>
      <c r="CI117" s="116" t="str">
        <f t="shared" si="262"/>
        <v>-</v>
      </c>
      <c r="CJ117" s="116">
        <f t="shared" si="203"/>
        <v>0</v>
      </c>
      <c r="CK117" s="116">
        <f t="shared" si="204"/>
        <v>0</v>
      </c>
      <c r="CL117" s="116">
        <f t="shared" si="205"/>
        <v>0</v>
      </c>
      <c r="CM117" s="116">
        <f t="shared" si="206"/>
        <v>0</v>
      </c>
      <c r="CN117" s="116">
        <f t="shared" si="207"/>
        <v>0</v>
      </c>
      <c r="CO117" s="116">
        <f t="shared" si="208"/>
        <v>0</v>
      </c>
      <c r="CP117" s="116">
        <f t="shared" si="209"/>
        <v>0</v>
      </c>
      <c r="CQ117" s="116">
        <f t="shared" si="210"/>
        <v>0</v>
      </c>
      <c r="CR117" s="116">
        <f t="shared" si="211"/>
        <v>0</v>
      </c>
      <c r="CS117" s="116">
        <f t="shared" si="212"/>
        <v>0</v>
      </c>
      <c r="CT117" s="116">
        <f t="shared" si="213"/>
        <v>0</v>
      </c>
      <c r="CU117" s="116">
        <f t="shared" si="214"/>
        <v>0</v>
      </c>
      <c r="CV117" s="116">
        <f t="shared" si="215"/>
        <v>0</v>
      </c>
      <c r="CW117" s="116">
        <f t="shared" si="216"/>
        <v>0</v>
      </c>
      <c r="CX117" s="116">
        <f t="shared" si="217"/>
        <v>0</v>
      </c>
      <c r="CY117" s="116">
        <f t="shared" si="218"/>
        <v>0</v>
      </c>
      <c r="CZ117" s="116">
        <f t="shared" si="219"/>
        <v>0</v>
      </c>
      <c r="DA117" s="116">
        <f t="shared" si="220"/>
        <v>0</v>
      </c>
      <c r="DB117" s="116">
        <f t="shared" si="221"/>
        <v>0</v>
      </c>
      <c r="DC117" s="116">
        <f t="shared" si="222"/>
        <v>0</v>
      </c>
      <c r="DD117" s="116">
        <f t="shared" si="223"/>
        <v>0</v>
      </c>
      <c r="DE117" s="116">
        <f t="shared" si="224"/>
        <v>0</v>
      </c>
      <c r="DF117" s="116">
        <f t="shared" si="225"/>
        <v>0</v>
      </c>
      <c r="DG117" s="116">
        <f t="shared" si="226"/>
        <v>0</v>
      </c>
      <c r="DH117" s="116">
        <f t="shared" si="227"/>
        <v>0</v>
      </c>
      <c r="DI117" s="116">
        <f t="shared" si="228"/>
        <v>0</v>
      </c>
      <c r="DJ117" s="116">
        <f t="shared" si="229"/>
        <v>0</v>
      </c>
      <c r="DK117" s="116">
        <f t="shared" si="230"/>
        <v>0</v>
      </c>
      <c r="DL117" s="116">
        <f t="shared" si="231"/>
        <v>0</v>
      </c>
      <c r="DM117" s="116">
        <f t="shared" si="232"/>
        <v>0</v>
      </c>
      <c r="DN117" s="116">
        <f t="shared" si="233"/>
        <v>0</v>
      </c>
      <c r="DO117" s="116">
        <f t="shared" si="234"/>
        <v>0</v>
      </c>
      <c r="DP117" s="116">
        <f t="shared" si="235"/>
        <v>0</v>
      </c>
      <c r="DQ117" s="116">
        <f t="shared" si="236"/>
        <v>0</v>
      </c>
      <c r="DR117" s="116">
        <f t="shared" si="237"/>
        <v>0</v>
      </c>
      <c r="DS117" s="116">
        <f t="shared" si="238"/>
        <v>0</v>
      </c>
      <c r="DT117" s="116">
        <f t="shared" si="244"/>
        <v>0</v>
      </c>
      <c r="DU117" s="116">
        <f t="shared" si="239"/>
        <v>0</v>
      </c>
      <c r="DV117" s="116">
        <f t="shared" si="263"/>
        <v>0</v>
      </c>
      <c r="DW117" s="116">
        <f t="shared" si="264"/>
        <v>0</v>
      </c>
      <c r="DX117" s="114" t="b">
        <f t="shared" si="153"/>
        <v>0</v>
      </c>
      <c r="DY117" s="116" t="str">
        <f t="shared" si="240"/>
        <v>FAILED CHECKS</v>
      </c>
      <c r="DZ117" s="2"/>
      <c r="EA117" s="105" t="str">
        <f t="shared" si="154"/>
        <v/>
      </c>
      <c r="EB117" s="2"/>
      <c r="EC117" s="105" t="str">
        <f t="shared" si="155"/>
        <v/>
      </c>
      <c r="ED117" s="2"/>
      <c r="EE117" s="105" t="str">
        <f t="shared" si="156"/>
        <v/>
      </c>
      <c r="EF117" s="2"/>
      <c r="EG117" s="6">
        <f t="shared" si="242"/>
        <v>107</v>
      </c>
      <c r="EH117" s="2"/>
      <c r="EI117" s="29" t="str">
        <f>IF(ISBLANK('IP Rules'!P117),"",'IP Rules'!P117)</f>
        <v/>
      </c>
      <c r="EJ117" s="2"/>
      <c r="EK117" s="29" t="str">
        <f>IF(ISBLANK('IP Rules'!R117),"",'IP Rules'!R117)</f>
        <v/>
      </c>
      <c r="EL117" s="2"/>
      <c r="EM117" s="29" t="str">
        <f>IF(ISBLANK('IP Rules'!T117),"",'IP Rules'!T117)</f>
        <v/>
      </c>
      <c r="EN117" s="2"/>
      <c r="EO117" s="7" t="str">
        <f t="shared" si="147"/>
        <v>NO</v>
      </c>
      <c r="EP117" s="7" t="str">
        <f t="shared" si="148"/>
        <v>NO</v>
      </c>
      <c r="EQ117" s="7" t="str">
        <f t="shared" si="149"/>
        <v/>
      </c>
      <c r="ER117" s="7" t="str">
        <f t="shared" si="150"/>
        <v/>
      </c>
      <c r="ES117" s="7" t="str">
        <f>IF(AND(ISNUMBER('IP Rules'!R117),'IP Rules'!R117&gt;=0,'IP Rules'!R117&lt;=65535),"GOOD","BAD")</f>
        <v>BAD</v>
      </c>
      <c r="ET117" s="7" t="str">
        <f>IF(OR(AND(ISNUMBER('IP Rules'!T117),'IP Rules'!T117&gt;=1,'IP Rules'!T117&lt;=65535,'IP Rules'!R117&lt;'IP Rules'!T117),'IP Rules'!T117=""),"GOOD","BAD")</f>
        <v>GOOD</v>
      </c>
      <c r="EU117" s="9" t="str">
        <f t="shared" si="151"/>
        <v/>
      </c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</row>
    <row r="118" spans="1:211" ht="15.75" thickBot="1">
      <c r="A118" s="2"/>
      <c r="B118" s="6">
        <f t="shared" si="241"/>
        <v>108</v>
      </c>
      <c r="C118" s="2"/>
      <c r="D118" s="48" t="str">
        <f>IF(ISBLANK('IP Rules'!H118),"",'IP Rules'!H118)</f>
        <v/>
      </c>
      <c r="E118" s="52" t="str">
        <f t="shared" si="157"/>
        <v/>
      </c>
      <c r="F118" s="52" t="str">
        <f t="shared" si="158"/>
        <v/>
      </c>
      <c r="G118" s="52" t="str">
        <f t="shared" si="159"/>
        <v/>
      </c>
      <c r="H118" s="52" t="str">
        <f t="shared" si="160"/>
        <v/>
      </c>
      <c r="I118" s="52" t="str">
        <f t="shared" si="161"/>
        <v/>
      </c>
      <c r="J118" s="52" t="str">
        <f t="shared" si="162"/>
        <v/>
      </c>
      <c r="K118" s="52" t="str">
        <f t="shared" si="163"/>
        <v/>
      </c>
      <c r="L118" s="52" t="str">
        <f t="shared" si="164"/>
        <v/>
      </c>
      <c r="M118" s="2"/>
      <c r="N118" s="52" t="str">
        <f t="shared" si="165"/>
        <v/>
      </c>
      <c r="O118" s="2"/>
      <c r="P118" s="103" t="str">
        <f>IF(UPPER('IP Rules'!H118)="ANY","",IF(LEN(TRIM('IP Rules'!J118))=0,"",'IP Rules'!J118))</f>
        <v/>
      </c>
      <c r="Q118" s="7" t="str">
        <f t="shared" si="166"/>
        <v/>
      </c>
      <c r="R118" s="109" t="str">
        <f t="shared" si="167"/>
        <v>MISSING</v>
      </c>
      <c r="S118" s="109" t="str">
        <f t="shared" si="168"/>
        <v>MISSING</v>
      </c>
      <c r="T118" s="109" t="str">
        <f t="shared" si="169"/>
        <v>MISSING</v>
      </c>
      <c r="U118" s="110" t="str">
        <f t="shared" si="170"/>
        <v>ERROR</v>
      </c>
      <c r="V118" s="111" t="str">
        <f t="shared" si="171"/>
        <v>ERROR</v>
      </c>
      <c r="W118" s="111" t="str">
        <f t="shared" si="172"/>
        <v>ERROR</v>
      </c>
      <c r="X118" s="111" t="str">
        <f t="shared" si="173"/>
        <v>ERROR</v>
      </c>
      <c r="Y118" s="109" t="str">
        <f t="shared" si="174"/>
        <v>ERROR</v>
      </c>
      <c r="Z118" s="110" t="str">
        <f t="shared" si="175"/>
        <v>ERROR</v>
      </c>
      <c r="AA118" s="109" t="str">
        <f t="shared" si="176"/>
        <v>ERROR</v>
      </c>
      <c r="AB118" s="109" t="str">
        <f t="shared" si="177"/>
        <v>ERROR</v>
      </c>
      <c r="AC118" s="109" t="str">
        <f t="shared" si="178"/>
        <v>ERROR</v>
      </c>
      <c r="AD118" s="109" t="str">
        <f t="shared" si="179"/>
        <v>ERROR</v>
      </c>
      <c r="AE118" s="110" t="str">
        <f t="shared" si="180"/>
        <v>ERROR</v>
      </c>
      <c r="AF118" s="7" t="str">
        <f t="shared" si="181"/>
        <v/>
      </c>
      <c r="AG118" s="104" t="str">
        <f t="shared" si="182"/>
        <v/>
      </c>
      <c r="AH118" s="104" t="str">
        <f t="shared" si="183"/>
        <v/>
      </c>
      <c r="AI118" s="104" t="str">
        <f t="shared" si="184"/>
        <v/>
      </c>
      <c r="AJ118" s="114" t="str">
        <f>IF(AND(Q118&lt;&gt;"ERROR",UPPER('IP Rules'!D118)="GLOBAL",UPPER(N118)="ANY"),"All_IPs","")</f>
        <v/>
      </c>
      <c r="AK118" s="114" t="str">
        <f>IF(AND(Q118&lt;&gt;"ERROR",UPPER('IP Rules'!D118)="NATIONAL",UPPER(N118)="ANY"),"GRP_ALL_CNSP_SUBNETS","")</f>
        <v/>
      </c>
      <c r="AL118" s="104" t="str">
        <f>IF(LEN(TRIM(D118))=0,"",IF(AND(Q118&lt;&gt;"ERROR",UPPER('IP Rules'!H118)&lt;&gt;"ANY"),AI118&amp;N118&amp;"_"&amp;AG118,""))</f>
        <v/>
      </c>
      <c r="AM118" s="109" t="str">
        <f t="shared" si="185"/>
        <v>FAILED CHECKS</v>
      </c>
      <c r="AN118" s="2"/>
      <c r="AO118" s="62" t="str">
        <f t="shared" si="152"/>
        <v/>
      </c>
      <c r="AP118" s="26"/>
      <c r="AQ118" s="62" t="str">
        <f t="shared" si="186"/>
        <v/>
      </c>
      <c r="AR118" s="26"/>
      <c r="AS118" s="6">
        <f>'IP Rules'!F118</f>
        <v>0</v>
      </c>
      <c r="AT118" s="2"/>
      <c r="AU118" s="6">
        <f t="shared" si="187"/>
        <v>108</v>
      </c>
      <c r="AV118" s="2"/>
      <c r="AW118" s="46" t="str">
        <f>IF(ISBLANK('IP Rules'!L118),"",'IP Rules'!L118)</f>
        <v/>
      </c>
      <c r="AX118" s="2"/>
      <c r="AY118" s="52" t="str">
        <f t="shared" si="188"/>
        <v/>
      </c>
      <c r="AZ118" s="52" t="str">
        <f t="shared" si="189"/>
        <v/>
      </c>
      <c r="BA118" s="52" t="str">
        <f t="shared" si="190"/>
        <v/>
      </c>
      <c r="BB118" s="52" t="str">
        <f t="shared" si="191"/>
        <v/>
      </c>
      <c r="BC118" s="52" t="str">
        <f t="shared" si="192"/>
        <v/>
      </c>
      <c r="BD118" s="52" t="str">
        <f t="shared" si="193"/>
        <v/>
      </c>
      <c r="BE118" s="52" t="str">
        <f t="shared" si="194"/>
        <v/>
      </c>
      <c r="BF118" s="52" t="str">
        <f t="shared" si="195"/>
        <v/>
      </c>
      <c r="BG118" s="52" t="str">
        <f t="shared" si="196"/>
        <v/>
      </c>
      <c r="BH118" s="2"/>
      <c r="BI118" s="103" t="str">
        <f>IF(ISBLANK('IP Rules'!N118),"",'IP Rules'!N118)</f>
        <v/>
      </c>
      <c r="BJ118" s="110" t="str">
        <f t="shared" si="245"/>
        <v/>
      </c>
      <c r="BK118" s="109" t="str">
        <f t="shared" si="246"/>
        <v>MISSING</v>
      </c>
      <c r="BL118" s="109" t="str">
        <f t="shared" si="247"/>
        <v>MISSING</v>
      </c>
      <c r="BM118" s="109" t="str">
        <f t="shared" si="248"/>
        <v>MISSING</v>
      </c>
      <c r="BN118" s="110" t="str">
        <f t="shared" si="249"/>
        <v>ERROR</v>
      </c>
      <c r="BO118" s="111" t="str">
        <f t="shared" si="250"/>
        <v>ERROR</v>
      </c>
      <c r="BP118" s="111" t="str">
        <f t="shared" si="251"/>
        <v>ERROR</v>
      </c>
      <c r="BQ118" s="111" t="str">
        <f t="shared" si="252"/>
        <v>ERROR</v>
      </c>
      <c r="BR118" s="109" t="str">
        <f t="shared" si="253"/>
        <v>ERROR</v>
      </c>
      <c r="BS118" s="110" t="str">
        <f t="shared" si="254"/>
        <v>ERROR</v>
      </c>
      <c r="BT118" s="109" t="str">
        <f t="shared" si="197"/>
        <v>ERROR</v>
      </c>
      <c r="BU118" s="109" t="str">
        <f t="shared" si="198"/>
        <v>ERROR</v>
      </c>
      <c r="BV118" s="109" t="str">
        <f t="shared" si="199"/>
        <v>ERROR</v>
      </c>
      <c r="BW118" s="109" t="str">
        <f t="shared" si="200"/>
        <v>ERROR</v>
      </c>
      <c r="BX118" s="110" t="str">
        <f t="shared" si="255"/>
        <v>ERROR</v>
      </c>
      <c r="BY118" s="110" t="str">
        <f t="shared" si="243"/>
        <v/>
      </c>
      <c r="BZ118" s="117" t="str">
        <f t="shared" si="201"/>
        <v>OK</v>
      </c>
      <c r="CA118" s="104" t="str">
        <f t="shared" si="256"/>
        <v/>
      </c>
      <c r="CB118" s="104" t="str">
        <f t="shared" si="257"/>
        <v/>
      </c>
      <c r="CC118" s="104" t="str">
        <f t="shared" si="258"/>
        <v/>
      </c>
      <c r="CD118" s="109" t="str">
        <f t="shared" si="202"/>
        <v>FAILED CHECKS</v>
      </c>
      <c r="CE118" s="22"/>
      <c r="CF118" s="116" t="str">
        <f t="shared" si="259"/>
        <v>ERROR</v>
      </c>
      <c r="CG118" s="116" t="str">
        <f t="shared" si="260"/>
        <v>-</v>
      </c>
      <c r="CH118" s="116" t="str">
        <f t="shared" si="261"/>
        <v>-</v>
      </c>
      <c r="CI118" s="116" t="str">
        <f t="shared" si="262"/>
        <v>-</v>
      </c>
      <c r="CJ118" s="116">
        <f t="shared" si="203"/>
        <v>0</v>
      </c>
      <c r="CK118" s="116">
        <f t="shared" si="204"/>
        <v>0</v>
      </c>
      <c r="CL118" s="116">
        <f t="shared" si="205"/>
        <v>0</v>
      </c>
      <c r="CM118" s="116">
        <f t="shared" si="206"/>
        <v>0</v>
      </c>
      <c r="CN118" s="116">
        <f t="shared" si="207"/>
        <v>0</v>
      </c>
      <c r="CO118" s="116">
        <f t="shared" si="208"/>
        <v>0</v>
      </c>
      <c r="CP118" s="116">
        <f t="shared" si="209"/>
        <v>0</v>
      </c>
      <c r="CQ118" s="116">
        <f t="shared" si="210"/>
        <v>0</v>
      </c>
      <c r="CR118" s="116">
        <f t="shared" si="211"/>
        <v>0</v>
      </c>
      <c r="CS118" s="116">
        <f t="shared" si="212"/>
        <v>0</v>
      </c>
      <c r="CT118" s="116">
        <f t="shared" si="213"/>
        <v>0</v>
      </c>
      <c r="CU118" s="116">
        <f t="shared" si="214"/>
        <v>0</v>
      </c>
      <c r="CV118" s="116">
        <f t="shared" si="215"/>
        <v>0</v>
      </c>
      <c r="CW118" s="116">
        <f t="shared" si="216"/>
        <v>0</v>
      </c>
      <c r="CX118" s="116">
        <f t="shared" si="217"/>
        <v>0</v>
      </c>
      <c r="CY118" s="116">
        <f t="shared" si="218"/>
        <v>0</v>
      </c>
      <c r="CZ118" s="116">
        <f t="shared" si="219"/>
        <v>0</v>
      </c>
      <c r="DA118" s="116">
        <f t="shared" si="220"/>
        <v>0</v>
      </c>
      <c r="DB118" s="116">
        <f t="shared" si="221"/>
        <v>0</v>
      </c>
      <c r="DC118" s="116">
        <f t="shared" si="222"/>
        <v>0</v>
      </c>
      <c r="DD118" s="116">
        <f t="shared" si="223"/>
        <v>0</v>
      </c>
      <c r="DE118" s="116">
        <f t="shared" si="224"/>
        <v>0</v>
      </c>
      <c r="DF118" s="116">
        <f t="shared" si="225"/>
        <v>0</v>
      </c>
      <c r="DG118" s="116">
        <f t="shared" si="226"/>
        <v>0</v>
      </c>
      <c r="DH118" s="116">
        <f t="shared" si="227"/>
        <v>0</v>
      </c>
      <c r="DI118" s="116">
        <f t="shared" si="228"/>
        <v>0</v>
      </c>
      <c r="DJ118" s="116">
        <f t="shared" si="229"/>
        <v>0</v>
      </c>
      <c r="DK118" s="116">
        <f t="shared" si="230"/>
        <v>0</v>
      </c>
      <c r="DL118" s="116">
        <f t="shared" si="231"/>
        <v>0</v>
      </c>
      <c r="DM118" s="116">
        <f t="shared" si="232"/>
        <v>0</v>
      </c>
      <c r="DN118" s="116">
        <f t="shared" si="233"/>
        <v>0</v>
      </c>
      <c r="DO118" s="116">
        <f t="shared" si="234"/>
        <v>0</v>
      </c>
      <c r="DP118" s="116">
        <f t="shared" si="235"/>
        <v>0</v>
      </c>
      <c r="DQ118" s="116">
        <f t="shared" si="236"/>
        <v>0</v>
      </c>
      <c r="DR118" s="116">
        <f t="shared" si="237"/>
        <v>0</v>
      </c>
      <c r="DS118" s="116">
        <f t="shared" si="238"/>
        <v>0</v>
      </c>
      <c r="DT118" s="116">
        <f t="shared" si="244"/>
        <v>0</v>
      </c>
      <c r="DU118" s="116">
        <f t="shared" si="239"/>
        <v>0</v>
      </c>
      <c r="DV118" s="116">
        <f t="shared" si="263"/>
        <v>0</v>
      </c>
      <c r="DW118" s="116">
        <f t="shared" si="264"/>
        <v>0</v>
      </c>
      <c r="DX118" s="114" t="b">
        <f t="shared" si="153"/>
        <v>0</v>
      </c>
      <c r="DY118" s="116" t="str">
        <f t="shared" si="240"/>
        <v>FAILED CHECKS</v>
      </c>
      <c r="DZ118" s="2"/>
      <c r="EA118" s="105" t="str">
        <f t="shared" si="154"/>
        <v/>
      </c>
      <c r="EB118" s="2"/>
      <c r="EC118" s="105" t="str">
        <f t="shared" si="155"/>
        <v/>
      </c>
      <c r="ED118" s="2"/>
      <c r="EE118" s="105" t="str">
        <f t="shared" si="156"/>
        <v/>
      </c>
      <c r="EF118" s="2"/>
      <c r="EG118" s="6">
        <f t="shared" si="242"/>
        <v>108</v>
      </c>
      <c r="EH118" s="2"/>
      <c r="EI118" s="29" t="str">
        <f>IF(ISBLANK('IP Rules'!P118),"",'IP Rules'!P118)</f>
        <v/>
      </c>
      <c r="EJ118" s="2"/>
      <c r="EK118" s="29" t="str">
        <f>IF(ISBLANK('IP Rules'!R118),"",'IP Rules'!R118)</f>
        <v/>
      </c>
      <c r="EL118" s="2"/>
      <c r="EM118" s="29" t="str">
        <f>IF(ISBLANK('IP Rules'!T118),"",'IP Rules'!T118)</f>
        <v/>
      </c>
      <c r="EN118" s="2"/>
      <c r="EO118" s="7" t="str">
        <f t="shared" si="147"/>
        <v>NO</v>
      </c>
      <c r="EP118" s="7" t="str">
        <f t="shared" si="148"/>
        <v>NO</v>
      </c>
      <c r="EQ118" s="7" t="str">
        <f t="shared" si="149"/>
        <v/>
      </c>
      <c r="ER118" s="7" t="str">
        <f t="shared" si="150"/>
        <v/>
      </c>
      <c r="ES118" s="7" t="str">
        <f>IF(AND(ISNUMBER('IP Rules'!R118),'IP Rules'!R118&gt;=0,'IP Rules'!R118&lt;=65535),"GOOD","BAD")</f>
        <v>BAD</v>
      </c>
      <c r="ET118" s="7" t="str">
        <f>IF(OR(AND(ISNUMBER('IP Rules'!T118),'IP Rules'!T118&gt;=1,'IP Rules'!T118&lt;=65535,'IP Rules'!R118&lt;'IP Rules'!T118),'IP Rules'!T118=""),"GOOD","BAD")</f>
        <v>GOOD</v>
      </c>
      <c r="EU118" s="9" t="str">
        <f t="shared" si="151"/>
        <v/>
      </c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</row>
    <row r="119" spans="1:211" ht="15.75" thickBot="1">
      <c r="A119" s="2"/>
      <c r="B119" s="6">
        <f t="shared" si="241"/>
        <v>109</v>
      </c>
      <c r="C119" s="2"/>
      <c r="D119" s="48" t="str">
        <f>IF(ISBLANK('IP Rules'!H119),"",'IP Rules'!H119)</f>
        <v/>
      </c>
      <c r="E119" s="52" t="str">
        <f t="shared" si="157"/>
        <v/>
      </c>
      <c r="F119" s="52" t="str">
        <f t="shared" si="158"/>
        <v/>
      </c>
      <c r="G119" s="52" t="str">
        <f t="shared" si="159"/>
        <v/>
      </c>
      <c r="H119" s="52" t="str">
        <f t="shared" si="160"/>
        <v/>
      </c>
      <c r="I119" s="52" t="str">
        <f t="shared" si="161"/>
        <v/>
      </c>
      <c r="J119" s="52" t="str">
        <f t="shared" si="162"/>
        <v/>
      </c>
      <c r="K119" s="52" t="str">
        <f t="shared" si="163"/>
        <v/>
      </c>
      <c r="L119" s="52" t="str">
        <f t="shared" si="164"/>
        <v/>
      </c>
      <c r="M119" s="2"/>
      <c r="N119" s="52" t="str">
        <f t="shared" si="165"/>
        <v/>
      </c>
      <c r="O119" s="2"/>
      <c r="P119" s="103" t="str">
        <f>IF(UPPER('IP Rules'!H119)="ANY","",IF(LEN(TRIM('IP Rules'!J119))=0,"",'IP Rules'!J119))</f>
        <v/>
      </c>
      <c r="Q119" s="7" t="str">
        <f t="shared" si="166"/>
        <v/>
      </c>
      <c r="R119" s="109" t="str">
        <f t="shared" si="167"/>
        <v>MISSING</v>
      </c>
      <c r="S119" s="109" t="str">
        <f t="shared" si="168"/>
        <v>MISSING</v>
      </c>
      <c r="T119" s="109" t="str">
        <f t="shared" si="169"/>
        <v>MISSING</v>
      </c>
      <c r="U119" s="110" t="str">
        <f t="shared" si="170"/>
        <v>ERROR</v>
      </c>
      <c r="V119" s="111" t="str">
        <f t="shared" si="171"/>
        <v>ERROR</v>
      </c>
      <c r="W119" s="111" t="str">
        <f t="shared" si="172"/>
        <v>ERROR</v>
      </c>
      <c r="X119" s="111" t="str">
        <f t="shared" si="173"/>
        <v>ERROR</v>
      </c>
      <c r="Y119" s="109" t="str">
        <f t="shared" si="174"/>
        <v>ERROR</v>
      </c>
      <c r="Z119" s="110" t="str">
        <f t="shared" si="175"/>
        <v>ERROR</v>
      </c>
      <c r="AA119" s="109" t="str">
        <f t="shared" si="176"/>
        <v>ERROR</v>
      </c>
      <c r="AB119" s="109" t="str">
        <f t="shared" si="177"/>
        <v>ERROR</v>
      </c>
      <c r="AC119" s="109" t="str">
        <f t="shared" si="178"/>
        <v>ERROR</v>
      </c>
      <c r="AD119" s="109" t="str">
        <f t="shared" si="179"/>
        <v>ERROR</v>
      </c>
      <c r="AE119" s="110" t="str">
        <f t="shared" si="180"/>
        <v>ERROR</v>
      </c>
      <c r="AF119" s="7" t="str">
        <f t="shared" si="181"/>
        <v/>
      </c>
      <c r="AG119" s="104" t="str">
        <f t="shared" si="182"/>
        <v/>
      </c>
      <c r="AH119" s="104" t="str">
        <f t="shared" si="183"/>
        <v/>
      </c>
      <c r="AI119" s="104" t="str">
        <f t="shared" si="184"/>
        <v/>
      </c>
      <c r="AJ119" s="114" t="str">
        <f>IF(AND(Q119&lt;&gt;"ERROR",UPPER('IP Rules'!D119)="GLOBAL",UPPER(N119)="ANY"),"All_IPs","")</f>
        <v/>
      </c>
      <c r="AK119" s="114" t="str">
        <f>IF(AND(Q119&lt;&gt;"ERROR",UPPER('IP Rules'!D119)="NATIONAL",UPPER(N119)="ANY"),"GRP_ALL_CNSP_SUBNETS","")</f>
        <v/>
      </c>
      <c r="AL119" s="104" t="str">
        <f>IF(LEN(TRIM(D119))=0,"",IF(AND(Q119&lt;&gt;"ERROR",UPPER('IP Rules'!H119)&lt;&gt;"ANY"),AI119&amp;N119&amp;"_"&amp;AG119,""))</f>
        <v/>
      </c>
      <c r="AM119" s="109" t="str">
        <f t="shared" si="185"/>
        <v>FAILED CHECKS</v>
      </c>
      <c r="AN119" s="2"/>
      <c r="AO119" s="62" t="str">
        <f t="shared" si="152"/>
        <v/>
      </c>
      <c r="AP119" s="26"/>
      <c r="AQ119" s="62" t="str">
        <f t="shared" si="186"/>
        <v/>
      </c>
      <c r="AR119" s="26"/>
      <c r="AS119" s="6">
        <f>'IP Rules'!F119</f>
        <v>0</v>
      </c>
      <c r="AT119" s="2"/>
      <c r="AU119" s="6">
        <f t="shared" si="187"/>
        <v>109</v>
      </c>
      <c r="AV119" s="2"/>
      <c r="AW119" s="46" t="str">
        <f>IF(ISBLANK('IP Rules'!L119),"",'IP Rules'!L119)</f>
        <v/>
      </c>
      <c r="AX119" s="2"/>
      <c r="AY119" s="52" t="str">
        <f t="shared" si="188"/>
        <v/>
      </c>
      <c r="AZ119" s="52" t="str">
        <f t="shared" si="189"/>
        <v/>
      </c>
      <c r="BA119" s="52" t="str">
        <f t="shared" si="190"/>
        <v/>
      </c>
      <c r="BB119" s="52" t="str">
        <f t="shared" si="191"/>
        <v/>
      </c>
      <c r="BC119" s="52" t="str">
        <f t="shared" si="192"/>
        <v/>
      </c>
      <c r="BD119" s="52" t="str">
        <f t="shared" si="193"/>
        <v/>
      </c>
      <c r="BE119" s="52" t="str">
        <f t="shared" si="194"/>
        <v/>
      </c>
      <c r="BF119" s="52" t="str">
        <f t="shared" si="195"/>
        <v/>
      </c>
      <c r="BG119" s="52" t="str">
        <f t="shared" si="196"/>
        <v/>
      </c>
      <c r="BH119" s="2"/>
      <c r="BI119" s="103" t="str">
        <f>IF(ISBLANK('IP Rules'!N119),"",'IP Rules'!N119)</f>
        <v/>
      </c>
      <c r="BJ119" s="110" t="str">
        <f t="shared" si="245"/>
        <v/>
      </c>
      <c r="BK119" s="109" t="str">
        <f t="shared" si="246"/>
        <v>MISSING</v>
      </c>
      <c r="BL119" s="109" t="str">
        <f t="shared" si="247"/>
        <v>MISSING</v>
      </c>
      <c r="BM119" s="109" t="str">
        <f t="shared" si="248"/>
        <v>MISSING</v>
      </c>
      <c r="BN119" s="110" t="str">
        <f t="shared" si="249"/>
        <v>ERROR</v>
      </c>
      <c r="BO119" s="111" t="str">
        <f t="shared" si="250"/>
        <v>ERROR</v>
      </c>
      <c r="BP119" s="111" t="str">
        <f t="shared" si="251"/>
        <v>ERROR</v>
      </c>
      <c r="BQ119" s="111" t="str">
        <f t="shared" si="252"/>
        <v>ERROR</v>
      </c>
      <c r="BR119" s="109" t="str">
        <f t="shared" si="253"/>
        <v>ERROR</v>
      </c>
      <c r="BS119" s="110" t="str">
        <f t="shared" si="254"/>
        <v>ERROR</v>
      </c>
      <c r="BT119" s="109" t="str">
        <f t="shared" si="197"/>
        <v>ERROR</v>
      </c>
      <c r="BU119" s="109" t="str">
        <f t="shared" si="198"/>
        <v>ERROR</v>
      </c>
      <c r="BV119" s="109" t="str">
        <f t="shared" si="199"/>
        <v>ERROR</v>
      </c>
      <c r="BW119" s="109" t="str">
        <f t="shared" si="200"/>
        <v>ERROR</v>
      </c>
      <c r="BX119" s="110" t="str">
        <f t="shared" si="255"/>
        <v>ERROR</v>
      </c>
      <c r="BY119" s="110" t="str">
        <f t="shared" si="243"/>
        <v/>
      </c>
      <c r="BZ119" s="117" t="str">
        <f t="shared" si="201"/>
        <v>OK</v>
      </c>
      <c r="CA119" s="104" t="str">
        <f t="shared" si="256"/>
        <v/>
      </c>
      <c r="CB119" s="104" t="str">
        <f t="shared" si="257"/>
        <v/>
      </c>
      <c r="CC119" s="104" t="str">
        <f t="shared" si="258"/>
        <v/>
      </c>
      <c r="CD119" s="109" t="str">
        <f t="shared" si="202"/>
        <v>FAILED CHECKS</v>
      </c>
      <c r="CE119" s="22"/>
      <c r="CF119" s="116" t="str">
        <f t="shared" si="259"/>
        <v>ERROR</v>
      </c>
      <c r="CG119" s="116" t="str">
        <f t="shared" si="260"/>
        <v>-</v>
      </c>
      <c r="CH119" s="116" t="str">
        <f t="shared" si="261"/>
        <v>-</v>
      </c>
      <c r="CI119" s="116" t="str">
        <f t="shared" si="262"/>
        <v>-</v>
      </c>
      <c r="CJ119" s="116">
        <f t="shared" si="203"/>
        <v>0</v>
      </c>
      <c r="CK119" s="116">
        <f t="shared" si="204"/>
        <v>0</v>
      </c>
      <c r="CL119" s="116">
        <f t="shared" si="205"/>
        <v>0</v>
      </c>
      <c r="CM119" s="116">
        <f t="shared" si="206"/>
        <v>0</v>
      </c>
      <c r="CN119" s="116">
        <f t="shared" si="207"/>
        <v>0</v>
      </c>
      <c r="CO119" s="116">
        <f t="shared" si="208"/>
        <v>0</v>
      </c>
      <c r="CP119" s="116">
        <f t="shared" si="209"/>
        <v>0</v>
      </c>
      <c r="CQ119" s="116">
        <f t="shared" si="210"/>
        <v>0</v>
      </c>
      <c r="CR119" s="116">
        <f t="shared" si="211"/>
        <v>0</v>
      </c>
      <c r="CS119" s="116">
        <f t="shared" si="212"/>
        <v>0</v>
      </c>
      <c r="CT119" s="116">
        <f t="shared" si="213"/>
        <v>0</v>
      </c>
      <c r="CU119" s="116">
        <f t="shared" si="214"/>
        <v>0</v>
      </c>
      <c r="CV119" s="116">
        <f t="shared" si="215"/>
        <v>0</v>
      </c>
      <c r="CW119" s="116">
        <f t="shared" si="216"/>
        <v>0</v>
      </c>
      <c r="CX119" s="116">
        <f t="shared" si="217"/>
        <v>0</v>
      </c>
      <c r="CY119" s="116">
        <f t="shared" si="218"/>
        <v>0</v>
      </c>
      <c r="CZ119" s="116">
        <f t="shared" si="219"/>
        <v>0</v>
      </c>
      <c r="DA119" s="116">
        <f t="shared" si="220"/>
        <v>0</v>
      </c>
      <c r="DB119" s="116">
        <f t="shared" si="221"/>
        <v>0</v>
      </c>
      <c r="DC119" s="116">
        <f t="shared" si="222"/>
        <v>0</v>
      </c>
      <c r="DD119" s="116">
        <f t="shared" si="223"/>
        <v>0</v>
      </c>
      <c r="DE119" s="116">
        <f t="shared" si="224"/>
        <v>0</v>
      </c>
      <c r="DF119" s="116">
        <f t="shared" si="225"/>
        <v>0</v>
      </c>
      <c r="DG119" s="116">
        <f t="shared" si="226"/>
        <v>0</v>
      </c>
      <c r="DH119" s="116">
        <f t="shared" si="227"/>
        <v>0</v>
      </c>
      <c r="DI119" s="116">
        <f t="shared" si="228"/>
        <v>0</v>
      </c>
      <c r="DJ119" s="116">
        <f t="shared" si="229"/>
        <v>0</v>
      </c>
      <c r="DK119" s="116">
        <f t="shared" si="230"/>
        <v>0</v>
      </c>
      <c r="DL119" s="116">
        <f t="shared" si="231"/>
        <v>0</v>
      </c>
      <c r="DM119" s="116">
        <f t="shared" si="232"/>
        <v>0</v>
      </c>
      <c r="DN119" s="116">
        <f t="shared" si="233"/>
        <v>0</v>
      </c>
      <c r="DO119" s="116">
        <f t="shared" si="234"/>
        <v>0</v>
      </c>
      <c r="DP119" s="116">
        <f t="shared" si="235"/>
        <v>0</v>
      </c>
      <c r="DQ119" s="116">
        <f t="shared" si="236"/>
        <v>0</v>
      </c>
      <c r="DR119" s="116">
        <f t="shared" si="237"/>
        <v>0</v>
      </c>
      <c r="DS119" s="116">
        <f t="shared" si="238"/>
        <v>0</v>
      </c>
      <c r="DT119" s="116">
        <f t="shared" si="244"/>
        <v>0</v>
      </c>
      <c r="DU119" s="116">
        <f t="shared" si="239"/>
        <v>0</v>
      </c>
      <c r="DV119" s="116">
        <f t="shared" si="263"/>
        <v>0</v>
      </c>
      <c r="DW119" s="116">
        <f t="shared" si="264"/>
        <v>0</v>
      </c>
      <c r="DX119" s="114" t="b">
        <f t="shared" si="153"/>
        <v>0</v>
      </c>
      <c r="DY119" s="116" t="str">
        <f t="shared" si="240"/>
        <v>FAILED CHECKS</v>
      </c>
      <c r="DZ119" s="2"/>
      <c r="EA119" s="105" t="str">
        <f t="shared" si="154"/>
        <v/>
      </c>
      <c r="EB119" s="2"/>
      <c r="EC119" s="105" t="str">
        <f t="shared" si="155"/>
        <v/>
      </c>
      <c r="ED119" s="2"/>
      <c r="EE119" s="105" t="str">
        <f t="shared" si="156"/>
        <v/>
      </c>
      <c r="EF119" s="2"/>
      <c r="EG119" s="6">
        <f t="shared" si="242"/>
        <v>109</v>
      </c>
      <c r="EH119" s="2"/>
      <c r="EI119" s="29" t="str">
        <f>IF(ISBLANK('IP Rules'!P119),"",'IP Rules'!P119)</f>
        <v/>
      </c>
      <c r="EJ119" s="2"/>
      <c r="EK119" s="29" t="str">
        <f>IF(ISBLANK('IP Rules'!R119),"",'IP Rules'!R119)</f>
        <v/>
      </c>
      <c r="EL119" s="2"/>
      <c r="EM119" s="29" t="str">
        <f>IF(ISBLANK('IP Rules'!T119),"",'IP Rules'!T119)</f>
        <v/>
      </c>
      <c r="EN119" s="2"/>
      <c r="EO119" s="7" t="str">
        <f t="shared" si="147"/>
        <v>NO</v>
      </c>
      <c r="EP119" s="7" t="str">
        <f t="shared" si="148"/>
        <v>NO</v>
      </c>
      <c r="EQ119" s="7" t="str">
        <f t="shared" si="149"/>
        <v/>
      </c>
      <c r="ER119" s="7" t="str">
        <f t="shared" si="150"/>
        <v/>
      </c>
      <c r="ES119" s="7" t="str">
        <f>IF(AND(ISNUMBER('IP Rules'!R119),'IP Rules'!R119&gt;=0,'IP Rules'!R119&lt;=65535),"GOOD","BAD")</f>
        <v>BAD</v>
      </c>
      <c r="ET119" s="7" t="str">
        <f>IF(OR(AND(ISNUMBER('IP Rules'!T119),'IP Rules'!T119&gt;=1,'IP Rules'!T119&lt;=65535,'IP Rules'!R119&lt;'IP Rules'!T119),'IP Rules'!T119=""),"GOOD","BAD")</f>
        <v>GOOD</v>
      </c>
      <c r="EU119" s="9" t="str">
        <f t="shared" si="151"/>
        <v/>
      </c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</row>
    <row r="120" spans="1:211" ht="15.75" thickBot="1">
      <c r="A120" s="2"/>
      <c r="B120" s="6">
        <f t="shared" si="241"/>
        <v>110</v>
      </c>
      <c r="C120" s="2"/>
      <c r="D120" s="48" t="str">
        <f>IF(ISBLANK('IP Rules'!H120),"",'IP Rules'!H120)</f>
        <v/>
      </c>
      <c r="E120" s="52" t="str">
        <f t="shared" si="157"/>
        <v/>
      </c>
      <c r="F120" s="52" t="str">
        <f t="shared" si="158"/>
        <v/>
      </c>
      <c r="G120" s="52" t="str">
        <f t="shared" si="159"/>
        <v/>
      </c>
      <c r="H120" s="52" t="str">
        <f t="shared" si="160"/>
        <v/>
      </c>
      <c r="I120" s="52" t="str">
        <f t="shared" si="161"/>
        <v/>
      </c>
      <c r="J120" s="52" t="str">
        <f t="shared" si="162"/>
        <v/>
      </c>
      <c r="K120" s="52" t="str">
        <f t="shared" si="163"/>
        <v/>
      </c>
      <c r="L120" s="52" t="str">
        <f t="shared" si="164"/>
        <v/>
      </c>
      <c r="M120" s="2"/>
      <c r="N120" s="52" t="str">
        <f t="shared" si="165"/>
        <v/>
      </c>
      <c r="O120" s="2"/>
      <c r="P120" s="103" t="str">
        <f>IF(UPPER('IP Rules'!H120)="ANY","",IF(LEN(TRIM('IP Rules'!J120))=0,"",'IP Rules'!J120))</f>
        <v/>
      </c>
      <c r="Q120" s="7" t="str">
        <f t="shared" si="166"/>
        <v/>
      </c>
      <c r="R120" s="109" t="str">
        <f t="shared" si="167"/>
        <v>MISSING</v>
      </c>
      <c r="S120" s="109" t="str">
        <f t="shared" si="168"/>
        <v>MISSING</v>
      </c>
      <c r="T120" s="109" t="str">
        <f t="shared" si="169"/>
        <v>MISSING</v>
      </c>
      <c r="U120" s="110" t="str">
        <f t="shared" si="170"/>
        <v>ERROR</v>
      </c>
      <c r="V120" s="111" t="str">
        <f t="shared" si="171"/>
        <v>ERROR</v>
      </c>
      <c r="W120" s="111" t="str">
        <f t="shared" si="172"/>
        <v>ERROR</v>
      </c>
      <c r="X120" s="111" t="str">
        <f t="shared" si="173"/>
        <v>ERROR</v>
      </c>
      <c r="Y120" s="109" t="str">
        <f t="shared" si="174"/>
        <v>ERROR</v>
      </c>
      <c r="Z120" s="110" t="str">
        <f t="shared" si="175"/>
        <v>ERROR</v>
      </c>
      <c r="AA120" s="109" t="str">
        <f t="shared" si="176"/>
        <v>ERROR</v>
      </c>
      <c r="AB120" s="109" t="str">
        <f t="shared" si="177"/>
        <v>ERROR</v>
      </c>
      <c r="AC120" s="109" t="str">
        <f t="shared" si="178"/>
        <v>ERROR</v>
      </c>
      <c r="AD120" s="109" t="str">
        <f t="shared" si="179"/>
        <v>ERROR</v>
      </c>
      <c r="AE120" s="110" t="str">
        <f t="shared" si="180"/>
        <v>ERROR</v>
      </c>
      <c r="AF120" s="7" t="str">
        <f t="shared" si="181"/>
        <v/>
      </c>
      <c r="AG120" s="104" t="str">
        <f t="shared" si="182"/>
        <v/>
      </c>
      <c r="AH120" s="104" t="str">
        <f t="shared" si="183"/>
        <v/>
      </c>
      <c r="AI120" s="104" t="str">
        <f t="shared" si="184"/>
        <v/>
      </c>
      <c r="AJ120" s="114" t="str">
        <f>IF(AND(Q120&lt;&gt;"ERROR",UPPER('IP Rules'!D120)="GLOBAL",UPPER(N120)="ANY"),"All_IPs","")</f>
        <v/>
      </c>
      <c r="AK120" s="114" t="str">
        <f>IF(AND(Q120&lt;&gt;"ERROR",UPPER('IP Rules'!D120)="NATIONAL",UPPER(N120)="ANY"),"GRP_ALL_CNSP_SUBNETS","")</f>
        <v/>
      </c>
      <c r="AL120" s="104" t="str">
        <f>IF(LEN(TRIM(D120))=0,"",IF(AND(Q120&lt;&gt;"ERROR",UPPER('IP Rules'!H120)&lt;&gt;"ANY"),AI120&amp;N120&amp;"_"&amp;AG120,""))</f>
        <v/>
      </c>
      <c r="AM120" s="109" t="str">
        <f t="shared" si="185"/>
        <v>FAILED CHECKS</v>
      </c>
      <c r="AN120" s="2"/>
      <c r="AO120" s="62" t="str">
        <f t="shared" si="152"/>
        <v/>
      </c>
      <c r="AP120" s="26"/>
      <c r="AQ120" s="62" t="str">
        <f t="shared" si="186"/>
        <v/>
      </c>
      <c r="AR120" s="26"/>
      <c r="AS120" s="6">
        <f>'IP Rules'!F120</f>
        <v>0</v>
      </c>
      <c r="AT120" s="2"/>
      <c r="AU120" s="6">
        <f t="shared" si="187"/>
        <v>110</v>
      </c>
      <c r="AV120" s="2"/>
      <c r="AW120" s="46" t="str">
        <f>IF(ISBLANK('IP Rules'!L120),"",'IP Rules'!L120)</f>
        <v/>
      </c>
      <c r="AX120" s="2"/>
      <c r="AY120" s="52" t="str">
        <f t="shared" si="188"/>
        <v/>
      </c>
      <c r="AZ120" s="52" t="str">
        <f t="shared" si="189"/>
        <v/>
      </c>
      <c r="BA120" s="52" t="str">
        <f t="shared" si="190"/>
        <v/>
      </c>
      <c r="BB120" s="52" t="str">
        <f t="shared" si="191"/>
        <v/>
      </c>
      <c r="BC120" s="52" t="str">
        <f t="shared" si="192"/>
        <v/>
      </c>
      <c r="BD120" s="52" t="str">
        <f t="shared" si="193"/>
        <v/>
      </c>
      <c r="BE120" s="52" t="str">
        <f t="shared" si="194"/>
        <v/>
      </c>
      <c r="BF120" s="52" t="str">
        <f t="shared" si="195"/>
        <v/>
      </c>
      <c r="BG120" s="52" t="str">
        <f t="shared" si="196"/>
        <v/>
      </c>
      <c r="BH120" s="2"/>
      <c r="BI120" s="103" t="str">
        <f>IF(ISBLANK('IP Rules'!N120),"",'IP Rules'!N120)</f>
        <v/>
      </c>
      <c r="BJ120" s="110" t="str">
        <f t="shared" si="245"/>
        <v/>
      </c>
      <c r="BK120" s="109" t="str">
        <f t="shared" si="246"/>
        <v>MISSING</v>
      </c>
      <c r="BL120" s="109" t="str">
        <f t="shared" si="247"/>
        <v>MISSING</v>
      </c>
      <c r="BM120" s="109" t="str">
        <f t="shared" si="248"/>
        <v>MISSING</v>
      </c>
      <c r="BN120" s="110" t="str">
        <f t="shared" si="249"/>
        <v>ERROR</v>
      </c>
      <c r="BO120" s="111" t="str">
        <f t="shared" si="250"/>
        <v>ERROR</v>
      </c>
      <c r="BP120" s="111" t="str">
        <f t="shared" si="251"/>
        <v>ERROR</v>
      </c>
      <c r="BQ120" s="111" t="str">
        <f t="shared" si="252"/>
        <v>ERROR</v>
      </c>
      <c r="BR120" s="109" t="str">
        <f t="shared" si="253"/>
        <v>ERROR</v>
      </c>
      <c r="BS120" s="110" t="str">
        <f t="shared" si="254"/>
        <v>ERROR</v>
      </c>
      <c r="BT120" s="109" t="str">
        <f t="shared" si="197"/>
        <v>ERROR</v>
      </c>
      <c r="BU120" s="109" t="str">
        <f t="shared" si="198"/>
        <v>ERROR</v>
      </c>
      <c r="BV120" s="109" t="str">
        <f t="shared" si="199"/>
        <v>ERROR</v>
      </c>
      <c r="BW120" s="109" t="str">
        <f t="shared" si="200"/>
        <v>ERROR</v>
      </c>
      <c r="BX120" s="110" t="str">
        <f t="shared" si="255"/>
        <v>ERROR</v>
      </c>
      <c r="BY120" s="110" t="str">
        <f t="shared" si="243"/>
        <v/>
      </c>
      <c r="BZ120" s="117" t="str">
        <f t="shared" si="201"/>
        <v>OK</v>
      </c>
      <c r="CA120" s="104" t="str">
        <f t="shared" si="256"/>
        <v/>
      </c>
      <c r="CB120" s="104" t="str">
        <f t="shared" si="257"/>
        <v/>
      </c>
      <c r="CC120" s="104" t="str">
        <f t="shared" si="258"/>
        <v/>
      </c>
      <c r="CD120" s="109" t="str">
        <f t="shared" si="202"/>
        <v>FAILED CHECKS</v>
      </c>
      <c r="CE120" s="22"/>
      <c r="CF120" s="116" t="str">
        <f t="shared" si="259"/>
        <v>ERROR</v>
      </c>
      <c r="CG120" s="116" t="str">
        <f t="shared" si="260"/>
        <v>-</v>
      </c>
      <c r="CH120" s="116" t="str">
        <f t="shared" si="261"/>
        <v>-</v>
      </c>
      <c r="CI120" s="116" t="str">
        <f t="shared" si="262"/>
        <v>-</v>
      </c>
      <c r="CJ120" s="116">
        <f t="shared" si="203"/>
        <v>0</v>
      </c>
      <c r="CK120" s="116">
        <f t="shared" si="204"/>
        <v>0</v>
      </c>
      <c r="CL120" s="116">
        <f t="shared" si="205"/>
        <v>0</v>
      </c>
      <c r="CM120" s="116">
        <f t="shared" si="206"/>
        <v>0</v>
      </c>
      <c r="CN120" s="116">
        <f t="shared" si="207"/>
        <v>0</v>
      </c>
      <c r="CO120" s="116">
        <f t="shared" si="208"/>
        <v>0</v>
      </c>
      <c r="CP120" s="116">
        <f t="shared" si="209"/>
        <v>0</v>
      </c>
      <c r="CQ120" s="116">
        <f t="shared" si="210"/>
        <v>0</v>
      </c>
      <c r="CR120" s="116">
        <f t="shared" si="211"/>
        <v>0</v>
      </c>
      <c r="CS120" s="116">
        <f t="shared" si="212"/>
        <v>0</v>
      </c>
      <c r="CT120" s="116">
        <f t="shared" si="213"/>
        <v>0</v>
      </c>
      <c r="CU120" s="116">
        <f t="shared" si="214"/>
        <v>0</v>
      </c>
      <c r="CV120" s="116">
        <f t="shared" si="215"/>
        <v>0</v>
      </c>
      <c r="CW120" s="116">
        <f t="shared" si="216"/>
        <v>0</v>
      </c>
      <c r="CX120" s="116">
        <f t="shared" si="217"/>
        <v>0</v>
      </c>
      <c r="CY120" s="116">
        <f t="shared" si="218"/>
        <v>0</v>
      </c>
      <c r="CZ120" s="116">
        <f t="shared" si="219"/>
        <v>0</v>
      </c>
      <c r="DA120" s="116">
        <f t="shared" si="220"/>
        <v>0</v>
      </c>
      <c r="DB120" s="116">
        <f t="shared" si="221"/>
        <v>0</v>
      </c>
      <c r="DC120" s="116">
        <f t="shared" si="222"/>
        <v>0</v>
      </c>
      <c r="DD120" s="116">
        <f t="shared" si="223"/>
        <v>0</v>
      </c>
      <c r="DE120" s="116">
        <f t="shared" si="224"/>
        <v>0</v>
      </c>
      <c r="DF120" s="116">
        <f t="shared" si="225"/>
        <v>0</v>
      </c>
      <c r="DG120" s="116">
        <f t="shared" si="226"/>
        <v>0</v>
      </c>
      <c r="DH120" s="116">
        <f t="shared" si="227"/>
        <v>0</v>
      </c>
      <c r="DI120" s="116">
        <f t="shared" si="228"/>
        <v>0</v>
      </c>
      <c r="DJ120" s="116">
        <f t="shared" si="229"/>
        <v>0</v>
      </c>
      <c r="DK120" s="116">
        <f t="shared" si="230"/>
        <v>0</v>
      </c>
      <c r="DL120" s="116">
        <f t="shared" si="231"/>
        <v>0</v>
      </c>
      <c r="DM120" s="116">
        <f t="shared" si="232"/>
        <v>0</v>
      </c>
      <c r="DN120" s="116">
        <f t="shared" si="233"/>
        <v>0</v>
      </c>
      <c r="DO120" s="116">
        <f t="shared" si="234"/>
        <v>0</v>
      </c>
      <c r="DP120" s="116">
        <f t="shared" si="235"/>
        <v>0</v>
      </c>
      <c r="DQ120" s="116">
        <f t="shared" si="236"/>
        <v>0</v>
      </c>
      <c r="DR120" s="116">
        <f t="shared" si="237"/>
        <v>0</v>
      </c>
      <c r="DS120" s="116">
        <f t="shared" si="238"/>
        <v>0</v>
      </c>
      <c r="DT120" s="116">
        <f t="shared" si="244"/>
        <v>0</v>
      </c>
      <c r="DU120" s="116">
        <f t="shared" si="239"/>
        <v>0</v>
      </c>
      <c r="DV120" s="116">
        <f t="shared" si="263"/>
        <v>0</v>
      </c>
      <c r="DW120" s="116">
        <f t="shared" si="264"/>
        <v>0</v>
      </c>
      <c r="DX120" s="114" t="b">
        <f t="shared" si="153"/>
        <v>0</v>
      </c>
      <c r="DY120" s="116" t="str">
        <f t="shared" si="240"/>
        <v>FAILED CHECKS</v>
      </c>
      <c r="DZ120" s="2"/>
      <c r="EA120" s="105" t="str">
        <f t="shared" si="154"/>
        <v/>
      </c>
      <c r="EB120" s="2"/>
      <c r="EC120" s="105" t="str">
        <f t="shared" si="155"/>
        <v/>
      </c>
      <c r="ED120" s="2"/>
      <c r="EE120" s="105" t="str">
        <f t="shared" si="156"/>
        <v/>
      </c>
      <c r="EF120" s="2"/>
      <c r="EG120" s="6">
        <f t="shared" si="242"/>
        <v>110</v>
      </c>
      <c r="EH120" s="2"/>
      <c r="EI120" s="29" t="str">
        <f>IF(ISBLANK('IP Rules'!P120),"",'IP Rules'!P120)</f>
        <v/>
      </c>
      <c r="EJ120" s="2"/>
      <c r="EK120" s="29" t="str">
        <f>IF(ISBLANK('IP Rules'!R120),"",'IP Rules'!R120)</f>
        <v/>
      </c>
      <c r="EL120" s="2"/>
      <c r="EM120" s="29" t="str">
        <f>IF(ISBLANK('IP Rules'!T120),"",'IP Rules'!T120)</f>
        <v/>
      </c>
      <c r="EN120" s="2"/>
      <c r="EO120" s="7" t="str">
        <f t="shared" si="147"/>
        <v>NO</v>
      </c>
      <c r="EP120" s="7" t="str">
        <f t="shared" si="148"/>
        <v>NO</v>
      </c>
      <c r="EQ120" s="7" t="str">
        <f t="shared" si="149"/>
        <v/>
      </c>
      <c r="ER120" s="7" t="str">
        <f t="shared" si="150"/>
        <v/>
      </c>
      <c r="ES120" s="7" t="str">
        <f>IF(AND(ISNUMBER('IP Rules'!R120),'IP Rules'!R120&gt;=0,'IP Rules'!R120&lt;=65535),"GOOD","BAD")</f>
        <v>BAD</v>
      </c>
      <c r="ET120" s="7" t="str">
        <f>IF(OR(AND(ISNUMBER('IP Rules'!T120),'IP Rules'!T120&gt;=1,'IP Rules'!T120&lt;=65535,'IP Rules'!R120&lt;'IP Rules'!T120),'IP Rules'!T120=""),"GOOD","BAD")</f>
        <v>GOOD</v>
      </c>
      <c r="EU120" s="9" t="str">
        <f t="shared" si="151"/>
        <v/>
      </c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</row>
    <row r="121" spans="1:211" ht="15.75" thickBot="1">
      <c r="A121" s="2"/>
      <c r="B121" s="6">
        <f t="shared" si="241"/>
        <v>111</v>
      </c>
      <c r="C121" s="2"/>
      <c r="D121" s="48" t="str">
        <f>IF(ISBLANK('IP Rules'!H121),"",'IP Rules'!H121)</f>
        <v/>
      </c>
      <c r="E121" s="52" t="str">
        <f t="shared" si="157"/>
        <v/>
      </c>
      <c r="F121" s="52" t="str">
        <f t="shared" si="158"/>
        <v/>
      </c>
      <c r="G121" s="52" t="str">
        <f t="shared" si="159"/>
        <v/>
      </c>
      <c r="H121" s="52" t="str">
        <f t="shared" si="160"/>
        <v/>
      </c>
      <c r="I121" s="52" t="str">
        <f t="shared" si="161"/>
        <v/>
      </c>
      <c r="J121" s="52" t="str">
        <f t="shared" si="162"/>
        <v/>
      </c>
      <c r="K121" s="52" t="str">
        <f t="shared" si="163"/>
        <v/>
      </c>
      <c r="L121" s="52" t="str">
        <f t="shared" si="164"/>
        <v/>
      </c>
      <c r="M121" s="2"/>
      <c r="N121" s="52" t="str">
        <f t="shared" si="165"/>
        <v/>
      </c>
      <c r="O121" s="2"/>
      <c r="P121" s="103" t="str">
        <f>IF(UPPER('IP Rules'!H121)="ANY","",IF(LEN(TRIM('IP Rules'!J121))=0,"",'IP Rules'!J121))</f>
        <v/>
      </c>
      <c r="Q121" s="7" t="str">
        <f t="shared" si="166"/>
        <v/>
      </c>
      <c r="R121" s="109" t="str">
        <f t="shared" si="167"/>
        <v>MISSING</v>
      </c>
      <c r="S121" s="109" t="str">
        <f t="shared" si="168"/>
        <v>MISSING</v>
      </c>
      <c r="T121" s="109" t="str">
        <f t="shared" si="169"/>
        <v>MISSING</v>
      </c>
      <c r="U121" s="110" t="str">
        <f t="shared" si="170"/>
        <v>ERROR</v>
      </c>
      <c r="V121" s="111" t="str">
        <f t="shared" si="171"/>
        <v>ERROR</v>
      </c>
      <c r="W121" s="111" t="str">
        <f t="shared" si="172"/>
        <v>ERROR</v>
      </c>
      <c r="X121" s="111" t="str">
        <f t="shared" si="173"/>
        <v>ERROR</v>
      </c>
      <c r="Y121" s="109" t="str">
        <f t="shared" si="174"/>
        <v>ERROR</v>
      </c>
      <c r="Z121" s="110" t="str">
        <f t="shared" si="175"/>
        <v>ERROR</v>
      </c>
      <c r="AA121" s="109" t="str">
        <f t="shared" si="176"/>
        <v>ERROR</v>
      </c>
      <c r="AB121" s="109" t="str">
        <f t="shared" si="177"/>
        <v>ERROR</v>
      </c>
      <c r="AC121" s="109" t="str">
        <f t="shared" si="178"/>
        <v>ERROR</v>
      </c>
      <c r="AD121" s="109" t="str">
        <f t="shared" si="179"/>
        <v>ERROR</v>
      </c>
      <c r="AE121" s="110" t="str">
        <f t="shared" si="180"/>
        <v>ERROR</v>
      </c>
      <c r="AF121" s="7" t="str">
        <f t="shared" si="181"/>
        <v/>
      </c>
      <c r="AG121" s="104" t="str">
        <f t="shared" si="182"/>
        <v/>
      </c>
      <c r="AH121" s="104" t="str">
        <f t="shared" si="183"/>
        <v/>
      </c>
      <c r="AI121" s="104" t="str">
        <f t="shared" si="184"/>
        <v/>
      </c>
      <c r="AJ121" s="114" t="str">
        <f>IF(AND(Q121&lt;&gt;"ERROR",UPPER('IP Rules'!D121)="GLOBAL",UPPER(N121)="ANY"),"All_IPs","")</f>
        <v/>
      </c>
      <c r="AK121" s="114" t="str">
        <f>IF(AND(Q121&lt;&gt;"ERROR",UPPER('IP Rules'!D121)="NATIONAL",UPPER(N121)="ANY"),"GRP_ALL_CNSP_SUBNETS","")</f>
        <v/>
      </c>
      <c r="AL121" s="104" t="str">
        <f>IF(LEN(TRIM(D121))=0,"",IF(AND(Q121&lt;&gt;"ERROR",UPPER('IP Rules'!H121)&lt;&gt;"ANY"),AI121&amp;N121&amp;"_"&amp;AG121,""))</f>
        <v/>
      </c>
      <c r="AM121" s="109" t="str">
        <f t="shared" si="185"/>
        <v>FAILED CHECKS</v>
      </c>
      <c r="AN121" s="2"/>
      <c r="AO121" s="62" t="str">
        <f t="shared" si="152"/>
        <v/>
      </c>
      <c r="AP121" s="26"/>
      <c r="AQ121" s="62" t="str">
        <f t="shared" si="186"/>
        <v/>
      </c>
      <c r="AR121" s="26"/>
      <c r="AS121" s="6">
        <f>'IP Rules'!F121</f>
        <v>0</v>
      </c>
      <c r="AT121" s="2"/>
      <c r="AU121" s="6">
        <f t="shared" si="187"/>
        <v>111</v>
      </c>
      <c r="AV121" s="2"/>
      <c r="AW121" s="46" t="str">
        <f>IF(ISBLANK('IP Rules'!L121),"",'IP Rules'!L121)</f>
        <v/>
      </c>
      <c r="AX121" s="2"/>
      <c r="AY121" s="52" t="str">
        <f t="shared" si="188"/>
        <v/>
      </c>
      <c r="AZ121" s="52" t="str">
        <f t="shared" si="189"/>
        <v/>
      </c>
      <c r="BA121" s="52" t="str">
        <f t="shared" si="190"/>
        <v/>
      </c>
      <c r="BB121" s="52" t="str">
        <f t="shared" si="191"/>
        <v/>
      </c>
      <c r="BC121" s="52" t="str">
        <f t="shared" si="192"/>
        <v/>
      </c>
      <c r="BD121" s="52" t="str">
        <f t="shared" si="193"/>
        <v/>
      </c>
      <c r="BE121" s="52" t="str">
        <f t="shared" si="194"/>
        <v/>
      </c>
      <c r="BF121" s="52" t="str">
        <f t="shared" si="195"/>
        <v/>
      </c>
      <c r="BG121" s="52" t="str">
        <f t="shared" si="196"/>
        <v/>
      </c>
      <c r="BH121" s="2"/>
      <c r="BI121" s="103" t="str">
        <f>IF(ISBLANK('IP Rules'!N121),"",'IP Rules'!N121)</f>
        <v/>
      </c>
      <c r="BJ121" s="110" t="str">
        <f t="shared" si="245"/>
        <v/>
      </c>
      <c r="BK121" s="109" t="str">
        <f t="shared" si="246"/>
        <v>MISSING</v>
      </c>
      <c r="BL121" s="109" t="str">
        <f t="shared" si="247"/>
        <v>MISSING</v>
      </c>
      <c r="BM121" s="109" t="str">
        <f t="shared" si="248"/>
        <v>MISSING</v>
      </c>
      <c r="BN121" s="110" t="str">
        <f t="shared" si="249"/>
        <v>ERROR</v>
      </c>
      <c r="BO121" s="111" t="str">
        <f t="shared" si="250"/>
        <v>ERROR</v>
      </c>
      <c r="BP121" s="111" t="str">
        <f t="shared" si="251"/>
        <v>ERROR</v>
      </c>
      <c r="BQ121" s="111" t="str">
        <f t="shared" si="252"/>
        <v>ERROR</v>
      </c>
      <c r="BR121" s="109" t="str">
        <f t="shared" si="253"/>
        <v>ERROR</v>
      </c>
      <c r="BS121" s="110" t="str">
        <f t="shared" si="254"/>
        <v>ERROR</v>
      </c>
      <c r="BT121" s="109" t="str">
        <f t="shared" si="197"/>
        <v>ERROR</v>
      </c>
      <c r="BU121" s="109" t="str">
        <f t="shared" si="198"/>
        <v>ERROR</v>
      </c>
      <c r="BV121" s="109" t="str">
        <f t="shared" si="199"/>
        <v>ERROR</v>
      </c>
      <c r="BW121" s="109" t="str">
        <f t="shared" si="200"/>
        <v>ERROR</v>
      </c>
      <c r="BX121" s="110" t="str">
        <f t="shared" si="255"/>
        <v>ERROR</v>
      </c>
      <c r="BY121" s="110" t="str">
        <f t="shared" si="243"/>
        <v/>
      </c>
      <c r="BZ121" s="117" t="str">
        <f t="shared" si="201"/>
        <v>OK</v>
      </c>
      <c r="CA121" s="104" t="str">
        <f t="shared" si="256"/>
        <v/>
      </c>
      <c r="CB121" s="104" t="str">
        <f t="shared" si="257"/>
        <v/>
      </c>
      <c r="CC121" s="104" t="str">
        <f t="shared" si="258"/>
        <v/>
      </c>
      <c r="CD121" s="109" t="str">
        <f t="shared" si="202"/>
        <v>FAILED CHECKS</v>
      </c>
      <c r="CE121" s="22"/>
      <c r="CF121" s="116" t="str">
        <f t="shared" si="259"/>
        <v>ERROR</v>
      </c>
      <c r="CG121" s="116" t="str">
        <f t="shared" si="260"/>
        <v>-</v>
      </c>
      <c r="CH121" s="116" t="str">
        <f t="shared" si="261"/>
        <v>-</v>
      </c>
      <c r="CI121" s="116" t="str">
        <f t="shared" si="262"/>
        <v>-</v>
      </c>
      <c r="CJ121" s="116">
        <f t="shared" si="203"/>
        <v>0</v>
      </c>
      <c r="CK121" s="116">
        <f t="shared" si="204"/>
        <v>0</v>
      </c>
      <c r="CL121" s="116">
        <f t="shared" si="205"/>
        <v>0</v>
      </c>
      <c r="CM121" s="116">
        <f t="shared" si="206"/>
        <v>0</v>
      </c>
      <c r="CN121" s="116">
        <f t="shared" si="207"/>
        <v>0</v>
      </c>
      <c r="CO121" s="116">
        <f t="shared" si="208"/>
        <v>0</v>
      </c>
      <c r="CP121" s="116">
        <f t="shared" si="209"/>
        <v>0</v>
      </c>
      <c r="CQ121" s="116">
        <f t="shared" si="210"/>
        <v>0</v>
      </c>
      <c r="CR121" s="116">
        <f t="shared" si="211"/>
        <v>0</v>
      </c>
      <c r="CS121" s="116">
        <f t="shared" si="212"/>
        <v>0</v>
      </c>
      <c r="CT121" s="116">
        <f t="shared" si="213"/>
        <v>0</v>
      </c>
      <c r="CU121" s="116">
        <f t="shared" si="214"/>
        <v>0</v>
      </c>
      <c r="CV121" s="116">
        <f t="shared" si="215"/>
        <v>0</v>
      </c>
      <c r="CW121" s="116">
        <f t="shared" si="216"/>
        <v>0</v>
      </c>
      <c r="CX121" s="116">
        <f t="shared" si="217"/>
        <v>0</v>
      </c>
      <c r="CY121" s="116">
        <f t="shared" si="218"/>
        <v>0</v>
      </c>
      <c r="CZ121" s="116">
        <f t="shared" si="219"/>
        <v>0</v>
      </c>
      <c r="DA121" s="116">
        <f t="shared" si="220"/>
        <v>0</v>
      </c>
      <c r="DB121" s="116">
        <f t="shared" si="221"/>
        <v>0</v>
      </c>
      <c r="DC121" s="116">
        <f t="shared" si="222"/>
        <v>0</v>
      </c>
      <c r="DD121" s="116">
        <f t="shared" si="223"/>
        <v>0</v>
      </c>
      <c r="DE121" s="116">
        <f t="shared" si="224"/>
        <v>0</v>
      </c>
      <c r="DF121" s="116">
        <f t="shared" si="225"/>
        <v>0</v>
      </c>
      <c r="DG121" s="116">
        <f t="shared" si="226"/>
        <v>0</v>
      </c>
      <c r="DH121" s="116">
        <f t="shared" si="227"/>
        <v>0</v>
      </c>
      <c r="DI121" s="116">
        <f t="shared" si="228"/>
        <v>0</v>
      </c>
      <c r="DJ121" s="116">
        <f t="shared" si="229"/>
        <v>0</v>
      </c>
      <c r="DK121" s="116">
        <f t="shared" si="230"/>
        <v>0</v>
      </c>
      <c r="DL121" s="116">
        <f t="shared" si="231"/>
        <v>0</v>
      </c>
      <c r="DM121" s="116">
        <f t="shared" si="232"/>
        <v>0</v>
      </c>
      <c r="DN121" s="116">
        <f t="shared" si="233"/>
        <v>0</v>
      </c>
      <c r="DO121" s="116">
        <f t="shared" si="234"/>
        <v>0</v>
      </c>
      <c r="DP121" s="116">
        <f t="shared" si="235"/>
        <v>0</v>
      </c>
      <c r="DQ121" s="116">
        <f t="shared" si="236"/>
        <v>0</v>
      </c>
      <c r="DR121" s="116">
        <f t="shared" si="237"/>
        <v>0</v>
      </c>
      <c r="DS121" s="116">
        <f t="shared" si="238"/>
        <v>0</v>
      </c>
      <c r="DT121" s="116">
        <f t="shared" si="244"/>
        <v>0</v>
      </c>
      <c r="DU121" s="116">
        <f t="shared" si="239"/>
        <v>0</v>
      </c>
      <c r="DV121" s="116">
        <f t="shared" si="263"/>
        <v>0</v>
      </c>
      <c r="DW121" s="116">
        <f t="shared" si="264"/>
        <v>0</v>
      </c>
      <c r="DX121" s="114" t="b">
        <f t="shared" si="153"/>
        <v>0</v>
      </c>
      <c r="DY121" s="116" t="str">
        <f t="shared" si="240"/>
        <v>FAILED CHECKS</v>
      </c>
      <c r="DZ121" s="2"/>
      <c r="EA121" s="105" t="str">
        <f t="shared" si="154"/>
        <v/>
      </c>
      <c r="EB121" s="2"/>
      <c r="EC121" s="105" t="str">
        <f t="shared" si="155"/>
        <v/>
      </c>
      <c r="ED121" s="2"/>
      <c r="EE121" s="105" t="str">
        <f t="shared" si="156"/>
        <v/>
      </c>
      <c r="EF121" s="2"/>
      <c r="EG121" s="6">
        <f t="shared" si="242"/>
        <v>111</v>
      </c>
      <c r="EH121" s="2"/>
      <c r="EI121" s="29" t="str">
        <f>IF(ISBLANK('IP Rules'!P121),"",'IP Rules'!P121)</f>
        <v/>
      </c>
      <c r="EJ121" s="2"/>
      <c r="EK121" s="29" t="str">
        <f>IF(ISBLANK('IP Rules'!R121),"",'IP Rules'!R121)</f>
        <v/>
      </c>
      <c r="EL121" s="2"/>
      <c r="EM121" s="29" t="str">
        <f>IF(ISBLANK('IP Rules'!T121),"",'IP Rules'!T121)</f>
        <v/>
      </c>
      <c r="EN121" s="2"/>
      <c r="EO121" s="7" t="str">
        <f t="shared" si="147"/>
        <v>NO</v>
      </c>
      <c r="EP121" s="7" t="str">
        <f t="shared" si="148"/>
        <v>NO</v>
      </c>
      <c r="EQ121" s="7" t="str">
        <f t="shared" si="149"/>
        <v/>
      </c>
      <c r="ER121" s="7" t="str">
        <f t="shared" si="150"/>
        <v/>
      </c>
      <c r="ES121" s="7" t="str">
        <f>IF(AND(ISNUMBER('IP Rules'!R121),'IP Rules'!R121&gt;=0,'IP Rules'!R121&lt;=65535),"GOOD","BAD")</f>
        <v>BAD</v>
      </c>
      <c r="ET121" s="7" t="str">
        <f>IF(OR(AND(ISNUMBER('IP Rules'!T121),'IP Rules'!T121&gt;=1,'IP Rules'!T121&lt;=65535,'IP Rules'!R121&lt;'IP Rules'!T121),'IP Rules'!T121=""),"GOOD","BAD")</f>
        <v>GOOD</v>
      </c>
      <c r="EU121" s="9" t="str">
        <f t="shared" si="151"/>
        <v/>
      </c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</row>
    <row r="122" spans="1:211" ht="15.75" thickBot="1">
      <c r="A122" s="2"/>
      <c r="B122" s="6">
        <f t="shared" si="241"/>
        <v>112</v>
      </c>
      <c r="C122" s="2"/>
      <c r="D122" s="48" t="str">
        <f>IF(ISBLANK('IP Rules'!H122),"",'IP Rules'!H122)</f>
        <v/>
      </c>
      <c r="E122" s="52" t="str">
        <f t="shared" si="157"/>
        <v/>
      </c>
      <c r="F122" s="52" t="str">
        <f t="shared" si="158"/>
        <v/>
      </c>
      <c r="G122" s="52" t="str">
        <f t="shared" si="159"/>
        <v/>
      </c>
      <c r="H122" s="52" t="str">
        <f t="shared" si="160"/>
        <v/>
      </c>
      <c r="I122" s="52" t="str">
        <f t="shared" si="161"/>
        <v/>
      </c>
      <c r="J122" s="52" t="str">
        <f t="shared" si="162"/>
        <v/>
      </c>
      <c r="K122" s="52" t="str">
        <f t="shared" si="163"/>
        <v/>
      </c>
      <c r="L122" s="52" t="str">
        <f t="shared" si="164"/>
        <v/>
      </c>
      <c r="M122" s="2"/>
      <c r="N122" s="52" t="str">
        <f t="shared" si="165"/>
        <v/>
      </c>
      <c r="O122" s="2"/>
      <c r="P122" s="103" t="str">
        <f>IF(UPPER('IP Rules'!H122)="ANY","",IF(LEN(TRIM('IP Rules'!J122))=0,"",'IP Rules'!J122))</f>
        <v/>
      </c>
      <c r="Q122" s="7" t="str">
        <f t="shared" si="166"/>
        <v/>
      </c>
      <c r="R122" s="109" t="str">
        <f t="shared" si="167"/>
        <v>MISSING</v>
      </c>
      <c r="S122" s="109" t="str">
        <f t="shared" si="168"/>
        <v>MISSING</v>
      </c>
      <c r="T122" s="109" t="str">
        <f t="shared" si="169"/>
        <v>MISSING</v>
      </c>
      <c r="U122" s="110" t="str">
        <f t="shared" si="170"/>
        <v>ERROR</v>
      </c>
      <c r="V122" s="111" t="str">
        <f t="shared" si="171"/>
        <v>ERROR</v>
      </c>
      <c r="W122" s="111" t="str">
        <f t="shared" si="172"/>
        <v>ERROR</v>
      </c>
      <c r="X122" s="111" t="str">
        <f t="shared" si="173"/>
        <v>ERROR</v>
      </c>
      <c r="Y122" s="109" t="str">
        <f t="shared" si="174"/>
        <v>ERROR</v>
      </c>
      <c r="Z122" s="110" t="str">
        <f t="shared" si="175"/>
        <v>ERROR</v>
      </c>
      <c r="AA122" s="109" t="str">
        <f t="shared" si="176"/>
        <v>ERROR</v>
      </c>
      <c r="AB122" s="109" t="str">
        <f t="shared" si="177"/>
        <v>ERROR</v>
      </c>
      <c r="AC122" s="109" t="str">
        <f t="shared" si="178"/>
        <v>ERROR</v>
      </c>
      <c r="AD122" s="109" t="str">
        <f t="shared" si="179"/>
        <v>ERROR</v>
      </c>
      <c r="AE122" s="110" t="str">
        <f t="shared" si="180"/>
        <v>ERROR</v>
      </c>
      <c r="AF122" s="7" t="str">
        <f t="shared" si="181"/>
        <v/>
      </c>
      <c r="AG122" s="104" t="str">
        <f t="shared" si="182"/>
        <v/>
      </c>
      <c r="AH122" s="104" t="str">
        <f t="shared" si="183"/>
        <v/>
      </c>
      <c r="AI122" s="104" t="str">
        <f t="shared" si="184"/>
        <v/>
      </c>
      <c r="AJ122" s="114" t="str">
        <f>IF(AND(Q122&lt;&gt;"ERROR",UPPER('IP Rules'!D122)="GLOBAL",UPPER(N122)="ANY"),"All_IPs","")</f>
        <v/>
      </c>
      <c r="AK122" s="114" t="str">
        <f>IF(AND(Q122&lt;&gt;"ERROR",UPPER('IP Rules'!D122)="NATIONAL",UPPER(N122)="ANY"),"GRP_ALL_CNSP_SUBNETS","")</f>
        <v/>
      </c>
      <c r="AL122" s="104" t="str">
        <f>IF(LEN(TRIM(D122))=0,"",IF(AND(Q122&lt;&gt;"ERROR",UPPER('IP Rules'!H122)&lt;&gt;"ANY"),AI122&amp;N122&amp;"_"&amp;AG122,""))</f>
        <v/>
      </c>
      <c r="AM122" s="109" t="str">
        <f t="shared" si="185"/>
        <v>FAILED CHECKS</v>
      </c>
      <c r="AN122" s="2"/>
      <c r="AO122" s="62" t="str">
        <f t="shared" si="152"/>
        <v/>
      </c>
      <c r="AP122" s="26"/>
      <c r="AQ122" s="62" t="str">
        <f t="shared" si="186"/>
        <v/>
      </c>
      <c r="AR122" s="26"/>
      <c r="AS122" s="6">
        <f>'IP Rules'!F122</f>
        <v>0</v>
      </c>
      <c r="AT122" s="2"/>
      <c r="AU122" s="6">
        <f t="shared" si="187"/>
        <v>112</v>
      </c>
      <c r="AV122" s="2"/>
      <c r="AW122" s="46" t="str">
        <f>IF(ISBLANK('IP Rules'!L122),"",'IP Rules'!L122)</f>
        <v/>
      </c>
      <c r="AX122" s="2"/>
      <c r="AY122" s="52" t="str">
        <f t="shared" si="188"/>
        <v/>
      </c>
      <c r="AZ122" s="52" t="str">
        <f t="shared" si="189"/>
        <v/>
      </c>
      <c r="BA122" s="52" t="str">
        <f t="shared" si="190"/>
        <v/>
      </c>
      <c r="BB122" s="52" t="str">
        <f t="shared" si="191"/>
        <v/>
      </c>
      <c r="BC122" s="52" t="str">
        <f t="shared" si="192"/>
        <v/>
      </c>
      <c r="BD122" s="52" t="str">
        <f t="shared" si="193"/>
        <v/>
      </c>
      <c r="BE122" s="52" t="str">
        <f t="shared" si="194"/>
        <v/>
      </c>
      <c r="BF122" s="52" t="str">
        <f t="shared" si="195"/>
        <v/>
      </c>
      <c r="BG122" s="52" t="str">
        <f t="shared" si="196"/>
        <v/>
      </c>
      <c r="BH122" s="2"/>
      <c r="BI122" s="103" t="str">
        <f>IF(ISBLANK('IP Rules'!N122),"",'IP Rules'!N122)</f>
        <v/>
      </c>
      <c r="BJ122" s="110" t="str">
        <f t="shared" si="245"/>
        <v/>
      </c>
      <c r="BK122" s="109" t="str">
        <f t="shared" si="246"/>
        <v>MISSING</v>
      </c>
      <c r="BL122" s="109" t="str">
        <f t="shared" si="247"/>
        <v>MISSING</v>
      </c>
      <c r="BM122" s="109" t="str">
        <f t="shared" si="248"/>
        <v>MISSING</v>
      </c>
      <c r="BN122" s="110" t="str">
        <f t="shared" si="249"/>
        <v>ERROR</v>
      </c>
      <c r="BO122" s="111" t="str">
        <f t="shared" si="250"/>
        <v>ERROR</v>
      </c>
      <c r="BP122" s="111" t="str">
        <f t="shared" si="251"/>
        <v>ERROR</v>
      </c>
      <c r="BQ122" s="111" t="str">
        <f t="shared" si="252"/>
        <v>ERROR</v>
      </c>
      <c r="BR122" s="109" t="str">
        <f t="shared" si="253"/>
        <v>ERROR</v>
      </c>
      <c r="BS122" s="110" t="str">
        <f t="shared" si="254"/>
        <v>ERROR</v>
      </c>
      <c r="BT122" s="109" t="str">
        <f t="shared" si="197"/>
        <v>ERROR</v>
      </c>
      <c r="BU122" s="109" t="str">
        <f t="shared" si="198"/>
        <v>ERROR</v>
      </c>
      <c r="BV122" s="109" t="str">
        <f t="shared" si="199"/>
        <v>ERROR</v>
      </c>
      <c r="BW122" s="109" t="str">
        <f t="shared" si="200"/>
        <v>ERROR</v>
      </c>
      <c r="BX122" s="110" t="str">
        <f t="shared" si="255"/>
        <v>ERROR</v>
      </c>
      <c r="BY122" s="110" t="str">
        <f t="shared" si="243"/>
        <v/>
      </c>
      <c r="BZ122" s="117" t="str">
        <f t="shared" si="201"/>
        <v>OK</v>
      </c>
      <c r="CA122" s="104" t="str">
        <f t="shared" si="256"/>
        <v/>
      </c>
      <c r="CB122" s="104" t="str">
        <f t="shared" si="257"/>
        <v/>
      </c>
      <c r="CC122" s="104" t="str">
        <f t="shared" si="258"/>
        <v/>
      </c>
      <c r="CD122" s="109" t="str">
        <f t="shared" si="202"/>
        <v>FAILED CHECKS</v>
      </c>
      <c r="CE122" s="22"/>
      <c r="CF122" s="116" t="str">
        <f t="shared" si="259"/>
        <v>ERROR</v>
      </c>
      <c r="CG122" s="116" t="str">
        <f t="shared" si="260"/>
        <v>-</v>
      </c>
      <c r="CH122" s="116" t="str">
        <f t="shared" si="261"/>
        <v>-</v>
      </c>
      <c r="CI122" s="116" t="str">
        <f t="shared" si="262"/>
        <v>-</v>
      </c>
      <c r="CJ122" s="116">
        <f t="shared" si="203"/>
        <v>0</v>
      </c>
      <c r="CK122" s="116">
        <f t="shared" si="204"/>
        <v>0</v>
      </c>
      <c r="CL122" s="116">
        <f t="shared" si="205"/>
        <v>0</v>
      </c>
      <c r="CM122" s="116">
        <f t="shared" si="206"/>
        <v>0</v>
      </c>
      <c r="CN122" s="116">
        <f t="shared" si="207"/>
        <v>0</v>
      </c>
      <c r="CO122" s="116">
        <f t="shared" si="208"/>
        <v>0</v>
      </c>
      <c r="CP122" s="116">
        <f t="shared" si="209"/>
        <v>0</v>
      </c>
      <c r="CQ122" s="116">
        <f t="shared" si="210"/>
        <v>0</v>
      </c>
      <c r="CR122" s="116">
        <f t="shared" si="211"/>
        <v>0</v>
      </c>
      <c r="CS122" s="116">
        <f t="shared" si="212"/>
        <v>0</v>
      </c>
      <c r="CT122" s="116">
        <f t="shared" si="213"/>
        <v>0</v>
      </c>
      <c r="CU122" s="116">
        <f t="shared" si="214"/>
        <v>0</v>
      </c>
      <c r="CV122" s="116">
        <f t="shared" si="215"/>
        <v>0</v>
      </c>
      <c r="CW122" s="116">
        <f t="shared" si="216"/>
        <v>0</v>
      </c>
      <c r="CX122" s="116">
        <f t="shared" si="217"/>
        <v>0</v>
      </c>
      <c r="CY122" s="116">
        <f t="shared" si="218"/>
        <v>0</v>
      </c>
      <c r="CZ122" s="116">
        <f t="shared" si="219"/>
        <v>0</v>
      </c>
      <c r="DA122" s="116">
        <f t="shared" si="220"/>
        <v>0</v>
      </c>
      <c r="DB122" s="116">
        <f t="shared" si="221"/>
        <v>0</v>
      </c>
      <c r="DC122" s="116">
        <f t="shared" si="222"/>
        <v>0</v>
      </c>
      <c r="DD122" s="116">
        <f t="shared" si="223"/>
        <v>0</v>
      </c>
      <c r="DE122" s="116">
        <f t="shared" si="224"/>
        <v>0</v>
      </c>
      <c r="DF122" s="116">
        <f t="shared" si="225"/>
        <v>0</v>
      </c>
      <c r="DG122" s="116">
        <f t="shared" si="226"/>
        <v>0</v>
      </c>
      <c r="DH122" s="116">
        <f t="shared" si="227"/>
        <v>0</v>
      </c>
      <c r="DI122" s="116">
        <f t="shared" si="228"/>
        <v>0</v>
      </c>
      <c r="DJ122" s="116">
        <f t="shared" si="229"/>
        <v>0</v>
      </c>
      <c r="DK122" s="116">
        <f t="shared" si="230"/>
        <v>0</v>
      </c>
      <c r="DL122" s="116">
        <f t="shared" si="231"/>
        <v>0</v>
      </c>
      <c r="DM122" s="116">
        <f t="shared" si="232"/>
        <v>0</v>
      </c>
      <c r="DN122" s="116">
        <f t="shared" si="233"/>
        <v>0</v>
      </c>
      <c r="DO122" s="116">
        <f t="shared" si="234"/>
        <v>0</v>
      </c>
      <c r="DP122" s="116">
        <f t="shared" si="235"/>
        <v>0</v>
      </c>
      <c r="DQ122" s="116">
        <f t="shared" si="236"/>
        <v>0</v>
      </c>
      <c r="DR122" s="116">
        <f t="shared" si="237"/>
        <v>0</v>
      </c>
      <c r="DS122" s="116">
        <f t="shared" si="238"/>
        <v>0</v>
      </c>
      <c r="DT122" s="116">
        <f t="shared" si="244"/>
        <v>0</v>
      </c>
      <c r="DU122" s="116">
        <f t="shared" si="239"/>
        <v>0</v>
      </c>
      <c r="DV122" s="116">
        <f t="shared" si="263"/>
        <v>0</v>
      </c>
      <c r="DW122" s="116">
        <f t="shared" si="264"/>
        <v>0</v>
      </c>
      <c r="DX122" s="114" t="b">
        <f t="shared" si="153"/>
        <v>0</v>
      </c>
      <c r="DY122" s="116" t="str">
        <f t="shared" si="240"/>
        <v>FAILED CHECKS</v>
      </c>
      <c r="DZ122" s="2"/>
      <c r="EA122" s="105" t="str">
        <f t="shared" si="154"/>
        <v/>
      </c>
      <c r="EB122" s="2"/>
      <c r="EC122" s="105" t="str">
        <f t="shared" si="155"/>
        <v/>
      </c>
      <c r="ED122" s="2"/>
      <c r="EE122" s="105" t="str">
        <f t="shared" si="156"/>
        <v/>
      </c>
      <c r="EF122" s="2"/>
      <c r="EG122" s="6">
        <f t="shared" si="242"/>
        <v>112</v>
      </c>
      <c r="EH122" s="2"/>
      <c r="EI122" s="29" t="str">
        <f>IF(ISBLANK('IP Rules'!P122),"",'IP Rules'!P122)</f>
        <v/>
      </c>
      <c r="EJ122" s="2"/>
      <c r="EK122" s="29" t="str">
        <f>IF(ISBLANK('IP Rules'!R122),"",'IP Rules'!R122)</f>
        <v/>
      </c>
      <c r="EL122" s="2"/>
      <c r="EM122" s="29" t="str">
        <f>IF(ISBLANK('IP Rules'!T122),"",'IP Rules'!T122)</f>
        <v/>
      </c>
      <c r="EN122" s="2"/>
      <c r="EO122" s="7" t="str">
        <f t="shared" si="147"/>
        <v>NO</v>
      </c>
      <c r="EP122" s="7" t="str">
        <f t="shared" si="148"/>
        <v>NO</v>
      </c>
      <c r="EQ122" s="7" t="str">
        <f t="shared" si="149"/>
        <v/>
      </c>
      <c r="ER122" s="7" t="str">
        <f t="shared" si="150"/>
        <v/>
      </c>
      <c r="ES122" s="7" t="str">
        <f>IF(AND(ISNUMBER('IP Rules'!R122),'IP Rules'!R122&gt;=0,'IP Rules'!R122&lt;=65535),"GOOD","BAD")</f>
        <v>BAD</v>
      </c>
      <c r="ET122" s="7" t="str">
        <f>IF(OR(AND(ISNUMBER('IP Rules'!T122),'IP Rules'!T122&gt;=1,'IP Rules'!T122&lt;=65535,'IP Rules'!R122&lt;'IP Rules'!T122),'IP Rules'!T122=""),"GOOD","BAD")</f>
        <v>GOOD</v>
      </c>
      <c r="EU122" s="9" t="str">
        <f t="shared" si="151"/>
        <v/>
      </c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</row>
    <row r="123" spans="1:211" ht="15.75" thickBot="1">
      <c r="A123" s="2"/>
      <c r="B123" s="6">
        <f t="shared" si="241"/>
        <v>113</v>
      </c>
      <c r="C123" s="2"/>
      <c r="D123" s="48" t="str">
        <f>IF(ISBLANK('IP Rules'!H123),"",'IP Rules'!H123)</f>
        <v/>
      </c>
      <c r="E123" s="52" t="str">
        <f t="shared" si="157"/>
        <v/>
      </c>
      <c r="F123" s="52" t="str">
        <f t="shared" si="158"/>
        <v/>
      </c>
      <c r="G123" s="52" t="str">
        <f t="shared" si="159"/>
        <v/>
      </c>
      <c r="H123" s="52" t="str">
        <f t="shared" si="160"/>
        <v/>
      </c>
      <c r="I123" s="52" t="str">
        <f t="shared" si="161"/>
        <v/>
      </c>
      <c r="J123" s="52" t="str">
        <f t="shared" si="162"/>
        <v/>
      </c>
      <c r="K123" s="52" t="str">
        <f t="shared" si="163"/>
        <v/>
      </c>
      <c r="L123" s="52" t="str">
        <f t="shared" si="164"/>
        <v/>
      </c>
      <c r="M123" s="2"/>
      <c r="N123" s="52" t="str">
        <f t="shared" si="165"/>
        <v/>
      </c>
      <c r="O123" s="2"/>
      <c r="P123" s="103" t="str">
        <f>IF(UPPER('IP Rules'!H123)="ANY","",IF(LEN(TRIM('IP Rules'!J123))=0,"",'IP Rules'!J123))</f>
        <v/>
      </c>
      <c r="Q123" s="7" t="str">
        <f t="shared" si="166"/>
        <v/>
      </c>
      <c r="R123" s="109" t="str">
        <f t="shared" si="167"/>
        <v>MISSING</v>
      </c>
      <c r="S123" s="109" t="str">
        <f t="shared" si="168"/>
        <v>MISSING</v>
      </c>
      <c r="T123" s="109" t="str">
        <f t="shared" si="169"/>
        <v>MISSING</v>
      </c>
      <c r="U123" s="110" t="str">
        <f t="shared" si="170"/>
        <v>ERROR</v>
      </c>
      <c r="V123" s="111" t="str">
        <f t="shared" si="171"/>
        <v>ERROR</v>
      </c>
      <c r="W123" s="111" t="str">
        <f t="shared" si="172"/>
        <v>ERROR</v>
      </c>
      <c r="X123" s="111" t="str">
        <f t="shared" si="173"/>
        <v>ERROR</v>
      </c>
      <c r="Y123" s="109" t="str">
        <f t="shared" si="174"/>
        <v>ERROR</v>
      </c>
      <c r="Z123" s="110" t="str">
        <f t="shared" si="175"/>
        <v>ERROR</v>
      </c>
      <c r="AA123" s="109" t="str">
        <f t="shared" si="176"/>
        <v>ERROR</v>
      </c>
      <c r="AB123" s="109" t="str">
        <f t="shared" si="177"/>
        <v>ERROR</v>
      </c>
      <c r="AC123" s="109" t="str">
        <f t="shared" si="178"/>
        <v>ERROR</v>
      </c>
      <c r="AD123" s="109" t="str">
        <f t="shared" si="179"/>
        <v>ERROR</v>
      </c>
      <c r="AE123" s="110" t="str">
        <f t="shared" si="180"/>
        <v>ERROR</v>
      </c>
      <c r="AF123" s="7" t="str">
        <f t="shared" si="181"/>
        <v/>
      </c>
      <c r="AG123" s="104" t="str">
        <f t="shared" si="182"/>
        <v/>
      </c>
      <c r="AH123" s="104" t="str">
        <f t="shared" si="183"/>
        <v/>
      </c>
      <c r="AI123" s="104" t="str">
        <f t="shared" si="184"/>
        <v/>
      </c>
      <c r="AJ123" s="114" t="str">
        <f>IF(AND(Q123&lt;&gt;"ERROR",UPPER('IP Rules'!D123)="GLOBAL",UPPER(N123)="ANY"),"All_IPs","")</f>
        <v/>
      </c>
      <c r="AK123" s="114" t="str">
        <f>IF(AND(Q123&lt;&gt;"ERROR",UPPER('IP Rules'!D123)="NATIONAL",UPPER(N123)="ANY"),"GRP_ALL_CNSP_SUBNETS","")</f>
        <v/>
      </c>
      <c r="AL123" s="104" t="str">
        <f>IF(LEN(TRIM(D123))=0,"",IF(AND(Q123&lt;&gt;"ERROR",UPPER('IP Rules'!H123)&lt;&gt;"ANY"),AI123&amp;N123&amp;"_"&amp;AG123,""))</f>
        <v/>
      </c>
      <c r="AM123" s="109" t="str">
        <f t="shared" si="185"/>
        <v>FAILED CHECKS</v>
      </c>
      <c r="AN123" s="2"/>
      <c r="AO123" s="62" t="str">
        <f t="shared" si="152"/>
        <v/>
      </c>
      <c r="AP123" s="26"/>
      <c r="AQ123" s="62" t="str">
        <f t="shared" si="186"/>
        <v/>
      </c>
      <c r="AR123" s="26"/>
      <c r="AS123" s="6">
        <f>'IP Rules'!F123</f>
        <v>0</v>
      </c>
      <c r="AT123" s="2"/>
      <c r="AU123" s="6">
        <f t="shared" si="187"/>
        <v>113</v>
      </c>
      <c r="AV123" s="2"/>
      <c r="AW123" s="46" t="str">
        <f>IF(ISBLANK('IP Rules'!L123),"",'IP Rules'!L123)</f>
        <v/>
      </c>
      <c r="AX123" s="2"/>
      <c r="AY123" s="52" t="str">
        <f t="shared" si="188"/>
        <v/>
      </c>
      <c r="AZ123" s="52" t="str">
        <f t="shared" si="189"/>
        <v/>
      </c>
      <c r="BA123" s="52" t="str">
        <f t="shared" si="190"/>
        <v/>
      </c>
      <c r="BB123" s="52" t="str">
        <f t="shared" si="191"/>
        <v/>
      </c>
      <c r="BC123" s="52" t="str">
        <f t="shared" si="192"/>
        <v/>
      </c>
      <c r="BD123" s="52" t="str">
        <f t="shared" si="193"/>
        <v/>
      </c>
      <c r="BE123" s="52" t="str">
        <f t="shared" si="194"/>
        <v/>
      </c>
      <c r="BF123" s="52" t="str">
        <f t="shared" si="195"/>
        <v/>
      </c>
      <c r="BG123" s="52" t="str">
        <f t="shared" si="196"/>
        <v/>
      </c>
      <c r="BH123" s="2"/>
      <c r="BI123" s="103" t="str">
        <f>IF(ISBLANK('IP Rules'!N123),"",'IP Rules'!N123)</f>
        <v/>
      </c>
      <c r="BJ123" s="110" t="str">
        <f t="shared" si="245"/>
        <v/>
      </c>
      <c r="BK123" s="109" t="str">
        <f t="shared" si="246"/>
        <v>MISSING</v>
      </c>
      <c r="BL123" s="109" t="str">
        <f t="shared" si="247"/>
        <v>MISSING</v>
      </c>
      <c r="BM123" s="109" t="str">
        <f t="shared" si="248"/>
        <v>MISSING</v>
      </c>
      <c r="BN123" s="110" t="str">
        <f t="shared" si="249"/>
        <v>ERROR</v>
      </c>
      <c r="BO123" s="111" t="str">
        <f t="shared" si="250"/>
        <v>ERROR</v>
      </c>
      <c r="BP123" s="111" t="str">
        <f t="shared" si="251"/>
        <v>ERROR</v>
      </c>
      <c r="BQ123" s="111" t="str">
        <f t="shared" si="252"/>
        <v>ERROR</v>
      </c>
      <c r="BR123" s="109" t="str">
        <f t="shared" si="253"/>
        <v>ERROR</v>
      </c>
      <c r="BS123" s="110" t="str">
        <f t="shared" si="254"/>
        <v>ERROR</v>
      </c>
      <c r="BT123" s="109" t="str">
        <f t="shared" si="197"/>
        <v>ERROR</v>
      </c>
      <c r="BU123" s="109" t="str">
        <f t="shared" si="198"/>
        <v>ERROR</v>
      </c>
      <c r="BV123" s="109" t="str">
        <f t="shared" si="199"/>
        <v>ERROR</v>
      </c>
      <c r="BW123" s="109" t="str">
        <f t="shared" si="200"/>
        <v>ERROR</v>
      </c>
      <c r="BX123" s="110" t="str">
        <f t="shared" si="255"/>
        <v>ERROR</v>
      </c>
      <c r="BY123" s="110" t="str">
        <f t="shared" si="243"/>
        <v/>
      </c>
      <c r="BZ123" s="117" t="str">
        <f t="shared" si="201"/>
        <v>OK</v>
      </c>
      <c r="CA123" s="104" t="str">
        <f t="shared" si="256"/>
        <v/>
      </c>
      <c r="CB123" s="104" t="str">
        <f t="shared" si="257"/>
        <v/>
      </c>
      <c r="CC123" s="104" t="str">
        <f t="shared" si="258"/>
        <v/>
      </c>
      <c r="CD123" s="109" t="str">
        <f t="shared" si="202"/>
        <v>FAILED CHECKS</v>
      </c>
      <c r="CE123" s="22"/>
      <c r="CF123" s="116" t="str">
        <f t="shared" si="259"/>
        <v>ERROR</v>
      </c>
      <c r="CG123" s="116" t="str">
        <f t="shared" si="260"/>
        <v>-</v>
      </c>
      <c r="CH123" s="116" t="str">
        <f t="shared" si="261"/>
        <v>-</v>
      </c>
      <c r="CI123" s="116" t="str">
        <f t="shared" si="262"/>
        <v>-</v>
      </c>
      <c r="CJ123" s="116">
        <f t="shared" si="203"/>
        <v>0</v>
      </c>
      <c r="CK123" s="116">
        <f t="shared" si="204"/>
        <v>0</v>
      </c>
      <c r="CL123" s="116">
        <f t="shared" si="205"/>
        <v>0</v>
      </c>
      <c r="CM123" s="116">
        <f t="shared" si="206"/>
        <v>0</v>
      </c>
      <c r="CN123" s="116">
        <f t="shared" si="207"/>
        <v>0</v>
      </c>
      <c r="CO123" s="116">
        <f t="shared" si="208"/>
        <v>0</v>
      </c>
      <c r="CP123" s="116">
        <f t="shared" si="209"/>
        <v>0</v>
      </c>
      <c r="CQ123" s="116">
        <f t="shared" si="210"/>
        <v>0</v>
      </c>
      <c r="CR123" s="116">
        <f t="shared" si="211"/>
        <v>0</v>
      </c>
      <c r="CS123" s="116">
        <f t="shared" si="212"/>
        <v>0</v>
      </c>
      <c r="CT123" s="116">
        <f t="shared" si="213"/>
        <v>0</v>
      </c>
      <c r="CU123" s="116">
        <f t="shared" si="214"/>
        <v>0</v>
      </c>
      <c r="CV123" s="116">
        <f t="shared" si="215"/>
        <v>0</v>
      </c>
      <c r="CW123" s="116">
        <f t="shared" si="216"/>
        <v>0</v>
      </c>
      <c r="CX123" s="116">
        <f t="shared" si="217"/>
        <v>0</v>
      </c>
      <c r="CY123" s="116">
        <f t="shared" si="218"/>
        <v>0</v>
      </c>
      <c r="CZ123" s="116">
        <f t="shared" si="219"/>
        <v>0</v>
      </c>
      <c r="DA123" s="116">
        <f t="shared" si="220"/>
        <v>0</v>
      </c>
      <c r="DB123" s="116">
        <f t="shared" si="221"/>
        <v>0</v>
      </c>
      <c r="DC123" s="116">
        <f t="shared" si="222"/>
        <v>0</v>
      </c>
      <c r="DD123" s="116">
        <f t="shared" si="223"/>
        <v>0</v>
      </c>
      <c r="DE123" s="116">
        <f t="shared" si="224"/>
        <v>0</v>
      </c>
      <c r="DF123" s="116">
        <f t="shared" si="225"/>
        <v>0</v>
      </c>
      <c r="DG123" s="116">
        <f t="shared" si="226"/>
        <v>0</v>
      </c>
      <c r="DH123" s="116">
        <f t="shared" si="227"/>
        <v>0</v>
      </c>
      <c r="DI123" s="116">
        <f t="shared" si="228"/>
        <v>0</v>
      </c>
      <c r="DJ123" s="116">
        <f t="shared" si="229"/>
        <v>0</v>
      </c>
      <c r="DK123" s="116">
        <f t="shared" si="230"/>
        <v>0</v>
      </c>
      <c r="DL123" s="116">
        <f t="shared" si="231"/>
        <v>0</v>
      </c>
      <c r="DM123" s="116">
        <f t="shared" si="232"/>
        <v>0</v>
      </c>
      <c r="DN123" s="116">
        <f t="shared" si="233"/>
        <v>0</v>
      </c>
      <c r="DO123" s="116">
        <f t="shared" si="234"/>
        <v>0</v>
      </c>
      <c r="DP123" s="116">
        <f t="shared" si="235"/>
        <v>0</v>
      </c>
      <c r="DQ123" s="116">
        <f t="shared" si="236"/>
        <v>0</v>
      </c>
      <c r="DR123" s="116">
        <f t="shared" si="237"/>
        <v>0</v>
      </c>
      <c r="DS123" s="116">
        <f t="shared" si="238"/>
        <v>0</v>
      </c>
      <c r="DT123" s="116">
        <f t="shared" si="244"/>
        <v>0</v>
      </c>
      <c r="DU123" s="116">
        <f t="shared" si="239"/>
        <v>0</v>
      </c>
      <c r="DV123" s="116">
        <f t="shared" si="263"/>
        <v>0</v>
      </c>
      <c r="DW123" s="116">
        <f t="shared" si="264"/>
        <v>0</v>
      </c>
      <c r="DX123" s="114" t="b">
        <f t="shared" si="153"/>
        <v>0</v>
      </c>
      <c r="DY123" s="116" t="str">
        <f t="shared" si="240"/>
        <v>FAILED CHECKS</v>
      </c>
      <c r="DZ123" s="2"/>
      <c r="EA123" s="105" t="str">
        <f t="shared" si="154"/>
        <v/>
      </c>
      <c r="EB123" s="2"/>
      <c r="EC123" s="105" t="str">
        <f t="shared" si="155"/>
        <v/>
      </c>
      <c r="ED123" s="2"/>
      <c r="EE123" s="105" t="str">
        <f t="shared" si="156"/>
        <v/>
      </c>
      <c r="EF123" s="2"/>
      <c r="EG123" s="6">
        <f t="shared" si="242"/>
        <v>113</v>
      </c>
      <c r="EH123" s="2"/>
      <c r="EI123" s="29" t="str">
        <f>IF(ISBLANK('IP Rules'!P123),"",'IP Rules'!P123)</f>
        <v/>
      </c>
      <c r="EJ123" s="2"/>
      <c r="EK123" s="29" t="str">
        <f>IF(ISBLANK('IP Rules'!R123),"",'IP Rules'!R123)</f>
        <v/>
      </c>
      <c r="EL123" s="2"/>
      <c r="EM123" s="29" t="str">
        <f>IF(ISBLANK('IP Rules'!T123),"",'IP Rules'!T123)</f>
        <v/>
      </c>
      <c r="EN123" s="2"/>
      <c r="EO123" s="7" t="str">
        <f t="shared" si="147"/>
        <v>NO</v>
      </c>
      <c r="EP123" s="7" t="str">
        <f t="shared" si="148"/>
        <v>NO</v>
      </c>
      <c r="EQ123" s="7" t="str">
        <f t="shared" si="149"/>
        <v/>
      </c>
      <c r="ER123" s="7" t="str">
        <f t="shared" si="150"/>
        <v/>
      </c>
      <c r="ES123" s="7" t="str">
        <f>IF(AND(ISNUMBER('IP Rules'!R123),'IP Rules'!R123&gt;=0,'IP Rules'!R123&lt;=65535),"GOOD","BAD")</f>
        <v>BAD</v>
      </c>
      <c r="ET123" s="7" t="str">
        <f>IF(OR(AND(ISNUMBER('IP Rules'!T123),'IP Rules'!T123&gt;=1,'IP Rules'!T123&lt;=65535,'IP Rules'!R123&lt;'IP Rules'!T123),'IP Rules'!T123=""),"GOOD","BAD")</f>
        <v>GOOD</v>
      </c>
      <c r="EU123" s="9" t="str">
        <f t="shared" si="151"/>
        <v/>
      </c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</row>
    <row r="124" spans="1:211" ht="15.75" thickBot="1">
      <c r="A124" s="2"/>
      <c r="B124" s="6">
        <f t="shared" si="241"/>
        <v>114</v>
      </c>
      <c r="C124" s="2"/>
      <c r="D124" s="48" t="str">
        <f>IF(ISBLANK('IP Rules'!H124),"",'IP Rules'!H124)</f>
        <v/>
      </c>
      <c r="E124" s="52" t="str">
        <f t="shared" si="157"/>
        <v/>
      </c>
      <c r="F124" s="52" t="str">
        <f t="shared" si="158"/>
        <v/>
      </c>
      <c r="G124" s="52" t="str">
        <f t="shared" si="159"/>
        <v/>
      </c>
      <c r="H124" s="52" t="str">
        <f t="shared" si="160"/>
        <v/>
      </c>
      <c r="I124" s="52" t="str">
        <f t="shared" si="161"/>
        <v/>
      </c>
      <c r="J124" s="52" t="str">
        <f t="shared" si="162"/>
        <v/>
      </c>
      <c r="K124" s="52" t="str">
        <f t="shared" si="163"/>
        <v/>
      </c>
      <c r="L124" s="52" t="str">
        <f t="shared" si="164"/>
        <v/>
      </c>
      <c r="M124" s="2"/>
      <c r="N124" s="52" t="str">
        <f t="shared" si="165"/>
        <v/>
      </c>
      <c r="O124" s="2"/>
      <c r="P124" s="103" t="str">
        <f>IF(UPPER('IP Rules'!H124)="ANY","",IF(LEN(TRIM('IP Rules'!J124))=0,"",'IP Rules'!J124))</f>
        <v/>
      </c>
      <c r="Q124" s="7" t="str">
        <f t="shared" si="166"/>
        <v/>
      </c>
      <c r="R124" s="109" t="str">
        <f t="shared" si="167"/>
        <v>MISSING</v>
      </c>
      <c r="S124" s="109" t="str">
        <f t="shared" si="168"/>
        <v>MISSING</v>
      </c>
      <c r="T124" s="109" t="str">
        <f t="shared" si="169"/>
        <v>MISSING</v>
      </c>
      <c r="U124" s="110" t="str">
        <f t="shared" si="170"/>
        <v>ERROR</v>
      </c>
      <c r="V124" s="111" t="str">
        <f t="shared" si="171"/>
        <v>ERROR</v>
      </c>
      <c r="W124" s="111" t="str">
        <f t="shared" si="172"/>
        <v>ERROR</v>
      </c>
      <c r="X124" s="111" t="str">
        <f t="shared" si="173"/>
        <v>ERROR</v>
      </c>
      <c r="Y124" s="109" t="str">
        <f t="shared" si="174"/>
        <v>ERROR</v>
      </c>
      <c r="Z124" s="110" t="str">
        <f t="shared" si="175"/>
        <v>ERROR</v>
      </c>
      <c r="AA124" s="109" t="str">
        <f t="shared" si="176"/>
        <v>ERROR</v>
      </c>
      <c r="AB124" s="109" t="str">
        <f t="shared" si="177"/>
        <v>ERROR</v>
      </c>
      <c r="AC124" s="109" t="str">
        <f t="shared" si="178"/>
        <v>ERROR</v>
      </c>
      <c r="AD124" s="109" t="str">
        <f t="shared" si="179"/>
        <v>ERROR</v>
      </c>
      <c r="AE124" s="110" t="str">
        <f t="shared" si="180"/>
        <v>ERROR</v>
      </c>
      <c r="AF124" s="7" t="str">
        <f t="shared" si="181"/>
        <v/>
      </c>
      <c r="AG124" s="104" t="str">
        <f t="shared" si="182"/>
        <v/>
      </c>
      <c r="AH124" s="104" t="str">
        <f t="shared" si="183"/>
        <v/>
      </c>
      <c r="AI124" s="104" t="str">
        <f t="shared" si="184"/>
        <v/>
      </c>
      <c r="AJ124" s="114" t="str">
        <f>IF(AND(Q124&lt;&gt;"ERROR",UPPER('IP Rules'!D124)="GLOBAL",UPPER(N124)="ANY"),"All_IPs","")</f>
        <v/>
      </c>
      <c r="AK124" s="114" t="str">
        <f>IF(AND(Q124&lt;&gt;"ERROR",UPPER('IP Rules'!D124)="NATIONAL",UPPER(N124)="ANY"),"GRP_ALL_CNSP_SUBNETS","")</f>
        <v/>
      </c>
      <c r="AL124" s="104" t="str">
        <f>IF(LEN(TRIM(D124))=0,"",IF(AND(Q124&lt;&gt;"ERROR",UPPER('IP Rules'!H124)&lt;&gt;"ANY"),AI124&amp;N124&amp;"_"&amp;AG124,""))</f>
        <v/>
      </c>
      <c r="AM124" s="109" t="str">
        <f t="shared" si="185"/>
        <v>FAILED CHECKS</v>
      </c>
      <c r="AN124" s="2"/>
      <c r="AO124" s="62" t="str">
        <f t="shared" si="152"/>
        <v/>
      </c>
      <c r="AP124" s="26"/>
      <c r="AQ124" s="62" t="str">
        <f t="shared" si="186"/>
        <v/>
      </c>
      <c r="AR124" s="26"/>
      <c r="AS124" s="6">
        <f>'IP Rules'!F124</f>
        <v>0</v>
      </c>
      <c r="AT124" s="2"/>
      <c r="AU124" s="6">
        <f t="shared" si="187"/>
        <v>114</v>
      </c>
      <c r="AV124" s="2"/>
      <c r="AW124" s="46" t="str">
        <f>IF(ISBLANK('IP Rules'!L124),"",'IP Rules'!L124)</f>
        <v/>
      </c>
      <c r="AX124" s="2"/>
      <c r="AY124" s="52" t="str">
        <f t="shared" si="188"/>
        <v/>
      </c>
      <c r="AZ124" s="52" t="str">
        <f t="shared" si="189"/>
        <v/>
      </c>
      <c r="BA124" s="52" t="str">
        <f t="shared" si="190"/>
        <v/>
      </c>
      <c r="BB124" s="52" t="str">
        <f t="shared" si="191"/>
        <v/>
      </c>
      <c r="BC124" s="52" t="str">
        <f t="shared" si="192"/>
        <v/>
      </c>
      <c r="BD124" s="52" t="str">
        <f t="shared" si="193"/>
        <v/>
      </c>
      <c r="BE124" s="52" t="str">
        <f t="shared" si="194"/>
        <v/>
      </c>
      <c r="BF124" s="52" t="str">
        <f t="shared" si="195"/>
        <v/>
      </c>
      <c r="BG124" s="52" t="str">
        <f t="shared" si="196"/>
        <v/>
      </c>
      <c r="BH124" s="2"/>
      <c r="BI124" s="103" t="str">
        <f>IF(ISBLANK('IP Rules'!N124),"",'IP Rules'!N124)</f>
        <v/>
      </c>
      <c r="BJ124" s="110" t="str">
        <f t="shared" si="245"/>
        <v/>
      </c>
      <c r="BK124" s="109" t="str">
        <f t="shared" si="246"/>
        <v>MISSING</v>
      </c>
      <c r="BL124" s="109" t="str">
        <f t="shared" si="247"/>
        <v>MISSING</v>
      </c>
      <c r="BM124" s="109" t="str">
        <f t="shared" si="248"/>
        <v>MISSING</v>
      </c>
      <c r="BN124" s="110" t="str">
        <f t="shared" si="249"/>
        <v>ERROR</v>
      </c>
      <c r="BO124" s="111" t="str">
        <f t="shared" si="250"/>
        <v>ERROR</v>
      </c>
      <c r="BP124" s="111" t="str">
        <f t="shared" si="251"/>
        <v>ERROR</v>
      </c>
      <c r="BQ124" s="111" t="str">
        <f t="shared" si="252"/>
        <v>ERROR</v>
      </c>
      <c r="BR124" s="109" t="str">
        <f t="shared" si="253"/>
        <v>ERROR</v>
      </c>
      <c r="BS124" s="110" t="str">
        <f t="shared" si="254"/>
        <v>ERROR</v>
      </c>
      <c r="BT124" s="109" t="str">
        <f t="shared" si="197"/>
        <v>ERROR</v>
      </c>
      <c r="BU124" s="109" t="str">
        <f t="shared" si="198"/>
        <v>ERROR</v>
      </c>
      <c r="BV124" s="109" t="str">
        <f t="shared" si="199"/>
        <v>ERROR</v>
      </c>
      <c r="BW124" s="109" t="str">
        <f t="shared" si="200"/>
        <v>ERROR</v>
      </c>
      <c r="BX124" s="110" t="str">
        <f t="shared" si="255"/>
        <v>ERROR</v>
      </c>
      <c r="BY124" s="110" t="str">
        <f t="shared" si="243"/>
        <v/>
      </c>
      <c r="BZ124" s="117" t="str">
        <f t="shared" si="201"/>
        <v>OK</v>
      </c>
      <c r="CA124" s="104" t="str">
        <f t="shared" si="256"/>
        <v/>
      </c>
      <c r="CB124" s="104" t="str">
        <f t="shared" si="257"/>
        <v/>
      </c>
      <c r="CC124" s="104" t="str">
        <f t="shared" si="258"/>
        <v/>
      </c>
      <c r="CD124" s="109" t="str">
        <f t="shared" si="202"/>
        <v>FAILED CHECKS</v>
      </c>
      <c r="CE124" s="22"/>
      <c r="CF124" s="116" t="str">
        <f t="shared" si="259"/>
        <v>ERROR</v>
      </c>
      <c r="CG124" s="116" t="str">
        <f t="shared" si="260"/>
        <v>-</v>
      </c>
      <c r="CH124" s="116" t="str">
        <f t="shared" si="261"/>
        <v>-</v>
      </c>
      <c r="CI124" s="116" t="str">
        <f t="shared" si="262"/>
        <v>-</v>
      </c>
      <c r="CJ124" s="116">
        <f t="shared" si="203"/>
        <v>0</v>
      </c>
      <c r="CK124" s="116">
        <f t="shared" si="204"/>
        <v>0</v>
      </c>
      <c r="CL124" s="116">
        <f t="shared" si="205"/>
        <v>0</v>
      </c>
      <c r="CM124" s="116">
        <f t="shared" si="206"/>
        <v>0</v>
      </c>
      <c r="CN124" s="116">
        <f t="shared" si="207"/>
        <v>0</v>
      </c>
      <c r="CO124" s="116">
        <f t="shared" si="208"/>
        <v>0</v>
      </c>
      <c r="CP124" s="116">
        <f t="shared" si="209"/>
        <v>0</v>
      </c>
      <c r="CQ124" s="116">
        <f t="shared" si="210"/>
        <v>0</v>
      </c>
      <c r="CR124" s="116">
        <f t="shared" si="211"/>
        <v>0</v>
      </c>
      <c r="CS124" s="116">
        <f t="shared" si="212"/>
        <v>0</v>
      </c>
      <c r="CT124" s="116">
        <f t="shared" si="213"/>
        <v>0</v>
      </c>
      <c r="CU124" s="116">
        <f t="shared" si="214"/>
        <v>0</v>
      </c>
      <c r="CV124" s="116">
        <f t="shared" si="215"/>
        <v>0</v>
      </c>
      <c r="CW124" s="116">
        <f t="shared" si="216"/>
        <v>0</v>
      </c>
      <c r="CX124" s="116">
        <f t="shared" si="217"/>
        <v>0</v>
      </c>
      <c r="CY124" s="116">
        <f t="shared" si="218"/>
        <v>0</v>
      </c>
      <c r="CZ124" s="116">
        <f t="shared" si="219"/>
        <v>0</v>
      </c>
      <c r="DA124" s="116">
        <f t="shared" si="220"/>
        <v>0</v>
      </c>
      <c r="DB124" s="116">
        <f t="shared" si="221"/>
        <v>0</v>
      </c>
      <c r="DC124" s="116">
        <f t="shared" si="222"/>
        <v>0</v>
      </c>
      <c r="DD124" s="116">
        <f t="shared" si="223"/>
        <v>0</v>
      </c>
      <c r="DE124" s="116">
        <f t="shared" si="224"/>
        <v>0</v>
      </c>
      <c r="DF124" s="116">
        <f t="shared" si="225"/>
        <v>0</v>
      </c>
      <c r="DG124" s="116">
        <f t="shared" si="226"/>
        <v>0</v>
      </c>
      <c r="DH124" s="116">
        <f t="shared" si="227"/>
        <v>0</v>
      </c>
      <c r="DI124" s="116">
        <f t="shared" si="228"/>
        <v>0</v>
      </c>
      <c r="DJ124" s="116">
        <f t="shared" si="229"/>
        <v>0</v>
      </c>
      <c r="DK124" s="116">
        <f t="shared" si="230"/>
        <v>0</v>
      </c>
      <c r="DL124" s="116">
        <f t="shared" si="231"/>
        <v>0</v>
      </c>
      <c r="DM124" s="116">
        <f t="shared" si="232"/>
        <v>0</v>
      </c>
      <c r="DN124" s="116">
        <f t="shared" si="233"/>
        <v>0</v>
      </c>
      <c r="DO124" s="116">
        <f t="shared" si="234"/>
        <v>0</v>
      </c>
      <c r="DP124" s="116">
        <f t="shared" si="235"/>
        <v>0</v>
      </c>
      <c r="DQ124" s="116">
        <f t="shared" si="236"/>
        <v>0</v>
      </c>
      <c r="DR124" s="116">
        <f t="shared" si="237"/>
        <v>0</v>
      </c>
      <c r="DS124" s="116">
        <f t="shared" si="238"/>
        <v>0</v>
      </c>
      <c r="DT124" s="116">
        <f t="shared" si="244"/>
        <v>0</v>
      </c>
      <c r="DU124" s="116">
        <f t="shared" si="239"/>
        <v>0</v>
      </c>
      <c r="DV124" s="116">
        <f t="shared" si="263"/>
        <v>0</v>
      </c>
      <c r="DW124" s="116">
        <f t="shared" si="264"/>
        <v>0</v>
      </c>
      <c r="DX124" s="114" t="b">
        <f t="shared" si="153"/>
        <v>0</v>
      </c>
      <c r="DY124" s="116" t="str">
        <f t="shared" si="240"/>
        <v>FAILED CHECKS</v>
      </c>
      <c r="DZ124" s="2"/>
      <c r="EA124" s="105" t="str">
        <f t="shared" si="154"/>
        <v/>
      </c>
      <c r="EB124" s="2"/>
      <c r="EC124" s="105" t="str">
        <f t="shared" si="155"/>
        <v/>
      </c>
      <c r="ED124" s="2"/>
      <c r="EE124" s="105" t="str">
        <f t="shared" si="156"/>
        <v/>
      </c>
      <c r="EF124" s="2"/>
      <c r="EG124" s="6">
        <f t="shared" si="242"/>
        <v>114</v>
      </c>
      <c r="EH124" s="2"/>
      <c r="EI124" s="29" t="str">
        <f>IF(ISBLANK('IP Rules'!P124),"",'IP Rules'!P124)</f>
        <v/>
      </c>
      <c r="EJ124" s="2"/>
      <c r="EK124" s="29" t="str">
        <f>IF(ISBLANK('IP Rules'!R124),"",'IP Rules'!R124)</f>
        <v/>
      </c>
      <c r="EL124" s="2"/>
      <c r="EM124" s="29" t="str">
        <f>IF(ISBLANK('IP Rules'!T124),"",'IP Rules'!T124)</f>
        <v/>
      </c>
      <c r="EN124" s="2"/>
      <c r="EO124" s="7" t="str">
        <f t="shared" si="147"/>
        <v>NO</v>
      </c>
      <c r="EP124" s="7" t="str">
        <f t="shared" si="148"/>
        <v>NO</v>
      </c>
      <c r="EQ124" s="7" t="str">
        <f t="shared" si="149"/>
        <v/>
      </c>
      <c r="ER124" s="7" t="str">
        <f t="shared" si="150"/>
        <v/>
      </c>
      <c r="ES124" s="7" t="str">
        <f>IF(AND(ISNUMBER('IP Rules'!R124),'IP Rules'!R124&gt;=0,'IP Rules'!R124&lt;=65535),"GOOD","BAD")</f>
        <v>BAD</v>
      </c>
      <c r="ET124" s="7" t="str">
        <f>IF(OR(AND(ISNUMBER('IP Rules'!T124),'IP Rules'!T124&gt;=1,'IP Rules'!T124&lt;=65535,'IP Rules'!R124&lt;'IP Rules'!T124),'IP Rules'!T124=""),"GOOD","BAD")</f>
        <v>GOOD</v>
      </c>
      <c r="EU124" s="9" t="str">
        <f t="shared" si="151"/>
        <v/>
      </c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</row>
    <row r="125" spans="1:211" ht="15.75" thickBot="1">
      <c r="A125" s="2"/>
      <c r="B125" s="6">
        <f t="shared" si="241"/>
        <v>115</v>
      </c>
      <c r="C125" s="2"/>
      <c r="D125" s="48" t="str">
        <f>IF(ISBLANK('IP Rules'!H125),"",'IP Rules'!H125)</f>
        <v/>
      </c>
      <c r="E125" s="52" t="str">
        <f t="shared" si="157"/>
        <v/>
      </c>
      <c r="F125" s="52" t="str">
        <f t="shared" si="158"/>
        <v/>
      </c>
      <c r="G125" s="52" t="str">
        <f t="shared" si="159"/>
        <v/>
      </c>
      <c r="H125" s="52" t="str">
        <f t="shared" si="160"/>
        <v/>
      </c>
      <c r="I125" s="52" t="str">
        <f t="shared" si="161"/>
        <v/>
      </c>
      <c r="J125" s="52" t="str">
        <f t="shared" si="162"/>
        <v/>
      </c>
      <c r="K125" s="52" t="str">
        <f t="shared" si="163"/>
        <v/>
      </c>
      <c r="L125" s="52" t="str">
        <f t="shared" si="164"/>
        <v/>
      </c>
      <c r="M125" s="2"/>
      <c r="N125" s="52" t="str">
        <f t="shared" si="165"/>
        <v/>
      </c>
      <c r="O125" s="2"/>
      <c r="P125" s="103" t="str">
        <f>IF(UPPER('IP Rules'!H125)="ANY","",IF(LEN(TRIM('IP Rules'!J125))=0,"",'IP Rules'!J125))</f>
        <v/>
      </c>
      <c r="Q125" s="7" t="str">
        <f t="shared" si="166"/>
        <v/>
      </c>
      <c r="R125" s="109" t="str">
        <f t="shared" si="167"/>
        <v>MISSING</v>
      </c>
      <c r="S125" s="109" t="str">
        <f t="shared" si="168"/>
        <v>MISSING</v>
      </c>
      <c r="T125" s="109" t="str">
        <f t="shared" si="169"/>
        <v>MISSING</v>
      </c>
      <c r="U125" s="110" t="str">
        <f t="shared" si="170"/>
        <v>ERROR</v>
      </c>
      <c r="V125" s="111" t="str">
        <f t="shared" si="171"/>
        <v>ERROR</v>
      </c>
      <c r="W125" s="111" t="str">
        <f t="shared" si="172"/>
        <v>ERROR</v>
      </c>
      <c r="X125" s="111" t="str">
        <f t="shared" si="173"/>
        <v>ERROR</v>
      </c>
      <c r="Y125" s="109" t="str">
        <f t="shared" si="174"/>
        <v>ERROR</v>
      </c>
      <c r="Z125" s="110" t="str">
        <f t="shared" si="175"/>
        <v>ERROR</v>
      </c>
      <c r="AA125" s="109" t="str">
        <f t="shared" si="176"/>
        <v>ERROR</v>
      </c>
      <c r="AB125" s="109" t="str">
        <f t="shared" si="177"/>
        <v>ERROR</v>
      </c>
      <c r="AC125" s="109" t="str">
        <f t="shared" si="178"/>
        <v>ERROR</v>
      </c>
      <c r="AD125" s="109" t="str">
        <f t="shared" si="179"/>
        <v>ERROR</v>
      </c>
      <c r="AE125" s="110" t="str">
        <f t="shared" si="180"/>
        <v>ERROR</v>
      </c>
      <c r="AF125" s="7" t="str">
        <f t="shared" si="181"/>
        <v/>
      </c>
      <c r="AG125" s="104" t="str">
        <f t="shared" si="182"/>
        <v/>
      </c>
      <c r="AH125" s="104" t="str">
        <f t="shared" si="183"/>
        <v/>
      </c>
      <c r="AI125" s="104" t="str">
        <f t="shared" si="184"/>
        <v/>
      </c>
      <c r="AJ125" s="114" t="str">
        <f>IF(AND(Q125&lt;&gt;"ERROR",UPPER('IP Rules'!D125)="GLOBAL",UPPER(N125)="ANY"),"All_IPs","")</f>
        <v/>
      </c>
      <c r="AK125" s="114" t="str">
        <f>IF(AND(Q125&lt;&gt;"ERROR",UPPER('IP Rules'!D125)="NATIONAL",UPPER(N125)="ANY"),"GRP_ALL_CNSP_SUBNETS","")</f>
        <v/>
      </c>
      <c r="AL125" s="104" t="str">
        <f>IF(LEN(TRIM(D125))=0,"",IF(AND(Q125&lt;&gt;"ERROR",UPPER('IP Rules'!H125)&lt;&gt;"ANY"),AI125&amp;N125&amp;"_"&amp;AG125,""))</f>
        <v/>
      </c>
      <c r="AM125" s="109" t="str">
        <f t="shared" si="185"/>
        <v>FAILED CHECKS</v>
      </c>
      <c r="AN125" s="2"/>
      <c r="AO125" s="62" t="str">
        <f t="shared" si="152"/>
        <v/>
      </c>
      <c r="AP125" s="26"/>
      <c r="AQ125" s="62" t="str">
        <f t="shared" si="186"/>
        <v/>
      </c>
      <c r="AR125" s="26"/>
      <c r="AS125" s="6">
        <f>'IP Rules'!F125</f>
        <v>0</v>
      </c>
      <c r="AT125" s="2"/>
      <c r="AU125" s="6">
        <f t="shared" si="187"/>
        <v>115</v>
      </c>
      <c r="AV125" s="2"/>
      <c r="AW125" s="46" t="str">
        <f>IF(ISBLANK('IP Rules'!L125),"",'IP Rules'!L125)</f>
        <v/>
      </c>
      <c r="AX125" s="2"/>
      <c r="AY125" s="52" t="str">
        <f t="shared" si="188"/>
        <v/>
      </c>
      <c r="AZ125" s="52" t="str">
        <f t="shared" si="189"/>
        <v/>
      </c>
      <c r="BA125" s="52" t="str">
        <f t="shared" si="190"/>
        <v/>
      </c>
      <c r="BB125" s="52" t="str">
        <f t="shared" si="191"/>
        <v/>
      </c>
      <c r="BC125" s="52" t="str">
        <f t="shared" si="192"/>
        <v/>
      </c>
      <c r="BD125" s="52" t="str">
        <f t="shared" si="193"/>
        <v/>
      </c>
      <c r="BE125" s="52" t="str">
        <f t="shared" si="194"/>
        <v/>
      </c>
      <c r="BF125" s="52" t="str">
        <f t="shared" si="195"/>
        <v/>
      </c>
      <c r="BG125" s="52" t="str">
        <f t="shared" si="196"/>
        <v/>
      </c>
      <c r="BH125" s="2"/>
      <c r="BI125" s="103" t="str">
        <f>IF(ISBLANK('IP Rules'!N125),"",'IP Rules'!N125)</f>
        <v/>
      </c>
      <c r="BJ125" s="110" t="str">
        <f t="shared" si="245"/>
        <v/>
      </c>
      <c r="BK125" s="109" t="str">
        <f t="shared" si="246"/>
        <v>MISSING</v>
      </c>
      <c r="BL125" s="109" t="str">
        <f t="shared" si="247"/>
        <v>MISSING</v>
      </c>
      <c r="BM125" s="109" t="str">
        <f t="shared" si="248"/>
        <v>MISSING</v>
      </c>
      <c r="BN125" s="110" t="str">
        <f t="shared" si="249"/>
        <v>ERROR</v>
      </c>
      <c r="BO125" s="111" t="str">
        <f t="shared" si="250"/>
        <v>ERROR</v>
      </c>
      <c r="BP125" s="111" t="str">
        <f t="shared" si="251"/>
        <v>ERROR</v>
      </c>
      <c r="BQ125" s="111" t="str">
        <f t="shared" si="252"/>
        <v>ERROR</v>
      </c>
      <c r="BR125" s="109" t="str">
        <f t="shared" si="253"/>
        <v>ERROR</v>
      </c>
      <c r="BS125" s="110" t="str">
        <f t="shared" si="254"/>
        <v>ERROR</v>
      </c>
      <c r="BT125" s="109" t="str">
        <f t="shared" si="197"/>
        <v>ERROR</v>
      </c>
      <c r="BU125" s="109" t="str">
        <f t="shared" si="198"/>
        <v>ERROR</v>
      </c>
      <c r="BV125" s="109" t="str">
        <f t="shared" si="199"/>
        <v>ERROR</v>
      </c>
      <c r="BW125" s="109" t="str">
        <f t="shared" si="200"/>
        <v>ERROR</v>
      </c>
      <c r="BX125" s="110" t="str">
        <f t="shared" si="255"/>
        <v>ERROR</v>
      </c>
      <c r="BY125" s="110" t="str">
        <f t="shared" si="243"/>
        <v/>
      </c>
      <c r="BZ125" s="117" t="str">
        <f t="shared" si="201"/>
        <v>OK</v>
      </c>
      <c r="CA125" s="104" t="str">
        <f t="shared" si="256"/>
        <v/>
      </c>
      <c r="CB125" s="104" t="str">
        <f t="shared" si="257"/>
        <v/>
      </c>
      <c r="CC125" s="104" t="str">
        <f t="shared" si="258"/>
        <v/>
      </c>
      <c r="CD125" s="109" t="str">
        <f t="shared" si="202"/>
        <v>FAILED CHECKS</v>
      </c>
      <c r="CE125" s="22"/>
      <c r="CF125" s="116" t="str">
        <f t="shared" si="259"/>
        <v>ERROR</v>
      </c>
      <c r="CG125" s="116" t="str">
        <f t="shared" si="260"/>
        <v>-</v>
      </c>
      <c r="CH125" s="116" t="str">
        <f t="shared" si="261"/>
        <v>-</v>
      </c>
      <c r="CI125" s="116" t="str">
        <f t="shared" si="262"/>
        <v>-</v>
      </c>
      <c r="CJ125" s="116">
        <f t="shared" si="203"/>
        <v>0</v>
      </c>
      <c r="CK125" s="116">
        <f t="shared" si="204"/>
        <v>0</v>
      </c>
      <c r="CL125" s="116">
        <f t="shared" si="205"/>
        <v>0</v>
      </c>
      <c r="CM125" s="116">
        <f t="shared" si="206"/>
        <v>0</v>
      </c>
      <c r="CN125" s="116">
        <f t="shared" si="207"/>
        <v>0</v>
      </c>
      <c r="CO125" s="116">
        <f t="shared" si="208"/>
        <v>0</v>
      </c>
      <c r="CP125" s="116">
        <f t="shared" si="209"/>
        <v>0</v>
      </c>
      <c r="CQ125" s="116">
        <f t="shared" si="210"/>
        <v>0</v>
      </c>
      <c r="CR125" s="116">
        <f t="shared" si="211"/>
        <v>0</v>
      </c>
      <c r="CS125" s="116">
        <f t="shared" si="212"/>
        <v>0</v>
      </c>
      <c r="CT125" s="116">
        <f t="shared" si="213"/>
        <v>0</v>
      </c>
      <c r="CU125" s="116">
        <f t="shared" si="214"/>
        <v>0</v>
      </c>
      <c r="CV125" s="116">
        <f t="shared" si="215"/>
        <v>0</v>
      </c>
      <c r="CW125" s="116">
        <f t="shared" si="216"/>
        <v>0</v>
      </c>
      <c r="CX125" s="116">
        <f t="shared" si="217"/>
        <v>0</v>
      </c>
      <c r="CY125" s="116">
        <f t="shared" si="218"/>
        <v>0</v>
      </c>
      <c r="CZ125" s="116">
        <f t="shared" si="219"/>
        <v>0</v>
      </c>
      <c r="DA125" s="116">
        <f t="shared" si="220"/>
        <v>0</v>
      </c>
      <c r="DB125" s="116">
        <f t="shared" si="221"/>
        <v>0</v>
      </c>
      <c r="DC125" s="116">
        <f t="shared" si="222"/>
        <v>0</v>
      </c>
      <c r="DD125" s="116">
        <f t="shared" si="223"/>
        <v>0</v>
      </c>
      <c r="DE125" s="116">
        <f t="shared" si="224"/>
        <v>0</v>
      </c>
      <c r="DF125" s="116">
        <f t="shared" si="225"/>
        <v>0</v>
      </c>
      <c r="DG125" s="116">
        <f t="shared" si="226"/>
        <v>0</v>
      </c>
      <c r="DH125" s="116">
        <f t="shared" si="227"/>
        <v>0</v>
      </c>
      <c r="DI125" s="116">
        <f t="shared" si="228"/>
        <v>0</v>
      </c>
      <c r="DJ125" s="116">
        <f t="shared" si="229"/>
        <v>0</v>
      </c>
      <c r="DK125" s="116">
        <f t="shared" si="230"/>
        <v>0</v>
      </c>
      <c r="DL125" s="116">
        <f t="shared" si="231"/>
        <v>0</v>
      </c>
      <c r="DM125" s="116">
        <f t="shared" si="232"/>
        <v>0</v>
      </c>
      <c r="DN125" s="116">
        <f t="shared" si="233"/>
        <v>0</v>
      </c>
      <c r="DO125" s="116">
        <f t="shared" si="234"/>
        <v>0</v>
      </c>
      <c r="DP125" s="116">
        <f t="shared" si="235"/>
        <v>0</v>
      </c>
      <c r="DQ125" s="116">
        <f t="shared" si="236"/>
        <v>0</v>
      </c>
      <c r="DR125" s="116">
        <f t="shared" si="237"/>
        <v>0</v>
      </c>
      <c r="DS125" s="116">
        <f t="shared" si="238"/>
        <v>0</v>
      </c>
      <c r="DT125" s="116">
        <f t="shared" si="244"/>
        <v>0</v>
      </c>
      <c r="DU125" s="116">
        <f t="shared" si="239"/>
        <v>0</v>
      </c>
      <c r="DV125" s="116">
        <f t="shared" si="263"/>
        <v>0</v>
      </c>
      <c r="DW125" s="116">
        <f t="shared" si="264"/>
        <v>0</v>
      </c>
      <c r="DX125" s="114" t="b">
        <f t="shared" si="153"/>
        <v>0</v>
      </c>
      <c r="DY125" s="116" t="str">
        <f t="shared" si="240"/>
        <v>FAILED CHECKS</v>
      </c>
      <c r="DZ125" s="2"/>
      <c r="EA125" s="105" t="str">
        <f t="shared" si="154"/>
        <v/>
      </c>
      <c r="EB125" s="2"/>
      <c r="EC125" s="105" t="str">
        <f t="shared" si="155"/>
        <v/>
      </c>
      <c r="ED125" s="2"/>
      <c r="EE125" s="105" t="str">
        <f t="shared" si="156"/>
        <v/>
      </c>
      <c r="EF125" s="2"/>
      <c r="EG125" s="6">
        <f t="shared" si="242"/>
        <v>115</v>
      </c>
      <c r="EH125" s="2"/>
      <c r="EI125" s="29" t="str">
        <f>IF(ISBLANK('IP Rules'!P125),"",'IP Rules'!P125)</f>
        <v/>
      </c>
      <c r="EJ125" s="2"/>
      <c r="EK125" s="29" t="str">
        <f>IF(ISBLANK('IP Rules'!R125),"",'IP Rules'!R125)</f>
        <v/>
      </c>
      <c r="EL125" s="2"/>
      <c r="EM125" s="29" t="str">
        <f>IF(ISBLANK('IP Rules'!T125),"",'IP Rules'!T125)</f>
        <v/>
      </c>
      <c r="EN125" s="2"/>
      <c r="EO125" s="7" t="str">
        <f t="shared" ref="EO125:EO188" si="265">IF(EI125&lt;&gt;"","YES","NO")</f>
        <v>NO</v>
      </c>
      <c r="EP125" s="7" t="str">
        <f t="shared" ref="EP125:EP188" si="266">IF(LEN(TRIM(EM125))=0,"NO","YES")</f>
        <v>NO</v>
      </c>
      <c r="EQ125" s="7" t="str">
        <f t="shared" ref="EQ125:EQ188" si="267">IF(AND(EO125="YES",EP125="NO"),EI125&amp;"-"&amp;EK125,"")</f>
        <v/>
      </c>
      <c r="ER125" s="7" t="str">
        <f t="shared" ref="ER125:ER188" si="268">IF(AND(EO125="YES",EP125="YES"),EI125&amp;"-"&amp;EK125&amp;"-"&amp;EM125,"")</f>
        <v/>
      </c>
      <c r="ES125" s="7" t="str">
        <f>IF(AND(ISNUMBER('IP Rules'!R125),'IP Rules'!R125&gt;=0,'IP Rules'!R125&lt;=65535),"GOOD","BAD")</f>
        <v>BAD</v>
      </c>
      <c r="ET125" s="7" t="str">
        <f>IF(OR(AND(ISNUMBER('IP Rules'!T125),'IP Rules'!T125&gt;=1,'IP Rules'!T125&lt;=65535,'IP Rules'!R125&lt;'IP Rules'!T125),'IP Rules'!T125=""),"GOOD","BAD")</f>
        <v>GOOD</v>
      </c>
      <c r="EU125" s="9" t="str">
        <f t="shared" ref="EU125:EU188" si="269">EQ125&amp;ER125</f>
        <v/>
      </c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</row>
    <row r="126" spans="1:211" ht="15.75" thickBot="1">
      <c r="A126" s="2"/>
      <c r="B126" s="6">
        <f t="shared" si="241"/>
        <v>116</v>
      </c>
      <c r="C126" s="2"/>
      <c r="D126" s="48" t="str">
        <f>IF(ISBLANK('IP Rules'!H126),"",'IP Rules'!H126)</f>
        <v/>
      </c>
      <c r="E126" s="52" t="str">
        <f t="shared" si="157"/>
        <v/>
      </c>
      <c r="F126" s="52" t="str">
        <f t="shared" si="158"/>
        <v/>
      </c>
      <c r="G126" s="52" t="str">
        <f t="shared" si="159"/>
        <v/>
      </c>
      <c r="H126" s="52" t="str">
        <f t="shared" si="160"/>
        <v/>
      </c>
      <c r="I126" s="52" t="str">
        <f t="shared" si="161"/>
        <v/>
      </c>
      <c r="J126" s="52" t="str">
        <f t="shared" si="162"/>
        <v/>
      </c>
      <c r="K126" s="52" t="str">
        <f t="shared" si="163"/>
        <v/>
      </c>
      <c r="L126" s="52" t="str">
        <f t="shared" si="164"/>
        <v/>
      </c>
      <c r="M126" s="2"/>
      <c r="N126" s="52" t="str">
        <f t="shared" si="165"/>
        <v/>
      </c>
      <c r="O126" s="2"/>
      <c r="P126" s="103" t="str">
        <f>IF(UPPER('IP Rules'!H126)="ANY","",IF(LEN(TRIM('IP Rules'!J126))=0,"",'IP Rules'!J126))</f>
        <v/>
      </c>
      <c r="Q126" s="7" t="str">
        <f t="shared" si="166"/>
        <v/>
      </c>
      <c r="R126" s="109" t="str">
        <f t="shared" si="167"/>
        <v>MISSING</v>
      </c>
      <c r="S126" s="109" t="str">
        <f t="shared" si="168"/>
        <v>MISSING</v>
      </c>
      <c r="T126" s="109" t="str">
        <f t="shared" si="169"/>
        <v>MISSING</v>
      </c>
      <c r="U126" s="110" t="str">
        <f t="shared" si="170"/>
        <v>ERROR</v>
      </c>
      <c r="V126" s="111" t="str">
        <f t="shared" si="171"/>
        <v>ERROR</v>
      </c>
      <c r="W126" s="111" t="str">
        <f t="shared" si="172"/>
        <v>ERROR</v>
      </c>
      <c r="X126" s="111" t="str">
        <f t="shared" si="173"/>
        <v>ERROR</v>
      </c>
      <c r="Y126" s="109" t="str">
        <f t="shared" si="174"/>
        <v>ERROR</v>
      </c>
      <c r="Z126" s="110" t="str">
        <f t="shared" si="175"/>
        <v>ERROR</v>
      </c>
      <c r="AA126" s="109" t="str">
        <f t="shared" si="176"/>
        <v>ERROR</v>
      </c>
      <c r="AB126" s="109" t="str">
        <f t="shared" si="177"/>
        <v>ERROR</v>
      </c>
      <c r="AC126" s="109" t="str">
        <f t="shared" si="178"/>
        <v>ERROR</v>
      </c>
      <c r="AD126" s="109" t="str">
        <f t="shared" si="179"/>
        <v>ERROR</v>
      </c>
      <c r="AE126" s="110" t="str">
        <f t="shared" si="180"/>
        <v>ERROR</v>
      </c>
      <c r="AF126" s="7" t="str">
        <f t="shared" si="181"/>
        <v/>
      </c>
      <c r="AG126" s="104" t="str">
        <f t="shared" si="182"/>
        <v/>
      </c>
      <c r="AH126" s="104" t="str">
        <f t="shared" si="183"/>
        <v/>
      </c>
      <c r="AI126" s="104" t="str">
        <f t="shared" si="184"/>
        <v/>
      </c>
      <c r="AJ126" s="114" t="str">
        <f>IF(AND(Q126&lt;&gt;"ERROR",UPPER('IP Rules'!D126)="GLOBAL",UPPER(N126)="ANY"),"All_IPs","")</f>
        <v/>
      </c>
      <c r="AK126" s="114" t="str">
        <f>IF(AND(Q126&lt;&gt;"ERROR",UPPER('IP Rules'!D126)="NATIONAL",UPPER(N126)="ANY"),"GRP_ALL_CNSP_SUBNETS","")</f>
        <v/>
      </c>
      <c r="AL126" s="104" t="str">
        <f>IF(LEN(TRIM(D126))=0,"",IF(AND(Q126&lt;&gt;"ERROR",UPPER('IP Rules'!H126)&lt;&gt;"ANY"),AI126&amp;N126&amp;"_"&amp;AG126,""))</f>
        <v/>
      </c>
      <c r="AM126" s="109" t="str">
        <f t="shared" si="185"/>
        <v>FAILED CHECKS</v>
      </c>
      <c r="AN126" s="2"/>
      <c r="AO126" s="62" t="str">
        <f t="shared" si="152"/>
        <v/>
      </c>
      <c r="AP126" s="26"/>
      <c r="AQ126" s="62" t="str">
        <f t="shared" si="186"/>
        <v/>
      </c>
      <c r="AR126" s="26"/>
      <c r="AS126" s="6">
        <f>'IP Rules'!F126</f>
        <v>0</v>
      </c>
      <c r="AT126" s="2"/>
      <c r="AU126" s="6">
        <f t="shared" si="187"/>
        <v>116</v>
      </c>
      <c r="AV126" s="2"/>
      <c r="AW126" s="46" t="str">
        <f>IF(ISBLANK('IP Rules'!L126),"",'IP Rules'!L126)</f>
        <v/>
      </c>
      <c r="AX126" s="2"/>
      <c r="AY126" s="52" t="str">
        <f t="shared" si="188"/>
        <v/>
      </c>
      <c r="AZ126" s="52" t="str">
        <f t="shared" si="189"/>
        <v/>
      </c>
      <c r="BA126" s="52" t="str">
        <f t="shared" si="190"/>
        <v/>
      </c>
      <c r="BB126" s="52" t="str">
        <f t="shared" si="191"/>
        <v/>
      </c>
      <c r="BC126" s="52" t="str">
        <f t="shared" si="192"/>
        <v/>
      </c>
      <c r="BD126" s="52" t="str">
        <f t="shared" si="193"/>
        <v/>
      </c>
      <c r="BE126" s="52" t="str">
        <f t="shared" si="194"/>
        <v/>
      </c>
      <c r="BF126" s="52" t="str">
        <f t="shared" si="195"/>
        <v/>
      </c>
      <c r="BG126" s="52" t="str">
        <f t="shared" si="196"/>
        <v/>
      </c>
      <c r="BH126" s="2"/>
      <c r="BI126" s="103" t="str">
        <f>IF(ISBLANK('IP Rules'!N126),"",'IP Rules'!N126)</f>
        <v/>
      </c>
      <c r="BJ126" s="110" t="str">
        <f t="shared" si="245"/>
        <v/>
      </c>
      <c r="BK126" s="109" t="str">
        <f t="shared" si="246"/>
        <v>MISSING</v>
      </c>
      <c r="BL126" s="109" t="str">
        <f t="shared" si="247"/>
        <v>MISSING</v>
      </c>
      <c r="BM126" s="109" t="str">
        <f t="shared" si="248"/>
        <v>MISSING</v>
      </c>
      <c r="BN126" s="110" t="str">
        <f t="shared" si="249"/>
        <v>ERROR</v>
      </c>
      <c r="BO126" s="111" t="str">
        <f t="shared" si="250"/>
        <v>ERROR</v>
      </c>
      <c r="BP126" s="111" t="str">
        <f t="shared" si="251"/>
        <v>ERROR</v>
      </c>
      <c r="BQ126" s="111" t="str">
        <f t="shared" si="252"/>
        <v>ERROR</v>
      </c>
      <c r="BR126" s="109" t="str">
        <f t="shared" si="253"/>
        <v>ERROR</v>
      </c>
      <c r="BS126" s="110" t="str">
        <f t="shared" si="254"/>
        <v>ERROR</v>
      </c>
      <c r="BT126" s="109" t="str">
        <f t="shared" si="197"/>
        <v>ERROR</v>
      </c>
      <c r="BU126" s="109" t="str">
        <f t="shared" si="198"/>
        <v>ERROR</v>
      </c>
      <c r="BV126" s="109" t="str">
        <f t="shared" si="199"/>
        <v>ERROR</v>
      </c>
      <c r="BW126" s="109" t="str">
        <f t="shared" si="200"/>
        <v>ERROR</v>
      </c>
      <c r="BX126" s="110" t="str">
        <f t="shared" si="255"/>
        <v>ERROR</v>
      </c>
      <c r="BY126" s="110" t="str">
        <f t="shared" si="243"/>
        <v/>
      </c>
      <c r="BZ126" s="117" t="str">
        <f t="shared" si="201"/>
        <v>OK</v>
      </c>
      <c r="CA126" s="104" t="str">
        <f t="shared" si="256"/>
        <v/>
      </c>
      <c r="CB126" s="104" t="str">
        <f t="shared" si="257"/>
        <v/>
      </c>
      <c r="CC126" s="104" t="str">
        <f t="shared" si="258"/>
        <v/>
      </c>
      <c r="CD126" s="109" t="str">
        <f t="shared" si="202"/>
        <v>FAILED CHECKS</v>
      </c>
      <c r="CE126" s="22"/>
      <c r="CF126" s="116" t="str">
        <f t="shared" si="259"/>
        <v>ERROR</v>
      </c>
      <c r="CG126" s="116" t="str">
        <f t="shared" si="260"/>
        <v>-</v>
      </c>
      <c r="CH126" s="116" t="str">
        <f t="shared" si="261"/>
        <v>-</v>
      </c>
      <c r="CI126" s="116" t="str">
        <f t="shared" si="262"/>
        <v>-</v>
      </c>
      <c r="CJ126" s="116">
        <f t="shared" si="203"/>
        <v>0</v>
      </c>
      <c r="CK126" s="116">
        <f t="shared" si="204"/>
        <v>0</v>
      </c>
      <c r="CL126" s="116">
        <f t="shared" si="205"/>
        <v>0</v>
      </c>
      <c r="CM126" s="116">
        <f t="shared" si="206"/>
        <v>0</v>
      </c>
      <c r="CN126" s="116">
        <f t="shared" si="207"/>
        <v>0</v>
      </c>
      <c r="CO126" s="116">
        <f t="shared" si="208"/>
        <v>0</v>
      </c>
      <c r="CP126" s="116">
        <f t="shared" si="209"/>
        <v>0</v>
      </c>
      <c r="CQ126" s="116">
        <f t="shared" si="210"/>
        <v>0</v>
      </c>
      <c r="CR126" s="116">
        <f t="shared" si="211"/>
        <v>0</v>
      </c>
      <c r="CS126" s="116">
        <f t="shared" si="212"/>
        <v>0</v>
      </c>
      <c r="CT126" s="116">
        <f t="shared" si="213"/>
        <v>0</v>
      </c>
      <c r="CU126" s="116">
        <f t="shared" si="214"/>
        <v>0</v>
      </c>
      <c r="CV126" s="116">
        <f t="shared" si="215"/>
        <v>0</v>
      </c>
      <c r="CW126" s="116">
        <f t="shared" si="216"/>
        <v>0</v>
      </c>
      <c r="CX126" s="116">
        <f t="shared" si="217"/>
        <v>0</v>
      </c>
      <c r="CY126" s="116">
        <f t="shared" si="218"/>
        <v>0</v>
      </c>
      <c r="CZ126" s="116">
        <f t="shared" si="219"/>
        <v>0</v>
      </c>
      <c r="DA126" s="116">
        <f t="shared" si="220"/>
        <v>0</v>
      </c>
      <c r="DB126" s="116">
        <f t="shared" si="221"/>
        <v>0</v>
      </c>
      <c r="DC126" s="116">
        <f t="shared" si="222"/>
        <v>0</v>
      </c>
      <c r="DD126" s="116">
        <f t="shared" si="223"/>
        <v>0</v>
      </c>
      <c r="DE126" s="116">
        <f t="shared" si="224"/>
        <v>0</v>
      </c>
      <c r="DF126" s="116">
        <f t="shared" si="225"/>
        <v>0</v>
      </c>
      <c r="DG126" s="116">
        <f t="shared" si="226"/>
        <v>0</v>
      </c>
      <c r="DH126" s="116">
        <f t="shared" si="227"/>
        <v>0</v>
      </c>
      <c r="DI126" s="116">
        <f t="shared" si="228"/>
        <v>0</v>
      </c>
      <c r="DJ126" s="116">
        <f t="shared" si="229"/>
        <v>0</v>
      </c>
      <c r="DK126" s="116">
        <f t="shared" si="230"/>
        <v>0</v>
      </c>
      <c r="DL126" s="116">
        <f t="shared" si="231"/>
        <v>0</v>
      </c>
      <c r="DM126" s="116">
        <f t="shared" si="232"/>
        <v>0</v>
      </c>
      <c r="DN126" s="116">
        <f t="shared" si="233"/>
        <v>0</v>
      </c>
      <c r="DO126" s="116">
        <f t="shared" si="234"/>
        <v>0</v>
      </c>
      <c r="DP126" s="116">
        <f t="shared" si="235"/>
        <v>0</v>
      </c>
      <c r="DQ126" s="116">
        <f t="shared" si="236"/>
        <v>0</v>
      </c>
      <c r="DR126" s="116">
        <f t="shared" si="237"/>
        <v>0</v>
      </c>
      <c r="DS126" s="116">
        <f t="shared" si="238"/>
        <v>0</v>
      </c>
      <c r="DT126" s="116">
        <f t="shared" si="244"/>
        <v>0</v>
      </c>
      <c r="DU126" s="116">
        <f t="shared" si="239"/>
        <v>0</v>
      </c>
      <c r="DV126" s="116">
        <f t="shared" si="263"/>
        <v>0</v>
      </c>
      <c r="DW126" s="116">
        <f t="shared" si="264"/>
        <v>0</v>
      </c>
      <c r="DX126" s="114" t="b">
        <f t="shared" si="153"/>
        <v>0</v>
      </c>
      <c r="DY126" s="116" t="str">
        <f t="shared" si="240"/>
        <v>FAILED CHECKS</v>
      </c>
      <c r="DZ126" s="2"/>
      <c r="EA126" s="105" t="str">
        <f t="shared" si="154"/>
        <v/>
      </c>
      <c r="EB126" s="2"/>
      <c r="EC126" s="105" t="str">
        <f t="shared" si="155"/>
        <v/>
      </c>
      <c r="ED126" s="2"/>
      <c r="EE126" s="105" t="str">
        <f t="shared" si="156"/>
        <v/>
      </c>
      <c r="EF126" s="2"/>
      <c r="EG126" s="6">
        <f t="shared" si="242"/>
        <v>116</v>
      </c>
      <c r="EH126" s="2"/>
      <c r="EI126" s="29" t="str">
        <f>IF(ISBLANK('IP Rules'!P126),"",'IP Rules'!P126)</f>
        <v/>
      </c>
      <c r="EJ126" s="2"/>
      <c r="EK126" s="29" t="str">
        <f>IF(ISBLANK('IP Rules'!R126),"",'IP Rules'!R126)</f>
        <v/>
      </c>
      <c r="EL126" s="2"/>
      <c r="EM126" s="29" t="str">
        <f>IF(ISBLANK('IP Rules'!T126),"",'IP Rules'!T126)</f>
        <v/>
      </c>
      <c r="EN126" s="2"/>
      <c r="EO126" s="7" t="str">
        <f t="shared" si="265"/>
        <v>NO</v>
      </c>
      <c r="EP126" s="7" t="str">
        <f t="shared" si="266"/>
        <v>NO</v>
      </c>
      <c r="EQ126" s="7" t="str">
        <f t="shared" si="267"/>
        <v/>
      </c>
      <c r="ER126" s="7" t="str">
        <f t="shared" si="268"/>
        <v/>
      </c>
      <c r="ES126" s="7" t="str">
        <f>IF(AND(ISNUMBER('IP Rules'!R126),'IP Rules'!R126&gt;=0,'IP Rules'!R126&lt;=65535),"GOOD","BAD")</f>
        <v>BAD</v>
      </c>
      <c r="ET126" s="7" t="str">
        <f>IF(OR(AND(ISNUMBER('IP Rules'!T126),'IP Rules'!T126&gt;=1,'IP Rules'!T126&lt;=65535,'IP Rules'!R126&lt;'IP Rules'!T126),'IP Rules'!T126=""),"GOOD","BAD")</f>
        <v>GOOD</v>
      </c>
      <c r="EU126" s="9" t="str">
        <f t="shared" si="269"/>
        <v/>
      </c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</row>
    <row r="127" spans="1:211" ht="15.75" thickBot="1">
      <c r="A127" s="2"/>
      <c r="B127" s="6">
        <f t="shared" si="241"/>
        <v>117</v>
      </c>
      <c r="C127" s="2"/>
      <c r="D127" s="48" t="str">
        <f>IF(ISBLANK('IP Rules'!H127),"",'IP Rules'!H127)</f>
        <v/>
      </c>
      <c r="E127" s="52" t="str">
        <f t="shared" si="157"/>
        <v/>
      </c>
      <c r="F127" s="52" t="str">
        <f t="shared" si="158"/>
        <v/>
      </c>
      <c r="G127" s="52" t="str">
        <f t="shared" si="159"/>
        <v/>
      </c>
      <c r="H127" s="52" t="str">
        <f t="shared" si="160"/>
        <v/>
      </c>
      <c r="I127" s="52" t="str">
        <f t="shared" si="161"/>
        <v/>
      </c>
      <c r="J127" s="52" t="str">
        <f t="shared" si="162"/>
        <v/>
      </c>
      <c r="K127" s="52" t="str">
        <f t="shared" si="163"/>
        <v/>
      </c>
      <c r="L127" s="52" t="str">
        <f t="shared" si="164"/>
        <v/>
      </c>
      <c r="M127" s="2"/>
      <c r="N127" s="52" t="str">
        <f t="shared" si="165"/>
        <v/>
      </c>
      <c r="O127" s="2"/>
      <c r="P127" s="103" t="str">
        <f>IF(UPPER('IP Rules'!H127)="ANY","",IF(LEN(TRIM('IP Rules'!J127))=0,"",'IP Rules'!J127))</f>
        <v/>
      </c>
      <c r="Q127" s="7" t="str">
        <f t="shared" si="166"/>
        <v/>
      </c>
      <c r="R127" s="109" t="str">
        <f t="shared" si="167"/>
        <v>MISSING</v>
      </c>
      <c r="S127" s="109" t="str">
        <f t="shared" si="168"/>
        <v>MISSING</v>
      </c>
      <c r="T127" s="109" t="str">
        <f t="shared" si="169"/>
        <v>MISSING</v>
      </c>
      <c r="U127" s="110" t="str">
        <f t="shared" si="170"/>
        <v>ERROR</v>
      </c>
      <c r="V127" s="111" t="str">
        <f t="shared" si="171"/>
        <v>ERROR</v>
      </c>
      <c r="W127" s="111" t="str">
        <f t="shared" si="172"/>
        <v>ERROR</v>
      </c>
      <c r="X127" s="111" t="str">
        <f t="shared" si="173"/>
        <v>ERROR</v>
      </c>
      <c r="Y127" s="109" t="str">
        <f t="shared" si="174"/>
        <v>ERROR</v>
      </c>
      <c r="Z127" s="110" t="str">
        <f t="shared" si="175"/>
        <v>ERROR</v>
      </c>
      <c r="AA127" s="109" t="str">
        <f t="shared" si="176"/>
        <v>ERROR</v>
      </c>
      <c r="AB127" s="109" t="str">
        <f t="shared" si="177"/>
        <v>ERROR</v>
      </c>
      <c r="AC127" s="109" t="str">
        <f t="shared" si="178"/>
        <v>ERROR</v>
      </c>
      <c r="AD127" s="109" t="str">
        <f t="shared" si="179"/>
        <v>ERROR</v>
      </c>
      <c r="AE127" s="110" t="str">
        <f t="shared" si="180"/>
        <v>ERROR</v>
      </c>
      <c r="AF127" s="7" t="str">
        <f t="shared" si="181"/>
        <v/>
      </c>
      <c r="AG127" s="104" t="str">
        <f t="shared" si="182"/>
        <v/>
      </c>
      <c r="AH127" s="104" t="str">
        <f t="shared" si="183"/>
        <v/>
      </c>
      <c r="AI127" s="104" t="str">
        <f t="shared" si="184"/>
        <v/>
      </c>
      <c r="AJ127" s="114" t="str">
        <f>IF(AND(Q127&lt;&gt;"ERROR",UPPER('IP Rules'!D127)="GLOBAL",UPPER(N127)="ANY"),"All_IPs","")</f>
        <v/>
      </c>
      <c r="AK127" s="114" t="str">
        <f>IF(AND(Q127&lt;&gt;"ERROR",UPPER('IP Rules'!D127)="NATIONAL",UPPER(N127)="ANY"),"GRP_ALL_CNSP_SUBNETS","")</f>
        <v/>
      </c>
      <c r="AL127" s="104" t="str">
        <f>IF(LEN(TRIM(D127))=0,"",IF(AND(Q127&lt;&gt;"ERROR",UPPER('IP Rules'!H127)&lt;&gt;"ANY"),AI127&amp;N127&amp;"_"&amp;AG127,""))</f>
        <v/>
      </c>
      <c r="AM127" s="109" t="str">
        <f t="shared" si="185"/>
        <v>FAILED CHECKS</v>
      </c>
      <c r="AN127" s="2"/>
      <c r="AO127" s="62" t="str">
        <f t="shared" si="152"/>
        <v/>
      </c>
      <c r="AP127" s="26"/>
      <c r="AQ127" s="62" t="str">
        <f t="shared" si="186"/>
        <v/>
      </c>
      <c r="AR127" s="26"/>
      <c r="AS127" s="6">
        <f>'IP Rules'!F127</f>
        <v>0</v>
      </c>
      <c r="AT127" s="2"/>
      <c r="AU127" s="6">
        <f t="shared" si="187"/>
        <v>117</v>
      </c>
      <c r="AV127" s="2"/>
      <c r="AW127" s="46" t="str">
        <f>IF(ISBLANK('IP Rules'!L127),"",'IP Rules'!L127)</f>
        <v/>
      </c>
      <c r="AX127" s="2"/>
      <c r="AY127" s="52" t="str">
        <f t="shared" si="188"/>
        <v/>
      </c>
      <c r="AZ127" s="52" t="str">
        <f t="shared" si="189"/>
        <v/>
      </c>
      <c r="BA127" s="52" t="str">
        <f t="shared" si="190"/>
        <v/>
      </c>
      <c r="BB127" s="52" t="str">
        <f t="shared" si="191"/>
        <v/>
      </c>
      <c r="BC127" s="52" t="str">
        <f t="shared" si="192"/>
        <v/>
      </c>
      <c r="BD127" s="52" t="str">
        <f t="shared" si="193"/>
        <v/>
      </c>
      <c r="BE127" s="52" t="str">
        <f t="shared" si="194"/>
        <v/>
      </c>
      <c r="BF127" s="52" t="str">
        <f t="shared" si="195"/>
        <v/>
      </c>
      <c r="BG127" s="52" t="str">
        <f t="shared" si="196"/>
        <v/>
      </c>
      <c r="BH127" s="2"/>
      <c r="BI127" s="103" t="str">
        <f>IF(ISBLANK('IP Rules'!N127),"",'IP Rules'!N127)</f>
        <v/>
      </c>
      <c r="BJ127" s="110" t="str">
        <f t="shared" si="245"/>
        <v/>
      </c>
      <c r="BK127" s="109" t="str">
        <f t="shared" si="246"/>
        <v>MISSING</v>
      </c>
      <c r="BL127" s="109" t="str">
        <f t="shared" si="247"/>
        <v>MISSING</v>
      </c>
      <c r="BM127" s="109" t="str">
        <f t="shared" si="248"/>
        <v>MISSING</v>
      </c>
      <c r="BN127" s="110" t="str">
        <f t="shared" si="249"/>
        <v>ERROR</v>
      </c>
      <c r="BO127" s="111" t="str">
        <f t="shared" si="250"/>
        <v>ERROR</v>
      </c>
      <c r="BP127" s="111" t="str">
        <f t="shared" si="251"/>
        <v>ERROR</v>
      </c>
      <c r="BQ127" s="111" t="str">
        <f t="shared" si="252"/>
        <v>ERROR</v>
      </c>
      <c r="BR127" s="109" t="str">
        <f t="shared" si="253"/>
        <v>ERROR</v>
      </c>
      <c r="BS127" s="110" t="str">
        <f t="shared" si="254"/>
        <v>ERROR</v>
      </c>
      <c r="BT127" s="109" t="str">
        <f t="shared" si="197"/>
        <v>ERROR</v>
      </c>
      <c r="BU127" s="109" t="str">
        <f t="shared" si="198"/>
        <v>ERROR</v>
      </c>
      <c r="BV127" s="109" t="str">
        <f t="shared" si="199"/>
        <v>ERROR</v>
      </c>
      <c r="BW127" s="109" t="str">
        <f t="shared" si="200"/>
        <v>ERROR</v>
      </c>
      <c r="BX127" s="110" t="str">
        <f t="shared" si="255"/>
        <v>ERROR</v>
      </c>
      <c r="BY127" s="110" t="str">
        <f t="shared" si="243"/>
        <v/>
      </c>
      <c r="BZ127" s="117" t="str">
        <f t="shared" si="201"/>
        <v>OK</v>
      </c>
      <c r="CA127" s="104" t="str">
        <f t="shared" si="256"/>
        <v/>
      </c>
      <c r="CB127" s="104" t="str">
        <f t="shared" si="257"/>
        <v/>
      </c>
      <c r="CC127" s="104" t="str">
        <f t="shared" si="258"/>
        <v/>
      </c>
      <c r="CD127" s="109" t="str">
        <f t="shared" si="202"/>
        <v>FAILED CHECKS</v>
      </c>
      <c r="CE127" s="22"/>
      <c r="CF127" s="116" t="str">
        <f t="shared" si="259"/>
        <v>ERROR</v>
      </c>
      <c r="CG127" s="116" t="str">
        <f t="shared" si="260"/>
        <v>-</v>
      </c>
      <c r="CH127" s="116" t="str">
        <f t="shared" si="261"/>
        <v>-</v>
      </c>
      <c r="CI127" s="116" t="str">
        <f t="shared" si="262"/>
        <v>-</v>
      </c>
      <c r="CJ127" s="116">
        <f t="shared" si="203"/>
        <v>0</v>
      </c>
      <c r="CK127" s="116">
        <f t="shared" si="204"/>
        <v>0</v>
      </c>
      <c r="CL127" s="116">
        <f t="shared" si="205"/>
        <v>0</v>
      </c>
      <c r="CM127" s="116">
        <f t="shared" si="206"/>
        <v>0</v>
      </c>
      <c r="CN127" s="116">
        <f t="shared" si="207"/>
        <v>0</v>
      </c>
      <c r="CO127" s="116">
        <f t="shared" si="208"/>
        <v>0</v>
      </c>
      <c r="CP127" s="116">
        <f t="shared" si="209"/>
        <v>0</v>
      </c>
      <c r="CQ127" s="116">
        <f t="shared" si="210"/>
        <v>0</v>
      </c>
      <c r="CR127" s="116">
        <f t="shared" si="211"/>
        <v>0</v>
      </c>
      <c r="CS127" s="116">
        <f t="shared" si="212"/>
        <v>0</v>
      </c>
      <c r="CT127" s="116">
        <f t="shared" si="213"/>
        <v>0</v>
      </c>
      <c r="CU127" s="116">
        <f t="shared" si="214"/>
        <v>0</v>
      </c>
      <c r="CV127" s="116">
        <f t="shared" si="215"/>
        <v>0</v>
      </c>
      <c r="CW127" s="116">
        <f t="shared" si="216"/>
        <v>0</v>
      </c>
      <c r="CX127" s="116">
        <f t="shared" si="217"/>
        <v>0</v>
      </c>
      <c r="CY127" s="116">
        <f t="shared" si="218"/>
        <v>0</v>
      </c>
      <c r="CZ127" s="116">
        <f t="shared" si="219"/>
        <v>0</v>
      </c>
      <c r="DA127" s="116">
        <f t="shared" si="220"/>
        <v>0</v>
      </c>
      <c r="DB127" s="116">
        <f t="shared" si="221"/>
        <v>0</v>
      </c>
      <c r="DC127" s="116">
        <f t="shared" si="222"/>
        <v>0</v>
      </c>
      <c r="DD127" s="116">
        <f t="shared" si="223"/>
        <v>0</v>
      </c>
      <c r="DE127" s="116">
        <f t="shared" si="224"/>
        <v>0</v>
      </c>
      <c r="DF127" s="116">
        <f t="shared" si="225"/>
        <v>0</v>
      </c>
      <c r="DG127" s="116">
        <f t="shared" si="226"/>
        <v>0</v>
      </c>
      <c r="DH127" s="116">
        <f t="shared" si="227"/>
        <v>0</v>
      </c>
      <c r="DI127" s="116">
        <f t="shared" si="228"/>
        <v>0</v>
      </c>
      <c r="DJ127" s="116">
        <f t="shared" si="229"/>
        <v>0</v>
      </c>
      <c r="DK127" s="116">
        <f t="shared" si="230"/>
        <v>0</v>
      </c>
      <c r="DL127" s="116">
        <f t="shared" si="231"/>
        <v>0</v>
      </c>
      <c r="DM127" s="116">
        <f t="shared" si="232"/>
        <v>0</v>
      </c>
      <c r="DN127" s="116">
        <f t="shared" si="233"/>
        <v>0</v>
      </c>
      <c r="DO127" s="116">
        <f t="shared" si="234"/>
        <v>0</v>
      </c>
      <c r="DP127" s="116">
        <f t="shared" si="235"/>
        <v>0</v>
      </c>
      <c r="DQ127" s="116">
        <f t="shared" si="236"/>
        <v>0</v>
      </c>
      <c r="DR127" s="116">
        <f t="shared" si="237"/>
        <v>0</v>
      </c>
      <c r="DS127" s="116">
        <f t="shared" si="238"/>
        <v>0</v>
      </c>
      <c r="DT127" s="116">
        <f t="shared" si="244"/>
        <v>0</v>
      </c>
      <c r="DU127" s="116">
        <f t="shared" si="239"/>
        <v>0</v>
      </c>
      <c r="DV127" s="116">
        <f t="shared" si="263"/>
        <v>0</v>
      </c>
      <c r="DW127" s="116">
        <f t="shared" si="264"/>
        <v>0</v>
      </c>
      <c r="DX127" s="114" t="b">
        <f t="shared" si="153"/>
        <v>0</v>
      </c>
      <c r="DY127" s="116" t="str">
        <f t="shared" si="240"/>
        <v>FAILED CHECKS</v>
      </c>
      <c r="DZ127" s="2"/>
      <c r="EA127" s="105" t="str">
        <f t="shared" si="154"/>
        <v/>
      </c>
      <c r="EB127" s="2"/>
      <c r="EC127" s="105" t="str">
        <f t="shared" si="155"/>
        <v/>
      </c>
      <c r="ED127" s="2"/>
      <c r="EE127" s="105" t="str">
        <f t="shared" si="156"/>
        <v/>
      </c>
      <c r="EF127" s="2"/>
      <c r="EG127" s="6">
        <f t="shared" si="242"/>
        <v>117</v>
      </c>
      <c r="EH127" s="2"/>
      <c r="EI127" s="29" t="str">
        <f>IF(ISBLANK('IP Rules'!P127),"",'IP Rules'!P127)</f>
        <v/>
      </c>
      <c r="EJ127" s="2"/>
      <c r="EK127" s="29" t="str">
        <f>IF(ISBLANK('IP Rules'!R127),"",'IP Rules'!R127)</f>
        <v/>
      </c>
      <c r="EL127" s="2"/>
      <c r="EM127" s="29" t="str">
        <f>IF(ISBLANK('IP Rules'!T127),"",'IP Rules'!T127)</f>
        <v/>
      </c>
      <c r="EN127" s="2"/>
      <c r="EO127" s="7" t="str">
        <f t="shared" si="265"/>
        <v>NO</v>
      </c>
      <c r="EP127" s="7" t="str">
        <f t="shared" si="266"/>
        <v>NO</v>
      </c>
      <c r="EQ127" s="7" t="str">
        <f t="shared" si="267"/>
        <v/>
      </c>
      <c r="ER127" s="7" t="str">
        <f t="shared" si="268"/>
        <v/>
      </c>
      <c r="ES127" s="7" t="str">
        <f>IF(AND(ISNUMBER('IP Rules'!R127),'IP Rules'!R127&gt;=0,'IP Rules'!R127&lt;=65535),"GOOD","BAD")</f>
        <v>BAD</v>
      </c>
      <c r="ET127" s="7" t="str">
        <f>IF(OR(AND(ISNUMBER('IP Rules'!T127),'IP Rules'!T127&gt;=1,'IP Rules'!T127&lt;=65535,'IP Rules'!R127&lt;'IP Rules'!T127),'IP Rules'!T127=""),"GOOD","BAD")</f>
        <v>GOOD</v>
      </c>
      <c r="EU127" s="9" t="str">
        <f t="shared" si="269"/>
        <v/>
      </c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</row>
    <row r="128" spans="1:211" ht="15.75" thickBot="1">
      <c r="A128" s="2"/>
      <c r="B128" s="6">
        <f t="shared" si="241"/>
        <v>118</v>
      </c>
      <c r="C128" s="2"/>
      <c r="D128" s="48" t="str">
        <f>IF(ISBLANK('IP Rules'!H128),"",'IP Rules'!H128)</f>
        <v/>
      </c>
      <c r="E128" s="52" t="str">
        <f t="shared" si="157"/>
        <v/>
      </c>
      <c r="F128" s="52" t="str">
        <f t="shared" si="158"/>
        <v/>
      </c>
      <c r="G128" s="52" t="str">
        <f t="shared" si="159"/>
        <v/>
      </c>
      <c r="H128" s="52" t="str">
        <f t="shared" si="160"/>
        <v/>
      </c>
      <c r="I128" s="52" t="str">
        <f t="shared" si="161"/>
        <v/>
      </c>
      <c r="J128" s="52" t="str">
        <f t="shared" si="162"/>
        <v/>
      </c>
      <c r="K128" s="52" t="str">
        <f t="shared" si="163"/>
        <v/>
      </c>
      <c r="L128" s="52" t="str">
        <f t="shared" si="164"/>
        <v/>
      </c>
      <c r="M128" s="2"/>
      <c r="N128" s="52" t="str">
        <f t="shared" si="165"/>
        <v/>
      </c>
      <c r="O128" s="2"/>
      <c r="P128" s="103" t="str">
        <f>IF(UPPER('IP Rules'!H128)="ANY","",IF(LEN(TRIM('IP Rules'!J128))=0,"",'IP Rules'!J128))</f>
        <v/>
      </c>
      <c r="Q128" s="7" t="str">
        <f t="shared" si="166"/>
        <v/>
      </c>
      <c r="R128" s="109" t="str">
        <f t="shared" si="167"/>
        <v>MISSING</v>
      </c>
      <c r="S128" s="109" t="str">
        <f t="shared" si="168"/>
        <v>MISSING</v>
      </c>
      <c r="T128" s="109" t="str">
        <f t="shared" si="169"/>
        <v>MISSING</v>
      </c>
      <c r="U128" s="110" t="str">
        <f t="shared" si="170"/>
        <v>ERROR</v>
      </c>
      <c r="V128" s="111" t="str">
        <f t="shared" si="171"/>
        <v>ERROR</v>
      </c>
      <c r="W128" s="111" t="str">
        <f t="shared" si="172"/>
        <v>ERROR</v>
      </c>
      <c r="X128" s="111" t="str">
        <f t="shared" si="173"/>
        <v>ERROR</v>
      </c>
      <c r="Y128" s="109" t="str">
        <f t="shared" si="174"/>
        <v>ERROR</v>
      </c>
      <c r="Z128" s="110" t="str">
        <f t="shared" si="175"/>
        <v>ERROR</v>
      </c>
      <c r="AA128" s="109" t="str">
        <f t="shared" si="176"/>
        <v>ERROR</v>
      </c>
      <c r="AB128" s="109" t="str">
        <f t="shared" si="177"/>
        <v>ERROR</v>
      </c>
      <c r="AC128" s="109" t="str">
        <f t="shared" si="178"/>
        <v>ERROR</v>
      </c>
      <c r="AD128" s="109" t="str">
        <f t="shared" si="179"/>
        <v>ERROR</v>
      </c>
      <c r="AE128" s="110" t="str">
        <f t="shared" si="180"/>
        <v>ERROR</v>
      </c>
      <c r="AF128" s="7" t="str">
        <f t="shared" si="181"/>
        <v/>
      </c>
      <c r="AG128" s="104" t="str">
        <f t="shared" si="182"/>
        <v/>
      </c>
      <c r="AH128" s="104" t="str">
        <f t="shared" si="183"/>
        <v/>
      </c>
      <c r="AI128" s="104" t="str">
        <f t="shared" si="184"/>
        <v/>
      </c>
      <c r="AJ128" s="114" t="str">
        <f>IF(AND(Q128&lt;&gt;"ERROR",UPPER('IP Rules'!D128)="GLOBAL",UPPER(N128)="ANY"),"All_IPs","")</f>
        <v/>
      </c>
      <c r="AK128" s="114" t="str">
        <f>IF(AND(Q128&lt;&gt;"ERROR",UPPER('IP Rules'!D128)="NATIONAL",UPPER(N128)="ANY"),"GRP_ALL_CNSP_SUBNETS","")</f>
        <v/>
      </c>
      <c r="AL128" s="104" t="str">
        <f>IF(LEN(TRIM(D128))=0,"",IF(AND(Q128&lt;&gt;"ERROR",UPPER('IP Rules'!H128)&lt;&gt;"ANY"),AI128&amp;N128&amp;"_"&amp;AG128,""))</f>
        <v/>
      </c>
      <c r="AM128" s="109" t="str">
        <f t="shared" si="185"/>
        <v>FAILED CHECKS</v>
      </c>
      <c r="AN128" s="2"/>
      <c r="AO128" s="62" t="str">
        <f t="shared" si="152"/>
        <v/>
      </c>
      <c r="AP128" s="26"/>
      <c r="AQ128" s="62" t="str">
        <f t="shared" si="186"/>
        <v/>
      </c>
      <c r="AR128" s="26"/>
      <c r="AS128" s="6">
        <f>'IP Rules'!F128</f>
        <v>0</v>
      </c>
      <c r="AT128" s="2"/>
      <c r="AU128" s="6">
        <f t="shared" si="187"/>
        <v>118</v>
      </c>
      <c r="AV128" s="2"/>
      <c r="AW128" s="46" t="str">
        <f>IF(ISBLANK('IP Rules'!L128),"",'IP Rules'!L128)</f>
        <v/>
      </c>
      <c r="AX128" s="2"/>
      <c r="AY128" s="52" t="str">
        <f t="shared" si="188"/>
        <v/>
      </c>
      <c r="AZ128" s="52" t="str">
        <f t="shared" si="189"/>
        <v/>
      </c>
      <c r="BA128" s="52" t="str">
        <f t="shared" si="190"/>
        <v/>
      </c>
      <c r="BB128" s="52" t="str">
        <f t="shared" si="191"/>
        <v/>
      </c>
      <c r="BC128" s="52" t="str">
        <f t="shared" si="192"/>
        <v/>
      </c>
      <c r="BD128" s="52" t="str">
        <f t="shared" si="193"/>
        <v/>
      </c>
      <c r="BE128" s="52" t="str">
        <f t="shared" si="194"/>
        <v/>
      </c>
      <c r="BF128" s="52" t="str">
        <f t="shared" si="195"/>
        <v/>
      </c>
      <c r="BG128" s="52" t="str">
        <f t="shared" si="196"/>
        <v/>
      </c>
      <c r="BH128" s="2"/>
      <c r="BI128" s="103" t="str">
        <f>IF(ISBLANK('IP Rules'!N128),"",'IP Rules'!N128)</f>
        <v/>
      </c>
      <c r="BJ128" s="110" t="str">
        <f t="shared" si="245"/>
        <v/>
      </c>
      <c r="BK128" s="109" t="str">
        <f t="shared" si="246"/>
        <v>MISSING</v>
      </c>
      <c r="BL128" s="109" t="str">
        <f t="shared" si="247"/>
        <v>MISSING</v>
      </c>
      <c r="BM128" s="109" t="str">
        <f t="shared" si="248"/>
        <v>MISSING</v>
      </c>
      <c r="BN128" s="110" t="str">
        <f t="shared" si="249"/>
        <v>ERROR</v>
      </c>
      <c r="BO128" s="111" t="str">
        <f t="shared" si="250"/>
        <v>ERROR</v>
      </c>
      <c r="BP128" s="111" t="str">
        <f t="shared" si="251"/>
        <v>ERROR</v>
      </c>
      <c r="BQ128" s="111" t="str">
        <f t="shared" si="252"/>
        <v>ERROR</v>
      </c>
      <c r="BR128" s="109" t="str">
        <f t="shared" si="253"/>
        <v>ERROR</v>
      </c>
      <c r="BS128" s="110" t="str">
        <f t="shared" si="254"/>
        <v>ERROR</v>
      </c>
      <c r="BT128" s="109" t="str">
        <f t="shared" si="197"/>
        <v>ERROR</v>
      </c>
      <c r="BU128" s="109" t="str">
        <f t="shared" si="198"/>
        <v>ERROR</v>
      </c>
      <c r="BV128" s="109" t="str">
        <f t="shared" si="199"/>
        <v>ERROR</v>
      </c>
      <c r="BW128" s="109" t="str">
        <f t="shared" si="200"/>
        <v>ERROR</v>
      </c>
      <c r="BX128" s="110" t="str">
        <f t="shared" si="255"/>
        <v>ERROR</v>
      </c>
      <c r="BY128" s="110" t="str">
        <f t="shared" si="243"/>
        <v/>
      </c>
      <c r="BZ128" s="117" t="str">
        <f t="shared" si="201"/>
        <v>OK</v>
      </c>
      <c r="CA128" s="104" t="str">
        <f t="shared" si="256"/>
        <v/>
      </c>
      <c r="CB128" s="104" t="str">
        <f t="shared" si="257"/>
        <v/>
      </c>
      <c r="CC128" s="104" t="str">
        <f t="shared" si="258"/>
        <v/>
      </c>
      <c r="CD128" s="109" t="str">
        <f t="shared" si="202"/>
        <v>FAILED CHECKS</v>
      </c>
      <c r="CE128" s="22"/>
      <c r="CF128" s="116" t="str">
        <f t="shared" si="259"/>
        <v>ERROR</v>
      </c>
      <c r="CG128" s="116" t="str">
        <f t="shared" si="260"/>
        <v>-</v>
      </c>
      <c r="CH128" s="116" t="str">
        <f t="shared" si="261"/>
        <v>-</v>
      </c>
      <c r="CI128" s="116" t="str">
        <f t="shared" si="262"/>
        <v>-</v>
      </c>
      <c r="CJ128" s="116">
        <f t="shared" si="203"/>
        <v>0</v>
      </c>
      <c r="CK128" s="116">
        <f t="shared" si="204"/>
        <v>0</v>
      </c>
      <c r="CL128" s="116">
        <f t="shared" si="205"/>
        <v>0</v>
      </c>
      <c r="CM128" s="116">
        <f t="shared" si="206"/>
        <v>0</v>
      </c>
      <c r="CN128" s="116">
        <f t="shared" si="207"/>
        <v>0</v>
      </c>
      <c r="CO128" s="116">
        <f t="shared" si="208"/>
        <v>0</v>
      </c>
      <c r="CP128" s="116">
        <f t="shared" si="209"/>
        <v>0</v>
      </c>
      <c r="CQ128" s="116">
        <f t="shared" si="210"/>
        <v>0</v>
      </c>
      <c r="CR128" s="116">
        <f t="shared" si="211"/>
        <v>0</v>
      </c>
      <c r="CS128" s="116">
        <f t="shared" si="212"/>
        <v>0</v>
      </c>
      <c r="CT128" s="116">
        <f t="shared" si="213"/>
        <v>0</v>
      </c>
      <c r="CU128" s="116">
        <f t="shared" si="214"/>
        <v>0</v>
      </c>
      <c r="CV128" s="116">
        <f t="shared" si="215"/>
        <v>0</v>
      </c>
      <c r="CW128" s="116">
        <f t="shared" si="216"/>
        <v>0</v>
      </c>
      <c r="CX128" s="116">
        <f t="shared" si="217"/>
        <v>0</v>
      </c>
      <c r="CY128" s="116">
        <f t="shared" si="218"/>
        <v>0</v>
      </c>
      <c r="CZ128" s="116">
        <f t="shared" si="219"/>
        <v>0</v>
      </c>
      <c r="DA128" s="116">
        <f t="shared" si="220"/>
        <v>0</v>
      </c>
      <c r="DB128" s="116">
        <f t="shared" si="221"/>
        <v>0</v>
      </c>
      <c r="DC128" s="116">
        <f t="shared" si="222"/>
        <v>0</v>
      </c>
      <c r="DD128" s="116">
        <f t="shared" si="223"/>
        <v>0</v>
      </c>
      <c r="DE128" s="116">
        <f t="shared" si="224"/>
        <v>0</v>
      </c>
      <c r="DF128" s="116">
        <f t="shared" si="225"/>
        <v>0</v>
      </c>
      <c r="DG128" s="116">
        <f t="shared" si="226"/>
        <v>0</v>
      </c>
      <c r="DH128" s="116">
        <f t="shared" si="227"/>
        <v>0</v>
      </c>
      <c r="DI128" s="116">
        <f t="shared" si="228"/>
        <v>0</v>
      </c>
      <c r="DJ128" s="116">
        <f t="shared" si="229"/>
        <v>0</v>
      </c>
      <c r="DK128" s="116">
        <f t="shared" si="230"/>
        <v>0</v>
      </c>
      <c r="DL128" s="116">
        <f t="shared" si="231"/>
        <v>0</v>
      </c>
      <c r="DM128" s="116">
        <f t="shared" si="232"/>
        <v>0</v>
      </c>
      <c r="DN128" s="116">
        <f t="shared" si="233"/>
        <v>0</v>
      </c>
      <c r="DO128" s="116">
        <f t="shared" si="234"/>
        <v>0</v>
      </c>
      <c r="DP128" s="116">
        <f t="shared" si="235"/>
        <v>0</v>
      </c>
      <c r="DQ128" s="116">
        <f t="shared" si="236"/>
        <v>0</v>
      </c>
      <c r="DR128" s="116">
        <f t="shared" si="237"/>
        <v>0</v>
      </c>
      <c r="DS128" s="116">
        <f t="shared" si="238"/>
        <v>0</v>
      </c>
      <c r="DT128" s="116">
        <f t="shared" si="244"/>
        <v>0</v>
      </c>
      <c r="DU128" s="116">
        <f t="shared" si="239"/>
        <v>0</v>
      </c>
      <c r="DV128" s="116">
        <f t="shared" si="263"/>
        <v>0</v>
      </c>
      <c r="DW128" s="116">
        <f t="shared" si="264"/>
        <v>0</v>
      </c>
      <c r="DX128" s="114" t="b">
        <f t="shared" si="153"/>
        <v>0</v>
      </c>
      <c r="DY128" s="116" t="str">
        <f t="shared" si="240"/>
        <v>FAILED CHECKS</v>
      </c>
      <c r="DZ128" s="2"/>
      <c r="EA128" s="105" t="str">
        <f t="shared" si="154"/>
        <v/>
      </c>
      <c r="EB128" s="2"/>
      <c r="EC128" s="105" t="str">
        <f t="shared" si="155"/>
        <v/>
      </c>
      <c r="ED128" s="2"/>
      <c r="EE128" s="105" t="str">
        <f t="shared" si="156"/>
        <v/>
      </c>
      <c r="EF128" s="2"/>
      <c r="EG128" s="6">
        <f t="shared" si="242"/>
        <v>118</v>
      </c>
      <c r="EH128" s="2"/>
      <c r="EI128" s="29" t="str">
        <f>IF(ISBLANK('IP Rules'!P128),"",'IP Rules'!P128)</f>
        <v/>
      </c>
      <c r="EJ128" s="2"/>
      <c r="EK128" s="29" t="str">
        <f>IF(ISBLANK('IP Rules'!R128),"",'IP Rules'!R128)</f>
        <v/>
      </c>
      <c r="EL128" s="2"/>
      <c r="EM128" s="29" t="str">
        <f>IF(ISBLANK('IP Rules'!T128),"",'IP Rules'!T128)</f>
        <v/>
      </c>
      <c r="EN128" s="2"/>
      <c r="EO128" s="7" t="str">
        <f t="shared" si="265"/>
        <v>NO</v>
      </c>
      <c r="EP128" s="7" t="str">
        <f t="shared" si="266"/>
        <v>NO</v>
      </c>
      <c r="EQ128" s="7" t="str">
        <f t="shared" si="267"/>
        <v/>
      </c>
      <c r="ER128" s="7" t="str">
        <f t="shared" si="268"/>
        <v/>
      </c>
      <c r="ES128" s="7" t="str">
        <f>IF(AND(ISNUMBER('IP Rules'!R128),'IP Rules'!R128&gt;=0,'IP Rules'!R128&lt;=65535),"GOOD","BAD")</f>
        <v>BAD</v>
      </c>
      <c r="ET128" s="7" t="str">
        <f>IF(OR(AND(ISNUMBER('IP Rules'!T128),'IP Rules'!T128&gt;=1,'IP Rules'!T128&lt;=65535,'IP Rules'!R128&lt;'IP Rules'!T128),'IP Rules'!T128=""),"GOOD","BAD")</f>
        <v>GOOD</v>
      </c>
      <c r="EU128" s="9" t="str">
        <f t="shared" si="269"/>
        <v/>
      </c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</row>
    <row r="129" spans="1:211" ht="15.75" thickBot="1">
      <c r="A129" s="2"/>
      <c r="B129" s="6">
        <f t="shared" si="241"/>
        <v>119</v>
      </c>
      <c r="C129" s="2"/>
      <c r="D129" s="48" t="str">
        <f>IF(ISBLANK('IP Rules'!H129),"",'IP Rules'!H129)</f>
        <v/>
      </c>
      <c r="E129" s="52" t="str">
        <f t="shared" si="157"/>
        <v/>
      </c>
      <c r="F129" s="52" t="str">
        <f t="shared" si="158"/>
        <v/>
      </c>
      <c r="G129" s="52" t="str">
        <f t="shared" si="159"/>
        <v/>
      </c>
      <c r="H129" s="52" t="str">
        <f t="shared" si="160"/>
        <v/>
      </c>
      <c r="I129" s="52" t="str">
        <f t="shared" si="161"/>
        <v/>
      </c>
      <c r="J129" s="52" t="str">
        <f t="shared" si="162"/>
        <v/>
      </c>
      <c r="K129" s="52" t="str">
        <f t="shared" si="163"/>
        <v/>
      </c>
      <c r="L129" s="52" t="str">
        <f t="shared" si="164"/>
        <v/>
      </c>
      <c r="M129" s="2"/>
      <c r="N129" s="52" t="str">
        <f t="shared" si="165"/>
        <v/>
      </c>
      <c r="O129" s="2"/>
      <c r="P129" s="103" t="str">
        <f>IF(UPPER('IP Rules'!H129)="ANY","",IF(LEN(TRIM('IP Rules'!J129))=0,"",'IP Rules'!J129))</f>
        <v/>
      </c>
      <c r="Q129" s="7" t="str">
        <f t="shared" si="166"/>
        <v/>
      </c>
      <c r="R129" s="109" t="str">
        <f t="shared" si="167"/>
        <v>MISSING</v>
      </c>
      <c r="S129" s="109" t="str">
        <f t="shared" si="168"/>
        <v>MISSING</v>
      </c>
      <c r="T129" s="109" t="str">
        <f t="shared" si="169"/>
        <v>MISSING</v>
      </c>
      <c r="U129" s="110" t="str">
        <f t="shared" si="170"/>
        <v>ERROR</v>
      </c>
      <c r="V129" s="111" t="str">
        <f t="shared" si="171"/>
        <v>ERROR</v>
      </c>
      <c r="W129" s="111" t="str">
        <f t="shared" si="172"/>
        <v>ERROR</v>
      </c>
      <c r="X129" s="111" t="str">
        <f t="shared" si="173"/>
        <v>ERROR</v>
      </c>
      <c r="Y129" s="109" t="str">
        <f t="shared" si="174"/>
        <v>ERROR</v>
      </c>
      <c r="Z129" s="110" t="str">
        <f t="shared" si="175"/>
        <v>ERROR</v>
      </c>
      <c r="AA129" s="109" t="str">
        <f t="shared" si="176"/>
        <v>ERROR</v>
      </c>
      <c r="AB129" s="109" t="str">
        <f t="shared" si="177"/>
        <v>ERROR</v>
      </c>
      <c r="AC129" s="109" t="str">
        <f t="shared" si="178"/>
        <v>ERROR</v>
      </c>
      <c r="AD129" s="109" t="str">
        <f t="shared" si="179"/>
        <v>ERROR</v>
      </c>
      <c r="AE129" s="110" t="str">
        <f t="shared" si="180"/>
        <v>ERROR</v>
      </c>
      <c r="AF129" s="7" t="str">
        <f t="shared" si="181"/>
        <v/>
      </c>
      <c r="AG129" s="104" t="str">
        <f t="shared" si="182"/>
        <v/>
      </c>
      <c r="AH129" s="104" t="str">
        <f t="shared" si="183"/>
        <v/>
      </c>
      <c r="AI129" s="104" t="str">
        <f t="shared" si="184"/>
        <v/>
      </c>
      <c r="AJ129" s="114" t="str">
        <f>IF(AND(Q129&lt;&gt;"ERROR",UPPER('IP Rules'!D129)="GLOBAL",UPPER(N129)="ANY"),"All_IPs","")</f>
        <v/>
      </c>
      <c r="AK129" s="114" t="str">
        <f>IF(AND(Q129&lt;&gt;"ERROR",UPPER('IP Rules'!D129)="NATIONAL",UPPER(N129)="ANY"),"GRP_ALL_CNSP_SUBNETS","")</f>
        <v/>
      </c>
      <c r="AL129" s="104" t="str">
        <f>IF(LEN(TRIM(D129))=0,"",IF(AND(Q129&lt;&gt;"ERROR",UPPER('IP Rules'!H129)&lt;&gt;"ANY"),AI129&amp;N129&amp;"_"&amp;AG129,""))</f>
        <v/>
      </c>
      <c r="AM129" s="109" t="str">
        <f t="shared" si="185"/>
        <v>FAILED CHECKS</v>
      </c>
      <c r="AN129" s="2"/>
      <c r="AO129" s="62" t="str">
        <f t="shared" si="152"/>
        <v/>
      </c>
      <c r="AP129" s="26"/>
      <c r="AQ129" s="62" t="str">
        <f t="shared" si="186"/>
        <v/>
      </c>
      <c r="AR129" s="26"/>
      <c r="AS129" s="6">
        <f>'IP Rules'!F129</f>
        <v>0</v>
      </c>
      <c r="AT129" s="2"/>
      <c r="AU129" s="6">
        <f t="shared" si="187"/>
        <v>119</v>
      </c>
      <c r="AV129" s="2"/>
      <c r="AW129" s="46" t="str">
        <f>IF(ISBLANK('IP Rules'!L129),"",'IP Rules'!L129)</f>
        <v/>
      </c>
      <c r="AX129" s="2"/>
      <c r="AY129" s="52" t="str">
        <f t="shared" si="188"/>
        <v/>
      </c>
      <c r="AZ129" s="52" t="str">
        <f t="shared" si="189"/>
        <v/>
      </c>
      <c r="BA129" s="52" t="str">
        <f t="shared" si="190"/>
        <v/>
      </c>
      <c r="BB129" s="52" t="str">
        <f t="shared" si="191"/>
        <v/>
      </c>
      <c r="BC129" s="52" t="str">
        <f t="shared" si="192"/>
        <v/>
      </c>
      <c r="BD129" s="52" t="str">
        <f t="shared" si="193"/>
        <v/>
      </c>
      <c r="BE129" s="52" t="str">
        <f t="shared" si="194"/>
        <v/>
      </c>
      <c r="BF129" s="52" t="str">
        <f t="shared" si="195"/>
        <v/>
      </c>
      <c r="BG129" s="52" t="str">
        <f t="shared" si="196"/>
        <v/>
      </c>
      <c r="BH129" s="2"/>
      <c r="BI129" s="103" t="str">
        <f>IF(ISBLANK('IP Rules'!N129),"",'IP Rules'!N129)</f>
        <v/>
      </c>
      <c r="BJ129" s="110" t="str">
        <f t="shared" si="245"/>
        <v/>
      </c>
      <c r="BK129" s="109" t="str">
        <f t="shared" si="246"/>
        <v>MISSING</v>
      </c>
      <c r="BL129" s="109" t="str">
        <f t="shared" si="247"/>
        <v>MISSING</v>
      </c>
      <c r="BM129" s="109" t="str">
        <f t="shared" si="248"/>
        <v>MISSING</v>
      </c>
      <c r="BN129" s="110" t="str">
        <f t="shared" si="249"/>
        <v>ERROR</v>
      </c>
      <c r="BO129" s="111" t="str">
        <f t="shared" si="250"/>
        <v>ERROR</v>
      </c>
      <c r="BP129" s="111" t="str">
        <f t="shared" si="251"/>
        <v>ERROR</v>
      </c>
      <c r="BQ129" s="111" t="str">
        <f t="shared" si="252"/>
        <v>ERROR</v>
      </c>
      <c r="BR129" s="109" t="str">
        <f t="shared" si="253"/>
        <v>ERROR</v>
      </c>
      <c r="BS129" s="110" t="str">
        <f t="shared" si="254"/>
        <v>ERROR</v>
      </c>
      <c r="BT129" s="109" t="str">
        <f t="shared" si="197"/>
        <v>ERROR</v>
      </c>
      <c r="BU129" s="109" t="str">
        <f t="shared" si="198"/>
        <v>ERROR</v>
      </c>
      <c r="BV129" s="109" t="str">
        <f t="shared" si="199"/>
        <v>ERROR</v>
      </c>
      <c r="BW129" s="109" t="str">
        <f t="shared" si="200"/>
        <v>ERROR</v>
      </c>
      <c r="BX129" s="110" t="str">
        <f t="shared" si="255"/>
        <v>ERROR</v>
      </c>
      <c r="BY129" s="110" t="str">
        <f t="shared" si="243"/>
        <v/>
      </c>
      <c r="BZ129" s="117" t="str">
        <f t="shared" si="201"/>
        <v>OK</v>
      </c>
      <c r="CA129" s="104" t="str">
        <f t="shared" si="256"/>
        <v/>
      </c>
      <c r="CB129" s="104" t="str">
        <f t="shared" si="257"/>
        <v/>
      </c>
      <c r="CC129" s="104" t="str">
        <f t="shared" si="258"/>
        <v/>
      </c>
      <c r="CD129" s="109" t="str">
        <f t="shared" si="202"/>
        <v>FAILED CHECKS</v>
      </c>
      <c r="CE129" s="22"/>
      <c r="CF129" s="116" t="str">
        <f t="shared" si="259"/>
        <v>ERROR</v>
      </c>
      <c r="CG129" s="116" t="str">
        <f t="shared" si="260"/>
        <v>-</v>
      </c>
      <c r="CH129" s="116" t="str">
        <f t="shared" si="261"/>
        <v>-</v>
      </c>
      <c r="CI129" s="116" t="str">
        <f t="shared" si="262"/>
        <v>-</v>
      </c>
      <c r="CJ129" s="116">
        <f t="shared" si="203"/>
        <v>0</v>
      </c>
      <c r="CK129" s="116">
        <f t="shared" si="204"/>
        <v>0</v>
      </c>
      <c r="CL129" s="116">
        <f t="shared" si="205"/>
        <v>0</v>
      </c>
      <c r="CM129" s="116">
        <f t="shared" si="206"/>
        <v>0</v>
      </c>
      <c r="CN129" s="116">
        <f t="shared" si="207"/>
        <v>0</v>
      </c>
      <c r="CO129" s="116">
        <f t="shared" si="208"/>
        <v>0</v>
      </c>
      <c r="CP129" s="116">
        <f t="shared" si="209"/>
        <v>0</v>
      </c>
      <c r="CQ129" s="116">
        <f t="shared" si="210"/>
        <v>0</v>
      </c>
      <c r="CR129" s="116">
        <f t="shared" si="211"/>
        <v>0</v>
      </c>
      <c r="CS129" s="116">
        <f t="shared" si="212"/>
        <v>0</v>
      </c>
      <c r="CT129" s="116">
        <f t="shared" si="213"/>
        <v>0</v>
      </c>
      <c r="CU129" s="116">
        <f t="shared" si="214"/>
        <v>0</v>
      </c>
      <c r="CV129" s="116">
        <f t="shared" si="215"/>
        <v>0</v>
      </c>
      <c r="CW129" s="116">
        <f t="shared" si="216"/>
        <v>0</v>
      </c>
      <c r="CX129" s="116">
        <f t="shared" si="217"/>
        <v>0</v>
      </c>
      <c r="CY129" s="116">
        <f t="shared" si="218"/>
        <v>0</v>
      </c>
      <c r="CZ129" s="116">
        <f t="shared" si="219"/>
        <v>0</v>
      </c>
      <c r="DA129" s="116">
        <f t="shared" si="220"/>
        <v>0</v>
      </c>
      <c r="DB129" s="116">
        <f t="shared" si="221"/>
        <v>0</v>
      </c>
      <c r="DC129" s="116">
        <f t="shared" si="222"/>
        <v>0</v>
      </c>
      <c r="DD129" s="116">
        <f t="shared" si="223"/>
        <v>0</v>
      </c>
      <c r="DE129" s="116">
        <f t="shared" si="224"/>
        <v>0</v>
      </c>
      <c r="DF129" s="116">
        <f t="shared" si="225"/>
        <v>0</v>
      </c>
      <c r="DG129" s="116">
        <f t="shared" si="226"/>
        <v>0</v>
      </c>
      <c r="DH129" s="116">
        <f t="shared" si="227"/>
        <v>0</v>
      </c>
      <c r="DI129" s="116">
        <f t="shared" si="228"/>
        <v>0</v>
      </c>
      <c r="DJ129" s="116">
        <f t="shared" si="229"/>
        <v>0</v>
      </c>
      <c r="DK129" s="116">
        <f t="shared" si="230"/>
        <v>0</v>
      </c>
      <c r="DL129" s="116">
        <f t="shared" si="231"/>
        <v>0</v>
      </c>
      <c r="DM129" s="116">
        <f t="shared" si="232"/>
        <v>0</v>
      </c>
      <c r="DN129" s="116">
        <f t="shared" si="233"/>
        <v>0</v>
      </c>
      <c r="DO129" s="116">
        <f t="shared" si="234"/>
        <v>0</v>
      </c>
      <c r="DP129" s="116">
        <f t="shared" si="235"/>
        <v>0</v>
      </c>
      <c r="DQ129" s="116">
        <f t="shared" si="236"/>
        <v>0</v>
      </c>
      <c r="DR129" s="116">
        <f t="shared" si="237"/>
        <v>0</v>
      </c>
      <c r="DS129" s="116">
        <f t="shared" si="238"/>
        <v>0</v>
      </c>
      <c r="DT129" s="116">
        <f t="shared" si="244"/>
        <v>0</v>
      </c>
      <c r="DU129" s="116">
        <f t="shared" si="239"/>
        <v>0</v>
      </c>
      <c r="DV129" s="116">
        <f t="shared" si="263"/>
        <v>0</v>
      </c>
      <c r="DW129" s="116">
        <f t="shared" si="264"/>
        <v>0</v>
      </c>
      <c r="DX129" s="114" t="b">
        <f t="shared" si="153"/>
        <v>0</v>
      </c>
      <c r="DY129" s="116" t="str">
        <f t="shared" si="240"/>
        <v>FAILED CHECKS</v>
      </c>
      <c r="DZ129" s="2"/>
      <c r="EA129" s="105" t="str">
        <f t="shared" si="154"/>
        <v/>
      </c>
      <c r="EB129" s="2"/>
      <c r="EC129" s="105" t="str">
        <f t="shared" si="155"/>
        <v/>
      </c>
      <c r="ED129" s="2"/>
      <c r="EE129" s="105" t="str">
        <f t="shared" si="156"/>
        <v/>
      </c>
      <c r="EF129" s="2"/>
      <c r="EG129" s="6">
        <f t="shared" si="242"/>
        <v>119</v>
      </c>
      <c r="EH129" s="2"/>
      <c r="EI129" s="29" t="str">
        <f>IF(ISBLANK('IP Rules'!P129),"",'IP Rules'!P129)</f>
        <v/>
      </c>
      <c r="EJ129" s="2"/>
      <c r="EK129" s="29" t="str">
        <f>IF(ISBLANK('IP Rules'!R129),"",'IP Rules'!R129)</f>
        <v/>
      </c>
      <c r="EL129" s="2"/>
      <c r="EM129" s="29" t="str">
        <f>IF(ISBLANK('IP Rules'!T129),"",'IP Rules'!T129)</f>
        <v/>
      </c>
      <c r="EN129" s="2"/>
      <c r="EO129" s="7" t="str">
        <f t="shared" si="265"/>
        <v>NO</v>
      </c>
      <c r="EP129" s="7" t="str">
        <f t="shared" si="266"/>
        <v>NO</v>
      </c>
      <c r="EQ129" s="7" t="str">
        <f t="shared" si="267"/>
        <v/>
      </c>
      <c r="ER129" s="7" t="str">
        <f t="shared" si="268"/>
        <v/>
      </c>
      <c r="ES129" s="7" t="str">
        <f>IF(AND(ISNUMBER('IP Rules'!R129),'IP Rules'!R129&gt;=0,'IP Rules'!R129&lt;=65535),"GOOD","BAD")</f>
        <v>BAD</v>
      </c>
      <c r="ET129" s="7" t="str">
        <f>IF(OR(AND(ISNUMBER('IP Rules'!T129),'IP Rules'!T129&gt;=1,'IP Rules'!T129&lt;=65535,'IP Rules'!R129&lt;'IP Rules'!T129),'IP Rules'!T129=""),"GOOD","BAD")</f>
        <v>GOOD</v>
      </c>
      <c r="EU129" s="9" t="str">
        <f t="shared" si="269"/>
        <v/>
      </c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</row>
    <row r="130" spans="1:211" ht="15.75" thickBot="1">
      <c r="A130" s="2"/>
      <c r="B130" s="6">
        <f t="shared" si="241"/>
        <v>120</v>
      </c>
      <c r="C130" s="2"/>
      <c r="D130" s="48" t="str">
        <f>IF(ISBLANK('IP Rules'!H130),"",'IP Rules'!H130)</f>
        <v/>
      </c>
      <c r="E130" s="52" t="str">
        <f t="shared" si="157"/>
        <v/>
      </c>
      <c r="F130" s="52" t="str">
        <f t="shared" si="158"/>
        <v/>
      </c>
      <c r="G130" s="52" t="str">
        <f t="shared" si="159"/>
        <v/>
      </c>
      <c r="H130" s="52" t="str">
        <f t="shared" si="160"/>
        <v/>
      </c>
      <c r="I130" s="52" t="str">
        <f t="shared" si="161"/>
        <v/>
      </c>
      <c r="J130" s="52" t="str">
        <f t="shared" si="162"/>
        <v/>
      </c>
      <c r="K130" s="52" t="str">
        <f t="shared" si="163"/>
        <v/>
      </c>
      <c r="L130" s="52" t="str">
        <f t="shared" si="164"/>
        <v/>
      </c>
      <c r="M130" s="2"/>
      <c r="N130" s="52" t="str">
        <f t="shared" si="165"/>
        <v/>
      </c>
      <c r="O130" s="2"/>
      <c r="P130" s="103" t="str">
        <f>IF(UPPER('IP Rules'!H130)="ANY","",IF(LEN(TRIM('IP Rules'!J130))=0,"",'IP Rules'!J130))</f>
        <v/>
      </c>
      <c r="Q130" s="7" t="str">
        <f t="shared" si="166"/>
        <v/>
      </c>
      <c r="R130" s="109" t="str">
        <f t="shared" si="167"/>
        <v>MISSING</v>
      </c>
      <c r="S130" s="109" t="str">
        <f t="shared" si="168"/>
        <v>MISSING</v>
      </c>
      <c r="T130" s="109" t="str">
        <f t="shared" si="169"/>
        <v>MISSING</v>
      </c>
      <c r="U130" s="110" t="str">
        <f t="shared" si="170"/>
        <v>ERROR</v>
      </c>
      <c r="V130" s="111" t="str">
        <f t="shared" si="171"/>
        <v>ERROR</v>
      </c>
      <c r="W130" s="111" t="str">
        <f t="shared" si="172"/>
        <v>ERROR</v>
      </c>
      <c r="X130" s="111" t="str">
        <f t="shared" si="173"/>
        <v>ERROR</v>
      </c>
      <c r="Y130" s="109" t="str">
        <f t="shared" si="174"/>
        <v>ERROR</v>
      </c>
      <c r="Z130" s="110" t="str">
        <f t="shared" si="175"/>
        <v>ERROR</v>
      </c>
      <c r="AA130" s="109" t="str">
        <f t="shared" si="176"/>
        <v>ERROR</v>
      </c>
      <c r="AB130" s="109" t="str">
        <f t="shared" si="177"/>
        <v>ERROR</v>
      </c>
      <c r="AC130" s="109" t="str">
        <f t="shared" si="178"/>
        <v>ERROR</v>
      </c>
      <c r="AD130" s="109" t="str">
        <f t="shared" si="179"/>
        <v>ERROR</v>
      </c>
      <c r="AE130" s="110" t="str">
        <f t="shared" si="180"/>
        <v>ERROR</v>
      </c>
      <c r="AF130" s="7" t="str">
        <f t="shared" si="181"/>
        <v/>
      </c>
      <c r="AG130" s="104" t="str">
        <f t="shared" si="182"/>
        <v/>
      </c>
      <c r="AH130" s="104" t="str">
        <f t="shared" si="183"/>
        <v/>
      </c>
      <c r="AI130" s="104" t="str">
        <f t="shared" si="184"/>
        <v/>
      </c>
      <c r="AJ130" s="114" t="str">
        <f>IF(AND(Q130&lt;&gt;"ERROR",UPPER('IP Rules'!D130)="GLOBAL",UPPER(N130)="ANY"),"All_IPs","")</f>
        <v/>
      </c>
      <c r="AK130" s="114" t="str">
        <f>IF(AND(Q130&lt;&gt;"ERROR",UPPER('IP Rules'!D130)="NATIONAL",UPPER(N130)="ANY"),"GRP_ALL_CNSP_SUBNETS","")</f>
        <v/>
      </c>
      <c r="AL130" s="104" t="str">
        <f>IF(LEN(TRIM(D130))=0,"",IF(AND(Q130&lt;&gt;"ERROR",UPPER('IP Rules'!H130)&lt;&gt;"ANY"),AI130&amp;N130&amp;"_"&amp;AG130,""))</f>
        <v/>
      </c>
      <c r="AM130" s="109" t="str">
        <f t="shared" si="185"/>
        <v>FAILED CHECKS</v>
      </c>
      <c r="AN130" s="2"/>
      <c r="AO130" s="62" t="str">
        <f t="shared" si="152"/>
        <v/>
      </c>
      <c r="AP130" s="26"/>
      <c r="AQ130" s="62" t="str">
        <f t="shared" si="186"/>
        <v/>
      </c>
      <c r="AR130" s="26"/>
      <c r="AS130" s="6">
        <f>'IP Rules'!F130</f>
        <v>0</v>
      </c>
      <c r="AT130" s="2"/>
      <c r="AU130" s="6">
        <f t="shared" si="187"/>
        <v>120</v>
      </c>
      <c r="AV130" s="2"/>
      <c r="AW130" s="46" t="str">
        <f>IF(ISBLANK('IP Rules'!L130),"",'IP Rules'!L130)</f>
        <v/>
      </c>
      <c r="AX130" s="2"/>
      <c r="AY130" s="52" t="str">
        <f t="shared" si="188"/>
        <v/>
      </c>
      <c r="AZ130" s="52" t="str">
        <f t="shared" si="189"/>
        <v/>
      </c>
      <c r="BA130" s="52" t="str">
        <f t="shared" si="190"/>
        <v/>
      </c>
      <c r="BB130" s="52" t="str">
        <f t="shared" si="191"/>
        <v/>
      </c>
      <c r="BC130" s="52" t="str">
        <f t="shared" si="192"/>
        <v/>
      </c>
      <c r="BD130" s="52" t="str">
        <f t="shared" si="193"/>
        <v/>
      </c>
      <c r="BE130" s="52" t="str">
        <f t="shared" si="194"/>
        <v/>
      </c>
      <c r="BF130" s="52" t="str">
        <f t="shared" si="195"/>
        <v/>
      </c>
      <c r="BG130" s="52" t="str">
        <f t="shared" si="196"/>
        <v/>
      </c>
      <c r="BH130" s="2"/>
      <c r="BI130" s="103" t="str">
        <f>IF(ISBLANK('IP Rules'!N130),"",'IP Rules'!N130)</f>
        <v/>
      </c>
      <c r="BJ130" s="110" t="str">
        <f t="shared" si="245"/>
        <v/>
      </c>
      <c r="BK130" s="109" t="str">
        <f t="shared" si="246"/>
        <v>MISSING</v>
      </c>
      <c r="BL130" s="109" t="str">
        <f t="shared" si="247"/>
        <v>MISSING</v>
      </c>
      <c r="BM130" s="109" t="str">
        <f t="shared" si="248"/>
        <v>MISSING</v>
      </c>
      <c r="BN130" s="110" t="str">
        <f t="shared" si="249"/>
        <v>ERROR</v>
      </c>
      <c r="BO130" s="111" t="str">
        <f t="shared" si="250"/>
        <v>ERROR</v>
      </c>
      <c r="BP130" s="111" t="str">
        <f t="shared" si="251"/>
        <v>ERROR</v>
      </c>
      <c r="BQ130" s="111" t="str">
        <f t="shared" si="252"/>
        <v>ERROR</v>
      </c>
      <c r="BR130" s="109" t="str">
        <f t="shared" si="253"/>
        <v>ERROR</v>
      </c>
      <c r="BS130" s="110" t="str">
        <f t="shared" si="254"/>
        <v>ERROR</v>
      </c>
      <c r="BT130" s="109" t="str">
        <f t="shared" si="197"/>
        <v>ERROR</v>
      </c>
      <c r="BU130" s="109" t="str">
        <f t="shared" si="198"/>
        <v>ERROR</v>
      </c>
      <c r="BV130" s="109" t="str">
        <f t="shared" si="199"/>
        <v>ERROR</v>
      </c>
      <c r="BW130" s="109" t="str">
        <f t="shared" si="200"/>
        <v>ERROR</v>
      </c>
      <c r="BX130" s="110" t="str">
        <f t="shared" si="255"/>
        <v>ERROR</v>
      </c>
      <c r="BY130" s="110" t="str">
        <f t="shared" si="243"/>
        <v/>
      </c>
      <c r="BZ130" s="117" t="str">
        <f t="shared" si="201"/>
        <v>OK</v>
      </c>
      <c r="CA130" s="104" t="str">
        <f t="shared" si="256"/>
        <v/>
      </c>
      <c r="CB130" s="104" t="str">
        <f t="shared" si="257"/>
        <v/>
      </c>
      <c r="CC130" s="104" t="str">
        <f t="shared" si="258"/>
        <v/>
      </c>
      <c r="CD130" s="109" t="str">
        <f t="shared" si="202"/>
        <v>FAILED CHECKS</v>
      </c>
      <c r="CE130" s="22"/>
      <c r="CF130" s="116" t="str">
        <f t="shared" si="259"/>
        <v>ERROR</v>
      </c>
      <c r="CG130" s="116" t="str">
        <f t="shared" si="260"/>
        <v>-</v>
      </c>
      <c r="CH130" s="116" t="str">
        <f t="shared" si="261"/>
        <v>-</v>
      </c>
      <c r="CI130" s="116" t="str">
        <f t="shared" si="262"/>
        <v>-</v>
      </c>
      <c r="CJ130" s="116">
        <f t="shared" si="203"/>
        <v>0</v>
      </c>
      <c r="CK130" s="116">
        <f t="shared" si="204"/>
        <v>0</v>
      </c>
      <c r="CL130" s="116">
        <f t="shared" si="205"/>
        <v>0</v>
      </c>
      <c r="CM130" s="116">
        <f t="shared" si="206"/>
        <v>0</v>
      </c>
      <c r="CN130" s="116">
        <f t="shared" si="207"/>
        <v>0</v>
      </c>
      <c r="CO130" s="116">
        <f t="shared" si="208"/>
        <v>0</v>
      </c>
      <c r="CP130" s="116">
        <f t="shared" si="209"/>
        <v>0</v>
      </c>
      <c r="CQ130" s="116">
        <f t="shared" si="210"/>
        <v>0</v>
      </c>
      <c r="CR130" s="116">
        <f t="shared" si="211"/>
        <v>0</v>
      </c>
      <c r="CS130" s="116">
        <f t="shared" si="212"/>
        <v>0</v>
      </c>
      <c r="CT130" s="116">
        <f t="shared" si="213"/>
        <v>0</v>
      </c>
      <c r="CU130" s="116">
        <f t="shared" si="214"/>
        <v>0</v>
      </c>
      <c r="CV130" s="116">
        <f t="shared" si="215"/>
        <v>0</v>
      </c>
      <c r="CW130" s="116">
        <f t="shared" si="216"/>
        <v>0</v>
      </c>
      <c r="CX130" s="116">
        <f t="shared" si="217"/>
        <v>0</v>
      </c>
      <c r="CY130" s="116">
        <f t="shared" si="218"/>
        <v>0</v>
      </c>
      <c r="CZ130" s="116">
        <f t="shared" si="219"/>
        <v>0</v>
      </c>
      <c r="DA130" s="116">
        <f t="shared" si="220"/>
        <v>0</v>
      </c>
      <c r="DB130" s="116">
        <f t="shared" si="221"/>
        <v>0</v>
      </c>
      <c r="DC130" s="116">
        <f t="shared" si="222"/>
        <v>0</v>
      </c>
      <c r="DD130" s="116">
        <f t="shared" si="223"/>
        <v>0</v>
      </c>
      <c r="DE130" s="116">
        <f t="shared" si="224"/>
        <v>0</v>
      </c>
      <c r="DF130" s="116">
        <f t="shared" si="225"/>
        <v>0</v>
      </c>
      <c r="DG130" s="116">
        <f t="shared" si="226"/>
        <v>0</v>
      </c>
      <c r="DH130" s="116">
        <f t="shared" si="227"/>
        <v>0</v>
      </c>
      <c r="DI130" s="116">
        <f t="shared" si="228"/>
        <v>0</v>
      </c>
      <c r="DJ130" s="116">
        <f t="shared" si="229"/>
        <v>0</v>
      </c>
      <c r="DK130" s="116">
        <f t="shared" si="230"/>
        <v>0</v>
      </c>
      <c r="DL130" s="116">
        <f t="shared" si="231"/>
        <v>0</v>
      </c>
      <c r="DM130" s="116">
        <f t="shared" si="232"/>
        <v>0</v>
      </c>
      <c r="DN130" s="116">
        <f t="shared" si="233"/>
        <v>0</v>
      </c>
      <c r="DO130" s="116">
        <f t="shared" si="234"/>
        <v>0</v>
      </c>
      <c r="DP130" s="116">
        <f t="shared" si="235"/>
        <v>0</v>
      </c>
      <c r="DQ130" s="116">
        <f t="shared" si="236"/>
        <v>0</v>
      </c>
      <c r="DR130" s="116">
        <f t="shared" si="237"/>
        <v>0</v>
      </c>
      <c r="DS130" s="116">
        <f t="shared" si="238"/>
        <v>0</v>
      </c>
      <c r="DT130" s="116">
        <f t="shared" si="244"/>
        <v>0</v>
      </c>
      <c r="DU130" s="116">
        <f t="shared" si="239"/>
        <v>0</v>
      </c>
      <c r="DV130" s="116">
        <f t="shared" si="263"/>
        <v>0</v>
      </c>
      <c r="DW130" s="116">
        <f t="shared" si="264"/>
        <v>0</v>
      </c>
      <c r="DX130" s="114" t="b">
        <f t="shared" si="153"/>
        <v>0</v>
      </c>
      <c r="DY130" s="116" t="str">
        <f t="shared" si="240"/>
        <v>FAILED CHECKS</v>
      </c>
      <c r="DZ130" s="2"/>
      <c r="EA130" s="105" t="str">
        <f t="shared" si="154"/>
        <v/>
      </c>
      <c r="EB130" s="2"/>
      <c r="EC130" s="105" t="str">
        <f t="shared" si="155"/>
        <v/>
      </c>
      <c r="ED130" s="2"/>
      <c r="EE130" s="105" t="str">
        <f t="shared" si="156"/>
        <v/>
      </c>
      <c r="EF130" s="2"/>
      <c r="EG130" s="6">
        <f t="shared" si="242"/>
        <v>120</v>
      </c>
      <c r="EH130" s="2"/>
      <c r="EI130" s="29" t="str">
        <f>IF(ISBLANK('IP Rules'!P130),"",'IP Rules'!P130)</f>
        <v/>
      </c>
      <c r="EJ130" s="2"/>
      <c r="EK130" s="29" t="str">
        <f>IF(ISBLANK('IP Rules'!R130),"",'IP Rules'!R130)</f>
        <v/>
      </c>
      <c r="EL130" s="2"/>
      <c r="EM130" s="29" t="str">
        <f>IF(ISBLANK('IP Rules'!T130),"",'IP Rules'!T130)</f>
        <v/>
      </c>
      <c r="EN130" s="2"/>
      <c r="EO130" s="7" t="str">
        <f t="shared" si="265"/>
        <v>NO</v>
      </c>
      <c r="EP130" s="7" t="str">
        <f t="shared" si="266"/>
        <v>NO</v>
      </c>
      <c r="EQ130" s="7" t="str">
        <f t="shared" si="267"/>
        <v/>
      </c>
      <c r="ER130" s="7" t="str">
        <f t="shared" si="268"/>
        <v/>
      </c>
      <c r="ES130" s="7" t="str">
        <f>IF(AND(ISNUMBER('IP Rules'!R130),'IP Rules'!R130&gt;=0,'IP Rules'!R130&lt;=65535),"GOOD","BAD")</f>
        <v>BAD</v>
      </c>
      <c r="ET130" s="7" t="str">
        <f>IF(OR(AND(ISNUMBER('IP Rules'!T130),'IP Rules'!T130&gt;=1,'IP Rules'!T130&lt;=65535,'IP Rules'!R130&lt;'IP Rules'!T130),'IP Rules'!T130=""),"GOOD","BAD")</f>
        <v>GOOD</v>
      </c>
      <c r="EU130" s="9" t="str">
        <f t="shared" si="269"/>
        <v/>
      </c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</row>
    <row r="131" spans="1:211" ht="15.75" thickBot="1">
      <c r="A131" s="2"/>
      <c r="B131" s="6">
        <f t="shared" si="241"/>
        <v>121</v>
      </c>
      <c r="C131" s="2"/>
      <c r="D131" s="48" t="str">
        <f>IF(ISBLANK('IP Rules'!H131),"",'IP Rules'!H131)</f>
        <v/>
      </c>
      <c r="E131" s="52" t="str">
        <f t="shared" si="157"/>
        <v/>
      </c>
      <c r="F131" s="52" t="str">
        <f t="shared" si="158"/>
        <v/>
      </c>
      <c r="G131" s="52" t="str">
        <f t="shared" si="159"/>
        <v/>
      </c>
      <c r="H131" s="52" t="str">
        <f t="shared" si="160"/>
        <v/>
      </c>
      <c r="I131" s="52" t="str">
        <f t="shared" si="161"/>
        <v/>
      </c>
      <c r="J131" s="52" t="str">
        <f t="shared" si="162"/>
        <v/>
      </c>
      <c r="K131" s="52" t="str">
        <f t="shared" si="163"/>
        <v/>
      </c>
      <c r="L131" s="52" t="str">
        <f t="shared" si="164"/>
        <v/>
      </c>
      <c r="M131" s="2"/>
      <c r="N131" s="52" t="str">
        <f t="shared" si="165"/>
        <v/>
      </c>
      <c r="O131" s="2"/>
      <c r="P131" s="103" t="str">
        <f>IF(UPPER('IP Rules'!H131)="ANY","",IF(LEN(TRIM('IP Rules'!J131))=0,"",'IP Rules'!J131))</f>
        <v/>
      </c>
      <c r="Q131" s="7" t="str">
        <f t="shared" si="166"/>
        <v/>
      </c>
      <c r="R131" s="109" t="str">
        <f t="shared" si="167"/>
        <v>MISSING</v>
      </c>
      <c r="S131" s="109" t="str">
        <f t="shared" si="168"/>
        <v>MISSING</v>
      </c>
      <c r="T131" s="109" t="str">
        <f t="shared" si="169"/>
        <v>MISSING</v>
      </c>
      <c r="U131" s="110" t="str">
        <f t="shared" si="170"/>
        <v>ERROR</v>
      </c>
      <c r="V131" s="111" t="str">
        <f t="shared" si="171"/>
        <v>ERROR</v>
      </c>
      <c r="W131" s="111" t="str">
        <f t="shared" si="172"/>
        <v>ERROR</v>
      </c>
      <c r="X131" s="111" t="str">
        <f t="shared" si="173"/>
        <v>ERROR</v>
      </c>
      <c r="Y131" s="109" t="str">
        <f t="shared" si="174"/>
        <v>ERROR</v>
      </c>
      <c r="Z131" s="110" t="str">
        <f t="shared" si="175"/>
        <v>ERROR</v>
      </c>
      <c r="AA131" s="109" t="str">
        <f t="shared" si="176"/>
        <v>ERROR</v>
      </c>
      <c r="AB131" s="109" t="str">
        <f t="shared" si="177"/>
        <v>ERROR</v>
      </c>
      <c r="AC131" s="109" t="str">
        <f t="shared" si="178"/>
        <v>ERROR</v>
      </c>
      <c r="AD131" s="109" t="str">
        <f t="shared" si="179"/>
        <v>ERROR</v>
      </c>
      <c r="AE131" s="110" t="str">
        <f t="shared" si="180"/>
        <v>ERROR</v>
      </c>
      <c r="AF131" s="7" t="str">
        <f t="shared" si="181"/>
        <v/>
      </c>
      <c r="AG131" s="104" t="str">
        <f t="shared" si="182"/>
        <v/>
      </c>
      <c r="AH131" s="104" t="str">
        <f t="shared" si="183"/>
        <v/>
      </c>
      <c r="AI131" s="104" t="str">
        <f t="shared" si="184"/>
        <v/>
      </c>
      <c r="AJ131" s="114" t="str">
        <f>IF(AND(Q131&lt;&gt;"ERROR",UPPER('IP Rules'!D131)="GLOBAL",UPPER(N131)="ANY"),"All_IPs","")</f>
        <v/>
      </c>
      <c r="AK131" s="114" t="str">
        <f>IF(AND(Q131&lt;&gt;"ERROR",UPPER('IP Rules'!D131)="NATIONAL",UPPER(N131)="ANY"),"GRP_ALL_CNSP_SUBNETS","")</f>
        <v/>
      </c>
      <c r="AL131" s="104" t="str">
        <f>IF(LEN(TRIM(D131))=0,"",IF(AND(Q131&lt;&gt;"ERROR",UPPER('IP Rules'!H131)&lt;&gt;"ANY"),AI131&amp;N131&amp;"_"&amp;AG131,""))</f>
        <v/>
      </c>
      <c r="AM131" s="109" t="str">
        <f t="shared" si="185"/>
        <v>FAILED CHECKS</v>
      </c>
      <c r="AN131" s="2"/>
      <c r="AO131" s="62" t="str">
        <f t="shared" si="152"/>
        <v/>
      </c>
      <c r="AP131" s="26"/>
      <c r="AQ131" s="62" t="str">
        <f t="shared" si="186"/>
        <v/>
      </c>
      <c r="AR131" s="26"/>
      <c r="AS131" s="6">
        <f>'IP Rules'!F131</f>
        <v>0</v>
      </c>
      <c r="AT131" s="2"/>
      <c r="AU131" s="6">
        <f t="shared" si="187"/>
        <v>121</v>
      </c>
      <c r="AV131" s="2"/>
      <c r="AW131" s="46" t="str">
        <f>IF(ISBLANK('IP Rules'!L131),"",'IP Rules'!L131)</f>
        <v/>
      </c>
      <c r="AX131" s="2"/>
      <c r="AY131" s="52" t="str">
        <f t="shared" si="188"/>
        <v/>
      </c>
      <c r="AZ131" s="52" t="str">
        <f t="shared" si="189"/>
        <v/>
      </c>
      <c r="BA131" s="52" t="str">
        <f t="shared" si="190"/>
        <v/>
      </c>
      <c r="BB131" s="52" t="str">
        <f t="shared" si="191"/>
        <v/>
      </c>
      <c r="BC131" s="52" t="str">
        <f t="shared" si="192"/>
        <v/>
      </c>
      <c r="BD131" s="52" t="str">
        <f t="shared" si="193"/>
        <v/>
      </c>
      <c r="BE131" s="52" t="str">
        <f t="shared" si="194"/>
        <v/>
      </c>
      <c r="BF131" s="52" t="str">
        <f t="shared" si="195"/>
        <v/>
      </c>
      <c r="BG131" s="52" t="str">
        <f t="shared" si="196"/>
        <v/>
      </c>
      <c r="BH131" s="2"/>
      <c r="BI131" s="103" t="str">
        <f>IF(ISBLANK('IP Rules'!N131),"",'IP Rules'!N131)</f>
        <v/>
      </c>
      <c r="BJ131" s="110" t="str">
        <f t="shared" si="245"/>
        <v/>
      </c>
      <c r="BK131" s="109" t="str">
        <f t="shared" si="246"/>
        <v>MISSING</v>
      </c>
      <c r="BL131" s="109" t="str">
        <f t="shared" si="247"/>
        <v>MISSING</v>
      </c>
      <c r="BM131" s="109" t="str">
        <f t="shared" si="248"/>
        <v>MISSING</v>
      </c>
      <c r="BN131" s="110" t="str">
        <f t="shared" si="249"/>
        <v>ERROR</v>
      </c>
      <c r="BO131" s="111" t="str">
        <f t="shared" si="250"/>
        <v>ERROR</v>
      </c>
      <c r="BP131" s="111" t="str">
        <f t="shared" si="251"/>
        <v>ERROR</v>
      </c>
      <c r="BQ131" s="111" t="str">
        <f t="shared" si="252"/>
        <v>ERROR</v>
      </c>
      <c r="BR131" s="109" t="str">
        <f t="shared" si="253"/>
        <v>ERROR</v>
      </c>
      <c r="BS131" s="110" t="str">
        <f t="shared" si="254"/>
        <v>ERROR</v>
      </c>
      <c r="BT131" s="109" t="str">
        <f t="shared" si="197"/>
        <v>ERROR</v>
      </c>
      <c r="BU131" s="109" t="str">
        <f t="shared" si="198"/>
        <v>ERROR</v>
      </c>
      <c r="BV131" s="109" t="str">
        <f t="shared" si="199"/>
        <v>ERROR</v>
      </c>
      <c r="BW131" s="109" t="str">
        <f t="shared" si="200"/>
        <v>ERROR</v>
      </c>
      <c r="BX131" s="110" t="str">
        <f t="shared" si="255"/>
        <v>ERROR</v>
      </c>
      <c r="BY131" s="110" t="str">
        <f t="shared" si="243"/>
        <v/>
      </c>
      <c r="BZ131" s="117" t="str">
        <f t="shared" si="201"/>
        <v>OK</v>
      </c>
      <c r="CA131" s="104" t="str">
        <f t="shared" si="256"/>
        <v/>
      </c>
      <c r="CB131" s="104" t="str">
        <f t="shared" si="257"/>
        <v/>
      </c>
      <c r="CC131" s="104" t="str">
        <f t="shared" si="258"/>
        <v/>
      </c>
      <c r="CD131" s="109" t="str">
        <f t="shared" si="202"/>
        <v>FAILED CHECKS</v>
      </c>
      <c r="CE131" s="22"/>
      <c r="CF131" s="116" t="str">
        <f t="shared" si="259"/>
        <v>ERROR</v>
      </c>
      <c r="CG131" s="116" t="str">
        <f t="shared" si="260"/>
        <v>-</v>
      </c>
      <c r="CH131" s="116" t="str">
        <f t="shared" si="261"/>
        <v>-</v>
      </c>
      <c r="CI131" s="116" t="str">
        <f t="shared" si="262"/>
        <v>-</v>
      </c>
      <c r="CJ131" s="116">
        <f t="shared" si="203"/>
        <v>0</v>
      </c>
      <c r="CK131" s="116">
        <f t="shared" si="204"/>
        <v>0</v>
      </c>
      <c r="CL131" s="116">
        <f t="shared" si="205"/>
        <v>0</v>
      </c>
      <c r="CM131" s="116">
        <f t="shared" si="206"/>
        <v>0</v>
      </c>
      <c r="CN131" s="116">
        <f t="shared" si="207"/>
        <v>0</v>
      </c>
      <c r="CO131" s="116">
        <f t="shared" si="208"/>
        <v>0</v>
      </c>
      <c r="CP131" s="116">
        <f t="shared" si="209"/>
        <v>0</v>
      </c>
      <c r="CQ131" s="116">
        <f t="shared" si="210"/>
        <v>0</v>
      </c>
      <c r="CR131" s="116">
        <f t="shared" si="211"/>
        <v>0</v>
      </c>
      <c r="CS131" s="116">
        <f t="shared" si="212"/>
        <v>0</v>
      </c>
      <c r="CT131" s="116">
        <f t="shared" si="213"/>
        <v>0</v>
      </c>
      <c r="CU131" s="116">
        <f t="shared" si="214"/>
        <v>0</v>
      </c>
      <c r="CV131" s="116">
        <f t="shared" si="215"/>
        <v>0</v>
      </c>
      <c r="CW131" s="116">
        <f t="shared" si="216"/>
        <v>0</v>
      </c>
      <c r="CX131" s="116">
        <f t="shared" si="217"/>
        <v>0</v>
      </c>
      <c r="CY131" s="116">
        <f t="shared" si="218"/>
        <v>0</v>
      </c>
      <c r="CZ131" s="116">
        <f t="shared" si="219"/>
        <v>0</v>
      </c>
      <c r="DA131" s="116">
        <f t="shared" si="220"/>
        <v>0</v>
      </c>
      <c r="DB131" s="116">
        <f t="shared" si="221"/>
        <v>0</v>
      </c>
      <c r="DC131" s="116">
        <f t="shared" si="222"/>
        <v>0</v>
      </c>
      <c r="DD131" s="116">
        <f t="shared" si="223"/>
        <v>0</v>
      </c>
      <c r="DE131" s="116">
        <f t="shared" si="224"/>
        <v>0</v>
      </c>
      <c r="DF131" s="116">
        <f t="shared" si="225"/>
        <v>0</v>
      </c>
      <c r="DG131" s="116">
        <f t="shared" si="226"/>
        <v>0</v>
      </c>
      <c r="DH131" s="116">
        <f t="shared" si="227"/>
        <v>0</v>
      </c>
      <c r="DI131" s="116">
        <f t="shared" si="228"/>
        <v>0</v>
      </c>
      <c r="DJ131" s="116">
        <f t="shared" si="229"/>
        <v>0</v>
      </c>
      <c r="DK131" s="116">
        <f t="shared" si="230"/>
        <v>0</v>
      </c>
      <c r="DL131" s="116">
        <f t="shared" si="231"/>
        <v>0</v>
      </c>
      <c r="DM131" s="116">
        <f t="shared" si="232"/>
        <v>0</v>
      </c>
      <c r="DN131" s="116">
        <f t="shared" si="233"/>
        <v>0</v>
      </c>
      <c r="DO131" s="116">
        <f t="shared" si="234"/>
        <v>0</v>
      </c>
      <c r="DP131" s="116">
        <f t="shared" si="235"/>
        <v>0</v>
      </c>
      <c r="DQ131" s="116">
        <f t="shared" si="236"/>
        <v>0</v>
      </c>
      <c r="DR131" s="116">
        <f t="shared" si="237"/>
        <v>0</v>
      </c>
      <c r="DS131" s="116">
        <f t="shared" si="238"/>
        <v>0</v>
      </c>
      <c r="DT131" s="116">
        <f t="shared" si="244"/>
        <v>0</v>
      </c>
      <c r="DU131" s="116">
        <f t="shared" si="239"/>
        <v>0</v>
      </c>
      <c r="DV131" s="116">
        <f t="shared" si="263"/>
        <v>0</v>
      </c>
      <c r="DW131" s="116">
        <f t="shared" si="264"/>
        <v>0</v>
      </c>
      <c r="DX131" s="114" t="b">
        <f t="shared" si="153"/>
        <v>0</v>
      </c>
      <c r="DY131" s="116" t="str">
        <f t="shared" si="240"/>
        <v>FAILED CHECKS</v>
      </c>
      <c r="DZ131" s="2"/>
      <c r="EA131" s="105" t="str">
        <f t="shared" si="154"/>
        <v/>
      </c>
      <c r="EB131" s="2"/>
      <c r="EC131" s="105" t="str">
        <f t="shared" si="155"/>
        <v/>
      </c>
      <c r="ED131" s="2"/>
      <c r="EE131" s="105" t="str">
        <f t="shared" si="156"/>
        <v/>
      </c>
      <c r="EF131" s="2"/>
      <c r="EG131" s="6">
        <f t="shared" si="242"/>
        <v>121</v>
      </c>
      <c r="EH131" s="2"/>
      <c r="EI131" s="29" t="str">
        <f>IF(ISBLANK('IP Rules'!P131),"",'IP Rules'!P131)</f>
        <v/>
      </c>
      <c r="EJ131" s="2"/>
      <c r="EK131" s="29" t="str">
        <f>IF(ISBLANK('IP Rules'!R131),"",'IP Rules'!R131)</f>
        <v/>
      </c>
      <c r="EL131" s="2"/>
      <c r="EM131" s="29" t="str">
        <f>IF(ISBLANK('IP Rules'!T131),"",'IP Rules'!T131)</f>
        <v/>
      </c>
      <c r="EN131" s="2"/>
      <c r="EO131" s="7" t="str">
        <f t="shared" si="265"/>
        <v>NO</v>
      </c>
      <c r="EP131" s="7" t="str">
        <f t="shared" si="266"/>
        <v>NO</v>
      </c>
      <c r="EQ131" s="7" t="str">
        <f t="shared" si="267"/>
        <v/>
      </c>
      <c r="ER131" s="7" t="str">
        <f t="shared" si="268"/>
        <v/>
      </c>
      <c r="ES131" s="7" t="str">
        <f>IF(AND(ISNUMBER('IP Rules'!R131),'IP Rules'!R131&gt;=0,'IP Rules'!R131&lt;=65535),"GOOD","BAD")</f>
        <v>BAD</v>
      </c>
      <c r="ET131" s="7" t="str">
        <f>IF(OR(AND(ISNUMBER('IP Rules'!T131),'IP Rules'!T131&gt;=1,'IP Rules'!T131&lt;=65535,'IP Rules'!R131&lt;'IP Rules'!T131),'IP Rules'!T131=""),"GOOD","BAD")</f>
        <v>GOOD</v>
      </c>
      <c r="EU131" s="9" t="str">
        <f t="shared" si="269"/>
        <v/>
      </c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</row>
    <row r="132" spans="1:211" ht="15.75" thickBot="1">
      <c r="A132" s="2"/>
      <c r="B132" s="6">
        <f t="shared" si="241"/>
        <v>122</v>
      </c>
      <c r="C132" s="2"/>
      <c r="D132" s="48" t="str">
        <f>IF(ISBLANK('IP Rules'!H132),"",'IP Rules'!H132)</f>
        <v/>
      </c>
      <c r="E132" s="52" t="str">
        <f t="shared" si="157"/>
        <v/>
      </c>
      <c r="F132" s="52" t="str">
        <f t="shared" si="158"/>
        <v/>
      </c>
      <c r="G132" s="52" t="str">
        <f t="shared" si="159"/>
        <v/>
      </c>
      <c r="H132" s="52" t="str">
        <f t="shared" si="160"/>
        <v/>
      </c>
      <c r="I132" s="52" t="str">
        <f t="shared" si="161"/>
        <v/>
      </c>
      <c r="J132" s="52" t="str">
        <f t="shared" si="162"/>
        <v/>
      </c>
      <c r="K132" s="52" t="str">
        <f t="shared" si="163"/>
        <v/>
      </c>
      <c r="L132" s="52" t="str">
        <f t="shared" si="164"/>
        <v/>
      </c>
      <c r="M132" s="2"/>
      <c r="N132" s="52" t="str">
        <f t="shared" si="165"/>
        <v/>
      </c>
      <c r="O132" s="2"/>
      <c r="P132" s="103" t="str">
        <f>IF(UPPER('IP Rules'!H132)="ANY","",IF(LEN(TRIM('IP Rules'!J132))=0,"",'IP Rules'!J132))</f>
        <v/>
      </c>
      <c r="Q132" s="7" t="str">
        <f t="shared" si="166"/>
        <v/>
      </c>
      <c r="R132" s="109" t="str">
        <f t="shared" si="167"/>
        <v>MISSING</v>
      </c>
      <c r="S132" s="109" t="str">
        <f t="shared" si="168"/>
        <v>MISSING</v>
      </c>
      <c r="T132" s="109" t="str">
        <f t="shared" si="169"/>
        <v>MISSING</v>
      </c>
      <c r="U132" s="110" t="str">
        <f t="shared" si="170"/>
        <v>ERROR</v>
      </c>
      <c r="V132" s="111" t="str">
        <f t="shared" si="171"/>
        <v>ERROR</v>
      </c>
      <c r="W132" s="111" t="str">
        <f t="shared" si="172"/>
        <v>ERROR</v>
      </c>
      <c r="X132" s="111" t="str">
        <f t="shared" si="173"/>
        <v>ERROR</v>
      </c>
      <c r="Y132" s="109" t="str">
        <f t="shared" si="174"/>
        <v>ERROR</v>
      </c>
      <c r="Z132" s="110" t="str">
        <f t="shared" si="175"/>
        <v>ERROR</v>
      </c>
      <c r="AA132" s="109" t="str">
        <f t="shared" si="176"/>
        <v>ERROR</v>
      </c>
      <c r="AB132" s="109" t="str">
        <f t="shared" si="177"/>
        <v>ERROR</v>
      </c>
      <c r="AC132" s="109" t="str">
        <f t="shared" si="178"/>
        <v>ERROR</v>
      </c>
      <c r="AD132" s="109" t="str">
        <f t="shared" si="179"/>
        <v>ERROR</v>
      </c>
      <c r="AE132" s="110" t="str">
        <f t="shared" si="180"/>
        <v>ERROR</v>
      </c>
      <c r="AF132" s="7" t="str">
        <f t="shared" si="181"/>
        <v/>
      </c>
      <c r="AG132" s="104" t="str">
        <f t="shared" si="182"/>
        <v/>
      </c>
      <c r="AH132" s="104" t="str">
        <f t="shared" si="183"/>
        <v/>
      </c>
      <c r="AI132" s="104" t="str">
        <f t="shared" si="184"/>
        <v/>
      </c>
      <c r="AJ132" s="114" t="str">
        <f>IF(AND(Q132&lt;&gt;"ERROR",UPPER('IP Rules'!D132)="GLOBAL",UPPER(N132)="ANY"),"All_IPs","")</f>
        <v/>
      </c>
      <c r="AK132" s="114" t="str">
        <f>IF(AND(Q132&lt;&gt;"ERROR",UPPER('IP Rules'!D132)="NATIONAL",UPPER(N132)="ANY"),"GRP_ALL_CNSP_SUBNETS","")</f>
        <v/>
      </c>
      <c r="AL132" s="104" t="str">
        <f>IF(LEN(TRIM(D132))=0,"",IF(AND(Q132&lt;&gt;"ERROR",UPPER('IP Rules'!H132)&lt;&gt;"ANY"),AI132&amp;N132&amp;"_"&amp;AG132,""))</f>
        <v/>
      </c>
      <c r="AM132" s="109" t="str">
        <f t="shared" si="185"/>
        <v>FAILED CHECKS</v>
      </c>
      <c r="AN132" s="2"/>
      <c r="AO132" s="62" t="str">
        <f t="shared" si="152"/>
        <v/>
      </c>
      <c r="AP132" s="26"/>
      <c r="AQ132" s="62" t="str">
        <f t="shared" si="186"/>
        <v/>
      </c>
      <c r="AR132" s="26"/>
      <c r="AS132" s="6">
        <f>'IP Rules'!F132</f>
        <v>0</v>
      </c>
      <c r="AT132" s="2"/>
      <c r="AU132" s="6">
        <f t="shared" si="187"/>
        <v>122</v>
      </c>
      <c r="AV132" s="2"/>
      <c r="AW132" s="46" t="str">
        <f>IF(ISBLANK('IP Rules'!L132),"",'IP Rules'!L132)</f>
        <v/>
      </c>
      <c r="AX132" s="2"/>
      <c r="AY132" s="52" t="str">
        <f t="shared" si="188"/>
        <v/>
      </c>
      <c r="AZ132" s="52" t="str">
        <f t="shared" si="189"/>
        <v/>
      </c>
      <c r="BA132" s="52" t="str">
        <f t="shared" si="190"/>
        <v/>
      </c>
      <c r="BB132" s="52" t="str">
        <f t="shared" si="191"/>
        <v/>
      </c>
      <c r="BC132" s="52" t="str">
        <f t="shared" si="192"/>
        <v/>
      </c>
      <c r="BD132" s="52" t="str">
        <f t="shared" si="193"/>
        <v/>
      </c>
      <c r="BE132" s="52" t="str">
        <f t="shared" si="194"/>
        <v/>
      </c>
      <c r="BF132" s="52" t="str">
        <f t="shared" si="195"/>
        <v/>
      </c>
      <c r="BG132" s="52" t="str">
        <f t="shared" si="196"/>
        <v/>
      </c>
      <c r="BH132" s="2"/>
      <c r="BI132" s="103" t="str">
        <f>IF(ISBLANK('IP Rules'!N132),"",'IP Rules'!N132)</f>
        <v/>
      </c>
      <c r="BJ132" s="110" t="str">
        <f t="shared" si="245"/>
        <v/>
      </c>
      <c r="BK132" s="109" t="str">
        <f t="shared" si="246"/>
        <v>MISSING</v>
      </c>
      <c r="BL132" s="109" t="str">
        <f t="shared" si="247"/>
        <v>MISSING</v>
      </c>
      <c r="BM132" s="109" t="str">
        <f t="shared" si="248"/>
        <v>MISSING</v>
      </c>
      <c r="BN132" s="110" t="str">
        <f t="shared" si="249"/>
        <v>ERROR</v>
      </c>
      <c r="BO132" s="111" t="str">
        <f t="shared" si="250"/>
        <v>ERROR</v>
      </c>
      <c r="BP132" s="111" t="str">
        <f t="shared" si="251"/>
        <v>ERROR</v>
      </c>
      <c r="BQ132" s="111" t="str">
        <f t="shared" si="252"/>
        <v>ERROR</v>
      </c>
      <c r="BR132" s="109" t="str">
        <f t="shared" si="253"/>
        <v>ERROR</v>
      </c>
      <c r="BS132" s="110" t="str">
        <f t="shared" si="254"/>
        <v>ERROR</v>
      </c>
      <c r="BT132" s="109" t="str">
        <f t="shared" si="197"/>
        <v>ERROR</v>
      </c>
      <c r="BU132" s="109" t="str">
        <f t="shared" si="198"/>
        <v>ERROR</v>
      </c>
      <c r="BV132" s="109" t="str">
        <f t="shared" si="199"/>
        <v>ERROR</v>
      </c>
      <c r="BW132" s="109" t="str">
        <f t="shared" si="200"/>
        <v>ERROR</v>
      </c>
      <c r="BX132" s="110" t="str">
        <f t="shared" si="255"/>
        <v>ERROR</v>
      </c>
      <c r="BY132" s="110" t="str">
        <f t="shared" si="243"/>
        <v/>
      </c>
      <c r="BZ132" s="117" t="str">
        <f t="shared" si="201"/>
        <v>OK</v>
      </c>
      <c r="CA132" s="104" t="str">
        <f t="shared" si="256"/>
        <v/>
      </c>
      <c r="CB132" s="104" t="str">
        <f t="shared" si="257"/>
        <v/>
      </c>
      <c r="CC132" s="104" t="str">
        <f t="shared" si="258"/>
        <v/>
      </c>
      <c r="CD132" s="109" t="str">
        <f t="shared" si="202"/>
        <v>FAILED CHECKS</v>
      </c>
      <c r="CE132" s="22"/>
      <c r="CF132" s="116" t="str">
        <f t="shared" si="259"/>
        <v>ERROR</v>
      </c>
      <c r="CG132" s="116" t="str">
        <f t="shared" si="260"/>
        <v>-</v>
      </c>
      <c r="CH132" s="116" t="str">
        <f t="shared" si="261"/>
        <v>-</v>
      </c>
      <c r="CI132" s="116" t="str">
        <f t="shared" si="262"/>
        <v>-</v>
      </c>
      <c r="CJ132" s="116">
        <f t="shared" si="203"/>
        <v>0</v>
      </c>
      <c r="CK132" s="116">
        <f t="shared" si="204"/>
        <v>0</v>
      </c>
      <c r="CL132" s="116">
        <f t="shared" si="205"/>
        <v>0</v>
      </c>
      <c r="CM132" s="116">
        <f t="shared" si="206"/>
        <v>0</v>
      </c>
      <c r="CN132" s="116">
        <f t="shared" si="207"/>
        <v>0</v>
      </c>
      <c r="CO132" s="116">
        <f t="shared" si="208"/>
        <v>0</v>
      </c>
      <c r="CP132" s="116">
        <f t="shared" si="209"/>
        <v>0</v>
      </c>
      <c r="CQ132" s="116">
        <f t="shared" si="210"/>
        <v>0</v>
      </c>
      <c r="CR132" s="116">
        <f t="shared" si="211"/>
        <v>0</v>
      </c>
      <c r="CS132" s="116">
        <f t="shared" si="212"/>
        <v>0</v>
      </c>
      <c r="CT132" s="116">
        <f t="shared" si="213"/>
        <v>0</v>
      </c>
      <c r="CU132" s="116">
        <f t="shared" si="214"/>
        <v>0</v>
      </c>
      <c r="CV132" s="116">
        <f t="shared" si="215"/>
        <v>0</v>
      </c>
      <c r="CW132" s="116">
        <f t="shared" si="216"/>
        <v>0</v>
      </c>
      <c r="CX132" s="116">
        <f t="shared" si="217"/>
        <v>0</v>
      </c>
      <c r="CY132" s="116">
        <f t="shared" si="218"/>
        <v>0</v>
      </c>
      <c r="CZ132" s="116">
        <f t="shared" si="219"/>
        <v>0</v>
      </c>
      <c r="DA132" s="116">
        <f t="shared" si="220"/>
        <v>0</v>
      </c>
      <c r="DB132" s="116">
        <f t="shared" si="221"/>
        <v>0</v>
      </c>
      <c r="DC132" s="116">
        <f t="shared" si="222"/>
        <v>0</v>
      </c>
      <c r="DD132" s="116">
        <f t="shared" si="223"/>
        <v>0</v>
      </c>
      <c r="DE132" s="116">
        <f t="shared" si="224"/>
        <v>0</v>
      </c>
      <c r="DF132" s="116">
        <f t="shared" si="225"/>
        <v>0</v>
      </c>
      <c r="DG132" s="116">
        <f t="shared" si="226"/>
        <v>0</v>
      </c>
      <c r="DH132" s="116">
        <f t="shared" si="227"/>
        <v>0</v>
      </c>
      <c r="DI132" s="116">
        <f t="shared" si="228"/>
        <v>0</v>
      </c>
      <c r="DJ132" s="116">
        <f t="shared" si="229"/>
        <v>0</v>
      </c>
      <c r="DK132" s="116">
        <f t="shared" si="230"/>
        <v>0</v>
      </c>
      <c r="DL132" s="116">
        <f t="shared" si="231"/>
        <v>0</v>
      </c>
      <c r="DM132" s="116">
        <f t="shared" si="232"/>
        <v>0</v>
      </c>
      <c r="DN132" s="116">
        <f t="shared" si="233"/>
        <v>0</v>
      </c>
      <c r="DO132" s="116">
        <f t="shared" si="234"/>
        <v>0</v>
      </c>
      <c r="DP132" s="116">
        <f t="shared" si="235"/>
        <v>0</v>
      </c>
      <c r="DQ132" s="116">
        <f t="shared" si="236"/>
        <v>0</v>
      </c>
      <c r="DR132" s="116">
        <f t="shared" si="237"/>
        <v>0</v>
      </c>
      <c r="DS132" s="116">
        <f t="shared" si="238"/>
        <v>0</v>
      </c>
      <c r="DT132" s="116">
        <f t="shared" si="244"/>
        <v>0</v>
      </c>
      <c r="DU132" s="116">
        <f t="shared" si="239"/>
        <v>0</v>
      </c>
      <c r="DV132" s="116">
        <f t="shared" si="263"/>
        <v>0</v>
      </c>
      <c r="DW132" s="116">
        <f t="shared" si="264"/>
        <v>0</v>
      </c>
      <c r="DX132" s="114" t="b">
        <f t="shared" si="153"/>
        <v>0</v>
      </c>
      <c r="DY132" s="116" t="str">
        <f t="shared" si="240"/>
        <v>FAILED CHECKS</v>
      </c>
      <c r="DZ132" s="2"/>
      <c r="EA132" s="105" t="str">
        <f t="shared" si="154"/>
        <v/>
      </c>
      <c r="EB132" s="2"/>
      <c r="EC132" s="105" t="str">
        <f t="shared" si="155"/>
        <v/>
      </c>
      <c r="ED132" s="2"/>
      <c r="EE132" s="105" t="str">
        <f t="shared" si="156"/>
        <v/>
      </c>
      <c r="EF132" s="2"/>
      <c r="EG132" s="6">
        <f t="shared" si="242"/>
        <v>122</v>
      </c>
      <c r="EH132" s="2"/>
      <c r="EI132" s="29" t="str">
        <f>IF(ISBLANK('IP Rules'!P132),"",'IP Rules'!P132)</f>
        <v/>
      </c>
      <c r="EJ132" s="2"/>
      <c r="EK132" s="29" t="str">
        <f>IF(ISBLANK('IP Rules'!R132),"",'IP Rules'!R132)</f>
        <v/>
      </c>
      <c r="EL132" s="2"/>
      <c r="EM132" s="29" t="str">
        <f>IF(ISBLANK('IP Rules'!T132),"",'IP Rules'!T132)</f>
        <v/>
      </c>
      <c r="EN132" s="2"/>
      <c r="EO132" s="7" t="str">
        <f t="shared" si="265"/>
        <v>NO</v>
      </c>
      <c r="EP132" s="7" t="str">
        <f t="shared" si="266"/>
        <v>NO</v>
      </c>
      <c r="EQ132" s="7" t="str">
        <f t="shared" si="267"/>
        <v/>
      </c>
      <c r="ER132" s="7" t="str">
        <f t="shared" si="268"/>
        <v/>
      </c>
      <c r="ES132" s="7" t="str">
        <f>IF(AND(ISNUMBER('IP Rules'!R132),'IP Rules'!R132&gt;=0,'IP Rules'!R132&lt;=65535),"GOOD","BAD")</f>
        <v>BAD</v>
      </c>
      <c r="ET132" s="7" t="str">
        <f>IF(OR(AND(ISNUMBER('IP Rules'!T132),'IP Rules'!T132&gt;=1,'IP Rules'!T132&lt;=65535,'IP Rules'!R132&lt;'IP Rules'!T132),'IP Rules'!T132=""),"GOOD","BAD")</f>
        <v>GOOD</v>
      </c>
      <c r="EU132" s="9" t="str">
        <f t="shared" si="269"/>
        <v/>
      </c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</row>
    <row r="133" spans="1:211" ht="15.75" thickBot="1">
      <c r="A133" s="2"/>
      <c r="B133" s="6">
        <f t="shared" si="241"/>
        <v>123</v>
      </c>
      <c r="C133" s="2"/>
      <c r="D133" s="48" t="str">
        <f>IF(ISBLANK('IP Rules'!H133),"",'IP Rules'!H133)</f>
        <v/>
      </c>
      <c r="E133" s="52" t="str">
        <f t="shared" si="157"/>
        <v/>
      </c>
      <c r="F133" s="52" t="str">
        <f t="shared" si="158"/>
        <v/>
      </c>
      <c r="G133" s="52" t="str">
        <f t="shared" si="159"/>
        <v/>
      </c>
      <c r="H133" s="52" t="str">
        <f t="shared" si="160"/>
        <v/>
      </c>
      <c r="I133" s="52" t="str">
        <f t="shared" si="161"/>
        <v/>
      </c>
      <c r="J133" s="52" t="str">
        <f t="shared" si="162"/>
        <v/>
      </c>
      <c r="K133" s="52" t="str">
        <f t="shared" si="163"/>
        <v/>
      </c>
      <c r="L133" s="52" t="str">
        <f t="shared" si="164"/>
        <v/>
      </c>
      <c r="M133" s="2"/>
      <c r="N133" s="52" t="str">
        <f t="shared" si="165"/>
        <v/>
      </c>
      <c r="O133" s="2"/>
      <c r="P133" s="103" t="str">
        <f>IF(UPPER('IP Rules'!H133)="ANY","",IF(LEN(TRIM('IP Rules'!J133))=0,"",'IP Rules'!J133))</f>
        <v/>
      </c>
      <c r="Q133" s="7" t="str">
        <f t="shared" si="166"/>
        <v/>
      </c>
      <c r="R133" s="109" t="str">
        <f t="shared" si="167"/>
        <v>MISSING</v>
      </c>
      <c r="S133" s="109" t="str">
        <f t="shared" si="168"/>
        <v>MISSING</v>
      </c>
      <c r="T133" s="109" t="str">
        <f t="shared" si="169"/>
        <v>MISSING</v>
      </c>
      <c r="U133" s="110" t="str">
        <f t="shared" si="170"/>
        <v>ERROR</v>
      </c>
      <c r="V133" s="111" t="str">
        <f t="shared" si="171"/>
        <v>ERROR</v>
      </c>
      <c r="W133" s="111" t="str">
        <f t="shared" si="172"/>
        <v>ERROR</v>
      </c>
      <c r="X133" s="111" t="str">
        <f t="shared" si="173"/>
        <v>ERROR</v>
      </c>
      <c r="Y133" s="109" t="str">
        <f t="shared" si="174"/>
        <v>ERROR</v>
      </c>
      <c r="Z133" s="110" t="str">
        <f t="shared" si="175"/>
        <v>ERROR</v>
      </c>
      <c r="AA133" s="109" t="str">
        <f t="shared" si="176"/>
        <v>ERROR</v>
      </c>
      <c r="AB133" s="109" t="str">
        <f t="shared" si="177"/>
        <v>ERROR</v>
      </c>
      <c r="AC133" s="109" t="str">
        <f t="shared" si="178"/>
        <v>ERROR</v>
      </c>
      <c r="AD133" s="109" t="str">
        <f t="shared" si="179"/>
        <v>ERROR</v>
      </c>
      <c r="AE133" s="110" t="str">
        <f t="shared" si="180"/>
        <v>ERROR</v>
      </c>
      <c r="AF133" s="7" t="str">
        <f t="shared" si="181"/>
        <v/>
      </c>
      <c r="AG133" s="104" t="str">
        <f t="shared" si="182"/>
        <v/>
      </c>
      <c r="AH133" s="104" t="str">
        <f t="shared" si="183"/>
        <v/>
      </c>
      <c r="AI133" s="104" t="str">
        <f t="shared" si="184"/>
        <v/>
      </c>
      <c r="AJ133" s="114" t="str">
        <f>IF(AND(Q133&lt;&gt;"ERROR",UPPER('IP Rules'!D133)="GLOBAL",UPPER(N133)="ANY"),"All_IPs","")</f>
        <v/>
      </c>
      <c r="AK133" s="114" t="str">
        <f>IF(AND(Q133&lt;&gt;"ERROR",UPPER('IP Rules'!D133)="NATIONAL",UPPER(N133)="ANY"),"GRP_ALL_CNSP_SUBNETS","")</f>
        <v/>
      </c>
      <c r="AL133" s="104" t="str">
        <f>IF(LEN(TRIM(D133))=0,"",IF(AND(Q133&lt;&gt;"ERROR",UPPER('IP Rules'!H133)&lt;&gt;"ANY"),AI133&amp;N133&amp;"_"&amp;AG133,""))</f>
        <v/>
      </c>
      <c r="AM133" s="109" t="str">
        <f t="shared" si="185"/>
        <v>FAILED CHECKS</v>
      </c>
      <c r="AN133" s="2"/>
      <c r="AO133" s="62" t="str">
        <f t="shared" si="152"/>
        <v/>
      </c>
      <c r="AP133" s="26"/>
      <c r="AQ133" s="62" t="str">
        <f t="shared" si="186"/>
        <v/>
      </c>
      <c r="AR133" s="26"/>
      <c r="AS133" s="6">
        <f>'IP Rules'!F133</f>
        <v>0</v>
      </c>
      <c r="AT133" s="2"/>
      <c r="AU133" s="6">
        <f t="shared" si="187"/>
        <v>123</v>
      </c>
      <c r="AV133" s="2"/>
      <c r="AW133" s="46" t="str">
        <f>IF(ISBLANK('IP Rules'!L133),"",'IP Rules'!L133)</f>
        <v/>
      </c>
      <c r="AX133" s="2"/>
      <c r="AY133" s="52" t="str">
        <f t="shared" si="188"/>
        <v/>
      </c>
      <c r="AZ133" s="52" t="str">
        <f t="shared" si="189"/>
        <v/>
      </c>
      <c r="BA133" s="52" t="str">
        <f t="shared" si="190"/>
        <v/>
      </c>
      <c r="BB133" s="52" t="str">
        <f t="shared" si="191"/>
        <v/>
      </c>
      <c r="BC133" s="52" t="str">
        <f t="shared" si="192"/>
        <v/>
      </c>
      <c r="BD133" s="52" t="str">
        <f t="shared" si="193"/>
        <v/>
      </c>
      <c r="BE133" s="52" t="str">
        <f t="shared" si="194"/>
        <v/>
      </c>
      <c r="BF133" s="52" t="str">
        <f t="shared" si="195"/>
        <v/>
      </c>
      <c r="BG133" s="52" t="str">
        <f t="shared" si="196"/>
        <v/>
      </c>
      <c r="BH133" s="2"/>
      <c r="BI133" s="103" t="str">
        <f>IF(ISBLANK('IP Rules'!N133),"",'IP Rules'!N133)</f>
        <v/>
      </c>
      <c r="BJ133" s="110" t="str">
        <f t="shared" si="245"/>
        <v/>
      </c>
      <c r="BK133" s="109" t="str">
        <f t="shared" si="246"/>
        <v>MISSING</v>
      </c>
      <c r="BL133" s="109" t="str">
        <f t="shared" si="247"/>
        <v>MISSING</v>
      </c>
      <c r="BM133" s="109" t="str">
        <f t="shared" si="248"/>
        <v>MISSING</v>
      </c>
      <c r="BN133" s="110" t="str">
        <f t="shared" si="249"/>
        <v>ERROR</v>
      </c>
      <c r="BO133" s="111" t="str">
        <f t="shared" si="250"/>
        <v>ERROR</v>
      </c>
      <c r="BP133" s="111" t="str">
        <f t="shared" si="251"/>
        <v>ERROR</v>
      </c>
      <c r="BQ133" s="111" t="str">
        <f t="shared" si="252"/>
        <v>ERROR</v>
      </c>
      <c r="BR133" s="109" t="str">
        <f t="shared" si="253"/>
        <v>ERROR</v>
      </c>
      <c r="BS133" s="110" t="str">
        <f t="shared" si="254"/>
        <v>ERROR</v>
      </c>
      <c r="BT133" s="109" t="str">
        <f t="shared" si="197"/>
        <v>ERROR</v>
      </c>
      <c r="BU133" s="109" t="str">
        <f t="shared" si="198"/>
        <v>ERROR</v>
      </c>
      <c r="BV133" s="109" t="str">
        <f t="shared" si="199"/>
        <v>ERROR</v>
      </c>
      <c r="BW133" s="109" t="str">
        <f t="shared" si="200"/>
        <v>ERROR</v>
      </c>
      <c r="BX133" s="110" t="str">
        <f t="shared" si="255"/>
        <v>ERROR</v>
      </c>
      <c r="BY133" s="110" t="str">
        <f t="shared" si="243"/>
        <v/>
      </c>
      <c r="BZ133" s="117" t="str">
        <f t="shared" si="201"/>
        <v>OK</v>
      </c>
      <c r="CA133" s="104" t="str">
        <f t="shared" si="256"/>
        <v/>
      </c>
      <c r="CB133" s="104" t="str">
        <f t="shared" si="257"/>
        <v/>
      </c>
      <c r="CC133" s="104" t="str">
        <f t="shared" si="258"/>
        <v/>
      </c>
      <c r="CD133" s="109" t="str">
        <f t="shared" si="202"/>
        <v>FAILED CHECKS</v>
      </c>
      <c r="CE133" s="22"/>
      <c r="CF133" s="116" t="str">
        <f t="shared" si="259"/>
        <v>ERROR</v>
      </c>
      <c r="CG133" s="116" t="str">
        <f t="shared" si="260"/>
        <v>-</v>
      </c>
      <c r="CH133" s="116" t="str">
        <f t="shared" si="261"/>
        <v>-</v>
      </c>
      <c r="CI133" s="116" t="str">
        <f t="shared" si="262"/>
        <v>-</v>
      </c>
      <c r="CJ133" s="116">
        <f t="shared" si="203"/>
        <v>0</v>
      </c>
      <c r="CK133" s="116">
        <f t="shared" si="204"/>
        <v>0</v>
      </c>
      <c r="CL133" s="116">
        <f t="shared" si="205"/>
        <v>0</v>
      </c>
      <c r="CM133" s="116">
        <f t="shared" si="206"/>
        <v>0</v>
      </c>
      <c r="CN133" s="116">
        <f t="shared" si="207"/>
        <v>0</v>
      </c>
      <c r="CO133" s="116">
        <f t="shared" si="208"/>
        <v>0</v>
      </c>
      <c r="CP133" s="116">
        <f t="shared" si="209"/>
        <v>0</v>
      </c>
      <c r="CQ133" s="116">
        <f t="shared" si="210"/>
        <v>0</v>
      </c>
      <c r="CR133" s="116">
        <f t="shared" si="211"/>
        <v>0</v>
      </c>
      <c r="CS133" s="116">
        <f t="shared" si="212"/>
        <v>0</v>
      </c>
      <c r="CT133" s="116">
        <f t="shared" si="213"/>
        <v>0</v>
      </c>
      <c r="CU133" s="116">
        <f t="shared" si="214"/>
        <v>0</v>
      </c>
      <c r="CV133" s="116">
        <f t="shared" si="215"/>
        <v>0</v>
      </c>
      <c r="CW133" s="116">
        <f t="shared" si="216"/>
        <v>0</v>
      </c>
      <c r="CX133" s="116">
        <f t="shared" si="217"/>
        <v>0</v>
      </c>
      <c r="CY133" s="116">
        <f t="shared" si="218"/>
        <v>0</v>
      </c>
      <c r="CZ133" s="116">
        <f t="shared" si="219"/>
        <v>0</v>
      </c>
      <c r="DA133" s="116">
        <f t="shared" si="220"/>
        <v>0</v>
      </c>
      <c r="DB133" s="116">
        <f t="shared" si="221"/>
        <v>0</v>
      </c>
      <c r="DC133" s="116">
        <f t="shared" si="222"/>
        <v>0</v>
      </c>
      <c r="DD133" s="116">
        <f t="shared" si="223"/>
        <v>0</v>
      </c>
      <c r="DE133" s="116">
        <f t="shared" si="224"/>
        <v>0</v>
      </c>
      <c r="DF133" s="116">
        <f t="shared" si="225"/>
        <v>0</v>
      </c>
      <c r="DG133" s="116">
        <f t="shared" si="226"/>
        <v>0</v>
      </c>
      <c r="DH133" s="116">
        <f t="shared" si="227"/>
        <v>0</v>
      </c>
      <c r="DI133" s="116">
        <f t="shared" si="228"/>
        <v>0</v>
      </c>
      <c r="DJ133" s="116">
        <f t="shared" si="229"/>
        <v>0</v>
      </c>
      <c r="DK133" s="116">
        <f t="shared" si="230"/>
        <v>0</v>
      </c>
      <c r="DL133" s="116">
        <f t="shared" si="231"/>
        <v>0</v>
      </c>
      <c r="DM133" s="116">
        <f t="shared" si="232"/>
        <v>0</v>
      </c>
      <c r="DN133" s="116">
        <f t="shared" si="233"/>
        <v>0</v>
      </c>
      <c r="DO133" s="116">
        <f t="shared" si="234"/>
        <v>0</v>
      </c>
      <c r="DP133" s="116">
        <f t="shared" si="235"/>
        <v>0</v>
      </c>
      <c r="DQ133" s="116">
        <f t="shared" si="236"/>
        <v>0</v>
      </c>
      <c r="DR133" s="116">
        <f t="shared" si="237"/>
        <v>0</v>
      </c>
      <c r="DS133" s="116">
        <f t="shared" si="238"/>
        <v>0</v>
      </c>
      <c r="DT133" s="116">
        <f t="shared" si="244"/>
        <v>0</v>
      </c>
      <c r="DU133" s="116">
        <f t="shared" si="239"/>
        <v>0</v>
      </c>
      <c r="DV133" s="116">
        <f t="shared" si="263"/>
        <v>0</v>
      </c>
      <c r="DW133" s="116">
        <f t="shared" si="264"/>
        <v>0</v>
      </c>
      <c r="DX133" s="114" t="b">
        <f t="shared" si="153"/>
        <v>0</v>
      </c>
      <c r="DY133" s="116" t="str">
        <f t="shared" si="240"/>
        <v>FAILED CHECKS</v>
      </c>
      <c r="DZ133" s="2"/>
      <c r="EA133" s="105" t="str">
        <f t="shared" si="154"/>
        <v/>
      </c>
      <c r="EB133" s="2"/>
      <c r="EC133" s="105" t="str">
        <f t="shared" si="155"/>
        <v/>
      </c>
      <c r="ED133" s="2"/>
      <c r="EE133" s="105" t="str">
        <f t="shared" si="156"/>
        <v/>
      </c>
      <c r="EF133" s="2"/>
      <c r="EG133" s="6">
        <f t="shared" si="242"/>
        <v>123</v>
      </c>
      <c r="EH133" s="2"/>
      <c r="EI133" s="29" t="str">
        <f>IF(ISBLANK('IP Rules'!P133),"",'IP Rules'!P133)</f>
        <v/>
      </c>
      <c r="EJ133" s="2"/>
      <c r="EK133" s="29" t="str">
        <f>IF(ISBLANK('IP Rules'!R133),"",'IP Rules'!R133)</f>
        <v/>
      </c>
      <c r="EL133" s="2"/>
      <c r="EM133" s="29" t="str">
        <f>IF(ISBLANK('IP Rules'!T133),"",'IP Rules'!T133)</f>
        <v/>
      </c>
      <c r="EN133" s="2"/>
      <c r="EO133" s="7" t="str">
        <f t="shared" si="265"/>
        <v>NO</v>
      </c>
      <c r="EP133" s="7" t="str">
        <f t="shared" si="266"/>
        <v>NO</v>
      </c>
      <c r="EQ133" s="7" t="str">
        <f t="shared" si="267"/>
        <v/>
      </c>
      <c r="ER133" s="7" t="str">
        <f t="shared" si="268"/>
        <v/>
      </c>
      <c r="ES133" s="7" t="str">
        <f>IF(AND(ISNUMBER('IP Rules'!R133),'IP Rules'!R133&gt;=0,'IP Rules'!R133&lt;=65535),"GOOD","BAD")</f>
        <v>BAD</v>
      </c>
      <c r="ET133" s="7" t="str">
        <f>IF(OR(AND(ISNUMBER('IP Rules'!T133),'IP Rules'!T133&gt;=1,'IP Rules'!T133&lt;=65535,'IP Rules'!R133&lt;'IP Rules'!T133),'IP Rules'!T133=""),"GOOD","BAD")</f>
        <v>GOOD</v>
      </c>
      <c r="EU133" s="9" t="str">
        <f t="shared" si="269"/>
        <v/>
      </c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</row>
    <row r="134" spans="1:211" ht="15.75" thickBot="1">
      <c r="A134" s="2"/>
      <c r="B134" s="6">
        <f t="shared" si="241"/>
        <v>124</v>
      </c>
      <c r="C134" s="2"/>
      <c r="D134" s="48" t="str">
        <f>IF(ISBLANK('IP Rules'!H134),"",'IP Rules'!H134)</f>
        <v/>
      </c>
      <c r="E134" s="52" t="str">
        <f t="shared" si="157"/>
        <v/>
      </c>
      <c r="F134" s="52" t="str">
        <f t="shared" si="158"/>
        <v/>
      </c>
      <c r="G134" s="52" t="str">
        <f t="shared" si="159"/>
        <v/>
      </c>
      <c r="H134" s="52" t="str">
        <f t="shared" si="160"/>
        <v/>
      </c>
      <c r="I134" s="52" t="str">
        <f t="shared" si="161"/>
        <v/>
      </c>
      <c r="J134" s="52" t="str">
        <f t="shared" si="162"/>
        <v/>
      </c>
      <c r="K134" s="52" t="str">
        <f t="shared" si="163"/>
        <v/>
      </c>
      <c r="L134" s="52" t="str">
        <f t="shared" si="164"/>
        <v/>
      </c>
      <c r="M134" s="2"/>
      <c r="N134" s="52" t="str">
        <f t="shared" si="165"/>
        <v/>
      </c>
      <c r="O134" s="2"/>
      <c r="P134" s="103" t="str">
        <f>IF(UPPER('IP Rules'!H134)="ANY","",IF(LEN(TRIM('IP Rules'!J134))=0,"",'IP Rules'!J134))</f>
        <v/>
      </c>
      <c r="Q134" s="7" t="str">
        <f t="shared" si="166"/>
        <v/>
      </c>
      <c r="R134" s="109" t="str">
        <f t="shared" si="167"/>
        <v>MISSING</v>
      </c>
      <c r="S134" s="109" t="str">
        <f t="shared" si="168"/>
        <v>MISSING</v>
      </c>
      <c r="T134" s="109" t="str">
        <f t="shared" si="169"/>
        <v>MISSING</v>
      </c>
      <c r="U134" s="110" t="str">
        <f t="shared" si="170"/>
        <v>ERROR</v>
      </c>
      <c r="V134" s="111" t="str">
        <f t="shared" si="171"/>
        <v>ERROR</v>
      </c>
      <c r="W134" s="111" t="str">
        <f t="shared" si="172"/>
        <v>ERROR</v>
      </c>
      <c r="X134" s="111" t="str">
        <f t="shared" si="173"/>
        <v>ERROR</v>
      </c>
      <c r="Y134" s="109" t="str">
        <f t="shared" si="174"/>
        <v>ERROR</v>
      </c>
      <c r="Z134" s="110" t="str">
        <f t="shared" si="175"/>
        <v>ERROR</v>
      </c>
      <c r="AA134" s="109" t="str">
        <f t="shared" si="176"/>
        <v>ERROR</v>
      </c>
      <c r="AB134" s="109" t="str">
        <f t="shared" si="177"/>
        <v>ERROR</v>
      </c>
      <c r="AC134" s="109" t="str">
        <f t="shared" si="178"/>
        <v>ERROR</v>
      </c>
      <c r="AD134" s="109" t="str">
        <f t="shared" si="179"/>
        <v>ERROR</v>
      </c>
      <c r="AE134" s="110" t="str">
        <f t="shared" si="180"/>
        <v>ERROR</v>
      </c>
      <c r="AF134" s="7" t="str">
        <f t="shared" si="181"/>
        <v/>
      </c>
      <c r="AG134" s="104" t="str">
        <f t="shared" si="182"/>
        <v/>
      </c>
      <c r="AH134" s="104" t="str">
        <f t="shared" si="183"/>
        <v/>
      </c>
      <c r="AI134" s="104" t="str">
        <f t="shared" si="184"/>
        <v/>
      </c>
      <c r="AJ134" s="114" t="str">
        <f>IF(AND(Q134&lt;&gt;"ERROR",UPPER('IP Rules'!D134)="GLOBAL",UPPER(N134)="ANY"),"All_IPs","")</f>
        <v/>
      </c>
      <c r="AK134" s="114" t="str">
        <f>IF(AND(Q134&lt;&gt;"ERROR",UPPER('IP Rules'!D134)="NATIONAL",UPPER(N134)="ANY"),"GRP_ALL_CNSP_SUBNETS","")</f>
        <v/>
      </c>
      <c r="AL134" s="104" t="str">
        <f>IF(LEN(TRIM(D134))=0,"",IF(AND(Q134&lt;&gt;"ERROR",UPPER('IP Rules'!H134)&lt;&gt;"ANY"),AI134&amp;N134&amp;"_"&amp;AG134,""))</f>
        <v/>
      </c>
      <c r="AM134" s="109" t="str">
        <f t="shared" si="185"/>
        <v>FAILED CHECKS</v>
      </c>
      <c r="AN134" s="2"/>
      <c r="AO134" s="62" t="str">
        <f t="shared" si="152"/>
        <v/>
      </c>
      <c r="AP134" s="26"/>
      <c r="AQ134" s="62" t="str">
        <f t="shared" si="186"/>
        <v/>
      </c>
      <c r="AR134" s="26"/>
      <c r="AS134" s="6">
        <f>'IP Rules'!F134</f>
        <v>0</v>
      </c>
      <c r="AT134" s="2"/>
      <c r="AU134" s="6">
        <f t="shared" si="187"/>
        <v>124</v>
      </c>
      <c r="AV134" s="2"/>
      <c r="AW134" s="46" t="str">
        <f>IF(ISBLANK('IP Rules'!L134),"",'IP Rules'!L134)</f>
        <v/>
      </c>
      <c r="AX134" s="2"/>
      <c r="AY134" s="52" t="str">
        <f t="shared" si="188"/>
        <v/>
      </c>
      <c r="AZ134" s="52" t="str">
        <f t="shared" si="189"/>
        <v/>
      </c>
      <c r="BA134" s="52" t="str">
        <f t="shared" si="190"/>
        <v/>
      </c>
      <c r="BB134" s="52" t="str">
        <f t="shared" si="191"/>
        <v/>
      </c>
      <c r="BC134" s="52" t="str">
        <f t="shared" si="192"/>
        <v/>
      </c>
      <c r="BD134" s="52" t="str">
        <f t="shared" si="193"/>
        <v/>
      </c>
      <c r="BE134" s="52" t="str">
        <f t="shared" si="194"/>
        <v/>
      </c>
      <c r="BF134" s="52" t="str">
        <f t="shared" si="195"/>
        <v/>
      </c>
      <c r="BG134" s="52" t="str">
        <f t="shared" si="196"/>
        <v/>
      </c>
      <c r="BH134" s="2"/>
      <c r="BI134" s="103" t="str">
        <f>IF(ISBLANK('IP Rules'!N134),"",'IP Rules'!N134)</f>
        <v/>
      </c>
      <c r="BJ134" s="110" t="str">
        <f t="shared" si="245"/>
        <v/>
      </c>
      <c r="BK134" s="109" t="str">
        <f t="shared" si="246"/>
        <v>MISSING</v>
      </c>
      <c r="BL134" s="109" t="str">
        <f t="shared" si="247"/>
        <v>MISSING</v>
      </c>
      <c r="BM134" s="109" t="str">
        <f t="shared" si="248"/>
        <v>MISSING</v>
      </c>
      <c r="BN134" s="110" t="str">
        <f t="shared" si="249"/>
        <v>ERROR</v>
      </c>
      <c r="BO134" s="111" t="str">
        <f t="shared" si="250"/>
        <v>ERROR</v>
      </c>
      <c r="BP134" s="111" t="str">
        <f t="shared" si="251"/>
        <v>ERROR</v>
      </c>
      <c r="BQ134" s="111" t="str">
        <f t="shared" si="252"/>
        <v>ERROR</v>
      </c>
      <c r="BR134" s="109" t="str">
        <f t="shared" si="253"/>
        <v>ERROR</v>
      </c>
      <c r="BS134" s="110" t="str">
        <f t="shared" si="254"/>
        <v>ERROR</v>
      </c>
      <c r="BT134" s="109" t="str">
        <f t="shared" si="197"/>
        <v>ERROR</v>
      </c>
      <c r="BU134" s="109" t="str">
        <f t="shared" si="198"/>
        <v>ERROR</v>
      </c>
      <c r="BV134" s="109" t="str">
        <f t="shared" si="199"/>
        <v>ERROR</v>
      </c>
      <c r="BW134" s="109" t="str">
        <f t="shared" si="200"/>
        <v>ERROR</v>
      </c>
      <c r="BX134" s="110" t="str">
        <f t="shared" si="255"/>
        <v>ERROR</v>
      </c>
      <c r="BY134" s="110" t="str">
        <f t="shared" si="243"/>
        <v/>
      </c>
      <c r="BZ134" s="117" t="str">
        <f t="shared" si="201"/>
        <v>OK</v>
      </c>
      <c r="CA134" s="104" t="str">
        <f t="shared" si="256"/>
        <v/>
      </c>
      <c r="CB134" s="104" t="str">
        <f t="shared" si="257"/>
        <v/>
      </c>
      <c r="CC134" s="104" t="str">
        <f t="shared" si="258"/>
        <v/>
      </c>
      <c r="CD134" s="109" t="str">
        <f t="shared" si="202"/>
        <v>FAILED CHECKS</v>
      </c>
      <c r="CE134" s="22"/>
      <c r="CF134" s="116" t="str">
        <f t="shared" si="259"/>
        <v>ERROR</v>
      </c>
      <c r="CG134" s="116" t="str">
        <f t="shared" si="260"/>
        <v>-</v>
      </c>
      <c r="CH134" s="116" t="str">
        <f t="shared" si="261"/>
        <v>-</v>
      </c>
      <c r="CI134" s="116" t="str">
        <f t="shared" si="262"/>
        <v>-</v>
      </c>
      <c r="CJ134" s="116">
        <f t="shared" si="203"/>
        <v>0</v>
      </c>
      <c r="CK134" s="116">
        <f t="shared" si="204"/>
        <v>0</v>
      </c>
      <c r="CL134" s="116">
        <f t="shared" si="205"/>
        <v>0</v>
      </c>
      <c r="CM134" s="116">
        <f t="shared" si="206"/>
        <v>0</v>
      </c>
      <c r="CN134" s="116">
        <f t="shared" si="207"/>
        <v>0</v>
      </c>
      <c r="CO134" s="116">
        <f t="shared" si="208"/>
        <v>0</v>
      </c>
      <c r="CP134" s="116">
        <f t="shared" si="209"/>
        <v>0</v>
      </c>
      <c r="CQ134" s="116">
        <f t="shared" si="210"/>
        <v>0</v>
      </c>
      <c r="CR134" s="116">
        <f t="shared" si="211"/>
        <v>0</v>
      </c>
      <c r="CS134" s="116">
        <f t="shared" si="212"/>
        <v>0</v>
      </c>
      <c r="CT134" s="116">
        <f t="shared" si="213"/>
        <v>0</v>
      </c>
      <c r="CU134" s="116">
        <f t="shared" si="214"/>
        <v>0</v>
      </c>
      <c r="CV134" s="116">
        <f t="shared" si="215"/>
        <v>0</v>
      </c>
      <c r="CW134" s="116">
        <f t="shared" si="216"/>
        <v>0</v>
      </c>
      <c r="CX134" s="116">
        <f t="shared" si="217"/>
        <v>0</v>
      </c>
      <c r="CY134" s="116">
        <f t="shared" si="218"/>
        <v>0</v>
      </c>
      <c r="CZ134" s="116">
        <f t="shared" si="219"/>
        <v>0</v>
      </c>
      <c r="DA134" s="116">
        <f t="shared" si="220"/>
        <v>0</v>
      </c>
      <c r="DB134" s="116">
        <f t="shared" si="221"/>
        <v>0</v>
      </c>
      <c r="DC134" s="116">
        <f t="shared" si="222"/>
        <v>0</v>
      </c>
      <c r="DD134" s="116">
        <f t="shared" si="223"/>
        <v>0</v>
      </c>
      <c r="DE134" s="116">
        <f t="shared" si="224"/>
        <v>0</v>
      </c>
      <c r="DF134" s="116">
        <f t="shared" si="225"/>
        <v>0</v>
      </c>
      <c r="DG134" s="116">
        <f t="shared" si="226"/>
        <v>0</v>
      </c>
      <c r="DH134" s="116">
        <f t="shared" si="227"/>
        <v>0</v>
      </c>
      <c r="DI134" s="116">
        <f t="shared" si="228"/>
        <v>0</v>
      </c>
      <c r="DJ134" s="116">
        <f t="shared" si="229"/>
        <v>0</v>
      </c>
      <c r="DK134" s="116">
        <f t="shared" si="230"/>
        <v>0</v>
      </c>
      <c r="DL134" s="116">
        <f t="shared" si="231"/>
        <v>0</v>
      </c>
      <c r="DM134" s="116">
        <f t="shared" si="232"/>
        <v>0</v>
      </c>
      <c r="DN134" s="116">
        <f t="shared" si="233"/>
        <v>0</v>
      </c>
      <c r="DO134" s="116">
        <f t="shared" si="234"/>
        <v>0</v>
      </c>
      <c r="DP134" s="116">
        <f t="shared" si="235"/>
        <v>0</v>
      </c>
      <c r="DQ134" s="116">
        <f t="shared" si="236"/>
        <v>0</v>
      </c>
      <c r="DR134" s="116">
        <f t="shared" si="237"/>
        <v>0</v>
      </c>
      <c r="DS134" s="116">
        <f t="shared" si="238"/>
        <v>0</v>
      </c>
      <c r="DT134" s="116">
        <f t="shared" si="244"/>
        <v>0</v>
      </c>
      <c r="DU134" s="116">
        <f t="shared" si="239"/>
        <v>0</v>
      </c>
      <c r="DV134" s="116">
        <f t="shared" si="263"/>
        <v>0</v>
      </c>
      <c r="DW134" s="116">
        <f t="shared" si="264"/>
        <v>0</v>
      </c>
      <c r="DX134" s="114" t="b">
        <f t="shared" si="153"/>
        <v>0</v>
      </c>
      <c r="DY134" s="116" t="str">
        <f t="shared" si="240"/>
        <v>FAILED CHECKS</v>
      </c>
      <c r="DZ134" s="2"/>
      <c r="EA134" s="105" t="str">
        <f t="shared" si="154"/>
        <v/>
      </c>
      <c r="EB134" s="2"/>
      <c r="EC134" s="105" t="str">
        <f t="shared" si="155"/>
        <v/>
      </c>
      <c r="ED134" s="2"/>
      <c r="EE134" s="105" t="str">
        <f t="shared" si="156"/>
        <v/>
      </c>
      <c r="EF134" s="2"/>
      <c r="EG134" s="6">
        <f t="shared" si="242"/>
        <v>124</v>
      </c>
      <c r="EH134" s="2"/>
      <c r="EI134" s="29" t="str">
        <f>IF(ISBLANK('IP Rules'!P134),"",'IP Rules'!P134)</f>
        <v/>
      </c>
      <c r="EJ134" s="2"/>
      <c r="EK134" s="29" t="str">
        <f>IF(ISBLANK('IP Rules'!R134),"",'IP Rules'!R134)</f>
        <v/>
      </c>
      <c r="EL134" s="2"/>
      <c r="EM134" s="29" t="str">
        <f>IF(ISBLANK('IP Rules'!T134),"",'IP Rules'!T134)</f>
        <v/>
      </c>
      <c r="EN134" s="2"/>
      <c r="EO134" s="7" t="str">
        <f t="shared" si="265"/>
        <v>NO</v>
      </c>
      <c r="EP134" s="7" t="str">
        <f t="shared" si="266"/>
        <v>NO</v>
      </c>
      <c r="EQ134" s="7" t="str">
        <f t="shared" si="267"/>
        <v/>
      </c>
      <c r="ER134" s="7" t="str">
        <f t="shared" si="268"/>
        <v/>
      </c>
      <c r="ES134" s="7" t="str">
        <f>IF(AND(ISNUMBER('IP Rules'!R134),'IP Rules'!R134&gt;=0,'IP Rules'!R134&lt;=65535),"GOOD","BAD")</f>
        <v>BAD</v>
      </c>
      <c r="ET134" s="7" t="str">
        <f>IF(OR(AND(ISNUMBER('IP Rules'!T134),'IP Rules'!T134&gt;=1,'IP Rules'!T134&lt;=65535,'IP Rules'!R134&lt;'IP Rules'!T134),'IP Rules'!T134=""),"GOOD","BAD")</f>
        <v>GOOD</v>
      </c>
      <c r="EU134" s="9" t="str">
        <f t="shared" si="269"/>
        <v/>
      </c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</row>
    <row r="135" spans="1:211" ht="15.75" thickBot="1">
      <c r="A135" s="2"/>
      <c r="B135" s="6">
        <f t="shared" si="241"/>
        <v>125</v>
      </c>
      <c r="C135" s="2"/>
      <c r="D135" s="48" t="str">
        <f>IF(ISBLANK('IP Rules'!H135),"",'IP Rules'!H135)</f>
        <v/>
      </c>
      <c r="E135" s="52" t="str">
        <f t="shared" si="157"/>
        <v/>
      </c>
      <c r="F135" s="52" t="str">
        <f t="shared" si="158"/>
        <v/>
      </c>
      <c r="G135" s="52" t="str">
        <f t="shared" si="159"/>
        <v/>
      </c>
      <c r="H135" s="52" t="str">
        <f t="shared" si="160"/>
        <v/>
      </c>
      <c r="I135" s="52" t="str">
        <f t="shared" si="161"/>
        <v/>
      </c>
      <c r="J135" s="52" t="str">
        <f t="shared" si="162"/>
        <v/>
      </c>
      <c r="K135" s="52" t="str">
        <f t="shared" si="163"/>
        <v/>
      </c>
      <c r="L135" s="52" t="str">
        <f t="shared" si="164"/>
        <v/>
      </c>
      <c r="M135" s="2"/>
      <c r="N135" s="52" t="str">
        <f t="shared" si="165"/>
        <v/>
      </c>
      <c r="O135" s="2"/>
      <c r="P135" s="103" t="str">
        <f>IF(UPPER('IP Rules'!H135)="ANY","",IF(LEN(TRIM('IP Rules'!J135))=0,"",'IP Rules'!J135))</f>
        <v/>
      </c>
      <c r="Q135" s="7" t="str">
        <f t="shared" si="166"/>
        <v/>
      </c>
      <c r="R135" s="109" t="str">
        <f t="shared" si="167"/>
        <v>MISSING</v>
      </c>
      <c r="S135" s="109" t="str">
        <f t="shared" si="168"/>
        <v>MISSING</v>
      </c>
      <c r="T135" s="109" t="str">
        <f t="shared" si="169"/>
        <v>MISSING</v>
      </c>
      <c r="U135" s="110" t="str">
        <f t="shared" si="170"/>
        <v>ERROR</v>
      </c>
      <c r="V135" s="111" t="str">
        <f t="shared" si="171"/>
        <v>ERROR</v>
      </c>
      <c r="W135" s="111" t="str">
        <f t="shared" si="172"/>
        <v>ERROR</v>
      </c>
      <c r="X135" s="111" t="str">
        <f t="shared" si="173"/>
        <v>ERROR</v>
      </c>
      <c r="Y135" s="109" t="str">
        <f t="shared" si="174"/>
        <v>ERROR</v>
      </c>
      <c r="Z135" s="110" t="str">
        <f t="shared" si="175"/>
        <v>ERROR</v>
      </c>
      <c r="AA135" s="109" t="str">
        <f t="shared" si="176"/>
        <v>ERROR</v>
      </c>
      <c r="AB135" s="109" t="str">
        <f t="shared" si="177"/>
        <v>ERROR</v>
      </c>
      <c r="AC135" s="109" t="str">
        <f t="shared" si="178"/>
        <v>ERROR</v>
      </c>
      <c r="AD135" s="109" t="str">
        <f t="shared" si="179"/>
        <v>ERROR</v>
      </c>
      <c r="AE135" s="110" t="str">
        <f t="shared" si="180"/>
        <v>ERROR</v>
      </c>
      <c r="AF135" s="7" t="str">
        <f t="shared" si="181"/>
        <v/>
      </c>
      <c r="AG135" s="104" t="str">
        <f t="shared" si="182"/>
        <v/>
      </c>
      <c r="AH135" s="104" t="str">
        <f t="shared" si="183"/>
        <v/>
      </c>
      <c r="AI135" s="104" t="str">
        <f t="shared" si="184"/>
        <v/>
      </c>
      <c r="AJ135" s="114" t="str">
        <f>IF(AND(Q135&lt;&gt;"ERROR",UPPER('IP Rules'!D135)="GLOBAL",UPPER(N135)="ANY"),"All_IPs","")</f>
        <v/>
      </c>
      <c r="AK135" s="114" t="str">
        <f>IF(AND(Q135&lt;&gt;"ERROR",UPPER('IP Rules'!D135)="NATIONAL",UPPER(N135)="ANY"),"GRP_ALL_CNSP_SUBNETS","")</f>
        <v/>
      </c>
      <c r="AL135" s="104" t="str">
        <f>IF(LEN(TRIM(D135))=0,"",IF(AND(Q135&lt;&gt;"ERROR",UPPER('IP Rules'!H135)&lt;&gt;"ANY"),AI135&amp;N135&amp;"_"&amp;AG135,""))</f>
        <v/>
      </c>
      <c r="AM135" s="109" t="str">
        <f t="shared" si="185"/>
        <v>FAILED CHECKS</v>
      </c>
      <c r="AN135" s="2"/>
      <c r="AO135" s="62" t="str">
        <f t="shared" si="152"/>
        <v/>
      </c>
      <c r="AP135" s="26"/>
      <c r="AQ135" s="62" t="str">
        <f t="shared" si="186"/>
        <v/>
      </c>
      <c r="AR135" s="26"/>
      <c r="AS135" s="6">
        <f>'IP Rules'!F135</f>
        <v>0</v>
      </c>
      <c r="AT135" s="2"/>
      <c r="AU135" s="6">
        <f t="shared" si="187"/>
        <v>125</v>
      </c>
      <c r="AV135" s="2"/>
      <c r="AW135" s="46" t="str">
        <f>IF(ISBLANK('IP Rules'!L135),"",'IP Rules'!L135)</f>
        <v/>
      </c>
      <c r="AX135" s="2"/>
      <c r="AY135" s="52" t="str">
        <f t="shared" si="188"/>
        <v/>
      </c>
      <c r="AZ135" s="52" t="str">
        <f t="shared" si="189"/>
        <v/>
      </c>
      <c r="BA135" s="52" t="str">
        <f t="shared" si="190"/>
        <v/>
      </c>
      <c r="BB135" s="52" t="str">
        <f t="shared" si="191"/>
        <v/>
      </c>
      <c r="BC135" s="52" t="str">
        <f t="shared" si="192"/>
        <v/>
      </c>
      <c r="BD135" s="52" t="str">
        <f t="shared" si="193"/>
        <v/>
      </c>
      <c r="BE135" s="52" t="str">
        <f t="shared" si="194"/>
        <v/>
      </c>
      <c r="BF135" s="52" t="str">
        <f t="shared" si="195"/>
        <v/>
      </c>
      <c r="BG135" s="52" t="str">
        <f t="shared" si="196"/>
        <v/>
      </c>
      <c r="BH135" s="2"/>
      <c r="BI135" s="103" t="str">
        <f>IF(ISBLANK('IP Rules'!N135),"",'IP Rules'!N135)</f>
        <v/>
      </c>
      <c r="BJ135" s="110" t="str">
        <f t="shared" si="245"/>
        <v/>
      </c>
      <c r="BK135" s="109" t="str">
        <f t="shared" si="246"/>
        <v>MISSING</v>
      </c>
      <c r="BL135" s="109" t="str">
        <f t="shared" si="247"/>
        <v>MISSING</v>
      </c>
      <c r="BM135" s="109" t="str">
        <f t="shared" si="248"/>
        <v>MISSING</v>
      </c>
      <c r="BN135" s="110" t="str">
        <f t="shared" si="249"/>
        <v>ERROR</v>
      </c>
      <c r="BO135" s="111" t="str">
        <f t="shared" si="250"/>
        <v>ERROR</v>
      </c>
      <c r="BP135" s="111" t="str">
        <f t="shared" si="251"/>
        <v>ERROR</v>
      </c>
      <c r="BQ135" s="111" t="str">
        <f t="shared" si="252"/>
        <v>ERROR</v>
      </c>
      <c r="BR135" s="109" t="str">
        <f t="shared" si="253"/>
        <v>ERROR</v>
      </c>
      <c r="BS135" s="110" t="str">
        <f t="shared" si="254"/>
        <v>ERROR</v>
      </c>
      <c r="BT135" s="109" t="str">
        <f t="shared" si="197"/>
        <v>ERROR</v>
      </c>
      <c r="BU135" s="109" t="str">
        <f t="shared" si="198"/>
        <v>ERROR</v>
      </c>
      <c r="BV135" s="109" t="str">
        <f t="shared" si="199"/>
        <v>ERROR</v>
      </c>
      <c r="BW135" s="109" t="str">
        <f t="shared" si="200"/>
        <v>ERROR</v>
      </c>
      <c r="BX135" s="110" t="str">
        <f t="shared" si="255"/>
        <v>ERROR</v>
      </c>
      <c r="BY135" s="110" t="str">
        <f t="shared" si="243"/>
        <v/>
      </c>
      <c r="BZ135" s="117" t="str">
        <f t="shared" si="201"/>
        <v>OK</v>
      </c>
      <c r="CA135" s="104" t="str">
        <f t="shared" si="256"/>
        <v/>
      </c>
      <c r="CB135" s="104" t="str">
        <f t="shared" si="257"/>
        <v/>
      </c>
      <c r="CC135" s="104" t="str">
        <f t="shared" si="258"/>
        <v/>
      </c>
      <c r="CD135" s="109" t="str">
        <f t="shared" si="202"/>
        <v>FAILED CHECKS</v>
      </c>
      <c r="CE135" s="22"/>
      <c r="CF135" s="116" t="str">
        <f t="shared" si="259"/>
        <v>ERROR</v>
      </c>
      <c r="CG135" s="116" t="str">
        <f t="shared" si="260"/>
        <v>-</v>
      </c>
      <c r="CH135" s="116" t="str">
        <f t="shared" si="261"/>
        <v>-</v>
      </c>
      <c r="CI135" s="116" t="str">
        <f t="shared" si="262"/>
        <v>-</v>
      </c>
      <c r="CJ135" s="116">
        <f t="shared" si="203"/>
        <v>0</v>
      </c>
      <c r="CK135" s="116">
        <f t="shared" si="204"/>
        <v>0</v>
      </c>
      <c r="CL135" s="116">
        <f t="shared" si="205"/>
        <v>0</v>
      </c>
      <c r="CM135" s="116">
        <f t="shared" si="206"/>
        <v>0</v>
      </c>
      <c r="CN135" s="116">
        <f t="shared" si="207"/>
        <v>0</v>
      </c>
      <c r="CO135" s="116">
        <f t="shared" si="208"/>
        <v>0</v>
      </c>
      <c r="CP135" s="116">
        <f t="shared" si="209"/>
        <v>0</v>
      </c>
      <c r="CQ135" s="116">
        <f t="shared" si="210"/>
        <v>0</v>
      </c>
      <c r="CR135" s="116">
        <f t="shared" si="211"/>
        <v>0</v>
      </c>
      <c r="CS135" s="116">
        <f t="shared" si="212"/>
        <v>0</v>
      </c>
      <c r="CT135" s="116">
        <f t="shared" si="213"/>
        <v>0</v>
      </c>
      <c r="CU135" s="116">
        <f t="shared" si="214"/>
        <v>0</v>
      </c>
      <c r="CV135" s="116">
        <f t="shared" si="215"/>
        <v>0</v>
      </c>
      <c r="CW135" s="116">
        <f t="shared" si="216"/>
        <v>0</v>
      </c>
      <c r="CX135" s="116">
        <f t="shared" si="217"/>
        <v>0</v>
      </c>
      <c r="CY135" s="116">
        <f t="shared" si="218"/>
        <v>0</v>
      </c>
      <c r="CZ135" s="116">
        <f t="shared" si="219"/>
        <v>0</v>
      </c>
      <c r="DA135" s="116">
        <f t="shared" si="220"/>
        <v>0</v>
      </c>
      <c r="DB135" s="116">
        <f t="shared" si="221"/>
        <v>0</v>
      </c>
      <c r="DC135" s="116">
        <f t="shared" si="222"/>
        <v>0</v>
      </c>
      <c r="DD135" s="116">
        <f t="shared" si="223"/>
        <v>0</v>
      </c>
      <c r="DE135" s="116">
        <f t="shared" si="224"/>
        <v>0</v>
      </c>
      <c r="DF135" s="116">
        <f t="shared" si="225"/>
        <v>0</v>
      </c>
      <c r="DG135" s="116">
        <f t="shared" si="226"/>
        <v>0</v>
      </c>
      <c r="DH135" s="116">
        <f t="shared" si="227"/>
        <v>0</v>
      </c>
      <c r="DI135" s="116">
        <f t="shared" si="228"/>
        <v>0</v>
      </c>
      <c r="DJ135" s="116">
        <f t="shared" si="229"/>
        <v>0</v>
      </c>
      <c r="DK135" s="116">
        <f t="shared" si="230"/>
        <v>0</v>
      </c>
      <c r="DL135" s="116">
        <f t="shared" si="231"/>
        <v>0</v>
      </c>
      <c r="DM135" s="116">
        <f t="shared" si="232"/>
        <v>0</v>
      </c>
      <c r="DN135" s="116">
        <f t="shared" si="233"/>
        <v>0</v>
      </c>
      <c r="DO135" s="116">
        <f t="shared" si="234"/>
        <v>0</v>
      </c>
      <c r="DP135" s="116">
        <f t="shared" si="235"/>
        <v>0</v>
      </c>
      <c r="DQ135" s="116">
        <f t="shared" si="236"/>
        <v>0</v>
      </c>
      <c r="DR135" s="116">
        <f t="shared" si="237"/>
        <v>0</v>
      </c>
      <c r="DS135" s="116">
        <f t="shared" si="238"/>
        <v>0</v>
      </c>
      <c r="DT135" s="116">
        <f t="shared" si="244"/>
        <v>0</v>
      </c>
      <c r="DU135" s="116">
        <f t="shared" si="239"/>
        <v>0</v>
      </c>
      <c r="DV135" s="116">
        <f t="shared" si="263"/>
        <v>0</v>
      </c>
      <c r="DW135" s="116">
        <f t="shared" si="264"/>
        <v>0</v>
      </c>
      <c r="DX135" s="114" t="b">
        <f t="shared" si="153"/>
        <v>0</v>
      </c>
      <c r="DY135" s="116" t="str">
        <f t="shared" si="240"/>
        <v>FAILED CHECKS</v>
      </c>
      <c r="DZ135" s="2"/>
      <c r="EA135" s="105" t="str">
        <f t="shared" si="154"/>
        <v/>
      </c>
      <c r="EB135" s="2"/>
      <c r="EC135" s="105" t="str">
        <f t="shared" si="155"/>
        <v/>
      </c>
      <c r="ED135" s="2"/>
      <c r="EE135" s="105" t="str">
        <f t="shared" si="156"/>
        <v/>
      </c>
      <c r="EF135" s="2"/>
      <c r="EG135" s="6">
        <f t="shared" si="242"/>
        <v>125</v>
      </c>
      <c r="EH135" s="2"/>
      <c r="EI135" s="29" t="str">
        <f>IF(ISBLANK('IP Rules'!P135),"",'IP Rules'!P135)</f>
        <v/>
      </c>
      <c r="EJ135" s="2"/>
      <c r="EK135" s="29" t="str">
        <f>IF(ISBLANK('IP Rules'!R135),"",'IP Rules'!R135)</f>
        <v/>
      </c>
      <c r="EL135" s="2"/>
      <c r="EM135" s="29" t="str">
        <f>IF(ISBLANK('IP Rules'!T135),"",'IP Rules'!T135)</f>
        <v/>
      </c>
      <c r="EN135" s="2"/>
      <c r="EO135" s="7" t="str">
        <f t="shared" si="265"/>
        <v>NO</v>
      </c>
      <c r="EP135" s="7" t="str">
        <f t="shared" si="266"/>
        <v>NO</v>
      </c>
      <c r="EQ135" s="7" t="str">
        <f t="shared" si="267"/>
        <v/>
      </c>
      <c r="ER135" s="7" t="str">
        <f t="shared" si="268"/>
        <v/>
      </c>
      <c r="ES135" s="7" t="str">
        <f>IF(AND(ISNUMBER('IP Rules'!R135),'IP Rules'!R135&gt;=0,'IP Rules'!R135&lt;=65535),"GOOD","BAD")</f>
        <v>BAD</v>
      </c>
      <c r="ET135" s="7" t="str">
        <f>IF(OR(AND(ISNUMBER('IP Rules'!T135),'IP Rules'!T135&gt;=1,'IP Rules'!T135&lt;=65535,'IP Rules'!R135&lt;'IP Rules'!T135),'IP Rules'!T135=""),"GOOD","BAD")</f>
        <v>GOOD</v>
      </c>
      <c r="EU135" s="9" t="str">
        <f t="shared" si="269"/>
        <v/>
      </c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</row>
    <row r="136" spans="1:211" ht="15.75" thickBot="1">
      <c r="A136" s="2"/>
      <c r="B136" s="6">
        <f t="shared" si="241"/>
        <v>126</v>
      </c>
      <c r="C136" s="2"/>
      <c r="D136" s="48" t="str">
        <f>IF(ISBLANK('IP Rules'!H136),"",'IP Rules'!H136)</f>
        <v/>
      </c>
      <c r="E136" s="52" t="str">
        <f t="shared" si="157"/>
        <v/>
      </c>
      <c r="F136" s="52" t="str">
        <f t="shared" si="158"/>
        <v/>
      </c>
      <c r="G136" s="52" t="str">
        <f t="shared" si="159"/>
        <v/>
      </c>
      <c r="H136" s="52" t="str">
        <f t="shared" si="160"/>
        <v/>
      </c>
      <c r="I136" s="52" t="str">
        <f t="shared" si="161"/>
        <v/>
      </c>
      <c r="J136" s="52" t="str">
        <f t="shared" si="162"/>
        <v/>
      </c>
      <c r="K136" s="52" t="str">
        <f t="shared" si="163"/>
        <v/>
      </c>
      <c r="L136" s="52" t="str">
        <f t="shared" si="164"/>
        <v/>
      </c>
      <c r="M136" s="2"/>
      <c r="N136" s="52" t="str">
        <f t="shared" si="165"/>
        <v/>
      </c>
      <c r="O136" s="2"/>
      <c r="P136" s="103" t="str">
        <f>IF(UPPER('IP Rules'!H136)="ANY","",IF(LEN(TRIM('IP Rules'!J136))=0,"",'IP Rules'!J136))</f>
        <v/>
      </c>
      <c r="Q136" s="7" t="str">
        <f t="shared" si="166"/>
        <v/>
      </c>
      <c r="R136" s="109" t="str">
        <f t="shared" si="167"/>
        <v>MISSING</v>
      </c>
      <c r="S136" s="109" t="str">
        <f t="shared" si="168"/>
        <v>MISSING</v>
      </c>
      <c r="T136" s="109" t="str">
        <f t="shared" si="169"/>
        <v>MISSING</v>
      </c>
      <c r="U136" s="110" t="str">
        <f t="shared" si="170"/>
        <v>ERROR</v>
      </c>
      <c r="V136" s="111" t="str">
        <f t="shared" si="171"/>
        <v>ERROR</v>
      </c>
      <c r="W136" s="111" t="str">
        <f t="shared" si="172"/>
        <v>ERROR</v>
      </c>
      <c r="X136" s="111" t="str">
        <f t="shared" si="173"/>
        <v>ERROR</v>
      </c>
      <c r="Y136" s="109" t="str">
        <f t="shared" si="174"/>
        <v>ERROR</v>
      </c>
      <c r="Z136" s="110" t="str">
        <f t="shared" si="175"/>
        <v>ERROR</v>
      </c>
      <c r="AA136" s="109" t="str">
        <f t="shared" si="176"/>
        <v>ERROR</v>
      </c>
      <c r="AB136" s="109" t="str">
        <f t="shared" si="177"/>
        <v>ERROR</v>
      </c>
      <c r="AC136" s="109" t="str">
        <f t="shared" si="178"/>
        <v>ERROR</v>
      </c>
      <c r="AD136" s="109" t="str">
        <f t="shared" si="179"/>
        <v>ERROR</v>
      </c>
      <c r="AE136" s="110" t="str">
        <f t="shared" si="180"/>
        <v>ERROR</v>
      </c>
      <c r="AF136" s="7" t="str">
        <f t="shared" si="181"/>
        <v/>
      </c>
      <c r="AG136" s="104" t="str">
        <f t="shared" si="182"/>
        <v/>
      </c>
      <c r="AH136" s="104" t="str">
        <f t="shared" si="183"/>
        <v/>
      </c>
      <c r="AI136" s="104" t="str">
        <f t="shared" si="184"/>
        <v/>
      </c>
      <c r="AJ136" s="114" t="str">
        <f>IF(AND(Q136&lt;&gt;"ERROR",UPPER('IP Rules'!D136)="GLOBAL",UPPER(N136)="ANY"),"All_IPs","")</f>
        <v/>
      </c>
      <c r="AK136" s="114" t="str">
        <f>IF(AND(Q136&lt;&gt;"ERROR",UPPER('IP Rules'!D136)="NATIONAL",UPPER(N136)="ANY"),"GRP_ALL_CNSP_SUBNETS","")</f>
        <v/>
      </c>
      <c r="AL136" s="104" t="str">
        <f>IF(LEN(TRIM(D136))=0,"",IF(AND(Q136&lt;&gt;"ERROR",UPPER('IP Rules'!H136)&lt;&gt;"ANY"),AI136&amp;N136&amp;"_"&amp;AG136,""))</f>
        <v/>
      </c>
      <c r="AM136" s="109" t="str">
        <f t="shared" si="185"/>
        <v>FAILED CHECKS</v>
      </c>
      <c r="AN136" s="2"/>
      <c r="AO136" s="62" t="str">
        <f t="shared" si="152"/>
        <v/>
      </c>
      <c r="AP136" s="26"/>
      <c r="AQ136" s="62" t="str">
        <f t="shared" si="186"/>
        <v/>
      </c>
      <c r="AR136" s="26"/>
      <c r="AS136" s="6">
        <f>'IP Rules'!F136</f>
        <v>0</v>
      </c>
      <c r="AT136" s="2"/>
      <c r="AU136" s="6">
        <f t="shared" si="187"/>
        <v>126</v>
      </c>
      <c r="AV136" s="2"/>
      <c r="AW136" s="46" t="str">
        <f>IF(ISBLANK('IP Rules'!L136),"",'IP Rules'!L136)</f>
        <v/>
      </c>
      <c r="AX136" s="2"/>
      <c r="AY136" s="52" t="str">
        <f t="shared" si="188"/>
        <v/>
      </c>
      <c r="AZ136" s="52" t="str">
        <f t="shared" si="189"/>
        <v/>
      </c>
      <c r="BA136" s="52" t="str">
        <f t="shared" si="190"/>
        <v/>
      </c>
      <c r="BB136" s="52" t="str">
        <f t="shared" si="191"/>
        <v/>
      </c>
      <c r="BC136" s="52" t="str">
        <f t="shared" si="192"/>
        <v/>
      </c>
      <c r="BD136" s="52" t="str">
        <f t="shared" si="193"/>
        <v/>
      </c>
      <c r="BE136" s="52" t="str">
        <f t="shared" si="194"/>
        <v/>
      </c>
      <c r="BF136" s="52" t="str">
        <f t="shared" si="195"/>
        <v/>
      </c>
      <c r="BG136" s="52" t="str">
        <f t="shared" si="196"/>
        <v/>
      </c>
      <c r="BH136" s="2"/>
      <c r="BI136" s="103" t="str">
        <f>IF(ISBLANK('IP Rules'!N136),"",'IP Rules'!N136)</f>
        <v/>
      </c>
      <c r="BJ136" s="110" t="str">
        <f t="shared" si="245"/>
        <v/>
      </c>
      <c r="BK136" s="109" t="str">
        <f t="shared" si="246"/>
        <v>MISSING</v>
      </c>
      <c r="BL136" s="109" t="str">
        <f t="shared" si="247"/>
        <v>MISSING</v>
      </c>
      <c r="BM136" s="109" t="str">
        <f t="shared" si="248"/>
        <v>MISSING</v>
      </c>
      <c r="BN136" s="110" t="str">
        <f t="shared" si="249"/>
        <v>ERROR</v>
      </c>
      <c r="BO136" s="111" t="str">
        <f t="shared" si="250"/>
        <v>ERROR</v>
      </c>
      <c r="BP136" s="111" t="str">
        <f t="shared" si="251"/>
        <v>ERROR</v>
      </c>
      <c r="BQ136" s="111" t="str">
        <f t="shared" si="252"/>
        <v>ERROR</v>
      </c>
      <c r="BR136" s="109" t="str">
        <f t="shared" si="253"/>
        <v>ERROR</v>
      </c>
      <c r="BS136" s="110" t="str">
        <f t="shared" si="254"/>
        <v>ERROR</v>
      </c>
      <c r="BT136" s="109" t="str">
        <f t="shared" si="197"/>
        <v>ERROR</v>
      </c>
      <c r="BU136" s="109" t="str">
        <f t="shared" si="198"/>
        <v>ERROR</v>
      </c>
      <c r="BV136" s="109" t="str">
        <f t="shared" si="199"/>
        <v>ERROR</v>
      </c>
      <c r="BW136" s="109" t="str">
        <f t="shared" si="200"/>
        <v>ERROR</v>
      </c>
      <c r="BX136" s="110" t="str">
        <f t="shared" si="255"/>
        <v>ERROR</v>
      </c>
      <c r="BY136" s="110" t="str">
        <f t="shared" si="243"/>
        <v/>
      </c>
      <c r="BZ136" s="117" t="str">
        <f t="shared" si="201"/>
        <v>OK</v>
      </c>
      <c r="CA136" s="104" t="str">
        <f t="shared" si="256"/>
        <v/>
      </c>
      <c r="CB136" s="104" t="str">
        <f t="shared" si="257"/>
        <v/>
      </c>
      <c r="CC136" s="104" t="str">
        <f t="shared" si="258"/>
        <v/>
      </c>
      <c r="CD136" s="109" t="str">
        <f t="shared" si="202"/>
        <v>FAILED CHECKS</v>
      </c>
      <c r="CE136" s="22"/>
      <c r="CF136" s="116" t="str">
        <f t="shared" si="259"/>
        <v>ERROR</v>
      </c>
      <c r="CG136" s="116" t="str">
        <f t="shared" si="260"/>
        <v>-</v>
      </c>
      <c r="CH136" s="116" t="str">
        <f t="shared" si="261"/>
        <v>-</v>
      </c>
      <c r="CI136" s="116" t="str">
        <f t="shared" si="262"/>
        <v>-</v>
      </c>
      <c r="CJ136" s="116">
        <f t="shared" si="203"/>
        <v>0</v>
      </c>
      <c r="CK136" s="116">
        <f t="shared" si="204"/>
        <v>0</v>
      </c>
      <c r="CL136" s="116">
        <f t="shared" si="205"/>
        <v>0</v>
      </c>
      <c r="CM136" s="116">
        <f t="shared" si="206"/>
        <v>0</v>
      </c>
      <c r="CN136" s="116">
        <f t="shared" si="207"/>
        <v>0</v>
      </c>
      <c r="CO136" s="116">
        <f t="shared" si="208"/>
        <v>0</v>
      </c>
      <c r="CP136" s="116">
        <f t="shared" si="209"/>
        <v>0</v>
      </c>
      <c r="CQ136" s="116">
        <f t="shared" si="210"/>
        <v>0</v>
      </c>
      <c r="CR136" s="116">
        <f t="shared" si="211"/>
        <v>0</v>
      </c>
      <c r="CS136" s="116">
        <f t="shared" si="212"/>
        <v>0</v>
      </c>
      <c r="CT136" s="116">
        <f t="shared" si="213"/>
        <v>0</v>
      </c>
      <c r="CU136" s="116">
        <f t="shared" si="214"/>
        <v>0</v>
      </c>
      <c r="CV136" s="116">
        <f t="shared" si="215"/>
        <v>0</v>
      </c>
      <c r="CW136" s="116">
        <f t="shared" si="216"/>
        <v>0</v>
      </c>
      <c r="CX136" s="116">
        <f t="shared" si="217"/>
        <v>0</v>
      </c>
      <c r="CY136" s="116">
        <f t="shared" si="218"/>
        <v>0</v>
      </c>
      <c r="CZ136" s="116">
        <f t="shared" si="219"/>
        <v>0</v>
      </c>
      <c r="DA136" s="116">
        <f t="shared" si="220"/>
        <v>0</v>
      </c>
      <c r="DB136" s="116">
        <f t="shared" si="221"/>
        <v>0</v>
      </c>
      <c r="DC136" s="116">
        <f t="shared" si="222"/>
        <v>0</v>
      </c>
      <c r="DD136" s="116">
        <f t="shared" si="223"/>
        <v>0</v>
      </c>
      <c r="DE136" s="116">
        <f t="shared" si="224"/>
        <v>0</v>
      </c>
      <c r="DF136" s="116">
        <f t="shared" si="225"/>
        <v>0</v>
      </c>
      <c r="DG136" s="116">
        <f t="shared" si="226"/>
        <v>0</v>
      </c>
      <c r="DH136" s="116">
        <f t="shared" si="227"/>
        <v>0</v>
      </c>
      <c r="DI136" s="116">
        <f t="shared" si="228"/>
        <v>0</v>
      </c>
      <c r="DJ136" s="116">
        <f t="shared" si="229"/>
        <v>0</v>
      </c>
      <c r="DK136" s="116">
        <f t="shared" si="230"/>
        <v>0</v>
      </c>
      <c r="DL136" s="116">
        <f t="shared" si="231"/>
        <v>0</v>
      </c>
      <c r="DM136" s="116">
        <f t="shared" si="232"/>
        <v>0</v>
      </c>
      <c r="DN136" s="116">
        <f t="shared" si="233"/>
        <v>0</v>
      </c>
      <c r="DO136" s="116">
        <f t="shared" si="234"/>
        <v>0</v>
      </c>
      <c r="DP136" s="116">
        <f t="shared" si="235"/>
        <v>0</v>
      </c>
      <c r="DQ136" s="116">
        <f t="shared" si="236"/>
        <v>0</v>
      </c>
      <c r="DR136" s="116">
        <f t="shared" si="237"/>
        <v>0</v>
      </c>
      <c r="DS136" s="116">
        <f t="shared" si="238"/>
        <v>0</v>
      </c>
      <c r="DT136" s="116">
        <f t="shared" si="244"/>
        <v>0</v>
      </c>
      <c r="DU136" s="116">
        <f t="shared" si="239"/>
        <v>0</v>
      </c>
      <c r="DV136" s="116">
        <f t="shared" si="263"/>
        <v>0</v>
      </c>
      <c r="DW136" s="116">
        <f t="shared" si="264"/>
        <v>0</v>
      </c>
      <c r="DX136" s="114" t="b">
        <f t="shared" si="153"/>
        <v>0</v>
      </c>
      <c r="DY136" s="116" t="str">
        <f t="shared" si="240"/>
        <v>FAILED CHECKS</v>
      </c>
      <c r="DZ136" s="2"/>
      <c r="EA136" s="105" t="str">
        <f t="shared" si="154"/>
        <v/>
      </c>
      <c r="EB136" s="2"/>
      <c r="EC136" s="105" t="str">
        <f t="shared" si="155"/>
        <v/>
      </c>
      <c r="ED136" s="2"/>
      <c r="EE136" s="105" t="str">
        <f t="shared" si="156"/>
        <v/>
      </c>
      <c r="EF136" s="2"/>
      <c r="EG136" s="6">
        <f t="shared" si="242"/>
        <v>126</v>
      </c>
      <c r="EH136" s="2"/>
      <c r="EI136" s="29" t="str">
        <f>IF(ISBLANK('IP Rules'!P136),"",'IP Rules'!P136)</f>
        <v/>
      </c>
      <c r="EJ136" s="2"/>
      <c r="EK136" s="29" t="str">
        <f>IF(ISBLANK('IP Rules'!R136),"",'IP Rules'!R136)</f>
        <v/>
      </c>
      <c r="EL136" s="2"/>
      <c r="EM136" s="29" t="str">
        <f>IF(ISBLANK('IP Rules'!T136),"",'IP Rules'!T136)</f>
        <v/>
      </c>
      <c r="EN136" s="2"/>
      <c r="EO136" s="7" t="str">
        <f t="shared" si="265"/>
        <v>NO</v>
      </c>
      <c r="EP136" s="7" t="str">
        <f t="shared" si="266"/>
        <v>NO</v>
      </c>
      <c r="EQ136" s="7" t="str">
        <f t="shared" si="267"/>
        <v/>
      </c>
      <c r="ER136" s="7" t="str">
        <f t="shared" si="268"/>
        <v/>
      </c>
      <c r="ES136" s="7" t="str">
        <f>IF(AND(ISNUMBER('IP Rules'!R136),'IP Rules'!R136&gt;=0,'IP Rules'!R136&lt;=65535),"GOOD","BAD")</f>
        <v>BAD</v>
      </c>
      <c r="ET136" s="7" t="str">
        <f>IF(OR(AND(ISNUMBER('IP Rules'!T136),'IP Rules'!T136&gt;=1,'IP Rules'!T136&lt;=65535,'IP Rules'!R136&lt;'IP Rules'!T136),'IP Rules'!T136=""),"GOOD","BAD")</f>
        <v>GOOD</v>
      </c>
      <c r="EU136" s="9" t="str">
        <f t="shared" si="269"/>
        <v/>
      </c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</row>
    <row r="137" spans="1:211" ht="15.75" thickBot="1">
      <c r="A137" s="2"/>
      <c r="B137" s="6">
        <f t="shared" si="241"/>
        <v>127</v>
      </c>
      <c r="C137" s="2"/>
      <c r="D137" s="48" t="str">
        <f>IF(ISBLANK('IP Rules'!H137),"",'IP Rules'!H137)</f>
        <v/>
      </c>
      <c r="E137" s="52" t="str">
        <f t="shared" si="157"/>
        <v/>
      </c>
      <c r="F137" s="52" t="str">
        <f t="shared" si="158"/>
        <v/>
      </c>
      <c r="G137" s="52" t="str">
        <f t="shared" si="159"/>
        <v/>
      </c>
      <c r="H137" s="52" t="str">
        <f t="shared" si="160"/>
        <v/>
      </c>
      <c r="I137" s="52" t="str">
        <f t="shared" si="161"/>
        <v/>
      </c>
      <c r="J137" s="52" t="str">
        <f t="shared" si="162"/>
        <v/>
      </c>
      <c r="K137" s="52" t="str">
        <f t="shared" si="163"/>
        <v/>
      </c>
      <c r="L137" s="52" t="str">
        <f t="shared" si="164"/>
        <v/>
      </c>
      <c r="M137" s="2"/>
      <c r="N137" s="52" t="str">
        <f t="shared" si="165"/>
        <v/>
      </c>
      <c r="O137" s="2"/>
      <c r="P137" s="103" t="str">
        <f>IF(UPPER('IP Rules'!H137)="ANY","",IF(LEN(TRIM('IP Rules'!J137))=0,"",'IP Rules'!J137))</f>
        <v/>
      </c>
      <c r="Q137" s="7" t="str">
        <f t="shared" si="166"/>
        <v/>
      </c>
      <c r="R137" s="109" t="str">
        <f t="shared" si="167"/>
        <v>MISSING</v>
      </c>
      <c r="S137" s="109" t="str">
        <f t="shared" si="168"/>
        <v>MISSING</v>
      </c>
      <c r="T137" s="109" t="str">
        <f t="shared" si="169"/>
        <v>MISSING</v>
      </c>
      <c r="U137" s="110" t="str">
        <f t="shared" si="170"/>
        <v>ERROR</v>
      </c>
      <c r="V137" s="111" t="str">
        <f t="shared" si="171"/>
        <v>ERROR</v>
      </c>
      <c r="W137" s="111" t="str">
        <f t="shared" si="172"/>
        <v>ERROR</v>
      </c>
      <c r="X137" s="111" t="str">
        <f t="shared" si="173"/>
        <v>ERROR</v>
      </c>
      <c r="Y137" s="109" t="str">
        <f t="shared" si="174"/>
        <v>ERROR</v>
      </c>
      <c r="Z137" s="110" t="str">
        <f t="shared" si="175"/>
        <v>ERROR</v>
      </c>
      <c r="AA137" s="109" t="str">
        <f t="shared" si="176"/>
        <v>ERROR</v>
      </c>
      <c r="AB137" s="109" t="str">
        <f t="shared" si="177"/>
        <v>ERROR</v>
      </c>
      <c r="AC137" s="109" t="str">
        <f t="shared" si="178"/>
        <v>ERROR</v>
      </c>
      <c r="AD137" s="109" t="str">
        <f t="shared" si="179"/>
        <v>ERROR</v>
      </c>
      <c r="AE137" s="110" t="str">
        <f t="shared" si="180"/>
        <v>ERROR</v>
      </c>
      <c r="AF137" s="7" t="str">
        <f t="shared" si="181"/>
        <v/>
      </c>
      <c r="AG137" s="104" t="str">
        <f t="shared" si="182"/>
        <v/>
      </c>
      <c r="AH137" s="104" t="str">
        <f t="shared" si="183"/>
        <v/>
      </c>
      <c r="AI137" s="104" t="str">
        <f t="shared" si="184"/>
        <v/>
      </c>
      <c r="AJ137" s="114" t="str">
        <f>IF(AND(Q137&lt;&gt;"ERROR",UPPER('IP Rules'!D137)="GLOBAL",UPPER(N137)="ANY"),"All_IPs","")</f>
        <v/>
      </c>
      <c r="AK137" s="114" t="str">
        <f>IF(AND(Q137&lt;&gt;"ERROR",UPPER('IP Rules'!D137)="NATIONAL",UPPER(N137)="ANY"),"GRP_ALL_CNSP_SUBNETS","")</f>
        <v/>
      </c>
      <c r="AL137" s="104" t="str">
        <f>IF(LEN(TRIM(D137))=0,"",IF(AND(Q137&lt;&gt;"ERROR",UPPER('IP Rules'!H137)&lt;&gt;"ANY"),AI137&amp;N137&amp;"_"&amp;AG137,""))</f>
        <v/>
      </c>
      <c r="AM137" s="109" t="str">
        <f t="shared" si="185"/>
        <v>FAILED CHECKS</v>
      </c>
      <c r="AN137" s="2"/>
      <c r="AO137" s="62" t="str">
        <f t="shared" si="152"/>
        <v/>
      </c>
      <c r="AP137" s="26"/>
      <c r="AQ137" s="62" t="str">
        <f t="shared" si="186"/>
        <v/>
      </c>
      <c r="AR137" s="26"/>
      <c r="AS137" s="6">
        <f>'IP Rules'!F137</f>
        <v>0</v>
      </c>
      <c r="AT137" s="2"/>
      <c r="AU137" s="6">
        <f t="shared" si="187"/>
        <v>127</v>
      </c>
      <c r="AV137" s="2"/>
      <c r="AW137" s="46" t="str">
        <f>IF(ISBLANK('IP Rules'!L137),"",'IP Rules'!L137)</f>
        <v/>
      </c>
      <c r="AX137" s="2"/>
      <c r="AY137" s="52" t="str">
        <f t="shared" si="188"/>
        <v/>
      </c>
      <c r="AZ137" s="52" t="str">
        <f t="shared" si="189"/>
        <v/>
      </c>
      <c r="BA137" s="52" t="str">
        <f t="shared" si="190"/>
        <v/>
      </c>
      <c r="BB137" s="52" t="str">
        <f t="shared" si="191"/>
        <v/>
      </c>
      <c r="BC137" s="52" t="str">
        <f t="shared" si="192"/>
        <v/>
      </c>
      <c r="BD137" s="52" t="str">
        <f t="shared" si="193"/>
        <v/>
      </c>
      <c r="BE137" s="52" t="str">
        <f t="shared" si="194"/>
        <v/>
      </c>
      <c r="BF137" s="52" t="str">
        <f t="shared" si="195"/>
        <v/>
      </c>
      <c r="BG137" s="52" t="str">
        <f t="shared" si="196"/>
        <v/>
      </c>
      <c r="BH137" s="2"/>
      <c r="BI137" s="103" t="str">
        <f>IF(ISBLANK('IP Rules'!N137),"",'IP Rules'!N137)</f>
        <v/>
      </c>
      <c r="BJ137" s="110" t="str">
        <f t="shared" si="245"/>
        <v/>
      </c>
      <c r="BK137" s="109" t="str">
        <f t="shared" si="246"/>
        <v>MISSING</v>
      </c>
      <c r="BL137" s="109" t="str">
        <f t="shared" si="247"/>
        <v>MISSING</v>
      </c>
      <c r="BM137" s="109" t="str">
        <f t="shared" si="248"/>
        <v>MISSING</v>
      </c>
      <c r="BN137" s="110" t="str">
        <f t="shared" si="249"/>
        <v>ERROR</v>
      </c>
      <c r="BO137" s="111" t="str">
        <f t="shared" si="250"/>
        <v>ERROR</v>
      </c>
      <c r="BP137" s="111" t="str">
        <f t="shared" si="251"/>
        <v>ERROR</v>
      </c>
      <c r="BQ137" s="111" t="str">
        <f t="shared" si="252"/>
        <v>ERROR</v>
      </c>
      <c r="BR137" s="109" t="str">
        <f t="shared" si="253"/>
        <v>ERROR</v>
      </c>
      <c r="BS137" s="110" t="str">
        <f t="shared" si="254"/>
        <v>ERROR</v>
      </c>
      <c r="BT137" s="109" t="str">
        <f t="shared" si="197"/>
        <v>ERROR</v>
      </c>
      <c r="BU137" s="109" t="str">
        <f t="shared" si="198"/>
        <v>ERROR</v>
      </c>
      <c r="BV137" s="109" t="str">
        <f t="shared" si="199"/>
        <v>ERROR</v>
      </c>
      <c r="BW137" s="109" t="str">
        <f t="shared" si="200"/>
        <v>ERROR</v>
      </c>
      <c r="BX137" s="110" t="str">
        <f t="shared" si="255"/>
        <v>ERROR</v>
      </c>
      <c r="BY137" s="110" t="str">
        <f t="shared" si="243"/>
        <v/>
      </c>
      <c r="BZ137" s="117" t="str">
        <f t="shared" si="201"/>
        <v>OK</v>
      </c>
      <c r="CA137" s="104" t="str">
        <f t="shared" si="256"/>
        <v/>
      </c>
      <c r="CB137" s="104" t="str">
        <f t="shared" si="257"/>
        <v/>
      </c>
      <c r="CC137" s="104" t="str">
        <f t="shared" si="258"/>
        <v/>
      </c>
      <c r="CD137" s="109" t="str">
        <f t="shared" si="202"/>
        <v>FAILED CHECKS</v>
      </c>
      <c r="CE137" s="22"/>
      <c r="CF137" s="116" t="str">
        <f t="shared" si="259"/>
        <v>ERROR</v>
      </c>
      <c r="CG137" s="116" t="str">
        <f t="shared" si="260"/>
        <v>-</v>
      </c>
      <c r="CH137" s="116" t="str">
        <f t="shared" si="261"/>
        <v>-</v>
      </c>
      <c r="CI137" s="116" t="str">
        <f t="shared" si="262"/>
        <v>-</v>
      </c>
      <c r="CJ137" s="116">
        <f t="shared" si="203"/>
        <v>0</v>
      </c>
      <c r="CK137" s="116">
        <f t="shared" si="204"/>
        <v>0</v>
      </c>
      <c r="CL137" s="116">
        <f t="shared" si="205"/>
        <v>0</v>
      </c>
      <c r="CM137" s="116">
        <f t="shared" si="206"/>
        <v>0</v>
      </c>
      <c r="CN137" s="116">
        <f t="shared" si="207"/>
        <v>0</v>
      </c>
      <c r="CO137" s="116">
        <f t="shared" si="208"/>
        <v>0</v>
      </c>
      <c r="CP137" s="116">
        <f t="shared" si="209"/>
        <v>0</v>
      </c>
      <c r="CQ137" s="116">
        <f t="shared" si="210"/>
        <v>0</v>
      </c>
      <c r="CR137" s="116">
        <f t="shared" si="211"/>
        <v>0</v>
      </c>
      <c r="CS137" s="116">
        <f t="shared" si="212"/>
        <v>0</v>
      </c>
      <c r="CT137" s="116">
        <f t="shared" si="213"/>
        <v>0</v>
      </c>
      <c r="CU137" s="116">
        <f t="shared" si="214"/>
        <v>0</v>
      </c>
      <c r="CV137" s="116">
        <f t="shared" si="215"/>
        <v>0</v>
      </c>
      <c r="CW137" s="116">
        <f t="shared" si="216"/>
        <v>0</v>
      </c>
      <c r="CX137" s="116">
        <f t="shared" si="217"/>
        <v>0</v>
      </c>
      <c r="CY137" s="116">
        <f t="shared" si="218"/>
        <v>0</v>
      </c>
      <c r="CZ137" s="116">
        <f t="shared" si="219"/>
        <v>0</v>
      </c>
      <c r="DA137" s="116">
        <f t="shared" si="220"/>
        <v>0</v>
      </c>
      <c r="DB137" s="116">
        <f t="shared" si="221"/>
        <v>0</v>
      </c>
      <c r="DC137" s="116">
        <f t="shared" si="222"/>
        <v>0</v>
      </c>
      <c r="DD137" s="116">
        <f t="shared" si="223"/>
        <v>0</v>
      </c>
      <c r="DE137" s="116">
        <f t="shared" si="224"/>
        <v>0</v>
      </c>
      <c r="DF137" s="116">
        <f t="shared" si="225"/>
        <v>0</v>
      </c>
      <c r="DG137" s="116">
        <f t="shared" si="226"/>
        <v>0</v>
      </c>
      <c r="DH137" s="116">
        <f t="shared" si="227"/>
        <v>0</v>
      </c>
      <c r="DI137" s="116">
        <f t="shared" si="228"/>
        <v>0</v>
      </c>
      <c r="DJ137" s="116">
        <f t="shared" si="229"/>
        <v>0</v>
      </c>
      <c r="DK137" s="116">
        <f t="shared" si="230"/>
        <v>0</v>
      </c>
      <c r="DL137" s="116">
        <f t="shared" si="231"/>
        <v>0</v>
      </c>
      <c r="DM137" s="116">
        <f t="shared" si="232"/>
        <v>0</v>
      </c>
      <c r="DN137" s="116">
        <f t="shared" si="233"/>
        <v>0</v>
      </c>
      <c r="DO137" s="116">
        <f t="shared" si="234"/>
        <v>0</v>
      </c>
      <c r="DP137" s="116">
        <f t="shared" si="235"/>
        <v>0</v>
      </c>
      <c r="DQ137" s="116">
        <f t="shared" si="236"/>
        <v>0</v>
      </c>
      <c r="DR137" s="116">
        <f t="shared" si="237"/>
        <v>0</v>
      </c>
      <c r="DS137" s="116">
        <f t="shared" si="238"/>
        <v>0</v>
      </c>
      <c r="DT137" s="116">
        <f t="shared" si="244"/>
        <v>0</v>
      </c>
      <c r="DU137" s="116">
        <f t="shared" si="239"/>
        <v>0</v>
      </c>
      <c r="DV137" s="116">
        <f t="shared" si="263"/>
        <v>0</v>
      </c>
      <c r="DW137" s="116">
        <f t="shared" si="264"/>
        <v>0</v>
      </c>
      <c r="DX137" s="114" t="b">
        <f t="shared" si="153"/>
        <v>0</v>
      </c>
      <c r="DY137" s="116" t="str">
        <f t="shared" si="240"/>
        <v>FAILED CHECKS</v>
      </c>
      <c r="DZ137" s="2"/>
      <c r="EA137" s="105" t="str">
        <f t="shared" si="154"/>
        <v/>
      </c>
      <c r="EB137" s="2"/>
      <c r="EC137" s="105" t="str">
        <f t="shared" si="155"/>
        <v/>
      </c>
      <c r="ED137" s="2"/>
      <c r="EE137" s="105" t="str">
        <f t="shared" si="156"/>
        <v/>
      </c>
      <c r="EF137" s="2"/>
      <c r="EG137" s="6">
        <f t="shared" si="242"/>
        <v>127</v>
      </c>
      <c r="EH137" s="2"/>
      <c r="EI137" s="29" t="str">
        <f>IF(ISBLANK('IP Rules'!P137),"",'IP Rules'!P137)</f>
        <v/>
      </c>
      <c r="EJ137" s="2"/>
      <c r="EK137" s="29" t="str">
        <f>IF(ISBLANK('IP Rules'!R137),"",'IP Rules'!R137)</f>
        <v/>
      </c>
      <c r="EL137" s="2"/>
      <c r="EM137" s="29" t="str">
        <f>IF(ISBLANK('IP Rules'!T137),"",'IP Rules'!T137)</f>
        <v/>
      </c>
      <c r="EN137" s="2"/>
      <c r="EO137" s="7" t="str">
        <f t="shared" si="265"/>
        <v>NO</v>
      </c>
      <c r="EP137" s="7" t="str">
        <f t="shared" si="266"/>
        <v>NO</v>
      </c>
      <c r="EQ137" s="7" t="str">
        <f t="shared" si="267"/>
        <v/>
      </c>
      <c r="ER137" s="7" t="str">
        <f t="shared" si="268"/>
        <v/>
      </c>
      <c r="ES137" s="7" t="str">
        <f>IF(AND(ISNUMBER('IP Rules'!R137),'IP Rules'!R137&gt;=0,'IP Rules'!R137&lt;=65535),"GOOD","BAD")</f>
        <v>BAD</v>
      </c>
      <c r="ET137" s="7" t="str">
        <f>IF(OR(AND(ISNUMBER('IP Rules'!T137),'IP Rules'!T137&gt;=1,'IP Rules'!T137&lt;=65535,'IP Rules'!R137&lt;'IP Rules'!T137),'IP Rules'!T137=""),"GOOD","BAD")</f>
        <v>GOOD</v>
      </c>
      <c r="EU137" s="9" t="str">
        <f t="shared" si="269"/>
        <v/>
      </c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</row>
    <row r="138" spans="1:211" ht="15.75" thickBot="1">
      <c r="A138" s="2"/>
      <c r="B138" s="6">
        <f t="shared" si="241"/>
        <v>128</v>
      </c>
      <c r="C138" s="2"/>
      <c r="D138" s="48" t="str">
        <f>IF(ISBLANK('IP Rules'!H138),"",'IP Rules'!H138)</f>
        <v/>
      </c>
      <c r="E138" s="52" t="str">
        <f t="shared" si="157"/>
        <v/>
      </c>
      <c r="F138" s="52" t="str">
        <f t="shared" si="158"/>
        <v/>
      </c>
      <c r="G138" s="52" t="str">
        <f t="shared" si="159"/>
        <v/>
      </c>
      <c r="H138" s="52" t="str">
        <f t="shared" si="160"/>
        <v/>
      </c>
      <c r="I138" s="52" t="str">
        <f t="shared" si="161"/>
        <v/>
      </c>
      <c r="J138" s="52" t="str">
        <f t="shared" si="162"/>
        <v/>
      </c>
      <c r="K138" s="52" t="str">
        <f t="shared" si="163"/>
        <v/>
      </c>
      <c r="L138" s="52" t="str">
        <f t="shared" si="164"/>
        <v/>
      </c>
      <c r="M138" s="2"/>
      <c r="N138" s="52" t="str">
        <f t="shared" si="165"/>
        <v/>
      </c>
      <c r="O138" s="2"/>
      <c r="P138" s="103" t="str">
        <f>IF(UPPER('IP Rules'!H138)="ANY","",IF(LEN(TRIM('IP Rules'!J138))=0,"",'IP Rules'!J138))</f>
        <v/>
      </c>
      <c r="Q138" s="7" t="str">
        <f t="shared" si="166"/>
        <v/>
      </c>
      <c r="R138" s="109" t="str">
        <f t="shared" si="167"/>
        <v>MISSING</v>
      </c>
      <c r="S138" s="109" t="str">
        <f t="shared" si="168"/>
        <v>MISSING</v>
      </c>
      <c r="T138" s="109" t="str">
        <f t="shared" si="169"/>
        <v>MISSING</v>
      </c>
      <c r="U138" s="110" t="str">
        <f t="shared" si="170"/>
        <v>ERROR</v>
      </c>
      <c r="V138" s="111" t="str">
        <f t="shared" si="171"/>
        <v>ERROR</v>
      </c>
      <c r="W138" s="111" t="str">
        <f t="shared" si="172"/>
        <v>ERROR</v>
      </c>
      <c r="X138" s="111" t="str">
        <f t="shared" si="173"/>
        <v>ERROR</v>
      </c>
      <c r="Y138" s="109" t="str">
        <f t="shared" si="174"/>
        <v>ERROR</v>
      </c>
      <c r="Z138" s="110" t="str">
        <f t="shared" si="175"/>
        <v>ERROR</v>
      </c>
      <c r="AA138" s="109" t="str">
        <f t="shared" si="176"/>
        <v>ERROR</v>
      </c>
      <c r="AB138" s="109" t="str">
        <f t="shared" si="177"/>
        <v>ERROR</v>
      </c>
      <c r="AC138" s="109" t="str">
        <f t="shared" si="178"/>
        <v>ERROR</v>
      </c>
      <c r="AD138" s="109" t="str">
        <f t="shared" si="179"/>
        <v>ERROR</v>
      </c>
      <c r="AE138" s="110" t="str">
        <f t="shared" si="180"/>
        <v>ERROR</v>
      </c>
      <c r="AF138" s="7" t="str">
        <f t="shared" si="181"/>
        <v/>
      </c>
      <c r="AG138" s="104" t="str">
        <f t="shared" si="182"/>
        <v/>
      </c>
      <c r="AH138" s="104" t="str">
        <f t="shared" si="183"/>
        <v/>
      </c>
      <c r="AI138" s="104" t="str">
        <f t="shared" si="184"/>
        <v/>
      </c>
      <c r="AJ138" s="114" t="str">
        <f>IF(AND(Q138&lt;&gt;"ERROR",UPPER('IP Rules'!D138)="GLOBAL",UPPER(N138)="ANY"),"All_IPs","")</f>
        <v/>
      </c>
      <c r="AK138" s="114" t="str">
        <f>IF(AND(Q138&lt;&gt;"ERROR",UPPER('IP Rules'!D138)="NATIONAL",UPPER(N138)="ANY"),"GRP_ALL_CNSP_SUBNETS","")</f>
        <v/>
      </c>
      <c r="AL138" s="104" t="str">
        <f>IF(LEN(TRIM(D138))=0,"",IF(AND(Q138&lt;&gt;"ERROR",UPPER('IP Rules'!H138)&lt;&gt;"ANY"),AI138&amp;N138&amp;"_"&amp;AG138,""))</f>
        <v/>
      </c>
      <c r="AM138" s="109" t="str">
        <f t="shared" si="185"/>
        <v>FAILED CHECKS</v>
      </c>
      <c r="AN138" s="2"/>
      <c r="AO138" s="62" t="str">
        <f t="shared" si="152"/>
        <v/>
      </c>
      <c r="AP138" s="26"/>
      <c r="AQ138" s="62" t="str">
        <f t="shared" si="186"/>
        <v/>
      </c>
      <c r="AR138" s="26"/>
      <c r="AS138" s="6">
        <f>'IP Rules'!F138</f>
        <v>0</v>
      </c>
      <c r="AT138" s="2"/>
      <c r="AU138" s="6">
        <f t="shared" si="187"/>
        <v>128</v>
      </c>
      <c r="AV138" s="2"/>
      <c r="AW138" s="46" t="str">
        <f>IF(ISBLANK('IP Rules'!L138),"",'IP Rules'!L138)</f>
        <v/>
      </c>
      <c r="AX138" s="2"/>
      <c r="AY138" s="52" t="str">
        <f t="shared" si="188"/>
        <v/>
      </c>
      <c r="AZ138" s="52" t="str">
        <f t="shared" si="189"/>
        <v/>
      </c>
      <c r="BA138" s="52" t="str">
        <f t="shared" si="190"/>
        <v/>
      </c>
      <c r="BB138" s="52" t="str">
        <f t="shared" si="191"/>
        <v/>
      </c>
      <c r="BC138" s="52" t="str">
        <f t="shared" si="192"/>
        <v/>
      </c>
      <c r="BD138" s="52" t="str">
        <f t="shared" si="193"/>
        <v/>
      </c>
      <c r="BE138" s="52" t="str">
        <f t="shared" si="194"/>
        <v/>
      </c>
      <c r="BF138" s="52" t="str">
        <f t="shared" si="195"/>
        <v/>
      </c>
      <c r="BG138" s="52" t="str">
        <f t="shared" si="196"/>
        <v/>
      </c>
      <c r="BH138" s="2"/>
      <c r="BI138" s="103" t="str">
        <f>IF(ISBLANK('IP Rules'!N138),"",'IP Rules'!N138)</f>
        <v/>
      </c>
      <c r="BJ138" s="110" t="str">
        <f t="shared" si="245"/>
        <v/>
      </c>
      <c r="BK138" s="109" t="str">
        <f t="shared" si="246"/>
        <v>MISSING</v>
      </c>
      <c r="BL138" s="109" t="str">
        <f t="shared" si="247"/>
        <v>MISSING</v>
      </c>
      <c r="BM138" s="109" t="str">
        <f t="shared" si="248"/>
        <v>MISSING</v>
      </c>
      <c r="BN138" s="110" t="str">
        <f t="shared" si="249"/>
        <v>ERROR</v>
      </c>
      <c r="BO138" s="111" t="str">
        <f t="shared" si="250"/>
        <v>ERROR</v>
      </c>
      <c r="BP138" s="111" t="str">
        <f t="shared" si="251"/>
        <v>ERROR</v>
      </c>
      <c r="BQ138" s="111" t="str">
        <f t="shared" si="252"/>
        <v>ERROR</v>
      </c>
      <c r="BR138" s="109" t="str">
        <f t="shared" si="253"/>
        <v>ERROR</v>
      </c>
      <c r="BS138" s="110" t="str">
        <f t="shared" si="254"/>
        <v>ERROR</v>
      </c>
      <c r="BT138" s="109" t="str">
        <f t="shared" si="197"/>
        <v>ERROR</v>
      </c>
      <c r="BU138" s="109" t="str">
        <f t="shared" si="198"/>
        <v>ERROR</v>
      </c>
      <c r="BV138" s="109" t="str">
        <f t="shared" si="199"/>
        <v>ERROR</v>
      </c>
      <c r="BW138" s="109" t="str">
        <f t="shared" si="200"/>
        <v>ERROR</v>
      </c>
      <c r="BX138" s="110" t="str">
        <f t="shared" si="255"/>
        <v>ERROR</v>
      </c>
      <c r="BY138" s="110" t="str">
        <f t="shared" si="243"/>
        <v/>
      </c>
      <c r="BZ138" s="117" t="str">
        <f t="shared" si="201"/>
        <v>OK</v>
      </c>
      <c r="CA138" s="104" t="str">
        <f t="shared" si="256"/>
        <v/>
      </c>
      <c r="CB138" s="104" t="str">
        <f t="shared" si="257"/>
        <v/>
      </c>
      <c r="CC138" s="104" t="str">
        <f t="shared" si="258"/>
        <v/>
      </c>
      <c r="CD138" s="109" t="str">
        <f t="shared" si="202"/>
        <v>FAILED CHECKS</v>
      </c>
      <c r="CE138" s="22"/>
      <c r="CF138" s="116" t="str">
        <f t="shared" si="259"/>
        <v>ERROR</v>
      </c>
      <c r="CG138" s="116" t="str">
        <f t="shared" si="260"/>
        <v>-</v>
      </c>
      <c r="CH138" s="116" t="str">
        <f t="shared" si="261"/>
        <v>-</v>
      </c>
      <c r="CI138" s="116" t="str">
        <f t="shared" si="262"/>
        <v>-</v>
      </c>
      <c r="CJ138" s="116">
        <f t="shared" si="203"/>
        <v>0</v>
      </c>
      <c r="CK138" s="116">
        <f t="shared" si="204"/>
        <v>0</v>
      </c>
      <c r="CL138" s="116">
        <f t="shared" si="205"/>
        <v>0</v>
      </c>
      <c r="CM138" s="116">
        <f t="shared" si="206"/>
        <v>0</v>
      </c>
      <c r="CN138" s="116">
        <f t="shared" si="207"/>
        <v>0</v>
      </c>
      <c r="CO138" s="116">
        <f t="shared" si="208"/>
        <v>0</v>
      </c>
      <c r="CP138" s="116">
        <f t="shared" si="209"/>
        <v>0</v>
      </c>
      <c r="CQ138" s="116">
        <f t="shared" si="210"/>
        <v>0</v>
      </c>
      <c r="CR138" s="116">
        <f t="shared" si="211"/>
        <v>0</v>
      </c>
      <c r="CS138" s="116">
        <f t="shared" si="212"/>
        <v>0</v>
      </c>
      <c r="CT138" s="116">
        <f t="shared" si="213"/>
        <v>0</v>
      </c>
      <c r="CU138" s="116">
        <f t="shared" si="214"/>
        <v>0</v>
      </c>
      <c r="CV138" s="116">
        <f t="shared" si="215"/>
        <v>0</v>
      </c>
      <c r="CW138" s="116">
        <f t="shared" si="216"/>
        <v>0</v>
      </c>
      <c r="CX138" s="116">
        <f t="shared" si="217"/>
        <v>0</v>
      </c>
      <c r="CY138" s="116">
        <f t="shared" si="218"/>
        <v>0</v>
      </c>
      <c r="CZ138" s="116">
        <f t="shared" si="219"/>
        <v>0</v>
      </c>
      <c r="DA138" s="116">
        <f t="shared" si="220"/>
        <v>0</v>
      </c>
      <c r="DB138" s="116">
        <f t="shared" si="221"/>
        <v>0</v>
      </c>
      <c r="DC138" s="116">
        <f t="shared" si="222"/>
        <v>0</v>
      </c>
      <c r="DD138" s="116">
        <f t="shared" si="223"/>
        <v>0</v>
      </c>
      <c r="DE138" s="116">
        <f t="shared" si="224"/>
        <v>0</v>
      </c>
      <c r="DF138" s="116">
        <f t="shared" si="225"/>
        <v>0</v>
      </c>
      <c r="DG138" s="116">
        <f t="shared" si="226"/>
        <v>0</v>
      </c>
      <c r="DH138" s="116">
        <f t="shared" si="227"/>
        <v>0</v>
      </c>
      <c r="DI138" s="116">
        <f t="shared" si="228"/>
        <v>0</v>
      </c>
      <c r="DJ138" s="116">
        <f t="shared" si="229"/>
        <v>0</v>
      </c>
      <c r="DK138" s="116">
        <f t="shared" si="230"/>
        <v>0</v>
      </c>
      <c r="DL138" s="116">
        <f t="shared" si="231"/>
        <v>0</v>
      </c>
      <c r="DM138" s="116">
        <f t="shared" si="232"/>
        <v>0</v>
      </c>
      <c r="DN138" s="116">
        <f t="shared" si="233"/>
        <v>0</v>
      </c>
      <c r="DO138" s="116">
        <f t="shared" si="234"/>
        <v>0</v>
      </c>
      <c r="DP138" s="116">
        <f t="shared" si="235"/>
        <v>0</v>
      </c>
      <c r="DQ138" s="116">
        <f t="shared" si="236"/>
        <v>0</v>
      </c>
      <c r="DR138" s="116">
        <f t="shared" si="237"/>
        <v>0</v>
      </c>
      <c r="DS138" s="116">
        <f t="shared" si="238"/>
        <v>0</v>
      </c>
      <c r="DT138" s="116">
        <f t="shared" si="244"/>
        <v>0</v>
      </c>
      <c r="DU138" s="116">
        <f t="shared" si="239"/>
        <v>0</v>
      </c>
      <c r="DV138" s="116">
        <f t="shared" si="263"/>
        <v>0</v>
      </c>
      <c r="DW138" s="116">
        <f t="shared" si="264"/>
        <v>0</v>
      </c>
      <c r="DX138" s="114" t="b">
        <f t="shared" si="153"/>
        <v>0</v>
      </c>
      <c r="DY138" s="116" t="str">
        <f t="shared" si="240"/>
        <v>FAILED CHECKS</v>
      </c>
      <c r="DZ138" s="2"/>
      <c r="EA138" s="105" t="str">
        <f t="shared" si="154"/>
        <v/>
      </c>
      <c r="EB138" s="2"/>
      <c r="EC138" s="105" t="str">
        <f t="shared" si="155"/>
        <v/>
      </c>
      <c r="ED138" s="2"/>
      <c r="EE138" s="105" t="str">
        <f t="shared" si="156"/>
        <v/>
      </c>
      <c r="EF138" s="2"/>
      <c r="EG138" s="6">
        <f t="shared" si="242"/>
        <v>128</v>
      </c>
      <c r="EH138" s="2"/>
      <c r="EI138" s="29" t="str">
        <f>IF(ISBLANK('IP Rules'!P138),"",'IP Rules'!P138)</f>
        <v/>
      </c>
      <c r="EJ138" s="2"/>
      <c r="EK138" s="29" t="str">
        <f>IF(ISBLANK('IP Rules'!R138),"",'IP Rules'!R138)</f>
        <v/>
      </c>
      <c r="EL138" s="2"/>
      <c r="EM138" s="29" t="str">
        <f>IF(ISBLANK('IP Rules'!T138),"",'IP Rules'!T138)</f>
        <v/>
      </c>
      <c r="EN138" s="2"/>
      <c r="EO138" s="7" t="str">
        <f t="shared" si="265"/>
        <v>NO</v>
      </c>
      <c r="EP138" s="7" t="str">
        <f t="shared" si="266"/>
        <v>NO</v>
      </c>
      <c r="EQ138" s="7" t="str">
        <f t="shared" si="267"/>
        <v/>
      </c>
      <c r="ER138" s="7" t="str">
        <f t="shared" si="268"/>
        <v/>
      </c>
      <c r="ES138" s="7" t="str">
        <f>IF(AND(ISNUMBER('IP Rules'!R138),'IP Rules'!R138&gt;=0,'IP Rules'!R138&lt;=65535),"GOOD","BAD")</f>
        <v>BAD</v>
      </c>
      <c r="ET138" s="7" t="str">
        <f>IF(OR(AND(ISNUMBER('IP Rules'!T138),'IP Rules'!T138&gt;=1,'IP Rules'!T138&lt;=65535,'IP Rules'!R138&lt;'IP Rules'!T138),'IP Rules'!T138=""),"GOOD","BAD")</f>
        <v>GOOD</v>
      </c>
      <c r="EU138" s="9" t="str">
        <f t="shared" si="269"/>
        <v/>
      </c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</row>
    <row r="139" spans="1:211" ht="15.75" thickBot="1">
      <c r="A139" s="2"/>
      <c r="B139" s="6">
        <f t="shared" si="241"/>
        <v>129</v>
      </c>
      <c r="C139" s="2"/>
      <c r="D139" s="48" t="str">
        <f>IF(ISBLANK('IP Rules'!H139),"",'IP Rules'!H139)</f>
        <v/>
      </c>
      <c r="E139" s="52" t="str">
        <f t="shared" si="157"/>
        <v/>
      </c>
      <c r="F139" s="52" t="str">
        <f t="shared" si="158"/>
        <v/>
      </c>
      <c r="G139" s="52" t="str">
        <f t="shared" si="159"/>
        <v/>
      </c>
      <c r="H139" s="52" t="str">
        <f t="shared" si="160"/>
        <v/>
      </c>
      <c r="I139" s="52" t="str">
        <f t="shared" si="161"/>
        <v/>
      </c>
      <c r="J139" s="52" t="str">
        <f t="shared" si="162"/>
        <v/>
      </c>
      <c r="K139" s="52" t="str">
        <f t="shared" si="163"/>
        <v/>
      </c>
      <c r="L139" s="52" t="str">
        <f t="shared" si="164"/>
        <v/>
      </c>
      <c r="M139" s="2"/>
      <c r="N139" s="52" t="str">
        <f t="shared" si="165"/>
        <v/>
      </c>
      <c r="O139" s="2"/>
      <c r="P139" s="103" t="str">
        <f>IF(UPPER('IP Rules'!H139)="ANY","",IF(LEN(TRIM('IP Rules'!J139))=0,"",'IP Rules'!J139))</f>
        <v/>
      </c>
      <c r="Q139" s="7" t="str">
        <f t="shared" si="166"/>
        <v/>
      </c>
      <c r="R139" s="109" t="str">
        <f t="shared" si="167"/>
        <v>MISSING</v>
      </c>
      <c r="S139" s="109" t="str">
        <f t="shared" si="168"/>
        <v>MISSING</v>
      </c>
      <c r="T139" s="109" t="str">
        <f t="shared" si="169"/>
        <v>MISSING</v>
      </c>
      <c r="U139" s="110" t="str">
        <f t="shared" si="170"/>
        <v>ERROR</v>
      </c>
      <c r="V139" s="111" t="str">
        <f t="shared" si="171"/>
        <v>ERROR</v>
      </c>
      <c r="W139" s="111" t="str">
        <f t="shared" si="172"/>
        <v>ERROR</v>
      </c>
      <c r="X139" s="111" t="str">
        <f t="shared" si="173"/>
        <v>ERROR</v>
      </c>
      <c r="Y139" s="109" t="str">
        <f t="shared" si="174"/>
        <v>ERROR</v>
      </c>
      <c r="Z139" s="110" t="str">
        <f t="shared" si="175"/>
        <v>ERROR</v>
      </c>
      <c r="AA139" s="109" t="str">
        <f t="shared" si="176"/>
        <v>ERROR</v>
      </c>
      <c r="AB139" s="109" t="str">
        <f t="shared" si="177"/>
        <v>ERROR</v>
      </c>
      <c r="AC139" s="109" t="str">
        <f t="shared" si="178"/>
        <v>ERROR</v>
      </c>
      <c r="AD139" s="109" t="str">
        <f t="shared" si="179"/>
        <v>ERROR</v>
      </c>
      <c r="AE139" s="110" t="str">
        <f t="shared" si="180"/>
        <v>ERROR</v>
      </c>
      <c r="AF139" s="7" t="str">
        <f t="shared" si="181"/>
        <v/>
      </c>
      <c r="AG139" s="104" t="str">
        <f t="shared" si="182"/>
        <v/>
      </c>
      <c r="AH139" s="104" t="str">
        <f t="shared" si="183"/>
        <v/>
      </c>
      <c r="AI139" s="104" t="str">
        <f t="shared" si="184"/>
        <v/>
      </c>
      <c r="AJ139" s="114" t="str">
        <f>IF(AND(Q139&lt;&gt;"ERROR",UPPER('IP Rules'!D139)="GLOBAL",UPPER(N139)="ANY"),"All_IPs","")</f>
        <v/>
      </c>
      <c r="AK139" s="114" t="str">
        <f>IF(AND(Q139&lt;&gt;"ERROR",UPPER('IP Rules'!D139)="NATIONAL",UPPER(N139)="ANY"),"GRP_ALL_CNSP_SUBNETS","")</f>
        <v/>
      </c>
      <c r="AL139" s="104" t="str">
        <f>IF(LEN(TRIM(D139))=0,"",IF(AND(Q139&lt;&gt;"ERROR",UPPER('IP Rules'!H139)&lt;&gt;"ANY"),AI139&amp;N139&amp;"_"&amp;AG139,""))</f>
        <v/>
      </c>
      <c r="AM139" s="109" t="str">
        <f t="shared" si="185"/>
        <v>FAILED CHECKS</v>
      </c>
      <c r="AN139" s="2"/>
      <c r="AO139" s="62" t="str">
        <f t="shared" ref="AO139:AO202" si="270">AJ139&amp;AK139&amp;AL139</f>
        <v/>
      </c>
      <c r="AP139" s="26"/>
      <c r="AQ139" s="62" t="str">
        <f t="shared" si="186"/>
        <v/>
      </c>
      <c r="AR139" s="26"/>
      <c r="AS139" s="6">
        <f>'IP Rules'!F139</f>
        <v>0</v>
      </c>
      <c r="AT139" s="2"/>
      <c r="AU139" s="6">
        <f t="shared" si="187"/>
        <v>129</v>
      </c>
      <c r="AV139" s="2"/>
      <c r="AW139" s="46" t="str">
        <f>IF(ISBLANK('IP Rules'!L139),"",'IP Rules'!L139)</f>
        <v/>
      </c>
      <c r="AX139" s="2"/>
      <c r="AY139" s="52" t="str">
        <f t="shared" si="188"/>
        <v/>
      </c>
      <c r="AZ139" s="52" t="str">
        <f t="shared" si="189"/>
        <v/>
      </c>
      <c r="BA139" s="52" t="str">
        <f t="shared" si="190"/>
        <v/>
      </c>
      <c r="BB139" s="52" t="str">
        <f t="shared" si="191"/>
        <v/>
      </c>
      <c r="BC139" s="52" t="str">
        <f t="shared" si="192"/>
        <v/>
      </c>
      <c r="BD139" s="52" t="str">
        <f t="shared" si="193"/>
        <v/>
      </c>
      <c r="BE139" s="52" t="str">
        <f t="shared" si="194"/>
        <v/>
      </c>
      <c r="BF139" s="52" t="str">
        <f t="shared" si="195"/>
        <v/>
      </c>
      <c r="BG139" s="52" t="str">
        <f t="shared" si="196"/>
        <v/>
      </c>
      <c r="BH139" s="2"/>
      <c r="BI139" s="103" t="str">
        <f>IF(ISBLANK('IP Rules'!N139),"",'IP Rules'!N139)</f>
        <v/>
      </c>
      <c r="BJ139" s="110" t="str">
        <f t="shared" si="245"/>
        <v/>
      </c>
      <c r="BK139" s="109" t="str">
        <f t="shared" si="246"/>
        <v>MISSING</v>
      </c>
      <c r="BL139" s="109" t="str">
        <f t="shared" si="247"/>
        <v>MISSING</v>
      </c>
      <c r="BM139" s="109" t="str">
        <f t="shared" si="248"/>
        <v>MISSING</v>
      </c>
      <c r="BN139" s="110" t="str">
        <f t="shared" si="249"/>
        <v>ERROR</v>
      </c>
      <c r="BO139" s="111" t="str">
        <f t="shared" si="250"/>
        <v>ERROR</v>
      </c>
      <c r="BP139" s="111" t="str">
        <f t="shared" si="251"/>
        <v>ERROR</v>
      </c>
      <c r="BQ139" s="111" t="str">
        <f t="shared" si="252"/>
        <v>ERROR</v>
      </c>
      <c r="BR139" s="109" t="str">
        <f t="shared" si="253"/>
        <v>ERROR</v>
      </c>
      <c r="BS139" s="110" t="str">
        <f t="shared" si="254"/>
        <v>ERROR</v>
      </c>
      <c r="BT139" s="109" t="str">
        <f t="shared" si="197"/>
        <v>ERROR</v>
      </c>
      <c r="BU139" s="109" t="str">
        <f t="shared" si="198"/>
        <v>ERROR</v>
      </c>
      <c r="BV139" s="109" t="str">
        <f t="shared" si="199"/>
        <v>ERROR</v>
      </c>
      <c r="BW139" s="109" t="str">
        <f t="shared" si="200"/>
        <v>ERROR</v>
      </c>
      <c r="BX139" s="110" t="str">
        <f t="shared" si="255"/>
        <v>ERROR</v>
      </c>
      <c r="BY139" s="110" t="str">
        <f t="shared" si="243"/>
        <v/>
      </c>
      <c r="BZ139" s="117" t="str">
        <f t="shared" si="201"/>
        <v>OK</v>
      </c>
      <c r="CA139" s="104" t="str">
        <f t="shared" si="256"/>
        <v/>
      </c>
      <c r="CB139" s="104" t="str">
        <f t="shared" si="257"/>
        <v/>
      </c>
      <c r="CC139" s="104" t="str">
        <f t="shared" si="258"/>
        <v/>
      </c>
      <c r="CD139" s="109" t="str">
        <f t="shared" si="202"/>
        <v>FAILED CHECKS</v>
      </c>
      <c r="CE139" s="22"/>
      <c r="CF139" s="116" t="str">
        <f t="shared" si="259"/>
        <v>ERROR</v>
      </c>
      <c r="CG139" s="116" t="str">
        <f t="shared" si="260"/>
        <v>-</v>
      </c>
      <c r="CH139" s="116" t="str">
        <f t="shared" si="261"/>
        <v>-</v>
      </c>
      <c r="CI139" s="116" t="str">
        <f t="shared" si="262"/>
        <v>-</v>
      </c>
      <c r="CJ139" s="116">
        <f t="shared" si="203"/>
        <v>0</v>
      </c>
      <c r="CK139" s="116">
        <f t="shared" si="204"/>
        <v>0</v>
      </c>
      <c r="CL139" s="116">
        <f t="shared" si="205"/>
        <v>0</v>
      </c>
      <c r="CM139" s="116">
        <f t="shared" si="206"/>
        <v>0</v>
      </c>
      <c r="CN139" s="116">
        <f t="shared" si="207"/>
        <v>0</v>
      </c>
      <c r="CO139" s="116">
        <f t="shared" si="208"/>
        <v>0</v>
      </c>
      <c r="CP139" s="116">
        <f t="shared" si="209"/>
        <v>0</v>
      </c>
      <c r="CQ139" s="116">
        <f t="shared" si="210"/>
        <v>0</v>
      </c>
      <c r="CR139" s="116">
        <f t="shared" si="211"/>
        <v>0</v>
      </c>
      <c r="CS139" s="116">
        <f t="shared" si="212"/>
        <v>0</v>
      </c>
      <c r="CT139" s="116">
        <f t="shared" si="213"/>
        <v>0</v>
      </c>
      <c r="CU139" s="116">
        <f t="shared" si="214"/>
        <v>0</v>
      </c>
      <c r="CV139" s="116">
        <f t="shared" si="215"/>
        <v>0</v>
      </c>
      <c r="CW139" s="116">
        <f t="shared" si="216"/>
        <v>0</v>
      </c>
      <c r="CX139" s="116">
        <f t="shared" si="217"/>
        <v>0</v>
      </c>
      <c r="CY139" s="116">
        <f t="shared" si="218"/>
        <v>0</v>
      </c>
      <c r="CZ139" s="116">
        <f t="shared" si="219"/>
        <v>0</v>
      </c>
      <c r="DA139" s="116">
        <f t="shared" si="220"/>
        <v>0</v>
      </c>
      <c r="DB139" s="116">
        <f t="shared" si="221"/>
        <v>0</v>
      </c>
      <c r="DC139" s="116">
        <f t="shared" si="222"/>
        <v>0</v>
      </c>
      <c r="DD139" s="116">
        <f t="shared" si="223"/>
        <v>0</v>
      </c>
      <c r="DE139" s="116">
        <f t="shared" si="224"/>
        <v>0</v>
      </c>
      <c r="DF139" s="116">
        <f t="shared" si="225"/>
        <v>0</v>
      </c>
      <c r="DG139" s="116">
        <f t="shared" si="226"/>
        <v>0</v>
      </c>
      <c r="DH139" s="116">
        <f t="shared" si="227"/>
        <v>0</v>
      </c>
      <c r="DI139" s="116">
        <f t="shared" si="228"/>
        <v>0</v>
      </c>
      <c r="DJ139" s="116">
        <f t="shared" si="229"/>
        <v>0</v>
      </c>
      <c r="DK139" s="116">
        <f t="shared" si="230"/>
        <v>0</v>
      </c>
      <c r="DL139" s="116">
        <f t="shared" si="231"/>
        <v>0</v>
      </c>
      <c r="DM139" s="116">
        <f t="shared" si="232"/>
        <v>0</v>
      </c>
      <c r="DN139" s="116">
        <f t="shared" si="233"/>
        <v>0</v>
      </c>
      <c r="DO139" s="116">
        <f t="shared" si="234"/>
        <v>0</v>
      </c>
      <c r="DP139" s="116">
        <f t="shared" si="235"/>
        <v>0</v>
      </c>
      <c r="DQ139" s="116">
        <f t="shared" si="236"/>
        <v>0</v>
      </c>
      <c r="DR139" s="116">
        <f t="shared" si="237"/>
        <v>0</v>
      </c>
      <c r="DS139" s="116">
        <f t="shared" si="238"/>
        <v>0</v>
      </c>
      <c r="DT139" s="116">
        <f t="shared" si="244"/>
        <v>0</v>
      </c>
      <c r="DU139" s="116">
        <f t="shared" si="239"/>
        <v>0</v>
      </c>
      <c r="DV139" s="116">
        <f t="shared" si="263"/>
        <v>0</v>
      </c>
      <c r="DW139" s="116">
        <f t="shared" si="264"/>
        <v>0</v>
      </c>
      <c r="DX139" s="114" t="b">
        <f t="shared" ref="DX139:DX202" si="271">ISNUMBER(VALUE(SUBSTITUTE(SUBSTITUTE(BG139,"-",""),".","")))</f>
        <v>0</v>
      </c>
      <c r="DY139" s="116" t="str">
        <f t="shared" si="240"/>
        <v>FAILED CHECKS</v>
      </c>
      <c r="DZ139" s="2"/>
      <c r="EA139" s="105" t="str">
        <f t="shared" ref="EA139:EA202" si="272">IF(OR(CD139="FAILED CHECKS",BJ139=""),"",IF(UPPER(BG139)="ANY","Any",CC139&amp;BG139&amp;"_"&amp;CA139))</f>
        <v/>
      </c>
      <c r="EB139" s="2"/>
      <c r="EC139" s="105" t="str">
        <f t="shared" ref="EC139:EC202" si="273">IF(OR(CD139="FAILED CHECKS",BJ139=""),"",IF(UPPER(BG139)="ANY","Any",BG139&amp;"/"&amp;CA139))</f>
        <v/>
      </c>
      <c r="ED139" s="2"/>
      <c r="EE139" s="105" t="str">
        <f t="shared" ref="EE139:EE202" si="274">IF(AND(DY139="VALID",CD139="FAILED CHECKS",BG139&lt;&gt;""),BG139,"")</f>
        <v/>
      </c>
      <c r="EF139" s="2"/>
      <c r="EG139" s="6">
        <f t="shared" si="242"/>
        <v>129</v>
      </c>
      <c r="EH139" s="2"/>
      <c r="EI139" s="29" t="str">
        <f>IF(ISBLANK('IP Rules'!P139),"",'IP Rules'!P139)</f>
        <v/>
      </c>
      <c r="EJ139" s="2"/>
      <c r="EK139" s="29" t="str">
        <f>IF(ISBLANK('IP Rules'!R139),"",'IP Rules'!R139)</f>
        <v/>
      </c>
      <c r="EL139" s="2"/>
      <c r="EM139" s="29" t="str">
        <f>IF(ISBLANK('IP Rules'!T139),"",'IP Rules'!T139)</f>
        <v/>
      </c>
      <c r="EN139" s="2"/>
      <c r="EO139" s="7" t="str">
        <f t="shared" si="265"/>
        <v>NO</v>
      </c>
      <c r="EP139" s="7" t="str">
        <f t="shared" si="266"/>
        <v>NO</v>
      </c>
      <c r="EQ139" s="7" t="str">
        <f t="shared" si="267"/>
        <v/>
      </c>
      <c r="ER139" s="7" t="str">
        <f t="shared" si="268"/>
        <v/>
      </c>
      <c r="ES139" s="7" t="str">
        <f>IF(AND(ISNUMBER('IP Rules'!R139),'IP Rules'!R139&gt;=0,'IP Rules'!R139&lt;=65535),"GOOD","BAD")</f>
        <v>BAD</v>
      </c>
      <c r="ET139" s="7" t="str">
        <f>IF(OR(AND(ISNUMBER('IP Rules'!T139),'IP Rules'!T139&gt;=1,'IP Rules'!T139&lt;=65535,'IP Rules'!R139&lt;'IP Rules'!T139),'IP Rules'!T139=""),"GOOD","BAD")</f>
        <v>GOOD</v>
      </c>
      <c r="EU139" s="9" t="str">
        <f t="shared" si="269"/>
        <v/>
      </c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</row>
    <row r="140" spans="1:211" ht="15.75" thickBot="1">
      <c r="A140" s="2"/>
      <c r="B140" s="6">
        <f t="shared" si="241"/>
        <v>130</v>
      </c>
      <c r="C140" s="2"/>
      <c r="D140" s="48" t="str">
        <f>IF(ISBLANK('IP Rules'!H140),"",'IP Rules'!H140)</f>
        <v/>
      </c>
      <c r="E140" s="52" t="str">
        <f t="shared" ref="E140:E203" si="275">SUBSTITUTE(D140,"[","")</f>
        <v/>
      </c>
      <c r="F140" s="52" t="str">
        <f t="shared" ref="F140:F203" si="276">SUBSTITUTE(E140,"]","")</f>
        <v/>
      </c>
      <c r="G140" s="52" t="str">
        <f t="shared" ref="G140:G203" si="277">SUBSTITUTE(F140,"{","")</f>
        <v/>
      </c>
      <c r="H140" s="52" t="str">
        <f t="shared" ref="H140:H203" si="278">SUBSTITUTE(G140,"}","")</f>
        <v/>
      </c>
      <c r="I140" s="52" t="str">
        <f t="shared" ref="I140:I203" si="279">SUBSTITUTE(H140,"(","")</f>
        <v/>
      </c>
      <c r="J140" s="52" t="str">
        <f t="shared" ref="J140:J203" si="280">SUBSTITUTE(I140,")","")</f>
        <v/>
      </c>
      <c r="K140" s="52" t="str">
        <f t="shared" ref="K140:K203" si="281">SUBSTITUTE(J140," ","")</f>
        <v/>
      </c>
      <c r="L140" s="52" t="str">
        <f t="shared" ref="L140:L203" si="282">SUBSTITUTE(K140,CHAR(160),"")</f>
        <v/>
      </c>
      <c r="M140" s="2"/>
      <c r="N140" s="52" t="str">
        <f t="shared" ref="N140:N203" si="283">L140</f>
        <v/>
      </c>
      <c r="O140" s="2"/>
      <c r="P140" s="103" t="str">
        <f>IF(UPPER('IP Rules'!H140)="ANY","",IF(LEN(TRIM('IP Rules'!J140))=0,"",'IP Rules'!J140))</f>
        <v/>
      </c>
      <c r="Q140" s="7" t="str">
        <f t="shared" ref="Q140:Q203" si="284">IF(LEN(TRIM(D140))=0,"",IF(AND(LEN(N140)-LEN(SUBSTITUTE(N140,".",""))&lt;&gt;3,LEN(TRIM(N140))&lt;&gt;0,UPPER(N140)&lt;&gt;"ANY"),"ERROR","OK"))</f>
        <v/>
      </c>
      <c r="R140" s="109" t="str">
        <f t="shared" ref="R140:R203" si="285">IFERROR(FIND(".", N140,1),"MISSING")</f>
        <v>MISSING</v>
      </c>
      <c r="S140" s="109" t="str">
        <f t="shared" ref="S140:S203" si="286">IFERROR(FIND(".", N140,R140+1),"MISSING")</f>
        <v>MISSING</v>
      </c>
      <c r="T140" s="109" t="str">
        <f t="shared" ref="T140:T203" si="287">IFERROR(FIND(".", N140,S140+1),"MISSING")</f>
        <v>MISSING</v>
      </c>
      <c r="U140" s="110" t="str">
        <f t="shared" ref="U140:U203" si="288">IF(AND(ISNUMBER(R140),ISNUMBER(S140),ISNUMBER(T140)),"OK","ERROR")</f>
        <v>ERROR</v>
      </c>
      <c r="V140" s="111" t="str">
        <f t="shared" ref="V140:V203" si="289">IF(U140="OK",MID(N140,1,R140-1),"ERROR")</f>
        <v>ERROR</v>
      </c>
      <c r="W140" s="111" t="str">
        <f t="shared" ref="W140:W203" si="290">IF(U140="OK",MID(N140,R140+1,S140-R140-1),"ERROR")</f>
        <v>ERROR</v>
      </c>
      <c r="X140" s="111" t="str">
        <f t="shared" ref="X140:X203" si="291">IF(U140="OK",MID(N140,S140+1,T140-S140-1),"ERROR")</f>
        <v>ERROR</v>
      </c>
      <c r="Y140" s="109" t="str">
        <f t="shared" ref="Y140:Y203" si="292">IF(U140="OK",MID(N140,T140+1,LEN(N140)-T140),"ERROR")</f>
        <v>ERROR</v>
      </c>
      <c r="Z140" s="110" t="str">
        <f t="shared" ref="Z140:Z203" si="293">IF(AND(ISNUMBER(VALUE(V140)),ISNUMBER(VALUE(W140)),ISNUMBER(VALUE(X140)),ISNUMBER(VALUE(Y140))),"OK","ERROR")</f>
        <v>ERROR</v>
      </c>
      <c r="AA140" s="109" t="str">
        <f t="shared" ref="AA140:AA203" si="294">IFERROR(IF(AND(VALUE(V140)&gt;=0,VALUE(V140)&lt;=255),"OK","ERROR"),"ERROR")</f>
        <v>ERROR</v>
      </c>
      <c r="AB140" s="109" t="str">
        <f t="shared" ref="AB140:AB203" si="295">IFERROR(IF(AND(VALUE(W140)&gt;=0,VALUE(W140)&lt;=255),"OK","ERROR"),"ERROR")</f>
        <v>ERROR</v>
      </c>
      <c r="AC140" s="109" t="str">
        <f t="shared" ref="AC140:AC203" si="296">IFERROR(IF(AND(VALUE(X140)&gt;=0,VALUE(X140)&lt;=255),"OK","ERROR"),"ERROR")</f>
        <v>ERROR</v>
      </c>
      <c r="AD140" s="109" t="str">
        <f t="shared" ref="AD140:AD203" si="297">IFERROR(IF(AND(VALUE(Y140)&gt;=0,VALUE(Y140)&lt;=255),"OK","ERROR"),"ERROR")</f>
        <v>ERROR</v>
      </c>
      <c r="AE140" s="110" t="str">
        <f t="shared" ref="AE140:AE203" si="298">IF(IFERROR(AA140&amp;AB140&amp;AC140&amp;AD140,"ERROR")="OKOKOKOK","OK","ERROR")</f>
        <v>ERROR</v>
      </c>
      <c r="AF140" s="7" t="str">
        <f t="shared" ref="AF140:AF203" si="299">IF(LEN(TRIM(D140))=0,"",IF(AND(LEN(TRIM(P140))&lt;&gt;0,OR(P140&lt;1,P140&gt;32)),"ERROR","OK"))</f>
        <v/>
      </c>
      <c r="AG140" s="104" t="str">
        <f t="shared" ref="AG140:AG203" si="300">IF(UPPER(N140)="ANY","",IF(AND(Q140="OK",LEN(TRIM(P140))=0),32,P140))</f>
        <v/>
      </c>
      <c r="AH140" s="104" t="str">
        <f t="shared" ref="AH140:AH203" si="301">IF(OR(LEN(TRIM(D140))=0,Q140="ERROR",UPPER(N140)="ANY"),"",IF(UPPER(N140)="ANY","",IF(VALUE(AG140)=32,"Host","Netmask")))</f>
        <v/>
      </c>
      <c r="AI140" s="104" t="str">
        <f t="shared" ref="AI140:AI203" si="302">IF(LEN(TRIM(AH140))=0,"",IF(AH140="Host","H-","N-"))</f>
        <v/>
      </c>
      <c r="AJ140" s="114" t="str">
        <f>IF(AND(Q140&lt;&gt;"ERROR",UPPER('IP Rules'!D140)="GLOBAL",UPPER(N140)="ANY"),"All_IPs","")</f>
        <v/>
      </c>
      <c r="AK140" s="114" t="str">
        <f>IF(AND(Q140&lt;&gt;"ERROR",UPPER('IP Rules'!D140)="NATIONAL",UPPER(N140)="ANY"),"GRP_ALL_CNSP_SUBNETS","")</f>
        <v/>
      </c>
      <c r="AL140" s="104" t="str">
        <f>IF(LEN(TRIM(D140))=0,"",IF(AND(Q140&lt;&gt;"ERROR",UPPER('IP Rules'!H140)&lt;&gt;"ANY"),AI140&amp;N140&amp;"_"&amp;AG140,""))</f>
        <v/>
      </c>
      <c r="AM140" s="109" t="str">
        <f t="shared" ref="AM140:AM203" si="303">IF(OR(Q140&amp;U140&amp;Z140&amp;AE140="OKOKOKOK",AJ140="ALL_IPs",AK140="GRP_ALL_CNSP_SUBNETS"),"VALID","FAILED CHECKS")</f>
        <v>FAILED CHECKS</v>
      </c>
      <c r="AN140" s="2"/>
      <c r="AO140" s="62" t="str">
        <f t="shared" si="270"/>
        <v/>
      </c>
      <c r="AP140" s="26"/>
      <c r="AQ140" s="62" t="str">
        <f t="shared" ref="AQ140:AQ203" si="304">IF(OR(UPPER(N140)="ANY",Q140="ERROR",AF140="ERROR"),"",IF(LEN(TRIM(D140))=0,"",N140&amp;"/"&amp;AG140))</f>
        <v/>
      </c>
      <c r="AR140" s="26"/>
      <c r="AS140" s="6">
        <f>'IP Rules'!F140</f>
        <v>0</v>
      </c>
      <c r="AT140" s="2"/>
      <c r="AU140" s="6">
        <f t="shared" ref="AU140:AU203" si="305">AU139+1</f>
        <v>130</v>
      </c>
      <c r="AV140" s="2"/>
      <c r="AW140" s="46" t="str">
        <f>IF(ISBLANK('IP Rules'!L140),"",'IP Rules'!L140)</f>
        <v/>
      </c>
      <c r="AX140" s="2"/>
      <c r="AY140" s="52" t="str">
        <f t="shared" ref="AY140:AY203" si="306">SUBSTITUTE(AW140,"[","")</f>
        <v/>
      </c>
      <c r="AZ140" s="52" t="str">
        <f t="shared" ref="AZ140:AZ203" si="307">SUBSTITUTE(AY140,"]","")</f>
        <v/>
      </c>
      <c r="BA140" s="52" t="str">
        <f t="shared" ref="BA140:BA203" si="308">SUBSTITUTE(AZ140,"{","")</f>
        <v/>
      </c>
      <c r="BB140" s="52" t="str">
        <f t="shared" ref="BB140:BB203" si="309">SUBSTITUTE(BA140,"}","")</f>
        <v/>
      </c>
      <c r="BC140" s="52" t="str">
        <f t="shared" ref="BC140:BC203" si="310">SUBSTITUTE(BB140,"(","")</f>
        <v/>
      </c>
      <c r="BD140" s="52" t="str">
        <f t="shared" ref="BD140:BD203" si="311">SUBSTITUTE(BC140,")","")</f>
        <v/>
      </c>
      <c r="BE140" s="52" t="str">
        <f t="shared" ref="BE140:BE203" si="312">SUBSTITUTE(BD140," ","")</f>
        <v/>
      </c>
      <c r="BF140" s="52" t="str">
        <f t="shared" ref="BF140:BF203" si="313">SUBSTITUTE(BE140,CHAR(160),"")</f>
        <v/>
      </c>
      <c r="BG140" s="52" t="str">
        <f t="shared" ref="BG140:BG203" si="314">BF140</f>
        <v/>
      </c>
      <c r="BH140" s="2"/>
      <c r="BI140" s="103" t="str">
        <f>IF(ISBLANK('IP Rules'!N140),"",'IP Rules'!N140)</f>
        <v/>
      </c>
      <c r="BJ140" s="110" t="str">
        <f t="shared" si="245"/>
        <v/>
      </c>
      <c r="BK140" s="109" t="str">
        <f t="shared" si="246"/>
        <v>MISSING</v>
      </c>
      <c r="BL140" s="109" t="str">
        <f t="shared" si="247"/>
        <v>MISSING</v>
      </c>
      <c r="BM140" s="109" t="str">
        <f t="shared" si="248"/>
        <v>MISSING</v>
      </c>
      <c r="BN140" s="110" t="str">
        <f t="shared" si="249"/>
        <v>ERROR</v>
      </c>
      <c r="BO140" s="111" t="str">
        <f t="shared" si="250"/>
        <v>ERROR</v>
      </c>
      <c r="BP140" s="111" t="str">
        <f t="shared" si="251"/>
        <v>ERROR</v>
      </c>
      <c r="BQ140" s="111" t="str">
        <f t="shared" si="252"/>
        <v>ERROR</v>
      </c>
      <c r="BR140" s="109" t="str">
        <f t="shared" si="253"/>
        <v>ERROR</v>
      </c>
      <c r="BS140" s="110" t="str">
        <f t="shared" si="254"/>
        <v>ERROR</v>
      </c>
      <c r="BT140" s="109" t="str">
        <f t="shared" ref="BT140:BT203" si="315">IFERROR(IF(AND(VALUE(BO140)&gt;=0,VALUE(BO140)&lt;=255),"OK","ERROR"),"ERROR")</f>
        <v>ERROR</v>
      </c>
      <c r="BU140" s="109" t="str">
        <f t="shared" ref="BU140:BU203" si="316">IFERROR(IF(AND(VALUE(BP140)&gt;=0,VALUE(BP140)&lt;=255),"OK","ERROR"),"ERROR")</f>
        <v>ERROR</v>
      </c>
      <c r="BV140" s="109" t="str">
        <f t="shared" ref="BV140:BV203" si="317">IFERROR(IF(AND(VALUE(BQ140)&gt;=0,VALUE(BQ140)&lt;=255),"OK","ERROR"),"ERROR")</f>
        <v>ERROR</v>
      </c>
      <c r="BW140" s="109" t="str">
        <f t="shared" ref="BW140:BW203" si="318">IFERROR(IF(AND(VALUE(BR140)&gt;=0,VALUE(BR140)&lt;=255),"OK","ERROR"),"ERROR")</f>
        <v>ERROR</v>
      </c>
      <c r="BX140" s="110" t="str">
        <f t="shared" si="255"/>
        <v>ERROR</v>
      </c>
      <c r="BY140" s="110" t="str">
        <f t="shared" si="243"/>
        <v/>
      </c>
      <c r="BZ140" s="117" t="str">
        <f t="shared" ref="BZ140:BZ203" si="319">IF(IFERROR(SEARCH("/",BG140),"-")="-","OK","ERROR")</f>
        <v>OK</v>
      </c>
      <c r="CA140" s="104" t="str">
        <f t="shared" si="256"/>
        <v/>
      </c>
      <c r="CB140" s="104" t="str">
        <f t="shared" si="257"/>
        <v/>
      </c>
      <c r="CC140" s="104" t="str">
        <f t="shared" si="258"/>
        <v/>
      </c>
      <c r="CD140" s="109" t="str">
        <f t="shared" ref="CD140:CD203" si="320">IF(BJ140&amp;BN140&amp;BS140&amp;BX140&amp;BZ140="OKOKOKOKOK","VALID","FAILED CHECKS")</f>
        <v>FAILED CHECKS</v>
      </c>
      <c r="CE140" s="22"/>
      <c r="CF140" s="116" t="str">
        <f t="shared" si="259"/>
        <v>ERROR</v>
      </c>
      <c r="CG140" s="116" t="str">
        <f t="shared" si="260"/>
        <v>-</v>
      </c>
      <c r="CH140" s="116" t="str">
        <f t="shared" si="261"/>
        <v>-</v>
      </c>
      <c r="CI140" s="116" t="str">
        <f t="shared" si="262"/>
        <v>-</v>
      </c>
      <c r="CJ140" s="116">
        <f t="shared" ref="CJ140:CJ203" si="321">LEN(BG140)-LEN(SUBSTITUTE(UPPER(BG140),"A",""))</f>
        <v>0</v>
      </c>
      <c r="CK140" s="116">
        <f t="shared" ref="CK140:CK203" si="322">LEN($BG140)-LEN(SUBSTITUTE(UPPER($BG140),"B",""))</f>
        <v>0</v>
      </c>
      <c r="CL140" s="116">
        <f t="shared" ref="CL140:CL203" si="323">LEN($BG140)-LEN(SUBSTITUTE(UPPER($BG140),"C",""))</f>
        <v>0</v>
      </c>
      <c r="CM140" s="116">
        <f t="shared" ref="CM140:CM203" si="324">LEN($BG140)-LEN(SUBSTITUTE(UPPER($BG140),"D",""))</f>
        <v>0</v>
      </c>
      <c r="CN140" s="116">
        <f t="shared" ref="CN140:CN203" si="325">LEN($BG140)-LEN(SUBSTITUTE(UPPER($BG140),"E",""))</f>
        <v>0</v>
      </c>
      <c r="CO140" s="116">
        <f t="shared" ref="CO140:CO203" si="326">LEN($BG140)-LEN(SUBSTITUTE(UPPER($BG140),"F",""))</f>
        <v>0</v>
      </c>
      <c r="CP140" s="116">
        <f t="shared" ref="CP140:CP203" si="327">LEN($BG140)-LEN(SUBSTITUTE(UPPER($BG140),"G",""))</f>
        <v>0</v>
      </c>
      <c r="CQ140" s="116">
        <f t="shared" ref="CQ140:CQ203" si="328">LEN($BG140)-LEN(SUBSTITUTE(UPPER($BG140),"H",""))</f>
        <v>0</v>
      </c>
      <c r="CR140" s="116">
        <f t="shared" ref="CR140:CR203" si="329">LEN($BG140)-LEN(SUBSTITUTE(UPPER($BG140),"I",""))</f>
        <v>0</v>
      </c>
      <c r="CS140" s="116">
        <f t="shared" ref="CS140:CS203" si="330">LEN($BG140)-LEN(SUBSTITUTE(UPPER($BG140),"J",""))</f>
        <v>0</v>
      </c>
      <c r="CT140" s="116">
        <f t="shared" ref="CT140:CT203" si="331">LEN($BG140)-LEN(SUBSTITUTE(UPPER($BG140),"K",""))</f>
        <v>0</v>
      </c>
      <c r="CU140" s="116">
        <f t="shared" ref="CU140:CU203" si="332">LEN($BG140)-LEN(SUBSTITUTE(UPPER($BG140),"L",""))</f>
        <v>0</v>
      </c>
      <c r="CV140" s="116">
        <f t="shared" ref="CV140:CV203" si="333">LEN($BG140)-LEN(SUBSTITUTE(UPPER($BG140),"M",""))</f>
        <v>0</v>
      </c>
      <c r="CW140" s="116">
        <f t="shared" ref="CW140:CW203" si="334">LEN($BG140)-LEN(SUBSTITUTE(UPPER($BG140),"N",""))</f>
        <v>0</v>
      </c>
      <c r="CX140" s="116">
        <f t="shared" ref="CX140:CX203" si="335">LEN($BG140)-LEN(SUBSTITUTE(UPPER($BG140),"O",""))</f>
        <v>0</v>
      </c>
      <c r="CY140" s="116">
        <f t="shared" ref="CY140:CY203" si="336">LEN($BG140)-LEN(SUBSTITUTE(UPPER($BG140),"P",""))</f>
        <v>0</v>
      </c>
      <c r="CZ140" s="116">
        <f t="shared" ref="CZ140:CZ203" si="337">LEN($BG140)-LEN(SUBSTITUTE(UPPER($BG140),"Q",""))</f>
        <v>0</v>
      </c>
      <c r="DA140" s="116">
        <f t="shared" ref="DA140:DA203" si="338">LEN($BG140)-LEN(SUBSTITUTE(UPPER($BG140),"R",""))</f>
        <v>0</v>
      </c>
      <c r="DB140" s="116">
        <f t="shared" ref="DB140:DB203" si="339">LEN($BG140)-LEN(SUBSTITUTE(UPPER($BG140),"S",""))</f>
        <v>0</v>
      </c>
      <c r="DC140" s="116">
        <f t="shared" ref="DC140:DC203" si="340">LEN($BG140)-LEN(SUBSTITUTE(UPPER($BG140),"T",""))</f>
        <v>0</v>
      </c>
      <c r="DD140" s="116">
        <f t="shared" ref="DD140:DD203" si="341">LEN($BG140)-LEN(SUBSTITUTE(UPPER($BG140),"U",""))</f>
        <v>0</v>
      </c>
      <c r="DE140" s="116">
        <f t="shared" ref="DE140:DE203" si="342">LEN($BG140)-LEN(SUBSTITUTE(UPPER($BG140),"V",""))</f>
        <v>0</v>
      </c>
      <c r="DF140" s="116">
        <f t="shared" ref="DF140:DF203" si="343">LEN($BG140)-LEN(SUBSTITUTE(UPPER($BG140),"W",""))</f>
        <v>0</v>
      </c>
      <c r="DG140" s="116">
        <f t="shared" ref="DG140:DG203" si="344">LEN($BG140)-LEN(SUBSTITUTE(UPPER($BG140),"X",""))</f>
        <v>0</v>
      </c>
      <c r="DH140" s="116">
        <f t="shared" ref="DH140:DH203" si="345">LEN($BG140)-LEN(SUBSTITUTE(UPPER($BG140),"Y",""))</f>
        <v>0</v>
      </c>
      <c r="DI140" s="116">
        <f t="shared" ref="DI140:DI203" si="346">LEN($BG140)-LEN(SUBSTITUTE(UPPER($BG140),"Z",""))</f>
        <v>0</v>
      </c>
      <c r="DJ140" s="116">
        <f t="shared" ref="DJ140:DJ203" si="347">LEN($BG140)-LEN(SUBSTITUTE($BG140,"0",""))</f>
        <v>0</v>
      </c>
      <c r="DK140" s="116">
        <f t="shared" ref="DK140:DK203" si="348">LEN($BG140)-LEN(SUBSTITUTE($BG140,"1",""))</f>
        <v>0</v>
      </c>
      <c r="DL140" s="116">
        <f t="shared" ref="DL140:DL203" si="349">LEN($BG140)-LEN(SUBSTITUTE($BG140,"2",""))</f>
        <v>0</v>
      </c>
      <c r="DM140" s="116">
        <f t="shared" ref="DM140:DM203" si="350">LEN($BG140)-LEN(SUBSTITUTE($BG140,"3",""))</f>
        <v>0</v>
      </c>
      <c r="DN140" s="116">
        <f t="shared" ref="DN140:DN203" si="351">LEN($BG140)-LEN(SUBSTITUTE($BG140,"4",""))</f>
        <v>0</v>
      </c>
      <c r="DO140" s="116">
        <f t="shared" ref="DO140:DO203" si="352">LEN($BG140)-LEN(SUBSTITUTE($BG140,"5",""))</f>
        <v>0</v>
      </c>
      <c r="DP140" s="116">
        <f t="shared" ref="DP140:DP203" si="353">LEN($BG140)-LEN(SUBSTITUTE($BG140,"6",""))</f>
        <v>0</v>
      </c>
      <c r="DQ140" s="116">
        <f t="shared" ref="DQ140:DQ203" si="354">LEN($BG140)-LEN(SUBSTITUTE($BG140,"7",""))</f>
        <v>0</v>
      </c>
      <c r="DR140" s="116">
        <f t="shared" ref="DR140:DR203" si="355">LEN($BG140)-LEN(SUBSTITUTE($BG140,"8",""))</f>
        <v>0</v>
      </c>
      <c r="DS140" s="116">
        <f t="shared" ref="DS140:DS203" si="356">LEN($BG140)-LEN(SUBSTITUTE($BG140,"9",""))</f>
        <v>0</v>
      </c>
      <c r="DT140" s="116">
        <f t="shared" si="244"/>
        <v>0</v>
      </c>
      <c r="DU140" s="116">
        <f t="shared" ref="DU140:DU203" si="357">LEN($BG140)-LEN(SUBSTITUTE($BG140,".",""))</f>
        <v>0</v>
      </c>
      <c r="DV140" s="116">
        <f t="shared" si="263"/>
        <v>0</v>
      </c>
      <c r="DW140" s="116">
        <f t="shared" si="264"/>
        <v>0</v>
      </c>
      <c r="DX140" s="114" t="b">
        <f t="shared" si="271"/>
        <v>0</v>
      </c>
      <c r="DY140" s="116" t="str">
        <f t="shared" ref="DY140:DY203" si="358">IF(AND(DV140=DW140,CD140="FAILED CHECKS",DX140=FALSE,DU140&gt;0),"VALID","FAILED CHECKS")</f>
        <v>FAILED CHECKS</v>
      </c>
      <c r="DZ140" s="2"/>
      <c r="EA140" s="105" t="str">
        <f t="shared" si="272"/>
        <v/>
      </c>
      <c r="EB140" s="2"/>
      <c r="EC140" s="105" t="str">
        <f t="shared" si="273"/>
        <v/>
      </c>
      <c r="ED140" s="2"/>
      <c r="EE140" s="105" t="str">
        <f t="shared" si="274"/>
        <v/>
      </c>
      <c r="EF140" s="2"/>
      <c r="EG140" s="6">
        <f t="shared" si="242"/>
        <v>130</v>
      </c>
      <c r="EH140" s="2"/>
      <c r="EI140" s="29" t="str">
        <f>IF(ISBLANK('IP Rules'!P140),"",'IP Rules'!P140)</f>
        <v/>
      </c>
      <c r="EJ140" s="2"/>
      <c r="EK140" s="29" t="str">
        <f>IF(ISBLANK('IP Rules'!R140),"",'IP Rules'!R140)</f>
        <v/>
      </c>
      <c r="EL140" s="2"/>
      <c r="EM140" s="29" t="str">
        <f>IF(ISBLANK('IP Rules'!T140),"",'IP Rules'!T140)</f>
        <v/>
      </c>
      <c r="EN140" s="2"/>
      <c r="EO140" s="7" t="str">
        <f t="shared" si="265"/>
        <v>NO</v>
      </c>
      <c r="EP140" s="7" t="str">
        <f t="shared" si="266"/>
        <v>NO</v>
      </c>
      <c r="EQ140" s="7" t="str">
        <f t="shared" si="267"/>
        <v/>
      </c>
      <c r="ER140" s="7" t="str">
        <f t="shared" si="268"/>
        <v/>
      </c>
      <c r="ES140" s="7" t="str">
        <f>IF(AND(ISNUMBER('IP Rules'!R140),'IP Rules'!R140&gt;=0,'IP Rules'!R140&lt;=65535),"GOOD","BAD")</f>
        <v>BAD</v>
      </c>
      <c r="ET140" s="7" t="str">
        <f>IF(OR(AND(ISNUMBER('IP Rules'!T140),'IP Rules'!T140&gt;=1,'IP Rules'!T140&lt;=65535,'IP Rules'!R140&lt;'IP Rules'!T140),'IP Rules'!T140=""),"GOOD","BAD")</f>
        <v>GOOD</v>
      </c>
      <c r="EU140" s="9" t="str">
        <f t="shared" si="269"/>
        <v/>
      </c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</row>
    <row r="141" spans="1:211" ht="15.75" thickBot="1">
      <c r="A141" s="2"/>
      <c r="B141" s="6">
        <f t="shared" ref="B141:B204" si="359">B140+1</f>
        <v>131</v>
      </c>
      <c r="C141" s="2"/>
      <c r="D141" s="48" t="str">
        <f>IF(ISBLANK('IP Rules'!H141),"",'IP Rules'!H141)</f>
        <v/>
      </c>
      <c r="E141" s="52" t="str">
        <f t="shared" si="275"/>
        <v/>
      </c>
      <c r="F141" s="52" t="str">
        <f t="shared" si="276"/>
        <v/>
      </c>
      <c r="G141" s="52" t="str">
        <f t="shared" si="277"/>
        <v/>
      </c>
      <c r="H141" s="52" t="str">
        <f t="shared" si="278"/>
        <v/>
      </c>
      <c r="I141" s="52" t="str">
        <f t="shared" si="279"/>
        <v/>
      </c>
      <c r="J141" s="52" t="str">
        <f t="shared" si="280"/>
        <v/>
      </c>
      <c r="K141" s="52" t="str">
        <f t="shared" si="281"/>
        <v/>
      </c>
      <c r="L141" s="52" t="str">
        <f t="shared" si="282"/>
        <v/>
      </c>
      <c r="M141" s="2"/>
      <c r="N141" s="52" t="str">
        <f t="shared" si="283"/>
        <v/>
      </c>
      <c r="O141" s="2"/>
      <c r="P141" s="103" t="str">
        <f>IF(UPPER('IP Rules'!H141)="ANY","",IF(LEN(TRIM('IP Rules'!J141))=0,"",'IP Rules'!J141))</f>
        <v/>
      </c>
      <c r="Q141" s="7" t="str">
        <f t="shared" si="284"/>
        <v/>
      </c>
      <c r="R141" s="109" t="str">
        <f t="shared" si="285"/>
        <v>MISSING</v>
      </c>
      <c r="S141" s="109" t="str">
        <f t="shared" si="286"/>
        <v>MISSING</v>
      </c>
      <c r="T141" s="109" t="str">
        <f t="shared" si="287"/>
        <v>MISSING</v>
      </c>
      <c r="U141" s="110" t="str">
        <f t="shared" si="288"/>
        <v>ERROR</v>
      </c>
      <c r="V141" s="111" t="str">
        <f t="shared" si="289"/>
        <v>ERROR</v>
      </c>
      <c r="W141" s="111" t="str">
        <f t="shared" si="290"/>
        <v>ERROR</v>
      </c>
      <c r="X141" s="111" t="str">
        <f t="shared" si="291"/>
        <v>ERROR</v>
      </c>
      <c r="Y141" s="109" t="str">
        <f t="shared" si="292"/>
        <v>ERROR</v>
      </c>
      <c r="Z141" s="110" t="str">
        <f t="shared" si="293"/>
        <v>ERROR</v>
      </c>
      <c r="AA141" s="109" t="str">
        <f t="shared" si="294"/>
        <v>ERROR</v>
      </c>
      <c r="AB141" s="109" t="str">
        <f t="shared" si="295"/>
        <v>ERROR</v>
      </c>
      <c r="AC141" s="109" t="str">
        <f t="shared" si="296"/>
        <v>ERROR</v>
      </c>
      <c r="AD141" s="109" t="str">
        <f t="shared" si="297"/>
        <v>ERROR</v>
      </c>
      <c r="AE141" s="110" t="str">
        <f t="shared" si="298"/>
        <v>ERROR</v>
      </c>
      <c r="AF141" s="7" t="str">
        <f t="shared" si="299"/>
        <v/>
      </c>
      <c r="AG141" s="104" t="str">
        <f t="shared" si="300"/>
        <v/>
      </c>
      <c r="AH141" s="104" t="str">
        <f t="shared" si="301"/>
        <v/>
      </c>
      <c r="AI141" s="104" t="str">
        <f t="shared" si="302"/>
        <v/>
      </c>
      <c r="AJ141" s="114" t="str">
        <f>IF(AND(Q141&lt;&gt;"ERROR",UPPER('IP Rules'!D141)="GLOBAL",UPPER(N141)="ANY"),"All_IPs","")</f>
        <v/>
      </c>
      <c r="AK141" s="114" t="str">
        <f>IF(AND(Q141&lt;&gt;"ERROR",UPPER('IP Rules'!D141)="NATIONAL",UPPER(N141)="ANY"),"GRP_ALL_CNSP_SUBNETS","")</f>
        <v/>
      </c>
      <c r="AL141" s="104" t="str">
        <f>IF(LEN(TRIM(D141))=0,"",IF(AND(Q141&lt;&gt;"ERROR",UPPER('IP Rules'!H141)&lt;&gt;"ANY"),AI141&amp;N141&amp;"_"&amp;AG141,""))</f>
        <v/>
      </c>
      <c r="AM141" s="109" t="str">
        <f t="shared" si="303"/>
        <v>FAILED CHECKS</v>
      </c>
      <c r="AN141" s="2"/>
      <c r="AO141" s="62" t="str">
        <f t="shared" si="270"/>
        <v/>
      </c>
      <c r="AP141" s="26"/>
      <c r="AQ141" s="62" t="str">
        <f t="shared" si="304"/>
        <v/>
      </c>
      <c r="AR141" s="26"/>
      <c r="AS141" s="6">
        <f>'IP Rules'!F141</f>
        <v>0</v>
      </c>
      <c r="AT141" s="2"/>
      <c r="AU141" s="6">
        <f t="shared" si="305"/>
        <v>131</v>
      </c>
      <c r="AV141" s="2"/>
      <c r="AW141" s="46" t="str">
        <f>IF(ISBLANK('IP Rules'!L141),"",'IP Rules'!L141)</f>
        <v/>
      </c>
      <c r="AX141" s="2"/>
      <c r="AY141" s="52" t="str">
        <f t="shared" si="306"/>
        <v/>
      </c>
      <c r="AZ141" s="52" t="str">
        <f t="shared" si="307"/>
        <v/>
      </c>
      <c r="BA141" s="52" t="str">
        <f t="shared" si="308"/>
        <v/>
      </c>
      <c r="BB141" s="52" t="str">
        <f t="shared" si="309"/>
        <v/>
      </c>
      <c r="BC141" s="52" t="str">
        <f t="shared" si="310"/>
        <v/>
      </c>
      <c r="BD141" s="52" t="str">
        <f t="shared" si="311"/>
        <v/>
      </c>
      <c r="BE141" s="52" t="str">
        <f t="shared" si="312"/>
        <v/>
      </c>
      <c r="BF141" s="52" t="str">
        <f t="shared" si="313"/>
        <v/>
      </c>
      <c r="BG141" s="52" t="str">
        <f t="shared" si="314"/>
        <v/>
      </c>
      <c r="BH141" s="2"/>
      <c r="BI141" s="103" t="str">
        <f>IF(ISBLANK('IP Rules'!N141),"",'IP Rules'!N141)</f>
        <v/>
      </c>
      <c r="BJ141" s="110" t="str">
        <f t="shared" si="245"/>
        <v/>
      </c>
      <c r="BK141" s="109" t="str">
        <f t="shared" si="246"/>
        <v>MISSING</v>
      </c>
      <c r="BL141" s="109" t="str">
        <f t="shared" si="247"/>
        <v>MISSING</v>
      </c>
      <c r="BM141" s="109" t="str">
        <f t="shared" si="248"/>
        <v>MISSING</v>
      </c>
      <c r="BN141" s="110" t="str">
        <f t="shared" si="249"/>
        <v>ERROR</v>
      </c>
      <c r="BO141" s="111" t="str">
        <f t="shared" si="250"/>
        <v>ERROR</v>
      </c>
      <c r="BP141" s="111" t="str">
        <f t="shared" si="251"/>
        <v>ERROR</v>
      </c>
      <c r="BQ141" s="111" t="str">
        <f t="shared" si="252"/>
        <v>ERROR</v>
      </c>
      <c r="BR141" s="109" t="str">
        <f t="shared" si="253"/>
        <v>ERROR</v>
      </c>
      <c r="BS141" s="110" t="str">
        <f t="shared" si="254"/>
        <v>ERROR</v>
      </c>
      <c r="BT141" s="109" t="str">
        <f t="shared" si="315"/>
        <v>ERROR</v>
      </c>
      <c r="BU141" s="109" t="str">
        <f t="shared" si="316"/>
        <v>ERROR</v>
      </c>
      <c r="BV141" s="109" t="str">
        <f t="shared" si="317"/>
        <v>ERROR</v>
      </c>
      <c r="BW141" s="109" t="str">
        <f t="shared" si="318"/>
        <v>ERROR</v>
      </c>
      <c r="BX141" s="110" t="str">
        <f t="shared" si="255"/>
        <v>ERROR</v>
      </c>
      <c r="BY141" s="110" t="str">
        <f t="shared" si="243"/>
        <v/>
      </c>
      <c r="BZ141" s="117" t="str">
        <f t="shared" si="319"/>
        <v>OK</v>
      </c>
      <c r="CA141" s="104" t="str">
        <f t="shared" si="256"/>
        <v/>
      </c>
      <c r="CB141" s="104" t="str">
        <f t="shared" si="257"/>
        <v/>
      </c>
      <c r="CC141" s="104" t="str">
        <f t="shared" si="258"/>
        <v/>
      </c>
      <c r="CD141" s="109" t="str">
        <f t="shared" si="320"/>
        <v>FAILED CHECKS</v>
      </c>
      <c r="CE141" s="22"/>
      <c r="CF141" s="116" t="str">
        <f t="shared" si="259"/>
        <v>ERROR</v>
      </c>
      <c r="CG141" s="116" t="str">
        <f t="shared" si="260"/>
        <v>-</v>
      </c>
      <c r="CH141" s="116" t="str">
        <f t="shared" si="261"/>
        <v>-</v>
      </c>
      <c r="CI141" s="116" t="str">
        <f t="shared" si="262"/>
        <v>-</v>
      </c>
      <c r="CJ141" s="116">
        <f t="shared" si="321"/>
        <v>0</v>
      </c>
      <c r="CK141" s="116">
        <f t="shared" si="322"/>
        <v>0</v>
      </c>
      <c r="CL141" s="116">
        <f t="shared" si="323"/>
        <v>0</v>
      </c>
      <c r="CM141" s="116">
        <f t="shared" si="324"/>
        <v>0</v>
      </c>
      <c r="CN141" s="116">
        <f t="shared" si="325"/>
        <v>0</v>
      </c>
      <c r="CO141" s="116">
        <f t="shared" si="326"/>
        <v>0</v>
      </c>
      <c r="CP141" s="116">
        <f t="shared" si="327"/>
        <v>0</v>
      </c>
      <c r="CQ141" s="116">
        <f t="shared" si="328"/>
        <v>0</v>
      </c>
      <c r="CR141" s="116">
        <f t="shared" si="329"/>
        <v>0</v>
      </c>
      <c r="CS141" s="116">
        <f t="shared" si="330"/>
        <v>0</v>
      </c>
      <c r="CT141" s="116">
        <f t="shared" si="331"/>
        <v>0</v>
      </c>
      <c r="CU141" s="116">
        <f t="shared" si="332"/>
        <v>0</v>
      </c>
      <c r="CV141" s="116">
        <f t="shared" si="333"/>
        <v>0</v>
      </c>
      <c r="CW141" s="116">
        <f t="shared" si="334"/>
        <v>0</v>
      </c>
      <c r="CX141" s="116">
        <f t="shared" si="335"/>
        <v>0</v>
      </c>
      <c r="CY141" s="116">
        <f t="shared" si="336"/>
        <v>0</v>
      </c>
      <c r="CZ141" s="116">
        <f t="shared" si="337"/>
        <v>0</v>
      </c>
      <c r="DA141" s="116">
        <f t="shared" si="338"/>
        <v>0</v>
      </c>
      <c r="DB141" s="116">
        <f t="shared" si="339"/>
        <v>0</v>
      </c>
      <c r="DC141" s="116">
        <f t="shared" si="340"/>
        <v>0</v>
      </c>
      <c r="DD141" s="116">
        <f t="shared" si="341"/>
        <v>0</v>
      </c>
      <c r="DE141" s="116">
        <f t="shared" si="342"/>
        <v>0</v>
      </c>
      <c r="DF141" s="116">
        <f t="shared" si="343"/>
        <v>0</v>
      </c>
      <c r="DG141" s="116">
        <f t="shared" si="344"/>
        <v>0</v>
      </c>
      <c r="DH141" s="116">
        <f t="shared" si="345"/>
        <v>0</v>
      </c>
      <c r="DI141" s="116">
        <f t="shared" si="346"/>
        <v>0</v>
      </c>
      <c r="DJ141" s="116">
        <f t="shared" si="347"/>
        <v>0</v>
      </c>
      <c r="DK141" s="116">
        <f t="shared" si="348"/>
        <v>0</v>
      </c>
      <c r="DL141" s="116">
        <f t="shared" si="349"/>
        <v>0</v>
      </c>
      <c r="DM141" s="116">
        <f t="shared" si="350"/>
        <v>0</v>
      </c>
      <c r="DN141" s="116">
        <f t="shared" si="351"/>
        <v>0</v>
      </c>
      <c r="DO141" s="116">
        <f t="shared" si="352"/>
        <v>0</v>
      </c>
      <c r="DP141" s="116">
        <f t="shared" si="353"/>
        <v>0</v>
      </c>
      <c r="DQ141" s="116">
        <f t="shared" si="354"/>
        <v>0</v>
      </c>
      <c r="DR141" s="116">
        <f t="shared" si="355"/>
        <v>0</v>
      </c>
      <c r="DS141" s="116">
        <f t="shared" si="356"/>
        <v>0</v>
      </c>
      <c r="DT141" s="116">
        <f t="shared" si="244"/>
        <v>0</v>
      </c>
      <c r="DU141" s="116">
        <f t="shared" si="357"/>
        <v>0</v>
      </c>
      <c r="DV141" s="116">
        <f t="shared" si="263"/>
        <v>0</v>
      </c>
      <c r="DW141" s="116">
        <f t="shared" si="264"/>
        <v>0</v>
      </c>
      <c r="DX141" s="114" t="b">
        <f t="shared" si="271"/>
        <v>0</v>
      </c>
      <c r="DY141" s="116" t="str">
        <f t="shared" si="358"/>
        <v>FAILED CHECKS</v>
      </c>
      <c r="DZ141" s="2"/>
      <c r="EA141" s="105" t="str">
        <f t="shared" si="272"/>
        <v/>
      </c>
      <c r="EB141" s="2"/>
      <c r="EC141" s="105" t="str">
        <f t="shared" si="273"/>
        <v/>
      </c>
      <c r="ED141" s="2"/>
      <c r="EE141" s="105" t="str">
        <f t="shared" si="274"/>
        <v/>
      </c>
      <c r="EF141" s="2"/>
      <c r="EG141" s="6">
        <f t="shared" ref="EG141:EG204" si="360">EG140+1</f>
        <v>131</v>
      </c>
      <c r="EH141" s="2"/>
      <c r="EI141" s="29" t="str">
        <f>IF(ISBLANK('IP Rules'!P141),"",'IP Rules'!P141)</f>
        <v/>
      </c>
      <c r="EJ141" s="2"/>
      <c r="EK141" s="29" t="str">
        <f>IF(ISBLANK('IP Rules'!R141),"",'IP Rules'!R141)</f>
        <v/>
      </c>
      <c r="EL141" s="2"/>
      <c r="EM141" s="29" t="str">
        <f>IF(ISBLANK('IP Rules'!T141),"",'IP Rules'!T141)</f>
        <v/>
      </c>
      <c r="EN141" s="2"/>
      <c r="EO141" s="7" t="str">
        <f t="shared" si="265"/>
        <v>NO</v>
      </c>
      <c r="EP141" s="7" t="str">
        <f t="shared" si="266"/>
        <v>NO</v>
      </c>
      <c r="EQ141" s="7" t="str">
        <f t="shared" si="267"/>
        <v/>
      </c>
      <c r="ER141" s="7" t="str">
        <f t="shared" si="268"/>
        <v/>
      </c>
      <c r="ES141" s="7" t="str">
        <f>IF(AND(ISNUMBER('IP Rules'!R141),'IP Rules'!R141&gt;=0,'IP Rules'!R141&lt;=65535),"GOOD","BAD")</f>
        <v>BAD</v>
      </c>
      <c r="ET141" s="7" t="str">
        <f>IF(OR(AND(ISNUMBER('IP Rules'!T141),'IP Rules'!T141&gt;=1,'IP Rules'!T141&lt;=65535,'IP Rules'!R141&lt;'IP Rules'!T141),'IP Rules'!T141=""),"GOOD","BAD")</f>
        <v>GOOD</v>
      </c>
      <c r="EU141" s="9" t="str">
        <f t="shared" si="269"/>
        <v/>
      </c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</row>
    <row r="142" spans="1:211" ht="15.75" thickBot="1">
      <c r="A142" s="2"/>
      <c r="B142" s="6">
        <f t="shared" si="359"/>
        <v>132</v>
      </c>
      <c r="C142" s="2"/>
      <c r="D142" s="48" t="str">
        <f>IF(ISBLANK('IP Rules'!H142),"",'IP Rules'!H142)</f>
        <v/>
      </c>
      <c r="E142" s="52" t="str">
        <f t="shared" si="275"/>
        <v/>
      </c>
      <c r="F142" s="52" t="str">
        <f t="shared" si="276"/>
        <v/>
      </c>
      <c r="G142" s="52" t="str">
        <f t="shared" si="277"/>
        <v/>
      </c>
      <c r="H142" s="52" t="str">
        <f t="shared" si="278"/>
        <v/>
      </c>
      <c r="I142" s="52" t="str">
        <f t="shared" si="279"/>
        <v/>
      </c>
      <c r="J142" s="52" t="str">
        <f t="shared" si="280"/>
        <v/>
      </c>
      <c r="K142" s="52" t="str">
        <f t="shared" si="281"/>
        <v/>
      </c>
      <c r="L142" s="52" t="str">
        <f t="shared" si="282"/>
        <v/>
      </c>
      <c r="M142" s="2"/>
      <c r="N142" s="52" t="str">
        <f t="shared" si="283"/>
        <v/>
      </c>
      <c r="O142" s="2"/>
      <c r="P142" s="103" t="str">
        <f>IF(UPPER('IP Rules'!H142)="ANY","",IF(LEN(TRIM('IP Rules'!J142))=0,"",'IP Rules'!J142))</f>
        <v/>
      </c>
      <c r="Q142" s="7" t="str">
        <f t="shared" si="284"/>
        <v/>
      </c>
      <c r="R142" s="109" t="str">
        <f t="shared" si="285"/>
        <v>MISSING</v>
      </c>
      <c r="S142" s="109" t="str">
        <f t="shared" si="286"/>
        <v>MISSING</v>
      </c>
      <c r="T142" s="109" t="str">
        <f t="shared" si="287"/>
        <v>MISSING</v>
      </c>
      <c r="U142" s="110" t="str">
        <f t="shared" si="288"/>
        <v>ERROR</v>
      </c>
      <c r="V142" s="111" t="str">
        <f t="shared" si="289"/>
        <v>ERROR</v>
      </c>
      <c r="W142" s="111" t="str">
        <f t="shared" si="290"/>
        <v>ERROR</v>
      </c>
      <c r="X142" s="111" t="str">
        <f t="shared" si="291"/>
        <v>ERROR</v>
      </c>
      <c r="Y142" s="109" t="str">
        <f t="shared" si="292"/>
        <v>ERROR</v>
      </c>
      <c r="Z142" s="110" t="str">
        <f t="shared" si="293"/>
        <v>ERROR</v>
      </c>
      <c r="AA142" s="109" t="str">
        <f t="shared" si="294"/>
        <v>ERROR</v>
      </c>
      <c r="AB142" s="109" t="str">
        <f t="shared" si="295"/>
        <v>ERROR</v>
      </c>
      <c r="AC142" s="109" t="str">
        <f t="shared" si="296"/>
        <v>ERROR</v>
      </c>
      <c r="AD142" s="109" t="str">
        <f t="shared" si="297"/>
        <v>ERROR</v>
      </c>
      <c r="AE142" s="110" t="str">
        <f t="shared" si="298"/>
        <v>ERROR</v>
      </c>
      <c r="AF142" s="7" t="str">
        <f t="shared" si="299"/>
        <v/>
      </c>
      <c r="AG142" s="104" t="str">
        <f t="shared" si="300"/>
        <v/>
      </c>
      <c r="AH142" s="104" t="str">
        <f t="shared" si="301"/>
        <v/>
      </c>
      <c r="AI142" s="104" t="str">
        <f t="shared" si="302"/>
        <v/>
      </c>
      <c r="AJ142" s="114" t="str">
        <f>IF(AND(Q142&lt;&gt;"ERROR",UPPER('IP Rules'!D142)="GLOBAL",UPPER(N142)="ANY"),"All_IPs","")</f>
        <v/>
      </c>
      <c r="AK142" s="114" t="str">
        <f>IF(AND(Q142&lt;&gt;"ERROR",UPPER('IP Rules'!D142)="NATIONAL",UPPER(N142)="ANY"),"GRP_ALL_CNSP_SUBNETS","")</f>
        <v/>
      </c>
      <c r="AL142" s="104" t="str">
        <f>IF(LEN(TRIM(D142))=0,"",IF(AND(Q142&lt;&gt;"ERROR",UPPER('IP Rules'!H142)&lt;&gt;"ANY"),AI142&amp;N142&amp;"_"&amp;AG142,""))</f>
        <v/>
      </c>
      <c r="AM142" s="109" t="str">
        <f t="shared" si="303"/>
        <v>FAILED CHECKS</v>
      </c>
      <c r="AN142" s="2"/>
      <c r="AO142" s="62" t="str">
        <f t="shared" si="270"/>
        <v/>
      </c>
      <c r="AP142" s="26"/>
      <c r="AQ142" s="62" t="str">
        <f t="shared" si="304"/>
        <v/>
      </c>
      <c r="AR142" s="26"/>
      <c r="AS142" s="6">
        <f>'IP Rules'!F142</f>
        <v>0</v>
      </c>
      <c r="AT142" s="2"/>
      <c r="AU142" s="6">
        <f t="shared" si="305"/>
        <v>132</v>
      </c>
      <c r="AV142" s="2"/>
      <c r="AW142" s="46" t="str">
        <f>IF(ISBLANK('IP Rules'!L142),"",'IP Rules'!L142)</f>
        <v/>
      </c>
      <c r="AX142" s="2"/>
      <c r="AY142" s="52" t="str">
        <f t="shared" si="306"/>
        <v/>
      </c>
      <c r="AZ142" s="52" t="str">
        <f t="shared" si="307"/>
        <v/>
      </c>
      <c r="BA142" s="52" t="str">
        <f t="shared" si="308"/>
        <v/>
      </c>
      <c r="BB142" s="52" t="str">
        <f t="shared" si="309"/>
        <v/>
      </c>
      <c r="BC142" s="52" t="str">
        <f t="shared" si="310"/>
        <v/>
      </c>
      <c r="BD142" s="52" t="str">
        <f t="shared" si="311"/>
        <v/>
      </c>
      <c r="BE142" s="52" t="str">
        <f t="shared" si="312"/>
        <v/>
      </c>
      <c r="BF142" s="52" t="str">
        <f t="shared" si="313"/>
        <v/>
      </c>
      <c r="BG142" s="52" t="str">
        <f t="shared" si="314"/>
        <v/>
      </c>
      <c r="BH142" s="2"/>
      <c r="BI142" s="103" t="str">
        <f>IF(ISBLANK('IP Rules'!N142),"",'IP Rules'!N142)</f>
        <v/>
      </c>
      <c r="BJ142" s="110" t="str">
        <f t="shared" si="245"/>
        <v/>
      </c>
      <c r="BK142" s="109" t="str">
        <f t="shared" si="246"/>
        <v>MISSING</v>
      </c>
      <c r="BL142" s="109" t="str">
        <f t="shared" si="247"/>
        <v>MISSING</v>
      </c>
      <c r="BM142" s="109" t="str">
        <f t="shared" si="248"/>
        <v>MISSING</v>
      </c>
      <c r="BN142" s="110" t="str">
        <f t="shared" si="249"/>
        <v>ERROR</v>
      </c>
      <c r="BO142" s="111" t="str">
        <f t="shared" si="250"/>
        <v>ERROR</v>
      </c>
      <c r="BP142" s="111" t="str">
        <f t="shared" si="251"/>
        <v>ERROR</v>
      </c>
      <c r="BQ142" s="111" t="str">
        <f t="shared" si="252"/>
        <v>ERROR</v>
      </c>
      <c r="BR142" s="109" t="str">
        <f t="shared" si="253"/>
        <v>ERROR</v>
      </c>
      <c r="BS142" s="110" t="str">
        <f t="shared" si="254"/>
        <v>ERROR</v>
      </c>
      <c r="BT142" s="109" t="str">
        <f t="shared" si="315"/>
        <v>ERROR</v>
      </c>
      <c r="BU142" s="109" t="str">
        <f t="shared" si="316"/>
        <v>ERROR</v>
      </c>
      <c r="BV142" s="109" t="str">
        <f t="shared" si="317"/>
        <v>ERROR</v>
      </c>
      <c r="BW142" s="109" t="str">
        <f t="shared" si="318"/>
        <v>ERROR</v>
      </c>
      <c r="BX142" s="110" t="str">
        <f t="shared" si="255"/>
        <v>ERROR</v>
      </c>
      <c r="BY142" s="110" t="str">
        <f t="shared" si="243"/>
        <v/>
      </c>
      <c r="BZ142" s="117" t="str">
        <f t="shared" si="319"/>
        <v>OK</v>
      </c>
      <c r="CA142" s="104" t="str">
        <f t="shared" si="256"/>
        <v/>
      </c>
      <c r="CB142" s="104" t="str">
        <f t="shared" si="257"/>
        <v/>
      </c>
      <c r="CC142" s="104" t="str">
        <f t="shared" si="258"/>
        <v/>
      </c>
      <c r="CD142" s="109" t="str">
        <f t="shared" si="320"/>
        <v>FAILED CHECKS</v>
      </c>
      <c r="CE142" s="22"/>
      <c r="CF142" s="116" t="str">
        <f t="shared" si="259"/>
        <v>ERROR</v>
      </c>
      <c r="CG142" s="116" t="str">
        <f t="shared" si="260"/>
        <v>-</v>
      </c>
      <c r="CH142" s="116" t="str">
        <f t="shared" si="261"/>
        <v>-</v>
      </c>
      <c r="CI142" s="116" t="str">
        <f t="shared" si="262"/>
        <v>-</v>
      </c>
      <c r="CJ142" s="116">
        <f t="shared" si="321"/>
        <v>0</v>
      </c>
      <c r="CK142" s="116">
        <f t="shared" si="322"/>
        <v>0</v>
      </c>
      <c r="CL142" s="116">
        <f t="shared" si="323"/>
        <v>0</v>
      </c>
      <c r="CM142" s="116">
        <f t="shared" si="324"/>
        <v>0</v>
      </c>
      <c r="CN142" s="116">
        <f t="shared" si="325"/>
        <v>0</v>
      </c>
      <c r="CO142" s="116">
        <f t="shared" si="326"/>
        <v>0</v>
      </c>
      <c r="CP142" s="116">
        <f t="shared" si="327"/>
        <v>0</v>
      </c>
      <c r="CQ142" s="116">
        <f t="shared" si="328"/>
        <v>0</v>
      </c>
      <c r="CR142" s="116">
        <f t="shared" si="329"/>
        <v>0</v>
      </c>
      <c r="CS142" s="116">
        <f t="shared" si="330"/>
        <v>0</v>
      </c>
      <c r="CT142" s="116">
        <f t="shared" si="331"/>
        <v>0</v>
      </c>
      <c r="CU142" s="116">
        <f t="shared" si="332"/>
        <v>0</v>
      </c>
      <c r="CV142" s="116">
        <f t="shared" si="333"/>
        <v>0</v>
      </c>
      <c r="CW142" s="116">
        <f t="shared" si="334"/>
        <v>0</v>
      </c>
      <c r="CX142" s="116">
        <f t="shared" si="335"/>
        <v>0</v>
      </c>
      <c r="CY142" s="116">
        <f t="shared" si="336"/>
        <v>0</v>
      </c>
      <c r="CZ142" s="116">
        <f t="shared" si="337"/>
        <v>0</v>
      </c>
      <c r="DA142" s="116">
        <f t="shared" si="338"/>
        <v>0</v>
      </c>
      <c r="DB142" s="116">
        <f t="shared" si="339"/>
        <v>0</v>
      </c>
      <c r="DC142" s="116">
        <f t="shared" si="340"/>
        <v>0</v>
      </c>
      <c r="DD142" s="116">
        <f t="shared" si="341"/>
        <v>0</v>
      </c>
      <c r="DE142" s="116">
        <f t="shared" si="342"/>
        <v>0</v>
      </c>
      <c r="DF142" s="116">
        <f t="shared" si="343"/>
        <v>0</v>
      </c>
      <c r="DG142" s="116">
        <f t="shared" si="344"/>
        <v>0</v>
      </c>
      <c r="DH142" s="116">
        <f t="shared" si="345"/>
        <v>0</v>
      </c>
      <c r="DI142" s="116">
        <f t="shared" si="346"/>
        <v>0</v>
      </c>
      <c r="DJ142" s="116">
        <f t="shared" si="347"/>
        <v>0</v>
      </c>
      <c r="DK142" s="116">
        <f t="shared" si="348"/>
        <v>0</v>
      </c>
      <c r="DL142" s="116">
        <f t="shared" si="349"/>
        <v>0</v>
      </c>
      <c r="DM142" s="116">
        <f t="shared" si="350"/>
        <v>0</v>
      </c>
      <c r="DN142" s="116">
        <f t="shared" si="351"/>
        <v>0</v>
      </c>
      <c r="DO142" s="116">
        <f t="shared" si="352"/>
        <v>0</v>
      </c>
      <c r="DP142" s="116">
        <f t="shared" si="353"/>
        <v>0</v>
      </c>
      <c r="DQ142" s="116">
        <f t="shared" si="354"/>
        <v>0</v>
      </c>
      <c r="DR142" s="116">
        <f t="shared" si="355"/>
        <v>0</v>
      </c>
      <c r="DS142" s="116">
        <f t="shared" si="356"/>
        <v>0</v>
      </c>
      <c r="DT142" s="116">
        <f t="shared" si="244"/>
        <v>0</v>
      </c>
      <c r="DU142" s="116">
        <f t="shared" si="357"/>
        <v>0</v>
      </c>
      <c r="DV142" s="116">
        <f t="shared" si="263"/>
        <v>0</v>
      </c>
      <c r="DW142" s="116">
        <f t="shared" si="264"/>
        <v>0</v>
      </c>
      <c r="DX142" s="114" t="b">
        <f t="shared" si="271"/>
        <v>0</v>
      </c>
      <c r="DY142" s="116" t="str">
        <f t="shared" si="358"/>
        <v>FAILED CHECKS</v>
      </c>
      <c r="DZ142" s="2"/>
      <c r="EA142" s="105" t="str">
        <f t="shared" si="272"/>
        <v/>
      </c>
      <c r="EB142" s="2"/>
      <c r="EC142" s="105" t="str">
        <f t="shared" si="273"/>
        <v/>
      </c>
      <c r="ED142" s="2"/>
      <c r="EE142" s="105" t="str">
        <f t="shared" si="274"/>
        <v/>
      </c>
      <c r="EF142" s="2"/>
      <c r="EG142" s="6">
        <f t="shared" si="360"/>
        <v>132</v>
      </c>
      <c r="EH142" s="2"/>
      <c r="EI142" s="29" t="str">
        <f>IF(ISBLANK('IP Rules'!P142),"",'IP Rules'!P142)</f>
        <v/>
      </c>
      <c r="EJ142" s="2"/>
      <c r="EK142" s="29" t="str">
        <f>IF(ISBLANK('IP Rules'!R142),"",'IP Rules'!R142)</f>
        <v/>
      </c>
      <c r="EL142" s="2"/>
      <c r="EM142" s="29" t="str">
        <f>IF(ISBLANK('IP Rules'!T142),"",'IP Rules'!T142)</f>
        <v/>
      </c>
      <c r="EN142" s="2"/>
      <c r="EO142" s="7" t="str">
        <f t="shared" si="265"/>
        <v>NO</v>
      </c>
      <c r="EP142" s="7" t="str">
        <f t="shared" si="266"/>
        <v>NO</v>
      </c>
      <c r="EQ142" s="7" t="str">
        <f t="shared" si="267"/>
        <v/>
      </c>
      <c r="ER142" s="7" t="str">
        <f t="shared" si="268"/>
        <v/>
      </c>
      <c r="ES142" s="7" t="str">
        <f>IF(AND(ISNUMBER('IP Rules'!R142),'IP Rules'!R142&gt;=0,'IP Rules'!R142&lt;=65535),"GOOD","BAD")</f>
        <v>BAD</v>
      </c>
      <c r="ET142" s="7" t="str">
        <f>IF(OR(AND(ISNUMBER('IP Rules'!T142),'IP Rules'!T142&gt;=1,'IP Rules'!T142&lt;=65535,'IP Rules'!R142&lt;'IP Rules'!T142),'IP Rules'!T142=""),"GOOD","BAD")</f>
        <v>GOOD</v>
      </c>
      <c r="EU142" s="9" t="str">
        <f t="shared" si="269"/>
        <v/>
      </c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</row>
    <row r="143" spans="1:211" ht="15.75" thickBot="1">
      <c r="A143" s="2"/>
      <c r="B143" s="6">
        <f t="shared" si="359"/>
        <v>133</v>
      </c>
      <c r="C143" s="2"/>
      <c r="D143" s="48" t="str">
        <f>IF(ISBLANK('IP Rules'!H143),"",'IP Rules'!H143)</f>
        <v/>
      </c>
      <c r="E143" s="52" t="str">
        <f t="shared" si="275"/>
        <v/>
      </c>
      <c r="F143" s="52" t="str">
        <f t="shared" si="276"/>
        <v/>
      </c>
      <c r="G143" s="52" t="str">
        <f t="shared" si="277"/>
        <v/>
      </c>
      <c r="H143" s="52" t="str">
        <f t="shared" si="278"/>
        <v/>
      </c>
      <c r="I143" s="52" t="str">
        <f t="shared" si="279"/>
        <v/>
      </c>
      <c r="J143" s="52" t="str">
        <f t="shared" si="280"/>
        <v/>
      </c>
      <c r="K143" s="52" t="str">
        <f t="shared" si="281"/>
        <v/>
      </c>
      <c r="L143" s="52" t="str">
        <f t="shared" si="282"/>
        <v/>
      </c>
      <c r="M143" s="2"/>
      <c r="N143" s="52" t="str">
        <f t="shared" si="283"/>
        <v/>
      </c>
      <c r="O143" s="2"/>
      <c r="P143" s="103" t="str">
        <f>IF(UPPER('IP Rules'!H143)="ANY","",IF(LEN(TRIM('IP Rules'!J143))=0,"",'IP Rules'!J143))</f>
        <v/>
      </c>
      <c r="Q143" s="7" t="str">
        <f t="shared" si="284"/>
        <v/>
      </c>
      <c r="R143" s="109" t="str">
        <f t="shared" si="285"/>
        <v>MISSING</v>
      </c>
      <c r="S143" s="109" t="str">
        <f t="shared" si="286"/>
        <v>MISSING</v>
      </c>
      <c r="T143" s="109" t="str">
        <f t="shared" si="287"/>
        <v>MISSING</v>
      </c>
      <c r="U143" s="110" t="str">
        <f t="shared" si="288"/>
        <v>ERROR</v>
      </c>
      <c r="V143" s="111" t="str">
        <f t="shared" si="289"/>
        <v>ERROR</v>
      </c>
      <c r="W143" s="111" t="str">
        <f t="shared" si="290"/>
        <v>ERROR</v>
      </c>
      <c r="X143" s="111" t="str">
        <f t="shared" si="291"/>
        <v>ERROR</v>
      </c>
      <c r="Y143" s="109" t="str">
        <f t="shared" si="292"/>
        <v>ERROR</v>
      </c>
      <c r="Z143" s="110" t="str">
        <f t="shared" si="293"/>
        <v>ERROR</v>
      </c>
      <c r="AA143" s="109" t="str">
        <f t="shared" si="294"/>
        <v>ERROR</v>
      </c>
      <c r="AB143" s="109" t="str">
        <f t="shared" si="295"/>
        <v>ERROR</v>
      </c>
      <c r="AC143" s="109" t="str">
        <f t="shared" si="296"/>
        <v>ERROR</v>
      </c>
      <c r="AD143" s="109" t="str">
        <f t="shared" si="297"/>
        <v>ERROR</v>
      </c>
      <c r="AE143" s="110" t="str">
        <f t="shared" si="298"/>
        <v>ERROR</v>
      </c>
      <c r="AF143" s="7" t="str">
        <f t="shared" si="299"/>
        <v/>
      </c>
      <c r="AG143" s="104" t="str">
        <f t="shared" si="300"/>
        <v/>
      </c>
      <c r="AH143" s="104" t="str">
        <f t="shared" si="301"/>
        <v/>
      </c>
      <c r="AI143" s="104" t="str">
        <f t="shared" si="302"/>
        <v/>
      </c>
      <c r="AJ143" s="114" t="str">
        <f>IF(AND(Q143&lt;&gt;"ERROR",UPPER('IP Rules'!D143)="GLOBAL",UPPER(N143)="ANY"),"All_IPs","")</f>
        <v/>
      </c>
      <c r="AK143" s="114" t="str">
        <f>IF(AND(Q143&lt;&gt;"ERROR",UPPER('IP Rules'!D143)="NATIONAL",UPPER(N143)="ANY"),"GRP_ALL_CNSP_SUBNETS","")</f>
        <v/>
      </c>
      <c r="AL143" s="104" t="str">
        <f>IF(LEN(TRIM(D143))=0,"",IF(AND(Q143&lt;&gt;"ERROR",UPPER('IP Rules'!H143)&lt;&gt;"ANY"),AI143&amp;N143&amp;"_"&amp;AG143,""))</f>
        <v/>
      </c>
      <c r="AM143" s="109" t="str">
        <f t="shared" si="303"/>
        <v>FAILED CHECKS</v>
      </c>
      <c r="AN143" s="2"/>
      <c r="AO143" s="62" t="str">
        <f t="shared" si="270"/>
        <v/>
      </c>
      <c r="AP143" s="26"/>
      <c r="AQ143" s="62" t="str">
        <f t="shared" si="304"/>
        <v/>
      </c>
      <c r="AR143" s="26"/>
      <c r="AS143" s="6">
        <f>'IP Rules'!F143</f>
        <v>0</v>
      </c>
      <c r="AT143" s="2"/>
      <c r="AU143" s="6">
        <f t="shared" si="305"/>
        <v>133</v>
      </c>
      <c r="AV143" s="2"/>
      <c r="AW143" s="46" t="str">
        <f>IF(ISBLANK('IP Rules'!L143),"",'IP Rules'!L143)</f>
        <v/>
      </c>
      <c r="AX143" s="2"/>
      <c r="AY143" s="52" t="str">
        <f t="shared" si="306"/>
        <v/>
      </c>
      <c r="AZ143" s="52" t="str">
        <f t="shared" si="307"/>
        <v/>
      </c>
      <c r="BA143" s="52" t="str">
        <f t="shared" si="308"/>
        <v/>
      </c>
      <c r="BB143" s="52" t="str">
        <f t="shared" si="309"/>
        <v/>
      </c>
      <c r="BC143" s="52" t="str">
        <f t="shared" si="310"/>
        <v/>
      </c>
      <c r="BD143" s="52" t="str">
        <f t="shared" si="311"/>
        <v/>
      </c>
      <c r="BE143" s="52" t="str">
        <f t="shared" si="312"/>
        <v/>
      </c>
      <c r="BF143" s="52" t="str">
        <f t="shared" si="313"/>
        <v/>
      </c>
      <c r="BG143" s="52" t="str">
        <f t="shared" si="314"/>
        <v/>
      </c>
      <c r="BH143" s="2"/>
      <c r="BI143" s="103" t="str">
        <f>IF(ISBLANK('IP Rules'!N143),"",'IP Rules'!N143)</f>
        <v/>
      </c>
      <c r="BJ143" s="110" t="str">
        <f t="shared" si="245"/>
        <v/>
      </c>
      <c r="BK143" s="109" t="str">
        <f t="shared" si="246"/>
        <v>MISSING</v>
      </c>
      <c r="BL143" s="109" t="str">
        <f t="shared" si="247"/>
        <v>MISSING</v>
      </c>
      <c r="BM143" s="109" t="str">
        <f t="shared" si="248"/>
        <v>MISSING</v>
      </c>
      <c r="BN143" s="110" t="str">
        <f t="shared" si="249"/>
        <v>ERROR</v>
      </c>
      <c r="BO143" s="111" t="str">
        <f t="shared" si="250"/>
        <v>ERROR</v>
      </c>
      <c r="BP143" s="111" t="str">
        <f t="shared" si="251"/>
        <v>ERROR</v>
      </c>
      <c r="BQ143" s="111" t="str">
        <f t="shared" si="252"/>
        <v>ERROR</v>
      </c>
      <c r="BR143" s="109" t="str">
        <f t="shared" si="253"/>
        <v>ERROR</v>
      </c>
      <c r="BS143" s="110" t="str">
        <f t="shared" si="254"/>
        <v>ERROR</v>
      </c>
      <c r="BT143" s="109" t="str">
        <f t="shared" si="315"/>
        <v>ERROR</v>
      </c>
      <c r="BU143" s="109" t="str">
        <f t="shared" si="316"/>
        <v>ERROR</v>
      </c>
      <c r="BV143" s="109" t="str">
        <f t="shared" si="317"/>
        <v>ERROR</v>
      </c>
      <c r="BW143" s="109" t="str">
        <f t="shared" si="318"/>
        <v>ERROR</v>
      </c>
      <c r="BX143" s="110" t="str">
        <f t="shared" si="255"/>
        <v>ERROR</v>
      </c>
      <c r="BY143" s="110" t="str">
        <f t="shared" si="243"/>
        <v/>
      </c>
      <c r="BZ143" s="117" t="str">
        <f t="shared" si="319"/>
        <v>OK</v>
      </c>
      <c r="CA143" s="104" t="str">
        <f t="shared" si="256"/>
        <v/>
      </c>
      <c r="CB143" s="104" t="str">
        <f t="shared" si="257"/>
        <v/>
      </c>
      <c r="CC143" s="104" t="str">
        <f t="shared" si="258"/>
        <v/>
      </c>
      <c r="CD143" s="109" t="str">
        <f t="shared" si="320"/>
        <v>FAILED CHECKS</v>
      </c>
      <c r="CE143" s="22"/>
      <c r="CF143" s="116" t="str">
        <f t="shared" si="259"/>
        <v>ERROR</v>
      </c>
      <c r="CG143" s="116" t="str">
        <f t="shared" si="260"/>
        <v>-</v>
      </c>
      <c r="CH143" s="116" t="str">
        <f t="shared" si="261"/>
        <v>-</v>
      </c>
      <c r="CI143" s="116" t="str">
        <f t="shared" si="262"/>
        <v>-</v>
      </c>
      <c r="CJ143" s="116">
        <f t="shared" si="321"/>
        <v>0</v>
      </c>
      <c r="CK143" s="116">
        <f t="shared" si="322"/>
        <v>0</v>
      </c>
      <c r="CL143" s="116">
        <f t="shared" si="323"/>
        <v>0</v>
      </c>
      <c r="CM143" s="116">
        <f t="shared" si="324"/>
        <v>0</v>
      </c>
      <c r="CN143" s="116">
        <f t="shared" si="325"/>
        <v>0</v>
      </c>
      <c r="CO143" s="116">
        <f t="shared" si="326"/>
        <v>0</v>
      </c>
      <c r="CP143" s="116">
        <f t="shared" si="327"/>
        <v>0</v>
      </c>
      <c r="CQ143" s="116">
        <f t="shared" si="328"/>
        <v>0</v>
      </c>
      <c r="CR143" s="116">
        <f t="shared" si="329"/>
        <v>0</v>
      </c>
      <c r="CS143" s="116">
        <f t="shared" si="330"/>
        <v>0</v>
      </c>
      <c r="CT143" s="116">
        <f t="shared" si="331"/>
        <v>0</v>
      </c>
      <c r="CU143" s="116">
        <f t="shared" si="332"/>
        <v>0</v>
      </c>
      <c r="CV143" s="116">
        <f t="shared" si="333"/>
        <v>0</v>
      </c>
      <c r="CW143" s="116">
        <f t="shared" si="334"/>
        <v>0</v>
      </c>
      <c r="CX143" s="116">
        <f t="shared" si="335"/>
        <v>0</v>
      </c>
      <c r="CY143" s="116">
        <f t="shared" si="336"/>
        <v>0</v>
      </c>
      <c r="CZ143" s="116">
        <f t="shared" si="337"/>
        <v>0</v>
      </c>
      <c r="DA143" s="116">
        <f t="shared" si="338"/>
        <v>0</v>
      </c>
      <c r="DB143" s="116">
        <f t="shared" si="339"/>
        <v>0</v>
      </c>
      <c r="DC143" s="116">
        <f t="shared" si="340"/>
        <v>0</v>
      </c>
      <c r="DD143" s="116">
        <f t="shared" si="341"/>
        <v>0</v>
      </c>
      <c r="DE143" s="116">
        <f t="shared" si="342"/>
        <v>0</v>
      </c>
      <c r="DF143" s="116">
        <f t="shared" si="343"/>
        <v>0</v>
      </c>
      <c r="DG143" s="116">
        <f t="shared" si="344"/>
        <v>0</v>
      </c>
      <c r="DH143" s="116">
        <f t="shared" si="345"/>
        <v>0</v>
      </c>
      <c r="DI143" s="116">
        <f t="shared" si="346"/>
        <v>0</v>
      </c>
      <c r="DJ143" s="116">
        <f t="shared" si="347"/>
        <v>0</v>
      </c>
      <c r="DK143" s="116">
        <f t="shared" si="348"/>
        <v>0</v>
      </c>
      <c r="DL143" s="116">
        <f t="shared" si="349"/>
        <v>0</v>
      </c>
      <c r="DM143" s="116">
        <f t="shared" si="350"/>
        <v>0</v>
      </c>
      <c r="DN143" s="116">
        <f t="shared" si="351"/>
        <v>0</v>
      </c>
      <c r="DO143" s="116">
        <f t="shared" si="352"/>
        <v>0</v>
      </c>
      <c r="DP143" s="116">
        <f t="shared" si="353"/>
        <v>0</v>
      </c>
      <c r="DQ143" s="116">
        <f t="shared" si="354"/>
        <v>0</v>
      </c>
      <c r="DR143" s="116">
        <f t="shared" si="355"/>
        <v>0</v>
      </c>
      <c r="DS143" s="116">
        <f t="shared" si="356"/>
        <v>0</v>
      </c>
      <c r="DT143" s="116">
        <f t="shared" si="244"/>
        <v>0</v>
      </c>
      <c r="DU143" s="116">
        <f t="shared" si="357"/>
        <v>0</v>
      </c>
      <c r="DV143" s="116">
        <f t="shared" si="263"/>
        <v>0</v>
      </c>
      <c r="DW143" s="116">
        <f t="shared" si="264"/>
        <v>0</v>
      </c>
      <c r="DX143" s="114" t="b">
        <f t="shared" si="271"/>
        <v>0</v>
      </c>
      <c r="DY143" s="116" t="str">
        <f t="shared" si="358"/>
        <v>FAILED CHECKS</v>
      </c>
      <c r="DZ143" s="2"/>
      <c r="EA143" s="105" t="str">
        <f t="shared" si="272"/>
        <v/>
      </c>
      <c r="EB143" s="2"/>
      <c r="EC143" s="105" t="str">
        <f t="shared" si="273"/>
        <v/>
      </c>
      <c r="ED143" s="2"/>
      <c r="EE143" s="105" t="str">
        <f t="shared" si="274"/>
        <v/>
      </c>
      <c r="EF143" s="2"/>
      <c r="EG143" s="6">
        <f t="shared" si="360"/>
        <v>133</v>
      </c>
      <c r="EH143" s="2"/>
      <c r="EI143" s="29" t="str">
        <f>IF(ISBLANK('IP Rules'!P143),"",'IP Rules'!P143)</f>
        <v/>
      </c>
      <c r="EJ143" s="2"/>
      <c r="EK143" s="29" t="str">
        <f>IF(ISBLANK('IP Rules'!R143),"",'IP Rules'!R143)</f>
        <v/>
      </c>
      <c r="EL143" s="2"/>
      <c r="EM143" s="29" t="str">
        <f>IF(ISBLANK('IP Rules'!T143),"",'IP Rules'!T143)</f>
        <v/>
      </c>
      <c r="EN143" s="2"/>
      <c r="EO143" s="7" t="str">
        <f t="shared" si="265"/>
        <v>NO</v>
      </c>
      <c r="EP143" s="7" t="str">
        <f t="shared" si="266"/>
        <v>NO</v>
      </c>
      <c r="EQ143" s="7" t="str">
        <f t="shared" si="267"/>
        <v/>
      </c>
      <c r="ER143" s="7" t="str">
        <f t="shared" si="268"/>
        <v/>
      </c>
      <c r="ES143" s="7" t="str">
        <f>IF(AND(ISNUMBER('IP Rules'!R143),'IP Rules'!R143&gt;=0,'IP Rules'!R143&lt;=65535),"GOOD","BAD")</f>
        <v>BAD</v>
      </c>
      <c r="ET143" s="7" t="str">
        <f>IF(OR(AND(ISNUMBER('IP Rules'!T143),'IP Rules'!T143&gt;=1,'IP Rules'!T143&lt;=65535,'IP Rules'!R143&lt;'IP Rules'!T143),'IP Rules'!T143=""),"GOOD","BAD")</f>
        <v>GOOD</v>
      </c>
      <c r="EU143" s="9" t="str">
        <f t="shared" si="269"/>
        <v/>
      </c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</row>
    <row r="144" spans="1:211" ht="15.75" thickBot="1">
      <c r="A144" s="2"/>
      <c r="B144" s="6">
        <f t="shared" si="359"/>
        <v>134</v>
      </c>
      <c r="C144" s="2"/>
      <c r="D144" s="48" t="str">
        <f>IF(ISBLANK('IP Rules'!H144),"",'IP Rules'!H144)</f>
        <v/>
      </c>
      <c r="E144" s="52" t="str">
        <f t="shared" si="275"/>
        <v/>
      </c>
      <c r="F144" s="52" t="str">
        <f t="shared" si="276"/>
        <v/>
      </c>
      <c r="G144" s="52" t="str">
        <f t="shared" si="277"/>
        <v/>
      </c>
      <c r="H144" s="52" t="str">
        <f t="shared" si="278"/>
        <v/>
      </c>
      <c r="I144" s="52" t="str">
        <f t="shared" si="279"/>
        <v/>
      </c>
      <c r="J144" s="52" t="str">
        <f t="shared" si="280"/>
        <v/>
      </c>
      <c r="K144" s="52" t="str">
        <f t="shared" si="281"/>
        <v/>
      </c>
      <c r="L144" s="52" t="str">
        <f t="shared" si="282"/>
        <v/>
      </c>
      <c r="M144" s="2"/>
      <c r="N144" s="52" t="str">
        <f t="shared" si="283"/>
        <v/>
      </c>
      <c r="O144" s="2"/>
      <c r="P144" s="103" t="str">
        <f>IF(UPPER('IP Rules'!H144)="ANY","",IF(LEN(TRIM('IP Rules'!J144))=0,"",'IP Rules'!J144))</f>
        <v/>
      </c>
      <c r="Q144" s="7" t="str">
        <f t="shared" si="284"/>
        <v/>
      </c>
      <c r="R144" s="109" t="str">
        <f t="shared" si="285"/>
        <v>MISSING</v>
      </c>
      <c r="S144" s="109" t="str">
        <f t="shared" si="286"/>
        <v>MISSING</v>
      </c>
      <c r="T144" s="109" t="str">
        <f t="shared" si="287"/>
        <v>MISSING</v>
      </c>
      <c r="U144" s="110" t="str">
        <f t="shared" si="288"/>
        <v>ERROR</v>
      </c>
      <c r="V144" s="111" t="str">
        <f t="shared" si="289"/>
        <v>ERROR</v>
      </c>
      <c r="W144" s="111" t="str">
        <f t="shared" si="290"/>
        <v>ERROR</v>
      </c>
      <c r="X144" s="111" t="str">
        <f t="shared" si="291"/>
        <v>ERROR</v>
      </c>
      <c r="Y144" s="109" t="str">
        <f t="shared" si="292"/>
        <v>ERROR</v>
      </c>
      <c r="Z144" s="110" t="str">
        <f t="shared" si="293"/>
        <v>ERROR</v>
      </c>
      <c r="AA144" s="109" t="str">
        <f t="shared" si="294"/>
        <v>ERROR</v>
      </c>
      <c r="AB144" s="109" t="str">
        <f t="shared" si="295"/>
        <v>ERROR</v>
      </c>
      <c r="AC144" s="109" t="str">
        <f t="shared" si="296"/>
        <v>ERROR</v>
      </c>
      <c r="AD144" s="109" t="str">
        <f t="shared" si="297"/>
        <v>ERROR</v>
      </c>
      <c r="AE144" s="110" t="str">
        <f t="shared" si="298"/>
        <v>ERROR</v>
      </c>
      <c r="AF144" s="7" t="str">
        <f t="shared" si="299"/>
        <v/>
      </c>
      <c r="AG144" s="104" t="str">
        <f t="shared" si="300"/>
        <v/>
      </c>
      <c r="AH144" s="104" t="str">
        <f t="shared" si="301"/>
        <v/>
      </c>
      <c r="AI144" s="104" t="str">
        <f t="shared" si="302"/>
        <v/>
      </c>
      <c r="AJ144" s="114" t="str">
        <f>IF(AND(Q144&lt;&gt;"ERROR",UPPER('IP Rules'!D144)="GLOBAL",UPPER(N144)="ANY"),"All_IPs","")</f>
        <v/>
      </c>
      <c r="AK144" s="114" t="str">
        <f>IF(AND(Q144&lt;&gt;"ERROR",UPPER('IP Rules'!D144)="NATIONAL",UPPER(N144)="ANY"),"GRP_ALL_CNSP_SUBNETS","")</f>
        <v/>
      </c>
      <c r="AL144" s="104" t="str">
        <f>IF(LEN(TRIM(D144))=0,"",IF(AND(Q144&lt;&gt;"ERROR",UPPER('IP Rules'!H144)&lt;&gt;"ANY"),AI144&amp;N144&amp;"_"&amp;AG144,""))</f>
        <v/>
      </c>
      <c r="AM144" s="109" t="str">
        <f t="shared" si="303"/>
        <v>FAILED CHECKS</v>
      </c>
      <c r="AN144" s="2"/>
      <c r="AO144" s="62" t="str">
        <f t="shared" si="270"/>
        <v/>
      </c>
      <c r="AP144" s="26"/>
      <c r="AQ144" s="62" t="str">
        <f t="shared" si="304"/>
        <v/>
      </c>
      <c r="AR144" s="26"/>
      <c r="AS144" s="6">
        <f>'IP Rules'!F144</f>
        <v>0</v>
      </c>
      <c r="AT144" s="2"/>
      <c r="AU144" s="6">
        <f t="shared" si="305"/>
        <v>134</v>
      </c>
      <c r="AV144" s="2"/>
      <c r="AW144" s="46" t="str">
        <f>IF(ISBLANK('IP Rules'!L144),"",'IP Rules'!L144)</f>
        <v/>
      </c>
      <c r="AX144" s="2"/>
      <c r="AY144" s="52" t="str">
        <f t="shared" si="306"/>
        <v/>
      </c>
      <c r="AZ144" s="52" t="str">
        <f t="shared" si="307"/>
        <v/>
      </c>
      <c r="BA144" s="52" t="str">
        <f t="shared" si="308"/>
        <v/>
      </c>
      <c r="BB144" s="52" t="str">
        <f t="shared" si="309"/>
        <v/>
      </c>
      <c r="BC144" s="52" t="str">
        <f t="shared" si="310"/>
        <v/>
      </c>
      <c r="BD144" s="52" t="str">
        <f t="shared" si="311"/>
        <v/>
      </c>
      <c r="BE144" s="52" t="str">
        <f t="shared" si="312"/>
        <v/>
      </c>
      <c r="BF144" s="52" t="str">
        <f t="shared" si="313"/>
        <v/>
      </c>
      <c r="BG144" s="52" t="str">
        <f t="shared" si="314"/>
        <v/>
      </c>
      <c r="BH144" s="2"/>
      <c r="BI144" s="103" t="str">
        <f>IF(ISBLANK('IP Rules'!N144),"",'IP Rules'!N144)</f>
        <v/>
      </c>
      <c r="BJ144" s="110" t="str">
        <f t="shared" si="245"/>
        <v/>
      </c>
      <c r="BK144" s="109" t="str">
        <f t="shared" si="246"/>
        <v>MISSING</v>
      </c>
      <c r="BL144" s="109" t="str">
        <f t="shared" si="247"/>
        <v>MISSING</v>
      </c>
      <c r="BM144" s="109" t="str">
        <f t="shared" si="248"/>
        <v>MISSING</v>
      </c>
      <c r="BN144" s="110" t="str">
        <f t="shared" si="249"/>
        <v>ERROR</v>
      </c>
      <c r="BO144" s="111" t="str">
        <f t="shared" si="250"/>
        <v>ERROR</v>
      </c>
      <c r="BP144" s="111" t="str">
        <f t="shared" si="251"/>
        <v>ERROR</v>
      </c>
      <c r="BQ144" s="111" t="str">
        <f t="shared" si="252"/>
        <v>ERROR</v>
      </c>
      <c r="BR144" s="109" t="str">
        <f t="shared" si="253"/>
        <v>ERROR</v>
      </c>
      <c r="BS144" s="110" t="str">
        <f t="shared" si="254"/>
        <v>ERROR</v>
      </c>
      <c r="BT144" s="109" t="str">
        <f t="shared" si="315"/>
        <v>ERROR</v>
      </c>
      <c r="BU144" s="109" t="str">
        <f t="shared" si="316"/>
        <v>ERROR</v>
      </c>
      <c r="BV144" s="109" t="str">
        <f t="shared" si="317"/>
        <v>ERROR</v>
      </c>
      <c r="BW144" s="109" t="str">
        <f t="shared" si="318"/>
        <v>ERROR</v>
      </c>
      <c r="BX144" s="110" t="str">
        <f t="shared" si="255"/>
        <v>ERROR</v>
      </c>
      <c r="BY144" s="110" t="str">
        <f t="shared" si="243"/>
        <v/>
      </c>
      <c r="BZ144" s="117" t="str">
        <f t="shared" si="319"/>
        <v>OK</v>
      </c>
      <c r="CA144" s="104" t="str">
        <f t="shared" si="256"/>
        <v/>
      </c>
      <c r="CB144" s="104" t="str">
        <f t="shared" si="257"/>
        <v/>
      </c>
      <c r="CC144" s="104" t="str">
        <f t="shared" si="258"/>
        <v/>
      </c>
      <c r="CD144" s="109" t="str">
        <f t="shared" si="320"/>
        <v>FAILED CHECKS</v>
      </c>
      <c r="CE144" s="22"/>
      <c r="CF144" s="116" t="str">
        <f t="shared" si="259"/>
        <v>ERROR</v>
      </c>
      <c r="CG144" s="116" t="str">
        <f t="shared" si="260"/>
        <v>-</v>
      </c>
      <c r="CH144" s="116" t="str">
        <f t="shared" si="261"/>
        <v>-</v>
      </c>
      <c r="CI144" s="116" t="str">
        <f t="shared" si="262"/>
        <v>-</v>
      </c>
      <c r="CJ144" s="116">
        <f t="shared" si="321"/>
        <v>0</v>
      </c>
      <c r="CK144" s="116">
        <f t="shared" si="322"/>
        <v>0</v>
      </c>
      <c r="CL144" s="116">
        <f t="shared" si="323"/>
        <v>0</v>
      </c>
      <c r="CM144" s="116">
        <f t="shared" si="324"/>
        <v>0</v>
      </c>
      <c r="CN144" s="116">
        <f t="shared" si="325"/>
        <v>0</v>
      </c>
      <c r="CO144" s="116">
        <f t="shared" si="326"/>
        <v>0</v>
      </c>
      <c r="CP144" s="116">
        <f t="shared" si="327"/>
        <v>0</v>
      </c>
      <c r="CQ144" s="116">
        <f t="shared" si="328"/>
        <v>0</v>
      </c>
      <c r="CR144" s="116">
        <f t="shared" si="329"/>
        <v>0</v>
      </c>
      <c r="CS144" s="116">
        <f t="shared" si="330"/>
        <v>0</v>
      </c>
      <c r="CT144" s="116">
        <f t="shared" si="331"/>
        <v>0</v>
      </c>
      <c r="CU144" s="116">
        <f t="shared" si="332"/>
        <v>0</v>
      </c>
      <c r="CV144" s="116">
        <f t="shared" si="333"/>
        <v>0</v>
      </c>
      <c r="CW144" s="116">
        <f t="shared" si="334"/>
        <v>0</v>
      </c>
      <c r="CX144" s="116">
        <f t="shared" si="335"/>
        <v>0</v>
      </c>
      <c r="CY144" s="116">
        <f t="shared" si="336"/>
        <v>0</v>
      </c>
      <c r="CZ144" s="116">
        <f t="shared" si="337"/>
        <v>0</v>
      </c>
      <c r="DA144" s="116">
        <f t="shared" si="338"/>
        <v>0</v>
      </c>
      <c r="DB144" s="116">
        <f t="shared" si="339"/>
        <v>0</v>
      </c>
      <c r="DC144" s="116">
        <f t="shared" si="340"/>
        <v>0</v>
      </c>
      <c r="DD144" s="116">
        <f t="shared" si="341"/>
        <v>0</v>
      </c>
      <c r="DE144" s="116">
        <f t="shared" si="342"/>
        <v>0</v>
      </c>
      <c r="DF144" s="116">
        <f t="shared" si="343"/>
        <v>0</v>
      </c>
      <c r="DG144" s="116">
        <f t="shared" si="344"/>
        <v>0</v>
      </c>
      <c r="DH144" s="116">
        <f t="shared" si="345"/>
        <v>0</v>
      </c>
      <c r="DI144" s="116">
        <f t="shared" si="346"/>
        <v>0</v>
      </c>
      <c r="DJ144" s="116">
        <f t="shared" si="347"/>
        <v>0</v>
      </c>
      <c r="DK144" s="116">
        <f t="shared" si="348"/>
        <v>0</v>
      </c>
      <c r="DL144" s="116">
        <f t="shared" si="349"/>
        <v>0</v>
      </c>
      <c r="DM144" s="116">
        <f t="shared" si="350"/>
        <v>0</v>
      </c>
      <c r="DN144" s="116">
        <f t="shared" si="351"/>
        <v>0</v>
      </c>
      <c r="DO144" s="116">
        <f t="shared" si="352"/>
        <v>0</v>
      </c>
      <c r="DP144" s="116">
        <f t="shared" si="353"/>
        <v>0</v>
      </c>
      <c r="DQ144" s="116">
        <f t="shared" si="354"/>
        <v>0</v>
      </c>
      <c r="DR144" s="116">
        <f t="shared" si="355"/>
        <v>0</v>
      </c>
      <c r="DS144" s="116">
        <f t="shared" si="356"/>
        <v>0</v>
      </c>
      <c r="DT144" s="116">
        <f t="shared" si="244"/>
        <v>0</v>
      </c>
      <c r="DU144" s="116">
        <f t="shared" si="357"/>
        <v>0</v>
      </c>
      <c r="DV144" s="116">
        <f t="shared" si="263"/>
        <v>0</v>
      </c>
      <c r="DW144" s="116">
        <f t="shared" si="264"/>
        <v>0</v>
      </c>
      <c r="DX144" s="114" t="b">
        <f t="shared" si="271"/>
        <v>0</v>
      </c>
      <c r="DY144" s="116" t="str">
        <f t="shared" si="358"/>
        <v>FAILED CHECKS</v>
      </c>
      <c r="DZ144" s="2"/>
      <c r="EA144" s="105" t="str">
        <f t="shared" si="272"/>
        <v/>
      </c>
      <c r="EB144" s="2"/>
      <c r="EC144" s="105" t="str">
        <f t="shared" si="273"/>
        <v/>
      </c>
      <c r="ED144" s="2"/>
      <c r="EE144" s="105" t="str">
        <f t="shared" si="274"/>
        <v/>
      </c>
      <c r="EF144" s="2"/>
      <c r="EG144" s="6">
        <f t="shared" si="360"/>
        <v>134</v>
      </c>
      <c r="EH144" s="2"/>
      <c r="EI144" s="29" t="str">
        <f>IF(ISBLANK('IP Rules'!P144),"",'IP Rules'!P144)</f>
        <v/>
      </c>
      <c r="EJ144" s="2"/>
      <c r="EK144" s="29" t="str">
        <f>IF(ISBLANK('IP Rules'!R144),"",'IP Rules'!R144)</f>
        <v/>
      </c>
      <c r="EL144" s="2"/>
      <c r="EM144" s="29" t="str">
        <f>IF(ISBLANK('IP Rules'!T144),"",'IP Rules'!T144)</f>
        <v/>
      </c>
      <c r="EN144" s="2"/>
      <c r="EO144" s="7" t="str">
        <f t="shared" si="265"/>
        <v>NO</v>
      </c>
      <c r="EP144" s="7" t="str">
        <f t="shared" si="266"/>
        <v>NO</v>
      </c>
      <c r="EQ144" s="7" t="str">
        <f t="shared" si="267"/>
        <v/>
      </c>
      <c r="ER144" s="7" t="str">
        <f t="shared" si="268"/>
        <v/>
      </c>
      <c r="ES144" s="7" t="str">
        <f>IF(AND(ISNUMBER('IP Rules'!R144),'IP Rules'!R144&gt;=0,'IP Rules'!R144&lt;=65535),"GOOD","BAD")</f>
        <v>BAD</v>
      </c>
      <c r="ET144" s="7" t="str">
        <f>IF(OR(AND(ISNUMBER('IP Rules'!T144),'IP Rules'!T144&gt;=1,'IP Rules'!T144&lt;=65535,'IP Rules'!R144&lt;'IP Rules'!T144),'IP Rules'!T144=""),"GOOD","BAD")</f>
        <v>GOOD</v>
      </c>
      <c r="EU144" s="9" t="str">
        <f t="shared" si="269"/>
        <v/>
      </c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</row>
    <row r="145" spans="1:211" ht="15.75" thickBot="1">
      <c r="A145" s="2"/>
      <c r="B145" s="6">
        <f t="shared" si="359"/>
        <v>135</v>
      </c>
      <c r="C145" s="2"/>
      <c r="D145" s="48" t="str">
        <f>IF(ISBLANK('IP Rules'!H145),"",'IP Rules'!H145)</f>
        <v/>
      </c>
      <c r="E145" s="52" t="str">
        <f t="shared" si="275"/>
        <v/>
      </c>
      <c r="F145" s="52" t="str">
        <f t="shared" si="276"/>
        <v/>
      </c>
      <c r="G145" s="52" t="str">
        <f t="shared" si="277"/>
        <v/>
      </c>
      <c r="H145" s="52" t="str">
        <f t="shared" si="278"/>
        <v/>
      </c>
      <c r="I145" s="52" t="str">
        <f t="shared" si="279"/>
        <v/>
      </c>
      <c r="J145" s="52" t="str">
        <f t="shared" si="280"/>
        <v/>
      </c>
      <c r="K145" s="52" t="str">
        <f t="shared" si="281"/>
        <v/>
      </c>
      <c r="L145" s="52" t="str">
        <f t="shared" si="282"/>
        <v/>
      </c>
      <c r="M145" s="2"/>
      <c r="N145" s="52" t="str">
        <f t="shared" si="283"/>
        <v/>
      </c>
      <c r="O145" s="2"/>
      <c r="P145" s="103" t="str">
        <f>IF(UPPER('IP Rules'!H145)="ANY","",IF(LEN(TRIM('IP Rules'!J145))=0,"",'IP Rules'!J145))</f>
        <v/>
      </c>
      <c r="Q145" s="7" t="str">
        <f t="shared" si="284"/>
        <v/>
      </c>
      <c r="R145" s="109" t="str">
        <f t="shared" si="285"/>
        <v>MISSING</v>
      </c>
      <c r="S145" s="109" t="str">
        <f t="shared" si="286"/>
        <v>MISSING</v>
      </c>
      <c r="T145" s="109" t="str">
        <f t="shared" si="287"/>
        <v>MISSING</v>
      </c>
      <c r="U145" s="110" t="str">
        <f t="shared" si="288"/>
        <v>ERROR</v>
      </c>
      <c r="V145" s="111" t="str">
        <f t="shared" si="289"/>
        <v>ERROR</v>
      </c>
      <c r="W145" s="111" t="str">
        <f t="shared" si="290"/>
        <v>ERROR</v>
      </c>
      <c r="X145" s="111" t="str">
        <f t="shared" si="291"/>
        <v>ERROR</v>
      </c>
      <c r="Y145" s="109" t="str">
        <f t="shared" si="292"/>
        <v>ERROR</v>
      </c>
      <c r="Z145" s="110" t="str">
        <f t="shared" si="293"/>
        <v>ERROR</v>
      </c>
      <c r="AA145" s="109" t="str">
        <f t="shared" si="294"/>
        <v>ERROR</v>
      </c>
      <c r="AB145" s="109" t="str">
        <f t="shared" si="295"/>
        <v>ERROR</v>
      </c>
      <c r="AC145" s="109" t="str">
        <f t="shared" si="296"/>
        <v>ERROR</v>
      </c>
      <c r="AD145" s="109" t="str">
        <f t="shared" si="297"/>
        <v>ERROR</v>
      </c>
      <c r="AE145" s="110" t="str">
        <f t="shared" si="298"/>
        <v>ERROR</v>
      </c>
      <c r="AF145" s="7" t="str">
        <f t="shared" si="299"/>
        <v/>
      </c>
      <c r="AG145" s="104" t="str">
        <f t="shared" si="300"/>
        <v/>
      </c>
      <c r="AH145" s="104" t="str">
        <f t="shared" si="301"/>
        <v/>
      </c>
      <c r="AI145" s="104" t="str">
        <f t="shared" si="302"/>
        <v/>
      </c>
      <c r="AJ145" s="114" t="str">
        <f>IF(AND(Q145&lt;&gt;"ERROR",UPPER('IP Rules'!D145)="GLOBAL",UPPER(N145)="ANY"),"All_IPs","")</f>
        <v/>
      </c>
      <c r="AK145" s="114" t="str">
        <f>IF(AND(Q145&lt;&gt;"ERROR",UPPER('IP Rules'!D145)="NATIONAL",UPPER(N145)="ANY"),"GRP_ALL_CNSP_SUBNETS","")</f>
        <v/>
      </c>
      <c r="AL145" s="104" t="str">
        <f>IF(LEN(TRIM(D145))=0,"",IF(AND(Q145&lt;&gt;"ERROR",UPPER('IP Rules'!H145)&lt;&gt;"ANY"),AI145&amp;N145&amp;"_"&amp;AG145,""))</f>
        <v/>
      </c>
      <c r="AM145" s="109" t="str">
        <f t="shared" si="303"/>
        <v>FAILED CHECKS</v>
      </c>
      <c r="AN145" s="2"/>
      <c r="AO145" s="62" t="str">
        <f t="shared" si="270"/>
        <v/>
      </c>
      <c r="AP145" s="26"/>
      <c r="AQ145" s="62" t="str">
        <f t="shared" si="304"/>
        <v/>
      </c>
      <c r="AR145" s="26"/>
      <c r="AS145" s="6">
        <f>'IP Rules'!F145</f>
        <v>0</v>
      </c>
      <c r="AT145" s="2"/>
      <c r="AU145" s="6">
        <f t="shared" si="305"/>
        <v>135</v>
      </c>
      <c r="AV145" s="2"/>
      <c r="AW145" s="46" t="str">
        <f>IF(ISBLANK('IP Rules'!L145),"",'IP Rules'!L145)</f>
        <v/>
      </c>
      <c r="AX145" s="2"/>
      <c r="AY145" s="52" t="str">
        <f t="shared" si="306"/>
        <v/>
      </c>
      <c r="AZ145" s="52" t="str">
        <f t="shared" si="307"/>
        <v/>
      </c>
      <c r="BA145" s="52" t="str">
        <f t="shared" si="308"/>
        <v/>
      </c>
      <c r="BB145" s="52" t="str">
        <f t="shared" si="309"/>
        <v/>
      </c>
      <c r="BC145" s="52" t="str">
        <f t="shared" si="310"/>
        <v/>
      </c>
      <c r="BD145" s="52" t="str">
        <f t="shared" si="311"/>
        <v/>
      </c>
      <c r="BE145" s="52" t="str">
        <f t="shared" si="312"/>
        <v/>
      </c>
      <c r="BF145" s="52" t="str">
        <f t="shared" si="313"/>
        <v/>
      </c>
      <c r="BG145" s="52" t="str">
        <f t="shared" si="314"/>
        <v/>
      </c>
      <c r="BH145" s="2"/>
      <c r="BI145" s="103" t="str">
        <f>IF(ISBLANK('IP Rules'!N145),"",'IP Rules'!N145)</f>
        <v/>
      </c>
      <c r="BJ145" s="110" t="str">
        <f t="shared" si="245"/>
        <v/>
      </c>
      <c r="BK145" s="109" t="str">
        <f t="shared" si="246"/>
        <v>MISSING</v>
      </c>
      <c r="BL145" s="109" t="str">
        <f t="shared" si="247"/>
        <v>MISSING</v>
      </c>
      <c r="BM145" s="109" t="str">
        <f t="shared" si="248"/>
        <v>MISSING</v>
      </c>
      <c r="BN145" s="110" t="str">
        <f t="shared" si="249"/>
        <v>ERROR</v>
      </c>
      <c r="BO145" s="111" t="str">
        <f t="shared" si="250"/>
        <v>ERROR</v>
      </c>
      <c r="BP145" s="111" t="str">
        <f t="shared" si="251"/>
        <v>ERROR</v>
      </c>
      <c r="BQ145" s="111" t="str">
        <f t="shared" si="252"/>
        <v>ERROR</v>
      </c>
      <c r="BR145" s="109" t="str">
        <f t="shared" si="253"/>
        <v>ERROR</v>
      </c>
      <c r="BS145" s="110" t="str">
        <f t="shared" si="254"/>
        <v>ERROR</v>
      </c>
      <c r="BT145" s="109" t="str">
        <f t="shared" si="315"/>
        <v>ERROR</v>
      </c>
      <c r="BU145" s="109" t="str">
        <f t="shared" si="316"/>
        <v>ERROR</v>
      </c>
      <c r="BV145" s="109" t="str">
        <f t="shared" si="317"/>
        <v>ERROR</v>
      </c>
      <c r="BW145" s="109" t="str">
        <f t="shared" si="318"/>
        <v>ERROR</v>
      </c>
      <c r="BX145" s="110" t="str">
        <f t="shared" si="255"/>
        <v>ERROR</v>
      </c>
      <c r="BY145" s="110" t="str">
        <f t="shared" si="243"/>
        <v/>
      </c>
      <c r="BZ145" s="117" t="str">
        <f t="shared" si="319"/>
        <v>OK</v>
      </c>
      <c r="CA145" s="104" t="str">
        <f t="shared" si="256"/>
        <v/>
      </c>
      <c r="CB145" s="104" t="str">
        <f t="shared" si="257"/>
        <v/>
      </c>
      <c r="CC145" s="104" t="str">
        <f t="shared" si="258"/>
        <v/>
      </c>
      <c r="CD145" s="109" t="str">
        <f t="shared" si="320"/>
        <v>FAILED CHECKS</v>
      </c>
      <c r="CE145" s="22"/>
      <c r="CF145" s="116" t="str">
        <f t="shared" si="259"/>
        <v>ERROR</v>
      </c>
      <c r="CG145" s="116" t="str">
        <f t="shared" si="260"/>
        <v>-</v>
      </c>
      <c r="CH145" s="116" t="str">
        <f t="shared" si="261"/>
        <v>-</v>
      </c>
      <c r="CI145" s="116" t="str">
        <f t="shared" si="262"/>
        <v>-</v>
      </c>
      <c r="CJ145" s="116">
        <f t="shared" si="321"/>
        <v>0</v>
      </c>
      <c r="CK145" s="116">
        <f t="shared" si="322"/>
        <v>0</v>
      </c>
      <c r="CL145" s="116">
        <f t="shared" si="323"/>
        <v>0</v>
      </c>
      <c r="CM145" s="116">
        <f t="shared" si="324"/>
        <v>0</v>
      </c>
      <c r="CN145" s="116">
        <f t="shared" si="325"/>
        <v>0</v>
      </c>
      <c r="CO145" s="116">
        <f t="shared" si="326"/>
        <v>0</v>
      </c>
      <c r="CP145" s="116">
        <f t="shared" si="327"/>
        <v>0</v>
      </c>
      <c r="CQ145" s="116">
        <f t="shared" si="328"/>
        <v>0</v>
      </c>
      <c r="CR145" s="116">
        <f t="shared" si="329"/>
        <v>0</v>
      </c>
      <c r="CS145" s="116">
        <f t="shared" si="330"/>
        <v>0</v>
      </c>
      <c r="CT145" s="116">
        <f t="shared" si="331"/>
        <v>0</v>
      </c>
      <c r="CU145" s="116">
        <f t="shared" si="332"/>
        <v>0</v>
      </c>
      <c r="CV145" s="116">
        <f t="shared" si="333"/>
        <v>0</v>
      </c>
      <c r="CW145" s="116">
        <f t="shared" si="334"/>
        <v>0</v>
      </c>
      <c r="CX145" s="116">
        <f t="shared" si="335"/>
        <v>0</v>
      </c>
      <c r="CY145" s="116">
        <f t="shared" si="336"/>
        <v>0</v>
      </c>
      <c r="CZ145" s="116">
        <f t="shared" si="337"/>
        <v>0</v>
      </c>
      <c r="DA145" s="116">
        <f t="shared" si="338"/>
        <v>0</v>
      </c>
      <c r="DB145" s="116">
        <f t="shared" si="339"/>
        <v>0</v>
      </c>
      <c r="DC145" s="116">
        <f t="shared" si="340"/>
        <v>0</v>
      </c>
      <c r="DD145" s="116">
        <f t="shared" si="341"/>
        <v>0</v>
      </c>
      <c r="DE145" s="116">
        <f t="shared" si="342"/>
        <v>0</v>
      </c>
      <c r="DF145" s="116">
        <f t="shared" si="343"/>
        <v>0</v>
      </c>
      <c r="DG145" s="116">
        <f t="shared" si="344"/>
        <v>0</v>
      </c>
      <c r="DH145" s="116">
        <f t="shared" si="345"/>
        <v>0</v>
      </c>
      <c r="DI145" s="116">
        <f t="shared" si="346"/>
        <v>0</v>
      </c>
      <c r="DJ145" s="116">
        <f t="shared" si="347"/>
        <v>0</v>
      </c>
      <c r="DK145" s="116">
        <f t="shared" si="348"/>
        <v>0</v>
      </c>
      <c r="DL145" s="116">
        <f t="shared" si="349"/>
        <v>0</v>
      </c>
      <c r="DM145" s="116">
        <f t="shared" si="350"/>
        <v>0</v>
      </c>
      <c r="DN145" s="116">
        <f t="shared" si="351"/>
        <v>0</v>
      </c>
      <c r="DO145" s="116">
        <f t="shared" si="352"/>
        <v>0</v>
      </c>
      <c r="DP145" s="116">
        <f t="shared" si="353"/>
        <v>0</v>
      </c>
      <c r="DQ145" s="116">
        <f t="shared" si="354"/>
        <v>0</v>
      </c>
      <c r="DR145" s="116">
        <f t="shared" si="355"/>
        <v>0</v>
      </c>
      <c r="DS145" s="116">
        <f t="shared" si="356"/>
        <v>0</v>
      </c>
      <c r="DT145" s="116">
        <f t="shared" si="244"/>
        <v>0</v>
      </c>
      <c r="DU145" s="116">
        <f t="shared" si="357"/>
        <v>0</v>
      </c>
      <c r="DV145" s="116">
        <f t="shared" si="263"/>
        <v>0</v>
      </c>
      <c r="DW145" s="116">
        <f t="shared" si="264"/>
        <v>0</v>
      </c>
      <c r="DX145" s="114" t="b">
        <f t="shared" si="271"/>
        <v>0</v>
      </c>
      <c r="DY145" s="116" t="str">
        <f t="shared" si="358"/>
        <v>FAILED CHECKS</v>
      </c>
      <c r="DZ145" s="2"/>
      <c r="EA145" s="105" t="str">
        <f t="shared" si="272"/>
        <v/>
      </c>
      <c r="EB145" s="2"/>
      <c r="EC145" s="105" t="str">
        <f t="shared" si="273"/>
        <v/>
      </c>
      <c r="ED145" s="2"/>
      <c r="EE145" s="105" t="str">
        <f t="shared" si="274"/>
        <v/>
      </c>
      <c r="EF145" s="2"/>
      <c r="EG145" s="6">
        <f t="shared" si="360"/>
        <v>135</v>
      </c>
      <c r="EH145" s="2"/>
      <c r="EI145" s="29" t="str">
        <f>IF(ISBLANK('IP Rules'!P145),"",'IP Rules'!P145)</f>
        <v/>
      </c>
      <c r="EJ145" s="2"/>
      <c r="EK145" s="29" t="str">
        <f>IF(ISBLANK('IP Rules'!R145),"",'IP Rules'!R145)</f>
        <v/>
      </c>
      <c r="EL145" s="2"/>
      <c r="EM145" s="29" t="str">
        <f>IF(ISBLANK('IP Rules'!T145),"",'IP Rules'!T145)</f>
        <v/>
      </c>
      <c r="EN145" s="2"/>
      <c r="EO145" s="7" t="str">
        <f t="shared" si="265"/>
        <v>NO</v>
      </c>
      <c r="EP145" s="7" t="str">
        <f t="shared" si="266"/>
        <v>NO</v>
      </c>
      <c r="EQ145" s="7" t="str">
        <f t="shared" si="267"/>
        <v/>
      </c>
      <c r="ER145" s="7" t="str">
        <f t="shared" si="268"/>
        <v/>
      </c>
      <c r="ES145" s="7" t="str">
        <f>IF(AND(ISNUMBER('IP Rules'!R145),'IP Rules'!R145&gt;=0,'IP Rules'!R145&lt;=65535),"GOOD","BAD")</f>
        <v>BAD</v>
      </c>
      <c r="ET145" s="7" t="str">
        <f>IF(OR(AND(ISNUMBER('IP Rules'!T145),'IP Rules'!T145&gt;=1,'IP Rules'!T145&lt;=65535,'IP Rules'!R145&lt;'IP Rules'!T145),'IP Rules'!T145=""),"GOOD","BAD")</f>
        <v>GOOD</v>
      </c>
      <c r="EU145" s="9" t="str">
        <f t="shared" si="269"/>
        <v/>
      </c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</row>
    <row r="146" spans="1:211" ht="15.75" thickBot="1">
      <c r="A146" s="2"/>
      <c r="B146" s="6">
        <f t="shared" si="359"/>
        <v>136</v>
      </c>
      <c r="C146" s="2"/>
      <c r="D146" s="48" t="str">
        <f>IF(ISBLANK('IP Rules'!H146),"",'IP Rules'!H146)</f>
        <v/>
      </c>
      <c r="E146" s="52" t="str">
        <f t="shared" si="275"/>
        <v/>
      </c>
      <c r="F146" s="52" t="str">
        <f t="shared" si="276"/>
        <v/>
      </c>
      <c r="G146" s="52" t="str">
        <f t="shared" si="277"/>
        <v/>
      </c>
      <c r="H146" s="52" t="str">
        <f t="shared" si="278"/>
        <v/>
      </c>
      <c r="I146" s="52" t="str">
        <f t="shared" si="279"/>
        <v/>
      </c>
      <c r="J146" s="52" t="str">
        <f t="shared" si="280"/>
        <v/>
      </c>
      <c r="K146" s="52" t="str">
        <f t="shared" si="281"/>
        <v/>
      </c>
      <c r="L146" s="52" t="str">
        <f t="shared" si="282"/>
        <v/>
      </c>
      <c r="M146" s="2"/>
      <c r="N146" s="52" t="str">
        <f t="shared" si="283"/>
        <v/>
      </c>
      <c r="O146" s="2"/>
      <c r="P146" s="103" t="str">
        <f>IF(UPPER('IP Rules'!H146)="ANY","",IF(LEN(TRIM('IP Rules'!J146))=0,"",'IP Rules'!J146))</f>
        <v/>
      </c>
      <c r="Q146" s="7" t="str">
        <f t="shared" si="284"/>
        <v/>
      </c>
      <c r="R146" s="109" t="str">
        <f t="shared" si="285"/>
        <v>MISSING</v>
      </c>
      <c r="S146" s="109" t="str">
        <f t="shared" si="286"/>
        <v>MISSING</v>
      </c>
      <c r="T146" s="109" t="str">
        <f t="shared" si="287"/>
        <v>MISSING</v>
      </c>
      <c r="U146" s="110" t="str">
        <f t="shared" si="288"/>
        <v>ERROR</v>
      </c>
      <c r="V146" s="111" t="str">
        <f t="shared" si="289"/>
        <v>ERROR</v>
      </c>
      <c r="W146" s="111" t="str">
        <f t="shared" si="290"/>
        <v>ERROR</v>
      </c>
      <c r="X146" s="111" t="str">
        <f t="shared" si="291"/>
        <v>ERROR</v>
      </c>
      <c r="Y146" s="109" t="str">
        <f t="shared" si="292"/>
        <v>ERROR</v>
      </c>
      <c r="Z146" s="110" t="str">
        <f t="shared" si="293"/>
        <v>ERROR</v>
      </c>
      <c r="AA146" s="109" t="str">
        <f t="shared" si="294"/>
        <v>ERROR</v>
      </c>
      <c r="AB146" s="109" t="str">
        <f t="shared" si="295"/>
        <v>ERROR</v>
      </c>
      <c r="AC146" s="109" t="str">
        <f t="shared" si="296"/>
        <v>ERROR</v>
      </c>
      <c r="AD146" s="109" t="str">
        <f t="shared" si="297"/>
        <v>ERROR</v>
      </c>
      <c r="AE146" s="110" t="str">
        <f t="shared" si="298"/>
        <v>ERROR</v>
      </c>
      <c r="AF146" s="7" t="str">
        <f t="shared" si="299"/>
        <v/>
      </c>
      <c r="AG146" s="104" t="str">
        <f t="shared" si="300"/>
        <v/>
      </c>
      <c r="AH146" s="104" t="str">
        <f t="shared" si="301"/>
        <v/>
      </c>
      <c r="AI146" s="104" t="str">
        <f t="shared" si="302"/>
        <v/>
      </c>
      <c r="AJ146" s="114" t="str">
        <f>IF(AND(Q146&lt;&gt;"ERROR",UPPER('IP Rules'!D146)="GLOBAL",UPPER(N146)="ANY"),"All_IPs","")</f>
        <v/>
      </c>
      <c r="AK146" s="114" t="str">
        <f>IF(AND(Q146&lt;&gt;"ERROR",UPPER('IP Rules'!D146)="NATIONAL",UPPER(N146)="ANY"),"GRP_ALL_CNSP_SUBNETS","")</f>
        <v/>
      </c>
      <c r="AL146" s="104" t="str">
        <f>IF(LEN(TRIM(D146))=0,"",IF(AND(Q146&lt;&gt;"ERROR",UPPER('IP Rules'!H146)&lt;&gt;"ANY"),AI146&amp;N146&amp;"_"&amp;AG146,""))</f>
        <v/>
      </c>
      <c r="AM146" s="109" t="str">
        <f t="shared" si="303"/>
        <v>FAILED CHECKS</v>
      </c>
      <c r="AN146" s="2"/>
      <c r="AO146" s="62" t="str">
        <f t="shared" si="270"/>
        <v/>
      </c>
      <c r="AP146" s="26"/>
      <c r="AQ146" s="62" t="str">
        <f t="shared" si="304"/>
        <v/>
      </c>
      <c r="AR146" s="26"/>
      <c r="AS146" s="6">
        <f>'IP Rules'!F146</f>
        <v>0</v>
      </c>
      <c r="AT146" s="2"/>
      <c r="AU146" s="6">
        <f t="shared" si="305"/>
        <v>136</v>
      </c>
      <c r="AV146" s="2"/>
      <c r="AW146" s="46" t="str">
        <f>IF(ISBLANK('IP Rules'!L146),"",'IP Rules'!L146)</f>
        <v/>
      </c>
      <c r="AX146" s="2"/>
      <c r="AY146" s="52" t="str">
        <f t="shared" si="306"/>
        <v/>
      </c>
      <c r="AZ146" s="52" t="str">
        <f t="shared" si="307"/>
        <v/>
      </c>
      <c r="BA146" s="52" t="str">
        <f t="shared" si="308"/>
        <v/>
      </c>
      <c r="BB146" s="52" t="str">
        <f t="shared" si="309"/>
        <v/>
      </c>
      <c r="BC146" s="52" t="str">
        <f t="shared" si="310"/>
        <v/>
      </c>
      <c r="BD146" s="52" t="str">
        <f t="shared" si="311"/>
        <v/>
      </c>
      <c r="BE146" s="52" t="str">
        <f t="shared" si="312"/>
        <v/>
      </c>
      <c r="BF146" s="52" t="str">
        <f t="shared" si="313"/>
        <v/>
      </c>
      <c r="BG146" s="52" t="str">
        <f t="shared" si="314"/>
        <v/>
      </c>
      <c r="BH146" s="2"/>
      <c r="BI146" s="103" t="str">
        <f>IF(ISBLANK('IP Rules'!N146),"",'IP Rules'!N146)</f>
        <v/>
      </c>
      <c r="BJ146" s="110" t="str">
        <f t="shared" si="245"/>
        <v/>
      </c>
      <c r="BK146" s="109" t="str">
        <f t="shared" si="246"/>
        <v>MISSING</v>
      </c>
      <c r="BL146" s="109" t="str">
        <f t="shared" si="247"/>
        <v>MISSING</v>
      </c>
      <c r="BM146" s="109" t="str">
        <f t="shared" si="248"/>
        <v>MISSING</v>
      </c>
      <c r="BN146" s="110" t="str">
        <f t="shared" si="249"/>
        <v>ERROR</v>
      </c>
      <c r="BO146" s="111" t="str">
        <f t="shared" si="250"/>
        <v>ERROR</v>
      </c>
      <c r="BP146" s="111" t="str">
        <f t="shared" si="251"/>
        <v>ERROR</v>
      </c>
      <c r="BQ146" s="111" t="str">
        <f t="shared" si="252"/>
        <v>ERROR</v>
      </c>
      <c r="BR146" s="109" t="str">
        <f t="shared" si="253"/>
        <v>ERROR</v>
      </c>
      <c r="BS146" s="110" t="str">
        <f t="shared" si="254"/>
        <v>ERROR</v>
      </c>
      <c r="BT146" s="109" t="str">
        <f t="shared" si="315"/>
        <v>ERROR</v>
      </c>
      <c r="BU146" s="109" t="str">
        <f t="shared" si="316"/>
        <v>ERROR</v>
      </c>
      <c r="BV146" s="109" t="str">
        <f t="shared" si="317"/>
        <v>ERROR</v>
      </c>
      <c r="BW146" s="109" t="str">
        <f t="shared" si="318"/>
        <v>ERROR</v>
      </c>
      <c r="BX146" s="110" t="str">
        <f t="shared" si="255"/>
        <v>ERROR</v>
      </c>
      <c r="BY146" s="110" t="str">
        <f t="shared" si="243"/>
        <v/>
      </c>
      <c r="BZ146" s="117" t="str">
        <f t="shared" si="319"/>
        <v>OK</v>
      </c>
      <c r="CA146" s="104" t="str">
        <f t="shared" si="256"/>
        <v/>
      </c>
      <c r="CB146" s="104" t="str">
        <f t="shared" si="257"/>
        <v/>
      </c>
      <c r="CC146" s="104" t="str">
        <f t="shared" si="258"/>
        <v/>
      </c>
      <c r="CD146" s="109" t="str">
        <f t="shared" si="320"/>
        <v>FAILED CHECKS</v>
      </c>
      <c r="CE146" s="22"/>
      <c r="CF146" s="116" t="str">
        <f t="shared" si="259"/>
        <v>ERROR</v>
      </c>
      <c r="CG146" s="116" t="str">
        <f t="shared" si="260"/>
        <v>-</v>
      </c>
      <c r="CH146" s="116" t="str">
        <f t="shared" si="261"/>
        <v>-</v>
      </c>
      <c r="CI146" s="116" t="str">
        <f t="shared" si="262"/>
        <v>-</v>
      </c>
      <c r="CJ146" s="116">
        <f t="shared" si="321"/>
        <v>0</v>
      </c>
      <c r="CK146" s="116">
        <f t="shared" si="322"/>
        <v>0</v>
      </c>
      <c r="CL146" s="116">
        <f t="shared" si="323"/>
        <v>0</v>
      </c>
      <c r="CM146" s="116">
        <f t="shared" si="324"/>
        <v>0</v>
      </c>
      <c r="CN146" s="116">
        <f t="shared" si="325"/>
        <v>0</v>
      </c>
      <c r="CO146" s="116">
        <f t="shared" si="326"/>
        <v>0</v>
      </c>
      <c r="CP146" s="116">
        <f t="shared" si="327"/>
        <v>0</v>
      </c>
      <c r="CQ146" s="116">
        <f t="shared" si="328"/>
        <v>0</v>
      </c>
      <c r="CR146" s="116">
        <f t="shared" si="329"/>
        <v>0</v>
      </c>
      <c r="CS146" s="116">
        <f t="shared" si="330"/>
        <v>0</v>
      </c>
      <c r="CT146" s="116">
        <f t="shared" si="331"/>
        <v>0</v>
      </c>
      <c r="CU146" s="116">
        <f t="shared" si="332"/>
        <v>0</v>
      </c>
      <c r="CV146" s="116">
        <f t="shared" si="333"/>
        <v>0</v>
      </c>
      <c r="CW146" s="116">
        <f t="shared" si="334"/>
        <v>0</v>
      </c>
      <c r="CX146" s="116">
        <f t="shared" si="335"/>
        <v>0</v>
      </c>
      <c r="CY146" s="116">
        <f t="shared" si="336"/>
        <v>0</v>
      </c>
      <c r="CZ146" s="116">
        <f t="shared" si="337"/>
        <v>0</v>
      </c>
      <c r="DA146" s="116">
        <f t="shared" si="338"/>
        <v>0</v>
      </c>
      <c r="DB146" s="116">
        <f t="shared" si="339"/>
        <v>0</v>
      </c>
      <c r="DC146" s="116">
        <f t="shared" si="340"/>
        <v>0</v>
      </c>
      <c r="DD146" s="116">
        <f t="shared" si="341"/>
        <v>0</v>
      </c>
      <c r="DE146" s="116">
        <f t="shared" si="342"/>
        <v>0</v>
      </c>
      <c r="DF146" s="116">
        <f t="shared" si="343"/>
        <v>0</v>
      </c>
      <c r="DG146" s="116">
        <f t="shared" si="344"/>
        <v>0</v>
      </c>
      <c r="DH146" s="116">
        <f t="shared" si="345"/>
        <v>0</v>
      </c>
      <c r="DI146" s="116">
        <f t="shared" si="346"/>
        <v>0</v>
      </c>
      <c r="DJ146" s="116">
        <f t="shared" si="347"/>
        <v>0</v>
      </c>
      <c r="DK146" s="116">
        <f t="shared" si="348"/>
        <v>0</v>
      </c>
      <c r="DL146" s="116">
        <f t="shared" si="349"/>
        <v>0</v>
      </c>
      <c r="DM146" s="116">
        <f t="shared" si="350"/>
        <v>0</v>
      </c>
      <c r="DN146" s="116">
        <f t="shared" si="351"/>
        <v>0</v>
      </c>
      <c r="DO146" s="116">
        <f t="shared" si="352"/>
        <v>0</v>
      </c>
      <c r="DP146" s="116">
        <f t="shared" si="353"/>
        <v>0</v>
      </c>
      <c r="DQ146" s="116">
        <f t="shared" si="354"/>
        <v>0</v>
      </c>
      <c r="DR146" s="116">
        <f t="shared" si="355"/>
        <v>0</v>
      </c>
      <c r="DS146" s="116">
        <f t="shared" si="356"/>
        <v>0</v>
      </c>
      <c r="DT146" s="116">
        <f t="shared" si="244"/>
        <v>0</v>
      </c>
      <c r="DU146" s="116">
        <f t="shared" si="357"/>
        <v>0</v>
      </c>
      <c r="DV146" s="116">
        <f t="shared" si="263"/>
        <v>0</v>
      </c>
      <c r="DW146" s="116">
        <f t="shared" si="264"/>
        <v>0</v>
      </c>
      <c r="DX146" s="114" t="b">
        <f t="shared" si="271"/>
        <v>0</v>
      </c>
      <c r="DY146" s="116" t="str">
        <f t="shared" si="358"/>
        <v>FAILED CHECKS</v>
      </c>
      <c r="DZ146" s="2"/>
      <c r="EA146" s="105" t="str">
        <f t="shared" si="272"/>
        <v/>
      </c>
      <c r="EB146" s="2"/>
      <c r="EC146" s="105" t="str">
        <f t="shared" si="273"/>
        <v/>
      </c>
      <c r="ED146" s="2"/>
      <c r="EE146" s="105" t="str">
        <f t="shared" si="274"/>
        <v/>
      </c>
      <c r="EF146" s="2"/>
      <c r="EG146" s="6">
        <f t="shared" si="360"/>
        <v>136</v>
      </c>
      <c r="EH146" s="2"/>
      <c r="EI146" s="29" t="str">
        <f>IF(ISBLANK('IP Rules'!P146),"",'IP Rules'!P146)</f>
        <v/>
      </c>
      <c r="EJ146" s="2"/>
      <c r="EK146" s="29" t="str">
        <f>IF(ISBLANK('IP Rules'!R146),"",'IP Rules'!R146)</f>
        <v/>
      </c>
      <c r="EL146" s="2"/>
      <c r="EM146" s="29" t="str">
        <f>IF(ISBLANK('IP Rules'!T146),"",'IP Rules'!T146)</f>
        <v/>
      </c>
      <c r="EN146" s="2"/>
      <c r="EO146" s="7" t="str">
        <f t="shared" si="265"/>
        <v>NO</v>
      </c>
      <c r="EP146" s="7" t="str">
        <f t="shared" si="266"/>
        <v>NO</v>
      </c>
      <c r="EQ146" s="7" t="str">
        <f t="shared" si="267"/>
        <v/>
      </c>
      <c r="ER146" s="7" t="str">
        <f t="shared" si="268"/>
        <v/>
      </c>
      <c r="ES146" s="7" t="str">
        <f>IF(AND(ISNUMBER('IP Rules'!R146),'IP Rules'!R146&gt;=0,'IP Rules'!R146&lt;=65535),"GOOD","BAD")</f>
        <v>BAD</v>
      </c>
      <c r="ET146" s="7" t="str">
        <f>IF(OR(AND(ISNUMBER('IP Rules'!T146),'IP Rules'!T146&gt;=1,'IP Rules'!T146&lt;=65535,'IP Rules'!R146&lt;'IP Rules'!T146),'IP Rules'!T146=""),"GOOD","BAD")</f>
        <v>GOOD</v>
      </c>
      <c r="EU146" s="9" t="str">
        <f t="shared" si="269"/>
        <v/>
      </c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</row>
    <row r="147" spans="1:211" ht="15.75" thickBot="1">
      <c r="A147" s="2"/>
      <c r="B147" s="6">
        <f t="shared" si="359"/>
        <v>137</v>
      </c>
      <c r="C147" s="2"/>
      <c r="D147" s="48" t="str">
        <f>IF(ISBLANK('IP Rules'!H147),"",'IP Rules'!H147)</f>
        <v/>
      </c>
      <c r="E147" s="52" t="str">
        <f t="shared" si="275"/>
        <v/>
      </c>
      <c r="F147" s="52" t="str">
        <f t="shared" si="276"/>
        <v/>
      </c>
      <c r="G147" s="52" t="str">
        <f t="shared" si="277"/>
        <v/>
      </c>
      <c r="H147" s="52" t="str">
        <f t="shared" si="278"/>
        <v/>
      </c>
      <c r="I147" s="52" t="str">
        <f t="shared" si="279"/>
        <v/>
      </c>
      <c r="J147" s="52" t="str">
        <f t="shared" si="280"/>
        <v/>
      </c>
      <c r="K147" s="52" t="str">
        <f t="shared" si="281"/>
        <v/>
      </c>
      <c r="L147" s="52" t="str">
        <f t="shared" si="282"/>
        <v/>
      </c>
      <c r="M147" s="2"/>
      <c r="N147" s="52" t="str">
        <f t="shared" si="283"/>
        <v/>
      </c>
      <c r="O147" s="2"/>
      <c r="P147" s="103" t="str">
        <f>IF(UPPER('IP Rules'!H147)="ANY","",IF(LEN(TRIM('IP Rules'!J147))=0,"",'IP Rules'!J147))</f>
        <v/>
      </c>
      <c r="Q147" s="7" t="str">
        <f t="shared" si="284"/>
        <v/>
      </c>
      <c r="R147" s="109" t="str">
        <f t="shared" si="285"/>
        <v>MISSING</v>
      </c>
      <c r="S147" s="109" t="str">
        <f t="shared" si="286"/>
        <v>MISSING</v>
      </c>
      <c r="T147" s="109" t="str">
        <f t="shared" si="287"/>
        <v>MISSING</v>
      </c>
      <c r="U147" s="110" t="str">
        <f t="shared" si="288"/>
        <v>ERROR</v>
      </c>
      <c r="V147" s="111" t="str">
        <f t="shared" si="289"/>
        <v>ERROR</v>
      </c>
      <c r="W147" s="111" t="str">
        <f t="shared" si="290"/>
        <v>ERROR</v>
      </c>
      <c r="X147" s="111" t="str">
        <f t="shared" si="291"/>
        <v>ERROR</v>
      </c>
      <c r="Y147" s="109" t="str">
        <f t="shared" si="292"/>
        <v>ERROR</v>
      </c>
      <c r="Z147" s="110" t="str">
        <f t="shared" si="293"/>
        <v>ERROR</v>
      </c>
      <c r="AA147" s="109" t="str">
        <f t="shared" si="294"/>
        <v>ERROR</v>
      </c>
      <c r="AB147" s="109" t="str">
        <f t="shared" si="295"/>
        <v>ERROR</v>
      </c>
      <c r="AC147" s="109" t="str">
        <f t="shared" si="296"/>
        <v>ERROR</v>
      </c>
      <c r="AD147" s="109" t="str">
        <f t="shared" si="297"/>
        <v>ERROR</v>
      </c>
      <c r="AE147" s="110" t="str">
        <f t="shared" si="298"/>
        <v>ERROR</v>
      </c>
      <c r="AF147" s="7" t="str">
        <f t="shared" si="299"/>
        <v/>
      </c>
      <c r="AG147" s="104" t="str">
        <f t="shared" si="300"/>
        <v/>
      </c>
      <c r="AH147" s="104" t="str">
        <f t="shared" si="301"/>
        <v/>
      </c>
      <c r="AI147" s="104" t="str">
        <f t="shared" si="302"/>
        <v/>
      </c>
      <c r="AJ147" s="114" t="str">
        <f>IF(AND(Q147&lt;&gt;"ERROR",UPPER('IP Rules'!D147)="GLOBAL",UPPER(N147)="ANY"),"All_IPs","")</f>
        <v/>
      </c>
      <c r="AK147" s="114" t="str">
        <f>IF(AND(Q147&lt;&gt;"ERROR",UPPER('IP Rules'!D147)="NATIONAL",UPPER(N147)="ANY"),"GRP_ALL_CNSP_SUBNETS","")</f>
        <v/>
      </c>
      <c r="AL147" s="104" t="str">
        <f>IF(LEN(TRIM(D147))=0,"",IF(AND(Q147&lt;&gt;"ERROR",UPPER('IP Rules'!H147)&lt;&gt;"ANY"),AI147&amp;N147&amp;"_"&amp;AG147,""))</f>
        <v/>
      </c>
      <c r="AM147" s="109" t="str">
        <f t="shared" si="303"/>
        <v>FAILED CHECKS</v>
      </c>
      <c r="AN147" s="2"/>
      <c r="AO147" s="62" t="str">
        <f t="shared" si="270"/>
        <v/>
      </c>
      <c r="AP147" s="26"/>
      <c r="AQ147" s="62" t="str">
        <f t="shared" si="304"/>
        <v/>
      </c>
      <c r="AR147" s="26"/>
      <c r="AS147" s="6">
        <f>'IP Rules'!F147</f>
        <v>0</v>
      </c>
      <c r="AT147" s="2"/>
      <c r="AU147" s="6">
        <f t="shared" si="305"/>
        <v>137</v>
      </c>
      <c r="AV147" s="2"/>
      <c r="AW147" s="46" t="str">
        <f>IF(ISBLANK('IP Rules'!L147),"",'IP Rules'!L147)</f>
        <v/>
      </c>
      <c r="AX147" s="2"/>
      <c r="AY147" s="52" t="str">
        <f t="shared" si="306"/>
        <v/>
      </c>
      <c r="AZ147" s="52" t="str">
        <f t="shared" si="307"/>
        <v/>
      </c>
      <c r="BA147" s="52" t="str">
        <f t="shared" si="308"/>
        <v/>
      </c>
      <c r="BB147" s="52" t="str">
        <f t="shared" si="309"/>
        <v/>
      </c>
      <c r="BC147" s="52" t="str">
        <f t="shared" si="310"/>
        <v/>
      </c>
      <c r="BD147" s="52" t="str">
        <f t="shared" si="311"/>
        <v/>
      </c>
      <c r="BE147" s="52" t="str">
        <f t="shared" si="312"/>
        <v/>
      </c>
      <c r="BF147" s="52" t="str">
        <f t="shared" si="313"/>
        <v/>
      </c>
      <c r="BG147" s="52" t="str">
        <f t="shared" si="314"/>
        <v/>
      </c>
      <c r="BH147" s="2"/>
      <c r="BI147" s="103" t="str">
        <f>IF(ISBLANK('IP Rules'!N147),"",'IP Rules'!N147)</f>
        <v/>
      </c>
      <c r="BJ147" s="110" t="str">
        <f t="shared" si="245"/>
        <v/>
      </c>
      <c r="BK147" s="109" t="str">
        <f t="shared" si="246"/>
        <v>MISSING</v>
      </c>
      <c r="BL147" s="109" t="str">
        <f t="shared" si="247"/>
        <v>MISSING</v>
      </c>
      <c r="BM147" s="109" t="str">
        <f t="shared" si="248"/>
        <v>MISSING</v>
      </c>
      <c r="BN147" s="110" t="str">
        <f t="shared" si="249"/>
        <v>ERROR</v>
      </c>
      <c r="BO147" s="111" t="str">
        <f t="shared" si="250"/>
        <v>ERROR</v>
      </c>
      <c r="BP147" s="111" t="str">
        <f t="shared" si="251"/>
        <v>ERROR</v>
      </c>
      <c r="BQ147" s="111" t="str">
        <f t="shared" si="252"/>
        <v>ERROR</v>
      </c>
      <c r="BR147" s="109" t="str">
        <f t="shared" si="253"/>
        <v>ERROR</v>
      </c>
      <c r="BS147" s="110" t="str">
        <f t="shared" si="254"/>
        <v>ERROR</v>
      </c>
      <c r="BT147" s="109" t="str">
        <f t="shared" si="315"/>
        <v>ERROR</v>
      </c>
      <c r="BU147" s="109" t="str">
        <f t="shared" si="316"/>
        <v>ERROR</v>
      </c>
      <c r="BV147" s="109" t="str">
        <f t="shared" si="317"/>
        <v>ERROR</v>
      </c>
      <c r="BW147" s="109" t="str">
        <f t="shared" si="318"/>
        <v>ERROR</v>
      </c>
      <c r="BX147" s="110" t="str">
        <f t="shared" si="255"/>
        <v>ERROR</v>
      </c>
      <c r="BY147" s="110" t="str">
        <f t="shared" si="243"/>
        <v/>
      </c>
      <c r="BZ147" s="117" t="str">
        <f t="shared" si="319"/>
        <v>OK</v>
      </c>
      <c r="CA147" s="104" t="str">
        <f t="shared" si="256"/>
        <v/>
      </c>
      <c r="CB147" s="104" t="str">
        <f t="shared" si="257"/>
        <v/>
      </c>
      <c r="CC147" s="104" t="str">
        <f t="shared" si="258"/>
        <v/>
      </c>
      <c r="CD147" s="109" t="str">
        <f t="shared" si="320"/>
        <v>FAILED CHECKS</v>
      </c>
      <c r="CE147" s="22"/>
      <c r="CF147" s="116" t="str">
        <f t="shared" si="259"/>
        <v>ERROR</v>
      </c>
      <c r="CG147" s="116" t="str">
        <f t="shared" si="260"/>
        <v>-</v>
      </c>
      <c r="CH147" s="116" t="str">
        <f t="shared" si="261"/>
        <v>-</v>
      </c>
      <c r="CI147" s="116" t="str">
        <f t="shared" si="262"/>
        <v>-</v>
      </c>
      <c r="CJ147" s="116">
        <f t="shared" si="321"/>
        <v>0</v>
      </c>
      <c r="CK147" s="116">
        <f t="shared" si="322"/>
        <v>0</v>
      </c>
      <c r="CL147" s="116">
        <f t="shared" si="323"/>
        <v>0</v>
      </c>
      <c r="CM147" s="116">
        <f t="shared" si="324"/>
        <v>0</v>
      </c>
      <c r="CN147" s="116">
        <f t="shared" si="325"/>
        <v>0</v>
      </c>
      <c r="CO147" s="116">
        <f t="shared" si="326"/>
        <v>0</v>
      </c>
      <c r="CP147" s="116">
        <f t="shared" si="327"/>
        <v>0</v>
      </c>
      <c r="CQ147" s="116">
        <f t="shared" si="328"/>
        <v>0</v>
      </c>
      <c r="CR147" s="116">
        <f t="shared" si="329"/>
        <v>0</v>
      </c>
      <c r="CS147" s="116">
        <f t="shared" si="330"/>
        <v>0</v>
      </c>
      <c r="CT147" s="116">
        <f t="shared" si="331"/>
        <v>0</v>
      </c>
      <c r="CU147" s="116">
        <f t="shared" si="332"/>
        <v>0</v>
      </c>
      <c r="CV147" s="116">
        <f t="shared" si="333"/>
        <v>0</v>
      </c>
      <c r="CW147" s="116">
        <f t="shared" si="334"/>
        <v>0</v>
      </c>
      <c r="CX147" s="116">
        <f t="shared" si="335"/>
        <v>0</v>
      </c>
      <c r="CY147" s="116">
        <f t="shared" si="336"/>
        <v>0</v>
      </c>
      <c r="CZ147" s="116">
        <f t="shared" si="337"/>
        <v>0</v>
      </c>
      <c r="DA147" s="116">
        <f t="shared" si="338"/>
        <v>0</v>
      </c>
      <c r="DB147" s="116">
        <f t="shared" si="339"/>
        <v>0</v>
      </c>
      <c r="DC147" s="116">
        <f t="shared" si="340"/>
        <v>0</v>
      </c>
      <c r="DD147" s="116">
        <f t="shared" si="341"/>
        <v>0</v>
      </c>
      <c r="DE147" s="116">
        <f t="shared" si="342"/>
        <v>0</v>
      </c>
      <c r="DF147" s="116">
        <f t="shared" si="343"/>
        <v>0</v>
      </c>
      <c r="DG147" s="116">
        <f t="shared" si="344"/>
        <v>0</v>
      </c>
      <c r="DH147" s="116">
        <f t="shared" si="345"/>
        <v>0</v>
      </c>
      <c r="DI147" s="116">
        <f t="shared" si="346"/>
        <v>0</v>
      </c>
      <c r="DJ147" s="116">
        <f t="shared" si="347"/>
        <v>0</v>
      </c>
      <c r="DK147" s="116">
        <f t="shared" si="348"/>
        <v>0</v>
      </c>
      <c r="DL147" s="116">
        <f t="shared" si="349"/>
        <v>0</v>
      </c>
      <c r="DM147" s="116">
        <f t="shared" si="350"/>
        <v>0</v>
      </c>
      <c r="DN147" s="116">
        <f t="shared" si="351"/>
        <v>0</v>
      </c>
      <c r="DO147" s="116">
        <f t="shared" si="352"/>
        <v>0</v>
      </c>
      <c r="DP147" s="116">
        <f t="shared" si="353"/>
        <v>0</v>
      </c>
      <c r="DQ147" s="116">
        <f t="shared" si="354"/>
        <v>0</v>
      </c>
      <c r="DR147" s="116">
        <f t="shared" si="355"/>
        <v>0</v>
      </c>
      <c r="DS147" s="116">
        <f t="shared" si="356"/>
        <v>0</v>
      </c>
      <c r="DT147" s="116">
        <f t="shared" si="244"/>
        <v>0</v>
      </c>
      <c r="DU147" s="116">
        <f t="shared" si="357"/>
        <v>0</v>
      </c>
      <c r="DV147" s="116">
        <f t="shared" si="263"/>
        <v>0</v>
      </c>
      <c r="DW147" s="116">
        <f t="shared" si="264"/>
        <v>0</v>
      </c>
      <c r="DX147" s="114" t="b">
        <f t="shared" si="271"/>
        <v>0</v>
      </c>
      <c r="DY147" s="116" t="str">
        <f t="shared" si="358"/>
        <v>FAILED CHECKS</v>
      </c>
      <c r="DZ147" s="2"/>
      <c r="EA147" s="105" t="str">
        <f t="shared" si="272"/>
        <v/>
      </c>
      <c r="EB147" s="2"/>
      <c r="EC147" s="105" t="str">
        <f t="shared" si="273"/>
        <v/>
      </c>
      <c r="ED147" s="2"/>
      <c r="EE147" s="105" t="str">
        <f t="shared" si="274"/>
        <v/>
      </c>
      <c r="EF147" s="2"/>
      <c r="EG147" s="6">
        <f t="shared" si="360"/>
        <v>137</v>
      </c>
      <c r="EH147" s="2"/>
      <c r="EI147" s="29" t="str">
        <f>IF(ISBLANK('IP Rules'!P147),"",'IP Rules'!P147)</f>
        <v/>
      </c>
      <c r="EJ147" s="2"/>
      <c r="EK147" s="29" t="str">
        <f>IF(ISBLANK('IP Rules'!R147),"",'IP Rules'!R147)</f>
        <v/>
      </c>
      <c r="EL147" s="2"/>
      <c r="EM147" s="29" t="str">
        <f>IF(ISBLANK('IP Rules'!T147),"",'IP Rules'!T147)</f>
        <v/>
      </c>
      <c r="EN147" s="2"/>
      <c r="EO147" s="7" t="str">
        <f t="shared" si="265"/>
        <v>NO</v>
      </c>
      <c r="EP147" s="7" t="str">
        <f t="shared" si="266"/>
        <v>NO</v>
      </c>
      <c r="EQ147" s="7" t="str">
        <f t="shared" si="267"/>
        <v/>
      </c>
      <c r="ER147" s="7" t="str">
        <f t="shared" si="268"/>
        <v/>
      </c>
      <c r="ES147" s="7" t="str">
        <f>IF(AND(ISNUMBER('IP Rules'!R147),'IP Rules'!R147&gt;=0,'IP Rules'!R147&lt;=65535),"GOOD","BAD")</f>
        <v>BAD</v>
      </c>
      <c r="ET147" s="7" t="str">
        <f>IF(OR(AND(ISNUMBER('IP Rules'!T147),'IP Rules'!T147&gt;=1,'IP Rules'!T147&lt;=65535,'IP Rules'!R147&lt;'IP Rules'!T147),'IP Rules'!T147=""),"GOOD","BAD")</f>
        <v>GOOD</v>
      </c>
      <c r="EU147" s="9" t="str">
        <f t="shared" si="269"/>
        <v/>
      </c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</row>
    <row r="148" spans="1:211" ht="15.75" thickBot="1">
      <c r="A148" s="2"/>
      <c r="B148" s="6">
        <f t="shared" si="359"/>
        <v>138</v>
      </c>
      <c r="C148" s="2"/>
      <c r="D148" s="48" t="str">
        <f>IF(ISBLANK('IP Rules'!H148),"",'IP Rules'!H148)</f>
        <v/>
      </c>
      <c r="E148" s="52" t="str">
        <f t="shared" si="275"/>
        <v/>
      </c>
      <c r="F148" s="52" t="str">
        <f t="shared" si="276"/>
        <v/>
      </c>
      <c r="G148" s="52" t="str">
        <f t="shared" si="277"/>
        <v/>
      </c>
      <c r="H148" s="52" t="str">
        <f t="shared" si="278"/>
        <v/>
      </c>
      <c r="I148" s="52" t="str">
        <f t="shared" si="279"/>
        <v/>
      </c>
      <c r="J148" s="52" t="str">
        <f t="shared" si="280"/>
        <v/>
      </c>
      <c r="K148" s="52" t="str">
        <f t="shared" si="281"/>
        <v/>
      </c>
      <c r="L148" s="52" t="str">
        <f t="shared" si="282"/>
        <v/>
      </c>
      <c r="M148" s="2"/>
      <c r="N148" s="52" t="str">
        <f t="shared" si="283"/>
        <v/>
      </c>
      <c r="O148" s="2"/>
      <c r="P148" s="103" t="str">
        <f>IF(UPPER('IP Rules'!H148)="ANY","",IF(LEN(TRIM('IP Rules'!J148))=0,"",'IP Rules'!J148))</f>
        <v/>
      </c>
      <c r="Q148" s="7" t="str">
        <f t="shared" si="284"/>
        <v/>
      </c>
      <c r="R148" s="109" t="str">
        <f t="shared" si="285"/>
        <v>MISSING</v>
      </c>
      <c r="S148" s="109" t="str">
        <f t="shared" si="286"/>
        <v>MISSING</v>
      </c>
      <c r="T148" s="109" t="str">
        <f t="shared" si="287"/>
        <v>MISSING</v>
      </c>
      <c r="U148" s="110" t="str">
        <f t="shared" si="288"/>
        <v>ERROR</v>
      </c>
      <c r="V148" s="111" t="str">
        <f t="shared" si="289"/>
        <v>ERROR</v>
      </c>
      <c r="W148" s="111" t="str">
        <f t="shared" si="290"/>
        <v>ERROR</v>
      </c>
      <c r="X148" s="111" t="str">
        <f t="shared" si="291"/>
        <v>ERROR</v>
      </c>
      <c r="Y148" s="109" t="str">
        <f t="shared" si="292"/>
        <v>ERROR</v>
      </c>
      <c r="Z148" s="110" t="str">
        <f t="shared" si="293"/>
        <v>ERROR</v>
      </c>
      <c r="AA148" s="109" t="str">
        <f t="shared" si="294"/>
        <v>ERROR</v>
      </c>
      <c r="AB148" s="109" t="str">
        <f t="shared" si="295"/>
        <v>ERROR</v>
      </c>
      <c r="AC148" s="109" t="str">
        <f t="shared" si="296"/>
        <v>ERROR</v>
      </c>
      <c r="AD148" s="109" t="str">
        <f t="shared" si="297"/>
        <v>ERROR</v>
      </c>
      <c r="AE148" s="110" t="str">
        <f t="shared" si="298"/>
        <v>ERROR</v>
      </c>
      <c r="AF148" s="7" t="str">
        <f t="shared" si="299"/>
        <v/>
      </c>
      <c r="AG148" s="104" t="str">
        <f t="shared" si="300"/>
        <v/>
      </c>
      <c r="AH148" s="104" t="str">
        <f t="shared" si="301"/>
        <v/>
      </c>
      <c r="AI148" s="104" t="str">
        <f t="shared" si="302"/>
        <v/>
      </c>
      <c r="AJ148" s="114" t="str">
        <f>IF(AND(Q148&lt;&gt;"ERROR",UPPER('IP Rules'!D148)="GLOBAL",UPPER(N148)="ANY"),"All_IPs","")</f>
        <v/>
      </c>
      <c r="AK148" s="114" t="str">
        <f>IF(AND(Q148&lt;&gt;"ERROR",UPPER('IP Rules'!D148)="NATIONAL",UPPER(N148)="ANY"),"GRP_ALL_CNSP_SUBNETS","")</f>
        <v/>
      </c>
      <c r="AL148" s="104" t="str">
        <f>IF(LEN(TRIM(D148))=0,"",IF(AND(Q148&lt;&gt;"ERROR",UPPER('IP Rules'!H148)&lt;&gt;"ANY"),AI148&amp;N148&amp;"_"&amp;AG148,""))</f>
        <v/>
      </c>
      <c r="AM148" s="109" t="str">
        <f t="shared" si="303"/>
        <v>FAILED CHECKS</v>
      </c>
      <c r="AN148" s="2"/>
      <c r="AO148" s="62" t="str">
        <f t="shared" si="270"/>
        <v/>
      </c>
      <c r="AP148" s="26"/>
      <c r="AQ148" s="62" t="str">
        <f t="shared" si="304"/>
        <v/>
      </c>
      <c r="AR148" s="26"/>
      <c r="AS148" s="6">
        <f>'IP Rules'!F148</f>
        <v>0</v>
      </c>
      <c r="AT148" s="2"/>
      <c r="AU148" s="6">
        <f t="shared" si="305"/>
        <v>138</v>
      </c>
      <c r="AV148" s="2"/>
      <c r="AW148" s="46" t="str">
        <f>IF(ISBLANK('IP Rules'!L148),"",'IP Rules'!L148)</f>
        <v/>
      </c>
      <c r="AX148" s="2"/>
      <c r="AY148" s="52" t="str">
        <f t="shared" si="306"/>
        <v/>
      </c>
      <c r="AZ148" s="52" t="str">
        <f t="shared" si="307"/>
        <v/>
      </c>
      <c r="BA148" s="52" t="str">
        <f t="shared" si="308"/>
        <v/>
      </c>
      <c r="BB148" s="52" t="str">
        <f t="shared" si="309"/>
        <v/>
      </c>
      <c r="BC148" s="52" t="str">
        <f t="shared" si="310"/>
        <v/>
      </c>
      <c r="BD148" s="52" t="str">
        <f t="shared" si="311"/>
        <v/>
      </c>
      <c r="BE148" s="52" t="str">
        <f t="shared" si="312"/>
        <v/>
      </c>
      <c r="BF148" s="52" t="str">
        <f t="shared" si="313"/>
        <v/>
      </c>
      <c r="BG148" s="52" t="str">
        <f t="shared" si="314"/>
        <v/>
      </c>
      <c r="BH148" s="2"/>
      <c r="BI148" s="103" t="str">
        <f>IF(ISBLANK('IP Rules'!N148),"",'IP Rules'!N148)</f>
        <v/>
      </c>
      <c r="BJ148" s="110" t="str">
        <f t="shared" si="245"/>
        <v/>
      </c>
      <c r="BK148" s="109" t="str">
        <f t="shared" si="246"/>
        <v>MISSING</v>
      </c>
      <c r="BL148" s="109" t="str">
        <f t="shared" si="247"/>
        <v>MISSING</v>
      </c>
      <c r="BM148" s="109" t="str">
        <f t="shared" si="248"/>
        <v>MISSING</v>
      </c>
      <c r="BN148" s="110" t="str">
        <f t="shared" si="249"/>
        <v>ERROR</v>
      </c>
      <c r="BO148" s="111" t="str">
        <f t="shared" si="250"/>
        <v>ERROR</v>
      </c>
      <c r="BP148" s="111" t="str">
        <f t="shared" si="251"/>
        <v>ERROR</v>
      </c>
      <c r="BQ148" s="111" t="str">
        <f t="shared" si="252"/>
        <v>ERROR</v>
      </c>
      <c r="BR148" s="109" t="str">
        <f t="shared" si="253"/>
        <v>ERROR</v>
      </c>
      <c r="BS148" s="110" t="str">
        <f t="shared" si="254"/>
        <v>ERROR</v>
      </c>
      <c r="BT148" s="109" t="str">
        <f t="shared" si="315"/>
        <v>ERROR</v>
      </c>
      <c r="BU148" s="109" t="str">
        <f t="shared" si="316"/>
        <v>ERROR</v>
      </c>
      <c r="BV148" s="109" t="str">
        <f t="shared" si="317"/>
        <v>ERROR</v>
      </c>
      <c r="BW148" s="109" t="str">
        <f t="shared" si="318"/>
        <v>ERROR</v>
      </c>
      <c r="BX148" s="110" t="str">
        <f t="shared" si="255"/>
        <v>ERROR</v>
      </c>
      <c r="BY148" s="110" t="str">
        <f t="shared" si="243"/>
        <v/>
      </c>
      <c r="BZ148" s="117" t="str">
        <f t="shared" si="319"/>
        <v>OK</v>
      </c>
      <c r="CA148" s="104" t="str">
        <f t="shared" si="256"/>
        <v/>
      </c>
      <c r="CB148" s="104" t="str">
        <f t="shared" si="257"/>
        <v/>
      </c>
      <c r="CC148" s="104" t="str">
        <f t="shared" si="258"/>
        <v/>
      </c>
      <c r="CD148" s="109" t="str">
        <f t="shared" si="320"/>
        <v>FAILED CHECKS</v>
      </c>
      <c r="CE148" s="22"/>
      <c r="CF148" s="116" t="str">
        <f t="shared" si="259"/>
        <v>ERROR</v>
      </c>
      <c r="CG148" s="116" t="str">
        <f t="shared" si="260"/>
        <v>-</v>
      </c>
      <c r="CH148" s="116" t="str">
        <f t="shared" si="261"/>
        <v>-</v>
      </c>
      <c r="CI148" s="116" t="str">
        <f t="shared" si="262"/>
        <v>-</v>
      </c>
      <c r="CJ148" s="116">
        <f t="shared" si="321"/>
        <v>0</v>
      </c>
      <c r="CK148" s="116">
        <f t="shared" si="322"/>
        <v>0</v>
      </c>
      <c r="CL148" s="116">
        <f t="shared" si="323"/>
        <v>0</v>
      </c>
      <c r="CM148" s="116">
        <f t="shared" si="324"/>
        <v>0</v>
      </c>
      <c r="CN148" s="116">
        <f t="shared" si="325"/>
        <v>0</v>
      </c>
      <c r="CO148" s="116">
        <f t="shared" si="326"/>
        <v>0</v>
      </c>
      <c r="CP148" s="116">
        <f t="shared" si="327"/>
        <v>0</v>
      </c>
      <c r="CQ148" s="116">
        <f t="shared" si="328"/>
        <v>0</v>
      </c>
      <c r="CR148" s="116">
        <f t="shared" si="329"/>
        <v>0</v>
      </c>
      <c r="CS148" s="116">
        <f t="shared" si="330"/>
        <v>0</v>
      </c>
      <c r="CT148" s="116">
        <f t="shared" si="331"/>
        <v>0</v>
      </c>
      <c r="CU148" s="116">
        <f t="shared" si="332"/>
        <v>0</v>
      </c>
      <c r="CV148" s="116">
        <f t="shared" si="333"/>
        <v>0</v>
      </c>
      <c r="CW148" s="116">
        <f t="shared" si="334"/>
        <v>0</v>
      </c>
      <c r="CX148" s="116">
        <f t="shared" si="335"/>
        <v>0</v>
      </c>
      <c r="CY148" s="116">
        <f t="shared" si="336"/>
        <v>0</v>
      </c>
      <c r="CZ148" s="116">
        <f t="shared" si="337"/>
        <v>0</v>
      </c>
      <c r="DA148" s="116">
        <f t="shared" si="338"/>
        <v>0</v>
      </c>
      <c r="DB148" s="116">
        <f t="shared" si="339"/>
        <v>0</v>
      </c>
      <c r="DC148" s="116">
        <f t="shared" si="340"/>
        <v>0</v>
      </c>
      <c r="DD148" s="116">
        <f t="shared" si="341"/>
        <v>0</v>
      </c>
      <c r="DE148" s="116">
        <f t="shared" si="342"/>
        <v>0</v>
      </c>
      <c r="DF148" s="116">
        <f t="shared" si="343"/>
        <v>0</v>
      </c>
      <c r="DG148" s="116">
        <f t="shared" si="344"/>
        <v>0</v>
      </c>
      <c r="DH148" s="116">
        <f t="shared" si="345"/>
        <v>0</v>
      </c>
      <c r="DI148" s="116">
        <f t="shared" si="346"/>
        <v>0</v>
      </c>
      <c r="DJ148" s="116">
        <f t="shared" si="347"/>
        <v>0</v>
      </c>
      <c r="DK148" s="116">
        <f t="shared" si="348"/>
        <v>0</v>
      </c>
      <c r="DL148" s="116">
        <f t="shared" si="349"/>
        <v>0</v>
      </c>
      <c r="DM148" s="116">
        <f t="shared" si="350"/>
        <v>0</v>
      </c>
      <c r="DN148" s="116">
        <f t="shared" si="351"/>
        <v>0</v>
      </c>
      <c r="DO148" s="116">
        <f t="shared" si="352"/>
        <v>0</v>
      </c>
      <c r="DP148" s="116">
        <f t="shared" si="353"/>
        <v>0</v>
      </c>
      <c r="DQ148" s="116">
        <f t="shared" si="354"/>
        <v>0</v>
      </c>
      <c r="DR148" s="116">
        <f t="shared" si="355"/>
        <v>0</v>
      </c>
      <c r="DS148" s="116">
        <f t="shared" si="356"/>
        <v>0</v>
      </c>
      <c r="DT148" s="116">
        <f t="shared" si="244"/>
        <v>0</v>
      </c>
      <c r="DU148" s="116">
        <f t="shared" si="357"/>
        <v>0</v>
      </c>
      <c r="DV148" s="116">
        <f t="shared" si="263"/>
        <v>0</v>
      </c>
      <c r="DW148" s="116">
        <f t="shared" si="264"/>
        <v>0</v>
      </c>
      <c r="DX148" s="114" t="b">
        <f t="shared" si="271"/>
        <v>0</v>
      </c>
      <c r="DY148" s="116" t="str">
        <f t="shared" si="358"/>
        <v>FAILED CHECKS</v>
      </c>
      <c r="DZ148" s="2"/>
      <c r="EA148" s="105" t="str">
        <f t="shared" si="272"/>
        <v/>
      </c>
      <c r="EB148" s="2"/>
      <c r="EC148" s="105" t="str">
        <f t="shared" si="273"/>
        <v/>
      </c>
      <c r="ED148" s="2"/>
      <c r="EE148" s="105" t="str">
        <f t="shared" si="274"/>
        <v/>
      </c>
      <c r="EF148" s="2"/>
      <c r="EG148" s="6">
        <f t="shared" si="360"/>
        <v>138</v>
      </c>
      <c r="EH148" s="2"/>
      <c r="EI148" s="29" t="str">
        <f>IF(ISBLANK('IP Rules'!P148),"",'IP Rules'!P148)</f>
        <v/>
      </c>
      <c r="EJ148" s="2"/>
      <c r="EK148" s="29" t="str">
        <f>IF(ISBLANK('IP Rules'!R148),"",'IP Rules'!R148)</f>
        <v/>
      </c>
      <c r="EL148" s="2"/>
      <c r="EM148" s="29" t="str">
        <f>IF(ISBLANK('IP Rules'!T148),"",'IP Rules'!T148)</f>
        <v/>
      </c>
      <c r="EN148" s="2"/>
      <c r="EO148" s="7" t="str">
        <f t="shared" si="265"/>
        <v>NO</v>
      </c>
      <c r="EP148" s="7" t="str">
        <f t="shared" si="266"/>
        <v>NO</v>
      </c>
      <c r="EQ148" s="7" t="str">
        <f t="shared" si="267"/>
        <v/>
      </c>
      <c r="ER148" s="7" t="str">
        <f t="shared" si="268"/>
        <v/>
      </c>
      <c r="ES148" s="7" t="str">
        <f>IF(AND(ISNUMBER('IP Rules'!R148),'IP Rules'!R148&gt;=0,'IP Rules'!R148&lt;=65535),"GOOD","BAD")</f>
        <v>BAD</v>
      </c>
      <c r="ET148" s="7" t="str">
        <f>IF(OR(AND(ISNUMBER('IP Rules'!T148),'IP Rules'!T148&gt;=1,'IP Rules'!T148&lt;=65535,'IP Rules'!R148&lt;'IP Rules'!T148),'IP Rules'!T148=""),"GOOD","BAD")</f>
        <v>GOOD</v>
      </c>
      <c r="EU148" s="9" t="str">
        <f t="shared" si="269"/>
        <v/>
      </c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</row>
    <row r="149" spans="1:211" ht="15.75" thickBot="1">
      <c r="A149" s="2"/>
      <c r="B149" s="6">
        <f t="shared" si="359"/>
        <v>139</v>
      </c>
      <c r="C149" s="2"/>
      <c r="D149" s="48" t="str">
        <f>IF(ISBLANK('IP Rules'!H149),"",'IP Rules'!H149)</f>
        <v/>
      </c>
      <c r="E149" s="52" t="str">
        <f t="shared" si="275"/>
        <v/>
      </c>
      <c r="F149" s="52" t="str">
        <f t="shared" si="276"/>
        <v/>
      </c>
      <c r="G149" s="52" t="str">
        <f t="shared" si="277"/>
        <v/>
      </c>
      <c r="H149" s="52" t="str">
        <f t="shared" si="278"/>
        <v/>
      </c>
      <c r="I149" s="52" t="str">
        <f t="shared" si="279"/>
        <v/>
      </c>
      <c r="J149" s="52" t="str">
        <f t="shared" si="280"/>
        <v/>
      </c>
      <c r="K149" s="52" t="str">
        <f t="shared" si="281"/>
        <v/>
      </c>
      <c r="L149" s="52" t="str">
        <f t="shared" si="282"/>
        <v/>
      </c>
      <c r="M149" s="2"/>
      <c r="N149" s="52" t="str">
        <f t="shared" si="283"/>
        <v/>
      </c>
      <c r="O149" s="2"/>
      <c r="P149" s="103" t="str">
        <f>IF(UPPER('IP Rules'!H149)="ANY","",IF(LEN(TRIM('IP Rules'!J149))=0,"",'IP Rules'!J149))</f>
        <v/>
      </c>
      <c r="Q149" s="7" t="str">
        <f t="shared" si="284"/>
        <v/>
      </c>
      <c r="R149" s="109" t="str">
        <f t="shared" si="285"/>
        <v>MISSING</v>
      </c>
      <c r="S149" s="109" t="str">
        <f t="shared" si="286"/>
        <v>MISSING</v>
      </c>
      <c r="T149" s="109" t="str">
        <f t="shared" si="287"/>
        <v>MISSING</v>
      </c>
      <c r="U149" s="110" t="str">
        <f t="shared" si="288"/>
        <v>ERROR</v>
      </c>
      <c r="V149" s="111" t="str">
        <f t="shared" si="289"/>
        <v>ERROR</v>
      </c>
      <c r="W149" s="111" t="str">
        <f t="shared" si="290"/>
        <v>ERROR</v>
      </c>
      <c r="X149" s="111" t="str">
        <f t="shared" si="291"/>
        <v>ERROR</v>
      </c>
      <c r="Y149" s="109" t="str">
        <f t="shared" si="292"/>
        <v>ERROR</v>
      </c>
      <c r="Z149" s="110" t="str">
        <f t="shared" si="293"/>
        <v>ERROR</v>
      </c>
      <c r="AA149" s="109" t="str">
        <f t="shared" si="294"/>
        <v>ERROR</v>
      </c>
      <c r="AB149" s="109" t="str">
        <f t="shared" si="295"/>
        <v>ERROR</v>
      </c>
      <c r="AC149" s="109" t="str">
        <f t="shared" si="296"/>
        <v>ERROR</v>
      </c>
      <c r="AD149" s="109" t="str">
        <f t="shared" si="297"/>
        <v>ERROR</v>
      </c>
      <c r="AE149" s="110" t="str">
        <f t="shared" si="298"/>
        <v>ERROR</v>
      </c>
      <c r="AF149" s="7" t="str">
        <f t="shared" si="299"/>
        <v/>
      </c>
      <c r="AG149" s="104" t="str">
        <f t="shared" si="300"/>
        <v/>
      </c>
      <c r="AH149" s="104" t="str">
        <f t="shared" si="301"/>
        <v/>
      </c>
      <c r="AI149" s="104" t="str">
        <f t="shared" si="302"/>
        <v/>
      </c>
      <c r="AJ149" s="114" t="str">
        <f>IF(AND(Q149&lt;&gt;"ERROR",UPPER('IP Rules'!D149)="GLOBAL",UPPER(N149)="ANY"),"All_IPs","")</f>
        <v/>
      </c>
      <c r="AK149" s="114" t="str">
        <f>IF(AND(Q149&lt;&gt;"ERROR",UPPER('IP Rules'!D149)="NATIONAL",UPPER(N149)="ANY"),"GRP_ALL_CNSP_SUBNETS","")</f>
        <v/>
      </c>
      <c r="AL149" s="104" t="str">
        <f>IF(LEN(TRIM(D149))=0,"",IF(AND(Q149&lt;&gt;"ERROR",UPPER('IP Rules'!H149)&lt;&gt;"ANY"),AI149&amp;N149&amp;"_"&amp;AG149,""))</f>
        <v/>
      </c>
      <c r="AM149" s="109" t="str">
        <f t="shared" si="303"/>
        <v>FAILED CHECKS</v>
      </c>
      <c r="AN149" s="2"/>
      <c r="AO149" s="62" t="str">
        <f t="shared" si="270"/>
        <v/>
      </c>
      <c r="AP149" s="26"/>
      <c r="AQ149" s="62" t="str">
        <f t="shared" si="304"/>
        <v/>
      </c>
      <c r="AR149" s="26"/>
      <c r="AS149" s="6">
        <f>'IP Rules'!F149</f>
        <v>0</v>
      </c>
      <c r="AT149" s="2"/>
      <c r="AU149" s="6">
        <f t="shared" si="305"/>
        <v>139</v>
      </c>
      <c r="AV149" s="2"/>
      <c r="AW149" s="46" t="str">
        <f>IF(ISBLANK('IP Rules'!L149),"",'IP Rules'!L149)</f>
        <v/>
      </c>
      <c r="AX149" s="2"/>
      <c r="AY149" s="52" t="str">
        <f t="shared" si="306"/>
        <v/>
      </c>
      <c r="AZ149" s="52" t="str">
        <f t="shared" si="307"/>
        <v/>
      </c>
      <c r="BA149" s="52" t="str">
        <f t="shared" si="308"/>
        <v/>
      </c>
      <c r="BB149" s="52" t="str">
        <f t="shared" si="309"/>
        <v/>
      </c>
      <c r="BC149" s="52" t="str">
        <f t="shared" si="310"/>
        <v/>
      </c>
      <c r="BD149" s="52" t="str">
        <f t="shared" si="311"/>
        <v/>
      </c>
      <c r="BE149" s="52" t="str">
        <f t="shared" si="312"/>
        <v/>
      </c>
      <c r="BF149" s="52" t="str">
        <f t="shared" si="313"/>
        <v/>
      </c>
      <c r="BG149" s="52" t="str">
        <f t="shared" si="314"/>
        <v/>
      </c>
      <c r="BH149" s="2"/>
      <c r="BI149" s="103" t="str">
        <f>IF(ISBLANK('IP Rules'!N149),"",'IP Rules'!N149)</f>
        <v/>
      </c>
      <c r="BJ149" s="110" t="str">
        <f t="shared" si="245"/>
        <v/>
      </c>
      <c r="BK149" s="109" t="str">
        <f t="shared" si="246"/>
        <v>MISSING</v>
      </c>
      <c r="BL149" s="109" t="str">
        <f t="shared" si="247"/>
        <v>MISSING</v>
      </c>
      <c r="BM149" s="109" t="str">
        <f t="shared" si="248"/>
        <v>MISSING</v>
      </c>
      <c r="BN149" s="110" t="str">
        <f t="shared" si="249"/>
        <v>ERROR</v>
      </c>
      <c r="BO149" s="111" t="str">
        <f t="shared" si="250"/>
        <v>ERROR</v>
      </c>
      <c r="BP149" s="111" t="str">
        <f t="shared" si="251"/>
        <v>ERROR</v>
      </c>
      <c r="BQ149" s="111" t="str">
        <f t="shared" si="252"/>
        <v>ERROR</v>
      </c>
      <c r="BR149" s="109" t="str">
        <f t="shared" si="253"/>
        <v>ERROR</v>
      </c>
      <c r="BS149" s="110" t="str">
        <f t="shared" si="254"/>
        <v>ERROR</v>
      </c>
      <c r="BT149" s="109" t="str">
        <f t="shared" si="315"/>
        <v>ERROR</v>
      </c>
      <c r="BU149" s="109" t="str">
        <f t="shared" si="316"/>
        <v>ERROR</v>
      </c>
      <c r="BV149" s="109" t="str">
        <f t="shared" si="317"/>
        <v>ERROR</v>
      </c>
      <c r="BW149" s="109" t="str">
        <f t="shared" si="318"/>
        <v>ERROR</v>
      </c>
      <c r="BX149" s="110" t="str">
        <f t="shared" si="255"/>
        <v>ERROR</v>
      </c>
      <c r="BY149" s="110" t="str">
        <f t="shared" si="243"/>
        <v/>
      </c>
      <c r="BZ149" s="117" t="str">
        <f t="shared" si="319"/>
        <v>OK</v>
      </c>
      <c r="CA149" s="104" t="str">
        <f t="shared" si="256"/>
        <v/>
      </c>
      <c r="CB149" s="104" t="str">
        <f t="shared" si="257"/>
        <v/>
      </c>
      <c r="CC149" s="104" t="str">
        <f t="shared" si="258"/>
        <v/>
      </c>
      <c r="CD149" s="109" t="str">
        <f t="shared" si="320"/>
        <v>FAILED CHECKS</v>
      </c>
      <c r="CE149" s="22"/>
      <c r="CF149" s="116" t="str">
        <f t="shared" si="259"/>
        <v>ERROR</v>
      </c>
      <c r="CG149" s="116" t="str">
        <f t="shared" si="260"/>
        <v>-</v>
      </c>
      <c r="CH149" s="116" t="str">
        <f t="shared" si="261"/>
        <v>-</v>
      </c>
      <c r="CI149" s="116" t="str">
        <f t="shared" si="262"/>
        <v>-</v>
      </c>
      <c r="CJ149" s="116">
        <f t="shared" si="321"/>
        <v>0</v>
      </c>
      <c r="CK149" s="116">
        <f t="shared" si="322"/>
        <v>0</v>
      </c>
      <c r="CL149" s="116">
        <f t="shared" si="323"/>
        <v>0</v>
      </c>
      <c r="CM149" s="116">
        <f t="shared" si="324"/>
        <v>0</v>
      </c>
      <c r="CN149" s="116">
        <f t="shared" si="325"/>
        <v>0</v>
      </c>
      <c r="CO149" s="116">
        <f t="shared" si="326"/>
        <v>0</v>
      </c>
      <c r="CP149" s="116">
        <f t="shared" si="327"/>
        <v>0</v>
      </c>
      <c r="CQ149" s="116">
        <f t="shared" si="328"/>
        <v>0</v>
      </c>
      <c r="CR149" s="116">
        <f t="shared" si="329"/>
        <v>0</v>
      </c>
      <c r="CS149" s="116">
        <f t="shared" si="330"/>
        <v>0</v>
      </c>
      <c r="CT149" s="116">
        <f t="shared" si="331"/>
        <v>0</v>
      </c>
      <c r="CU149" s="116">
        <f t="shared" si="332"/>
        <v>0</v>
      </c>
      <c r="CV149" s="116">
        <f t="shared" si="333"/>
        <v>0</v>
      </c>
      <c r="CW149" s="116">
        <f t="shared" si="334"/>
        <v>0</v>
      </c>
      <c r="CX149" s="116">
        <f t="shared" si="335"/>
        <v>0</v>
      </c>
      <c r="CY149" s="116">
        <f t="shared" si="336"/>
        <v>0</v>
      </c>
      <c r="CZ149" s="116">
        <f t="shared" si="337"/>
        <v>0</v>
      </c>
      <c r="DA149" s="116">
        <f t="shared" si="338"/>
        <v>0</v>
      </c>
      <c r="DB149" s="116">
        <f t="shared" si="339"/>
        <v>0</v>
      </c>
      <c r="DC149" s="116">
        <f t="shared" si="340"/>
        <v>0</v>
      </c>
      <c r="DD149" s="116">
        <f t="shared" si="341"/>
        <v>0</v>
      </c>
      <c r="DE149" s="116">
        <f t="shared" si="342"/>
        <v>0</v>
      </c>
      <c r="DF149" s="116">
        <f t="shared" si="343"/>
        <v>0</v>
      </c>
      <c r="DG149" s="116">
        <f t="shared" si="344"/>
        <v>0</v>
      </c>
      <c r="DH149" s="116">
        <f t="shared" si="345"/>
        <v>0</v>
      </c>
      <c r="DI149" s="116">
        <f t="shared" si="346"/>
        <v>0</v>
      </c>
      <c r="DJ149" s="116">
        <f t="shared" si="347"/>
        <v>0</v>
      </c>
      <c r="DK149" s="116">
        <f t="shared" si="348"/>
        <v>0</v>
      </c>
      <c r="DL149" s="116">
        <f t="shared" si="349"/>
        <v>0</v>
      </c>
      <c r="DM149" s="116">
        <f t="shared" si="350"/>
        <v>0</v>
      </c>
      <c r="DN149" s="116">
        <f t="shared" si="351"/>
        <v>0</v>
      </c>
      <c r="DO149" s="116">
        <f t="shared" si="352"/>
        <v>0</v>
      </c>
      <c r="DP149" s="116">
        <f t="shared" si="353"/>
        <v>0</v>
      </c>
      <c r="DQ149" s="116">
        <f t="shared" si="354"/>
        <v>0</v>
      </c>
      <c r="DR149" s="116">
        <f t="shared" si="355"/>
        <v>0</v>
      </c>
      <c r="DS149" s="116">
        <f t="shared" si="356"/>
        <v>0</v>
      </c>
      <c r="DT149" s="116">
        <f t="shared" si="244"/>
        <v>0</v>
      </c>
      <c r="DU149" s="116">
        <f t="shared" si="357"/>
        <v>0</v>
      </c>
      <c r="DV149" s="116">
        <f t="shared" si="263"/>
        <v>0</v>
      </c>
      <c r="DW149" s="116">
        <f t="shared" si="264"/>
        <v>0</v>
      </c>
      <c r="DX149" s="114" t="b">
        <f t="shared" si="271"/>
        <v>0</v>
      </c>
      <c r="DY149" s="116" t="str">
        <f t="shared" si="358"/>
        <v>FAILED CHECKS</v>
      </c>
      <c r="DZ149" s="2"/>
      <c r="EA149" s="105" t="str">
        <f t="shared" si="272"/>
        <v/>
      </c>
      <c r="EB149" s="2"/>
      <c r="EC149" s="105" t="str">
        <f t="shared" si="273"/>
        <v/>
      </c>
      <c r="ED149" s="2"/>
      <c r="EE149" s="105" t="str">
        <f t="shared" si="274"/>
        <v/>
      </c>
      <c r="EF149" s="2"/>
      <c r="EG149" s="6">
        <f t="shared" si="360"/>
        <v>139</v>
      </c>
      <c r="EH149" s="2"/>
      <c r="EI149" s="29" t="str">
        <f>IF(ISBLANK('IP Rules'!P149),"",'IP Rules'!P149)</f>
        <v/>
      </c>
      <c r="EJ149" s="2"/>
      <c r="EK149" s="29" t="str">
        <f>IF(ISBLANK('IP Rules'!R149),"",'IP Rules'!R149)</f>
        <v/>
      </c>
      <c r="EL149" s="2"/>
      <c r="EM149" s="29" t="str">
        <f>IF(ISBLANK('IP Rules'!T149),"",'IP Rules'!T149)</f>
        <v/>
      </c>
      <c r="EN149" s="2"/>
      <c r="EO149" s="7" t="str">
        <f t="shared" si="265"/>
        <v>NO</v>
      </c>
      <c r="EP149" s="7" t="str">
        <f t="shared" si="266"/>
        <v>NO</v>
      </c>
      <c r="EQ149" s="7" t="str">
        <f t="shared" si="267"/>
        <v/>
      </c>
      <c r="ER149" s="7" t="str">
        <f t="shared" si="268"/>
        <v/>
      </c>
      <c r="ES149" s="7" t="str">
        <f>IF(AND(ISNUMBER('IP Rules'!R149),'IP Rules'!R149&gt;=0,'IP Rules'!R149&lt;=65535),"GOOD","BAD")</f>
        <v>BAD</v>
      </c>
      <c r="ET149" s="7" t="str">
        <f>IF(OR(AND(ISNUMBER('IP Rules'!T149),'IP Rules'!T149&gt;=1,'IP Rules'!T149&lt;=65535,'IP Rules'!R149&lt;'IP Rules'!T149),'IP Rules'!T149=""),"GOOD","BAD")</f>
        <v>GOOD</v>
      </c>
      <c r="EU149" s="9" t="str">
        <f t="shared" si="269"/>
        <v/>
      </c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</row>
    <row r="150" spans="1:211" ht="15.75" thickBot="1">
      <c r="A150" s="2"/>
      <c r="B150" s="6">
        <f t="shared" si="359"/>
        <v>140</v>
      </c>
      <c r="C150" s="2"/>
      <c r="D150" s="48" t="str">
        <f>IF(ISBLANK('IP Rules'!H150),"",'IP Rules'!H150)</f>
        <v/>
      </c>
      <c r="E150" s="52" t="str">
        <f t="shared" si="275"/>
        <v/>
      </c>
      <c r="F150" s="52" t="str">
        <f t="shared" si="276"/>
        <v/>
      </c>
      <c r="G150" s="52" t="str">
        <f t="shared" si="277"/>
        <v/>
      </c>
      <c r="H150" s="52" t="str">
        <f t="shared" si="278"/>
        <v/>
      </c>
      <c r="I150" s="52" t="str">
        <f t="shared" si="279"/>
        <v/>
      </c>
      <c r="J150" s="52" t="str">
        <f t="shared" si="280"/>
        <v/>
      </c>
      <c r="K150" s="52" t="str">
        <f t="shared" si="281"/>
        <v/>
      </c>
      <c r="L150" s="52" t="str">
        <f t="shared" si="282"/>
        <v/>
      </c>
      <c r="M150" s="2"/>
      <c r="N150" s="52" t="str">
        <f t="shared" si="283"/>
        <v/>
      </c>
      <c r="O150" s="2"/>
      <c r="P150" s="103" t="str">
        <f>IF(UPPER('IP Rules'!H150)="ANY","",IF(LEN(TRIM('IP Rules'!J150))=0,"",'IP Rules'!J150))</f>
        <v/>
      </c>
      <c r="Q150" s="7" t="str">
        <f t="shared" si="284"/>
        <v/>
      </c>
      <c r="R150" s="109" t="str">
        <f t="shared" si="285"/>
        <v>MISSING</v>
      </c>
      <c r="S150" s="109" t="str">
        <f t="shared" si="286"/>
        <v>MISSING</v>
      </c>
      <c r="T150" s="109" t="str">
        <f t="shared" si="287"/>
        <v>MISSING</v>
      </c>
      <c r="U150" s="110" t="str">
        <f t="shared" si="288"/>
        <v>ERROR</v>
      </c>
      <c r="V150" s="111" t="str">
        <f t="shared" si="289"/>
        <v>ERROR</v>
      </c>
      <c r="W150" s="111" t="str">
        <f t="shared" si="290"/>
        <v>ERROR</v>
      </c>
      <c r="X150" s="111" t="str">
        <f t="shared" si="291"/>
        <v>ERROR</v>
      </c>
      <c r="Y150" s="109" t="str">
        <f t="shared" si="292"/>
        <v>ERROR</v>
      </c>
      <c r="Z150" s="110" t="str">
        <f t="shared" si="293"/>
        <v>ERROR</v>
      </c>
      <c r="AA150" s="109" t="str">
        <f t="shared" si="294"/>
        <v>ERROR</v>
      </c>
      <c r="AB150" s="109" t="str">
        <f t="shared" si="295"/>
        <v>ERROR</v>
      </c>
      <c r="AC150" s="109" t="str">
        <f t="shared" si="296"/>
        <v>ERROR</v>
      </c>
      <c r="AD150" s="109" t="str">
        <f t="shared" si="297"/>
        <v>ERROR</v>
      </c>
      <c r="AE150" s="110" t="str">
        <f t="shared" si="298"/>
        <v>ERROR</v>
      </c>
      <c r="AF150" s="7" t="str">
        <f t="shared" si="299"/>
        <v/>
      </c>
      <c r="AG150" s="104" t="str">
        <f t="shared" si="300"/>
        <v/>
      </c>
      <c r="AH150" s="104" t="str">
        <f t="shared" si="301"/>
        <v/>
      </c>
      <c r="AI150" s="104" t="str">
        <f t="shared" si="302"/>
        <v/>
      </c>
      <c r="AJ150" s="114" t="str">
        <f>IF(AND(Q150&lt;&gt;"ERROR",UPPER('IP Rules'!D150)="GLOBAL",UPPER(N150)="ANY"),"All_IPs","")</f>
        <v/>
      </c>
      <c r="AK150" s="114" t="str">
        <f>IF(AND(Q150&lt;&gt;"ERROR",UPPER('IP Rules'!D150)="NATIONAL",UPPER(N150)="ANY"),"GRP_ALL_CNSP_SUBNETS","")</f>
        <v/>
      </c>
      <c r="AL150" s="104" t="str">
        <f>IF(LEN(TRIM(D150))=0,"",IF(AND(Q150&lt;&gt;"ERROR",UPPER('IP Rules'!H150)&lt;&gt;"ANY"),AI150&amp;N150&amp;"_"&amp;AG150,""))</f>
        <v/>
      </c>
      <c r="AM150" s="109" t="str">
        <f t="shared" si="303"/>
        <v>FAILED CHECKS</v>
      </c>
      <c r="AN150" s="2"/>
      <c r="AO150" s="62" t="str">
        <f t="shared" si="270"/>
        <v/>
      </c>
      <c r="AP150" s="26"/>
      <c r="AQ150" s="62" t="str">
        <f t="shared" si="304"/>
        <v/>
      </c>
      <c r="AR150" s="26"/>
      <c r="AS150" s="6">
        <f>'IP Rules'!F150</f>
        <v>0</v>
      </c>
      <c r="AT150" s="2"/>
      <c r="AU150" s="6">
        <f t="shared" si="305"/>
        <v>140</v>
      </c>
      <c r="AV150" s="2"/>
      <c r="AW150" s="46" t="str">
        <f>IF(ISBLANK('IP Rules'!L150),"",'IP Rules'!L150)</f>
        <v/>
      </c>
      <c r="AX150" s="2"/>
      <c r="AY150" s="52" t="str">
        <f t="shared" si="306"/>
        <v/>
      </c>
      <c r="AZ150" s="52" t="str">
        <f t="shared" si="307"/>
        <v/>
      </c>
      <c r="BA150" s="52" t="str">
        <f t="shared" si="308"/>
        <v/>
      </c>
      <c r="BB150" s="52" t="str">
        <f t="shared" si="309"/>
        <v/>
      </c>
      <c r="BC150" s="52" t="str">
        <f t="shared" si="310"/>
        <v/>
      </c>
      <c r="BD150" s="52" t="str">
        <f t="shared" si="311"/>
        <v/>
      </c>
      <c r="BE150" s="52" t="str">
        <f t="shared" si="312"/>
        <v/>
      </c>
      <c r="BF150" s="52" t="str">
        <f t="shared" si="313"/>
        <v/>
      </c>
      <c r="BG150" s="52" t="str">
        <f t="shared" si="314"/>
        <v/>
      </c>
      <c r="BH150" s="2"/>
      <c r="BI150" s="103" t="str">
        <f>IF(ISBLANK('IP Rules'!N150),"",'IP Rules'!N150)</f>
        <v/>
      </c>
      <c r="BJ150" s="110" t="str">
        <f t="shared" si="245"/>
        <v/>
      </c>
      <c r="BK150" s="109" t="str">
        <f t="shared" si="246"/>
        <v>MISSING</v>
      </c>
      <c r="BL150" s="109" t="str">
        <f t="shared" si="247"/>
        <v>MISSING</v>
      </c>
      <c r="BM150" s="109" t="str">
        <f t="shared" si="248"/>
        <v>MISSING</v>
      </c>
      <c r="BN150" s="110" t="str">
        <f t="shared" si="249"/>
        <v>ERROR</v>
      </c>
      <c r="BO150" s="111" t="str">
        <f t="shared" si="250"/>
        <v>ERROR</v>
      </c>
      <c r="BP150" s="111" t="str">
        <f t="shared" si="251"/>
        <v>ERROR</v>
      </c>
      <c r="BQ150" s="111" t="str">
        <f t="shared" si="252"/>
        <v>ERROR</v>
      </c>
      <c r="BR150" s="109" t="str">
        <f t="shared" si="253"/>
        <v>ERROR</v>
      </c>
      <c r="BS150" s="110" t="str">
        <f t="shared" si="254"/>
        <v>ERROR</v>
      </c>
      <c r="BT150" s="109" t="str">
        <f t="shared" si="315"/>
        <v>ERROR</v>
      </c>
      <c r="BU150" s="109" t="str">
        <f t="shared" si="316"/>
        <v>ERROR</v>
      </c>
      <c r="BV150" s="109" t="str">
        <f t="shared" si="317"/>
        <v>ERROR</v>
      </c>
      <c r="BW150" s="109" t="str">
        <f t="shared" si="318"/>
        <v>ERROR</v>
      </c>
      <c r="BX150" s="110" t="str">
        <f t="shared" si="255"/>
        <v>ERROR</v>
      </c>
      <c r="BY150" s="110" t="str">
        <f t="shared" si="243"/>
        <v/>
      </c>
      <c r="BZ150" s="117" t="str">
        <f t="shared" si="319"/>
        <v>OK</v>
      </c>
      <c r="CA150" s="104" t="str">
        <f t="shared" si="256"/>
        <v/>
      </c>
      <c r="CB150" s="104" t="str">
        <f t="shared" si="257"/>
        <v/>
      </c>
      <c r="CC150" s="104" t="str">
        <f t="shared" si="258"/>
        <v/>
      </c>
      <c r="CD150" s="109" t="str">
        <f t="shared" si="320"/>
        <v>FAILED CHECKS</v>
      </c>
      <c r="CE150" s="22"/>
      <c r="CF150" s="116" t="str">
        <f t="shared" si="259"/>
        <v>ERROR</v>
      </c>
      <c r="CG150" s="116" t="str">
        <f t="shared" si="260"/>
        <v>-</v>
      </c>
      <c r="CH150" s="116" t="str">
        <f t="shared" si="261"/>
        <v>-</v>
      </c>
      <c r="CI150" s="116" t="str">
        <f t="shared" si="262"/>
        <v>-</v>
      </c>
      <c r="CJ150" s="116">
        <f t="shared" si="321"/>
        <v>0</v>
      </c>
      <c r="CK150" s="116">
        <f t="shared" si="322"/>
        <v>0</v>
      </c>
      <c r="CL150" s="116">
        <f t="shared" si="323"/>
        <v>0</v>
      </c>
      <c r="CM150" s="116">
        <f t="shared" si="324"/>
        <v>0</v>
      </c>
      <c r="CN150" s="116">
        <f t="shared" si="325"/>
        <v>0</v>
      </c>
      <c r="CO150" s="116">
        <f t="shared" si="326"/>
        <v>0</v>
      </c>
      <c r="CP150" s="116">
        <f t="shared" si="327"/>
        <v>0</v>
      </c>
      <c r="CQ150" s="116">
        <f t="shared" si="328"/>
        <v>0</v>
      </c>
      <c r="CR150" s="116">
        <f t="shared" si="329"/>
        <v>0</v>
      </c>
      <c r="CS150" s="116">
        <f t="shared" si="330"/>
        <v>0</v>
      </c>
      <c r="CT150" s="116">
        <f t="shared" si="331"/>
        <v>0</v>
      </c>
      <c r="CU150" s="116">
        <f t="shared" si="332"/>
        <v>0</v>
      </c>
      <c r="CV150" s="116">
        <f t="shared" si="333"/>
        <v>0</v>
      </c>
      <c r="CW150" s="116">
        <f t="shared" si="334"/>
        <v>0</v>
      </c>
      <c r="CX150" s="116">
        <f t="shared" si="335"/>
        <v>0</v>
      </c>
      <c r="CY150" s="116">
        <f t="shared" si="336"/>
        <v>0</v>
      </c>
      <c r="CZ150" s="116">
        <f t="shared" si="337"/>
        <v>0</v>
      </c>
      <c r="DA150" s="116">
        <f t="shared" si="338"/>
        <v>0</v>
      </c>
      <c r="DB150" s="116">
        <f t="shared" si="339"/>
        <v>0</v>
      </c>
      <c r="DC150" s="116">
        <f t="shared" si="340"/>
        <v>0</v>
      </c>
      <c r="DD150" s="116">
        <f t="shared" si="341"/>
        <v>0</v>
      </c>
      <c r="DE150" s="116">
        <f t="shared" si="342"/>
        <v>0</v>
      </c>
      <c r="DF150" s="116">
        <f t="shared" si="343"/>
        <v>0</v>
      </c>
      <c r="DG150" s="116">
        <f t="shared" si="344"/>
        <v>0</v>
      </c>
      <c r="DH150" s="116">
        <f t="shared" si="345"/>
        <v>0</v>
      </c>
      <c r="DI150" s="116">
        <f t="shared" si="346"/>
        <v>0</v>
      </c>
      <c r="DJ150" s="116">
        <f t="shared" si="347"/>
        <v>0</v>
      </c>
      <c r="DK150" s="116">
        <f t="shared" si="348"/>
        <v>0</v>
      </c>
      <c r="DL150" s="116">
        <f t="shared" si="349"/>
        <v>0</v>
      </c>
      <c r="DM150" s="116">
        <f t="shared" si="350"/>
        <v>0</v>
      </c>
      <c r="DN150" s="116">
        <f t="shared" si="351"/>
        <v>0</v>
      </c>
      <c r="DO150" s="116">
        <f t="shared" si="352"/>
        <v>0</v>
      </c>
      <c r="DP150" s="116">
        <f t="shared" si="353"/>
        <v>0</v>
      </c>
      <c r="DQ150" s="116">
        <f t="shared" si="354"/>
        <v>0</v>
      </c>
      <c r="DR150" s="116">
        <f t="shared" si="355"/>
        <v>0</v>
      </c>
      <c r="DS150" s="116">
        <f t="shared" si="356"/>
        <v>0</v>
      </c>
      <c r="DT150" s="116">
        <f t="shared" si="244"/>
        <v>0</v>
      </c>
      <c r="DU150" s="116">
        <f t="shared" si="357"/>
        <v>0</v>
      </c>
      <c r="DV150" s="116">
        <f t="shared" si="263"/>
        <v>0</v>
      </c>
      <c r="DW150" s="116">
        <f t="shared" si="264"/>
        <v>0</v>
      </c>
      <c r="DX150" s="114" t="b">
        <f t="shared" si="271"/>
        <v>0</v>
      </c>
      <c r="DY150" s="116" t="str">
        <f t="shared" si="358"/>
        <v>FAILED CHECKS</v>
      </c>
      <c r="DZ150" s="2"/>
      <c r="EA150" s="105" t="str">
        <f t="shared" si="272"/>
        <v/>
      </c>
      <c r="EB150" s="2"/>
      <c r="EC150" s="105" t="str">
        <f t="shared" si="273"/>
        <v/>
      </c>
      <c r="ED150" s="2"/>
      <c r="EE150" s="105" t="str">
        <f t="shared" si="274"/>
        <v/>
      </c>
      <c r="EF150" s="2"/>
      <c r="EG150" s="6">
        <f t="shared" si="360"/>
        <v>140</v>
      </c>
      <c r="EH150" s="2"/>
      <c r="EI150" s="29" t="str">
        <f>IF(ISBLANK('IP Rules'!P150),"",'IP Rules'!P150)</f>
        <v/>
      </c>
      <c r="EJ150" s="2"/>
      <c r="EK150" s="29" t="str">
        <f>IF(ISBLANK('IP Rules'!R150),"",'IP Rules'!R150)</f>
        <v/>
      </c>
      <c r="EL150" s="2"/>
      <c r="EM150" s="29" t="str">
        <f>IF(ISBLANK('IP Rules'!T150),"",'IP Rules'!T150)</f>
        <v/>
      </c>
      <c r="EN150" s="2"/>
      <c r="EO150" s="7" t="str">
        <f t="shared" si="265"/>
        <v>NO</v>
      </c>
      <c r="EP150" s="7" t="str">
        <f t="shared" si="266"/>
        <v>NO</v>
      </c>
      <c r="EQ150" s="7" t="str">
        <f t="shared" si="267"/>
        <v/>
      </c>
      <c r="ER150" s="7" t="str">
        <f t="shared" si="268"/>
        <v/>
      </c>
      <c r="ES150" s="7" t="str">
        <f>IF(AND(ISNUMBER('IP Rules'!R150),'IP Rules'!R150&gt;=0,'IP Rules'!R150&lt;=65535),"GOOD","BAD")</f>
        <v>BAD</v>
      </c>
      <c r="ET150" s="7" t="str">
        <f>IF(OR(AND(ISNUMBER('IP Rules'!T150),'IP Rules'!T150&gt;=1,'IP Rules'!T150&lt;=65535,'IP Rules'!R150&lt;'IP Rules'!T150),'IP Rules'!T150=""),"GOOD","BAD")</f>
        <v>GOOD</v>
      </c>
      <c r="EU150" s="9" t="str">
        <f t="shared" si="269"/>
        <v/>
      </c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</row>
    <row r="151" spans="1:211" ht="15.75" thickBot="1">
      <c r="A151" s="2"/>
      <c r="B151" s="6">
        <f t="shared" si="359"/>
        <v>141</v>
      </c>
      <c r="C151" s="2"/>
      <c r="D151" s="48" t="str">
        <f>IF(ISBLANK('IP Rules'!H151),"",'IP Rules'!H151)</f>
        <v/>
      </c>
      <c r="E151" s="52" t="str">
        <f t="shared" si="275"/>
        <v/>
      </c>
      <c r="F151" s="52" t="str">
        <f t="shared" si="276"/>
        <v/>
      </c>
      <c r="G151" s="52" t="str">
        <f t="shared" si="277"/>
        <v/>
      </c>
      <c r="H151" s="52" t="str">
        <f t="shared" si="278"/>
        <v/>
      </c>
      <c r="I151" s="52" t="str">
        <f t="shared" si="279"/>
        <v/>
      </c>
      <c r="J151" s="52" t="str">
        <f t="shared" si="280"/>
        <v/>
      </c>
      <c r="K151" s="52" t="str">
        <f t="shared" si="281"/>
        <v/>
      </c>
      <c r="L151" s="52" t="str">
        <f t="shared" si="282"/>
        <v/>
      </c>
      <c r="M151" s="2"/>
      <c r="N151" s="52" t="str">
        <f t="shared" si="283"/>
        <v/>
      </c>
      <c r="O151" s="2"/>
      <c r="P151" s="103" t="str">
        <f>IF(UPPER('IP Rules'!H151)="ANY","",IF(LEN(TRIM('IP Rules'!J151))=0,"",'IP Rules'!J151))</f>
        <v/>
      </c>
      <c r="Q151" s="7" t="str">
        <f t="shared" si="284"/>
        <v/>
      </c>
      <c r="R151" s="109" t="str">
        <f t="shared" si="285"/>
        <v>MISSING</v>
      </c>
      <c r="S151" s="109" t="str">
        <f t="shared" si="286"/>
        <v>MISSING</v>
      </c>
      <c r="T151" s="109" t="str">
        <f t="shared" si="287"/>
        <v>MISSING</v>
      </c>
      <c r="U151" s="110" t="str">
        <f t="shared" si="288"/>
        <v>ERROR</v>
      </c>
      <c r="V151" s="111" t="str">
        <f t="shared" si="289"/>
        <v>ERROR</v>
      </c>
      <c r="W151" s="111" t="str">
        <f t="shared" si="290"/>
        <v>ERROR</v>
      </c>
      <c r="X151" s="111" t="str">
        <f t="shared" si="291"/>
        <v>ERROR</v>
      </c>
      <c r="Y151" s="109" t="str">
        <f t="shared" si="292"/>
        <v>ERROR</v>
      </c>
      <c r="Z151" s="110" t="str">
        <f t="shared" si="293"/>
        <v>ERROR</v>
      </c>
      <c r="AA151" s="109" t="str">
        <f t="shared" si="294"/>
        <v>ERROR</v>
      </c>
      <c r="AB151" s="109" t="str">
        <f t="shared" si="295"/>
        <v>ERROR</v>
      </c>
      <c r="AC151" s="109" t="str">
        <f t="shared" si="296"/>
        <v>ERROR</v>
      </c>
      <c r="AD151" s="109" t="str">
        <f t="shared" si="297"/>
        <v>ERROR</v>
      </c>
      <c r="AE151" s="110" t="str">
        <f t="shared" si="298"/>
        <v>ERROR</v>
      </c>
      <c r="AF151" s="7" t="str">
        <f t="shared" si="299"/>
        <v/>
      </c>
      <c r="AG151" s="104" t="str">
        <f t="shared" si="300"/>
        <v/>
      </c>
      <c r="AH151" s="104" t="str">
        <f t="shared" si="301"/>
        <v/>
      </c>
      <c r="AI151" s="104" t="str">
        <f t="shared" si="302"/>
        <v/>
      </c>
      <c r="AJ151" s="114" t="str">
        <f>IF(AND(Q151&lt;&gt;"ERROR",UPPER('IP Rules'!D151)="GLOBAL",UPPER(N151)="ANY"),"All_IPs","")</f>
        <v/>
      </c>
      <c r="AK151" s="114" t="str">
        <f>IF(AND(Q151&lt;&gt;"ERROR",UPPER('IP Rules'!D151)="NATIONAL",UPPER(N151)="ANY"),"GRP_ALL_CNSP_SUBNETS","")</f>
        <v/>
      </c>
      <c r="AL151" s="104" t="str">
        <f>IF(LEN(TRIM(D151))=0,"",IF(AND(Q151&lt;&gt;"ERROR",UPPER('IP Rules'!H151)&lt;&gt;"ANY"),AI151&amp;N151&amp;"_"&amp;AG151,""))</f>
        <v/>
      </c>
      <c r="AM151" s="109" t="str">
        <f t="shared" si="303"/>
        <v>FAILED CHECKS</v>
      </c>
      <c r="AN151" s="2"/>
      <c r="AO151" s="62" t="str">
        <f t="shared" si="270"/>
        <v/>
      </c>
      <c r="AP151" s="26"/>
      <c r="AQ151" s="62" t="str">
        <f t="shared" si="304"/>
        <v/>
      </c>
      <c r="AR151" s="26"/>
      <c r="AS151" s="6">
        <f>'IP Rules'!F151</f>
        <v>0</v>
      </c>
      <c r="AT151" s="2"/>
      <c r="AU151" s="6">
        <f t="shared" si="305"/>
        <v>141</v>
      </c>
      <c r="AV151" s="2"/>
      <c r="AW151" s="46" t="str">
        <f>IF(ISBLANK('IP Rules'!L151),"",'IP Rules'!L151)</f>
        <v/>
      </c>
      <c r="AX151" s="2"/>
      <c r="AY151" s="52" t="str">
        <f t="shared" si="306"/>
        <v/>
      </c>
      <c r="AZ151" s="52" t="str">
        <f t="shared" si="307"/>
        <v/>
      </c>
      <c r="BA151" s="52" t="str">
        <f t="shared" si="308"/>
        <v/>
      </c>
      <c r="BB151" s="52" t="str">
        <f t="shared" si="309"/>
        <v/>
      </c>
      <c r="BC151" s="52" t="str">
        <f t="shared" si="310"/>
        <v/>
      </c>
      <c r="BD151" s="52" t="str">
        <f t="shared" si="311"/>
        <v/>
      </c>
      <c r="BE151" s="52" t="str">
        <f t="shared" si="312"/>
        <v/>
      </c>
      <c r="BF151" s="52" t="str">
        <f t="shared" si="313"/>
        <v/>
      </c>
      <c r="BG151" s="52" t="str">
        <f t="shared" si="314"/>
        <v/>
      </c>
      <c r="BH151" s="2"/>
      <c r="BI151" s="103" t="str">
        <f>IF(ISBLANK('IP Rules'!N151),"",'IP Rules'!N151)</f>
        <v/>
      </c>
      <c r="BJ151" s="110" t="str">
        <f t="shared" si="245"/>
        <v/>
      </c>
      <c r="BK151" s="109" t="str">
        <f t="shared" si="246"/>
        <v>MISSING</v>
      </c>
      <c r="BL151" s="109" t="str">
        <f t="shared" si="247"/>
        <v>MISSING</v>
      </c>
      <c r="BM151" s="109" t="str">
        <f t="shared" si="248"/>
        <v>MISSING</v>
      </c>
      <c r="BN151" s="110" t="str">
        <f t="shared" si="249"/>
        <v>ERROR</v>
      </c>
      <c r="BO151" s="111" t="str">
        <f t="shared" si="250"/>
        <v>ERROR</v>
      </c>
      <c r="BP151" s="111" t="str">
        <f t="shared" si="251"/>
        <v>ERROR</v>
      </c>
      <c r="BQ151" s="111" t="str">
        <f t="shared" si="252"/>
        <v>ERROR</v>
      </c>
      <c r="BR151" s="109" t="str">
        <f t="shared" si="253"/>
        <v>ERROR</v>
      </c>
      <c r="BS151" s="110" t="str">
        <f t="shared" si="254"/>
        <v>ERROR</v>
      </c>
      <c r="BT151" s="109" t="str">
        <f t="shared" si="315"/>
        <v>ERROR</v>
      </c>
      <c r="BU151" s="109" t="str">
        <f t="shared" si="316"/>
        <v>ERROR</v>
      </c>
      <c r="BV151" s="109" t="str">
        <f t="shared" si="317"/>
        <v>ERROR</v>
      </c>
      <c r="BW151" s="109" t="str">
        <f t="shared" si="318"/>
        <v>ERROR</v>
      </c>
      <c r="BX151" s="110" t="str">
        <f t="shared" si="255"/>
        <v>ERROR</v>
      </c>
      <c r="BY151" s="110" t="str">
        <f t="shared" si="243"/>
        <v/>
      </c>
      <c r="BZ151" s="117" t="str">
        <f t="shared" si="319"/>
        <v>OK</v>
      </c>
      <c r="CA151" s="104" t="str">
        <f t="shared" si="256"/>
        <v/>
      </c>
      <c r="CB151" s="104" t="str">
        <f t="shared" si="257"/>
        <v/>
      </c>
      <c r="CC151" s="104" t="str">
        <f t="shared" si="258"/>
        <v/>
      </c>
      <c r="CD151" s="109" t="str">
        <f t="shared" si="320"/>
        <v>FAILED CHECKS</v>
      </c>
      <c r="CE151" s="22"/>
      <c r="CF151" s="116" t="str">
        <f t="shared" si="259"/>
        <v>ERROR</v>
      </c>
      <c r="CG151" s="116" t="str">
        <f t="shared" si="260"/>
        <v>-</v>
      </c>
      <c r="CH151" s="116" t="str">
        <f t="shared" si="261"/>
        <v>-</v>
      </c>
      <c r="CI151" s="116" t="str">
        <f t="shared" si="262"/>
        <v>-</v>
      </c>
      <c r="CJ151" s="116">
        <f t="shared" si="321"/>
        <v>0</v>
      </c>
      <c r="CK151" s="116">
        <f t="shared" si="322"/>
        <v>0</v>
      </c>
      <c r="CL151" s="116">
        <f t="shared" si="323"/>
        <v>0</v>
      </c>
      <c r="CM151" s="116">
        <f t="shared" si="324"/>
        <v>0</v>
      </c>
      <c r="CN151" s="116">
        <f t="shared" si="325"/>
        <v>0</v>
      </c>
      <c r="CO151" s="116">
        <f t="shared" si="326"/>
        <v>0</v>
      </c>
      <c r="CP151" s="116">
        <f t="shared" si="327"/>
        <v>0</v>
      </c>
      <c r="CQ151" s="116">
        <f t="shared" si="328"/>
        <v>0</v>
      </c>
      <c r="CR151" s="116">
        <f t="shared" si="329"/>
        <v>0</v>
      </c>
      <c r="CS151" s="116">
        <f t="shared" si="330"/>
        <v>0</v>
      </c>
      <c r="CT151" s="116">
        <f t="shared" si="331"/>
        <v>0</v>
      </c>
      <c r="CU151" s="116">
        <f t="shared" si="332"/>
        <v>0</v>
      </c>
      <c r="CV151" s="116">
        <f t="shared" si="333"/>
        <v>0</v>
      </c>
      <c r="CW151" s="116">
        <f t="shared" si="334"/>
        <v>0</v>
      </c>
      <c r="CX151" s="116">
        <f t="shared" si="335"/>
        <v>0</v>
      </c>
      <c r="CY151" s="116">
        <f t="shared" si="336"/>
        <v>0</v>
      </c>
      <c r="CZ151" s="116">
        <f t="shared" si="337"/>
        <v>0</v>
      </c>
      <c r="DA151" s="116">
        <f t="shared" si="338"/>
        <v>0</v>
      </c>
      <c r="DB151" s="116">
        <f t="shared" si="339"/>
        <v>0</v>
      </c>
      <c r="DC151" s="116">
        <f t="shared" si="340"/>
        <v>0</v>
      </c>
      <c r="DD151" s="116">
        <f t="shared" si="341"/>
        <v>0</v>
      </c>
      <c r="DE151" s="116">
        <f t="shared" si="342"/>
        <v>0</v>
      </c>
      <c r="DF151" s="116">
        <f t="shared" si="343"/>
        <v>0</v>
      </c>
      <c r="DG151" s="116">
        <f t="shared" si="344"/>
        <v>0</v>
      </c>
      <c r="DH151" s="116">
        <f t="shared" si="345"/>
        <v>0</v>
      </c>
      <c r="DI151" s="116">
        <f t="shared" si="346"/>
        <v>0</v>
      </c>
      <c r="DJ151" s="116">
        <f t="shared" si="347"/>
        <v>0</v>
      </c>
      <c r="DK151" s="116">
        <f t="shared" si="348"/>
        <v>0</v>
      </c>
      <c r="DL151" s="116">
        <f t="shared" si="349"/>
        <v>0</v>
      </c>
      <c r="DM151" s="116">
        <f t="shared" si="350"/>
        <v>0</v>
      </c>
      <c r="DN151" s="116">
        <f t="shared" si="351"/>
        <v>0</v>
      </c>
      <c r="DO151" s="116">
        <f t="shared" si="352"/>
        <v>0</v>
      </c>
      <c r="DP151" s="116">
        <f t="shared" si="353"/>
        <v>0</v>
      </c>
      <c r="DQ151" s="116">
        <f t="shared" si="354"/>
        <v>0</v>
      </c>
      <c r="DR151" s="116">
        <f t="shared" si="355"/>
        <v>0</v>
      </c>
      <c r="DS151" s="116">
        <f t="shared" si="356"/>
        <v>0</v>
      </c>
      <c r="DT151" s="116">
        <f t="shared" si="244"/>
        <v>0</v>
      </c>
      <c r="DU151" s="116">
        <f t="shared" si="357"/>
        <v>0</v>
      </c>
      <c r="DV151" s="116">
        <f t="shared" si="263"/>
        <v>0</v>
      </c>
      <c r="DW151" s="116">
        <f t="shared" si="264"/>
        <v>0</v>
      </c>
      <c r="DX151" s="114" t="b">
        <f t="shared" si="271"/>
        <v>0</v>
      </c>
      <c r="DY151" s="116" t="str">
        <f t="shared" si="358"/>
        <v>FAILED CHECKS</v>
      </c>
      <c r="DZ151" s="2"/>
      <c r="EA151" s="105" t="str">
        <f t="shared" si="272"/>
        <v/>
      </c>
      <c r="EB151" s="2"/>
      <c r="EC151" s="105" t="str">
        <f t="shared" si="273"/>
        <v/>
      </c>
      <c r="ED151" s="2"/>
      <c r="EE151" s="105" t="str">
        <f t="shared" si="274"/>
        <v/>
      </c>
      <c r="EF151" s="2"/>
      <c r="EG151" s="6">
        <f t="shared" si="360"/>
        <v>141</v>
      </c>
      <c r="EH151" s="2"/>
      <c r="EI151" s="29" t="str">
        <f>IF(ISBLANK('IP Rules'!P151),"",'IP Rules'!P151)</f>
        <v/>
      </c>
      <c r="EJ151" s="2"/>
      <c r="EK151" s="29" t="str">
        <f>IF(ISBLANK('IP Rules'!R151),"",'IP Rules'!R151)</f>
        <v/>
      </c>
      <c r="EL151" s="2"/>
      <c r="EM151" s="29" t="str">
        <f>IF(ISBLANK('IP Rules'!T151),"",'IP Rules'!T151)</f>
        <v/>
      </c>
      <c r="EN151" s="2"/>
      <c r="EO151" s="7" t="str">
        <f t="shared" si="265"/>
        <v>NO</v>
      </c>
      <c r="EP151" s="7" t="str">
        <f t="shared" si="266"/>
        <v>NO</v>
      </c>
      <c r="EQ151" s="7" t="str">
        <f t="shared" si="267"/>
        <v/>
      </c>
      <c r="ER151" s="7" t="str">
        <f t="shared" si="268"/>
        <v/>
      </c>
      <c r="ES151" s="7" t="str">
        <f>IF(AND(ISNUMBER('IP Rules'!R151),'IP Rules'!R151&gt;=0,'IP Rules'!R151&lt;=65535),"GOOD","BAD")</f>
        <v>BAD</v>
      </c>
      <c r="ET151" s="7" t="str">
        <f>IF(OR(AND(ISNUMBER('IP Rules'!T151),'IP Rules'!T151&gt;=1,'IP Rules'!T151&lt;=65535,'IP Rules'!R151&lt;'IP Rules'!T151),'IP Rules'!T151=""),"GOOD","BAD")</f>
        <v>GOOD</v>
      </c>
      <c r="EU151" s="9" t="str">
        <f t="shared" si="269"/>
        <v/>
      </c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</row>
    <row r="152" spans="1:211" ht="15.75" thickBot="1">
      <c r="A152" s="2"/>
      <c r="B152" s="6">
        <f t="shared" si="359"/>
        <v>142</v>
      </c>
      <c r="C152" s="2"/>
      <c r="D152" s="48" t="str">
        <f>IF(ISBLANK('IP Rules'!H152),"",'IP Rules'!H152)</f>
        <v/>
      </c>
      <c r="E152" s="52" t="str">
        <f t="shared" si="275"/>
        <v/>
      </c>
      <c r="F152" s="52" t="str">
        <f t="shared" si="276"/>
        <v/>
      </c>
      <c r="G152" s="52" t="str">
        <f t="shared" si="277"/>
        <v/>
      </c>
      <c r="H152" s="52" t="str">
        <f t="shared" si="278"/>
        <v/>
      </c>
      <c r="I152" s="52" t="str">
        <f t="shared" si="279"/>
        <v/>
      </c>
      <c r="J152" s="52" t="str">
        <f t="shared" si="280"/>
        <v/>
      </c>
      <c r="K152" s="52" t="str">
        <f t="shared" si="281"/>
        <v/>
      </c>
      <c r="L152" s="52" t="str">
        <f t="shared" si="282"/>
        <v/>
      </c>
      <c r="M152" s="2"/>
      <c r="N152" s="52" t="str">
        <f t="shared" si="283"/>
        <v/>
      </c>
      <c r="O152" s="2"/>
      <c r="P152" s="103" t="str">
        <f>IF(UPPER('IP Rules'!H152)="ANY","",IF(LEN(TRIM('IP Rules'!J152))=0,"",'IP Rules'!J152))</f>
        <v/>
      </c>
      <c r="Q152" s="7" t="str">
        <f t="shared" si="284"/>
        <v/>
      </c>
      <c r="R152" s="109" t="str">
        <f t="shared" si="285"/>
        <v>MISSING</v>
      </c>
      <c r="S152" s="109" t="str">
        <f t="shared" si="286"/>
        <v>MISSING</v>
      </c>
      <c r="T152" s="109" t="str">
        <f t="shared" si="287"/>
        <v>MISSING</v>
      </c>
      <c r="U152" s="110" t="str">
        <f t="shared" si="288"/>
        <v>ERROR</v>
      </c>
      <c r="V152" s="111" t="str">
        <f t="shared" si="289"/>
        <v>ERROR</v>
      </c>
      <c r="W152" s="111" t="str">
        <f t="shared" si="290"/>
        <v>ERROR</v>
      </c>
      <c r="X152" s="111" t="str">
        <f t="shared" si="291"/>
        <v>ERROR</v>
      </c>
      <c r="Y152" s="109" t="str">
        <f t="shared" si="292"/>
        <v>ERROR</v>
      </c>
      <c r="Z152" s="110" t="str">
        <f t="shared" si="293"/>
        <v>ERROR</v>
      </c>
      <c r="AA152" s="109" t="str">
        <f t="shared" si="294"/>
        <v>ERROR</v>
      </c>
      <c r="AB152" s="109" t="str">
        <f t="shared" si="295"/>
        <v>ERROR</v>
      </c>
      <c r="AC152" s="109" t="str">
        <f t="shared" si="296"/>
        <v>ERROR</v>
      </c>
      <c r="AD152" s="109" t="str">
        <f t="shared" si="297"/>
        <v>ERROR</v>
      </c>
      <c r="AE152" s="110" t="str">
        <f t="shared" si="298"/>
        <v>ERROR</v>
      </c>
      <c r="AF152" s="7" t="str">
        <f t="shared" si="299"/>
        <v/>
      </c>
      <c r="AG152" s="104" t="str">
        <f t="shared" si="300"/>
        <v/>
      </c>
      <c r="AH152" s="104" t="str">
        <f t="shared" si="301"/>
        <v/>
      </c>
      <c r="AI152" s="104" t="str">
        <f t="shared" si="302"/>
        <v/>
      </c>
      <c r="AJ152" s="114" t="str">
        <f>IF(AND(Q152&lt;&gt;"ERROR",UPPER('IP Rules'!D152)="GLOBAL",UPPER(N152)="ANY"),"All_IPs","")</f>
        <v/>
      </c>
      <c r="AK152" s="114" t="str">
        <f>IF(AND(Q152&lt;&gt;"ERROR",UPPER('IP Rules'!D152)="NATIONAL",UPPER(N152)="ANY"),"GRP_ALL_CNSP_SUBNETS","")</f>
        <v/>
      </c>
      <c r="AL152" s="104" t="str">
        <f>IF(LEN(TRIM(D152))=0,"",IF(AND(Q152&lt;&gt;"ERROR",UPPER('IP Rules'!H152)&lt;&gt;"ANY"),AI152&amp;N152&amp;"_"&amp;AG152,""))</f>
        <v/>
      </c>
      <c r="AM152" s="109" t="str">
        <f t="shared" si="303"/>
        <v>FAILED CHECKS</v>
      </c>
      <c r="AN152" s="2"/>
      <c r="AO152" s="62" t="str">
        <f t="shared" si="270"/>
        <v/>
      </c>
      <c r="AP152" s="26"/>
      <c r="AQ152" s="62" t="str">
        <f t="shared" si="304"/>
        <v/>
      </c>
      <c r="AR152" s="26"/>
      <c r="AS152" s="6">
        <f>'IP Rules'!F152</f>
        <v>0</v>
      </c>
      <c r="AT152" s="2"/>
      <c r="AU152" s="6">
        <f t="shared" si="305"/>
        <v>142</v>
      </c>
      <c r="AV152" s="2"/>
      <c r="AW152" s="46" t="str">
        <f>IF(ISBLANK('IP Rules'!L152),"",'IP Rules'!L152)</f>
        <v/>
      </c>
      <c r="AX152" s="2"/>
      <c r="AY152" s="52" t="str">
        <f t="shared" si="306"/>
        <v/>
      </c>
      <c r="AZ152" s="52" t="str">
        <f t="shared" si="307"/>
        <v/>
      </c>
      <c r="BA152" s="52" t="str">
        <f t="shared" si="308"/>
        <v/>
      </c>
      <c r="BB152" s="52" t="str">
        <f t="shared" si="309"/>
        <v/>
      </c>
      <c r="BC152" s="52" t="str">
        <f t="shared" si="310"/>
        <v/>
      </c>
      <c r="BD152" s="52" t="str">
        <f t="shared" si="311"/>
        <v/>
      </c>
      <c r="BE152" s="52" t="str">
        <f t="shared" si="312"/>
        <v/>
      </c>
      <c r="BF152" s="52" t="str">
        <f t="shared" si="313"/>
        <v/>
      </c>
      <c r="BG152" s="52" t="str">
        <f t="shared" si="314"/>
        <v/>
      </c>
      <c r="BH152" s="2"/>
      <c r="BI152" s="103" t="str">
        <f>IF(ISBLANK('IP Rules'!N152),"",'IP Rules'!N152)</f>
        <v/>
      </c>
      <c r="BJ152" s="110" t="str">
        <f t="shared" si="245"/>
        <v/>
      </c>
      <c r="BK152" s="109" t="str">
        <f t="shared" si="246"/>
        <v>MISSING</v>
      </c>
      <c r="BL152" s="109" t="str">
        <f t="shared" si="247"/>
        <v>MISSING</v>
      </c>
      <c r="BM152" s="109" t="str">
        <f t="shared" si="248"/>
        <v>MISSING</v>
      </c>
      <c r="BN152" s="110" t="str">
        <f t="shared" si="249"/>
        <v>ERROR</v>
      </c>
      <c r="BO152" s="111" t="str">
        <f t="shared" si="250"/>
        <v>ERROR</v>
      </c>
      <c r="BP152" s="111" t="str">
        <f t="shared" si="251"/>
        <v>ERROR</v>
      </c>
      <c r="BQ152" s="111" t="str">
        <f t="shared" si="252"/>
        <v>ERROR</v>
      </c>
      <c r="BR152" s="109" t="str">
        <f t="shared" si="253"/>
        <v>ERROR</v>
      </c>
      <c r="BS152" s="110" t="str">
        <f t="shared" si="254"/>
        <v>ERROR</v>
      </c>
      <c r="BT152" s="109" t="str">
        <f t="shared" si="315"/>
        <v>ERROR</v>
      </c>
      <c r="BU152" s="109" t="str">
        <f t="shared" si="316"/>
        <v>ERROR</v>
      </c>
      <c r="BV152" s="109" t="str">
        <f t="shared" si="317"/>
        <v>ERROR</v>
      </c>
      <c r="BW152" s="109" t="str">
        <f t="shared" si="318"/>
        <v>ERROR</v>
      </c>
      <c r="BX152" s="110" t="str">
        <f t="shared" si="255"/>
        <v>ERROR</v>
      </c>
      <c r="BY152" s="110" t="str">
        <f t="shared" ref="BY152:BY215" si="361">IF(LEN(TRIM(AW152))=0,"",IF(AND(LEN(TRIM(BI152))&lt;&gt;0,OR(BI152&lt;1,BI152&gt;32)),"ERROR","OK"))</f>
        <v/>
      </c>
      <c r="BZ152" s="117" t="str">
        <f t="shared" si="319"/>
        <v>OK</v>
      </c>
      <c r="CA152" s="104" t="str">
        <f t="shared" si="256"/>
        <v/>
      </c>
      <c r="CB152" s="104" t="str">
        <f t="shared" si="257"/>
        <v/>
      </c>
      <c r="CC152" s="104" t="str">
        <f t="shared" si="258"/>
        <v/>
      </c>
      <c r="CD152" s="109" t="str">
        <f t="shared" si="320"/>
        <v>FAILED CHECKS</v>
      </c>
      <c r="CE152" s="22"/>
      <c r="CF152" s="116" t="str">
        <f t="shared" si="259"/>
        <v>ERROR</v>
      </c>
      <c r="CG152" s="116" t="str">
        <f t="shared" si="260"/>
        <v>-</v>
      </c>
      <c r="CH152" s="116" t="str">
        <f t="shared" si="261"/>
        <v>-</v>
      </c>
      <c r="CI152" s="116" t="str">
        <f t="shared" si="262"/>
        <v>-</v>
      </c>
      <c r="CJ152" s="116">
        <f t="shared" si="321"/>
        <v>0</v>
      </c>
      <c r="CK152" s="116">
        <f t="shared" si="322"/>
        <v>0</v>
      </c>
      <c r="CL152" s="116">
        <f t="shared" si="323"/>
        <v>0</v>
      </c>
      <c r="CM152" s="116">
        <f t="shared" si="324"/>
        <v>0</v>
      </c>
      <c r="CN152" s="116">
        <f t="shared" si="325"/>
        <v>0</v>
      </c>
      <c r="CO152" s="116">
        <f t="shared" si="326"/>
        <v>0</v>
      </c>
      <c r="CP152" s="116">
        <f t="shared" si="327"/>
        <v>0</v>
      </c>
      <c r="CQ152" s="116">
        <f t="shared" si="328"/>
        <v>0</v>
      </c>
      <c r="CR152" s="116">
        <f t="shared" si="329"/>
        <v>0</v>
      </c>
      <c r="CS152" s="116">
        <f t="shared" si="330"/>
        <v>0</v>
      </c>
      <c r="CT152" s="116">
        <f t="shared" si="331"/>
        <v>0</v>
      </c>
      <c r="CU152" s="116">
        <f t="shared" si="332"/>
        <v>0</v>
      </c>
      <c r="CV152" s="116">
        <f t="shared" si="333"/>
        <v>0</v>
      </c>
      <c r="CW152" s="116">
        <f t="shared" si="334"/>
        <v>0</v>
      </c>
      <c r="CX152" s="116">
        <f t="shared" si="335"/>
        <v>0</v>
      </c>
      <c r="CY152" s="116">
        <f t="shared" si="336"/>
        <v>0</v>
      </c>
      <c r="CZ152" s="116">
        <f t="shared" si="337"/>
        <v>0</v>
      </c>
      <c r="DA152" s="116">
        <f t="shared" si="338"/>
        <v>0</v>
      </c>
      <c r="DB152" s="116">
        <f t="shared" si="339"/>
        <v>0</v>
      </c>
      <c r="DC152" s="116">
        <f t="shared" si="340"/>
        <v>0</v>
      </c>
      <c r="DD152" s="116">
        <f t="shared" si="341"/>
        <v>0</v>
      </c>
      <c r="DE152" s="116">
        <f t="shared" si="342"/>
        <v>0</v>
      </c>
      <c r="DF152" s="116">
        <f t="shared" si="343"/>
        <v>0</v>
      </c>
      <c r="DG152" s="116">
        <f t="shared" si="344"/>
        <v>0</v>
      </c>
      <c r="DH152" s="116">
        <f t="shared" si="345"/>
        <v>0</v>
      </c>
      <c r="DI152" s="116">
        <f t="shared" si="346"/>
        <v>0</v>
      </c>
      <c r="DJ152" s="116">
        <f t="shared" si="347"/>
        <v>0</v>
      </c>
      <c r="DK152" s="116">
        <f t="shared" si="348"/>
        <v>0</v>
      </c>
      <c r="DL152" s="116">
        <f t="shared" si="349"/>
        <v>0</v>
      </c>
      <c r="DM152" s="116">
        <f t="shared" si="350"/>
        <v>0</v>
      </c>
      <c r="DN152" s="116">
        <f t="shared" si="351"/>
        <v>0</v>
      </c>
      <c r="DO152" s="116">
        <f t="shared" si="352"/>
        <v>0</v>
      </c>
      <c r="DP152" s="116">
        <f t="shared" si="353"/>
        <v>0</v>
      </c>
      <c r="DQ152" s="116">
        <f t="shared" si="354"/>
        <v>0</v>
      </c>
      <c r="DR152" s="116">
        <f t="shared" si="355"/>
        <v>0</v>
      </c>
      <c r="DS152" s="116">
        <f t="shared" si="356"/>
        <v>0</v>
      </c>
      <c r="DT152" s="116">
        <f t="shared" si="244"/>
        <v>0</v>
      </c>
      <c r="DU152" s="116">
        <f t="shared" si="357"/>
        <v>0</v>
      </c>
      <c r="DV152" s="116">
        <f t="shared" si="263"/>
        <v>0</v>
      </c>
      <c r="DW152" s="116">
        <f t="shared" si="264"/>
        <v>0</v>
      </c>
      <c r="DX152" s="114" t="b">
        <f t="shared" si="271"/>
        <v>0</v>
      </c>
      <c r="DY152" s="116" t="str">
        <f t="shared" si="358"/>
        <v>FAILED CHECKS</v>
      </c>
      <c r="DZ152" s="2"/>
      <c r="EA152" s="105" t="str">
        <f t="shared" si="272"/>
        <v/>
      </c>
      <c r="EB152" s="2"/>
      <c r="EC152" s="105" t="str">
        <f t="shared" si="273"/>
        <v/>
      </c>
      <c r="ED152" s="2"/>
      <c r="EE152" s="105" t="str">
        <f t="shared" si="274"/>
        <v/>
      </c>
      <c r="EF152" s="2"/>
      <c r="EG152" s="6">
        <f t="shared" si="360"/>
        <v>142</v>
      </c>
      <c r="EH152" s="2"/>
      <c r="EI152" s="29" t="str">
        <f>IF(ISBLANK('IP Rules'!P152),"",'IP Rules'!P152)</f>
        <v/>
      </c>
      <c r="EJ152" s="2"/>
      <c r="EK152" s="29" t="str">
        <f>IF(ISBLANK('IP Rules'!R152),"",'IP Rules'!R152)</f>
        <v/>
      </c>
      <c r="EL152" s="2"/>
      <c r="EM152" s="29" t="str">
        <f>IF(ISBLANK('IP Rules'!T152),"",'IP Rules'!T152)</f>
        <v/>
      </c>
      <c r="EN152" s="2"/>
      <c r="EO152" s="7" t="str">
        <f t="shared" si="265"/>
        <v>NO</v>
      </c>
      <c r="EP152" s="7" t="str">
        <f t="shared" si="266"/>
        <v>NO</v>
      </c>
      <c r="EQ152" s="7" t="str">
        <f t="shared" si="267"/>
        <v/>
      </c>
      <c r="ER152" s="7" t="str">
        <f t="shared" si="268"/>
        <v/>
      </c>
      <c r="ES152" s="7" t="str">
        <f>IF(AND(ISNUMBER('IP Rules'!R152),'IP Rules'!R152&gt;=0,'IP Rules'!R152&lt;=65535),"GOOD","BAD")</f>
        <v>BAD</v>
      </c>
      <c r="ET152" s="7" t="str">
        <f>IF(OR(AND(ISNUMBER('IP Rules'!T152),'IP Rules'!T152&gt;=1,'IP Rules'!T152&lt;=65535,'IP Rules'!R152&lt;'IP Rules'!T152),'IP Rules'!T152=""),"GOOD","BAD")</f>
        <v>GOOD</v>
      </c>
      <c r="EU152" s="9" t="str">
        <f t="shared" si="269"/>
        <v/>
      </c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</row>
    <row r="153" spans="1:211" ht="15.75" thickBot="1">
      <c r="A153" s="2"/>
      <c r="B153" s="6">
        <f t="shared" si="359"/>
        <v>143</v>
      </c>
      <c r="C153" s="2"/>
      <c r="D153" s="48" t="str">
        <f>IF(ISBLANK('IP Rules'!H153),"",'IP Rules'!H153)</f>
        <v/>
      </c>
      <c r="E153" s="52" t="str">
        <f t="shared" si="275"/>
        <v/>
      </c>
      <c r="F153" s="52" t="str">
        <f t="shared" si="276"/>
        <v/>
      </c>
      <c r="G153" s="52" t="str">
        <f t="shared" si="277"/>
        <v/>
      </c>
      <c r="H153" s="52" t="str">
        <f t="shared" si="278"/>
        <v/>
      </c>
      <c r="I153" s="52" t="str">
        <f t="shared" si="279"/>
        <v/>
      </c>
      <c r="J153" s="52" t="str">
        <f t="shared" si="280"/>
        <v/>
      </c>
      <c r="K153" s="52" t="str">
        <f t="shared" si="281"/>
        <v/>
      </c>
      <c r="L153" s="52" t="str">
        <f t="shared" si="282"/>
        <v/>
      </c>
      <c r="M153" s="2"/>
      <c r="N153" s="52" t="str">
        <f t="shared" si="283"/>
        <v/>
      </c>
      <c r="O153" s="2"/>
      <c r="P153" s="103" t="str">
        <f>IF(UPPER('IP Rules'!H153)="ANY","",IF(LEN(TRIM('IP Rules'!J153))=0,"",'IP Rules'!J153))</f>
        <v/>
      </c>
      <c r="Q153" s="7" t="str">
        <f t="shared" si="284"/>
        <v/>
      </c>
      <c r="R153" s="109" t="str">
        <f t="shared" si="285"/>
        <v>MISSING</v>
      </c>
      <c r="S153" s="109" t="str">
        <f t="shared" si="286"/>
        <v>MISSING</v>
      </c>
      <c r="T153" s="109" t="str">
        <f t="shared" si="287"/>
        <v>MISSING</v>
      </c>
      <c r="U153" s="110" t="str">
        <f t="shared" si="288"/>
        <v>ERROR</v>
      </c>
      <c r="V153" s="111" t="str">
        <f t="shared" si="289"/>
        <v>ERROR</v>
      </c>
      <c r="W153" s="111" t="str">
        <f t="shared" si="290"/>
        <v>ERROR</v>
      </c>
      <c r="X153" s="111" t="str">
        <f t="shared" si="291"/>
        <v>ERROR</v>
      </c>
      <c r="Y153" s="109" t="str">
        <f t="shared" si="292"/>
        <v>ERROR</v>
      </c>
      <c r="Z153" s="110" t="str">
        <f t="shared" si="293"/>
        <v>ERROR</v>
      </c>
      <c r="AA153" s="109" t="str">
        <f t="shared" si="294"/>
        <v>ERROR</v>
      </c>
      <c r="AB153" s="109" t="str">
        <f t="shared" si="295"/>
        <v>ERROR</v>
      </c>
      <c r="AC153" s="109" t="str">
        <f t="shared" si="296"/>
        <v>ERROR</v>
      </c>
      <c r="AD153" s="109" t="str">
        <f t="shared" si="297"/>
        <v>ERROR</v>
      </c>
      <c r="AE153" s="110" t="str">
        <f t="shared" si="298"/>
        <v>ERROR</v>
      </c>
      <c r="AF153" s="7" t="str">
        <f t="shared" si="299"/>
        <v/>
      </c>
      <c r="AG153" s="104" t="str">
        <f t="shared" si="300"/>
        <v/>
      </c>
      <c r="AH153" s="104" t="str">
        <f t="shared" si="301"/>
        <v/>
      </c>
      <c r="AI153" s="104" t="str">
        <f t="shared" si="302"/>
        <v/>
      </c>
      <c r="AJ153" s="114" t="str">
        <f>IF(AND(Q153&lt;&gt;"ERROR",UPPER('IP Rules'!D153)="GLOBAL",UPPER(N153)="ANY"),"All_IPs","")</f>
        <v/>
      </c>
      <c r="AK153" s="114" t="str">
        <f>IF(AND(Q153&lt;&gt;"ERROR",UPPER('IP Rules'!D153)="NATIONAL",UPPER(N153)="ANY"),"GRP_ALL_CNSP_SUBNETS","")</f>
        <v/>
      </c>
      <c r="AL153" s="104" t="str">
        <f>IF(LEN(TRIM(D153))=0,"",IF(AND(Q153&lt;&gt;"ERROR",UPPER('IP Rules'!H153)&lt;&gt;"ANY"),AI153&amp;N153&amp;"_"&amp;AG153,""))</f>
        <v/>
      </c>
      <c r="AM153" s="109" t="str">
        <f t="shared" si="303"/>
        <v>FAILED CHECKS</v>
      </c>
      <c r="AN153" s="2"/>
      <c r="AO153" s="62" t="str">
        <f t="shared" si="270"/>
        <v/>
      </c>
      <c r="AP153" s="26"/>
      <c r="AQ153" s="62" t="str">
        <f t="shared" si="304"/>
        <v/>
      </c>
      <c r="AR153" s="26"/>
      <c r="AS153" s="6">
        <f>'IP Rules'!F153</f>
        <v>0</v>
      </c>
      <c r="AT153" s="2"/>
      <c r="AU153" s="6">
        <f t="shared" si="305"/>
        <v>143</v>
      </c>
      <c r="AV153" s="2"/>
      <c r="AW153" s="46" t="str">
        <f>IF(ISBLANK('IP Rules'!L153),"",'IP Rules'!L153)</f>
        <v/>
      </c>
      <c r="AX153" s="2"/>
      <c r="AY153" s="52" t="str">
        <f t="shared" si="306"/>
        <v/>
      </c>
      <c r="AZ153" s="52" t="str">
        <f t="shared" si="307"/>
        <v/>
      </c>
      <c r="BA153" s="52" t="str">
        <f t="shared" si="308"/>
        <v/>
      </c>
      <c r="BB153" s="52" t="str">
        <f t="shared" si="309"/>
        <v/>
      </c>
      <c r="BC153" s="52" t="str">
        <f t="shared" si="310"/>
        <v/>
      </c>
      <c r="BD153" s="52" t="str">
        <f t="shared" si="311"/>
        <v/>
      </c>
      <c r="BE153" s="52" t="str">
        <f t="shared" si="312"/>
        <v/>
      </c>
      <c r="BF153" s="52" t="str">
        <f t="shared" si="313"/>
        <v/>
      </c>
      <c r="BG153" s="52" t="str">
        <f t="shared" si="314"/>
        <v/>
      </c>
      <c r="BH153" s="2"/>
      <c r="BI153" s="103" t="str">
        <f>IF(ISBLANK('IP Rules'!N153),"",'IP Rules'!N153)</f>
        <v/>
      </c>
      <c r="BJ153" s="110" t="str">
        <f t="shared" si="245"/>
        <v/>
      </c>
      <c r="BK153" s="109" t="str">
        <f t="shared" si="246"/>
        <v>MISSING</v>
      </c>
      <c r="BL153" s="109" t="str">
        <f t="shared" si="247"/>
        <v>MISSING</v>
      </c>
      <c r="BM153" s="109" t="str">
        <f t="shared" si="248"/>
        <v>MISSING</v>
      </c>
      <c r="BN153" s="110" t="str">
        <f t="shared" si="249"/>
        <v>ERROR</v>
      </c>
      <c r="BO153" s="111" t="str">
        <f t="shared" si="250"/>
        <v>ERROR</v>
      </c>
      <c r="BP153" s="111" t="str">
        <f t="shared" si="251"/>
        <v>ERROR</v>
      </c>
      <c r="BQ153" s="111" t="str">
        <f t="shared" si="252"/>
        <v>ERROR</v>
      </c>
      <c r="BR153" s="109" t="str">
        <f t="shared" si="253"/>
        <v>ERROR</v>
      </c>
      <c r="BS153" s="110" t="str">
        <f t="shared" si="254"/>
        <v>ERROR</v>
      </c>
      <c r="BT153" s="109" t="str">
        <f t="shared" si="315"/>
        <v>ERROR</v>
      </c>
      <c r="BU153" s="109" t="str">
        <f t="shared" si="316"/>
        <v>ERROR</v>
      </c>
      <c r="BV153" s="109" t="str">
        <f t="shared" si="317"/>
        <v>ERROR</v>
      </c>
      <c r="BW153" s="109" t="str">
        <f t="shared" si="318"/>
        <v>ERROR</v>
      </c>
      <c r="BX153" s="110" t="str">
        <f t="shared" si="255"/>
        <v>ERROR</v>
      </c>
      <c r="BY153" s="110" t="str">
        <f t="shared" si="361"/>
        <v/>
      </c>
      <c r="BZ153" s="117" t="str">
        <f t="shared" si="319"/>
        <v>OK</v>
      </c>
      <c r="CA153" s="104" t="str">
        <f t="shared" si="256"/>
        <v/>
      </c>
      <c r="CB153" s="104" t="str">
        <f t="shared" si="257"/>
        <v/>
      </c>
      <c r="CC153" s="104" t="str">
        <f t="shared" si="258"/>
        <v/>
      </c>
      <c r="CD153" s="109" t="str">
        <f t="shared" si="320"/>
        <v>FAILED CHECKS</v>
      </c>
      <c r="CE153" s="22"/>
      <c r="CF153" s="116" t="str">
        <f t="shared" si="259"/>
        <v>ERROR</v>
      </c>
      <c r="CG153" s="116" t="str">
        <f t="shared" si="260"/>
        <v>-</v>
      </c>
      <c r="CH153" s="116" t="str">
        <f t="shared" si="261"/>
        <v>-</v>
      </c>
      <c r="CI153" s="116" t="str">
        <f t="shared" si="262"/>
        <v>-</v>
      </c>
      <c r="CJ153" s="116">
        <f t="shared" si="321"/>
        <v>0</v>
      </c>
      <c r="CK153" s="116">
        <f t="shared" si="322"/>
        <v>0</v>
      </c>
      <c r="CL153" s="116">
        <f t="shared" si="323"/>
        <v>0</v>
      </c>
      <c r="CM153" s="116">
        <f t="shared" si="324"/>
        <v>0</v>
      </c>
      <c r="CN153" s="116">
        <f t="shared" si="325"/>
        <v>0</v>
      </c>
      <c r="CO153" s="116">
        <f t="shared" si="326"/>
        <v>0</v>
      </c>
      <c r="CP153" s="116">
        <f t="shared" si="327"/>
        <v>0</v>
      </c>
      <c r="CQ153" s="116">
        <f t="shared" si="328"/>
        <v>0</v>
      </c>
      <c r="CR153" s="116">
        <f t="shared" si="329"/>
        <v>0</v>
      </c>
      <c r="CS153" s="116">
        <f t="shared" si="330"/>
        <v>0</v>
      </c>
      <c r="CT153" s="116">
        <f t="shared" si="331"/>
        <v>0</v>
      </c>
      <c r="CU153" s="116">
        <f t="shared" si="332"/>
        <v>0</v>
      </c>
      <c r="CV153" s="116">
        <f t="shared" si="333"/>
        <v>0</v>
      </c>
      <c r="CW153" s="116">
        <f t="shared" si="334"/>
        <v>0</v>
      </c>
      <c r="CX153" s="116">
        <f t="shared" si="335"/>
        <v>0</v>
      </c>
      <c r="CY153" s="116">
        <f t="shared" si="336"/>
        <v>0</v>
      </c>
      <c r="CZ153" s="116">
        <f t="shared" si="337"/>
        <v>0</v>
      </c>
      <c r="DA153" s="116">
        <f t="shared" si="338"/>
        <v>0</v>
      </c>
      <c r="DB153" s="116">
        <f t="shared" si="339"/>
        <v>0</v>
      </c>
      <c r="DC153" s="116">
        <f t="shared" si="340"/>
        <v>0</v>
      </c>
      <c r="DD153" s="116">
        <f t="shared" si="341"/>
        <v>0</v>
      </c>
      <c r="DE153" s="116">
        <f t="shared" si="342"/>
        <v>0</v>
      </c>
      <c r="DF153" s="116">
        <f t="shared" si="343"/>
        <v>0</v>
      </c>
      <c r="DG153" s="116">
        <f t="shared" si="344"/>
        <v>0</v>
      </c>
      <c r="DH153" s="116">
        <f t="shared" si="345"/>
        <v>0</v>
      </c>
      <c r="DI153" s="116">
        <f t="shared" si="346"/>
        <v>0</v>
      </c>
      <c r="DJ153" s="116">
        <f t="shared" si="347"/>
        <v>0</v>
      </c>
      <c r="DK153" s="116">
        <f t="shared" si="348"/>
        <v>0</v>
      </c>
      <c r="DL153" s="116">
        <f t="shared" si="349"/>
        <v>0</v>
      </c>
      <c r="DM153" s="116">
        <f t="shared" si="350"/>
        <v>0</v>
      </c>
      <c r="DN153" s="116">
        <f t="shared" si="351"/>
        <v>0</v>
      </c>
      <c r="DO153" s="116">
        <f t="shared" si="352"/>
        <v>0</v>
      </c>
      <c r="DP153" s="116">
        <f t="shared" si="353"/>
        <v>0</v>
      </c>
      <c r="DQ153" s="116">
        <f t="shared" si="354"/>
        <v>0</v>
      </c>
      <c r="DR153" s="116">
        <f t="shared" si="355"/>
        <v>0</v>
      </c>
      <c r="DS153" s="116">
        <f t="shared" si="356"/>
        <v>0</v>
      </c>
      <c r="DT153" s="116">
        <f t="shared" si="244"/>
        <v>0</v>
      </c>
      <c r="DU153" s="116">
        <f t="shared" si="357"/>
        <v>0</v>
      </c>
      <c r="DV153" s="116">
        <f t="shared" si="263"/>
        <v>0</v>
      </c>
      <c r="DW153" s="116">
        <f t="shared" si="264"/>
        <v>0</v>
      </c>
      <c r="DX153" s="114" t="b">
        <f t="shared" si="271"/>
        <v>0</v>
      </c>
      <c r="DY153" s="116" t="str">
        <f t="shared" si="358"/>
        <v>FAILED CHECKS</v>
      </c>
      <c r="DZ153" s="2"/>
      <c r="EA153" s="105" t="str">
        <f t="shared" si="272"/>
        <v/>
      </c>
      <c r="EB153" s="2"/>
      <c r="EC153" s="105" t="str">
        <f t="shared" si="273"/>
        <v/>
      </c>
      <c r="ED153" s="2"/>
      <c r="EE153" s="105" t="str">
        <f t="shared" si="274"/>
        <v/>
      </c>
      <c r="EF153" s="2"/>
      <c r="EG153" s="6">
        <f t="shared" si="360"/>
        <v>143</v>
      </c>
      <c r="EH153" s="2"/>
      <c r="EI153" s="29" t="str">
        <f>IF(ISBLANK('IP Rules'!P153),"",'IP Rules'!P153)</f>
        <v/>
      </c>
      <c r="EJ153" s="2"/>
      <c r="EK153" s="29" t="str">
        <f>IF(ISBLANK('IP Rules'!R153),"",'IP Rules'!R153)</f>
        <v/>
      </c>
      <c r="EL153" s="2"/>
      <c r="EM153" s="29" t="str">
        <f>IF(ISBLANK('IP Rules'!T153),"",'IP Rules'!T153)</f>
        <v/>
      </c>
      <c r="EN153" s="2"/>
      <c r="EO153" s="7" t="str">
        <f t="shared" si="265"/>
        <v>NO</v>
      </c>
      <c r="EP153" s="7" t="str">
        <f t="shared" si="266"/>
        <v>NO</v>
      </c>
      <c r="EQ153" s="7" t="str">
        <f t="shared" si="267"/>
        <v/>
      </c>
      <c r="ER153" s="7" t="str">
        <f t="shared" si="268"/>
        <v/>
      </c>
      <c r="ES153" s="7" t="str">
        <f>IF(AND(ISNUMBER('IP Rules'!R153),'IP Rules'!R153&gt;=0,'IP Rules'!R153&lt;=65535),"GOOD","BAD")</f>
        <v>BAD</v>
      </c>
      <c r="ET153" s="7" t="str">
        <f>IF(OR(AND(ISNUMBER('IP Rules'!T153),'IP Rules'!T153&gt;=1,'IP Rules'!T153&lt;=65535,'IP Rules'!R153&lt;'IP Rules'!T153),'IP Rules'!T153=""),"GOOD","BAD")</f>
        <v>GOOD</v>
      </c>
      <c r="EU153" s="9" t="str">
        <f t="shared" si="269"/>
        <v/>
      </c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</row>
    <row r="154" spans="1:211" ht="15.75" thickBot="1">
      <c r="A154" s="2"/>
      <c r="B154" s="6">
        <f t="shared" si="359"/>
        <v>144</v>
      </c>
      <c r="C154" s="2"/>
      <c r="D154" s="48" t="str">
        <f>IF(ISBLANK('IP Rules'!H154),"",'IP Rules'!H154)</f>
        <v/>
      </c>
      <c r="E154" s="52" t="str">
        <f t="shared" si="275"/>
        <v/>
      </c>
      <c r="F154" s="52" t="str">
        <f t="shared" si="276"/>
        <v/>
      </c>
      <c r="G154" s="52" t="str">
        <f t="shared" si="277"/>
        <v/>
      </c>
      <c r="H154" s="52" t="str">
        <f t="shared" si="278"/>
        <v/>
      </c>
      <c r="I154" s="52" t="str">
        <f t="shared" si="279"/>
        <v/>
      </c>
      <c r="J154" s="52" t="str">
        <f t="shared" si="280"/>
        <v/>
      </c>
      <c r="K154" s="52" t="str">
        <f t="shared" si="281"/>
        <v/>
      </c>
      <c r="L154" s="52" t="str">
        <f t="shared" si="282"/>
        <v/>
      </c>
      <c r="M154" s="2"/>
      <c r="N154" s="52" t="str">
        <f t="shared" si="283"/>
        <v/>
      </c>
      <c r="O154" s="2"/>
      <c r="P154" s="103" t="str">
        <f>IF(UPPER('IP Rules'!H154)="ANY","",IF(LEN(TRIM('IP Rules'!J154))=0,"",'IP Rules'!J154))</f>
        <v/>
      </c>
      <c r="Q154" s="7" t="str">
        <f t="shared" si="284"/>
        <v/>
      </c>
      <c r="R154" s="109" t="str">
        <f t="shared" si="285"/>
        <v>MISSING</v>
      </c>
      <c r="S154" s="109" t="str">
        <f t="shared" si="286"/>
        <v>MISSING</v>
      </c>
      <c r="T154" s="109" t="str">
        <f t="shared" si="287"/>
        <v>MISSING</v>
      </c>
      <c r="U154" s="110" t="str">
        <f t="shared" si="288"/>
        <v>ERROR</v>
      </c>
      <c r="V154" s="111" t="str">
        <f t="shared" si="289"/>
        <v>ERROR</v>
      </c>
      <c r="W154" s="111" t="str">
        <f t="shared" si="290"/>
        <v>ERROR</v>
      </c>
      <c r="X154" s="111" t="str">
        <f t="shared" si="291"/>
        <v>ERROR</v>
      </c>
      <c r="Y154" s="109" t="str">
        <f t="shared" si="292"/>
        <v>ERROR</v>
      </c>
      <c r="Z154" s="110" t="str">
        <f t="shared" si="293"/>
        <v>ERROR</v>
      </c>
      <c r="AA154" s="109" t="str">
        <f t="shared" si="294"/>
        <v>ERROR</v>
      </c>
      <c r="AB154" s="109" t="str">
        <f t="shared" si="295"/>
        <v>ERROR</v>
      </c>
      <c r="AC154" s="109" t="str">
        <f t="shared" si="296"/>
        <v>ERROR</v>
      </c>
      <c r="AD154" s="109" t="str">
        <f t="shared" si="297"/>
        <v>ERROR</v>
      </c>
      <c r="AE154" s="110" t="str">
        <f t="shared" si="298"/>
        <v>ERROR</v>
      </c>
      <c r="AF154" s="7" t="str">
        <f t="shared" si="299"/>
        <v/>
      </c>
      <c r="AG154" s="104" t="str">
        <f t="shared" si="300"/>
        <v/>
      </c>
      <c r="AH154" s="104" t="str">
        <f t="shared" si="301"/>
        <v/>
      </c>
      <c r="AI154" s="104" t="str">
        <f t="shared" si="302"/>
        <v/>
      </c>
      <c r="AJ154" s="114" t="str">
        <f>IF(AND(Q154&lt;&gt;"ERROR",UPPER('IP Rules'!D154)="GLOBAL",UPPER(N154)="ANY"),"All_IPs","")</f>
        <v/>
      </c>
      <c r="AK154" s="114" t="str">
        <f>IF(AND(Q154&lt;&gt;"ERROR",UPPER('IP Rules'!D154)="NATIONAL",UPPER(N154)="ANY"),"GRP_ALL_CNSP_SUBNETS","")</f>
        <v/>
      </c>
      <c r="AL154" s="104" t="str">
        <f>IF(LEN(TRIM(D154))=0,"",IF(AND(Q154&lt;&gt;"ERROR",UPPER('IP Rules'!H154)&lt;&gt;"ANY"),AI154&amp;N154&amp;"_"&amp;AG154,""))</f>
        <v/>
      </c>
      <c r="AM154" s="109" t="str">
        <f t="shared" si="303"/>
        <v>FAILED CHECKS</v>
      </c>
      <c r="AN154" s="2"/>
      <c r="AO154" s="62" t="str">
        <f t="shared" si="270"/>
        <v/>
      </c>
      <c r="AP154" s="26"/>
      <c r="AQ154" s="62" t="str">
        <f t="shared" si="304"/>
        <v/>
      </c>
      <c r="AR154" s="26"/>
      <c r="AS154" s="6">
        <f>'IP Rules'!F154</f>
        <v>0</v>
      </c>
      <c r="AT154" s="2"/>
      <c r="AU154" s="6">
        <f t="shared" si="305"/>
        <v>144</v>
      </c>
      <c r="AV154" s="2"/>
      <c r="AW154" s="46" t="str">
        <f>IF(ISBLANK('IP Rules'!L154),"",'IP Rules'!L154)</f>
        <v/>
      </c>
      <c r="AX154" s="2"/>
      <c r="AY154" s="52" t="str">
        <f t="shared" si="306"/>
        <v/>
      </c>
      <c r="AZ154" s="52" t="str">
        <f t="shared" si="307"/>
        <v/>
      </c>
      <c r="BA154" s="52" t="str">
        <f t="shared" si="308"/>
        <v/>
      </c>
      <c r="BB154" s="52" t="str">
        <f t="shared" si="309"/>
        <v/>
      </c>
      <c r="BC154" s="52" t="str">
        <f t="shared" si="310"/>
        <v/>
      </c>
      <c r="BD154" s="52" t="str">
        <f t="shared" si="311"/>
        <v/>
      </c>
      <c r="BE154" s="52" t="str">
        <f t="shared" si="312"/>
        <v/>
      </c>
      <c r="BF154" s="52" t="str">
        <f t="shared" si="313"/>
        <v/>
      </c>
      <c r="BG154" s="52" t="str">
        <f t="shared" si="314"/>
        <v/>
      </c>
      <c r="BH154" s="2"/>
      <c r="BI154" s="103" t="str">
        <f>IF(ISBLANK('IP Rules'!N154),"",'IP Rules'!N154)</f>
        <v/>
      </c>
      <c r="BJ154" s="110" t="str">
        <f t="shared" si="245"/>
        <v/>
      </c>
      <c r="BK154" s="109" t="str">
        <f t="shared" si="246"/>
        <v>MISSING</v>
      </c>
      <c r="BL154" s="109" t="str">
        <f t="shared" si="247"/>
        <v>MISSING</v>
      </c>
      <c r="BM154" s="109" t="str">
        <f t="shared" si="248"/>
        <v>MISSING</v>
      </c>
      <c r="BN154" s="110" t="str">
        <f t="shared" si="249"/>
        <v>ERROR</v>
      </c>
      <c r="BO154" s="111" t="str">
        <f t="shared" si="250"/>
        <v>ERROR</v>
      </c>
      <c r="BP154" s="111" t="str">
        <f t="shared" si="251"/>
        <v>ERROR</v>
      </c>
      <c r="BQ154" s="111" t="str">
        <f t="shared" si="252"/>
        <v>ERROR</v>
      </c>
      <c r="BR154" s="109" t="str">
        <f t="shared" si="253"/>
        <v>ERROR</v>
      </c>
      <c r="BS154" s="110" t="str">
        <f t="shared" si="254"/>
        <v>ERROR</v>
      </c>
      <c r="BT154" s="109" t="str">
        <f t="shared" si="315"/>
        <v>ERROR</v>
      </c>
      <c r="BU154" s="109" t="str">
        <f t="shared" si="316"/>
        <v>ERROR</v>
      </c>
      <c r="BV154" s="109" t="str">
        <f t="shared" si="317"/>
        <v>ERROR</v>
      </c>
      <c r="BW154" s="109" t="str">
        <f t="shared" si="318"/>
        <v>ERROR</v>
      </c>
      <c r="BX154" s="110" t="str">
        <f t="shared" si="255"/>
        <v>ERROR</v>
      </c>
      <c r="BY154" s="110" t="str">
        <f t="shared" si="361"/>
        <v/>
      </c>
      <c r="BZ154" s="117" t="str">
        <f t="shared" si="319"/>
        <v>OK</v>
      </c>
      <c r="CA154" s="104" t="str">
        <f t="shared" si="256"/>
        <v/>
      </c>
      <c r="CB154" s="104" t="str">
        <f t="shared" si="257"/>
        <v/>
      </c>
      <c r="CC154" s="104" t="str">
        <f t="shared" si="258"/>
        <v/>
      </c>
      <c r="CD154" s="109" t="str">
        <f t="shared" si="320"/>
        <v>FAILED CHECKS</v>
      </c>
      <c r="CE154" s="22"/>
      <c r="CF154" s="116" t="str">
        <f t="shared" si="259"/>
        <v>ERROR</v>
      </c>
      <c r="CG154" s="116" t="str">
        <f t="shared" si="260"/>
        <v>-</v>
      </c>
      <c r="CH154" s="116" t="str">
        <f t="shared" si="261"/>
        <v>-</v>
      </c>
      <c r="CI154" s="116" t="str">
        <f t="shared" si="262"/>
        <v>-</v>
      </c>
      <c r="CJ154" s="116">
        <f t="shared" si="321"/>
        <v>0</v>
      </c>
      <c r="CK154" s="116">
        <f t="shared" si="322"/>
        <v>0</v>
      </c>
      <c r="CL154" s="116">
        <f t="shared" si="323"/>
        <v>0</v>
      </c>
      <c r="CM154" s="116">
        <f t="shared" si="324"/>
        <v>0</v>
      </c>
      <c r="CN154" s="116">
        <f t="shared" si="325"/>
        <v>0</v>
      </c>
      <c r="CO154" s="116">
        <f t="shared" si="326"/>
        <v>0</v>
      </c>
      <c r="CP154" s="116">
        <f t="shared" si="327"/>
        <v>0</v>
      </c>
      <c r="CQ154" s="116">
        <f t="shared" si="328"/>
        <v>0</v>
      </c>
      <c r="CR154" s="116">
        <f t="shared" si="329"/>
        <v>0</v>
      </c>
      <c r="CS154" s="116">
        <f t="shared" si="330"/>
        <v>0</v>
      </c>
      <c r="CT154" s="116">
        <f t="shared" si="331"/>
        <v>0</v>
      </c>
      <c r="CU154" s="116">
        <f t="shared" si="332"/>
        <v>0</v>
      </c>
      <c r="CV154" s="116">
        <f t="shared" si="333"/>
        <v>0</v>
      </c>
      <c r="CW154" s="116">
        <f t="shared" si="334"/>
        <v>0</v>
      </c>
      <c r="CX154" s="116">
        <f t="shared" si="335"/>
        <v>0</v>
      </c>
      <c r="CY154" s="116">
        <f t="shared" si="336"/>
        <v>0</v>
      </c>
      <c r="CZ154" s="116">
        <f t="shared" si="337"/>
        <v>0</v>
      </c>
      <c r="DA154" s="116">
        <f t="shared" si="338"/>
        <v>0</v>
      </c>
      <c r="DB154" s="116">
        <f t="shared" si="339"/>
        <v>0</v>
      </c>
      <c r="DC154" s="116">
        <f t="shared" si="340"/>
        <v>0</v>
      </c>
      <c r="DD154" s="116">
        <f t="shared" si="341"/>
        <v>0</v>
      </c>
      <c r="DE154" s="116">
        <f t="shared" si="342"/>
        <v>0</v>
      </c>
      <c r="DF154" s="116">
        <f t="shared" si="343"/>
        <v>0</v>
      </c>
      <c r="DG154" s="116">
        <f t="shared" si="344"/>
        <v>0</v>
      </c>
      <c r="DH154" s="116">
        <f t="shared" si="345"/>
        <v>0</v>
      </c>
      <c r="DI154" s="116">
        <f t="shared" si="346"/>
        <v>0</v>
      </c>
      <c r="DJ154" s="116">
        <f t="shared" si="347"/>
        <v>0</v>
      </c>
      <c r="DK154" s="116">
        <f t="shared" si="348"/>
        <v>0</v>
      </c>
      <c r="DL154" s="116">
        <f t="shared" si="349"/>
        <v>0</v>
      </c>
      <c r="DM154" s="116">
        <f t="shared" si="350"/>
        <v>0</v>
      </c>
      <c r="DN154" s="116">
        <f t="shared" si="351"/>
        <v>0</v>
      </c>
      <c r="DO154" s="116">
        <f t="shared" si="352"/>
        <v>0</v>
      </c>
      <c r="DP154" s="116">
        <f t="shared" si="353"/>
        <v>0</v>
      </c>
      <c r="DQ154" s="116">
        <f t="shared" si="354"/>
        <v>0</v>
      </c>
      <c r="DR154" s="116">
        <f t="shared" si="355"/>
        <v>0</v>
      </c>
      <c r="DS154" s="116">
        <f t="shared" si="356"/>
        <v>0</v>
      </c>
      <c r="DT154" s="116">
        <f t="shared" si="244"/>
        <v>0</v>
      </c>
      <c r="DU154" s="116">
        <f t="shared" si="357"/>
        <v>0</v>
      </c>
      <c r="DV154" s="116">
        <f t="shared" si="263"/>
        <v>0</v>
      </c>
      <c r="DW154" s="116">
        <f t="shared" si="264"/>
        <v>0</v>
      </c>
      <c r="DX154" s="114" t="b">
        <f t="shared" si="271"/>
        <v>0</v>
      </c>
      <c r="DY154" s="116" t="str">
        <f t="shared" si="358"/>
        <v>FAILED CHECKS</v>
      </c>
      <c r="DZ154" s="2"/>
      <c r="EA154" s="105" t="str">
        <f t="shared" si="272"/>
        <v/>
      </c>
      <c r="EB154" s="2"/>
      <c r="EC154" s="105" t="str">
        <f t="shared" si="273"/>
        <v/>
      </c>
      <c r="ED154" s="2"/>
      <c r="EE154" s="105" t="str">
        <f t="shared" si="274"/>
        <v/>
      </c>
      <c r="EF154" s="2"/>
      <c r="EG154" s="6">
        <f t="shared" si="360"/>
        <v>144</v>
      </c>
      <c r="EH154" s="2"/>
      <c r="EI154" s="29" t="str">
        <f>IF(ISBLANK('IP Rules'!P154),"",'IP Rules'!P154)</f>
        <v/>
      </c>
      <c r="EJ154" s="2"/>
      <c r="EK154" s="29" t="str">
        <f>IF(ISBLANK('IP Rules'!R154),"",'IP Rules'!R154)</f>
        <v/>
      </c>
      <c r="EL154" s="2"/>
      <c r="EM154" s="29" t="str">
        <f>IF(ISBLANK('IP Rules'!T154),"",'IP Rules'!T154)</f>
        <v/>
      </c>
      <c r="EN154" s="2"/>
      <c r="EO154" s="7" t="str">
        <f t="shared" si="265"/>
        <v>NO</v>
      </c>
      <c r="EP154" s="7" t="str">
        <f t="shared" si="266"/>
        <v>NO</v>
      </c>
      <c r="EQ154" s="7" t="str">
        <f t="shared" si="267"/>
        <v/>
      </c>
      <c r="ER154" s="7" t="str">
        <f t="shared" si="268"/>
        <v/>
      </c>
      <c r="ES154" s="7" t="str">
        <f>IF(AND(ISNUMBER('IP Rules'!R154),'IP Rules'!R154&gt;=0,'IP Rules'!R154&lt;=65535),"GOOD","BAD")</f>
        <v>BAD</v>
      </c>
      <c r="ET154" s="7" t="str">
        <f>IF(OR(AND(ISNUMBER('IP Rules'!T154),'IP Rules'!T154&gt;=1,'IP Rules'!T154&lt;=65535,'IP Rules'!R154&lt;'IP Rules'!T154),'IP Rules'!T154=""),"GOOD","BAD")</f>
        <v>GOOD</v>
      </c>
      <c r="EU154" s="9" t="str">
        <f t="shared" si="269"/>
        <v/>
      </c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</row>
    <row r="155" spans="1:211" ht="15.75" thickBot="1">
      <c r="A155" s="2"/>
      <c r="B155" s="6">
        <f t="shared" si="359"/>
        <v>145</v>
      </c>
      <c r="C155" s="2"/>
      <c r="D155" s="48" t="str">
        <f>IF(ISBLANK('IP Rules'!H155),"",'IP Rules'!H155)</f>
        <v/>
      </c>
      <c r="E155" s="52" t="str">
        <f t="shared" si="275"/>
        <v/>
      </c>
      <c r="F155" s="52" t="str">
        <f t="shared" si="276"/>
        <v/>
      </c>
      <c r="G155" s="52" t="str">
        <f t="shared" si="277"/>
        <v/>
      </c>
      <c r="H155" s="52" t="str">
        <f t="shared" si="278"/>
        <v/>
      </c>
      <c r="I155" s="52" t="str">
        <f t="shared" si="279"/>
        <v/>
      </c>
      <c r="J155" s="52" t="str">
        <f t="shared" si="280"/>
        <v/>
      </c>
      <c r="K155" s="52" t="str">
        <f t="shared" si="281"/>
        <v/>
      </c>
      <c r="L155" s="52" t="str">
        <f t="shared" si="282"/>
        <v/>
      </c>
      <c r="M155" s="2"/>
      <c r="N155" s="52" t="str">
        <f t="shared" si="283"/>
        <v/>
      </c>
      <c r="O155" s="2"/>
      <c r="P155" s="103" t="str">
        <f>IF(UPPER('IP Rules'!H155)="ANY","",IF(LEN(TRIM('IP Rules'!J155))=0,"",'IP Rules'!J155))</f>
        <v/>
      </c>
      <c r="Q155" s="7" t="str">
        <f t="shared" si="284"/>
        <v/>
      </c>
      <c r="R155" s="109" t="str">
        <f t="shared" si="285"/>
        <v>MISSING</v>
      </c>
      <c r="S155" s="109" t="str">
        <f t="shared" si="286"/>
        <v>MISSING</v>
      </c>
      <c r="T155" s="109" t="str">
        <f t="shared" si="287"/>
        <v>MISSING</v>
      </c>
      <c r="U155" s="110" t="str">
        <f t="shared" si="288"/>
        <v>ERROR</v>
      </c>
      <c r="V155" s="111" t="str">
        <f t="shared" si="289"/>
        <v>ERROR</v>
      </c>
      <c r="W155" s="111" t="str">
        <f t="shared" si="290"/>
        <v>ERROR</v>
      </c>
      <c r="X155" s="111" t="str">
        <f t="shared" si="291"/>
        <v>ERROR</v>
      </c>
      <c r="Y155" s="109" t="str">
        <f t="shared" si="292"/>
        <v>ERROR</v>
      </c>
      <c r="Z155" s="110" t="str">
        <f t="shared" si="293"/>
        <v>ERROR</v>
      </c>
      <c r="AA155" s="109" t="str">
        <f t="shared" si="294"/>
        <v>ERROR</v>
      </c>
      <c r="AB155" s="109" t="str">
        <f t="shared" si="295"/>
        <v>ERROR</v>
      </c>
      <c r="AC155" s="109" t="str">
        <f t="shared" si="296"/>
        <v>ERROR</v>
      </c>
      <c r="AD155" s="109" t="str">
        <f t="shared" si="297"/>
        <v>ERROR</v>
      </c>
      <c r="AE155" s="110" t="str">
        <f t="shared" si="298"/>
        <v>ERROR</v>
      </c>
      <c r="AF155" s="7" t="str">
        <f t="shared" si="299"/>
        <v/>
      </c>
      <c r="AG155" s="104" t="str">
        <f t="shared" si="300"/>
        <v/>
      </c>
      <c r="AH155" s="104" t="str">
        <f t="shared" si="301"/>
        <v/>
      </c>
      <c r="AI155" s="104" t="str">
        <f t="shared" si="302"/>
        <v/>
      </c>
      <c r="AJ155" s="114" t="str">
        <f>IF(AND(Q155&lt;&gt;"ERROR",UPPER('IP Rules'!D155)="GLOBAL",UPPER(N155)="ANY"),"All_IPs","")</f>
        <v/>
      </c>
      <c r="AK155" s="114" t="str">
        <f>IF(AND(Q155&lt;&gt;"ERROR",UPPER('IP Rules'!D155)="NATIONAL",UPPER(N155)="ANY"),"GRP_ALL_CNSP_SUBNETS","")</f>
        <v/>
      </c>
      <c r="AL155" s="104" t="str">
        <f>IF(LEN(TRIM(D155))=0,"",IF(AND(Q155&lt;&gt;"ERROR",UPPER('IP Rules'!H155)&lt;&gt;"ANY"),AI155&amp;N155&amp;"_"&amp;AG155,""))</f>
        <v/>
      </c>
      <c r="AM155" s="109" t="str">
        <f t="shared" si="303"/>
        <v>FAILED CHECKS</v>
      </c>
      <c r="AN155" s="2"/>
      <c r="AO155" s="62" t="str">
        <f t="shared" si="270"/>
        <v/>
      </c>
      <c r="AP155" s="26"/>
      <c r="AQ155" s="62" t="str">
        <f t="shared" si="304"/>
        <v/>
      </c>
      <c r="AR155" s="26"/>
      <c r="AS155" s="6">
        <f>'IP Rules'!F155</f>
        <v>0</v>
      </c>
      <c r="AT155" s="2"/>
      <c r="AU155" s="6">
        <f t="shared" si="305"/>
        <v>145</v>
      </c>
      <c r="AV155" s="2"/>
      <c r="AW155" s="46" t="str">
        <f>IF(ISBLANK('IP Rules'!L155),"",'IP Rules'!L155)</f>
        <v/>
      </c>
      <c r="AX155" s="2"/>
      <c r="AY155" s="52" t="str">
        <f t="shared" si="306"/>
        <v/>
      </c>
      <c r="AZ155" s="52" t="str">
        <f t="shared" si="307"/>
        <v/>
      </c>
      <c r="BA155" s="52" t="str">
        <f t="shared" si="308"/>
        <v/>
      </c>
      <c r="BB155" s="52" t="str">
        <f t="shared" si="309"/>
        <v/>
      </c>
      <c r="BC155" s="52" t="str">
        <f t="shared" si="310"/>
        <v/>
      </c>
      <c r="BD155" s="52" t="str">
        <f t="shared" si="311"/>
        <v/>
      </c>
      <c r="BE155" s="52" t="str">
        <f t="shared" si="312"/>
        <v/>
      </c>
      <c r="BF155" s="52" t="str">
        <f t="shared" si="313"/>
        <v/>
      </c>
      <c r="BG155" s="52" t="str">
        <f t="shared" si="314"/>
        <v/>
      </c>
      <c r="BH155" s="2"/>
      <c r="BI155" s="103" t="str">
        <f>IF(ISBLANK('IP Rules'!N155),"",'IP Rules'!N155)</f>
        <v/>
      </c>
      <c r="BJ155" s="110" t="str">
        <f t="shared" si="245"/>
        <v/>
      </c>
      <c r="BK155" s="109" t="str">
        <f t="shared" si="246"/>
        <v>MISSING</v>
      </c>
      <c r="BL155" s="109" t="str">
        <f t="shared" si="247"/>
        <v>MISSING</v>
      </c>
      <c r="BM155" s="109" t="str">
        <f t="shared" si="248"/>
        <v>MISSING</v>
      </c>
      <c r="BN155" s="110" t="str">
        <f t="shared" si="249"/>
        <v>ERROR</v>
      </c>
      <c r="BO155" s="111" t="str">
        <f t="shared" si="250"/>
        <v>ERROR</v>
      </c>
      <c r="BP155" s="111" t="str">
        <f t="shared" si="251"/>
        <v>ERROR</v>
      </c>
      <c r="BQ155" s="111" t="str">
        <f t="shared" si="252"/>
        <v>ERROR</v>
      </c>
      <c r="BR155" s="109" t="str">
        <f t="shared" si="253"/>
        <v>ERROR</v>
      </c>
      <c r="BS155" s="110" t="str">
        <f t="shared" si="254"/>
        <v>ERROR</v>
      </c>
      <c r="BT155" s="109" t="str">
        <f t="shared" si="315"/>
        <v>ERROR</v>
      </c>
      <c r="BU155" s="109" t="str">
        <f t="shared" si="316"/>
        <v>ERROR</v>
      </c>
      <c r="BV155" s="109" t="str">
        <f t="shared" si="317"/>
        <v>ERROR</v>
      </c>
      <c r="BW155" s="109" t="str">
        <f t="shared" si="318"/>
        <v>ERROR</v>
      </c>
      <c r="BX155" s="110" t="str">
        <f t="shared" si="255"/>
        <v>ERROR</v>
      </c>
      <c r="BY155" s="110" t="str">
        <f t="shared" si="361"/>
        <v/>
      </c>
      <c r="BZ155" s="117" t="str">
        <f t="shared" si="319"/>
        <v>OK</v>
      </c>
      <c r="CA155" s="104" t="str">
        <f t="shared" si="256"/>
        <v/>
      </c>
      <c r="CB155" s="104" t="str">
        <f t="shared" si="257"/>
        <v/>
      </c>
      <c r="CC155" s="104" t="str">
        <f t="shared" si="258"/>
        <v/>
      </c>
      <c r="CD155" s="109" t="str">
        <f t="shared" si="320"/>
        <v>FAILED CHECKS</v>
      </c>
      <c r="CE155" s="22"/>
      <c r="CF155" s="116" t="str">
        <f t="shared" si="259"/>
        <v>ERROR</v>
      </c>
      <c r="CG155" s="116" t="str">
        <f t="shared" si="260"/>
        <v>-</v>
      </c>
      <c r="CH155" s="116" t="str">
        <f t="shared" si="261"/>
        <v>-</v>
      </c>
      <c r="CI155" s="116" t="str">
        <f t="shared" si="262"/>
        <v>-</v>
      </c>
      <c r="CJ155" s="116">
        <f t="shared" si="321"/>
        <v>0</v>
      </c>
      <c r="CK155" s="116">
        <f t="shared" si="322"/>
        <v>0</v>
      </c>
      <c r="CL155" s="116">
        <f t="shared" si="323"/>
        <v>0</v>
      </c>
      <c r="CM155" s="116">
        <f t="shared" si="324"/>
        <v>0</v>
      </c>
      <c r="CN155" s="116">
        <f t="shared" si="325"/>
        <v>0</v>
      </c>
      <c r="CO155" s="116">
        <f t="shared" si="326"/>
        <v>0</v>
      </c>
      <c r="CP155" s="116">
        <f t="shared" si="327"/>
        <v>0</v>
      </c>
      <c r="CQ155" s="116">
        <f t="shared" si="328"/>
        <v>0</v>
      </c>
      <c r="CR155" s="116">
        <f t="shared" si="329"/>
        <v>0</v>
      </c>
      <c r="CS155" s="116">
        <f t="shared" si="330"/>
        <v>0</v>
      </c>
      <c r="CT155" s="116">
        <f t="shared" si="331"/>
        <v>0</v>
      </c>
      <c r="CU155" s="116">
        <f t="shared" si="332"/>
        <v>0</v>
      </c>
      <c r="CV155" s="116">
        <f t="shared" si="333"/>
        <v>0</v>
      </c>
      <c r="CW155" s="116">
        <f t="shared" si="334"/>
        <v>0</v>
      </c>
      <c r="CX155" s="116">
        <f t="shared" si="335"/>
        <v>0</v>
      </c>
      <c r="CY155" s="116">
        <f t="shared" si="336"/>
        <v>0</v>
      </c>
      <c r="CZ155" s="116">
        <f t="shared" si="337"/>
        <v>0</v>
      </c>
      <c r="DA155" s="116">
        <f t="shared" si="338"/>
        <v>0</v>
      </c>
      <c r="DB155" s="116">
        <f t="shared" si="339"/>
        <v>0</v>
      </c>
      <c r="DC155" s="116">
        <f t="shared" si="340"/>
        <v>0</v>
      </c>
      <c r="DD155" s="116">
        <f t="shared" si="341"/>
        <v>0</v>
      </c>
      <c r="DE155" s="116">
        <f t="shared" si="342"/>
        <v>0</v>
      </c>
      <c r="DF155" s="116">
        <f t="shared" si="343"/>
        <v>0</v>
      </c>
      <c r="DG155" s="116">
        <f t="shared" si="344"/>
        <v>0</v>
      </c>
      <c r="DH155" s="116">
        <f t="shared" si="345"/>
        <v>0</v>
      </c>
      <c r="DI155" s="116">
        <f t="shared" si="346"/>
        <v>0</v>
      </c>
      <c r="DJ155" s="116">
        <f t="shared" si="347"/>
        <v>0</v>
      </c>
      <c r="DK155" s="116">
        <f t="shared" si="348"/>
        <v>0</v>
      </c>
      <c r="DL155" s="116">
        <f t="shared" si="349"/>
        <v>0</v>
      </c>
      <c r="DM155" s="116">
        <f t="shared" si="350"/>
        <v>0</v>
      </c>
      <c r="DN155" s="116">
        <f t="shared" si="351"/>
        <v>0</v>
      </c>
      <c r="DO155" s="116">
        <f t="shared" si="352"/>
        <v>0</v>
      </c>
      <c r="DP155" s="116">
        <f t="shared" si="353"/>
        <v>0</v>
      </c>
      <c r="DQ155" s="116">
        <f t="shared" si="354"/>
        <v>0</v>
      </c>
      <c r="DR155" s="116">
        <f t="shared" si="355"/>
        <v>0</v>
      </c>
      <c r="DS155" s="116">
        <f t="shared" si="356"/>
        <v>0</v>
      </c>
      <c r="DT155" s="116">
        <f t="shared" ref="DT155:DT218" si="362">LEN($BG155)-LEN(SUBSTITUTE($BG155,"0",""))</f>
        <v>0</v>
      </c>
      <c r="DU155" s="116">
        <f t="shared" si="357"/>
        <v>0</v>
      </c>
      <c r="DV155" s="116">
        <f t="shared" si="263"/>
        <v>0</v>
      </c>
      <c r="DW155" s="116">
        <f t="shared" si="264"/>
        <v>0</v>
      </c>
      <c r="DX155" s="114" t="b">
        <f t="shared" si="271"/>
        <v>0</v>
      </c>
      <c r="DY155" s="116" t="str">
        <f t="shared" si="358"/>
        <v>FAILED CHECKS</v>
      </c>
      <c r="DZ155" s="2"/>
      <c r="EA155" s="105" t="str">
        <f t="shared" si="272"/>
        <v/>
      </c>
      <c r="EB155" s="2"/>
      <c r="EC155" s="105" t="str">
        <f t="shared" si="273"/>
        <v/>
      </c>
      <c r="ED155" s="2"/>
      <c r="EE155" s="105" t="str">
        <f t="shared" si="274"/>
        <v/>
      </c>
      <c r="EF155" s="2"/>
      <c r="EG155" s="6">
        <f t="shared" si="360"/>
        <v>145</v>
      </c>
      <c r="EH155" s="2"/>
      <c r="EI155" s="29" t="str">
        <f>IF(ISBLANK('IP Rules'!P155),"",'IP Rules'!P155)</f>
        <v/>
      </c>
      <c r="EJ155" s="2"/>
      <c r="EK155" s="29" t="str">
        <f>IF(ISBLANK('IP Rules'!R155),"",'IP Rules'!R155)</f>
        <v/>
      </c>
      <c r="EL155" s="2"/>
      <c r="EM155" s="29" t="str">
        <f>IF(ISBLANK('IP Rules'!T155),"",'IP Rules'!T155)</f>
        <v/>
      </c>
      <c r="EN155" s="2"/>
      <c r="EO155" s="7" t="str">
        <f t="shared" si="265"/>
        <v>NO</v>
      </c>
      <c r="EP155" s="7" t="str">
        <f t="shared" si="266"/>
        <v>NO</v>
      </c>
      <c r="EQ155" s="7" t="str">
        <f t="shared" si="267"/>
        <v/>
      </c>
      <c r="ER155" s="7" t="str">
        <f t="shared" si="268"/>
        <v/>
      </c>
      <c r="ES155" s="7" t="str">
        <f>IF(AND(ISNUMBER('IP Rules'!R155),'IP Rules'!R155&gt;=0,'IP Rules'!R155&lt;=65535),"GOOD","BAD")</f>
        <v>BAD</v>
      </c>
      <c r="ET155" s="7" t="str">
        <f>IF(OR(AND(ISNUMBER('IP Rules'!T155),'IP Rules'!T155&gt;=1,'IP Rules'!T155&lt;=65535,'IP Rules'!R155&lt;'IP Rules'!T155),'IP Rules'!T155=""),"GOOD","BAD")</f>
        <v>GOOD</v>
      </c>
      <c r="EU155" s="9" t="str">
        <f t="shared" si="269"/>
        <v/>
      </c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</row>
    <row r="156" spans="1:211" ht="15.75" thickBot="1">
      <c r="A156" s="2"/>
      <c r="B156" s="6">
        <f t="shared" si="359"/>
        <v>146</v>
      </c>
      <c r="C156" s="2"/>
      <c r="D156" s="48" t="str">
        <f>IF(ISBLANK('IP Rules'!H156),"",'IP Rules'!H156)</f>
        <v/>
      </c>
      <c r="E156" s="52" t="str">
        <f t="shared" si="275"/>
        <v/>
      </c>
      <c r="F156" s="52" t="str">
        <f t="shared" si="276"/>
        <v/>
      </c>
      <c r="G156" s="52" t="str">
        <f t="shared" si="277"/>
        <v/>
      </c>
      <c r="H156" s="52" t="str">
        <f t="shared" si="278"/>
        <v/>
      </c>
      <c r="I156" s="52" t="str">
        <f t="shared" si="279"/>
        <v/>
      </c>
      <c r="J156" s="52" t="str">
        <f t="shared" si="280"/>
        <v/>
      </c>
      <c r="K156" s="52" t="str">
        <f t="shared" si="281"/>
        <v/>
      </c>
      <c r="L156" s="52" t="str">
        <f t="shared" si="282"/>
        <v/>
      </c>
      <c r="M156" s="2"/>
      <c r="N156" s="52" t="str">
        <f t="shared" si="283"/>
        <v/>
      </c>
      <c r="O156" s="2"/>
      <c r="P156" s="103" t="str">
        <f>IF(UPPER('IP Rules'!H156)="ANY","",IF(LEN(TRIM('IP Rules'!J156))=0,"",'IP Rules'!J156))</f>
        <v/>
      </c>
      <c r="Q156" s="7" t="str">
        <f t="shared" si="284"/>
        <v/>
      </c>
      <c r="R156" s="109" t="str">
        <f t="shared" si="285"/>
        <v>MISSING</v>
      </c>
      <c r="S156" s="109" t="str">
        <f t="shared" si="286"/>
        <v>MISSING</v>
      </c>
      <c r="T156" s="109" t="str">
        <f t="shared" si="287"/>
        <v>MISSING</v>
      </c>
      <c r="U156" s="110" t="str">
        <f t="shared" si="288"/>
        <v>ERROR</v>
      </c>
      <c r="V156" s="111" t="str">
        <f t="shared" si="289"/>
        <v>ERROR</v>
      </c>
      <c r="W156" s="111" t="str">
        <f t="shared" si="290"/>
        <v>ERROR</v>
      </c>
      <c r="X156" s="111" t="str">
        <f t="shared" si="291"/>
        <v>ERROR</v>
      </c>
      <c r="Y156" s="109" t="str">
        <f t="shared" si="292"/>
        <v>ERROR</v>
      </c>
      <c r="Z156" s="110" t="str">
        <f t="shared" si="293"/>
        <v>ERROR</v>
      </c>
      <c r="AA156" s="109" t="str">
        <f t="shared" si="294"/>
        <v>ERROR</v>
      </c>
      <c r="AB156" s="109" t="str">
        <f t="shared" si="295"/>
        <v>ERROR</v>
      </c>
      <c r="AC156" s="109" t="str">
        <f t="shared" si="296"/>
        <v>ERROR</v>
      </c>
      <c r="AD156" s="109" t="str">
        <f t="shared" si="297"/>
        <v>ERROR</v>
      </c>
      <c r="AE156" s="110" t="str">
        <f t="shared" si="298"/>
        <v>ERROR</v>
      </c>
      <c r="AF156" s="7" t="str">
        <f t="shared" si="299"/>
        <v/>
      </c>
      <c r="AG156" s="104" t="str">
        <f t="shared" si="300"/>
        <v/>
      </c>
      <c r="AH156" s="104" t="str">
        <f t="shared" si="301"/>
        <v/>
      </c>
      <c r="AI156" s="104" t="str">
        <f t="shared" si="302"/>
        <v/>
      </c>
      <c r="AJ156" s="114" t="str">
        <f>IF(AND(Q156&lt;&gt;"ERROR",UPPER('IP Rules'!D156)="GLOBAL",UPPER(N156)="ANY"),"All_IPs","")</f>
        <v/>
      </c>
      <c r="AK156" s="114" t="str">
        <f>IF(AND(Q156&lt;&gt;"ERROR",UPPER('IP Rules'!D156)="NATIONAL",UPPER(N156)="ANY"),"GRP_ALL_CNSP_SUBNETS","")</f>
        <v/>
      </c>
      <c r="AL156" s="104" t="str">
        <f>IF(LEN(TRIM(D156))=0,"",IF(AND(Q156&lt;&gt;"ERROR",UPPER('IP Rules'!H156)&lt;&gt;"ANY"),AI156&amp;N156&amp;"_"&amp;AG156,""))</f>
        <v/>
      </c>
      <c r="AM156" s="109" t="str">
        <f t="shared" si="303"/>
        <v>FAILED CHECKS</v>
      </c>
      <c r="AN156" s="2"/>
      <c r="AO156" s="62" t="str">
        <f t="shared" si="270"/>
        <v/>
      </c>
      <c r="AP156" s="26"/>
      <c r="AQ156" s="62" t="str">
        <f t="shared" si="304"/>
        <v/>
      </c>
      <c r="AR156" s="26"/>
      <c r="AS156" s="6">
        <f>'IP Rules'!F156</f>
        <v>0</v>
      </c>
      <c r="AT156" s="2"/>
      <c r="AU156" s="6">
        <f t="shared" si="305"/>
        <v>146</v>
      </c>
      <c r="AV156" s="2"/>
      <c r="AW156" s="46" t="str">
        <f>IF(ISBLANK('IP Rules'!L156),"",'IP Rules'!L156)</f>
        <v/>
      </c>
      <c r="AX156" s="2"/>
      <c r="AY156" s="52" t="str">
        <f t="shared" si="306"/>
        <v/>
      </c>
      <c r="AZ156" s="52" t="str">
        <f t="shared" si="307"/>
        <v/>
      </c>
      <c r="BA156" s="52" t="str">
        <f t="shared" si="308"/>
        <v/>
      </c>
      <c r="BB156" s="52" t="str">
        <f t="shared" si="309"/>
        <v/>
      </c>
      <c r="BC156" s="52" t="str">
        <f t="shared" si="310"/>
        <v/>
      </c>
      <c r="BD156" s="52" t="str">
        <f t="shared" si="311"/>
        <v/>
      </c>
      <c r="BE156" s="52" t="str">
        <f t="shared" si="312"/>
        <v/>
      </c>
      <c r="BF156" s="52" t="str">
        <f t="shared" si="313"/>
        <v/>
      </c>
      <c r="BG156" s="52" t="str">
        <f t="shared" si="314"/>
        <v/>
      </c>
      <c r="BH156" s="2"/>
      <c r="BI156" s="103" t="str">
        <f>IF(ISBLANK('IP Rules'!N156),"",'IP Rules'!N156)</f>
        <v/>
      </c>
      <c r="BJ156" s="110" t="str">
        <f t="shared" si="245"/>
        <v/>
      </c>
      <c r="BK156" s="109" t="str">
        <f t="shared" si="246"/>
        <v>MISSING</v>
      </c>
      <c r="BL156" s="109" t="str">
        <f t="shared" si="247"/>
        <v>MISSING</v>
      </c>
      <c r="BM156" s="109" t="str">
        <f t="shared" si="248"/>
        <v>MISSING</v>
      </c>
      <c r="BN156" s="110" t="str">
        <f t="shared" si="249"/>
        <v>ERROR</v>
      </c>
      <c r="BO156" s="111" t="str">
        <f t="shared" si="250"/>
        <v>ERROR</v>
      </c>
      <c r="BP156" s="111" t="str">
        <f t="shared" si="251"/>
        <v>ERROR</v>
      </c>
      <c r="BQ156" s="111" t="str">
        <f t="shared" si="252"/>
        <v>ERROR</v>
      </c>
      <c r="BR156" s="109" t="str">
        <f t="shared" si="253"/>
        <v>ERROR</v>
      </c>
      <c r="BS156" s="110" t="str">
        <f t="shared" si="254"/>
        <v>ERROR</v>
      </c>
      <c r="BT156" s="109" t="str">
        <f t="shared" si="315"/>
        <v>ERROR</v>
      </c>
      <c r="BU156" s="109" t="str">
        <f t="shared" si="316"/>
        <v>ERROR</v>
      </c>
      <c r="BV156" s="109" t="str">
        <f t="shared" si="317"/>
        <v>ERROR</v>
      </c>
      <c r="BW156" s="109" t="str">
        <f t="shared" si="318"/>
        <v>ERROR</v>
      </c>
      <c r="BX156" s="110" t="str">
        <f t="shared" si="255"/>
        <v>ERROR</v>
      </c>
      <c r="BY156" s="110" t="str">
        <f t="shared" si="361"/>
        <v/>
      </c>
      <c r="BZ156" s="117" t="str">
        <f t="shared" si="319"/>
        <v>OK</v>
      </c>
      <c r="CA156" s="104" t="str">
        <f t="shared" si="256"/>
        <v/>
      </c>
      <c r="CB156" s="104" t="str">
        <f t="shared" si="257"/>
        <v/>
      </c>
      <c r="CC156" s="104" t="str">
        <f t="shared" si="258"/>
        <v/>
      </c>
      <c r="CD156" s="109" t="str">
        <f t="shared" si="320"/>
        <v>FAILED CHECKS</v>
      </c>
      <c r="CE156" s="22"/>
      <c r="CF156" s="116" t="str">
        <f t="shared" si="259"/>
        <v>ERROR</v>
      </c>
      <c r="CG156" s="116" t="str">
        <f t="shared" si="260"/>
        <v>-</v>
      </c>
      <c r="CH156" s="116" t="str">
        <f t="shared" si="261"/>
        <v>-</v>
      </c>
      <c r="CI156" s="116" t="str">
        <f t="shared" si="262"/>
        <v>-</v>
      </c>
      <c r="CJ156" s="116">
        <f t="shared" si="321"/>
        <v>0</v>
      </c>
      <c r="CK156" s="116">
        <f t="shared" si="322"/>
        <v>0</v>
      </c>
      <c r="CL156" s="116">
        <f t="shared" si="323"/>
        <v>0</v>
      </c>
      <c r="CM156" s="116">
        <f t="shared" si="324"/>
        <v>0</v>
      </c>
      <c r="CN156" s="116">
        <f t="shared" si="325"/>
        <v>0</v>
      </c>
      <c r="CO156" s="116">
        <f t="shared" si="326"/>
        <v>0</v>
      </c>
      <c r="CP156" s="116">
        <f t="shared" si="327"/>
        <v>0</v>
      </c>
      <c r="CQ156" s="116">
        <f t="shared" si="328"/>
        <v>0</v>
      </c>
      <c r="CR156" s="116">
        <f t="shared" si="329"/>
        <v>0</v>
      </c>
      <c r="CS156" s="116">
        <f t="shared" si="330"/>
        <v>0</v>
      </c>
      <c r="CT156" s="116">
        <f t="shared" si="331"/>
        <v>0</v>
      </c>
      <c r="CU156" s="116">
        <f t="shared" si="332"/>
        <v>0</v>
      </c>
      <c r="CV156" s="116">
        <f t="shared" si="333"/>
        <v>0</v>
      </c>
      <c r="CW156" s="116">
        <f t="shared" si="334"/>
        <v>0</v>
      </c>
      <c r="CX156" s="116">
        <f t="shared" si="335"/>
        <v>0</v>
      </c>
      <c r="CY156" s="116">
        <f t="shared" si="336"/>
        <v>0</v>
      </c>
      <c r="CZ156" s="116">
        <f t="shared" si="337"/>
        <v>0</v>
      </c>
      <c r="DA156" s="116">
        <f t="shared" si="338"/>
        <v>0</v>
      </c>
      <c r="DB156" s="116">
        <f t="shared" si="339"/>
        <v>0</v>
      </c>
      <c r="DC156" s="116">
        <f t="shared" si="340"/>
        <v>0</v>
      </c>
      <c r="DD156" s="116">
        <f t="shared" si="341"/>
        <v>0</v>
      </c>
      <c r="DE156" s="116">
        <f t="shared" si="342"/>
        <v>0</v>
      </c>
      <c r="DF156" s="116">
        <f t="shared" si="343"/>
        <v>0</v>
      </c>
      <c r="DG156" s="116">
        <f t="shared" si="344"/>
        <v>0</v>
      </c>
      <c r="DH156" s="116">
        <f t="shared" si="345"/>
        <v>0</v>
      </c>
      <c r="DI156" s="116">
        <f t="shared" si="346"/>
        <v>0</v>
      </c>
      <c r="DJ156" s="116">
        <f t="shared" si="347"/>
        <v>0</v>
      </c>
      <c r="DK156" s="116">
        <f t="shared" si="348"/>
        <v>0</v>
      </c>
      <c r="DL156" s="116">
        <f t="shared" si="349"/>
        <v>0</v>
      </c>
      <c r="DM156" s="116">
        <f t="shared" si="350"/>
        <v>0</v>
      </c>
      <c r="DN156" s="116">
        <f t="shared" si="351"/>
        <v>0</v>
      </c>
      <c r="DO156" s="116">
        <f t="shared" si="352"/>
        <v>0</v>
      </c>
      <c r="DP156" s="116">
        <f t="shared" si="353"/>
        <v>0</v>
      </c>
      <c r="DQ156" s="116">
        <f t="shared" si="354"/>
        <v>0</v>
      </c>
      <c r="DR156" s="116">
        <f t="shared" si="355"/>
        <v>0</v>
      </c>
      <c r="DS156" s="116">
        <f t="shared" si="356"/>
        <v>0</v>
      </c>
      <c r="DT156" s="116">
        <f t="shared" si="362"/>
        <v>0</v>
      </c>
      <c r="DU156" s="116">
        <f t="shared" si="357"/>
        <v>0</v>
      </c>
      <c r="DV156" s="116">
        <f t="shared" si="263"/>
        <v>0</v>
      </c>
      <c r="DW156" s="116">
        <f t="shared" si="264"/>
        <v>0</v>
      </c>
      <c r="DX156" s="114" t="b">
        <f t="shared" si="271"/>
        <v>0</v>
      </c>
      <c r="DY156" s="116" t="str">
        <f t="shared" si="358"/>
        <v>FAILED CHECKS</v>
      </c>
      <c r="DZ156" s="2"/>
      <c r="EA156" s="105" t="str">
        <f t="shared" si="272"/>
        <v/>
      </c>
      <c r="EB156" s="2"/>
      <c r="EC156" s="105" t="str">
        <f t="shared" si="273"/>
        <v/>
      </c>
      <c r="ED156" s="2"/>
      <c r="EE156" s="105" t="str">
        <f t="shared" si="274"/>
        <v/>
      </c>
      <c r="EF156" s="2"/>
      <c r="EG156" s="6">
        <f t="shared" si="360"/>
        <v>146</v>
      </c>
      <c r="EH156" s="2"/>
      <c r="EI156" s="29" t="str">
        <f>IF(ISBLANK('IP Rules'!P156),"",'IP Rules'!P156)</f>
        <v/>
      </c>
      <c r="EJ156" s="2"/>
      <c r="EK156" s="29" t="str">
        <f>IF(ISBLANK('IP Rules'!R156),"",'IP Rules'!R156)</f>
        <v/>
      </c>
      <c r="EL156" s="2"/>
      <c r="EM156" s="29" t="str">
        <f>IF(ISBLANK('IP Rules'!T156),"",'IP Rules'!T156)</f>
        <v/>
      </c>
      <c r="EN156" s="2"/>
      <c r="EO156" s="7" t="str">
        <f t="shared" si="265"/>
        <v>NO</v>
      </c>
      <c r="EP156" s="7" t="str">
        <f t="shared" si="266"/>
        <v>NO</v>
      </c>
      <c r="EQ156" s="7" t="str">
        <f t="shared" si="267"/>
        <v/>
      </c>
      <c r="ER156" s="7" t="str">
        <f t="shared" si="268"/>
        <v/>
      </c>
      <c r="ES156" s="7" t="str">
        <f>IF(AND(ISNUMBER('IP Rules'!R156),'IP Rules'!R156&gt;=0,'IP Rules'!R156&lt;=65535),"GOOD","BAD")</f>
        <v>BAD</v>
      </c>
      <c r="ET156" s="7" t="str">
        <f>IF(OR(AND(ISNUMBER('IP Rules'!T156),'IP Rules'!T156&gt;=1,'IP Rules'!T156&lt;=65535,'IP Rules'!R156&lt;'IP Rules'!T156),'IP Rules'!T156=""),"GOOD","BAD")</f>
        <v>GOOD</v>
      </c>
      <c r="EU156" s="9" t="str">
        <f t="shared" si="269"/>
        <v/>
      </c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</row>
    <row r="157" spans="1:211" ht="15.75" thickBot="1">
      <c r="A157" s="2"/>
      <c r="B157" s="6">
        <f t="shared" si="359"/>
        <v>147</v>
      </c>
      <c r="C157" s="2"/>
      <c r="D157" s="48" t="str">
        <f>IF(ISBLANK('IP Rules'!H157),"",'IP Rules'!H157)</f>
        <v/>
      </c>
      <c r="E157" s="52" t="str">
        <f t="shared" si="275"/>
        <v/>
      </c>
      <c r="F157" s="52" t="str">
        <f t="shared" si="276"/>
        <v/>
      </c>
      <c r="G157" s="52" t="str">
        <f t="shared" si="277"/>
        <v/>
      </c>
      <c r="H157" s="52" t="str">
        <f t="shared" si="278"/>
        <v/>
      </c>
      <c r="I157" s="52" t="str">
        <f t="shared" si="279"/>
        <v/>
      </c>
      <c r="J157" s="52" t="str">
        <f t="shared" si="280"/>
        <v/>
      </c>
      <c r="K157" s="52" t="str">
        <f t="shared" si="281"/>
        <v/>
      </c>
      <c r="L157" s="52" t="str">
        <f t="shared" si="282"/>
        <v/>
      </c>
      <c r="M157" s="2"/>
      <c r="N157" s="52" t="str">
        <f t="shared" si="283"/>
        <v/>
      </c>
      <c r="O157" s="2"/>
      <c r="P157" s="103" t="str">
        <f>IF(UPPER('IP Rules'!H157)="ANY","",IF(LEN(TRIM('IP Rules'!J157))=0,"",'IP Rules'!J157))</f>
        <v/>
      </c>
      <c r="Q157" s="7" t="str">
        <f t="shared" si="284"/>
        <v/>
      </c>
      <c r="R157" s="109" t="str">
        <f t="shared" si="285"/>
        <v>MISSING</v>
      </c>
      <c r="S157" s="109" t="str">
        <f t="shared" si="286"/>
        <v>MISSING</v>
      </c>
      <c r="T157" s="109" t="str">
        <f t="shared" si="287"/>
        <v>MISSING</v>
      </c>
      <c r="U157" s="110" t="str">
        <f t="shared" si="288"/>
        <v>ERROR</v>
      </c>
      <c r="V157" s="111" t="str">
        <f t="shared" si="289"/>
        <v>ERROR</v>
      </c>
      <c r="W157" s="111" t="str">
        <f t="shared" si="290"/>
        <v>ERROR</v>
      </c>
      <c r="X157" s="111" t="str">
        <f t="shared" si="291"/>
        <v>ERROR</v>
      </c>
      <c r="Y157" s="109" t="str">
        <f t="shared" si="292"/>
        <v>ERROR</v>
      </c>
      <c r="Z157" s="110" t="str">
        <f t="shared" si="293"/>
        <v>ERROR</v>
      </c>
      <c r="AA157" s="109" t="str">
        <f t="shared" si="294"/>
        <v>ERROR</v>
      </c>
      <c r="AB157" s="109" t="str">
        <f t="shared" si="295"/>
        <v>ERROR</v>
      </c>
      <c r="AC157" s="109" t="str">
        <f t="shared" si="296"/>
        <v>ERROR</v>
      </c>
      <c r="AD157" s="109" t="str">
        <f t="shared" si="297"/>
        <v>ERROR</v>
      </c>
      <c r="AE157" s="110" t="str">
        <f t="shared" si="298"/>
        <v>ERROR</v>
      </c>
      <c r="AF157" s="7" t="str">
        <f t="shared" si="299"/>
        <v/>
      </c>
      <c r="AG157" s="104" t="str">
        <f t="shared" si="300"/>
        <v/>
      </c>
      <c r="AH157" s="104" t="str">
        <f t="shared" si="301"/>
        <v/>
      </c>
      <c r="AI157" s="104" t="str">
        <f t="shared" si="302"/>
        <v/>
      </c>
      <c r="AJ157" s="114" t="str">
        <f>IF(AND(Q157&lt;&gt;"ERROR",UPPER('IP Rules'!D157)="GLOBAL",UPPER(N157)="ANY"),"All_IPs","")</f>
        <v/>
      </c>
      <c r="AK157" s="114" t="str">
        <f>IF(AND(Q157&lt;&gt;"ERROR",UPPER('IP Rules'!D157)="NATIONAL",UPPER(N157)="ANY"),"GRP_ALL_CNSP_SUBNETS","")</f>
        <v/>
      </c>
      <c r="AL157" s="104" t="str">
        <f>IF(LEN(TRIM(D157))=0,"",IF(AND(Q157&lt;&gt;"ERROR",UPPER('IP Rules'!H157)&lt;&gt;"ANY"),AI157&amp;N157&amp;"_"&amp;AG157,""))</f>
        <v/>
      </c>
      <c r="AM157" s="109" t="str">
        <f t="shared" si="303"/>
        <v>FAILED CHECKS</v>
      </c>
      <c r="AN157" s="2"/>
      <c r="AO157" s="62" t="str">
        <f t="shared" si="270"/>
        <v/>
      </c>
      <c r="AP157" s="26"/>
      <c r="AQ157" s="62" t="str">
        <f t="shared" si="304"/>
        <v/>
      </c>
      <c r="AR157" s="26"/>
      <c r="AS157" s="6">
        <f>'IP Rules'!F157</f>
        <v>0</v>
      </c>
      <c r="AT157" s="2"/>
      <c r="AU157" s="6">
        <f t="shared" si="305"/>
        <v>147</v>
      </c>
      <c r="AV157" s="2"/>
      <c r="AW157" s="46" t="str">
        <f>IF(ISBLANK('IP Rules'!L157),"",'IP Rules'!L157)</f>
        <v/>
      </c>
      <c r="AX157" s="2"/>
      <c r="AY157" s="52" t="str">
        <f t="shared" si="306"/>
        <v/>
      </c>
      <c r="AZ157" s="52" t="str">
        <f t="shared" si="307"/>
        <v/>
      </c>
      <c r="BA157" s="52" t="str">
        <f t="shared" si="308"/>
        <v/>
      </c>
      <c r="BB157" s="52" t="str">
        <f t="shared" si="309"/>
        <v/>
      </c>
      <c r="BC157" s="52" t="str">
        <f t="shared" si="310"/>
        <v/>
      </c>
      <c r="BD157" s="52" t="str">
        <f t="shared" si="311"/>
        <v/>
      </c>
      <c r="BE157" s="52" t="str">
        <f t="shared" si="312"/>
        <v/>
      </c>
      <c r="BF157" s="52" t="str">
        <f t="shared" si="313"/>
        <v/>
      </c>
      <c r="BG157" s="52" t="str">
        <f t="shared" si="314"/>
        <v/>
      </c>
      <c r="BH157" s="2"/>
      <c r="BI157" s="103" t="str">
        <f>IF(ISBLANK('IP Rules'!N157),"",'IP Rules'!N157)</f>
        <v/>
      </c>
      <c r="BJ157" s="110" t="str">
        <f t="shared" ref="BJ157:BJ220" si="363">IF(LEN(TRIM(AW157))=0,"",IF(AND(LEN(BG157)-LEN(SUBSTITUTE(BG157,".",""))&lt;&gt;3,LEN(TRIM(BG157))&lt;&gt;0),"ERROR","OK"))</f>
        <v/>
      </c>
      <c r="BK157" s="109" t="str">
        <f t="shared" ref="BK157:BK220" si="364">IFERROR(FIND(".", BG157,1),"MISSING")</f>
        <v>MISSING</v>
      </c>
      <c r="BL157" s="109" t="str">
        <f t="shared" ref="BL157:BL220" si="365">IFERROR(FIND(".", BG157,BK157+1),"MISSING")</f>
        <v>MISSING</v>
      </c>
      <c r="BM157" s="109" t="str">
        <f t="shared" ref="BM157:BM220" si="366">IFERROR(FIND(".", BG157,BL157+1),"MISSING")</f>
        <v>MISSING</v>
      </c>
      <c r="BN157" s="110" t="str">
        <f t="shared" ref="BN157:BN220" si="367">IF(AND(ISNUMBER(BK157),ISNUMBER(BL157),ISNUMBER(BM157)),"OK","ERROR")</f>
        <v>ERROR</v>
      </c>
      <c r="BO157" s="111" t="str">
        <f t="shared" ref="BO157:BO220" si="368">IF(BN157="OK",MID(BG157,1,BK157-1),"ERROR")</f>
        <v>ERROR</v>
      </c>
      <c r="BP157" s="111" t="str">
        <f t="shared" ref="BP157:BP220" si="369">IF(BN157="OK",MID(BG157,BK157+1,BL157-BK157-1),"ERROR")</f>
        <v>ERROR</v>
      </c>
      <c r="BQ157" s="111" t="str">
        <f t="shared" ref="BQ157:BQ220" si="370">IF(BN157="OK",MID(BG157,BL157+1,BM157-BL157-1),"ERROR")</f>
        <v>ERROR</v>
      </c>
      <c r="BR157" s="109" t="str">
        <f t="shared" ref="BR157:BR220" si="371">IF(BN157="OK",MID(BG157,BM157+1,LEN(BG157)-BM157),"ERROR")</f>
        <v>ERROR</v>
      </c>
      <c r="BS157" s="110" t="str">
        <f t="shared" ref="BS157:BS220" si="372">IF(AND(ISNUMBER(VALUE(BO157)),ISNUMBER(VALUE(BP157)),ISNUMBER(VALUE(BQ157)),ISNUMBER(VALUE(BR157))),"OK","ERROR")</f>
        <v>ERROR</v>
      </c>
      <c r="BT157" s="109" t="str">
        <f t="shared" si="315"/>
        <v>ERROR</v>
      </c>
      <c r="BU157" s="109" t="str">
        <f t="shared" si="316"/>
        <v>ERROR</v>
      </c>
      <c r="BV157" s="109" t="str">
        <f t="shared" si="317"/>
        <v>ERROR</v>
      </c>
      <c r="BW157" s="109" t="str">
        <f t="shared" si="318"/>
        <v>ERROR</v>
      </c>
      <c r="BX157" s="110" t="str">
        <f t="shared" ref="BX157:BX220" si="373">IF(IFERROR(BT157&amp;BU157&amp;BV157&amp;BW157,"ERROR")="OKOKOKOK","OK","ERROR")</f>
        <v>ERROR</v>
      </c>
      <c r="BY157" s="110" t="str">
        <f t="shared" si="361"/>
        <v/>
      </c>
      <c r="BZ157" s="117" t="str">
        <f t="shared" si="319"/>
        <v>OK</v>
      </c>
      <c r="CA157" s="104" t="str">
        <f t="shared" ref="CA157:CA220" si="374">IF(UPPER(BG157)="ANY","",IF(AND(BJ157="OK",LEN(TRIM(BI157))=0),32,BI157))</f>
        <v/>
      </c>
      <c r="CB157" s="104" t="str">
        <f t="shared" ref="CB157:CB220" si="375">IF(OR(LEN(TRIM(AW157))=0,BJ157="ERROR",UPPER(BG157)="ANY"),"",IF(UPPER(BG157)="ANY","",IF(VALUE(CA157)=32,"Host","Netmask")))</f>
        <v/>
      </c>
      <c r="CC157" s="104" t="str">
        <f t="shared" ref="CC157:CC220" si="376">IF(LEN(TRIM(CB157))=0,"",IF(CB157="Host","H-","N-"))</f>
        <v/>
      </c>
      <c r="CD157" s="109" t="str">
        <f t="shared" si="320"/>
        <v>FAILED CHECKS</v>
      </c>
      <c r="CE157" s="22"/>
      <c r="CF157" s="116" t="str">
        <f t="shared" ref="CF157:CF220" si="377">IF(OR(LEN(BG157)&lt;3,LEN(BG157)&gt;253),"ERROR","OK")</f>
        <v>ERROR</v>
      </c>
      <c r="CG157" s="116" t="str">
        <f t="shared" ref="CG157:CG220" si="378">IFERROR(SEARCH(":",BG157),"-")</f>
        <v>-</v>
      </c>
      <c r="CH157" s="116" t="str">
        <f t="shared" ref="CH157:CH220" si="379">IFERROR(SEARCH("\",BG157),"-")</f>
        <v>-</v>
      </c>
      <c r="CI157" s="116" t="str">
        <f t="shared" ref="CI157:CI220" si="380">IFERROR(SEARCH("/",BG157),"-")</f>
        <v>-</v>
      </c>
      <c r="CJ157" s="116">
        <f t="shared" si="321"/>
        <v>0</v>
      </c>
      <c r="CK157" s="116">
        <f t="shared" si="322"/>
        <v>0</v>
      </c>
      <c r="CL157" s="116">
        <f t="shared" si="323"/>
        <v>0</v>
      </c>
      <c r="CM157" s="116">
        <f t="shared" si="324"/>
        <v>0</v>
      </c>
      <c r="CN157" s="116">
        <f t="shared" si="325"/>
        <v>0</v>
      </c>
      <c r="CO157" s="116">
        <f t="shared" si="326"/>
        <v>0</v>
      </c>
      <c r="CP157" s="116">
        <f t="shared" si="327"/>
        <v>0</v>
      </c>
      <c r="CQ157" s="116">
        <f t="shared" si="328"/>
        <v>0</v>
      </c>
      <c r="CR157" s="116">
        <f t="shared" si="329"/>
        <v>0</v>
      </c>
      <c r="CS157" s="116">
        <f t="shared" si="330"/>
        <v>0</v>
      </c>
      <c r="CT157" s="116">
        <f t="shared" si="331"/>
        <v>0</v>
      </c>
      <c r="CU157" s="116">
        <f t="shared" si="332"/>
        <v>0</v>
      </c>
      <c r="CV157" s="116">
        <f t="shared" si="333"/>
        <v>0</v>
      </c>
      <c r="CW157" s="116">
        <f t="shared" si="334"/>
        <v>0</v>
      </c>
      <c r="CX157" s="116">
        <f t="shared" si="335"/>
        <v>0</v>
      </c>
      <c r="CY157" s="116">
        <f t="shared" si="336"/>
        <v>0</v>
      </c>
      <c r="CZ157" s="116">
        <f t="shared" si="337"/>
        <v>0</v>
      </c>
      <c r="DA157" s="116">
        <f t="shared" si="338"/>
        <v>0</v>
      </c>
      <c r="DB157" s="116">
        <f t="shared" si="339"/>
        <v>0</v>
      </c>
      <c r="DC157" s="116">
        <f t="shared" si="340"/>
        <v>0</v>
      </c>
      <c r="DD157" s="116">
        <f t="shared" si="341"/>
        <v>0</v>
      </c>
      <c r="DE157" s="116">
        <f t="shared" si="342"/>
        <v>0</v>
      </c>
      <c r="DF157" s="116">
        <f t="shared" si="343"/>
        <v>0</v>
      </c>
      <c r="DG157" s="116">
        <f t="shared" si="344"/>
        <v>0</v>
      </c>
      <c r="DH157" s="116">
        <f t="shared" si="345"/>
        <v>0</v>
      </c>
      <c r="DI157" s="116">
        <f t="shared" si="346"/>
        <v>0</v>
      </c>
      <c r="DJ157" s="116">
        <f t="shared" si="347"/>
        <v>0</v>
      </c>
      <c r="DK157" s="116">
        <f t="shared" si="348"/>
        <v>0</v>
      </c>
      <c r="DL157" s="116">
        <f t="shared" si="349"/>
        <v>0</v>
      </c>
      <c r="DM157" s="116">
        <f t="shared" si="350"/>
        <v>0</v>
      </c>
      <c r="DN157" s="116">
        <f t="shared" si="351"/>
        <v>0</v>
      </c>
      <c r="DO157" s="116">
        <f t="shared" si="352"/>
        <v>0</v>
      </c>
      <c r="DP157" s="116">
        <f t="shared" si="353"/>
        <v>0</v>
      </c>
      <c r="DQ157" s="116">
        <f t="shared" si="354"/>
        <v>0</v>
      </c>
      <c r="DR157" s="116">
        <f t="shared" si="355"/>
        <v>0</v>
      </c>
      <c r="DS157" s="116">
        <f t="shared" si="356"/>
        <v>0</v>
      </c>
      <c r="DT157" s="116">
        <f t="shared" si="362"/>
        <v>0</v>
      </c>
      <c r="DU157" s="116">
        <f t="shared" si="357"/>
        <v>0</v>
      </c>
      <c r="DV157" s="116">
        <f t="shared" ref="DV157:DV220" si="381">SUM(CJ157:DU157)</f>
        <v>0</v>
      </c>
      <c r="DW157" s="116">
        <f t="shared" ref="DW157:DW220" si="382">LEN(BG157)</f>
        <v>0</v>
      </c>
      <c r="DX157" s="114" t="b">
        <f t="shared" si="271"/>
        <v>0</v>
      </c>
      <c r="DY157" s="116" t="str">
        <f t="shared" si="358"/>
        <v>FAILED CHECKS</v>
      </c>
      <c r="DZ157" s="2"/>
      <c r="EA157" s="105" t="str">
        <f t="shared" si="272"/>
        <v/>
      </c>
      <c r="EB157" s="2"/>
      <c r="EC157" s="105" t="str">
        <f t="shared" si="273"/>
        <v/>
      </c>
      <c r="ED157" s="2"/>
      <c r="EE157" s="105" t="str">
        <f t="shared" si="274"/>
        <v/>
      </c>
      <c r="EF157" s="2"/>
      <c r="EG157" s="6">
        <f t="shared" si="360"/>
        <v>147</v>
      </c>
      <c r="EH157" s="2"/>
      <c r="EI157" s="29" t="str">
        <f>IF(ISBLANK('IP Rules'!P157),"",'IP Rules'!P157)</f>
        <v/>
      </c>
      <c r="EJ157" s="2"/>
      <c r="EK157" s="29" t="str">
        <f>IF(ISBLANK('IP Rules'!R157),"",'IP Rules'!R157)</f>
        <v/>
      </c>
      <c r="EL157" s="2"/>
      <c r="EM157" s="29" t="str">
        <f>IF(ISBLANK('IP Rules'!T157),"",'IP Rules'!T157)</f>
        <v/>
      </c>
      <c r="EN157" s="2"/>
      <c r="EO157" s="7" t="str">
        <f t="shared" si="265"/>
        <v>NO</v>
      </c>
      <c r="EP157" s="7" t="str">
        <f t="shared" si="266"/>
        <v>NO</v>
      </c>
      <c r="EQ157" s="7" t="str">
        <f t="shared" si="267"/>
        <v/>
      </c>
      <c r="ER157" s="7" t="str">
        <f t="shared" si="268"/>
        <v/>
      </c>
      <c r="ES157" s="7" t="str">
        <f>IF(AND(ISNUMBER('IP Rules'!R157),'IP Rules'!R157&gt;=0,'IP Rules'!R157&lt;=65535),"GOOD","BAD")</f>
        <v>BAD</v>
      </c>
      <c r="ET157" s="7" t="str">
        <f>IF(OR(AND(ISNUMBER('IP Rules'!T157),'IP Rules'!T157&gt;=1,'IP Rules'!T157&lt;=65535,'IP Rules'!R157&lt;'IP Rules'!T157),'IP Rules'!T157=""),"GOOD","BAD")</f>
        <v>GOOD</v>
      </c>
      <c r="EU157" s="9" t="str">
        <f t="shared" si="269"/>
        <v/>
      </c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</row>
    <row r="158" spans="1:211" ht="15.75" thickBot="1">
      <c r="A158" s="2"/>
      <c r="B158" s="6">
        <f t="shared" si="359"/>
        <v>148</v>
      </c>
      <c r="C158" s="2"/>
      <c r="D158" s="48" t="str">
        <f>IF(ISBLANK('IP Rules'!H158),"",'IP Rules'!H158)</f>
        <v/>
      </c>
      <c r="E158" s="52" t="str">
        <f t="shared" si="275"/>
        <v/>
      </c>
      <c r="F158" s="52" t="str">
        <f t="shared" si="276"/>
        <v/>
      </c>
      <c r="G158" s="52" t="str">
        <f t="shared" si="277"/>
        <v/>
      </c>
      <c r="H158" s="52" t="str">
        <f t="shared" si="278"/>
        <v/>
      </c>
      <c r="I158" s="52" t="str">
        <f t="shared" si="279"/>
        <v/>
      </c>
      <c r="J158" s="52" t="str">
        <f t="shared" si="280"/>
        <v/>
      </c>
      <c r="K158" s="52" t="str">
        <f t="shared" si="281"/>
        <v/>
      </c>
      <c r="L158" s="52" t="str">
        <f t="shared" si="282"/>
        <v/>
      </c>
      <c r="M158" s="2"/>
      <c r="N158" s="52" t="str">
        <f t="shared" si="283"/>
        <v/>
      </c>
      <c r="O158" s="2"/>
      <c r="P158" s="103" t="str">
        <f>IF(UPPER('IP Rules'!H158)="ANY","",IF(LEN(TRIM('IP Rules'!J158))=0,"",'IP Rules'!J158))</f>
        <v/>
      </c>
      <c r="Q158" s="7" t="str">
        <f t="shared" si="284"/>
        <v/>
      </c>
      <c r="R158" s="109" t="str">
        <f t="shared" si="285"/>
        <v>MISSING</v>
      </c>
      <c r="S158" s="109" t="str">
        <f t="shared" si="286"/>
        <v>MISSING</v>
      </c>
      <c r="T158" s="109" t="str">
        <f t="shared" si="287"/>
        <v>MISSING</v>
      </c>
      <c r="U158" s="110" t="str">
        <f t="shared" si="288"/>
        <v>ERROR</v>
      </c>
      <c r="V158" s="111" t="str">
        <f t="shared" si="289"/>
        <v>ERROR</v>
      </c>
      <c r="W158" s="111" t="str">
        <f t="shared" si="290"/>
        <v>ERROR</v>
      </c>
      <c r="X158" s="111" t="str">
        <f t="shared" si="291"/>
        <v>ERROR</v>
      </c>
      <c r="Y158" s="109" t="str">
        <f t="shared" si="292"/>
        <v>ERROR</v>
      </c>
      <c r="Z158" s="110" t="str">
        <f t="shared" si="293"/>
        <v>ERROR</v>
      </c>
      <c r="AA158" s="109" t="str">
        <f t="shared" si="294"/>
        <v>ERROR</v>
      </c>
      <c r="AB158" s="109" t="str">
        <f t="shared" si="295"/>
        <v>ERROR</v>
      </c>
      <c r="AC158" s="109" t="str">
        <f t="shared" si="296"/>
        <v>ERROR</v>
      </c>
      <c r="AD158" s="109" t="str">
        <f t="shared" si="297"/>
        <v>ERROR</v>
      </c>
      <c r="AE158" s="110" t="str">
        <f t="shared" si="298"/>
        <v>ERROR</v>
      </c>
      <c r="AF158" s="7" t="str">
        <f t="shared" si="299"/>
        <v/>
      </c>
      <c r="AG158" s="104" t="str">
        <f t="shared" si="300"/>
        <v/>
      </c>
      <c r="AH158" s="104" t="str">
        <f t="shared" si="301"/>
        <v/>
      </c>
      <c r="AI158" s="104" t="str">
        <f t="shared" si="302"/>
        <v/>
      </c>
      <c r="AJ158" s="114" t="str">
        <f>IF(AND(Q158&lt;&gt;"ERROR",UPPER('IP Rules'!D158)="GLOBAL",UPPER(N158)="ANY"),"All_IPs","")</f>
        <v/>
      </c>
      <c r="AK158" s="114" t="str">
        <f>IF(AND(Q158&lt;&gt;"ERROR",UPPER('IP Rules'!D158)="NATIONAL",UPPER(N158)="ANY"),"GRP_ALL_CNSP_SUBNETS","")</f>
        <v/>
      </c>
      <c r="AL158" s="104" t="str">
        <f>IF(LEN(TRIM(D158))=0,"",IF(AND(Q158&lt;&gt;"ERROR",UPPER('IP Rules'!H158)&lt;&gt;"ANY"),AI158&amp;N158&amp;"_"&amp;AG158,""))</f>
        <v/>
      </c>
      <c r="AM158" s="109" t="str">
        <f t="shared" si="303"/>
        <v>FAILED CHECKS</v>
      </c>
      <c r="AN158" s="2"/>
      <c r="AO158" s="62" t="str">
        <f t="shared" si="270"/>
        <v/>
      </c>
      <c r="AP158" s="26"/>
      <c r="AQ158" s="62" t="str">
        <f t="shared" si="304"/>
        <v/>
      </c>
      <c r="AR158" s="26"/>
      <c r="AS158" s="6">
        <f>'IP Rules'!F158</f>
        <v>0</v>
      </c>
      <c r="AT158" s="2"/>
      <c r="AU158" s="6">
        <f t="shared" si="305"/>
        <v>148</v>
      </c>
      <c r="AV158" s="2"/>
      <c r="AW158" s="46" t="str">
        <f>IF(ISBLANK('IP Rules'!L158),"",'IP Rules'!L158)</f>
        <v/>
      </c>
      <c r="AX158" s="2"/>
      <c r="AY158" s="52" t="str">
        <f t="shared" si="306"/>
        <v/>
      </c>
      <c r="AZ158" s="52" t="str">
        <f t="shared" si="307"/>
        <v/>
      </c>
      <c r="BA158" s="52" t="str">
        <f t="shared" si="308"/>
        <v/>
      </c>
      <c r="BB158" s="52" t="str">
        <f t="shared" si="309"/>
        <v/>
      </c>
      <c r="BC158" s="52" t="str">
        <f t="shared" si="310"/>
        <v/>
      </c>
      <c r="BD158" s="52" t="str">
        <f t="shared" si="311"/>
        <v/>
      </c>
      <c r="BE158" s="52" t="str">
        <f t="shared" si="312"/>
        <v/>
      </c>
      <c r="BF158" s="52" t="str">
        <f t="shared" si="313"/>
        <v/>
      </c>
      <c r="BG158" s="52" t="str">
        <f t="shared" si="314"/>
        <v/>
      </c>
      <c r="BH158" s="2"/>
      <c r="BI158" s="103" t="str">
        <f>IF(ISBLANK('IP Rules'!N158),"",'IP Rules'!N158)</f>
        <v/>
      </c>
      <c r="BJ158" s="110" t="str">
        <f t="shared" si="363"/>
        <v/>
      </c>
      <c r="BK158" s="109" t="str">
        <f t="shared" si="364"/>
        <v>MISSING</v>
      </c>
      <c r="BL158" s="109" t="str">
        <f t="shared" si="365"/>
        <v>MISSING</v>
      </c>
      <c r="BM158" s="109" t="str">
        <f t="shared" si="366"/>
        <v>MISSING</v>
      </c>
      <c r="BN158" s="110" t="str">
        <f t="shared" si="367"/>
        <v>ERROR</v>
      </c>
      <c r="BO158" s="111" t="str">
        <f t="shared" si="368"/>
        <v>ERROR</v>
      </c>
      <c r="BP158" s="111" t="str">
        <f t="shared" si="369"/>
        <v>ERROR</v>
      </c>
      <c r="BQ158" s="111" t="str">
        <f t="shared" si="370"/>
        <v>ERROR</v>
      </c>
      <c r="BR158" s="109" t="str">
        <f t="shared" si="371"/>
        <v>ERROR</v>
      </c>
      <c r="BS158" s="110" t="str">
        <f t="shared" si="372"/>
        <v>ERROR</v>
      </c>
      <c r="BT158" s="109" t="str">
        <f t="shared" si="315"/>
        <v>ERROR</v>
      </c>
      <c r="BU158" s="109" t="str">
        <f t="shared" si="316"/>
        <v>ERROR</v>
      </c>
      <c r="BV158" s="109" t="str">
        <f t="shared" si="317"/>
        <v>ERROR</v>
      </c>
      <c r="BW158" s="109" t="str">
        <f t="shared" si="318"/>
        <v>ERROR</v>
      </c>
      <c r="BX158" s="110" t="str">
        <f t="shared" si="373"/>
        <v>ERROR</v>
      </c>
      <c r="BY158" s="110" t="str">
        <f t="shared" si="361"/>
        <v/>
      </c>
      <c r="BZ158" s="117" t="str">
        <f t="shared" si="319"/>
        <v>OK</v>
      </c>
      <c r="CA158" s="104" t="str">
        <f t="shared" si="374"/>
        <v/>
      </c>
      <c r="CB158" s="104" t="str">
        <f t="shared" si="375"/>
        <v/>
      </c>
      <c r="CC158" s="104" t="str">
        <f t="shared" si="376"/>
        <v/>
      </c>
      <c r="CD158" s="109" t="str">
        <f t="shared" si="320"/>
        <v>FAILED CHECKS</v>
      </c>
      <c r="CE158" s="22"/>
      <c r="CF158" s="116" t="str">
        <f t="shared" si="377"/>
        <v>ERROR</v>
      </c>
      <c r="CG158" s="116" t="str">
        <f t="shared" si="378"/>
        <v>-</v>
      </c>
      <c r="CH158" s="116" t="str">
        <f t="shared" si="379"/>
        <v>-</v>
      </c>
      <c r="CI158" s="116" t="str">
        <f t="shared" si="380"/>
        <v>-</v>
      </c>
      <c r="CJ158" s="116">
        <f t="shared" si="321"/>
        <v>0</v>
      </c>
      <c r="CK158" s="116">
        <f t="shared" si="322"/>
        <v>0</v>
      </c>
      <c r="CL158" s="116">
        <f t="shared" si="323"/>
        <v>0</v>
      </c>
      <c r="CM158" s="116">
        <f t="shared" si="324"/>
        <v>0</v>
      </c>
      <c r="CN158" s="116">
        <f t="shared" si="325"/>
        <v>0</v>
      </c>
      <c r="CO158" s="116">
        <f t="shared" si="326"/>
        <v>0</v>
      </c>
      <c r="CP158" s="116">
        <f t="shared" si="327"/>
        <v>0</v>
      </c>
      <c r="CQ158" s="116">
        <f t="shared" si="328"/>
        <v>0</v>
      </c>
      <c r="CR158" s="116">
        <f t="shared" si="329"/>
        <v>0</v>
      </c>
      <c r="CS158" s="116">
        <f t="shared" si="330"/>
        <v>0</v>
      </c>
      <c r="CT158" s="116">
        <f t="shared" si="331"/>
        <v>0</v>
      </c>
      <c r="CU158" s="116">
        <f t="shared" si="332"/>
        <v>0</v>
      </c>
      <c r="CV158" s="116">
        <f t="shared" si="333"/>
        <v>0</v>
      </c>
      <c r="CW158" s="116">
        <f t="shared" si="334"/>
        <v>0</v>
      </c>
      <c r="CX158" s="116">
        <f t="shared" si="335"/>
        <v>0</v>
      </c>
      <c r="CY158" s="116">
        <f t="shared" si="336"/>
        <v>0</v>
      </c>
      <c r="CZ158" s="116">
        <f t="shared" si="337"/>
        <v>0</v>
      </c>
      <c r="DA158" s="116">
        <f t="shared" si="338"/>
        <v>0</v>
      </c>
      <c r="DB158" s="116">
        <f t="shared" si="339"/>
        <v>0</v>
      </c>
      <c r="DC158" s="116">
        <f t="shared" si="340"/>
        <v>0</v>
      </c>
      <c r="DD158" s="116">
        <f t="shared" si="341"/>
        <v>0</v>
      </c>
      <c r="DE158" s="116">
        <f t="shared" si="342"/>
        <v>0</v>
      </c>
      <c r="DF158" s="116">
        <f t="shared" si="343"/>
        <v>0</v>
      </c>
      <c r="DG158" s="116">
        <f t="shared" si="344"/>
        <v>0</v>
      </c>
      <c r="DH158" s="116">
        <f t="shared" si="345"/>
        <v>0</v>
      </c>
      <c r="DI158" s="116">
        <f t="shared" si="346"/>
        <v>0</v>
      </c>
      <c r="DJ158" s="116">
        <f t="shared" si="347"/>
        <v>0</v>
      </c>
      <c r="DK158" s="116">
        <f t="shared" si="348"/>
        <v>0</v>
      </c>
      <c r="DL158" s="116">
        <f t="shared" si="349"/>
        <v>0</v>
      </c>
      <c r="DM158" s="116">
        <f t="shared" si="350"/>
        <v>0</v>
      </c>
      <c r="DN158" s="116">
        <f t="shared" si="351"/>
        <v>0</v>
      </c>
      <c r="DO158" s="116">
        <f t="shared" si="352"/>
        <v>0</v>
      </c>
      <c r="DP158" s="116">
        <f t="shared" si="353"/>
        <v>0</v>
      </c>
      <c r="DQ158" s="116">
        <f t="shared" si="354"/>
        <v>0</v>
      </c>
      <c r="DR158" s="116">
        <f t="shared" si="355"/>
        <v>0</v>
      </c>
      <c r="DS158" s="116">
        <f t="shared" si="356"/>
        <v>0</v>
      </c>
      <c r="DT158" s="116">
        <f t="shared" si="362"/>
        <v>0</v>
      </c>
      <c r="DU158" s="116">
        <f t="shared" si="357"/>
        <v>0</v>
      </c>
      <c r="DV158" s="116">
        <f t="shared" si="381"/>
        <v>0</v>
      </c>
      <c r="DW158" s="116">
        <f t="shared" si="382"/>
        <v>0</v>
      </c>
      <c r="DX158" s="114" t="b">
        <f t="shared" si="271"/>
        <v>0</v>
      </c>
      <c r="DY158" s="116" t="str">
        <f t="shared" si="358"/>
        <v>FAILED CHECKS</v>
      </c>
      <c r="DZ158" s="2"/>
      <c r="EA158" s="105" t="str">
        <f t="shared" si="272"/>
        <v/>
      </c>
      <c r="EB158" s="2"/>
      <c r="EC158" s="105" t="str">
        <f t="shared" si="273"/>
        <v/>
      </c>
      <c r="ED158" s="2"/>
      <c r="EE158" s="105" t="str">
        <f t="shared" si="274"/>
        <v/>
      </c>
      <c r="EF158" s="2"/>
      <c r="EG158" s="6">
        <f t="shared" si="360"/>
        <v>148</v>
      </c>
      <c r="EH158" s="2"/>
      <c r="EI158" s="29" t="str">
        <f>IF(ISBLANK('IP Rules'!P158),"",'IP Rules'!P158)</f>
        <v/>
      </c>
      <c r="EJ158" s="2"/>
      <c r="EK158" s="29" t="str">
        <f>IF(ISBLANK('IP Rules'!R158),"",'IP Rules'!R158)</f>
        <v/>
      </c>
      <c r="EL158" s="2"/>
      <c r="EM158" s="29" t="str">
        <f>IF(ISBLANK('IP Rules'!T158),"",'IP Rules'!T158)</f>
        <v/>
      </c>
      <c r="EN158" s="2"/>
      <c r="EO158" s="7" t="str">
        <f t="shared" si="265"/>
        <v>NO</v>
      </c>
      <c r="EP158" s="7" t="str">
        <f t="shared" si="266"/>
        <v>NO</v>
      </c>
      <c r="EQ158" s="7" t="str">
        <f t="shared" si="267"/>
        <v/>
      </c>
      <c r="ER158" s="7" t="str">
        <f t="shared" si="268"/>
        <v/>
      </c>
      <c r="ES158" s="7" t="str">
        <f>IF(AND(ISNUMBER('IP Rules'!R158),'IP Rules'!R158&gt;=0,'IP Rules'!R158&lt;=65535),"GOOD","BAD")</f>
        <v>BAD</v>
      </c>
      <c r="ET158" s="7" t="str">
        <f>IF(OR(AND(ISNUMBER('IP Rules'!T158),'IP Rules'!T158&gt;=1,'IP Rules'!T158&lt;=65535,'IP Rules'!R158&lt;'IP Rules'!T158),'IP Rules'!T158=""),"GOOD","BAD")</f>
        <v>GOOD</v>
      </c>
      <c r="EU158" s="9" t="str">
        <f t="shared" si="269"/>
        <v/>
      </c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</row>
    <row r="159" spans="1:211" ht="15.75" thickBot="1">
      <c r="A159" s="2"/>
      <c r="B159" s="6">
        <f t="shared" si="359"/>
        <v>149</v>
      </c>
      <c r="C159" s="2"/>
      <c r="D159" s="48" t="str">
        <f>IF(ISBLANK('IP Rules'!H159),"",'IP Rules'!H159)</f>
        <v/>
      </c>
      <c r="E159" s="52" t="str">
        <f t="shared" si="275"/>
        <v/>
      </c>
      <c r="F159" s="52" t="str">
        <f t="shared" si="276"/>
        <v/>
      </c>
      <c r="G159" s="52" t="str">
        <f t="shared" si="277"/>
        <v/>
      </c>
      <c r="H159" s="52" t="str">
        <f t="shared" si="278"/>
        <v/>
      </c>
      <c r="I159" s="52" t="str">
        <f t="shared" si="279"/>
        <v/>
      </c>
      <c r="J159" s="52" t="str">
        <f t="shared" si="280"/>
        <v/>
      </c>
      <c r="K159" s="52" t="str">
        <f t="shared" si="281"/>
        <v/>
      </c>
      <c r="L159" s="52" t="str">
        <f t="shared" si="282"/>
        <v/>
      </c>
      <c r="M159" s="2"/>
      <c r="N159" s="52" t="str">
        <f t="shared" si="283"/>
        <v/>
      </c>
      <c r="O159" s="2"/>
      <c r="P159" s="103" t="str">
        <f>IF(UPPER('IP Rules'!H159)="ANY","",IF(LEN(TRIM('IP Rules'!J159))=0,"",'IP Rules'!J159))</f>
        <v/>
      </c>
      <c r="Q159" s="7" t="str">
        <f t="shared" si="284"/>
        <v/>
      </c>
      <c r="R159" s="109" t="str">
        <f t="shared" si="285"/>
        <v>MISSING</v>
      </c>
      <c r="S159" s="109" t="str">
        <f t="shared" si="286"/>
        <v>MISSING</v>
      </c>
      <c r="T159" s="109" t="str">
        <f t="shared" si="287"/>
        <v>MISSING</v>
      </c>
      <c r="U159" s="110" t="str">
        <f t="shared" si="288"/>
        <v>ERROR</v>
      </c>
      <c r="V159" s="111" t="str">
        <f t="shared" si="289"/>
        <v>ERROR</v>
      </c>
      <c r="W159" s="111" t="str">
        <f t="shared" si="290"/>
        <v>ERROR</v>
      </c>
      <c r="X159" s="111" t="str">
        <f t="shared" si="291"/>
        <v>ERROR</v>
      </c>
      <c r="Y159" s="109" t="str">
        <f t="shared" si="292"/>
        <v>ERROR</v>
      </c>
      <c r="Z159" s="110" t="str">
        <f t="shared" si="293"/>
        <v>ERROR</v>
      </c>
      <c r="AA159" s="109" t="str">
        <f t="shared" si="294"/>
        <v>ERROR</v>
      </c>
      <c r="AB159" s="109" t="str">
        <f t="shared" si="295"/>
        <v>ERROR</v>
      </c>
      <c r="AC159" s="109" t="str">
        <f t="shared" si="296"/>
        <v>ERROR</v>
      </c>
      <c r="AD159" s="109" t="str">
        <f t="shared" si="297"/>
        <v>ERROR</v>
      </c>
      <c r="AE159" s="110" t="str">
        <f t="shared" si="298"/>
        <v>ERROR</v>
      </c>
      <c r="AF159" s="7" t="str">
        <f t="shared" si="299"/>
        <v/>
      </c>
      <c r="AG159" s="104" t="str">
        <f t="shared" si="300"/>
        <v/>
      </c>
      <c r="AH159" s="104" t="str">
        <f t="shared" si="301"/>
        <v/>
      </c>
      <c r="AI159" s="104" t="str">
        <f t="shared" si="302"/>
        <v/>
      </c>
      <c r="AJ159" s="114" t="str">
        <f>IF(AND(Q159&lt;&gt;"ERROR",UPPER('IP Rules'!D159)="GLOBAL",UPPER(N159)="ANY"),"All_IPs","")</f>
        <v/>
      </c>
      <c r="AK159" s="114" t="str">
        <f>IF(AND(Q159&lt;&gt;"ERROR",UPPER('IP Rules'!D159)="NATIONAL",UPPER(N159)="ANY"),"GRP_ALL_CNSP_SUBNETS","")</f>
        <v/>
      </c>
      <c r="AL159" s="104" t="str">
        <f>IF(LEN(TRIM(D159))=0,"",IF(AND(Q159&lt;&gt;"ERROR",UPPER('IP Rules'!H159)&lt;&gt;"ANY"),AI159&amp;N159&amp;"_"&amp;AG159,""))</f>
        <v/>
      </c>
      <c r="AM159" s="109" t="str">
        <f t="shared" si="303"/>
        <v>FAILED CHECKS</v>
      </c>
      <c r="AN159" s="2"/>
      <c r="AO159" s="62" t="str">
        <f t="shared" si="270"/>
        <v/>
      </c>
      <c r="AP159" s="26"/>
      <c r="AQ159" s="62" t="str">
        <f t="shared" si="304"/>
        <v/>
      </c>
      <c r="AR159" s="26"/>
      <c r="AS159" s="6">
        <f>'IP Rules'!F159</f>
        <v>0</v>
      </c>
      <c r="AT159" s="2"/>
      <c r="AU159" s="6">
        <f t="shared" si="305"/>
        <v>149</v>
      </c>
      <c r="AV159" s="2"/>
      <c r="AW159" s="46" t="str">
        <f>IF(ISBLANK('IP Rules'!L159),"",'IP Rules'!L159)</f>
        <v/>
      </c>
      <c r="AX159" s="2"/>
      <c r="AY159" s="52" t="str">
        <f t="shared" si="306"/>
        <v/>
      </c>
      <c r="AZ159" s="52" t="str">
        <f t="shared" si="307"/>
        <v/>
      </c>
      <c r="BA159" s="52" t="str">
        <f t="shared" si="308"/>
        <v/>
      </c>
      <c r="BB159" s="52" t="str">
        <f t="shared" si="309"/>
        <v/>
      </c>
      <c r="BC159" s="52" t="str">
        <f t="shared" si="310"/>
        <v/>
      </c>
      <c r="BD159" s="52" t="str">
        <f t="shared" si="311"/>
        <v/>
      </c>
      <c r="BE159" s="52" t="str">
        <f t="shared" si="312"/>
        <v/>
      </c>
      <c r="BF159" s="52" t="str">
        <f t="shared" si="313"/>
        <v/>
      </c>
      <c r="BG159" s="52" t="str">
        <f t="shared" si="314"/>
        <v/>
      </c>
      <c r="BH159" s="2"/>
      <c r="BI159" s="103" t="str">
        <f>IF(ISBLANK('IP Rules'!N159),"",'IP Rules'!N159)</f>
        <v/>
      </c>
      <c r="BJ159" s="110" t="str">
        <f t="shared" si="363"/>
        <v/>
      </c>
      <c r="BK159" s="109" t="str">
        <f t="shared" si="364"/>
        <v>MISSING</v>
      </c>
      <c r="BL159" s="109" t="str">
        <f t="shared" si="365"/>
        <v>MISSING</v>
      </c>
      <c r="BM159" s="109" t="str">
        <f t="shared" si="366"/>
        <v>MISSING</v>
      </c>
      <c r="BN159" s="110" t="str">
        <f t="shared" si="367"/>
        <v>ERROR</v>
      </c>
      <c r="BO159" s="111" t="str">
        <f t="shared" si="368"/>
        <v>ERROR</v>
      </c>
      <c r="BP159" s="111" t="str">
        <f t="shared" si="369"/>
        <v>ERROR</v>
      </c>
      <c r="BQ159" s="111" t="str">
        <f t="shared" si="370"/>
        <v>ERROR</v>
      </c>
      <c r="BR159" s="109" t="str">
        <f t="shared" si="371"/>
        <v>ERROR</v>
      </c>
      <c r="BS159" s="110" t="str">
        <f t="shared" si="372"/>
        <v>ERROR</v>
      </c>
      <c r="BT159" s="109" t="str">
        <f t="shared" si="315"/>
        <v>ERROR</v>
      </c>
      <c r="BU159" s="109" t="str">
        <f t="shared" si="316"/>
        <v>ERROR</v>
      </c>
      <c r="BV159" s="109" t="str">
        <f t="shared" si="317"/>
        <v>ERROR</v>
      </c>
      <c r="BW159" s="109" t="str">
        <f t="shared" si="318"/>
        <v>ERROR</v>
      </c>
      <c r="BX159" s="110" t="str">
        <f t="shared" si="373"/>
        <v>ERROR</v>
      </c>
      <c r="BY159" s="110" t="str">
        <f t="shared" si="361"/>
        <v/>
      </c>
      <c r="BZ159" s="117" t="str">
        <f t="shared" si="319"/>
        <v>OK</v>
      </c>
      <c r="CA159" s="104" t="str">
        <f t="shared" si="374"/>
        <v/>
      </c>
      <c r="CB159" s="104" t="str">
        <f t="shared" si="375"/>
        <v/>
      </c>
      <c r="CC159" s="104" t="str">
        <f t="shared" si="376"/>
        <v/>
      </c>
      <c r="CD159" s="109" t="str">
        <f t="shared" si="320"/>
        <v>FAILED CHECKS</v>
      </c>
      <c r="CE159" s="22"/>
      <c r="CF159" s="116" t="str">
        <f t="shared" si="377"/>
        <v>ERROR</v>
      </c>
      <c r="CG159" s="116" t="str">
        <f t="shared" si="378"/>
        <v>-</v>
      </c>
      <c r="CH159" s="116" t="str">
        <f t="shared" si="379"/>
        <v>-</v>
      </c>
      <c r="CI159" s="116" t="str">
        <f t="shared" si="380"/>
        <v>-</v>
      </c>
      <c r="CJ159" s="116">
        <f t="shared" si="321"/>
        <v>0</v>
      </c>
      <c r="CK159" s="116">
        <f t="shared" si="322"/>
        <v>0</v>
      </c>
      <c r="CL159" s="116">
        <f t="shared" si="323"/>
        <v>0</v>
      </c>
      <c r="CM159" s="116">
        <f t="shared" si="324"/>
        <v>0</v>
      </c>
      <c r="CN159" s="116">
        <f t="shared" si="325"/>
        <v>0</v>
      </c>
      <c r="CO159" s="116">
        <f t="shared" si="326"/>
        <v>0</v>
      </c>
      <c r="CP159" s="116">
        <f t="shared" si="327"/>
        <v>0</v>
      </c>
      <c r="CQ159" s="116">
        <f t="shared" si="328"/>
        <v>0</v>
      </c>
      <c r="CR159" s="116">
        <f t="shared" si="329"/>
        <v>0</v>
      </c>
      <c r="CS159" s="116">
        <f t="shared" si="330"/>
        <v>0</v>
      </c>
      <c r="CT159" s="116">
        <f t="shared" si="331"/>
        <v>0</v>
      </c>
      <c r="CU159" s="116">
        <f t="shared" si="332"/>
        <v>0</v>
      </c>
      <c r="CV159" s="116">
        <f t="shared" si="333"/>
        <v>0</v>
      </c>
      <c r="CW159" s="116">
        <f t="shared" si="334"/>
        <v>0</v>
      </c>
      <c r="CX159" s="116">
        <f t="shared" si="335"/>
        <v>0</v>
      </c>
      <c r="CY159" s="116">
        <f t="shared" si="336"/>
        <v>0</v>
      </c>
      <c r="CZ159" s="116">
        <f t="shared" si="337"/>
        <v>0</v>
      </c>
      <c r="DA159" s="116">
        <f t="shared" si="338"/>
        <v>0</v>
      </c>
      <c r="DB159" s="116">
        <f t="shared" si="339"/>
        <v>0</v>
      </c>
      <c r="DC159" s="116">
        <f t="shared" si="340"/>
        <v>0</v>
      </c>
      <c r="DD159" s="116">
        <f t="shared" si="341"/>
        <v>0</v>
      </c>
      <c r="DE159" s="116">
        <f t="shared" si="342"/>
        <v>0</v>
      </c>
      <c r="DF159" s="116">
        <f t="shared" si="343"/>
        <v>0</v>
      </c>
      <c r="DG159" s="116">
        <f t="shared" si="344"/>
        <v>0</v>
      </c>
      <c r="DH159" s="116">
        <f t="shared" si="345"/>
        <v>0</v>
      </c>
      <c r="DI159" s="116">
        <f t="shared" si="346"/>
        <v>0</v>
      </c>
      <c r="DJ159" s="116">
        <f t="shared" si="347"/>
        <v>0</v>
      </c>
      <c r="DK159" s="116">
        <f t="shared" si="348"/>
        <v>0</v>
      </c>
      <c r="DL159" s="116">
        <f t="shared" si="349"/>
        <v>0</v>
      </c>
      <c r="DM159" s="116">
        <f t="shared" si="350"/>
        <v>0</v>
      </c>
      <c r="DN159" s="116">
        <f t="shared" si="351"/>
        <v>0</v>
      </c>
      <c r="DO159" s="116">
        <f t="shared" si="352"/>
        <v>0</v>
      </c>
      <c r="DP159" s="116">
        <f t="shared" si="353"/>
        <v>0</v>
      </c>
      <c r="DQ159" s="116">
        <f t="shared" si="354"/>
        <v>0</v>
      </c>
      <c r="DR159" s="116">
        <f t="shared" si="355"/>
        <v>0</v>
      </c>
      <c r="DS159" s="116">
        <f t="shared" si="356"/>
        <v>0</v>
      </c>
      <c r="DT159" s="116">
        <f t="shared" si="362"/>
        <v>0</v>
      </c>
      <c r="DU159" s="116">
        <f t="shared" si="357"/>
        <v>0</v>
      </c>
      <c r="DV159" s="116">
        <f t="shared" si="381"/>
        <v>0</v>
      </c>
      <c r="DW159" s="116">
        <f t="shared" si="382"/>
        <v>0</v>
      </c>
      <c r="DX159" s="114" t="b">
        <f t="shared" si="271"/>
        <v>0</v>
      </c>
      <c r="DY159" s="116" t="str">
        <f t="shared" si="358"/>
        <v>FAILED CHECKS</v>
      </c>
      <c r="DZ159" s="2"/>
      <c r="EA159" s="105" t="str">
        <f t="shared" si="272"/>
        <v/>
      </c>
      <c r="EB159" s="2"/>
      <c r="EC159" s="105" t="str">
        <f t="shared" si="273"/>
        <v/>
      </c>
      <c r="ED159" s="2"/>
      <c r="EE159" s="105" t="str">
        <f t="shared" si="274"/>
        <v/>
      </c>
      <c r="EF159" s="2"/>
      <c r="EG159" s="6">
        <f t="shared" si="360"/>
        <v>149</v>
      </c>
      <c r="EH159" s="2"/>
      <c r="EI159" s="29" t="str">
        <f>IF(ISBLANK('IP Rules'!P159),"",'IP Rules'!P159)</f>
        <v/>
      </c>
      <c r="EJ159" s="2"/>
      <c r="EK159" s="29" t="str">
        <f>IF(ISBLANK('IP Rules'!R159),"",'IP Rules'!R159)</f>
        <v/>
      </c>
      <c r="EL159" s="2"/>
      <c r="EM159" s="29" t="str">
        <f>IF(ISBLANK('IP Rules'!T159),"",'IP Rules'!T159)</f>
        <v/>
      </c>
      <c r="EN159" s="2"/>
      <c r="EO159" s="7" t="str">
        <f t="shared" si="265"/>
        <v>NO</v>
      </c>
      <c r="EP159" s="7" t="str">
        <f t="shared" si="266"/>
        <v>NO</v>
      </c>
      <c r="EQ159" s="7" t="str">
        <f t="shared" si="267"/>
        <v/>
      </c>
      <c r="ER159" s="7" t="str">
        <f t="shared" si="268"/>
        <v/>
      </c>
      <c r="ES159" s="7" t="str">
        <f>IF(AND(ISNUMBER('IP Rules'!R159),'IP Rules'!R159&gt;=0,'IP Rules'!R159&lt;=65535),"GOOD","BAD")</f>
        <v>BAD</v>
      </c>
      <c r="ET159" s="7" t="str">
        <f>IF(OR(AND(ISNUMBER('IP Rules'!T159),'IP Rules'!T159&gt;=1,'IP Rules'!T159&lt;=65535,'IP Rules'!R159&lt;'IP Rules'!T159),'IP Rules'!T159=""),"GOOD","BAD")</f>
        <v>GOOD</v>
      </c>
      <c r="EU159" s="9" t="str">
        <f t="shared" si="269"/>
        <v/>
      </c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</row>
    <row r="160" spans="1:211" ht="15.75" thickBot="1">
      <c r="A160" s="2"/>
      <c r="B160" s="6">
        <f t="shared" si="359"/>
        <v>150</v>
      </c>
      <c r="C160" s="2"/>
      <c r="D160" s="48" t="str">
        <f>IF(ISBLANK('IP Rules'!H160),"",'IP Rules'!H160)</f>
        <v/>
      </c>
      <c r="E160" s="52" t="str">
        <f t="shared" si="275"/>
        <v/>
      </c>
      <c r="F160" s="52" t="str">
        <f t="shared" si="276"/>
        <v/>
      </c>
      <c r="G160" s="52" t="str">
        <f t="shared" si="277"/>
        <v/>
      </c>
      <c r="H160" s="52" t="str">
        <f t="shared" si="278"/>
        <v/>
      </c>
      <c r="I160" s="52" t="str">
        <f t="shared" si="279"/>
        <v/>
      </c>
      <c r="J160" s="52" t="str">
        <f t="shared" si="280"/>
        <v/>
      </c>
      <c r="K160" s="52" t="str">
        <f t="shared" si="281"/>
        <v/>
      </c>
      <c r="L160" s="52" t="str">
        <f t="shared" si="282"/>
        <v/>
      </c>
      <c r="M160" s="2"/>
      <c r="N160" s="52" t="str">
        <f t="shared" si="283"/>
        <v/>
      </c>
      <c r="O160" s="2"/>
      <c r="P160" s="103" t="str">
        <f>IF(UPPER('IP Rules'!H160)="ANY","",IF(LEN(TRIM('IP Rules'!J160))=0,"",'IP Rules'!J160))</f>
        <v/>
      </c>
      <c r="Q160" s="7" t="str">
        <f t="shared" si="284"/>
        <v/>
      </c>
      <c r="R160" s="109" t="str">
        <f t="shared" si="285"/>
        <v>MISSING</v>
      </c>
      <c r="S160" s="109" t="str">
        <f t="shared" si="286"/>
        <v>MISSING</v>
      </c>
      <c r="T160" s="109" t="str">
        <f t="shared" si="287"/>
        <v>MISSING</v>
      </c>
      <c r="U160" s="110" t="str">
        <f t="shared" si="288"/>
        <v>ERROR</v>
      </c>
      <c r="V160" s="111" t="str">
        <f t="shared" si="289"/>
        <v>ERROR</v>
      </c>
      <c r="W160" s="111" t="str">
        <f t="shared" si="290"/>
        <v>ERROR</v>
      </c>
      <c r="X160" s="111" t="str">
        <f t="shared" si="291"/>
        <v>ERROR</v>
      </c>
      <c r="Y160" s="109" t="str">
        <f t="shared" si="292"/>
        <v>ERROR</v>
      </c>
      <c r="Z160" s="110" t="str">
        <f t="shared" si="293"/>
        <v>ERROR</v>
      </c>
      <c r="AA160" s="109" t="str">
        <f t="shared" si="294"/>
        <v>ERROR</v>
      </c>
      <c r="AB160" s="109" t="str">
        <f t="shared" si="295"/>
        <v>ERROR</v>
      </c>
      <c r="AC160" s="109" t="str">
        <f t="shared" si="296"/>
        <v>ERROR</v>
      </c>
      <c r="AD160" s="109" t="str">
        <f t="shared" si="297"/>
        <v>ERROR</v>
      </c>
      <c r="AE160" s="110" t="str">
        <f t="shared" si="298"/>
        <v>ERROR</v>
      </c>
      <c r="AF160" s="7" t="str">
        <f t="shared" si="299"/>
        <v/>
      </c>
      <c r="AG160" s="104" t="str">
        <f t="shared" si="300"/>
        <v/>
      </c>
      <c r="AH160" s="104" t="str">
        <f t="shared" si="301"/>
        <v/>
      </c>
      <c r="AI160" s="104" t="str">
        <f t="shared" si="302"/>
        <v/>
      </c>
      <c r="AJ160" s="114" t="str">
        <f>IF(AND(Q160&lt;&gt;"ERROR",UPPER('IP Rules'!D160)="GLOBAL",UPPER(N160)="ANY"),"All_IPs","")</f>
        <v/>
      </c>
      <c r="AK160" s="114" t="str">
        <f>IF(AND(Q160&lt;&gt;"ERROR",UPPER('IP Rules'!D160)="NATIONAL",UPPER(N160)="ANY"),"GRP_ALL_CNSP_SUBNETS","")</f>
        <v/>
      </c>
      <c r="AL160" s="104" t="str">
        <f>IF(LEN(TRIM(D160))=0,"",IF(AND(Q160&lt;&gt;"ERROR",UPPER('IP Rules'!H160)&lt;&gt;"ANY"),AI160&amp;N160&amp;"_"&amp;AG160,""))</f>
        <v/>
      </c>
      <c r="AM160" s="109" t="str">
        <f t="shared" si="303"/>
        <v>FAILED CHECKS</v>
      </c>
      <c r="AN160" s="2"/>
      <c r="AO160" s="62" t="str">
        <f t="shared" si="270"/>
        <v/>
      </c>
      <c r="AP160" s="26"/>
      <c r="AQ160" s="62" t="str">
        <f t="shared" si="304"/>
        <v/>
      </c>
      <c r="AR160" s="26"/>
      <c r="AS160" s="6">
        <f>'IP Rules'!F160</f>
        <v>0</v>
      </c>
      <c r="AT160" s="2"/>
      <c r="AU160" s="6">
        <f t="shared" si="305"/>
        <v>150</v>
      </c>
      <c r="AV160" s="2"/>
      <c r="AW160" s="46" t="str">
        <f>IF(ISBLANK('IP Rules'!L160),"",'IP Rules'!L160)</f>
        <v/>
      </c>
      <c r="AX160" s="2"/>
      <c r="AY160" s="52" t="str">
        <f t="shared" si="306"/>
        <v/>
      </c>
      <c r="AZ160" s="52" t="str">
        <f t="shared" si="307"/>
        <v/>
      </c>
      <c r="BA160" s="52" t="str">
        <f t="shared" si="308"/>
        <v/>
      </c>
      <c r="BB160" s="52" t="str">
        <f t="shared" si="309"/>
        <v/>
      </c>
      <c r="BC160" s="52" t="str">
        <f t="shared" si="310"/>
        <v/>
      </c>
      <c r="BD160" s="52" t="str">
        <f t="shared" si="311"/>
        <v/>
      </c>
      <c r="BE160" s="52" t="str">
        <f t="shared" si="312"/>
        <v/>
      </c>
      <c r="BF160" s="52" t="str">
        <f t="shared" si="313"/>
        <v/>
      </c>
      <c r="BG160" s="52" t="str">
        <f t="shared" si="314"/>
        <v/>
      </c>
      <c r="BH160" s="2"/>
      <c r="BI160" s="103" t="str">
        <f>IF(ISBLANK('IP Rules'!N160),"",'IP Rules'!N160)</f>
        <v/>
      </c>
      <c r="BJ160" s="110" t="str">
        <f t="shared" si="363"/>
        <v/>
      </c>
      <c r="BK160" s="109" t="str">
        <f t="shared" si="364"/>
        <v>MISSING</v>
      </c>
      <c r="BL160" s="109" t="str">
        <f t="shared" si="365"/>
        <v>MISSING</v>
      </c>
      <c r="BM160" s="109" t="str">
        <f t="shared" si="366"/>
        <v>MISSING</v>
      </c>
      <c r="BN160" s="110" t="str">
        <f t="shared" si="367"/>
        <v>ERROR</v>
      </c>
      <c r="BO160" s="111" t="str">
        <f t="shared" si="368"/>
        <v>ERROR</v>
      </c>
      <c r="BP160" s="111" t="str">
        <f t="shared" si="369"/>
        <v>ERROR</v>
      </c>
      <c r="BQ160" s="111" t="str">
        <f t="shared" si="370"/>
        <v>ERROR</v>
      </c>
      <c r="BR160" s="109" t="str">
        <f t="shared" si="371"/>
        <v>ERROR</v>
      </c>
      <c r="BS160" s="110" t="str">
        <f t="shared" si="372"/>
        <v>ERROR</v>
      </c>
      <c r="BT160" s="109" t="str">
        <f t="shared" si="315"/>
        <v>ERROR</v>
      </c>
      <c r="BU160" s="109" t="str">
        <f t="shared" si="316"/>
        <v>ERROR</v>
      </c>
      <c r="BV160" s="109" t="str">
        <f t="shared" si="317"/>
        <v>ERROR</v>
      </c>
      <c r="BW160" s="109" t="str">
        <f t="shared" si="318"/>
        <v>ERROR</v>
      </c>
      <c r="BX160" s="110" t="str">
        <f t="shared" si="373"/>
        <v>ERROR</v>
      </c>
      <c r="BY160" s="110" t="str">
        <f t="shared" si="361"/>
        <v/>
      </c>
      <c r="BZ160" s="117" t="str">
        <f t="shared" si="319"/>
        <v>OK</v>
      </c>
      <c r="CA160" s="104" t="str">
        <f t="shared" si="374"/>
        <v/>
      </c>
      <c r="CB160" s="104" t="str">
        <f t="shared" si="375"/>
        <v/>
      </c>
      <c r="CC160" s="104" t="str">
        <f t="shared" si="376"/>
        <v/>
      </c>
      <c r="CD160" s="109" t="str">
        <f t="shared" si="320"/>
        <v>FAILED CHECKS</v>
      </c>
      <c r="CE160" s="22"/>
      <c r="CF160" s="116" t="str">
        <f t="shared" si="377"/>
        <v>ERROR</v>
      </c>
      <c r="CG160" s="116" t="str">
        <f t="shared" si="378"/>
        <v>-</v>
      </c>
      <c r="CH160" s="116" t="str">
        <f t="shared" si="379"/>
        <v>-</v>
      </c>
      <c r="CI160" s="116" t="str">
        <f t="shared" si="380"/>
        <v>-</v>
      </c>
      <c r="CJ160" s="116">
        <f t="shared" si="321"/>
        <v>0</v>
      </c>
      <c r="CK160" s="116">
        <f t="shared" si="322"/>
        <v>0</v>
      </c>
      <c r="CL160" s="116">
        <f t="shared" si="323"/>
        <v>0</v>
      </c>
      <c r="CM160" s="116">
        <f t="shared" si="324"/>
        <v>0</v>
      </c>
      <c r="CN160" s="116">
        <f t="shared" si="325"/>
        <v>0</v>
      </c>
      <c r="CO160" s="116">
        <f t="shared" si="326"/>
        <v>0</v>
      </c>
      <c r="CP160" s="116">
        <f t="shared" si="327"/>
        <v>0</v>
      </c>
      <c r="CQ160" s="116">
        <f t="shared" si="328"/>
        <v>0</v>
      </c>
      <c r="CR160" s="116">
        <f t="shared" si="329"/>
        <v>0</v>
      </c>
      <c r="CS160" s="116">
        <f t="shared" si="330"/>
        <v>0</v>
      </c>
      <c r="CT160" s="116">
        <f t="shared" si="331"/>
        <v>0</v>
      </c>
      <c r="CU160" s="116">
        <f t="shared" si="332"/>
        <v>0</v>
      </c>
      <c r="CV160" s="116">
        <f t="shared" si="333"/>
        <v>0</v>
      </c>
      <c r="CW160" s="116">
        <f t="shared" si="334"/>
        <v>0</v>
      </c>
      <c r="CX160" s="116">
        <f t="shared" si="335"/>
        <v>0</v>
      </c>
      <c r="CY160" s="116">
        <f t="shared" si="336"/>
        <v>0</v>
      </c>
      <c r="CZ160" s="116">
        <f t="shared" si="337"/>
        <v>0</v>
      </c>
      <c r="DA160" s="116">
        <f t="shared" si="338"/>
        <v>0</v>
      </c>
      <c r="DB160" s="116">
        <f t="shared" si="339"/>
        <v>0</v>
      </c>
      <c r="DC160" s="116">
        <f t="shared" si="340"/>
        <v>0</v>
      </c>
      <c r="DD160" s="116">
        <f t="shared" si="341"/>
        <v>0</v>
      </c>
      <c r="DE160" s="116">
        <f t="shared" si="342"/>
        <v>0</v>
      </c>
      <c r="DF160" s="116">
        <f t="shared" si="343"/>
        <v>0</v>
      </c>
      <c r="DG160" s="116">
        <f t="shared" si="344"/>
        <v>0</v>
      </c>
      <c r="DH160" s="116">
        <f t="shared" si="345"/>
        <v>0</v>
      </c>
      <c r="DI160" s="116">
        <f t="shared" si="346"/>
        <v>0</v>
      </c>
      <c r="DJ160" s="116">
        <f t="shared" si="347"/>
        <v>0</v>
      </c>
      <c r="DK160" s="116">
        <f t="shared" si="348"/>
        <v>0</v>
      </c>
      <c r="DL160" s="116">
        <f t="shared" si="349"/>
        <v>0</v>
      </c>
      <c r="DM160" s="116">
        <f t="shared" si="350"/>
        <v>0</v>
      </c>
      <c r="DN160" s="116">
        <f t="shared" si="351"/>
        <v>0</v>
      </c>
      <c r="DO160" s="116">
        <f t="shared" si="352"/>
        <v>0</v>
      </c>
      <c r="DP160" s="116">
        <f t="shared" si="353"/>
        <v>0</v>
      </c>
      <c r="DQ160" s="116">
        <f t="shared" si="354"/>
        <v>0</v>
      </c>
      <c r="DR160" s="116">
        <f t="shared" si="355"/>
        <v>0</v>
      </c>
      <c r="DS160" s="116">
        <f t="shared" si="356"/>
        <v>0</v>
      </c>
      <c r="DT160" s="116">
        <f t="shared" si="362"/>
        <v>0</v>
      </c>
      <c r="DU160" s="116">
        <f t="shared" si="357"/>
        <v>0</v>
      </c>
      <c r="DV160" s="116">
        <f t="shared" si="381"/>
        <v>0</v>
      </c>
      <c r="DW160" s="116">
        <f t="shared" si="382"/>
        <v>0</v>
      </c>
      <c r="DX160" s="114" t="b">
        <f t="shared" si="271"/>
        <v>0</v>
      </c>
      <c r="DY160" s="116" t="str">
        <f t="shared" si="358"/>
        <v>FAILED CHECKS</v>
      </c>
      <c r="DZ160" s="2"/>
      <c r="EA160" s="105" t="str">
        <f t="shared" si="272"/>
        <v/>
      </c>
      <c r="EB160" s="2"/>
      <c r="EC160" s="105" t="str">
        <f t="shared" si="273"/>
        <v/>
      </c>
      <c r="ED160" s="2"/>
      <c r="EE160" s="105" t="str">
        <f t="shared" si="274"/>
        <v/>
      </c>
      <c r="EF160" s="2"/>
      <c r="EG160" s="6">
        <f t="shared" si="360"/>
        <v>150</v>
      </c>
      <c r="EH160" s="2"/>
      <c r="EI160" s="29" t="str">
        <f>IF(ISBLANK('IP Rules'!P160),"",'IP Rules'!P160)</f>
        <v/>
      </c>
      <c r="EJ160" s="2"/>
      <c r="EK160" s="29" t="str">
        <f>IF(ISBLANK('IP Rules'!R160),"",'IP Rules'!R160)</f>
        <v/>
      </c>
      <c r="EL160" s="2"/>
      <c r="EM160" s="29" t="str">
        <f>IF(ISBLANK('IP Rules'!T160),"",'IP Rules'!T160)</f>
        <v/>
      </c>
      <c r="EN160" s="2"/>
      <c r="EO160" s="7" t="str">
        <f t="shared" si="265"/>
        <v>NO</v>
      </c>
      <c r="EP160" s="7" t="str">
        <f t="shared" si="266"/>
        <v>NO</v>
      </c>
      <c r="EQ160" s="7" t="str">
        <f t="shared" si="267"/>
        <v/>
      </c>
      <c r="ER160" s="7" t="str">
        <f t="shared" si="268"/>
        <v/>
      </c>
      <c r="ES160" s="7" t="str">
        <f>IF(AND(ISNUMBER('IP Rules'!R160),'IP Rules'!R160&gt;=0,'IP Rules'!R160&lt;=65535),"GOOD","BAD")</f>
        <v>BAD</v>
      </c>
      <c r="ET160" s="7" t="str">
        <f>IF(OR(AND(ISNUMBER('IP Rules'!T160),'IP Rules'!T160&gt;=1,'IP Rules'!T160&lt;=65535,'IP Rules'!R160&lt;'IP Rules'!T160),'IP Rules'!T160=""),"GOOD","BAD")</f>
        <v>GOOD</v>
      </c>
      <c r="EU160" s="9" t="str">
        <f t="shared" si="269"/>
        <v/>
      </c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</row>
    <row r="161" spans="1:211" ht="15.75" thickBot="1">
      <c r="A161" s="2"/>
      <c r="B161" s="6">
        <f t="shared" si="359"/>
        <v>151</v>
      </c>
      <c r="C161" s="2"/>
      <c r="D161" s="48" t="str">
        <f>IF(ISBLANK('IP Rules'!H161),"",'IP Rules'!H161)</f>
        <v/>
      </c>
      <c r="E161" s="52" t="str">
        <f t="shared" si="275"/>
        <v/>
      </c>
      <c r="F161" s="52" t="str">
        <f t="shared" si="276"/>
        <v/>
      </c>
      <c r="G161" s="52" t="str">
        <f t="shared" si="277"/>
        <v/>
      </c>
      <c r="H161" s="52" t="str">
        <f t="shared" si="278"/>
        <v/>
      </c>
      <c r="I161" s="52" t="str">
        <f t="shared" si="279"/>
        <v/>
      </c>
      <c r="J161" s="52" t="str">
        <f t="shared" si="280"/>
        <v/>
      </c>
      <c r="K161" s="52" t="str">
        <f t="shared" si="281"/>
        <v/>
      </c>
      <c r="L161" s="52" t="str">
        <f t="shared" si="282"/>
        <v/>
      </c>
      <c r="M161" s="2"/>
      <c r="N161" s="52" t="str">
        <f t="shared" si="283"/>
        <v/>
      </c>
      <c r="O161" s="2"/>
      <c r="P161" s="103" t="str">
        <f>IF(UPPER('IP Rules'!H161)="ANY","",IF(LEN(TRIM('IP Rules'!J161))=0,"",'IP Rules'!J161))</f>
        <v/>
      </c>
      <c r="Q161" s="7" t="str">
        <f t="shared" si="284"/>
        <v/>
      </c>
      <c r="R161" s="109" t="str">
        <f t="shared" si="285"/>
        <v>MISSING</v>
      </c>
      <c r="S161" s="109" t="str">
        <f t="shared" si="286"/>
        <v>MISSING</v>
      </c>
      <c r="T161" s="109" t="str">
        <f t="shared" si="287"/>
        <v>MISSING</v>
      </c>
      <c r="U161" s="110" t="str">
        <f t="shared" si="288"/>
        <v>ERROR</v>
      </c>
      <c r="V161" s="111" t="str">
        <f t="shared" si="289"/>
        <v>ERROR</v>
      </c>
      <c r="W161" s="111" t="str">
        <f t="shared" si="290"/>
        <v>ERROR</v>
      </c>
      <c r="X161" s="111" t="str">
        <f t="shared" si="291"/>
        <v>ERROR</v>
      </c>
      <c r="Y161" s="109" t="str">
        <f t="shared" si="292"/>
        <v>ERROR</v>
      </c>
      <c r="Z161" s="110" t="str">
        <f t="shared" si="293"/>
        <v>ERROR</v>
      </c>
      <c r="AA161" s="109" t="str">
        <f t="shared" si="294"/>
        <v>ERROR</v>
      </c>
      <c r="AB161" s="109" t="str">
        <f t="shared" si="295"/>
        <v>ERROR</v>
      </c>
      <c r="AC161" s="109" t="str">
        <f t="shared" si="296"/>
        <v>ERROR</v>
      </c>
      <c r="AD161" s="109" t="str">
        <f t="shared" si="297"/>
        <v>ERROR</v>
      </c>
      <c r="AE161" s="110" t="str">
        <f t="shared" si="298"/>
        <v>ERROR</v>
      </c>
      <c r="AF161" s="7" t="str">
        <f t="shared" si="299"/>
        <v/>
      </c>
      <c r="AG161" s="104" t="str">
        <f t="shared" si="300"/>
        <v/>
      </c>
      <c r="AH161" s="104" t="str">
        <f t="shared" si="301"/>
        <v/>
      </c>
      <c r="AI161" s="104" t="str">
        <f t="shared" si="302"/>
        <v/>
      </c>
      <c r="AJ161" s="114" t="str">
        <f>IF(AND(Q161&lt;&gt;"ERROR",UPPER('IP Rules'!D161)="GLOBAL",UPPER(N161)="ANY"),"All_IPs","")</f>
        <v/>
      </c>
      <c r="AK161" s="114" t="str">
        <f>IF(AND(Q161&lt;&gt;"ERROR",UPPER('IP Rules'!D161)="NATIONAL",UPPER(N161)="ANY"),"GRP_ALL_CNSP_SUBNETS","")</f>
        <v/>
      </c>
      <c r="AL161" s="104" t="str">
        <f>IF(LEN(TRIM(D161))=0,"",IF(AND(Q161&lt;&gt;"ERROR",UPPER('IP Rules'!H161)&lt;&gt;"ANY"),AI161&amp;N161&amp;"_"&amp;AG161,""))</f>
        <v/>
      </c>
      <c r="AM161" s="109" t="str">
        <f t="shared" si="303"/>
        <v>FAILED CHECKS</v>
      </c>
      <c r="AN161" s="2"/>
      <c r="AO161" s="62" t="str">
        <f t="shared" si="270"/>
        <v/>
      </c>
      <c r="AP161" s="26"/>
      <c r="AQ161" s="62" t="str">
        <f t="shared" si="304"/>
        <v/>
      </c>
      <c r="AR161" s="26"/>
      <c r="AS161" s="6">
        <f>'IP Rules'!F161</f>
        <v>0</v>
      </c>
      <c r="AT161" s="2"/>
      <c r="AU161" s="6">
        <f t="shared" si="305"/>
        <v>151</v>
      </c>
      <c r="AV161" s="2"/>
      <c r="AW161" s="46" t="str">
        <f>IF(ISBLANK('IP Rules'!L161),"",'IP Rules'!L161)</f>
        <v/>
      </c>
      <c r="AX161" s="2"/>
      <c r="AY161" s="52" t="str">
        <f t="shared" si="306"/>
        <v/>
      </c>
      <c r="AZ161" s="52" t="str">
        <f t="shared" si="307"/>
        <v/>
      </c>
      <c r="BA161" s="52" t="str">
        <f t="shared" si="308"/>
        <v/>
      </c>
      <c r="BB161" s="52" t="str">
        <f t="shared" si="309"/>
        <v/>
      </c>
      <c r="BC161" s="52" t="str">
        <f t="shared" si="310"/>
        <v/>
      </c>
      <c r="BD161" s="52" t="str">
        <f t="shared" si="311"/>
        <v/>
      </c>
      <c r="BE161" s="52" t="str">
        <f t="shared" si="312"/>
        <v/>
      </c>
      <c r="BF161" s="52" t="str">
        <f t="shared" si="313"/>
        <v/>
      </c>
      <c r="BG161" s="52" t="str">
        <f t="shared" si="314"/>
        <v/>
      </c>
      <c r="BH161" s="2"/>
      <c r="BI161" s="103" t="str">
        <f>IF(ISBLANK('IP Rules'!N161),"",'IP Rules'!N161)</f>
        <v/>
      </c>
      <c r="BJ161" s="110" t="str">
        <f t="shared" si="363"/>
        <v/>
      </c>
      <c r="BK161" s="109" t="str">
        <f t="shared" si="364"/>
        <v>MISSING</v>
      </c>
      <c r="BL161" s="109" t="str">
        <f t="shared" si="365"/>
        <v>MISSING</v>
      </c>
      <c r="BM161" s="109" t="str">
        <f t="shared" si="366"/>
        <v>MISSING</v>
      </c>
      <c r="BN161" s="110" t="str">
        <f t="shared" si="367"/>
        <v>ERROR</v>
      </c>
      <c r="BO161" s="111" t="str">
        <f t="shared" si="368"/>
        <v>ERROR</v>
      </c>
      <c r="BP161" s="111" t="str">
        <f t="shared" si="369"/>
        <v>ERROR</v>
      </c>
      <c r="BQ161" s="111" t="str">
        <f t="shared" si="370"/>
        <v>ERROR</v>
      </c>
      <c r="BR161" s="109" t="str">
        <f t="shared" si="371"/>
        <v>ERROR</v>
      </c>
      <c r="BS161" s="110" t="str">
        <f t="shared" si="372"/>
        <v>ERROR</v>
      </c>
      <c r="BT161" s="109" t="str">
        <f t="shared" si="315"/>
        <v>ERROR</v>
      </c>
      <c r="BU161" s="109" t="str">
        <f t="shared" si="316"/>
        <v>ERROR</v>
      </c>
      <c r="BV161" s="109" t="str">
        <f t="shared" si="317"/>
        <v>ERROR</v>
      </c>
      <c r="BW161" s="109" t="str">
        <f t="shared" si="318"/>
        <v>ERROR</v>
      </c>
      <c r="BX161" s="110" t="str">
        <f t="shared" si="373"/>
        <v>ERROR</v>
      </c>
      <c r="BY161" s="110" t="str">
        <f t="shared" si="361"/>
        <v/>
      </c>
      <c r="BZ161" s="117" t="str">
        <f t="shared" si="319"/>
        <v>OK</v>
      </c>
      <c r="CA161" s="104" t="str">
        <f t="shared" si="374"/>
        <v/>
      </c>
      <c r="CB161" s="104" t="str">
        <f t="shared" si="375"/>
        <v/>
      </c>
      <c r="CC161" s="104" t="str">
        <f t="shared" si="376"/>
        <v/>
      </c>
      <c r="CD161" s="109" t="str">
        <f t="shared" si="320"/>
        <v>FAILED CHECKS</v>
      </c>
      <c r="CE161" s="22"/>
      <c r="CF161" s="116" t="str">
        <f t="shared" si="377"/>
        <v>ERROR</v>
      </c>
      <c r="CG161" s="116" t="str">
        <f t="shared" si="378"/>
        <v>-</v>
      </c>
      <c r="CH161" s="116" t="str">
        <f t="shared" si="379"/>
        <v>-</v>
      </c>
      <c r="CI161" s="116" t="str">
        <f t="shared" si="380"/>
        <v>-</v>
      </c>
      <c r="CJ161" s="116">
        <f t="shared" si="321"/>
        <v>0</v>
      </c>
      <c r="CK161" s="116">
        <f t="shared" si="322"/>
        <v>0</v>
      </c>
      <c r="CL161" s="116">
        <f t="shared" si="323"/>
        <v>0</v>
      </c>
      <c r="CM161" s="116">
        <f t="shared" si="324"/>
        <v>0</v>
      </c>
      <c r="CN161" s="116">
        <f t="shared" si="325"/>
        <v>0</v>
      </c>
      <c r="CO161" s="116">
        <f t="shared" si="326"/>
        <v>0</v>
      </c>
      <c r="CP161" s="116">
        <f t="shared" si="327"/>
        <v>0</v>
      </c>
      <c r="CQ161" s="116">
        <f t="shared" si="328"/>
        <v>0</v>
      </c>
      <c r="CR161" s="116">
        <f t="shared" si="329"/>
        <v>0</v>
      </c>
      <c r="CS161" s="116">
        <f t="shared" si="330"/>
        <v>0</v>
      </c>
      <c r="CT161" s="116">
        <f t="shared" si="331"/>
        <v>0</v>
      </c>
      <c r="CU161" s="116">
        <f t="shared" si="332"/>
        <v>0</v>
      </c>
      <c r="CV161" s="116">
        <f t="shared" si="333"/>
        <v>0</v>
      </c>
      <c r="CW161" s="116">
        <f t="shared" si="334"/>
        <v>0</v>
      </c>
      <c r="CX161" s="116">
        <f t="shared" si="335"/>
        <v>0</v>
      </c>
      <c r="CY161" s="116">
        <f t="shared" si="336"/>
        <v>0</v>
      </c>
      <c r="CZ161" s="116">
        <f t="shared" si="337"/>
        <v>0</v>
      </c>
      <c r="DA161" s="116">
        <f t="shared" si="338"/>
        <v>0</v>
      </c>
      <c r="DB161" s="116">
        <f t="shared" si="339"/>
        <v>0</v>
      </c>
      <c r="DC161" s="116">
        <f t="shared" si="340"/>
        <v>0</v>
      </c>
      <c r="DD161" s="116">
        <f t="shared" si="341"/>
        <v>0</v>
      </c>
      <c r="DE161" s="116">
        <f t="shared" si="342"/>
        <v>0</v>
      </c>
      <c r="DF161" s="116">
        <f t="shared" si="343"/>
        <v>0</v>
      </c>
      <c r="DG161" s="116">
        <f t="shared" si="344"/>
        <v>0</v>
      </c>
      <c r="DH161" s="116">
        <f t="shared" si="345"/>
        <v>0</v>
      </c>
      <c r="DI161" s="116">
        <f t="shared" si="346"/>
        <v>0</v>
      </c>
      <c r="DJ161" s="116">
        <f t="shared" si="347"/>
        <v>0</v>
      </c>
      <c r="DK161" s="116">
        <f t="shared" si="348"/>
        <v>0</v>
      </c>
      <c r="DL161" s="116">
        <f t="shared" si="349"/>
        <v>0</v>
      </c>
      <c r="DM161" s="116">
        <f t="shared" si="350"/>
        <v>0</v>
      </c>
      <c r="DN161" s="116">
        <f t="shared" si="351"/>
        <v>0</v>
      </c>
      <c r="DO161" s="116">
        <f t="shared" si="352"/>
        <v>0</v>
      </c>
      <c r="DP161" s="116">
        <f t="shared" si="353"/>
        <v>0</v>
      </c>
      <c r="DQ161" s="116">
        <f t="shared" si="354"/>
        <v>0</v>
      </c>
      <c r="DR161" s="116">
        <f t="shared" si="355"/>
        <v>0</v>
      </c>
      <c r="DS161" s="116">
        <f t="shared" si="356"/>
        <v>0</v>
      </c>
      <c r="DT161" s="116">
        <f t="shared" si="362"/>
        <v>0</v>
      </c>
      <c r="DU161" s="116">
        <f t="shared" si="357"/>
        <v>0</v>
      </c>
      <c r="DV161" s="116">
        <f t="shared" si="381"/>
        <v>0</v>
      </c>
      <c r="DW161" s="116">
        <f t="shared" si="382"/>
        <v>0</v>
      </c>
      <c r="DX161" s="114" t="b">
        <f t="shared" si="271"/>
        <v>0</v>
      </c>
      <c r="DY161" s="116" t="str">
        <f t="shared" si="358"/>
        <v>FAILED CHECKS</v>
      </c>
      <c r="DZ161" s="2"/>
      <c r="EA161" s="105" t="str">
        <f t="shared" si="272"/>
        <v/>
      </c>
      <c r="EB161" s="2"/>
      <c r="EC161" s="105" t="str">
        <f t="shared" si="273"/>
        <v/>
      </c>
      <c r="ED161" s="2"/>
      <c r="EE161" s="105" t="str">
        <f t="shared" si="274"/>
        <v/>
      </c>
      <c r="EF161" s="2"/>
      <c r="EG161" s="6">
        <f t="shared" si="360"/>
        <v>151</v>
      </c>
      <c r="EH161" s="2"/>
      <c r="EI161" s="29" t="str">
        <f>IF(ISBLANK('IP Rules'!P161),"",'IP Rules'!P161)</f>
        <v/>
      </c>
      <c r="EJ161" s="2"/>
      <c r="EK161" s="29" t="str">
        <f>IF(ISBLANK('IP Rules'!R161),"",'IP Rules'!R161)</f>
        <v/>
      </c>
      <c r="EL161" s="2"/>
      <c r="EM161" s="29" t="str">
        <f>IF(ISBLANK('IP Rules'!T161),"",'IP Rules'!T161)</f>
        <v/>
      </c>
      <c r="EN161" s="2"/>
      <c r="EO161" s="7" t="str">
        <f t="shared" si="265"/>
        <v>NO</v>
      </c>
      <c r="EP161" s="7" t="str">
        <f t="shared" si="266"/>
        <v>NO</v>
      </c>
      <c r="EQ161" s="7" t="str">
        <f t="shared" si="267"/>
        <v/>
      </c>
      <c r="ER161" s="7" t="str">
        <f t="shared" si="268"/>
        <v/>
      </c>
      <c r="ES161" s="7" t="str">
        <f>IF(AND(ISNUMBER('IP Rules'!R161),'IP Rules'!R161&gt;=0,'IP Rules'!R161&lt;=65535),"GOOD","BAD")</f>
        <v>BAD</v>
      </c>
      <c r="ET161" s="7" t="str">
        <f>IF(OR(AND(ISNUMBER('IP Rules'!T161),'IP Rules'!T161&gt;=1,'IP Rules'!T161&lt;=65535,'IP Rules'!R161&lt;'IP Rules'!T161),'IP Rules'!T161=""),"GOOD","BAD")</f>
        <v>GOOD</v>
      </c>
      <c r="EU161" s="9" t="str">
        <f t="shared" si="269"/>
        <v/>
      </c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</row>
    <row r="162" spans="1:211" ht="15.75" thickBot="1">
      <c r="A162" s="2"/>
      <c r="B162" s="6">
        <f t="shared" si="359"/>
        <v>152</v>
      </c>
      <c r="C162" s="2"/>
      <c r="D162" s="48" t="str">
        <f>IF(ISBLANK('IP Rules'!H162),"",'IP Rules'!H162)</f>
        <v/>
      </c>
      <c r="E162" s="52" t="str">
        <f t="shared" si="275"/>
        <v/>
      </c>
      <c r="F162" s="52" t="str">
        <f t="shared" si="276"/>
        <v/>
      </c>
      <c r="G162" s="52" t="str">
        <f t="shared" si="277"/>
        <v/>
      </c>
      <c r="H162" s="52" t="str">
        <f t="shared" si="278"/>
        <v/>
      </c>
      <c r="I162" s="52" t="str">
        <f t="shared" si="279"/>
        <v/>
      </c>
      <c r="J162" s="52" t="str">
        <f t="shared" si="280"/>
        <v/>
      </c>
      <c r="K162" s="52" t="str">
        <f t="shared" si="281"/>
        <v/>
      </c>
      <c r="L162" s="52" t="str">
        <f t="shared" si="282"/>
        <v/>
      </c>
      <c r="M162" s="2"/>
      <c r="N162" s="52" t="str">
        <f t="shared" si="283"/>
        <v/>
      </c>
      <c r="O162" s="2"/>
      <c r="P162" s="103" t="str">
        <f>IF(UPPER('IP Rules'!H162)="ANY","",IF(LEN(TRIM('IP Rules'!J162))=0,"",'IP Rules'!J162))</f>
        <v/>
      </c>
      <c r="Q162" s="7" t="str">
        <f t="shared" si="284"/>
        <v/>
      </c>
      <c r="R162" s="109" t="str">
        <f t="shared" si="285"/>
        <v>MISSING</v>
      </c>
      <c r="S162" s="109" t="str">
        <f t="shared" si="286"/>
        <v>MISSING</v>
      </c>
      <c r="T162" s="109" t="str">
        <f t="shared" si="287"/>
        <v>MISSING</v>
      </c>
      <c r="U162" s="110" t="str">
        <f t="shared" si="288"/>
        <v>ERROR</v>
      </c>
      <c r="V162" s="111" t="str">
        <f t="shared" si="289"/>
        <v>ERROR</v>
      </c>
      <c r="W162" s="111" t="str">
        <f t="shared" si="290"/>
        <v>ERROR</v>
      </c>
      <c r="X162" s="111" t="str">
        <f t="shared" si="291"/>
        <v>ERROR</v>
      </c>
      <c r="Y162" s="109" t="str">
        <f t="shared" si="292"/>
        <v>ERROR</v>
      </c>
      <c r="Z162" s="110" t="str">
        <f t="shared" si="293"/>
        <v>ERROR</v>
      </c>
      <c r="AA162" s="109" t="str">
        <f t="shared" si="294"/>
        <v>ERROR</v>
      </c>
      <c r="AB162" s="109" t="str">
        <f t="shared" si="295"/>
        <v>ERROR</v>
      </c>
      <c r="AC162" s="109" t="str">
        <f t="shared" si="296"/>
        <v>ERROR</v>
      </c>
      <c r="AD162" s="109" t="str">
        <f t="shared" si="297"/>
        <v>ERROR</v>
      </c>
      <c r="AE162" s="110" t="str">
        <f t="shared" si="298"/>
        <v>ERROR</v>
      </c>
      <c r="AF162" s="7" t="str">
        <f t="shared" si="299"/>
        <v/>
      </c>
      <c r="AG162" s="104" t="str">
        <f t="shared" si="300"/>
        <v/>
      </c>
      <c r="AH162" s="104" t="str">
        <f t="shared" si="301"/>
        <v/>
      </c>
      <c r="AI162" s="104" t="str">
        <f t="shared" si="302"/>
        <v/>
      </c>
      <c r="AJ162" s="114" t="str">
        <f>IF(AND(Q162&lt;&gt;"ERROR",UPPER('IP Rules'!D162)="GLOBAL",UPPER(N162)="ANY"),"All_IPs","")</f>
        <v/>
      </c>
      <c r="AK162" s="114" t="str">
        <f>IF(AND(Q162&lt;&gt;"ERROR",UPPER('IP Rules'!D162)="NATIONAL",UPPER(N162)="ANY"),"GRP_ALL_CNSP_SUBNETS","")</f>
        <v/>
      </c>
      <c r="AL162" s="104" t="str">
        <f>IF(LEN(TRIM(D162))=0,"",IF(AND(Q162&lt;&gt;"ERROR",UPPER('IP Rules'!H162)&lt;&gt;"ANY"),AI162&amp;N162&amp;"_"&amp;AG162,""))</f>
        <v/>
      </c>
      <c r="AM162" s="109" t="str">
        <f t="shared" si="303"/>
        <v>FAILED CHECKS</v>
      </c>
      <c r="AN162" s="2"/>
      <c r="AO162" s="62" t="str">
        <f t="shared" si="270"/>
        <v/>
      </c>
      <c r="AP162" s="26"/>
      <c r="AQ162" s="62" t="str">
        <f t="shared" si="304"/>
        <v/>
      </c>
      <c r="AR162" s="26"/>
      <c r="AS162" s="6">
        <f>'IP Rules'!F162</f>
        <v>0</v>
      </c>
      <c r="AT162" s="2"/>
      <c r="AU162" s="6">
        <f t="shared" si="305"/>
        <v>152</v>
      </c>
      <c r="AV162" s="2"/>
      <c r="AW162" s="46" t="str">
        <f>IF(ISBLANK('IP Rules'!L162),"",'IP Rules'!L162)</f>
        <v/>
      </c>
      <c r="AX162" s="2"/>
      <c r="AY162" s="52" t="str">
        <f t="shared" si="306"/>
        <v/>
      </c>
      <c r="AZ162" s="52" t="str">
        <f t="shared" si="307"/>
        <v/>
      </c>
      <c r="BA162" s="52" t="str">
        <f t="shared" si="308"/>
        <v/>
      </c>
      <c r="BB162" s="52" t="str">
        <f t="shared" si="309"/>
        <v/>
      </c>
      <c r="BC162" s="52" t="str">
        <f t="shared" si="310"/>
        <v/>
      </c>
      <c r="BD162" s="52" t="str">
        <f t="shared" si="311"/>
        <v/>
      </c>
      <c r="BE162" s="52" t="str">
        <f t="shared" si="312"/>
        <v/>
      </c>
      <c r="BF162" s="52" t="str">
        <f t="shared" si="313"/>
        <v/>
      </c>
      <c r="BG162" s="52" t="str">
        <f t="shared" si="314"/>
        <v/>
      </c>
      <c r="BH162" s="2"/>
      <c r="BI162" s="103" t="str">
        <f>IF(ISBLANK('IP Rules'!N162),"",'IP Rules'!N162)</f>
        <v/>
      </c>
      <c r="BJ162" s="110" t="str">
        <f t="shared" si="363"/>
        <v/>
      </c>
      <c r="BK162" s="109" t="str">
        <f t="shared" si="364"/>
        <v>MISSING</v>
      </c>
      <c r="BL162" s="109" t="str">
        <f t="shared" si="365"/>
        <v>MISSING</v>
      </c>
      <c r="BM162" s="109" t="str">
        <f t="shared" si="366"/>
        <v>MISSING</v>
      </c>
      <c r="BN162" s="110" t="str">
        <f t="shared" si="367"/>
        <v>ERROR</v>
      </c>
      <c r="BO162" s="111" t="str">
        <f t="shared" si="368"/>
        <v>ERROR</v>
      </c>
      <c r="BP162" s="111" t="str">
        <f t="shared" si="369"/>
        <v>ERROR</v>
      </c>
      <c r="BQ162" s="111" t="str">
        <f t="shared" si="370"/>
        <v>ERROR</v>
      </c>
      <c r="BR162" s="109" t="str">
        <f t="shared" si="371"/>
        <v>ERROR</v>
      </c>
      <c r="BS162" s="110" t="str">
        <f t="shared" si="372"/>
        <v>ERROR</v>
      </c>
      <c r="BT162" s="109" t="str">
        <f t="shared" si="315"/>
        <v>ERROR</v>
      </c>
      <c r="BU162" s="109" t="str">
        <f t="shared" si="316"/>
        <v>ERROR</v>
      </c>
      <c r="BV162" s="109" t="str">
        <f t="shared" si="317"/>
        <v>ERROR</v>
      </c>
      <c r="BW162" s="109" t="str">
        <f t="shared" si="318"/>
        <v>ERROR</v>
      </c>
      <c r="BX162" s="110" t="str">
        <f t="shared" si="373"/>
        <v>ERROR</v>
      </c>
      <c r="BY162" s="110" t="str">
        <f t="shared" si="361"/>
        <v/>
      </c>
      <c r="BZ162" s="117" t="str">
        <f t="shared" si="319"/>
        <v>OK</v>
      </c>
      <c r="CA162" s="104" t="str">
        <f t="shared" si="374"/>
        <v/>
      </c>
      <c r="CB162" s="104" t="str">
        <f t="shared" si="375"/>
        <v/>
      </c>
      <c r="CC162" s="104" t="str">
        <f t="shared" si="376"/>
        <v/>
      </c>
      <c r="CD162" s="109" t="str">
        <f t="shared" si="320"/>
        <v>FAILED CHECKS</v>
      </c>
      <c r="CE162" s="22"/>
      <c r="CF162" s="116" t="str">
        <f t="shared" si="377"/>
        <v>ERROR</v>
      </c>
      <c r="CG162" s="116" t="str">
        <f t="shared" si="378"/>
        <v>-</v>
      </c>
      <c r="CH162" s="116" t="str">
        <f t="shared" si="379"/>
        <v>-</v>
      </c>
      <c r="CI162" s="116" t="str">
        <f t="shared" si="380"/>
        <v>-</v>
      </c>
      <c r="CJ162" s="116">
        <f t="shared" si="321"/>
        <v>0</v>
      </c>
      <c r="CK162" s="116">
        <f t="shared" si="322"/>
        <v>0</v>
      </c>
      <c r="CL162" s="116">
        <f t="shared" si="323"/>
        <v>0</v>
      </c>
      <c r="CM162" s="116">
        <f t="shared" si="324"/>
        <v>0</v>
      </c>
      <c r="CN162" s="116">
        <f t="shared" si="325"/>
        <v>0</v>
      </c>
      <c r="CO162" s="116">
        <f t="shared" si="326"/>
        <v>0</v>
      </c>
      <c r="CP162" s="116">
        <f t="shared" si="327"/>
        <v>0</v>
      </c>
      <c r="CQ162" s="116">
        <f t="shared" si="328"/>
        <v>0</v>
      </c>
      <c r="CR162" s="116">
        <f t="shared" si="329"/>
        <v>0</v>
      </c>
      <c r="CS162" s="116">
        <f t="shared" si="330"/>
        <v>0</v>
      </c>
      <c r="CT162" s="116">
        <f t="shared" si="331"/>
        <v>0</v>
      </c>
      <c r="CU162" s="116">
        <f t="shared" si="332"/>
        <v>0</v>
      </c>
      <c r="CV162" s="116">
        <f t="shared" si="333"/>
        <v>0</v>
      </c>
      <c r="CW162" s="116">
        <f t="shared" si="334"/>
        <v>0</v>
      </c>
      <c r="CX162" s="116">
        <f t="shared" si="335"/>
        <v>0</v>
      </c>
      <c r="CY162" s="116">
        <f t="shared" si="336"/>
        <v>0</v>
      </c>
      <c r="CZ162" s="116">
        <f t="shared" si="337"/>
        <v>0</v>
      </c>
      <c r="DA162" s="116">
        <f t="shared" si="338"/>
        <v>0</v>
      </c>
      <c r="DB162" s="116">
        <f t="shared" si="339"/>
        <v>0</v>
      </c>
      <c r="DC162" s="116">
        <f t="shared" si="340"/>
        <v>0</v>
      </c>
      <c r="DD162" s="116">
        <f t="shared" si="341"/>
        <v>0</v>
      </c>
      <c r="DE162" s="116">
        <f t="shared" si="342"/>
        <v>0</v>
      </c>
      <c r="DF162" s="116">
        <f t="shared" si="343"/>
        <v>0</v>
      </c>
      <c r="DG162" s="116">
        <f t="shared" si="344"/>
        <v>0</v>
      </c>
      <c r="DH162" s="116">
        <f t="shared" si="345"/>
        <v>0</v>
      </c>
      <c r="DI162" s="116">
        <f t="shared" si="346"/>
        <v>0</v>
      </c>
      <c r="DJ162" s="116">
        <f t="shared" si="347"/>
        <v>0</v>
      </c>
      <c r="DK162" s="116">
        <f t="shared" si="348"/>
        <v>0</v>
      </c>
      <c r="DL162" s="116">
        <f t="shared" si="349"/>
        <v>0</v>
      </c>
      <c r="DM162" s="116">
        <f t="shared" si="350"/>
        <v>0</v>
      </c>
      <c r="DN162" s="116">
        <f t="shared" si="351"/>
        <v>0</v>
      </c>
      <c r="DO162" s="116">
        <f t="shared" si="352"/>
        <v>0</v>
      </c>
      <c r="DP162" s="116">
        <f t="shared" si="353"/>
        <v>0</v>
      </c>
      <c r="DQ162" s="116">
        <f t="shared" si="354"/>
        <v>0</v>
      </c>
      <c r="DR162" s="116">
        <f t="shared" si="355"/>
        <v>0</v>
      </c>
      <c r="DS162" s="116">
        <f t="shared" si="356"/>
        <v>0</v>
      </c>
      <c r="DT162" s="116">
        <f t="shared" si="362"/>
        <v>0</v>
      </c>
      <c r="DU162" s="116">
        <f t="shared" si="357"/>
        <v>0</v>
      </c>
      <c r="DV162" s="116">
        <f t="shared" si="381"/>
        <v>0</v>
      </c>
      <c r="DW162" s="116">
        <f t="shared" si="382"/>
        <v>0</v>
      </c>
      <c r="DX162" s="114" t="b">
        <f t="shared" si="271"/>
        <v>0</v>
      </c>
      <c r="DY162" s="116" t="str">
        <f t="shared" si="358"/>
        <v>FAILED CHECKS</v>
      </c>
      <c r="DZ162" s="2"/>
      <c r="EA162" s="105" t="str">
        <f t="shared" si="272"/>
        <v/>
      </c>
      <c r="EB162" s="2"/>
      <c r="EC162" s="105" t="str">
        <f t="shared" si="273"/>
        <v/>
      </c>
      <c r="ED162" s="2"/>
      <c r="EE162" s="105" t="str">
        <f t="shared" si="274"/>
        <v/>
      </c>
      <c r="EF162" s="2"/>
      <c r="EG162" s="6">
        <f t="shared" si="360"/>
        <v>152</v>
      </c>
      <c r="EH162" s="2"/>
      <c r="EI162" s="29" t="str">
        <f>IF(ISBLANK('IP Rules'!P162),"",'IP Rules'!P162)</f>
        <v/>
      </c>
      <c r="EJ162" s="2"/>
      <c r="EK162" s="29" t="str">
        <f>IF(ISBLANK('IP Rules'!R162),"",'IP Rules'!R162)</f>
        <v/>
      </c>
      <c r="EL162" s="2"/>
      <c r="EM162" s="29" t="str">
        <f>IF(ISBLANK('IP Rules'!T162),"",'IP Rules'!T162)</f>
        <v/>
      </c>
      <c r="EN162" s="2"/>
      <c r="EO162" s="7" t="str">
        <f t="shared" si="265"/>
        <v>NO</v>
      </c>
      <c r="EP162" s="7" t="str">
        <f t="shared" si="266"/>
        <v>NO</v>
      </c>
      <c r="EQ162" s="7" t="str">
        <f t="shared" si="267"/>
        <v/>
      </c>
      <c r="ER162" s="7" t="str">
        <f t="shared" si="268"/>
        <v/>
      </c>
      <c r="ES162" s="7" t="str">
        <f>IF(AND(ISNUMBER('IP Rules'!R162),'IP Rules'!R162&gt;=0,'IP Rules'!R162&lt;=65535),"GOOD","BAD")</f>
        <v>BAD</v>
      </c>
      <c r="ET162" s="7" t="str">
        <f>IF(OR(AND(ISNUMBER('IP Rules'!T162),'IP Rules'!T162&gt;=1,'IP Rules'!T162&lt;=65535,'IP Rules'!R162&lt;'IP Rules'!T162),'IP Rules'!T162=""),"GOOD","BAD")</f>
        <v>GOOD</v>
      </c>
      <c r="EU162" s="9" t="str">
        <f t="shared" si="269"/>
        <v/>
      </c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</row>
    <row r="163" spans="1:211" ht="15.75" thickBot="1">
      <c r="A163" s="2"/>
      <c r="B163" s="6">
        <f t="shared" si="359"/>
        <v>153</v>
      </c>
      <c r="C163" s="2"/>
      <c r="D163" s="48" t="str">
        <f>IF(ISBLANK('IP Rules'!H163),"",'IP Rules'!H163)</f>
        <v/>
      </c>
      <c r="E163" s="52" t="str">
        <f t="shared" si="275"/>
        <v/>
      </c>
      <c r="F163" s="52" t="str">
        <f t="shared" si="276"/>
        <v/>
      </c>
      <c r="G163" s="52" t="str">
        <f t="shared" si="277"/>
        <v/>
      </c>
      <c r="H163" s="52" t="str">
        <f t="shared" si="278"/>
        <v/>
      </c>
      <c r="I163" s="52" t="str">
        <f t="shared" si="279"/>
        <v/>
      </c>
      <c r="J163" s="52" t="str">
        <f t="shared" si="280"/>
        <v/>
      </c>
      <c r="K163" s="52" t="str">
        <f t="shared" si="281"/>
        <v/>
      </c>
      <c r="L163" s="52" t="str">
        <f t="shared" si="282"/>
        <v/>
      </c>
      <c r="M163" s="2"/>
      <c r="N163" s="52" t="str">
        <f t="shared" si="283"/>
        <v/>
      </c>
      <c r="O163" s="2"/>
      <c r="P163" s="103" t="str">
        <f>IF(UPPER('IP Rules'!H163)="ANY","",IF(LEN(TRIM('IP Rules'!J163))=0,"",'IP Rules'!J163))</f>
        <v/>
      </c>
      <c r="Q163" s="7" t="str">
        <f t="shared" si="284"/>
        <v/>
      </c>
      <c r="R163" s="109" t="str">
        <f t="shared" si="285"/>
        <v>MISSING</v>
      </c>
      <c r="S163" s="109" t="str">
        <f t="shared" si="286"/>
        <v>MISSING</v>
      </c>
      <c r="T163" s="109" t="str">
        <f t="shared" si="287"/>
        <v>MISSING</v>
      </c>
      <c r="U163" s="110" t="str">
        <f t="shared" si="288"/>
        <v>ERROR</v>
      </c>
      <c r="V163" s="111" t="str">
        <f t="shared" si="289"/>
        <v>ERROR</v>
      </c>
      <c r="W163" s="111" t="str">
        <f t="shared" si="290"/>
        <v>ERROR</v>
      </c>
      <c r="X163" s="111" t="str">
        <f t="shared" si="291"/>
        <v>ERROR</v>
      </c>
      <c r="Y163" s="109" t="str">
        <f t="shared" si="292"/>
        <v>ERROR</v>
      </c>
      <c r="Z163" s="110" t="str">
        <f t="shared" si="293"/>
        <v>ERROR</v>
      </c>
      <c r="AA163" s="109" t="str">
        <f t="shared" si="294"/>
        <v>ERROR</v>
      </c>
      <c r="AB163" s="109" t="str">
        <f t="shared" si="295"/>
        <v>ERROR</v>
      </c>
      <c r="AC163" s="109" t="str">
        <f t="shared" si="296"/>
        <v>ERROR</v>
      </c>
      <c r="AD163" s="109" t="str">
        <f t="shared" si="297"/>
        <v>ERROR</v>
      </c>
      <c r="AE163" s="110" t="str">
        <f t="shared" si="298"/>
        <v>ERROR</v>
      </c>
      <c r="AF163" s="7" t="str">
        <f t="shared" si="299"/>
        <v/>
      </c>
      <c r="AG163" s="104" t="str">
        <f t="shared" si="300"/>
        <v/>
      </c>
      <c r="AH163" s="104" t="str">
        <f t="shared" si="301"/>
        <v/>
      </c>
      <c r="AI163" s="104" t="str">
        <f t="shared" si="302"/>
        <v/>
      </c>
      <c r="AJ163" s="114" t="str">
        <f>IF(AND(Q163&lt;&gt;"ERROR",UPPER('IP Rules'!D163)="GLOBAL",UPPER(N163)="ANY"),"All_IPs","")</f>
        <v/>
      </c>
      <c r="AK163" s="114" t="str">
        <f>IF(AND(Q163&lt;&gt;"ERROR",UPPER('IP Rules'!D163)="NATIONAL",UPPER(N163)="ANY"),"GRP_ALL_CNSP_SUBNETS","")</f>
        <v/>
      </c>
      <c r="AL163" s="104" t="str">
        <f>IF(LEN(TRIM(D163))=0,"",IF(AND(Q163&lt;&gt;"ERROR",UPPER('IP Rules'!H163)&lt;&gt;"ANY"),AI163&amp;N163&amp;"_"&amp;AG163,""))</f>
        <v/>
      </c>
      <c r="AM163" s="109" t="str">
        <f t="shared" si="303"/>
        <v>FAILED CHECKS</v>
      </c>
      <c r="AN163" s="2"/>
      <c r="AO163" s="62" t="str">
        <f t="shared" si="270"/>
        <v/>
      </c>
      <c r="AP163" s="26"/>
      <c r="AQ163" s="62" t="str">
        <f t="shared" si="304"/>
        <v/>
      </c>
      <c r="AR163" s="26"/>
      <c r="AS163" s="6">
        <f>'IP Rules'!F163</f>
        <v>0</v>
      </c>
      <c r="AT163" s="2"/>
      <c r="AU163" s="6">
        <f t="shared" si="305"/>
        <v>153</v>
      </c>
      <c r="AV163" s="2"/>
      <c r="AW163" s="46" t="str">
        <f>IF(ISBLANK('IP Rules'!L163),"",'IP Rules'!L163)</f>
        <v/>
      </c>
      <c r="AX163" s="2"/>
      <c r="AY163" s="52" t="str">
        <f t="shared" si="306"/>
        <v/>
      </c>
      <c r="AZ163" s="52" t="str">
        <f t="shared" si="307"/>
        <v/>
      </c>
      <c r="BA163" s="52" t="str">
        <f t="shared" si="308"/>
        <v/>
      </c>
      <c r="BB163" s="52" t="str">
        <f t="shared" si="309"/>
        <v/>
      </c>
      <c r="BC163" s="52" t="str">
        <f t="shared" si="310"/>
        <v/>
      </c>
      <c r="BD163" s="52" t="str">
        <f t="shared" si="311"/>
        <v/>
      </c>
      <c r="BE163" s="52" t="str">
        <f t="shared" si="312"/>
        <v/>
      </c>
      <c r="BF163" s="52" t="str">
        <f t="shared" si="313"/>
        <v/>
      </c>
      <c r="BG163" s="52" t="str">
        <f t="shared" si="314"/>
        <v/>
      </c>
      <c r="BH163" s="2"/>
      <c r="BI163" s="103" t="str">
        <f>IF(ISBLANK('IP Rules'!N163),"",'IP Rules'!N163)</f>
        <v/>
      </c>
      <c r="BJ163" s="110" t="str">
        <f t="shared" si="363"/>
        <v/>
      </c>
      <c r="BK163" s="109" t="str">
        <f t="shared" si="364"/>
        <v>MISSING</v>
      </c>
      <c r="BL163" s="109" t="str">
        <f t="shared" si="365"/>
        <v>MISSING</v>
      </c>
      <c r="BM163" s="109" t="str">
        <f t="shared" si="366"/>
        <v>MISSING</v>
      </c>
      <c r="BN163" s="110" t="str">
        <f t="shared" si="367"/>
        <v>ERROR</v>
      </c>
      <c r="BO163" s="111" t="str">
        <f t="shared" si="368"/>
        <v>ERROR</v>
      </c>
      <c r="BP163" s="111" t="str">
        <f t="shared" si="369"/>
        <v>ERROR</v>
      </c>
      <c r="BQ163" s="111" t="str">
        <f t="shared" si="370"/>
        <v>ERROR</v>
      </c>
      <c r="BR163" s="109" t="str">
        <f t="shared" si="371"/>
        <v>ERROR</v>
      </c>
      <c r="BS163" s="110" t="str">
        <f t="shared" si="372"/>
        <v>ERROR</v>
      </c>
      <c r="BT163" s="109" t="str">
        <f t="shared" si="315"/>
        <v>ERROR</v>
      </c>
      <c r="BU163" s="109" t="str">
        <f t="shared" si="316"/>
        <v>ERROR</v>
      </c>
      <c r="BV163" s="109" t="str">
        <f t="shared" si="317"/>
        <v>ERROR</v>
      </c>
      <c r="BW163" s="109" t="str">
        <f t="shared" si="318"/>
        <v>ERROR</v>
      </c>
      <c r="BX163" s="110" t="str">
        <f t="shared" si="373"/>
        <v>ERROR</v>
      </c>
      <c r="BY163" s="110" t="str">
        <f t="shared" si="361"/>
        <v/>
      </c>
      <c r="BZ163" s="117" t="str">
        <f t="shared" si="319"/>
        <v>OK</v>
      </c>
      <c r="CA163" s="104" t="str">
        <f t="shared" si="374"/>
        <v/>
      </c>
      <c r="CB163" s="104" t="str">
        <f t="shared" si="375"/>
        <v/>
      </c>
      <c r="CC163" s="104" t="str">
        <f t="shared" si="376"/>
        <v/>
      </c>
      <c r="CD163" s="109" t="str">
        <f t="shared" si="320"/>
        <v>FAILED CHECKS</v>
      </c>
      <c r="CE163" s="22"/>
      <c r="CF163" s="116" t="str">
        <f t="shared" si="377"/>
        <v>ERROR</v>
      </c>
      <c r="CG163" s="116" t="str">
        <f t="shared" si="378"/>
        <v>-</v>
      </c>
      <c r="CH163" s="116" t="str">
        <f t="shared" si="379"/>
        <v>-</v>
      </c>
      <c r="CI163" s="116" t="str">
        <f t="shared" si="380"/>
        <v>-</v>
      </c>
      <c r="CJ163" s="116">
        <f t="shared" si="321"/>
        <v>0</v>
      </c>
      <c r="CK163" s="116">
        <f t="shared" si="322"/>
        <v>0</v>
      </c>
      <c r="CL163" s="116">
        <f t="shared" si="323"/>
        <v>0</v>
      </c>
      <c r="CM163" s="116">
        <f t="shared" si="324"/>
        <v>0</v>
      </c>
      <c r="CN163" s="116">
        <f t="shared" si="325"/>
        <v>0</v>
      </c>
      <c r="CO163" s="116">
        <f t="shared" si="326"/>
        <v>0</v>
      </c>
      <c r="CP163" s="116">
        <f t="shared" si="327"/>
        <v>0</v>
      </c>
      <c r="CQ163" s="116">
        <f t="shared" si="328"/>
        <v>0</v>
      </c>
      <c r="CR163" s="116">
        <f t="shared" si="329"/>
        <v>0</v>
      </c>
      <c r="CS163" s="116">
        <f t="shared" si="330"/>
        <v>0</v>
      </c>
      <c r="CT163" s="116">
        <f t="shared" si="331"/>
        <v>0</v>
      </c>
      <c r="CU163" s="116">
        <f t="shared" si="332"/>
        <v>0</v>
      </c>
      <c r="CV163" s="116">
        <f t="shared" si="333"/>
        <v>0</v>
      </c>
      <c r="CW163" s="116">
        <f t="shared" si="334"/>
        <v>0</v>
      </c>
      <c r="CX163" s="116">
        <f t="shared" si="335"/>
        <v>0</v>
      </c>
      <c r="CY163" s="116">
        <f t="shared" si="336"/>
        <v>0</v>
      </c>
      <c r="CZ163" s="116">
        <f t="shared" si="337"/>
        <v>0</v>
      </c>
      <c r="DA163" s="116">
        <f t="shared" si="338"/>
        <v>0</v>
      </c>
      <c r="DB163" s="116">
        <f t="shared" si="339"/>
        <v>0</v>
      </c>
      <c r="DC163" s="116">
        <f t="shared" si="340"/>
        <v>0</v>
      </c>
      <c r="DD163" s="116">
        <f t="shared" si="341"/>
        <v>0</v>
      </c>
      <c r="DE163" s="116">
        <f t="shared" si="342"/>
        <v>0</v>
      </c>
      <c r="DF163" s="116">
        <f t="shared" si="343"/>
        <v>0</v>
      </c>
      <c r="DG163" s="116">
        <f t="shared" si="344"/>
        <v>0</v>
      </c>
      <c r="DH163" s="116">
        <f t="shared" si="345"/>
        <v>0</v>
      </c>
      <c r="DI163" s="116">
        <f t="shared" si="346"/>
        <v>0</v>
      </c>
      <c r="DJ163" s="116">
        <f t="shared" si="347"/>
        <v>0</v>
      </c>
      <c r="DK163" s="116">
        <f t="shared" si="348"/>
        <v>0</v>
      </c>
      <c r="DL163" s="116">
        <f t="shared" si="349"/>
        <v>0</v>
      </c>
      <c r="DM163" s="116">
        <f t="shared" si="350"/>
        <v>0</v>
      </c>
      <c r="DN163" s="116">
        <f t="shared" si="351"/>
        <v>0</v>
      </c>
      <c r="DO163" s="116">
        <f t="shared" si="352"/>
        <v>0</v>
      </c>
      <c r="DP163" s="116">
        <f t="shared" si="353"/>
        <v>0</v>
      </c>
      <c r="DQ163" s="116">
        <f t="shared" si="354"/>
        <v>0</v>
      </c>
      <c r="DR163" s="116">
        <f t="shared" si="355"/>
        <v>0</v>
      </c>
      <c r="DS163" s="116">
        <f t="shared" si="356"/>
        <v>0</v>
      </c>
      <c r="DT163" s="116">
        <f t="shared" si="362"/>
        <v>0</v>
      </c>
      <c r="DU163" s="116">
        <f t="shared" si="357"/>
        <v>0</v>
      </c>
      <c r="DV163" s="116">
        <f t="shared" si="381"/>
        <v>0</v>
      </c>
      <c r="DW163" s="116">
        <f t="shared" si="382"/>
        <v>0</v>
      </c>
      <c r="DX163" s="114" t="b">
        <f t="shared" si="271"/>
        <v>0</v>
      </c>
      <c r="DY163" s="116" t="str">
        <f t="shared" si="358"/>
        <v>FAILED CHECKS</v>
      </c>
      <c r="DZ163" s="2"/>
      <c r="EA163" s="105" t="str">
        <f t="shared" si="272"/>
        <v/>
      </c>
      <c r="EB163" s="2"/>
      <c r="EC163" s="105" t="str">
        <f t="shared" si="273"/>
        <v/>
      </c>
      <c r="ED163" s="2"/>
      <c r="EE163" s="105" t="str">
        <f t="shared" si="274"/>
        <v/>
      </c>
      <c r="EF163" s="2"/>
      <c r="EG163" s="6">
        <f t="shared" si="360"/>
        <v>153</v>
      </c>
      <c r="EH163" s="2"/>
      <c r="EI163" s="29" t="str">
        <f>IF(ISBLANK('IP Rules'!P163),"",'IP Rules'!P163)</f>
        <v/>
      </c>
      <c r="EJ163" s="2"/>
      <c r="EK163" s="29" t="str">
        <f>IF(ISBLANK('IP Rules'!R163),"",'IP Rules'!R163)</f>
        <v/>
      </c>
      <c r="EL163" s="2"/>
      <c r="EM163" s="29" t="str">
        <f>IF(ISBLANK('IP Rules'!T163),"",'IP Rules'!T163)</f>
        <v/>
      </c>
      <c r="EN163" s="2"/>
      <c r="EO163" s="7" t="str">
        <f t="shared" si="265"/>
        <v>NO</v>
      </c>
      <c r="EP163" s="7" t="str">
        <f t="shared" si="266"/>
        <v>NO</v>
      </c>
      <c r="EQ163" s="7" t="str">
        <f t="shared" si="267"/>
        <v/>
      </c>
      <c r="ER163" s="7" t="str">
        <f t="shared" si="268"/>
        <v/>
      </c>
      <c r="ES163" s="7" t="str">
        <f>IF(AND(ISNUMBER('IP Rules'!R163),'IP Rules'!R163&gt;=0,'IP Rules'!R163&lt;=65535),"GOOD","BAD")</f>
        <v>BAD</v>
      </c>
      <c r="ET163" s="7" t="str">
        <f>IF(OR(AND(ISNUMBER('IP Rules'!T163),'IP Rules'!T163&gt;=1,'IP Rules'!T163&lt;=65535,'IP Rules'!R163&lt;'IP Rules'!T163),'IP Rules'!T163=""),"GOOD","BAD")</f>
        <v>GOOD</v>
      </c>
      <c r="EU163" s="9" t="str">
        <f t="shared" si="269"/>
        <v/>
      </c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</row>
    <row r="164" spans="1:211" ht="15.75" thickBot="1">
      <c r="A164" s="2"/>
      <c r="B164" s="6">
        <f t="shared" si="359"/>
        <v>154</v>
      </c>
      <c r="C164" s="2"/>
      <c r="D164" s="48" t="str">
        <f>IF(ISBLANK('IP Rules'!H164),"",'IP Rules'!H164)</f>
        <v/>
      </c>
      <c r="E164" s="52" t="str">
        <f t="shared" si="275"/>
        <v/>
      </c>
      <c r="F164" s="52" t="str">
        <f t="shared" si="276"/>
        <v/>
      </c>
      <c r="G164" s="52" t="str">
        <f t="shared" si="277"/>
        <v/>
      </c>
      <c r="H164" s="52" t="str">
        <f t="shared" si="278"/>
        <v/>
      </c>
      <c r="I164" s="52" t="str">
        <f t="shared" si="279"/>
        <v/>
      </c>
      <c r="J164" s="52" t="str">
        <f t="shared" si="280"/>
        <v/>
      </c>
      <c r="K164" s="52" t="str">
        <f t="shared" si="281"/>
        <v/>
      </c>
      <c r="L164" s="52" t="str">
        <f t="shared" si="282"/>
        <v/>
      </c>
      <c r="M164" s="2"/>
      <c r="N164" s="52" t="str">
        <f t="shared" si="283"/>
        <v/>
      </c>
      <c r="O164" s="2"/>
      <c r="P164" s="103" t="str">
        <f>IF(UPPER('IP Rules'!H164)="ANY","",IF(LEN(TRIM('IP Rules'!J164))=0,"",'IP Rules'!J164))</f>
        <v/>
      </c>
      <c r="Q164" s="7" t="str">
        <f t="shared" si="284"/>
        <v/>
      </c>
      <c r="R164" s="109" t="str">
        <f t="shared" si="285"/>
        <v>MISSING</v>
      </c>
      <c r="S164" s="109" t="str">
        <f t="shared" si="286"/>
        <v>MISSING</v>
      </c>
      <c r="T164" s="109" t="str">
        <f t="shared" si="287"/>
        <v>MISSING</v>
      </c>
      <c r="U164" s="110" t="str">
        <f t="shared" si="288"/>
        <v>ERROR</v>
      </c>
      <c r="V164" s="111" t="str">
        <f t="shared" si="289"/>
        <v>ERROR</v>
      </c>
      <c r="W164" s="111" t="str">
        <f t="shared" si="290"/>
        <v>ERROR</v>
      </c>
      <c r="X164" s="111" t="str">
        <f t="shared" si="291"/>
        <v>ERROR</v>
      </c>
      <c r="Y164" s="109" t="str">
        <f t="shared" si="292"/>
        <v>ERROR</v>
      </c>
      <c r="Z164" s="110" t="str">
        <f t="shared" si="293"/>
        <v>ERROR</v>
      </c>
      <c r="AA164" s="109" t="str">
        <f t="shared" si="294"/>
        <v>ERROR</v>
      </c>
      <c r="AB164" s="109" t="str">
        <f t="shared" si="295"/>
        <v>ERROR</v>
      </c>
      <c r="AC164" s="109" t="str">
        <f t="shared" si="296"/>
        <v>ERROR</v>
      </c>
      <c r="AD164" s="109" t="str">
        <f t="shared" si="297"/>
        <v>ERROR</v>
      </c>
      <c r="AE164" s="110" t="str">
        <f t="shared" si="298"/>
        <v>ERROR</v>
      </c>
      <c r="AF164" s="7" t="str">
        <f t="shared" si="299"/>
        <v/>
      </c>
      <c r="AG164" s="104" t="str">
        <f t="shared" si="300"/>
        <v/>
      </c>
      <c r="AH164" s="104" t="str">
        <f t="shared" si="301"/>
        <v/>
      </c>
      <c r="AI164" s="104" t="str">
        <f t="shared" si="302"/>
        <v/>
      </c>
      <c r="AJ164" s="114" t="str">
        <f>IF(AND(Q164&lt;&gt;"ERROR",UPPER('IP Rules'!D164)="GLOBAL",UPPER(N164)="ANY"),"All_IPs","")</f>
        <v/>
      </c>
      <c r="AK164" s="114" t="str">
        <f>IF(AND(Q164&lt;&gt;"ERROR",UPPER('IP Rules'!D164)="NATIONAL",UPPER(N164)="ANY"),"GRP_ALL_CNSP_SUBNETS","")</f>
        <v/>
      </c>
      <c r="AL164" s="104" t="str">
        <f>IF(LEN(TRIM(D164))=0,"",IF(AND(Q164&lt;&gt;"ERROR",UPPER('IP Rules'!H164)&lt;&gt;"ANY"),AI164&amp;N164&amp;"_"&amp;AG164,""))</f>
        <v/>
      </c>
      <c r="AM164" s="109" t="str">
        <f t="shared" si="303"/>
        <v>FAILED CHECKS</v>
      </c>
      <c r="AN164" s="2"/>
      <c r="AO164" s="62" t="str">
        <f t="shared" si="270"/>
        <v/>
      </c>
      <c r="AP164" s="26"/>
      <c r="AQ164" s="62" t="str">
        <f t="shared" si="304"/>
        <v/>
      </c>
      <c r="AR164" s="26"/>
      <c r="AS164" s="6">
        <f>'IP Rules'!F164</f>
        <v>0</v>
      </c>
      <c r="AT164" s="2"/>
      <c r="AU164" s="6">
        <f t="shared" si="305"/>
        <v>154</v>
      </c>
      <c r="AV164" s="2"/>
      <c r="AW164" s="46" t="str">
        <f>IF(ISBLANK('IP Rules'!L164),"",'IP Rules'!L164)</f>
        <v/>
      </c>
      <c r="AX164" s="2"/>
      <c r="AY164" s="52" t="str">
        <f t="shared" si="306"/>
        <v/>
      </c>
      <c r="AZ164" s="52" t="str">
        <f t="shared" si="307"/>
        <v/>
      </c>
      <c r="BA164" s="52" t="str">
        <f t="shared" si="308"/>
        <v/>
      </c>
      <c r="BB164" s="52" t="str">
        <f t="shared" si="309"/>
        <v/>
      </c>
      <c r="BC164" s="52" t="str">
        <f t="shared" si="310"/>
        <v/>
      </c>
      <c r="BD164" s="52" t="str">
        <f t="shared" si="311"/>
        <v/>
      </c>
      <c r="BE164" s="52" t="str">
        <f t="shared" si="312"/>
        <v/>
      </c>
      <c r="BF164" s="52" t="str">
        <f t="shared" si="313"/>
        <v/>
      </c>
      <c r="BG164" s="52" t="str">
        <f t="shared" si="314"/>
        <v/>
      </c>
      <c r="BH164" s="2"/>
      <c r="BI164" s="103" t="str">
        <f>IF(ISBLANK('IP Rules'!N164),"",'IP Rules'!N164)</f>
        <v/>
      </c>
      <c r="BJ164" s="110" t="str">
        <f t="shared" si="363"/>
        <v/>
      </c>
      <c r="BK164" s="109" t="str">
        <f t="shared" si="364"/>
        <v>MISSING</v>
      </c>
      <c r="BL164" s="109" t="str">
        <f t="shared" si="365"/>
        <v>MISSING</v>
      </c>
      <c r="BM164" s="109" t="str">
        <f t="shared" si="366"/>
        <v>MISSING</v>
      </c>
      <c r="BN164" s="110" t="str">
        <f t="shared" si="367"/>
        <v>ERROR</v>
      </c>
      <c r="BO164" s="111" t="str">
        <f t="shared" si="368"/>
        <v>ERROR</v>
      </c>
      <c r="BP164" s="111" t="str">
        <f t="shared" si="369"/>
        <v>ERROR</v>
      </c>
      <c r="BQ164" s="111" t="str">
        <f t="shared" si="370"/>
        <v>ERROR</v>
      </c>
      <c r="BR164" s="109" t="str">
        <f t="shared" si="371"/>
        <v>ERROR</v>
      </c>
      <c r="BS164" s="110" t="str">
        <f t="shared" si="372"/>
        <v>ERROR</v>
      </c>
      <c r="BT164" s="109" t="str">
        <f t="shared" si="315"/>
        <v>ERROR</v>
      </c>
      <c r="BU164" s="109" t="str">
        <f t="shared" si="316"/>
        <v>ERROR</v>
      </c>
      <c r="BV164" s="109" t="str">
        <f t="shared" si="317"/>
        <v>ERROR</v>
      </c>
      <c r="BW164" s="109" t="str">
        <f t="shared" si="318"/>
        <v>ERROR</v>
      </c>
      <c r="BX164" s="110" t="str">
        <f t="shared" si="373"/>
        <v>ERROR</v>
      </c>
      <c r="BY164" s="110" t="str">
        <f t="shared" si="361"/>
        <v/>
      </c>
      <c r="BZ164" s="117" t="str">
        <f t="shared" si="319"/>
        <v>OK</v>
      </c>
      <c r="CA164" s="104" t="str">
        <f t="shared" si="374"/>
        <v/>
      </c>
      <c r="CB164" s="104" t="str">
        <f t="shared" si="375"/>
        <v/>
      </c>
      <c r="CC164" s="104" t="str">
        <f t="shared" si="376"/>
        <v/>
      </c>
      <c r="CD164" s="109" t="str">
        <f t="shared" si="320"/>
        <v>FAILED CHECKS</v>
      </c>
      <c r="CE164" s="22"/>
      <c r="CF164" s="116" t="str">
        <f t="shared" si="377"/>
        <v>ERROR</v>
      </c>
      <c r="CG164" s="116" t="str">
        <f t="shared" si="378"/>
        <v>-</v>
      </c>
      <c r="CH164" s="116" t="str">
        <f t="shared" si="379"/>
        <v>-</v>
      </c>
      <c r="CI164" s="116" t="str">
        <f t="shared" si="380"/>
        <v>-</v>
      </c>
      <c r="CJ164" s="116">
        <f t="shared" si="321"/>
        <v>0</v>
      </c>
      <c r="CK164" s="116">
        <f t="shared" si="322"/>
        <v>0</v>
      </c>
      <c r="CL164" s="116">
        <f t="shared" si="323"/>
        <v>0</v>
      </c>
      <c r="CM164" s="116">
        <f t="shared" si="324"/>
        <v>0</v>
      </c>
      <c r="CN164" s="116">
        <f t="shared" si="325"/>
        <v>0</v>
      </c>
      <c r="CO164" s="116">
        <f t="shared" si="326"/>
        <v>0</v>
      </c>
      <c r="CP164" s="116">
        <f t="shared" si="327"/>
        <v>0</v>
      </c>
      <c r="CQ164" s="116">
        <f t="shared" si="328"/>
        <v>0</v>
      </c>
      <c r="CR164" s="116">
        <f t="shared" si="329"/>
        <v>0</v>
      </c>
      <c r="CS164" s="116">
        <f t="shared" si="330"/>
        <v>0</v>
      </c>
      <c r="CT164" s="116">
        <f t="shared" si="331"/>
        <v>0</v>
      </c>
      <c r="CU164" s="116">
        <f t="shared" si="332"/>
        <v>0</v>
      </c>
      <c r="CV164" s="116">
        <f t="shared" si="333"/>
        <v>0</v>
      </c>
      <c r="CW164" s="116">
        <f t="shared" si="334"/>
        <v>0</v>
      </c>
      <c r="CX164" s="116">
        <f t="shared" si="335"/>
        <v>0</v>
      </c>
      <c r="CY164" s="116">
        <f t="shared" si="336"/>
        <v>0</v>
      </c>
      <c r="CZ164" s="116">
        <f t="shared" si="337"/>
        <v>0</v>
      </c>
      <c r="DA164" s="116">
        <f t="shared" si="338"/>
        <v>0</v>
      </c>
      <c r="DB164" s="116">
        <f t="shared" si="339"/>
        <v>0</v>
      </c>
      <c r="DC164" s="116">
        <f t="shared" si="340"/>
        <v>0</v>
      </c>
      <c r="DD164" s="116">
        <f t="shared" si="341"/>
        <v>0</v>
      </c>
      <c r="DE164" s="116">
        <f t="shared" si="342"/>
        <v>0</v>
      </c>
      <c r="DF164" s="116">
        <f t="shared" si="343"/>
        <v>0</v>
      </c>
      <c r="DG164" s="116">
        <f t="shared" si="344"/>
        <v>0</v>
      </c>
      <c r="DH164" s="116">
        <f t="shared" si="345"/>
        <v>0</v>
      </c>
      <c r="DI164" s="116">
        <f t="shared" si="346"/>
        <v>0</v>
      </c>
      <c r="DJ164" s="116">
        <f t="shared" si="347"/>
        <v>0</v>
      </c>
      <c r="DK164" s="116">
        <f t="shared" si="348"/>
        <v>0</v>
      </c>
      <c r="DL164" s="116">
        <f t="shared" si="349"/>
        <v>0</v>
      </c>
      <c r="DM164" s="116">
        <f t="shared" si="350"/>
        <v>0</v>
      </c>
      <c r="DN164" s="116">
        <f t="shared" si="351"/>
        <v>0</v>
      </c>
      <c r="DO164" s="116">
        <f t="shared" si="352"/>
        <v>0</v>
      </c>
      <c r="DP164" s="116">
        <f t="shared" si="353"/>
        <v>0</v>
      </c>
      <c r="DQ164" s="116">
        <f t="shared" si="354"/>
        <v>0</v>
      </c>
      <c r="DR164" s="116">
        <f t="shared" si="355"/>
        <v>0</v>
      </c>
      <c r="DS164" s="116">
        <f t="shared" si="356"/>
        <v>0</v>
      </c>
      <c r="DT164" s="116">
        <f t="shared" si="362"/>
        <v>0</v>
      </c>
      <c r="DU164" s="116">
        <f t="shared" si="357"/>
        <v>0</v>
      </c>
      <c r="DV164" s="116">
        <f t="shared" si="381"/>
        <v>0</v>
      </c>
      <c r="DW164" s="116">
        <f t="shared" si="382"/>
        <v>0</v>
      </c>
      <c r="DX164" s="114" t="b">
        <f t="shared" si="271"/>
        <v>0</v>
      </c>
      <c r="DY164" s="116" t="str">
        <f t="shared" si="358"/>
        <v>FAILED CHECKS</v>
      </c>
      <c r="DZ164" s="2"/>
      <c r="EA164" s="105" t="str">
        <f t="shared" si="272"/>
        <v/>
      </c>
      <c r="EB164" s="2"/>
      <c r="EC164" s="105" t="str">
        <f t="shared" si="273"/>
        <v/>
      </c>
      <c r="ED164" s="2"/>
      <c r="EE164" s="105" t="str">
        <f t="shared" si="274"/>
        <v/>
      </c>
      <c r="EF164" s="2"/>
      <c r="EG164" s="6">
        <f t="shared" si="360"/>
        <v>154</v>
      </c>
      <c r="EH164" s="2"/>
      <c r="EI164" s="29" t="str">
        <f>IF(ISBLANK('IP Rules'!P164),"",'IP Rules'!P164)</f>
        <v/>
      </c>
      <c r="EJ164" s="2"/>
      <c r="EK164" s="29" t="str">
        <f>IF(ISBLANK('IP Rules'!R164),"",'IP Rules'!R164)</f>
        <v/>
      </c>
      <c r="EL164" s="2"/>
      <c r="EM164" s="29" t="str">
        <f>IF(ISBLANK('IP Rules'!T164),"",'IP Rules'!T164)</f>
        <v/>
      </c>
      <c r="EN164" s="2"/>
      <c r="EO164" s="7" t="str">
        <f t="shared" si="265"/>
        <v>NO</v>
      </c>
      <c r="EP164" s="7" t="str">
        <f t="shared" si="266"/>
        <v>NO</v>
      </c>
      <c r="EQ164" s="7" t="str">
        <f t="shared" si="267"/>
        <v/>
      </c>
      <c r="ER164" s="7" t="str">
        <f t="shared" si="268"/>
        <v/>
      </c>
      <c r="ES164" s="7" t="str">
        <f>IF(AND(ISNUMBER('IP Rules'!R164),'IP Rules'!R164&gt;=0,'IP Rules'!R164&lt;=65535),"GOOD","BAD")</f>
        <v>BAD</v>
      </c>
      <c r="ET164" s="7" t="str">
        <f>IF(OR(AND(ISNUMBER('IP Rules'!T164),'IP Rules'!T164&gt;=1,'IP Rules'!T164&lt;=65535,'IP Rules'!R164&lt;'IP Rules'!T164),'IP Rules'!T164=""),"GOOD","BAD")</f>
        <v>GOOD</v>
      </c>
      <c r="EU164" s="9" t="str">
        <f t="shared" si="269"/>
        <v/>
      </c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</row>
    <row r="165" spans="1:211" ht="15.75" thickBot="1">
      <c r="A165" s="2"/>
      <c r="B165" s="6">
        <f t="shared" si="359"/>
        <v>155</v>
      </c>
      <c r="C165" s="2"/>
      <c r="D165" s="48" t="str">
        <f>IF(ISBLANK('IP Rules'!H165),"",'IP Rules'!H165)</f>
        <v/>
      </c>
      <c r="E165" s="52" t="str">
        <f t="shared" si="275"/>
        <v/>
      </c>
      <c r="F165" s="52" t="str">
        <f t="shared" si="276"/>
        <v/>
      </c>
      <c r="G165" s="52" t="str">
        <f t="shared" si="277"/>
        <v/>
      </c>
      <c r="H165" s="52" t="str">
        <f t="shared" si="278"/>
        <v/>
      </c>
      <c r="I165" s="52" t="str">
        <f t="shared" si="279"/>
        <v/>
      </c>
      <c r="J165" s="52" t="str">
        <f t="shared" si="280"/>
        <v/>
      </c>
      <c r="K165" s="52" t="str">
        <f t="shared" si="281"/>
        <v/>
      </c>
      <c r="L165" s="52" t="str">
        <f t="shared" si="282"/>
        <v/>
      </c>
      <c r="M165" s="2"/>
      <c r="N165" s="52" t="str">
        <f t="shared" si="283"/>
        <v/>
      </c>
      <c r="O165" s="2"/>
      <c r="P165" s="103" t="str">
        <f>IF(UPPER('IP Rules'!H165)="ANY","",IF(LEN(TRIM('IP Rules'!J165))=0,"",'IP Rules'!J165))</f>
        <v/>
      </c>
      <c r="Q165" s="7" t="str">
        <f t="shared" si="284"/>
        <v/>
      </c>
      <c r="R165" s="109" t="str">
        <f t="shared" si="285"/>
        <v>MISSING</v>
      </c>
      <c r="S165" s="109" t="str">
        <f t="shared" si="286"/>
        <v>MISSING</v>
      </c>
      <c r="T165" s="109" t="str">
        <f t="shared" si="287"/>
        <v>MISSING</v>
      </c>
      <c r="U165" s="110" t="str">
        <f t="shared" si="288"/>
        <v>ERROR</v>
      </c>
      <c r="V165" s="111" t="str">
        <f t="shared" si="289"/>
        <v>ERROR</v>
      </c>
      <c r="W165" s="111" t="str">
        <f t="shared" si="290"/>
        <v>ERROR</v>
      </c>
      <c r="X165" s="111" t="str">
        <f t="shared" si="291"/>
        <v>ERROR</v>
      </c>
      <c r="Y165" s="109" t="str">
        <f t="shared" si="292"/>
        <v>ERROR</v>
      </c>
      <c r="Z165" s="110" t="str">
        <f t="shared" si="293"/>
        <v>ERROR</v>
      </c>
      <c r="AA165" s="109" t="str">
        <f t="shared" si="294"/>
        <v>ERROR</v>
      </c>
      <c r="AB165" s="109" t="str">
        <f t="shared" si="295"/>
        <v>ERROR</v>
      </c>
      <c r="AC165" s="109" t="str">
        <f t="shared" si="296"/>
        <v>ERROR</v>
      </c>
      <c r="AD165" s="109" t="str">
        <f t="shared" si="297"/>
        <v>ERROR</v>
      </c>
      <c r="AE165" s="110" t="str">
        <f t="shared" si="298"/>
        <v>ERROR</v>
      </c>
      <c r="AF165" s="7" t="str">
        <f t="shared" si="299"/>
        <v/>
      </c>
      <c r="AG165" s="104" t="str">
        <f t="shared" si="300"/>
        <v/>
      </c>
      <c r="AH165" s="104" t="str">
        <f t="shared" si="301"/>
        <v/>
      </c>
      <c r="AI165" s="104" t="str">
        <f t="shared" si="302"/>
        <v/>
      </c>
      <c r="AJ165" s="114" t="str">
        <f>IF(AND(Q165&lt;&gt;"ERROR",UPPER('IP Rules'!D165)="GLOBAL",UPPER(N165)="ANY"),"All_IPs","")</f>
        <v/>
      </c>
      <c r="AK165" s="114" t="str">
        <f>IF(AND(Q165&lt;&gt;"ERROR",UPPER('IP Rules'!D165)="NATIONAL",UPPER(N165)="ANY"),"GRP_ALL_CNSP_SUBNETS","")</f>
        <v/>
      </c>
      <c r="AL165" s="104" t="str">
        <f>IF(LEN(TRIM(D165))=0,"",IF(AND(Q165&lt;&gt;"ERROR",UPPER('IP Rules'!H165)&lt;&gt;"ANY"),AI165&amp;N165&amp;"_"&amp;AG165,""))</f>
        <v/>
      </c>
      <c r="AM165" s="109" t="str">
        <f t="shared" si="303"/>
        <v>FAILED CHECKS</v>
      </c>
      <c r="AN165" s="2"/>
      <c r="AO165" s="62" t="str">
        <f t="shared" si="270"/>
        <v/>
      </c>
      <c r="AP165" s="26"/>
      <c r="AQ165" s="62" t="str">
        <f t="shared" si="304"/>
        <v/>
      </c>
      <c r="AR165" s="26"/>
      <c r="AS165" s="6">
        <f>'IP Rules'!F165</f>
        <v>0</v>
      </c>
      <c r="AT165" s="2"/>
      <c r="AU165" s="6">
        <f t="shared" si="305"/>
        <v>155</v>
      </c>
      <c r="AV165" s="2"/>
      <c r="AW165" s="46" t="str">
        <f>IF(ISBLANK('IP Rules'!L165),"",'IP Rules'!L165)</f>
        <v/>
      </c>
      <c r="AX165" s="2"/>
      <c r="AY165" s="52" t="str">
        <f t="shared" si="306"/>
        <v/>
      </c>
      <c r="AZ165" s="52" t="str">
        <f t="shared" si="307"/>
        <v/>
      </c>
      <c r="BA165" s="52" t="str">
        <f t="shared" si="308"/>
        <v/>
      </c>
      <c r="BB165" s="52" t="str">
        <f t="shared" si="309"/>
        <v/>
      </c>
      <c r="BC165" s="52" t="str">
        <f t="shared" si="310"/>
        <v/>
      </c>
      <c r="BD165" s="52" t="str">
        <f t="shared" si="311"/>
        <v/>
      </c>
      <c r="BE165" s="52" t="str">
        <f t="shared" si="312"/>
        <v/>
      </c>
      <c r="BF165" s="52" t="str">
        <f t="shared" si="313"/>
        <v/>
      </c>
      <c r="BG165" s="52" t="str">
        <f t="shared" si="314"/>
        <v/>
      </c>
      <c r="BH165" s="2"/>
      <c r="BI165" s="103" t="str">
        <f>IF(ISBLANK('IP Rules'!N165),"",'IP Rules'!N165)</f>
        <v/>
      </c>
      <c r="BJ165" s="110" t="str">
        <f t="shared" si="363"/>
        <v/>
      </c>
      <c r="BK165" s="109" t="str">
        <f t="shared" si="364"/>
        <v>MISSING</v>
      </c>
      <c r="BL165" s="109" t="str">
        <f t="shared" si="365"/>
        <v>MISSING</v>
      </c>
      <c r="BM165" s="109" t="str">
        <f t="shared" si="366"/>
        <v>MISSING</v>
      </c>
      <c r="BN165" s="110" t="str">
        <f t="shared" si="367"/>
        <v>ERROR</v>
      </c>
      <c r="BO165" s="111" t="str">
        <f t="shared" si="368"/>
        <v>ERROR</v>
      </c>
      <c r="BP165" s="111" t="str">
        <f t="shared" si="369"/>
        <v>ERROR</v>
      </c>
      <c r="BQ165" s="111" t="str">
        <f t="shared" si="370"/>
        <v>ERROR</v>
      </c>
      <c r="BR165" s="109" t="str">
        <f t="shared" si="371"/>
        <v>ERROR</v>
      </c>
      <c r="BS165" s="110" t="str">
        <f t="shared" si="372"/>
        <v>ERROR</v>
      </c>
      <c r="BT165" s="109" t="str">
        <f t="shared" si="315"/>
        <v>ERROR</v>
      </c>
      <c r="BU165" s="109" t="str">
        <f t="shared" si="316"/>
        <v>ERROR</v>
      </c>
      <c r="BV165" s="109" t="str">
        <f t="shared" si="317"/>
        <v>ERROR</v>
      </c>
      <c r="BW165" s="109" t="str">
        <f t="shared" si="318"/>
        <v>ERROR</v>
      </c>
      <c r="BX165" s="110" t="str">
        <f t="shared" si="373"/>
        <v>ERROR</v>
      </c>
      <c r="BY165" s="110" t="str">
        <f t="shared" si="361"/>
        <v/>
      </c>
      <c r="BZ165" s="117" t="str">
        <f t="shared" si="319"/>
        <v>OK</v>
      </c>
      <c r="CA165" s="104" t="str">
        <f t="shared" si="374"/>
        <v/>
      </c>
      <c r="CB165" s="104" t="str">
        <f t="shared" si="375"/>
        <v/>
      </c>
      <c r="CC165" s="104" t="str">
        <f t="shared" si="376"/>
        <v/>
      </c>
      <c r="CD165" s="109" t="str">
        <f t="shared" si="320"/>
        <v>FAILED CHECKS</v>
      </c>
      <c r="CE165" s="22"/>
      <c r="CF165" s="116" t="str">
        <f t="shared" si="377"/>
        <v>ERROR</v>
      </c>
      <c r="CG165" s="116" t="str">
        <f t="shared" si="378"/>
        <v>-</v>
      </c>
      <c r="CH165" s="116" t="str">
        <f t="shared" si="379"/>
        <v>-</v>
      </c>
      <c r="CI165" s="116" t="str">
        <f t="shared" si="380"/>
        <v>-</v>
      </c>
      <c r="CJ165" s="116">
        <f t="shared" si="321"/>
        <v>0</v>
      </c>
      <c r="CK165" s="116">
        <f t="shared" si="322"/>
        <v>0</v>
      </c>
      <c r="CL165" s="116">
        <f t="shared" si="323"/>
        <v>0</v>
      </c>
      <c r="CM165" s="116">
        <f t="shared" si="324"/>
        <v>0</v>
      </c>
      <c r="CN165" s="116">
        <f t="shared" si="325"/>
        <v>0</v>
      </c>
      <c r="CO165" s="116">
        <f t="shared" si="326"/>
        <v>0</v>
      </c>
      <c r="CP165" s="116">
        <f t="shared" si="327"/>
        <v>0</v>
      </c>
      <c r="CQ165" s="116">
        <f t="shared" si="328"/>
        <v>0</v>
      </c>
      <c r="CR165" s="116">
        <f t="shared" si="329"/>
        <v>0</v>
      </c>
      <c r="CS165" s="116">
        <f t="shared" si="330"/>
        <v>0</v>
      </c>
      <c r="CT165" s="116">
        <f t="shared" si="331"/>
        <v>0</v>
      </c>
      <c r="CU165" s="116">
        <f t="shared" si="332"/>
        <v>0</v>
      </c>
      <c r="CV165" s="116">
        <f t="shared" si="333"/>
        <v>0</v>
      </c>
      <c r="CW165" s="116">
        <f t="shared" si="334"/>
        <v>0</v>
      </c>
      <c r="CX165" s="116">
        <f t="shared" si="335"/>
        <v>0</v>
      </c>
      <c r="CY165" s="116">
        <f t="shared" si="336"/>
        <v>0</v>
      </c>
      <c r="CZ165" s="116">
        <f t="shared" si="337"/>
        <v>0</v>
      </c>
      <c r="DA165" s="116">
        <f t="shared" si="338"/>
        <v>0</v>
      </c>
      <c r="DB165" s="116">
        <f t="shared" si="339"/>
        <v>0</v>
      </c>
      <c r="DC165" s="116">
        <f t="shared" si="340"/>
        <v>0</v>
      </c>
      <c r="DD165" s="116">
        <f t="shared" si="341"/>
        <v>0</v>
      </c>
      <c r="DE165" s="116">
        <f t="shared" si="342"/>
        <v>0</v>
      </c>
      <c r="DF165" s="116">
        <f t="shared" si="343"/>
        <v>0</v>
      </c>
      <c r="DG165" s="116">
        <f t="shared" si="344"/>
        <v>0</v>
      </c>
      <c r="DH165" s="116">
        <f t="shared" si="345"/>
        <v>0</v>
      </c>
      <c r="DI165" s="116">
        <f t="shared" si="346"/>
        <v>0</v>
      </c>
      <c r="DJ165" s="116">
        <f t="shared" si="347"/>
        <v>0</v>
      </c>
      <c r="DK165" s="116">
        <f t="shared" si="348"/>
        <v>0</v>
      </c>
      <c r="DL165" s="116">
        <f t="shared" si="349"/>
        <v>0</v>
      </c>
      <c r="DM165" s="116">
        <f t="shared" si="350"/>
        <v>0</v>
      </c>
      <c r="DN165" s="116">
        <f t="shared" si="351"/>
        <v>0</v>
      </c>
      <c r="DO165" s="116">
        <f t="shared" si="352"/>
        <v>0</v>
      </c>
      <c r="DP165" s="116">
        <f t="shared" si="353"/>
        <v>0</v>
      </c>
      <c r="DQ165" s="116">
        <f t="shared" si="354"/>
        <v>0</v>
      </c>
      <c r="DR165" s="116">
        <f t="shared" si="355"/>
        <v>0</v>
      </c>
      <c r="DS165" s="116">
        <f t="shared" si="356"/>
        <v>0</v>
      </c>
      <c r="DT165" s="116">
        <f t="shared" si="362"/>
        <v>0</v>
      </c>
      <c r="DU165" s="116">
        <f t="shared" si="357"/>
        <v>0</v>
      </c>
      <c r="DV165" s="116">
        <f t="shared" si="381"/>
        <v>0</v>
      </c>
      <c r="DW165" s="116">
        <f t="shared" si="382"/>
        <v>0</v>
      </c>
      <c r="DX165" s="114" t="b">
        <f t="shared" si="271"/>
        <v>0</v>
      </c>
      <c r="DY165" s="116" t="str">
        <f t="shared" si="358"/>
        <v>FAILED CHECKS</v>
      </c>
      <c r="DZ165" s="2"/>
      <c r="EA165" s="105" t="str">
        <f t="shared" si="272"/>
        <v/>
      </c>
      <c r="EB165" s="2"/>
      <c r="EC165" s="105" t="str">
        <f t="shared" si="273"/>
        <v/>
      </c>
      <c r="ED165" s="2"/>
      <c r="EE165" s="105" t="str">
        <f t="shared" si="274"/>
        <v/>
      </c>
      <c r="EF165" s="2"/>
      <c r="EG165" s="6">
        <f t="shared" si="360"/>
        <v>155</v>
      </c>
      <c r="EH165" s="2"/>
      <c r="EI165" s="29" t="str">
        <f>IF(ISBLANK('IP Rules'!P165),"",'IP Rules'!P165)</f>
        <v/>
      </c>
      <c r="EJ165" s="2"/>
      <c r="EK165" s="29" t="str">
        <f>IF(ISBLANK('IP Rules'!R165),"",'IP Rules'!R165)</f>
        <v/>
      </c>
      <c r="EL165" s="2"/>
      <c r="EM165" s="29" t="str">
        <f>IF(ISBLANK('IP Rules'!T165),"",'IP Rules'!T165)</f>
        <v/>
      </c>
      <c r="EN165" s="2"/>
      <c r="EO165" s="7" t="str">
        <f t="shared" si="265"/>
        <v>NO</v>
      </c>
      <c r="EP165" s="7" t="str">
        <f t="shared" si="266"/>
        <v>NO</v>
      </c>
      <c r="EQ165" s="7" t="str">
        <f t="shared" si="267"/>
        <v/>
      </c>
      <c r="ER165" s="7" t="str">
        <f t="shared" si="268"/>
        <v/>
      </c>
      <c r="ES165" s="7" t="str">
        <f>IF(AND(ISNUMBER('IP Rules'!R165),'IP Rules'!R165&gt;=0,'IP Rules'!R165&lt;=65535),"GOOD","BAD")</f>
        <v>BAD</v>
      </c>
      <c r="ET165" s="7" t="str">
        <f>IF(OR(AND(ISNUMBER('IP Rules'!T165),'IP Rules'!T165&gt;=1,'IP Rules'!T165&lt;=65535,'IP Rules'!R165&lt;'IP Rules'!T165),'IP Rules'!T165=""),"GOOD","BAD")</f>
        <v>GOOD</v>
      </c>
      <c r="EU165" s="9" t="str">
        <f t="shared" si="269"/>
        <v/>
      </c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</row>
    <row r="166" spans="1:211" ht="15.75" thickBot="1">
      <c r="A166" s="2"/>
      <c r="B166" s="6">
        <f t="shared" si="359"/>
        <v>156</v>
      </c>
      <c r="C166" s="2"/>
      <c r="D166" s="48" t="str">
        <f>IF(ISBLANK('IP Rules'!H166),"",'IP Rules'!H166)</f>
        <v/>
      </c>
      <c r="E166" s="52" t="str">
        <f t="shared" si="275"/>
        <v/>
      </c>
      <c r="F166" s="52" t="str">
        <f t="shared" si="276"/>
        <v/>
      </c>
      <c r="G166" s="52" t="str">
        <f t="shared" si="277"/>
        <v/>
      </c>
      <c r="H166" s="52" t="str">
        <f t="shared" si="278"/>
        <v/>
      </c>
      <c r="I166" s="52" t="str">
        <f t="shared" si="279"/>
        <v/>
      </c>
      <c r="J166" s="52" t="str">
        <f t="shared" si="280"/>
        <v/>
      </c>
      <c r="K166" s="52" t="str">
        <f t="shared" si="281"/>
        <v/>
      </c>
      <c r="L166" s="52" t="str">
        <f t="shared" si="282"/>
        <v/>
      </c>
      <c r="M166" s="2"/>
      <c r="N166" s="52" t="str">
        <f t="shared" si="283"/>
        <v/>
      </c>
      <c r="O166" s="2"/>
      <c r="P166" s="103" t="str">
        <f>IF(UPPER('IP Rules'!H166)="ANY","",IF(LEN(TRIM('IP Rules'!J166))=0,"",'IP Rules'!J166))</f>
        <v/>
      </c>
      <c r="Q166" s="7" t="str">
        <f t="shared" si="284"/>
        <v/>
      </c>
      <c r="R166" s="109" t="str">
        <f t="shared" si="285"/>
        <v>MISSING</v>
      </c>
      <c r="S166" s="109" t="str">
        <f t="shared" si="286"/>
        <v>MISSING</v>
      </c>
      <c r="T166" s="109" t="str">
        <f t="shared" si="287"/>
        <v>MISSING</v>
      </c>
      <c r="U166" s="110" t="str">
        <f t="shared" si="288"/>
        <v>ERROR</v>
      </c>
      <c r="V166" s="111" t="str">
        <f t="shared" si="289"/>
        <v>ERROR</v>
      </c>
      <c r="W166" s="111" t="str">
        <f t="shared" si="290"/>
        <v>ERROR</v>
      </c>
      <c r="X166" s="111" t="str">
        <f t="shared" si="291"/>
        <v>ERROR</v>
      </c>
      <c r="Y166" s="109" t="str">
        <f t="shared" si="292"/>
        <v>ERROR</v>
      </c>
      <c r="Z166" s="110" t="str">
        <f t="shared" si="293"/>
        <v>ERROR</v>
      </c>
      <c r="AA166" s="109" t="str">
        <f t="shared" si="294"/>
        <v>ERROR</v>
      </c>
      <c r="AB166" s="109" t="str">
        <f t="shared" si="295"/>
        <v>ERROR</v>
      </c>
      <c r="AC166" s="109" t="str">
        <f t="shared" si="296"/>
        <v>ERROR</v>
      </c>
      <c r="AD166" s="109" t="str">
        <f t="shared" si="297"/>
        <v>ERROR</v>
      </c>
      <c r="AE166" s="110" t="str">
        <f t="shared" si="298"/>
        <v>ERROR</v>
      </c>
      <c r="AF166" s="7" t="str">
        <f t="shared" si="299"/>
        <v/>
      </c>
      <c r="AG166" s="104" t="str">
        <f t="shared" si="300"/>
        <v/>
      </c>
      <c r="AH166" s="104" t="str">
        <f t="shared" si="301"/>
        <v/>
      </c>
      <c r="AI166" s="104" t="str">
        <f t="shared" si="302"/>
        <v/>
      </c>
      <c r="AJ166" s="114" t="str">
        <f>IF(AND(Q166&lt;&gt;"ERROR",UPPER('IP Rules'!D166)="GLOBAL",UPPER(N166)="ANY"),"All_IPs","")</f>
        <v/>
      </c>
      <c r="AK166" s="114" t="str">
        <f>IF(AND(Q166&lt;&gt;"ERROR",UPPER('IP Rules'!D166)="NATIONAL",UPPER(N166)="ANY"),"GRP_ALL_CNSP_SUBNETS","")</f>
        <v/>
      </c>
      <c r="AL166" s="104" t="str">
        <f>IF(LEN(TRIM(D166))=0,"",IF(AND(Q166&lt;&gt;"ERROR",UPPER('IP Rules'!H166)&lt;&gt;"ANY"),AI166&amp;N166&amp;"_"&amp;AG166,""))</f>
        <v/>
      </c>
      <c r="AM166" s="109" t="str">
        <f t="shared" si="303"/>
        <v>FAILED CHECKS</v>
      </c>
      <c r="AN166" s="2"/>
      <c r="AO166" s="62" t="str">
        <f t="shared" si="270"/>
        <v/>
      </c>
      <c r="AP166" s="26"/>
      <c r="AQ166" s="62" t="str">
        <f t="shared" si="304"/>
        <v/>
      </c>
      <c r="AR166" s="26"/>
      <c r="AS166" s="6">
        <f>'IP Rules'!F166</f>
        <v>0</v>
      </c>
      <c r="AT166" s="2"/>
      <c r="AU166" s="6">
        <f t="shared" si="305"/>
        <v>156</v>
      </c>
      <c r="AV166" s="2"/>
      <c r="AW166" s="46" t="str">
        <f>IF(ISBLANK('IP Rules'!L166),"",'IP Rules'!L166)</f>
        <v/>
      </c>
      <c r="AX166" s="2"/>
      <c r="AY166" s="52" t="str">
        <f t="shared" si="306"/>
        <v/>
      </c>
      <c r="AZ166" s="52" t="str">
        <f t="shared" si="307"/>
        <v/>
      </c>
      <c r="BA166" s="52" t="str">
        <f t="shared" si="308"/>
        <v/>
      </c>
      <c r="BB166" s="52" t="str">
        <f t="shared" si="309"/>
        <v/>
      </c>
      <c r="BC166" s="52" t="str">
        <f t="shared" si="310"/>
        <v/>
      </c>
      <c r="BD166" s="52" t="str">
        <f t="shared" si="311"/>
        <v/>
      </c>
      <c r="BE166" s="52" t="str">
        <f t="shared" si="312"/>
        <v/>
      </c>
      <c r="BF166" s="52" t="str">
        <f t="shared" si="313"/>
        <v/>
      </c>
      <c r="BG166" s="52" t="str">
        <f t="shared" si="314"/>
        <v/>
      </c>
      <c r="BH166" s="2"/>
      <c r="BI166" s="103" t="str">
        <f>IF(ISBLANK('IP Rules'!N166),"",'IP Rules'!N166)</f>
        <v/>
      </c>
      <c r="BJ166" s="110" t="str">
        <f t="shared" si="363"/>
        <v/>
      </c>
      <c r="BK166" s="109" t="str">
        <f t="shared" si="364"/>
        <v>MISSING</v>
      </c>
      <c r="BL166" s="109" t="str">
        <f t="shared" si="365"/>
        <v>MISSING</v>
      </c>
      <c r="BM166" s="109" t="str">
        <f t="shared" si="366"/>
        <v>MISSING</v>
      </c>
      <c r="BN166" s="110" t="str">
        <f t="shared" si="367"/>
        <v>ERROR</v>
      </c>
      <c r="BO166" s="111" t="str">
        <f t="shared" si="368"/>
        <v>ERROR</v>
      </c>
      <c r="BP166" s="111" t="str">
        <f t="shared" si="369"/>
        <v>ERROR</v>
      </c>
      <c r="BQ166" s="111" t="str">
        <f t="shared" si="370"/>
        <v>ERROR</v>
      </c>
      <c r="BR166" s="109" t="str">
        <f t="shared" si="371"/>
        <v>ERROR</v>
      </c>
      <c r="BS166" s="110" t="str">
        <f t="shared" si="372"/>
        <v>ERROR</v>
      </c>
      <c r="BT166" s="109" t="str">
        <f t="shared" si="315"/>
        <v>ERROR</v>
      </c>
      <c r="BU166" s="109" t="str">
        <f t="shared" si="316"/>
        <v>ERROR</v>
      </c>
      <c r="BV166" s="109" t="str">
        <f t="shared" si="317"/>
        <v>ERROR</v>
      </c>
      <c r="BW166" s="109" t="str">
        <f t="shared" si="318"/>
        <v>ERROR</v>
      </c>
      <c r="BX166" s="110" t="str">
        <f t="shared" si="373"/>
        <v>ERROR</v>
      </c>
      <c r="BY166" s="110" t="str">
        <f t="shared" si="361"/>
        <v/>
      </c>
      <c r="BZ166" s="117" t="str">
        <f t="shared" si="319"/>
        <v>OK</v>
      </c>
      <c r="CA166" s="104" t="str">
        <f t="shared" si="374"/>
        <v/>
      </c>
      <c r="CB166" s="104" t="str">
        <f t="shared" si="375"/>
        <v/>
      </c>
      <c r="CC166" s="104" t="str">
        <f t="shared" si="376"/>
        <v/>
      </c>
      <c r="CD166" s="109" t="str">
        <f t="shared" si="320"/>
        <v>FAILED CHECKS</v>
      </c>
      <c r="CE166" s="22"/>
      <c r="CF166" s="116" t="str">
        <f t="shared" si="377"/>
        <v>ERROR</v>
      </c>
      <c r="CG166" s="116" t="str">
        <f t="shared" si="378"/>
        <v>-</v>
      </c>
      <c r="CH166" s="116" t="str">
        <f t="shared" si="379"/>
        <v>-</v>
      </c>
      <c r="CI166" s="116" t="str">
        <f t="shared" si="380"/>
        <v>-</v>
      </c>
      <c r="CJ166" s="116">
        <f t="shared" si="321"/>
        <v>0</v>
      </c>
      <c r="CK166" s="116">
        <f t="shared" si="322"/>
        <v>0</v>
      </c>
      <c r="CL166" s="116">
        <f t="shared" si="323"/>
        <v>0</v>
      </c>
      <c r="CM166" s="116">
        <f t="shared" si="324"/>
        <v>0</v>
      </c>
      <c r="CN166" s="116">
        <f t="shared" si="325"/>
        <v>0</v>
      </c>
      <c r="CO166" s="116">
        <f t="shared" si="326"/>
        <v>0</v>
      </c>
      <c r="CP166" s="116">
        <f t="shared" si="327"/>
        <v>0</v>
      </c>
      <c r="CQ166" s="116">
        <f t="shared" si="328"/>
        <v>0</v>
      </c>
      <c r="CR166" s="116">
        <f t="shared" si="329"/>
        <v>0</v>
      </c>
      <c r="CS166" s="116">
        <f t="shared" si="330"/>
        <v>0</v>
      </c>
      <c r="CT166" s="116">
        <f t="shared" si="331"/>
        <v>0</v>
      </c>
      <c r="CU166" s="116">
        <f t="shared" si="332"/>
        <v>0</v>
      </c>
      <c r="CV166" s="116">
        <f t="shared" si="333"/>
        <v>0</v>
      </c>
      <c r="CW166" s="116">
        <f t="shared" si="334"/>
        <v>0</v>
      </c>
      <c r="CX166" s="116">
        <f t="shared" si="335"/>
        <v>0</v>
      </c>
      <c r="CY166" s="116">
        <f t="shared" si="336"/>
        <v>0</v>
      </c>
      <c r="CZ166" s="116">
        <f t="shared" si="337"/>
        <v>0</v>
      </c>
      <c r="DA166" s="116">
        <f t="shared" si="338"/>
        <v>0</v>
      </c>
      <c r="DB166" s="116">
        <f t="shared" si="339"/>
        <v>0</v>
      </c>
      <c r="DC166" s="116">
        <f t="shared" si="340"/>
        <v>0</v>
      </c>
      <c r="DD166" s="116">
        <f t="shared" si="341"/>
        <v>0</v>
      </c>
      <c r="DE166" s="116">
        <f t="shared" si="342"/>
        <v>0</v>
      </c>
      <c r="DF166" s="116">
        <f t="shared" si="343"/>
        <v>0</v>
      </c>
      <c r="DG166" s="116">
        <f t="shared" si="344"/>
        <v>0</v>
      </c>
      <c r="DH166" s="116">
        <f t="shared" si="345"/>
        <v>0</v>
      </c>
      <c r="DI166" s="116">
        <f t="shared" si="346"/>
        <v>0</v>
      </c>
      <c r="DJ166" s="116">
        <f t="shared" si="347"/>
        <v>0</v>
      </c>
      <c r="DK166" s="116">
        <f t="shared" si="348"/>
        <v>0</v>
      </c>
      <c r="DL166" s="116">
        <f t="shared" si="349"/>
        <v>0</v>
      </c>
      <c r="DM166" s="116">
        <f t="shared" si="350"/>
        <v>0</v>
      </c>
      <c r="DN166" s="116">
        <f t="shared" si="351"/>
        <v>0</v>
      </c>
      <c r="DO166" s="116">
        <f t="shared" si="352"/>
        <v>0</v>
      </c>
      <c r="DP166" s="116">
        <f t="shared" si="353"/>
        <v>0</v>
      </c>
      <c r="DQ166" s="116">
        <f t="shared" si="354"/>
        <v>0</v>
      </c>
      <c r="DR166" s="116">
        <f t="shared" si="355"/>
        <v>0</v>
      </c>
      <c r="DS166" s="116">
        <f t="shared" si="356"/>
        <v>0</v>
      </c>
      <c r="DT166" s="116">
        <f t="shared" si="362"/>
        <v>0</v>
      </c>
      <c r="DU166" s="116">
        <f t="shared" si="357"/>
        <v>0</v>
      </c>
      <c r="DV166" s="116">
        <f t="shared" si="381"/>
        <v>0</v>
      </c>
      <c r="DW166" s="116">
        <f t="shared" si="382"/>
        <v>0</v>
      </c>
      <c r="DX166" s="114" t="b">
        <f t="shared" si="271"/>
        <v>0</v>
      </c>
      <c r="DY166" s="116" t="str">
        <f t="shared" si="358"/>
        <v>FAILED CHECKS</v>
      </c>
      <c r="DZ166" s="2"/>
      <c r="EA166" s="105" t="str">
        <f t="shared" si="272"/>
        <v/>
      </c>
      <c r="EB166" s="2"/>
      <c r="EC166" s="105" t="str">
        <f t="shared" si="273"/>
        <v/>
      </c>
      <c r="ED166" s="2"/>
      <c r="EE166" s="105" t="str">
        <f t="shared" si="274"/>
        <v/>
      </c>
      <c r="EF166" s="2"/>
      <c r="EG166" s="6">
        <f t="shared" si="360"/>
        <v>156</v>
      </c>
      <c r="EH166" s="2"/>
      <c r="EI166" s="29" t="str">
        <f>IF(ISBLANK('IP Rules'!P166),"",'IP Rules'!P166)</f>
        <v/>
      </c>
      <c r="EJ166" s="2"/>
      <c r="EK166" s="29" t="str">
        <f>IF(ISBLANK('IP Rules'!R166),"",'IP Rules'!R166)</f>
        <v/>
      </c>
      <c r="EL166" s="2"/>
      <c r="EM166" s="29" t="str">
        <f>IF(ISBLANK('IP Rules'!T166),"",'IP Rules'!T166)</f>
        <v/>
      </c>
      <c r="EN166" s="2"/>
      <c r="EO166" s="7" t="str">
        <f t="shared" si="265"/>
        <v>NO</v>
      </c>
      <c r="EP166" s="7" t="str">
        <f t="shared" si="266"/>
        <v>NO</v>
      </c>
      <c r="EQ166" s="7" t="str">
        <f t="shared" si="267"/>
        <v/>
      </c>
      <c r="ER166" s="7" t="str">
        <f t="shared" si="268"/>
        <v/>
      </c>
      <c r="ES166" s="7" t="str">
        <f>IF(AND(ISNUMBER('IP Rules'!R166),'IP Rules'!R166&gt;=0,'IP Rules'!R166&lt;=65535),"GOOD","BAD")</f>
        <v>BAD</v>
      </c>
      <c r="ET166" s="7" t="str">
        <f>IF(OR(AND(ISNUMBER('IP Rules'!T166),'IP Rules'!T166&gt;=1,'IP Rules'!T166&lt;=65535,'IP Rules'!R166&lt;'IP Rules'!T166),'IP Rules'!T166=""),"GOOD","BAD")</f>
        <v>GOOD</v>
      </c>
      <c r="EU166" s="9" t="str">
        <f t="shared" si="269"/>
        <v/>
      </c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</row>
    <row r="167" spans="1:211" ht="15.75" thickBot="1">
      <c r="A167" s="2"/>
      <c r="B167" s="6">
        <f t="shared" si="359"/>
        <v>157</v>
      </c>
      <c r="C167" s="2"/>
      <c r="D167" s="48" t="str">
        <f>IF(ISBLANK('IP Rules'!H167),"",'IP Rules'!H167)</f>
        <v/>
      </c>
      <c r="E167" s="52" t="str">
        <f t="shared" si="275"/>
        <v/>
      </c>
      <c r="F167" s="52" t="str">
        <f t="shared" si="276"/>
        <v/>
      </c>
      <c r="G167" s="52" t="str">
        <f t="shared" si="277"/>
        <v/>
      </c>
      <c r="H167" s="52" t="str">
        <f t="shared" si="278"/>
        <v/>
      </c>
      <c r="I167" s="52" t="str">
        <f t="shared" si="279"/>
        <v/>
      </c>
      <c r="J167" s="52" t="str">
        <f t="shared" si="280"/>
        <v/>
      </c>
      <c r="K167" s="52" t="str">
        <f t="shared" si="281"/>
        <v/>
      </c>
      <c r="L167" s="52" t="str">
        <f t="shared" si="282"/>
        <v/>
      </c>
      <c r="M167" s="2"/>
      <c r="N167" s="52" t="str">
        <f t="shared" si="283"/>
        <v/>
      </c>
      <c r="O167" s="2"/>
      <c r="P167" s="103" t="str">
        <f>IF(UPPER('IP Rules'!H167)="ANY","",IF(LEN(TRIM('IP Rules'!J167))=0,"",'IP Rules'!J167))</f>
        <v/>
      </c>
      <c r="Q167" s="7" t="str">
        <f t="shared" si="284"/>
        <v/>
      </c>
      <c r="R167" s="109" t="str">
        <f t="shared" si="285"/>
        <v>MISSING</v>
      </c>
      <c r="S167" s="109" t="str">
        <f t="shared" si="286"/>
        <v>MISSING</v>
      </c>
      <c r="T167" s="109" t="str">
        <f t="shared" si="287"/>
        <v>MISSING</v>
      </c>
      <c r="U167" s="110" t="str">
        <f t="shared" si="288"/>
        <v>ERROR</v>
      </c>
      <c r="V167" s="111" t="str">
        <f t="shared" si="289"/>
        <v>ERROR</v>
      </c>
      <c r="W167" s="111" t="str">
        <f t="shared" si="290"/>
        <v>ERROR</v>
      </c>
      <c r="X167" s="111" t="str">
        <f t="shared" si="291"/>
        <v>ERROR</v>
      </c>
      <c r="Y167" s="109" t="str">
        <f t="shared" si="292"/>
        <v>ERROR</v>
      </c>
      <c r="Z167" s="110" t="str">
        <f t="shared" si="293"/>
        <v>ERROR</v>
      </c>
      <c r="AA167" s="109" t="str">
        <f t="shared" si="294"/>
        <v>ERROR</v>
      </c>
      <c r="AB167" s="109" t="str">
        <f t="shared" si="295"/>
        <v>ERROR</v>
      </c>
      <c r="AC167" s="109" t="str">
        <f t="shared" si="296"/>
        <v>ERROR</v>
      </c>
      <c r="AD167" s="109" t="str">
        <f t="shared" si="297"/>
        <v>ERROR</v>
      </c>
      <c r="AE167" s="110" t="str">
        <f t="shared" si="298"/>
        <v>ERROR</v>
      </c>
      <c r="AF167" s="7" t="str">
        <f t="shared" si="299"/>
        <v/>
      </c>
      <c r="AG167" s="104" t="str">
        <f t="shared" si="300"/>
        <v/>
      </c>
      <c r="AH167" s="104" t="str">
        <f t="shared" si="301"/>
        <v/>
      </c>
      <c r="AI167" s="104" t="str">
        <f t="shared" si="302"/>
        <v/>
      </c>
      <c r="AJ167" s="114" t="str">
        <f>IF(AND(Q167&lt;&gt;"ERROR",UPPER('IP Rules'!D167)="GLOBAL",UPPER(N167)="ANY"),"All_IPs","")</f>
        <v/>
      </c>
      <c r="AK167" s="114" t="str">
        <f>IF(AND(Q167&lt;&gt;"ERROR",UPPER('IP Rules'!D167)="NATIONAL",UPPER(N167)="ANY"),"GRP_ALL_CNSP_SUBNETS","")</f>
        <v/>
      </c>
      <c r="AL167" s="104" t="str">
        <f>IF(LEN(TRIM(D167))=0,"",IF(AND(Q167&lt;&gt;"ERROR",UPPER('IP Rules'!H167)&lt;&gt;"ANY"),AI167&amp;N167&amp;"_"&amp;AG167,""))</f>
        <v/>
      </c>
      <c r="AM167" s="109" t="str">
        <f t="shared" si="303"/>
        <v>FAILED CHECKS</v>
      </c>
      <c r="AN167" s="2"/>
      <c r="AO167" s="62" t="str">
        <f t="shared" si="270"/>
        <v/>
      </c>
      <c r="AP167" s="26"/>
      <c r="AQ167" s="62" t="str">
        <f t="shared" si="304"/>
        <v/>
      </c>
      <c r="AR167" s="26"/>
      <c r="AS167" s="6">
        <f>'IP Rules'!F167</f>
        <v>0</v>
      </c>
      <c r="AT167" s="2"/>
      <c r="AU167" s="6">
        <f t="shared" si="305"/>
        <v>157</v>
      </c>
      <c r="AV167" s="2"/>
      <c r="AW167" s="46" t="str">
        <f>IF(ISBLANK('IP Rules'!L167),"",'IP Rules'!L167)</f>
        <v/>
      </c>
      <c r="AX167" s="2"/>
      <c r="AY167" s="52" t="str">
        <f t="shared" si="306"/>
        <v/>
      </c>
      <c r="AZ167" s="52" t="str">
        <f t="shared" si="307"/>
        <v/>
      </c>
      <c r="BA167" s="52" t="str">
        <f t="shared" si="308"/>
        <v/>
      </c>
      <c r="BB167" s="52" t="str">
        <f t="shared" si="309"/>
        <v/>
      </c>
      <c r="BC167" s="52" t="str">
        <f t="shared" si="310"/>
        <v/>
      </c>
      <c r="BD167" s="52" t="str">
        <f t="shared" si="311"/>
        <v/>
      </c>
      <c r="BE167" s="52" t="str">
        <f t="shared" si="312"/>
        <v/>
      </c>
      <c r="BF167" s="52" t="str">
        <f t="shared" si="313"/>
        <v/>
      </c>
      <c r="BG167" s="52" t="str">
        <f t="shared" si="314"/>
        <v/>
      </c>
      <c r="BH167" s="2"/>
      <c r="BI167" s="103" t="str">
        <f>IF(ISBLANK('IP Rules'!N167),"",'IP Rules'!N167)</f>
        <v/>
      </c>
      <c r="BJ167" s="110" t="str">
        <f t="shared" si="363"/>
        <v/>
      </c>
      <c r="BK167" s="109" t="str">
        <f t="shared" si="364"/>
        <v>MISSING</v>
      </c>
      <c r="BL167" s="109" t="str">
        <f t="shared" si="365"/>
        <v>MISSING</v>
      </c>
      <c r="BM167" s="109" t="str">
        <f t="shared" si="366"/>
        <v>MISSING</v>
      </c>
      <c r="BN167" s="110" t="str">
        <f t="shared" si="367"/>
        <v>ERROR</v>
      </c>
      <c r="BO167" s="111" t="str">
        <f t="shared" si="368"/>
        <v>ERROR</v>
      </c>
      <c r="BP167" s="111" t="str">
        <f t="shared" si="369"/>
        <v>ERROR</v>
      </c>
      <c r="BQ167" s="111" t="str">
        <f t="shared" si="370"/>
        <v>ERROR</v>
      </c>
      <c r="BR167" s="109" t="str">
        <f t="shared" si="371"/>
        <v>ERROR</v>
      </c>
      <c r="BS167" s="110" t="str">
        <f t="shared" si="372"/>
        <v>ERROR</v>
      </c>
      <c r="BT167" s="109" t="str">
        <f t="shared" si="315"/>
        <v>ERROR</v>
      </c>
      <c r="BU167" s="109" t="str">
        <f t="shared" si="316"/>
        <v>ERROR</v>
      </c>
      <c r="BV167" s="109" t="str">
        <f t="shared" si="317"/>
        <v>ERROR</v>
      </c>
      <c r="BW167" s="109" t="str">
        <f t="shared" si="318"/>
        <v>ERROR</v>
      </c>
      <c r="BX167" s="110" t="str">
        <f t="shared" si="373"/>
        <v>ERROR</v>
      </c>
      <c r="BY167" s="110" t="str">
        <f t="shared" si="361"/>
        <v/>
      </c>
      <c r="BZ167" s="117" t="str">
        <f t="shared" si="319"/>
        <v>OK</v>
      </c>
      <c r="CA167" s="104" t="str">
        <f t="shared" si="374"/>
        <v/>
      </c>
      <c r="CB167" s="104" t="str">
        <f t="shared" si="375"/>
        <v/>
      </c>
      <c r="CC167" s="104" t="str">
        <f t="shared" si="376"/>
        <v/>
      </c>
      <c r="CD167" s="109" t="str">
        <f t="shared" si="320"/>
        <v>FAILED CHECKS</v>
      </c>
      <c r="CE167" s="22"/>
      <c r="CF167" s="116" t="str">
        <f t="shared" si="377"/>
        <v>ERROR</v>
      </c>
      <c r="CG167" s="116" t="str">
        <f t="shared" si="378"/>
        <v>-</v>
      </c>
      <c r="CH167" s="116" t="str">
        <f t="shared" si="379"/>
        <v>-</v>
      </c>
      <c r="CI167" s="116" t="str">
        <f t="shared" si="380"/>
        <v>-</v>
      </c>
      <c r="CJ167" s="116">
        <f t="shared" si="321"/>
        <v>0</v>
      </c>
      <c r="CK167" s="116">
        <f t="shared" si="322"/>
        <v>0</v>
      </c>
      <c r="CL167" s="116">
        <f t="shared" si="323"/>
        <v>0</v>
      </c>
      <c r="CM167" s="116">
        <f t="shared" si="324"/>
        <v>0</v>
      </c>
      <c r="CN167" s="116">
        <f t="shared" si="325"/>
        <v>0</v>
      </c>
      <c r="CO167" s="116">
        <f t="shared" si="326"/>
        <v>0</v>
      </c>
      <c r="CP167" s="116">
        <f t="shared" si="327"/>
        <v>0</v>
      </c>
      <c r="CQ167" s="116">
        <f t="shared" si="328"/>
        <v>0</v>
      </c>
      <c r="CR167" s="116">
        <f t="shared" si="329"/>
        <v>0</v>
      </c>
      <c r="CS167" s="116">
        <f t="shared" si="330"/>
        <v>0</v>
      </c>
      <c r="CT167" s="116">
        <f t="shared" si="331"/>
        <v>0</v>
      </c>
      <c r="CU167" s="116">
        <f t="shared" si="332"/>
        <v>0</v>
      </c>
      <c r="CV167" s="116">
        <f t="shared" si="333"/>
        <v>0</v>
      </c>
      <c r="CW167" s="116">
        <f t="shared" si="334"/>
        <v>0</v>
      </c>
      <c r="CX167" s="116">
        <f t="shared" si="335"/>
        <v>0</v>
      </c>
      <c r="CY167" s="116">
        <f t="shared" si="336"/>
        <v>0</v>
      </c>
      <c r="CZ167" s="116">
        <f t="shared" si="337"/>
        <v>0</v>
      </c>
      <c r="DA167" s="116">
        <f t="shared" si="338"/>
        <v>0</v>
      </c>
      <c r="DB167" s="116">
        <f t="shared" si="339"/>
        <v>0</v>
      </c>
      <c r="DC167" s="116">
        <f t="shared" si="340"/>
        <v>0</v>
      </c>
      <c r="DD167" s="116">
        <f t="shared" si="341"/>
        <v>0</v>
      </c>
      <c r="DE167" s="116">
        <f t="shared" si="342"/>
        <v>0</v>
      </c>
      <c r="DF167" s="116">
        <f t="shared" si="343"/>
        <v>0</v>
      </c>
      <c r="DG167" s="116">
        <f t="shared" si="344"/>
        <v>0</v>
      </c>
      <c r="DH167" s="116">
        <f t="shared" si="345"/>
        <v>0</v>
      </c>
      <c r="DI167" s="116">
        <f t="shared" si="346"/>
        <v>0</v>
      </c>
      <c r="DJ167" s="116">
        <f t="shared" si="347"/>
        <v>0</v>
      </c>
      <c r="DK167" s="116">
        <f t="shared" si="348"/>
        <v>0</v>
      </c>
      <c r="DL167" s="116">
        <f t="shared" si="349"/>
        <v>0</v>
      </c>
      <c r="DM167" s="116">
        <f t="shared" si="350"/>
        <v>0</v>
      </c>
      <c r="DN167" s="116">
        <f t="shared" si="351"/>
        <v>0</v>
      </c>
      <c r="DO167" s="116">
        <f t="shared" si="352"/>
        <v>0</v>
      </c>
      <c r="DP167" s="116">
        <f t="shared" si="353"/>
        <v>0</v>
      </c>
      <c r="DQ167" s="116">
        <f t="shared" si="354"/>
        <v>0</v>
      </c>
      <c r="DR167" s="116">
        <f t="shared" si="355"/>
        <v>0</v>
      </c>
      <c r="DS167" s="116">
        <f t="shared" si="356"/>
        <v>0</v>
      </c>
      <c r="DT167" s="116">
        <f t="shared" si="362"/>
        <v>0</v>
      </c>
      <c r="DU167" s="116">
        <f t="shared" si="357"/>
        <v>0</v>
      </c>
      <c r="DV167" s="116">
        <f t="shared" si="381"/>
        <v>0</v>
      </c>
      <c r="DW167" s="116">
        <f t="shared" si="382"/>
        <v>0</v>
      </c>
      <c r="DX167" s="114" t="b">
        <f t="shared" si="271"/>
        <v>0</v>
      </c>
      <c r="DY167" s="116" t="str">
        <f t="shared" si="358"/>
        <v>FAILED CHECKS</v>
      </c>
      <c r="DZ167" s="2"/>
      <c r="EA167" s="105" t="str">
        <f t="shared" si="272"/>
        <v/>
      </c>
      <c r="EB167" s="2"/>
      <c r="EC167" s="105" t="str">
        <f t="shared" si="273"/>
        <v/>
      </c>
      <c r="ED167" s="2"/>
      <c r="EE167" s="105" t="str">
        <f t="shared" si="274"/>
        <v/>
      </c>
      <c r="EF167" s="2"/>
      <c r="EG167" s="6">
        <f t="shared" si="360"/>
        <v>157</v>
      </c>
      <c r="EH167" s="2"/>
      <c r="EI167" s="29" t="str">
        <f>IF(ISBLANK('IP Rules'!P167),"",'IP Rules'!P167)</f>
        <v/>
      </c>
      <c r="EJ167" s="2"/>
      <c r="EK167" s="29" t="str">
        <f>IF(ISBLANK('IP Rules'!R167),"",'IP Rules'!R167)</f>
        <v/>
      </c>
      <c r="EL167" s="2"/>
      <c r="EM167" s="29" t="str">
        <f>IF(ISBLANK('IP Rules'!T167),"",'IP Rules'!T167)</f>
        <v/>
      </c>
      <c r="EN167" s="2"/>
      <c r="EO167" s="7" t="str">
        <f t="shared" si="265"/>
        <v>NO</v>
      </c>
      <c r="EP167" s="7" t="str">
        <f t="shared" si="266"/>
        <v>NO</v>
      </c>
      <c r="EQ167" s="7" t="str">
        <f t="shared" si="267"/>
        <v/>
      </c>
      <c r="ER167" s="7" t="str">
        <f t="shared" si="268"/>
        <v/>
      </c>
      <c r="ES167" s="7" t="str">
        <f>IF(AND(ISNUMBER('IP Rules'!R167),'IP Rules'!R167&gt;=0,'IP Rules'!R167&lt;=65535),"GOOD","BAD")</f>
        <v>BAD</v>
      </c>
      <c r="ET167" s="7" t="str">
        <f>IF(OR(AND(ISNUMBER('IP Rules'!T167),'IP Rules'!T167&gt;=1,'IP Rules'!T167&lt;=65535,'IP Rules'!R167&lt;'IP Rules'!T167),'IP Rules'!T167=""),"GOOD","BAD")</f>
        <v>GOOD</v>
      </c>
      <c r="EU167" s="9" t="str">
        <f t="shared" si="269"/>
        <v/>
      </c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</row>
    <row r="168" spans="1:211" ht="15.75" thickBot="1">
      <c r="A168" s="2"/>
      <c r="B168" s="6">
        <f t="shared" si="359"/>
        <v>158</v>
      </c>
      <c r="C168" s="2"/>
      <c r="D168" s="48" t="str">
        <f>IF(ISBLANK('IP Rules'!H168),"",'IP Rules'!H168)</f>
        <v/>
      </c>
      <c r="E168" s="52" t="str">
        <f t="shared" si="275"/>
        <v/>
      </c>
      <c r="F168" s="52" t="str">
        <f t="shared" si="276"/>
        <v/>
      </c>
      <c r="G168" s="52" t="str">
        <f t="shared" si="277"/>
        <v/>
      </c>
      <c r="H168" s="52" t="str">
        <f t="shared" si="278"/>
        <v/>
      </c>
      <c r="I168" s="52" t="str">
        <f t="shared" si="279"/>
        <v/>
      </c>
      <c r="J168" s="52" t="str">
        <f t="shared" si="280"/>
        <v/>
      </c>
      <c r="K168" s="52" t="str">
        <f t="shared" si="281"/>
        <v/>
      </c>
      <c r="L168" s="52" t="str">
        <f t="shared" si="282"/>
        <v/>
      </c>
      <c r="M168" s="2"/>
      <c r="N168" s="52" t="str">
        <f t="shared" si="283"/>
        <v/>
      </c>
      <c r="O168" s="2"/>
      <c r="P168" s="103" t="str">
        <f>IF(UPPER('IP Rules'!H168)="ANY","",IF(LEN(TRIM('IP Rules'!J168))=0,"",'IP Rules'!J168))</f>
        <v/>
      </c>
      <c r="Q168" s="7" t="str">
        <f t="shared" si="284"/>
        <v/>
      </c>
      <c r="R168" s="109" t="str">
        <f t="shared" si="285"/>
        <v>MISSING</v>
      </c>
      <c r="S168" s="109" t="str">
        <f t="shared" si="286"/>
        <v>MISSING</v>
      </c>
      <c r="T168" s="109" t="str">
        <f t="shared" si="287"/>
        <v>MISSING</v>
      </c>
      <c r="U168" s="110" t="str">
        <f t="shared" si="288"/>
        <v>ERROR</v>
      </c>
      <c r="V168" s="111" t="str">
        <f t="shared" si="289"/>
        <v>ERROR</v>
      </c>
      <c r="W168" s="111" t="str">
        <f t="shared" si="290"/>
        <v>ERROR</v>
      </c>
      <c r="X168" s="111" t="str">
        <f t="shared" si="291"/>
        <v>ERROR</v>
      </c>
      <c r="Y168" s="109" t="str">
        <f t="shared" si="292"/>
        <v>ERROR</v>
      </c>
      <c r="Z168" s="110" t="str">
        <f t="shared" si="293"/>
        <v>ERROR</v>
      </c>
      <c r="AA168" s="109" t="str">
        <f t="shared" si="294"/>
        <v>ERROR</v>
      </c>
      <c r="AB168" s="109" t="str">
        <f t="shared" si="295"/>
        <v>ERROR</v>
      </c>
      <c r="AC168" s="109" t="str">
        <f t="shared" si="296"/>
        <v>ERROR</v>
      </c>
      <c r="AD168" s="109" t="str">
        <f t="shared" si="297"/>
        <v>ERROR</v>
      </c>
      <c r="AE168" s="110" t="str">
        <f t="shared" si="298"/>
        <v>ERROR</v>
      </c>
      <c r="AF168" s="7" t="str">
        <f t="shared" si="299"/>
        <v/>
      </c>
      <c r="AG168" s="104" t="str">
        <f t="shared" si="300"/>
        <v/>
      </c>
      <c r="AH168" s="104" t="str">
        <f t="shared" si="301"/>
        <v/>
      </c>
      <c r="AI168" s="104" t="str">
        <f t="shared" si="302"/>
        <v/>
      </c>
      <c r="AJ168" s="114" t="str">
        <f>IF(AND(Q168&lt;&gt;"ERROR",UPPER('IP Rules'!D168)="GLOBAL",UPPER(N168)="ANY"),"All_IPs","")</f>
        <v/>
      </c>
      <c r="AK168" s="114" t="str">
        <f>IF(AND(Q168&lt;&gt;"ERROR",UPPER('IP Rules'!D168)="NATIONAL",UPPER(N168)="ANY"),"GRP_ALL_CNSP_SUBNETS","")</f>
        <v/>
      </c>
      <c r="AL168" s="104" t="str">
        <f>IF(LEN(TRIM(D168))=0,"",IF(AND(Q168&lt;&gt;"ERROR",UPPER('IP Rules'!H168)&lt;&gt;"ANY"),AI168&amp;N168&amp;"_"&amp;AG168,""))</f>
        <v/>
      </c>
      <c r="AM168" s="109" t="str">
        <f t="shared" si="303"/>
        <v>FAILED CHECKS</v>
      </c>
      <c r="AN168" s="2"/>
      <c r="AO168" s="62" t="str">
        <f t="shared" si="270"/>
        <v/>
      </c>
      <c r="AP168" s="26"/>
      <c r="AQ168" s="62" t="str">
        <f t="shared" si="304"/>
        <v/>
      </c>
      <c r="AR168" s="26"/>
      <c r="AS168" s="6">
        <f>'IP Rules'!F168</f>
        <v>0</v>
      </c>
      <c r="AT168" s="2"/>
      <c r="AU168" s="6">
        <f t="shared" si="305"/>
        <v>158</v>
      </c>
      <c r="AV168" s="2"/>
      <c r="AW168" s="46" t="str">
        <f>IF(ISBLANK('IP Rules'!L168),"",'IP Rules'!L168)</f>
        <v/>
      </c>
      <c r="AX168" s="2"/>
      <c r="AY168" s="52" t="str">
        <f t="shared" si="306"/>
        <v/>
      </c>
      <c r="AZ168" s="52" t="str">
        <f t="shared" si="307"/>
        <v/>
      </c>
      <c r="BA168" s="52" t="str">
        <f t="shared" si="308"/>
        <v/>
      </c>
      <c r="BB168" s="52" t="str">
        <f t="shared" si="309"/>
        <v/>
      </c>
      <c r="BC168" s="52" t="str">
        <f t="shared" si="310"/>
        <v/>
      </c>
      <c r="BD168" s="52" t="str">
        <f t="shared" si="311"/>
        <v/>
      </c>
      <c r="BE168" s="52" t="str">
        <f t="shared" si="312"/>
        <v/>
      </c>
      <c r="BF168" s="52" t="str">
        <f t="shared" si="313"/>
        <v/>
      </c>
      <c r="BG168" s="52" t="str">
        <f t="shared" si="314"/>
        <v/>
      </c>
      <c r="BH168" s="2"/>
      <c r="BI168" s="103" t="str">
        <f>IF(ISBLANK('IP Rules'!N168),"",'IP Rules'!N168)</f>
        <v/>
      </c>
      <c r="BJ168" s="110" t="str">
        <f t="shared" si="363"/>
        <v/>
      </c>
      <c r="BK168" s="109" t="str">
        <f t="shared" si="364"/>
        <v>MISSING</v>
      </c>
      <c r="BL168" s="109" t="str">
        <f t="shared" si="365"/>
        <v>MISSING</v>
      </c>
      <c r="BM168" s="109" t="str">
        <f t="shared" si="366"/>
        <v>MISSING</v>
      </c>
      <c r="BN168" s="110" t="str">
        <f t="shared" si="367"/>
        <v>ERROR</v>
      </c>
      <c r="BO168" s="111" t="str">
        <f t="shared" si="368"/>
        <v>ERROR</v>
      </c>
      <c r="BP168" s="111" t="str">
        <f t="shared" si="369"/>
        <v>ERROR</v>
      </c>
      <c r="BQ168" s="111" t="str">
        <f t="shared" si="370"/>
        <v>ERROR</v>
      </c>
      <c r="BR168" s="109" t="str">
        <f t="shared" si="371"/>
        <v>ERROR</v>
      </c>
      <c r="BS168" s="110" t="str">
        <f t="shared" si="372"/>
        <v>ERROR</v>
      </c>
      <c r="BT168" s="109" t="str">
        <f t="shared" si="315"/>
        <v>ERROR</v>
      </c>
      <c r="BU168" s="109" t="str">
        <f t="shared" si="316"/>
        <v>ERROR</v>
      </c>
      <c r="BV168" s="109" t="str">
        <f t="shared" si="317"/>
        <v>ERROR</v>
      </c>
      <c r="BW168" s="109" t="str">
        <f t="shared" si="318"/>
        <v>ERROR</v>
      </c>
      <c r="BX168" s="110" t="str">
        <f t="shared" si="373"/>
        <v>ERROR</v>
      </c>
      <c r="BY168" s="110" t="str">
        <f t="shared" si="361"/>
        <v/>
      </c>
      <c r="BZ168" s="117" t="str">
        <f t="shared" si="319"/>
        <v>OK</v>
      </c>
      <c r="CA168" s="104" t="str">
        <f t="shared" si="374"/>
        <v/>
      </c>
      <c r="CB168" s="104" t="str">
        <f t="shared" si="375"/>
        <v/>
      </c>
      <c r="CC168" s="104" t="str">
        <f t="shared" si="376"/>
        <v/>
      </c>
      <c r="CD168" s="109" t="str">
        <f t="shared" si="320"/>
        <v>FAILED CHECKS</v>
      </c>
      <c r="CE168" s="22"/>
      <c r="CF168" s="116" t="str">
        <f t="shared" si="377"/>
        <v>ERROR</v>
      </c>
      <c r="CG168" s="116" t="str">
        <f t="shared" si="378"/>
        <v>-</v>
      </c>
      <c r="CH168" s="116" t="str">
        <f t="shared" si="379"/>
        <v>-</v>
      </c>
      <c r="CI168" s="116" t="str">
        <f t="shared" si="380"/>
        <v>-</v>
      </c>
      <c r="CJ168" s="116">
        <f t="shared" si="321"/>
        <v>0</v>
      </c>
      <c r="CK168" s="116">
        <f t="shared" si="322"/>
        <v>0</v>
      </c>
      <c r="CL168" s="116">
        <f t="shared" si="323"/>
        <v>0</v>
      </c>
      <c r="CM168" s="116">
        <f t="shared" si="324"/>
        <v>0</v>
      </c>
      <c r="CN168" s="116">
        <f t="shared" si="325"/>
        <v>0</v>
      </c>
      <c r="CO168" s="116">
        <f t="shared" si="326"/>
        <v>0</v>
      </c>
      <c r="CP168" s="116">
        <f t="shared" si="327"/>
        <v>0</v>
      </c>
      <c r="CQ168" s="116">
        <f t="shared" si="328"/>
        <v>0</v>
      </c>
      <c r="CR168" s="116">
        <f t="shared" si="329"/>
        <v>0</v>
      </c>
      <c r="CS168" s="116">
        <f t="shared" si="330"/>
        <v>0</v>
      </c>
      <c r="CT168" s="116">
        <f t="shared" si="331"/>
        <v>0</v>
      </c>
      <c r="CU168" s="116">
        <f t="shared" si="332"/>
        <v>0</v>
      </c>
      <c r="CV168" s="116">
        <f t="shared" si="333"/>
        <v>0</v>
      </c>
      <c r="CW168" s="116">
        <f t="shared" si="334"/>
        <v>0</v>
      </c>
      <c r="CX168" s="116">
        <f t="shared" si="335"/>
        <v>0</v>
      </c>
      <c r="CY168" s="116">
        <f t="shared" si="336"/>
        <v>0</v>
      </c>
      <c r="CZ168" s="116">
        <f t="shared" si="337"/>
        <v>0</v>
      </c>
      <c r="DA168" s="116">
        <f t="shared" si="338"/>
        <v>0</v>
      </c>
      <c r="DB168" s="116">
        <f t="shared" si="339"/>
        <v>0</v>
      </c>
      <c r="DC168" s="116">
        <f t="shared" si="340"/>
        <v>0</v>
      </c>
      <c r="DD168" s="116">
        <f t="shared" si="341"/>
        <v>0</v>
      </c>
      <c r="DE168" s="116">
        <f t="shared" si="342"/>
        <v>0</v>
      </c>
      <c r="DF168" s="116">
        <f t="shared" si="343"/>
        <v>0</v>
      </c>
      <c r="DG168" s="116">
        <f t="shared" si="344"/>
        <v>0</v>
      </c>
      <c r="DH168" s="116">
        <f t="shared" si="345"/>
        <v>0</v>
      </c>
      <c r="DI168" s="116">
        <f t="shared" si="346"/>
        <v>0</v>
      </c>
      <c r="DJ168" s="116">
        <f t="shared" si="347"/>
        <v>0</v>
      </c>
      <c r="DK168" s="116">
        <f t="shared" si="348"/>
        <v>0</v>
      </c>
      <c r="DL168" s="116">
        <f t="shared" si="349"/>
        <v>0</v>
      </c>
      <c r="DM168" s="116">
        <f t="shared" si="350"/>
        <v>0</v>
      </c>
      <c r="DN168" s="116">
        <f t="shared" si="351"/>
        <v>0</v>
      </c>
      <c r="DO168" s="116">
        <f t="shared" si="352"/>
        <v>0</v>
      </c>
      <c r="DP168" s="116">
        <f t="shared" si="353"/>
        <v>0</v>
      </c>
      <c r="DQ168" s="116">
        <f t="shared" si="354"/>
        <v>0</v>
      </c>
      <c r="DR168" s="116">
        <f t="shared" si="355"/>
        <v>0</v>
      </c>
      <c r="DS168" s="116">
        <f t="shared" si="356"/>
        <v>0</v>
      </c>
      <c r="DT168" s="116">
        <f t="shared" si="362"/>
        <v>0</v>
      </c>
      <c r="DU168" s="116">
        <f t="shared" si="357"/>
        <v>0</v>
      </c>
      <c r="DV168" s="116">
        <f t="shared" si="381"/>
        <v>0</v>
      </c>
      <c r="DW168" s="116">
        <f t="shared" si="382"/>
        <v>0</v>
      </c>
      <c r="DX168" s="114" t="b">
        <f t="shared" si="271"/>
        <v>0</v>
      </c>
      <c r="DY168" s="116" t="str">
        <f t="shared" si="358"/>
        <v>FAILED CHECKS</v>
      </c>
      <c r="DZ168" s="2"/>
      <c r="EA168" s="105" t="str">
        <f t="shared" si="272"/>
        <v/>
      </c>
      <c r="EB168" s="2"/>
      <c r="EC168" s="105" t="str">
        <f t="shared" si="273"/>
        <v/>
      </c>
      <c r="ED168" s="2"/>
      <c r="EE168" s="105" t="str">
        <f t="shared" si="274"/>
        <v/>
      </c>
      <c r="EF168" s="2"/>
      <c r="EG168" s="6">
        <f t="shared" si="360"/>
        <v>158</v>
      </c>
      <c r="EH168" s="2"/>
      <c r="EI168" s="29" t="str">
        <f>IF(ISBLANK('IP Rules'!P168),"",'IP Rules'!P168)</f>
        <v/>
      </c>
      <c r="EJ168" s="2"/>
      <c r="EK168" s="29" t="str">
        <f>IF(ISBLANK('IP Rules'!R168),"",'IP Rules'!R168)</f>
        <v/>
      </c>
      <c r="EL168" s="2"/>
      <c r="EM168" s="29" t="str">
        <f>IF(ISBLANK('IP Rules'!T168),"",'IP Rules'!T168)</f>
        <v/>
      </c>
      <c r="EN168" s="2"/>
      <c r="EO168" s="7" t="str">
        <f t="shared" si="265"/>
        <v>NO</v>
      </c>
      <c r="EP168" s="7" t="str">
        <f t="shared" si="266"/>
        <v>NO</v>
      </c>
      <c r="EQ168" s="7" t="str">
        <f t="shared" si="267"/>
        <v/>
      </c>
      <c r="ER168" s="7" t="str">
        <f t="shared" si="268"/>
        <v/>
      </c>
      <c r="ES168" s="7" t="str">
        <f>IF(AND(ISNUMBER('IP Rules'!R168),'IP Rules'!R168&gt;=0,'IP Rules'!R168&lt;=65535),"GOOD","BAD")</f>
        <v>BAD</v>
      </c>
      <c r="ET168" s="7" t="str">
        <f>IF(OR(AND(ISNUMBER('IP Rules'!T168),'IP Rules'!T168&gt;=1,'IP Rules'!T168&lt;=65535,'IP Rules'!R168&lt;'IP Rules'!T168),'IP Rules'!T168=""),"GOOD","BAD")</f>
        <v>GOOD</v>
      </c>
      <c r="EU168" s="9" t="str">
        <f t="shared" si="269"/>
        <v/>
      </c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</row>
    <row r="169" spans="1:211" ht="15.75" thickBot="1">
      <c r="A169" s="2"/>
      <c r="B169" s="6">
        <f t="shared" si="359"/>
        <v>159</v>
      </c>
      <c r="C169" s="2"/>
      <c r="D169" s="48" t="str">
        <f>IF(ISBLANK('IP Rules'!H169),"",'IP Rules'!H169)</f>
        <v/>
      </c>
      <c r="E169" s="52" t="str">
        <f t="shared" si="275"/>
        <v/>
      </c>
      <c r="F169" s="52" t="str">
        <f t="shared" si="276"/>
        <v/>
      </c>
      <c r="G169" s="52" t="str">
        <f t="shared" si="277"/>
        <v/>
      </c>
      <c r="H169" s="52" t="str">
        <f t="shared" si="278"/>
        <v/>
      </c>
      <c r="I169" s="52" t="str">
        <f t="shared" si="279"/>
        <v/>
      </c>
      <c r="J169" s="52" t="str">
        <f t="shared" si="280"/>
        <v/>
      </c>
      <c r="K169" s="52" t="str">
        <f t="shared" si="281"/>
        <v/>
      </c>
      <c r="L169" s="52" t="str">
        <f t="shared" si="282"/>
        <v/>
      </c>
      <c r="M169" s="2"/>
      <c r="N169" s="52" t="str">
        <f t="shared" si="283"/>
        <v/>
      </c>
      <c r="O169" s="2"/>
      <c r="P169" s="103" t="str">
        <f>IF(UPPER('IP Rules'!H169)="ANY","",IF(LEN(TRIM('IP Rules'!J169))=0,"",'IP Rules'!J169))</f>
        <v/>
      </c>
      <c r="Q169" s="7" t="str">
        <f t="shared" si="284"/>
        <v/>
      </c>
      <c r="R169" s="109" t="str">
        <f t="shared" si="285"/>
        <v>MISSING</v>
      </c>
      <c r="S169" s="109" t="str">
        <f t="shared" si="286"/>
        <v>MISSING</v>
      </c>
      <c r="T169" s="109" t="str">
        <f t="shared" si="287"/>
        <v>MISSING</v>
      </c>
      <c r="U169" s="110" t="str">
        <f t="shared" si="288"/>
        <v>ERROR</v>
      </c>
      <c r="V169" s="111" t="str">
        <f t="shared" si="289"/>
        <v>ERROR</v>
      </c>
      <c r="W169" s="111" t="str">
        <f t="shared" si="290"/>
        <v>ERROR</v>
      </c>
      <c r="X169" s="111" t="str">
        <f t="shared" si="291"/>
        <v>ERROR</v>
      </c>
      <c r="Y169" s="109" t="str">
        <f t="shared" si="292"/>
        <v>ERROR</v>
      </c>
      <c r="Z169" s="110" t="str">
        <f t="shared" si="293"/>
        <v>ERROR</v>
      </c>
      <c r="AA169" s="109" t="str">
        <f t="shared" si="294"/>
        <v>ERROR</v>
      </c>
      <c r="AB169" s="109" t="str">
        <f t="shared" si="295"/>
        <v>ERROR</v>
      </c>
      <c r="AC169" s="109" t="str">
        <f t="shared" si="296"/>
        <v>ERROR</v>
      </c>
      <c r="AD169" s="109" t="str">
        <f t="shared" si="297"/>
        <v>ERROR</v>
      </c>
      <c r="AE169" s="110" t="str">
        <f t="shared" si="298"/>
        <v>ERROR</v>
      </c>
      <c r="AF169" s="7" t="str">
        <f t="shared" si="299"/>
        <v/>
      </c>
      <c r="AG169" s="104" t="str">
        <f t="shared" si="300"/>
        <v/>
      </c>
      <c r="AH169" s="104" t="str">
        <f t="shared" si="301"/>
        <v/>
      </c>
      <c r="AI169" s="104" t="str">
        <f t="shared" si="302"/>
        <v/>
      </c>
      <c r="AJ169" s="114" t="str">
        <f>IF(AND(Q169&lt;&gt;"ERROR",UPPER('IP Rules'!D169)="GLOBAL",UPPER(N169)="ANY"),"All_IPs","")</f>
        <v/>
      </c>
      <c r="AK169" s="114" t="str">
        <f>IF(AND(Q169&lt;&gt;"ERROR",UPPER('IP Rules'!D169)="NATIONAL",UPPER(N169)="ANY"),"GRP_ALL_CNSP_SUBNETS","")</f>
        <v/>
      </c>
      <c r="AL169" s="104" t="str">
        <f>IF(LEN(TRIM(D169))=0,"",IF(AND(Q169&lt;&gt;"ERROR",UPPER('IP Rules'!H169)&lt;&gt;"ANY"),AI169&amp;N169&amp;"_"&amp;AG169,""))</f>
        <v/>
      </c>
      <c r="AM169" s="109" t="str">
        <f t="shared" si="303"/>
        <v>FAILED CHECKS</v>
      </c>
      <c r="AN169" s="2"/>
      <c r="AO169" s="62" t="str">
        <f t="shared" si="270"/>
        <v/>
      </c>
      <c r="AP169" s="26"/>
      <c r="AQ169" s="62" t="str">
        <f t="shared" si="304"/>
        <v/>
      </c>
      <c r="AR169" s="26"/>
      <c r="AS169" s="6">
        <f>'IP Rules'!F169</f>
        <v>0</v>
      </c>
      <c r="AT169" s="2"/>
      <c r="AU169" s="6">
        <f t="shared" si="305"/>
        <v>159</v>
      </c>
      <c r="AV169" s="2"/>
      <c r="AW169" s="46" t="str">
        <f>IF(ISBLANK('IP Rules'!L169),"",'IP Rules'!L169)</f>
        <v/>
      </c>
      <c r="AX169" s="2"/>
      <c r="AY169" s="52" t="str">
        <f t="shared" si="306"/>
        <v/>
      </c>
      <c r="AZ169" s="52" t="str">
        <f t="shared" si="307"/>
        <v/>
      </c>
      <c r="BA169" s="52" t="str">
        <f t="shared" si="308"/>
        <v/>
      </c>
      <c r="BB169" s="52" t="str">
        <f t="shared" si="309"/>
        <v/>
      </c>
      <c r="BC169" s="52" t="str">
        <f t="shared" si="310"/>
        <v/>
      </c>
      <c r="BD169" s="52" t="str">
        <f t="shared" si="311"/>
        <v/>
      </c>
      <c r="BE169" s="52" t="str">
        <f t="shared" si="312"/>
        <v/>
      </c>
      <c r="BF169" s="52" t="str">
        <f t="shared" si="313"/>
        <v/>
      </c>
      <c r="BG169" s="52" t="str">
        <f t="shared" si="314"/>
        <v/>
      </c>
      <c r="BH169" s="2"/>
      <c r="BI169" s="103" t="str">
        <f>IF(ISBLANK('IP Rules'!N169),"",'IP Rules'!N169)</f>
        <v/>
      </c>
      <c r="BJ169" s="110" t="str">
        <f t="shared" si="363"/>
        <v/>
      </c>
      <c r="BK169" s="109" t="str">
        <f t="shared" si="364"/>
        <v>MISSING</v>
      </c>
      <c r="BL169" s="109" t="str">
        <f t="shared" si="365"/>
        <v>MISSING</v>
      </c>
      <c r="BM169" s="109" t="str">
        <f t="shared" si="366"/>
        <v>MISSING</v>
      </c>
      <c r="BN169" s="110" t="str">
        <f t="shared" si="367"/>
        <v>ERROR</v>
      </c>
      <c r="BO169" s="111" t="str">
        <f t="shared" si="368"/>
        <v>ERROR</v>
      </c>
      <c r="BP169" s="111" t="str">
        <f t="shared" si="369"/>
        <v>ERROR</v>
      </c>
      <c r="BQ169" s="111" t="str">
        <f t="shared" si="370"/>
        <v>ERROR</v>
      </c>
      <c r="BR169" s="109" t="str">
        <f t="shared" si="371"/>
        <v>ERROR</v>
      </c>
      <c r="BS169" s="110" t="str">
        <f t="shared" si="372"/>
        <v>ERROR</v>
      </c>
      <c r="BT169" s="109" t="str">
        <f t="shared" si="315"/>
        <v>ERROR</v>
      </c>
      <c r="BU169" s="109" t="str">
        <f t="shared" si="316"/>
        <v>ERROR</v>
      </c>
      <c r="BV169" s="109" t="str">
        <f t="shared" si="317"/>
        <v>ERROR</v>
      </c>
      <c r="BW169" s="109" t="str">
        <f t="shared" si="318"/>
        <v>ERROR</v>
      </c>
      <c r="BX169" s="110" t="str">
        <f t="shared" si="373"/>
        <v>ERROR</v>
      </c>
      <c r="BY169" s="110" t="str">
        <f t="shared" si="361"/>
        <v/>
      </c>
      <c r="BZ169" s="117" t="str">
        <f t="shared" si="319"/>
        <v>OK</v>
      </c>
      <c r="CA169" s="104" t="str">
        <f t="shared" si="374"/>
        <v/>
      </c>
      <c r="CB169" s="104" t="str">
        <f t="shared" si="375"/>
        <v/>
      </c>
      <c r="CC169" s="104" t="str">
        <f t="shared" si="376"/>
        <v/>
      </c>
      <c r="CD169" s="109" t="str">
        <f t="shared" si="320"/>
        <v>FAILED CHECKS</v>
      </c>
      <c r="CE169" s="22"/>
      <c r="CF169" s="116" t="str">
        <f t="shared" si="377"/>
        <v>ERROR</v>
      </c>
      <c r="CG169" s="116" t="str">
        <f t="shared" si="378"/>
        <v>-</v>
      </c>
      <c r="CH169" s="116" t="str">
        <f t="shared" si="379"/>
        <v>-</v>
      </c>
      <c r="CI169" s="116" t="str">
        <f t="shared" si="380"/>
        <v>-</v>
      </c>
      <c r="CJ169" s="116">
        <f t="shared" si="321"/>
        <v>0</v>
      </c>
      <c r="CK169" s="116">
        <f t="shared" si="322"/>
        <v>0</v>
      </c>
      <c r="CL169" s="116">
        <f t="shared" si="323"/>
        <v>0</v>
      </c>
      <c r="CM169" s="116">
        <f t="shared" si="324"/>
        <v>0</v>
      </c>
      <c r="CN169" s="116">
        <f t="shared" si="325"/>
        <v>0</v>
      </c>
      <c r="CO169" s="116">
        <f t="shared" si="326"/>
        <v>0</v>
      </c>
      <c r="CP169" s="116">
        <f t="shared" si="327"/>
        <v>0</v>
      </c>
      <c r="CQ169" s="116">
        <f t="shared" si="328"/>
        <v>0</v>
      </c>
      <c r="CR169" s="116">
        <f t="shared" si="329"/>
        <v>0</v>
      </c>
      <c r="CS169" s="116">
        <f t="shared" si="330"/>
        <v>0</v>
      </c>
      <c r="CT169" s="116">
        <f t="shared" si="331"/>
        <v>0</v>
      </c>
      <c r="CU169" s="116">
        <f t="shared" si="332"/>
        <v>0</v>
      </c>
      <c r="CV169" s="116">
        <f t="shared" si="333"/>
        <v>0</v>
      </c>
      <c r="CW169" s="116">
        <f t="shared" si="334"/>
        <v>0</v>
      </c>
      <c r="CX169" s="116">
        <f t="shared" si="335"/>
        <v>0</v>
      </c>
      <c r="CY169" s="116">
        <f t="shared" si="336"/>
        <v>0</v>
      </c>
      <c r="CZ169" s="116">
        <f t="shared" si="337"/>
        <v>0</v>
      </c>
      <c r="DA169" s="116">
        <f t="shared" si="338"/>
        <v>0</v>
      </c>
      <c r="DB169" s="116">
        <f t="shared" si="339"/>
        <v>0</v>
      </c>
      <c r="DC169" s="116">
        <f t="shared" si="340"/>
        <v>0</v>
      </c>
      <c r="DD169" s="116">
        <f t="shared" si="341"/>
        <v>0</v>
      </c>
      <c r="DE169" s="116">
        <f t="shared" si="342"/>
        <v>0</v>
      </c>
      <c r="DF169" s="116">
        <f t="shared" si="343"/>
        <v>0</v>
      </c>
      <c r="DG169" s="116">
        <f t="shared" si="344"/>
        <v>0</v>
      </c>
      <c r="DH169" s="116">
        <f t="shared" si="345"/>
        <v>0</v>
      </c>
      <c r="DI169" s="116">
        <f t="shared" si="346"/>
        <v>0</v>
      </c>
      <c r="DJ169" s="116">
        <f t="shared" si="347"/>
        <v>0</v>
      </c>
      <c r="DK169" s="116">
        <f t="shared" si="348"/>
        <v>0</v>
      </c>
      <c r="DL169" s="116">
        <f t="shared" si="349"/>
        <v>0</v>
      </c>
      <c r="DM169" s="116">
        <f t="shared" si="350"/>
        <v>0</v>
      </c>
      <c r="DN169" s="116">
        <f t="shared" si="351"/>
        <v>0</v>
      </c>
      <c r="DO169" s="116">
        <f t="shared" si="352"/>
        <v>0</v>
      </c>
      <c r="DP169" s="116">
        <f t="shared" si="353"/>
        <v>0</v>
      </c>
      <c r="DQ169" s="116">
        <f t="shared" si="354"/>
        <v>0</v>
      </c>
      <c r="DR169" s="116">
        <f t="shared" si="355"/>
        <v>0</v>
      </c>
      <c r="DS169" s="116">
        <f t="shared" si="356"/>
        <v>0</v>
      </c>
      <c r="DT169" s="116">
        <f t="shared" si="362"/>
        <v>0</v>
      </c>
      <c r="DU169" s="116">
        <f t="shared" si="357"/>
        <v>0</v>
      </c>
      <c r="DV169" s="116">
        <f t="shared" si="381"/>
        <v>0</v>
      </c>
      <c r="DW169" s="116">
        <f t="shared" si="382"/>
        <v>0</v>
      </c>
      <c r="DX169" s="114" t="b">
        <f t="shared" si="271"/>
        <v>0</v>
      </c>
      <c r="DY169" s="116" t="str">
        <f t="shared" si="358"/>
        <v>FAILED CHECKS</v>
      </c>
      <c r="DZ169" s="2"/>
      <c r="EA169" s="105" t="str">
        <f t="shared" si="272"/>
        <v/>
      </c>
      <c r="EB169" s="2"/>
      <c r="EC169" s="105" t="str">
        <f t="shared" si="273"/>
        <v/>
      </c>
      <c r="ED169" s="2"/>
      <c r="EE169" s="105" t="str">
        <f t="shared" si="274"/>
        <v/>
      </c>
      <c r="EF169" s="2"/>
      <c r="EG169" s="6">
        <f t="shared" si="360"/>
        <v>159</v>
      </c>
      <c r="EH169" s="2"/>
      <c r="EI169" s="29" t="str">
        <f>IF(ISBLANK('IP Rules'!P169),"",'IP Rules'!P169)</f>
        <v/>
      </c>
      <c r="EJ169" s="2"/>
      <c r="EK169" s="29" t="str">
        <f>IF(ISBLANK('IP Rules'!R169),"",'IP Rules'!R169)</f>
        <v/>
      </c>
      <c r="EL169" s="2"/>
      <c r="EM169" s="29" t="str">
        <f>IF(ISBLANK('IP Rules'!T169),"",'IP Rules'!T169)</f>
        <v/>
      </c>
      <c r="EN169" s="2"/>
      <c r="EO169" s="7" t="str">
        <f t="shared" si="265"/>
        <v>NO</v>
      </c>
      <c r="EP169" s="7" t="str">
        <f t="shared" si="266"/>
        <v>NO</v>
      </c>
      <c r="EQ169" s="7" t="str">
        <f t="shared" si="267"/>
        <v/>
      </c>
      <c r="ER169" s="7" t="str">
        <f t="shared" si="268"/>
        <v/>
      </c>
      <c r="ES169" s="7" t="str">
        <f>IF(AND(ISNUMBER('IP Rules'!R169),'IP Rules'!R169&gt;=0,'IP Rules'!R169&lt;=65535),"GOOD","BAD")</f>
        <v>BAD</v>
      </c>
      <c r="ET169" s="7" t="str">
        <f>IF(OR(AND(ISNUMBER('IP Rules'!T169),'IP Rules'!T169&gt;=1,'IP Rules'!T169&lt;=65535,'IP Rules'!R169&lt;'IP Rules'!T169),'IP Rules'!T169=""),"GOOD","BAD")</f>
        <v>GOOD</v>
      </c>
      <c r="EU169" s="9" t="str">
        <f t="shared" si="269"/>
        <v/>
      </c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</row>
    <row r="170" spans="1:211" ht="15.75" thickBot="1">
      <c r="A170" s="2"/>
      <c r="B170" s="6">
        <f t="shared" si="359"/>
        <v>160</v>
      </c>
      <c r="C170" s="2"/>
      <c r="D170" s="48" t="str">
        <f>IF(ISBLANK('IP Rules'!H170),"",'IP Rules'!H170)</f>
        <v/>
      </c>
      <c r="E170" s="52" t="str">
        <f t="shared" si="275"/>
        <v/>
      </c>
      <c r="F170" s="52" t="str">
        <f t="shared" si="276"/>
        <v/>
      </c>
      <c r="G170" s="52" t="str">
        <f t="shared" si="277"/>
        <v/>
      </c>
      <c r="H170" s="52" t="str">
        <f t="shared" si="278"/>
        <v/>
      </c>
      <c r="I170" s="52" t="str">
        <f t="shared" si="279"/>
        <v/>
      </c>
      <c r="J170" s="52" t="str">
        <f t="shared" si="280"/>
        <v/>
      </c>
      <c r="K170" s="52" t="str">
        <f t="shared" si="281"/>
        <v/>
      </c>
      <c r="L170" s="52" t="str">
        <f t="shared" si="282"/>
        <v/>
      </c>
      <c r="M170" s="2"/>
      <c r="N170" s="52" t="str">
        <f t="shared" si="283"/>
        <v/>
      </c>
      <c r="O170" s="2"/>
      <c r="P170" s="103" t="str">
        <f>IF(UPPER('IP Rules'!H170)="ANY","",IF(LEN(TRIM('IP Rules'!J170))=0,"",'IP Rules'!J170))</f>
        <v/>
      </c>
      <c r="Q170" s="7" t="str">
        <f t="shared" si="284"/>
        <v/>
      </c>
      <c r="R170" s="109" t="str">
        <f t="shared" si="285"/>
        <v>MISSING</v>
      </c>
      <c r="S170" s="109" t="str">
        <f t="shared" si="286"/>
        <v>MISSING</v>
      </c>
      <c r="T170" s="109" t="str">
        <f t="shared" si="287"/>
        <v>MISSING</v>
      </c>
      <c r="U170" s="110" t="str">
        <f t="shared" si="288"/>
        <v>ERROR</v>
      </c>
      <c r="V170" s="111" t="str">
        <f t="shared" si="289"/>
        <v>ERROR</v>
      </c>
      <c r="W170" s="111" t="str">
        <f t="shared" si="290"/>
        <v>ERROR</v>
      </c>
      <c r="X170" s="111" t="str">
        <f t="shared" si="291"/>
        <v>ERROR</v>
      </c>
      <c r="Y170" s="109" t="str">
        <f t="shared" si="292"/>
        <v>ERROR</v>
      </c>
      <c r="Z170" s="110" t="str">
        <f t="shared" si="293"/>
        <v>ERROR</v>
      </c>
      <c r="AA170" s="109" t="str">
        <f t="shared" si="294"/>
        <v>ERROR</v>
      </c>
      <c r="AB170" s="109" t="str">
        <f t="shared" si="295"/>
        <v>ERROR</v>
      </c>
      <c r="AC170" s="109" t="str">
        <f t="shared" si="296"/>
        <v>ERROR</v>
      </c>
      <c r="AD170" s="109" t="str">
        <f t="shared" si="297"/>
        <v>ERROR</v>
      </c>
      <c r="AE170" s="110" t="str">
        <f t="shared" si="298"/>
        <v>ERROR</v>
      </c>
      <c r="AF170" s="7" t="str">
        <f t="shared" si="299"/>
        <v/>
      </c>
      <c r="AG170" s="104" t="str">
        <f t="shared" si="300"/>
        <v/>
      </c>
      <c r="AH170" s="104" t="str">
        <f t="shared" si="301"/>
        <v/>
      </c>
      <c r="AI170" s="104" t="str">
        <f t="shared" si="302"/>
        <v/>
      </c>
      <c r="AJ170" s="114" t="str">
        <f>IF(AND(Q170&lt;&gt;"ERROR",UPPER('IP Rules'!D170)="GLOBAL",UPPER(N170)="ANY"),"All_IPs","")</f>
        <v/>
      </c>
      <c r="AK170" s="114" t="str">
        <f>IF(AND(Q170&lt;&gt;"ERROR",UPPER('IP Rules'!D170)="NATIONAL",UPPER(N170)="ANY"),"GRP_ALL_CNSP_SUBNETS","")</f>
        <v/>
      </c>
      <c r="AL170" s="104" t="str">
        <f>IF(LEN(TRIM(D170))=0,"",IF(AND(Q170&lt;&gt;"ERROR",UPPER('IP Rules'!H170)&lt;&gt;"ANY"),AI170&amp;N170&amp;"_"&amp;AG170,""))</f>
        <v/>
      </c>
      <c r="AM170" s="109" t="str">
        <f t="shared" si="303"/>
        <v>FAILED CHECKS</v>
      </c>
      <c r="AN170" s="2"/>
      <c r="AO170" s="62" t="str">
        <f t="shared" si="270"/>
        <v/>
      </c>
      <c r="AP170" s="26"/>
      <c r="AQ170" s="62" t="str">
        <f t="shared" si="304"/>
        <v/>
      </c>
      <c r="AR170" s="26"/>
      <c r="AS170" s="6">
        <f>'IP Rules'!F170</f>
        <v>0</v>
      </c>
      <c r="AT170" s="2"/>
      <c r="AU170" s="6">
        <f t="shared" si="305"/>
        <v>160</v>
      </c>
      <c r="AV170" s="2"/>
      <c r="AW170" s="46" t="str">
        <f>IF(ISBLANK('IP Rules'!L170),"",'IP Rules'!L170)</f>
        <v/>
      </c>
      <c r="AX170" s="2"/>
      <c r="AY170" s="52" t="str">
        <f t="shared" si="306"/>
        <v/>
      </c>
      <c r="AZ170" s="52" t="str">
        <f t="shared" si="307"/>
        <v/>
      </c>
      <c r="BA170" s="52" t="str">
        <f t="shared" si="308"/>
        <v/>
      </c>
      <c r="BB170" s="52" t="str">
        <f t="shared" si="309"/>
        <v/>
      </c>
      <c r="BC170" s="52" t="str">
        <f t="shared" si="310"/>
        <v/>
      </c>
      <c r="BD170" s="52" t="str">
        <f t="shared" si="311"/>
        <v/>
      </c>
      <c r="BE170" s="52" t="str">
        <f t="shared" si="312"/>
        <v/>
      </c>
      <c r="BF170" s="52" t="str">
        <f t="shared" si="313"/>
        <v/>
      </c>
      <c r="BG170" s="52" t="str">
        <f t="shared" si="314"/>
        <v/>
      </c>
      <c r="BH170" s="2"/>
      <c r="BI170" s="103" t="str">
        <f>IF(ISBLANK('IP Rules'!N170),"",'IP Rules'!N170)</f>
        <v/>
      </c>
      <c r="BJ170" s="110" t="str">
        <f t="shared" si="363"/>
        <v/>
      </c>
      <c r="BK170" s="109" t="str">
        <f t="shared" si="364"/>
        <v>MISSING</v>
      </c>
      <c r="BL170" s="109" t="str">
        <f t="shared" si="365"/>
        <v>MISSING</v>
      </c>
      <c r="BM170" s="109" t="str">
        <f t="shared" si="366"/>
        <v>MISSING</v>
      </c>
      <c r="BN170" s="110" t="str">
        <f t="shared" si="367"/>
        <v>ERROR</v>
      </c>
      <c r="BO170" s="111" t="str">
        <f t="shared" si="368"/>
        <v>ERROR</v>
      </c>
      <c r="BP170" s="111" t="str">
        <f t="shared" si="369"/>
        <v>ERROR</v>
      </c>
      <c r="BQ170" s="111" t="str">
        <f t="shared" si="370"/>
        <v>ERROR</v>
      </c>
      <c r="BR170" s="109" t="str">
        <f t="shared" si="371"/>
        <v>ERROR</v>
      </c>
      <c r="BS170" s="110" t="str">
        <f t="shared" si="372"/>
        <v>ERROR</v>
      </c>
      <c r="BT170" s="109" t="str">
        <f t="shared" si="315"/>
        <v>ERROR</v>
      </c>
      <c r="BU170" s="109" t="str">
        <f t="shared" si="316"/>
        <v>ERROR</v>
      </c>
      <c r="BV170" s="109" t="str">
        <f t="shared" si="317"/>
        <v>ERROR</v>
      </c>
      <c r="BW170" s="109" t="str">
        <f t="shared" si="318"/>
        <v>ERROR</v>
      </c>
      <c r="BX170" s="110" t="str">
        <f t="shared" si="373"/>
        <v>ERROR</v>
      </c>
      <c r="BY170" s="110" t="str">
        <f t="shared" si="361"/>
        <v/>
      </c>
      <c r="BZ170" s="117" t="str">
        <f t="shared" si="319"/>
        <v>OK</v>
      </c>
      <c r="CA170" s="104" t="str">
        <f t="shared" si="374"/>
        <v/>
      </c>
      <c r="CB170" s="104" t="str">
        <f t="shared" si="375"/>
        <v/>
      </c>
      <c r="CC170" s="104" t="str">
        <f t="shared" si="376"/>
        <v/>
      </c>
      <c r="CD170" s="109" t="str">
        <f t="shared" si="320"/>
        <v>FAILED CHECKS</v>
      </c>
      <c r="CE170" s="22"/>
      <c r="CF170" s="116" t="str">
        <f t="shared" si="377"/>
        <v>ERROR</v>
      </c>
      <c r="CG170" s="116" t="str">
        <f t="shared" si="378"/>
        <v>-</v>
      </c>
      <c r="CH170" s="116" t="str">
        <f t="shared" si="379"/>
        <v>-</v>
      </c>
      <c r="CI170" s="116" t="str">
        <f t="shared" si="380"/>
        <v>-</v>
      </c>
      <c r="CJ170" s="116">
        <f t="shared" si="321"/>
        <v>0</v>
      </c>
      <c r="CK170" s="116">
        <f t="shared" si="322"/>
        <v>0</v>
      </c>
      <c r="CL170" s="116">
        <f t="shared" si="323"/>
        <v>0</v>
      </c>
      <c r="CM170" s="116">
        <f t="shared" si="324"/>
        <v>0</v>
      </c>
      <c r="CN170" s="116">
        <f t="shared" si="325"/>
        <v>0</v>
      </c>
      <c r="CO170" s="116">
        <f t="shared" si="326"/>
        <v>0</v>
      </c>
      <c r="CP170" s="116">
        <f t="shared" si="327"/>
        <v>0</v>
      </c>
      <c r="CQ170" s="116">
        <f t="shared" si="328"/>
        <v>0</v>
      </c>
      <c r="CR170" s="116">
        <f t="shared" si="329"/>
        <v>0</v>
      </c>
      <c r="CS170" s="116">
        <f t="shared" si="330"/>
        <v>0</v>
      </c>
      <c r="CT170" s="116">
        <f t="shared" si="331"/>
        <v>0</v>
      </c>
      <c r="CU170" s="116">
        <f t="shared" si="332"/>
        <v>0</v>
      </c>
      <c r="CV170" s="116">
        <f t="shared" si="333"/>
        <v>0</v>
      </c>
      <c r="CW170" s="116">
        <f t="shared" si="334"/>
        <v>0</v>
      </c>
      <c r="CX170" s="116">
        <f t="shared" si="335"/>
        <v>0</v>
      </c>
      <c r="CY170" s="116">
        <f t="shared" si="336"/>
        <v>0</v>
      </c>
      <c r="CZ170" s="116">
        <f t="shared" si="337"/>
        <v>0</v>
      </c>
      <c r="DA170" s="116">
        <f t="shared" si="338"/>
        <v>0</v>
      </c>
      <c r="DB170" s="116">
        <f t="shared" si="339"/>
        <v>0</v>
      </c>
      <c r="DC170" s="116">
        <f t="shared" si="340"/>
        <v>0</v>
      </c>
      <c r="DD170" s="116">
        <f t="shared" si="341"/>
        <v>0</v>
      </c>
      <c r="DE170" s="116">
        <f t="shared" si="342"/>
        <v>0</v>
      </c>
      <c r="DF170" s="116">
        <f t="shared" si="343"/>
        <v>0</v>
      </c>
      <c r="DG170" s="116">
        <f t="shared" si="344"/>
        <v>0</v>
      </c>
      <c r="DH170" s="116">
        <f t="shared" si="345"/>
        <v>0</v>
      </c>
      <c r="DI170" s="116">
        <f t="shared" si="346"/>
        <v>0</v>
      </c>
      <c r="DJ170" s="116">
        <f t="shared" si="347"/>
        <v>0</v>
      </c>
      <c r="DK170" s="116">
        <f t="shared" si="348"/>
        <v>0</v>
      </c>
      <c r="DL170" s="116">
        <f t="shared" si="349"/>
        <v>0</v>
      </c>
      <c r="DM170" s="116">
        <f t="shared" si="350"/>
        <v>0</v>
      </c>
      <c r="DN170" s="116">
        <f t="shared" si="351"/>
        <v>0</v>
      </c>
      <c r="DO170" s="116">
        <f t="shared" si="352"/>
        <v>0</v>
      </c>
      <c r="DP170" s="116">
        <f t="shared" si="353"/>
        <v>0</v>
      </c>
      <c r="DQ170" s="116">
        <f t="shared" si="354"/>
        <v>0</v>
      </c>
      <c r="DR170" s="116">
        <f t="shared" si="355"/>
        <v>0</v>
      </c>
      <c r="DS170" s="116">
        <f t="shared" si="356"/>
        <v>0</v>
      </c>
      <c r="DT170" s="116">
        <f t="shared" si="362"/>
        <v>0</v>
      </c>
      <c r="DU170" s="116">
        <f t="shared" si="357"/>
        <v>0</v>
      </c>
      <c r="DV170" s="116">
        <f t="shared" si="381"/>
        <v>0</v>
      </c>
      <c r="DW170" s="116">
        <f t="shared" si="382"/>
        <v>0</v>
      </c>
      <c r="DX170" s="114" t="b">
        <f t="shared" si="271"/>
        <v>0</v>
      </c>
      <c r="DY170" s="116" t="str">
        <f t="shared" si="358"/>
        <v>FAILED CHECKS</v>
      </c>
      <c r="DZ170" s="2"/>
      <c r="EA170" s="105" t="str">
        <f t="shared" si="272"/>
        <v/>
      </c>
      <c r="EB170" s="2"/>
      <c r="EC170" s="105" t="str">
        <f t="shared" si="273"/>
        <v/>
      </c>
      <c r="ED170" s="2"/>
      <c r="EE170" s="105" t="str">
        <f t="shared" si="274"/>
        <v/>
      </c>
      <c r="EF170" s="2"/>
      <c r="EG170" s="6">
        <f t="shared" si="360"/>
        <v>160</v>
      </c>
      <c r="EH170" s="2"/>
      <c r="EI170" s="29" t="str">
        <f>IF(ISBLANK('IP Rules'!P170),"",'IP Rules'!P170)</f>
        <v/>
      </c>
      <c r="EJ170" s="2"/>
      <c r="EK170" s="29" t="str">
        <f>IF(ISBLANK('IP Rules'!R170),"",'IP Rules'!R170)</f>
        <v/>
      </c>
      <c r="EL170" s="2"/>
      <c r="EM170" s="29" t="str">
        <f>IF(ISBLANK('IP Rules'!T170),"",'IP Rules'!T170)</f>
        <v/>
      </c>
      <c r="EN170" s="2"/>
      <c r="EO170" s="7" t="str">
        <f t="shared" si="265"/>
        <v>NO</v>
      </c>
      <c r="EP170" s="7" t="str">
        <f t="shared" si="266"/>
        <v>NO</v>
      </c>
      <c r="EQ170" s="7" t="str">
        <f t="shared" si="267"/>
        <v/>
      </c>
      <c r="ER170" s="7" t="str">
        <f t="shared" si="268"/>
        <v/>
      </c>
      <c r="ES170" s="7" t="str">
        <f>IF(AND(ISNUMBER('IP Rules'!R170),'IP Rules'!R170&gt;=0,'IP Rules'!R170&lt;=65535),"GOOD","BAD")</f>
        <v>BAD</v>
      </c>
      <c r="ET170" s="7" t="str">
        <f>IF(OR(AND(ISNUMBER('IP Rules'!T170),'IP Rules'!T170&gt;=1,'IP Rules'!T170&lt;=65535,'IP Rules'!R170&lt;'IP Rules'!T170),'IP Rules'!T170=""),"GOOD","BAD")</f>
        <v>GOOD</v>
      </c>
      <c r="EU170" s="9" t="str">
        <f t="shared" si="269"/>
        <v/>
      </c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</row>
    <row r="171" spans="1:211" ht="15.75" thickBot="1">
      <c r="A171" s="2"/>
      <c r="B171" s="6">
        <f t="shared" si="359"/>
        <v>161</v>
      </c>
      <c r="C171" s="2"/>
      <c r="D171" s="48" t="str">
        <f>IF(ISBLANK('IP Rules'!H171),"",'IP Rules'!H171)</f>
        <v/>
      </c>
      <c r="E171" s="52" t="str">
        <f t="shared" si="275"/>
        <v/>
      </c>
      <c r="F171" s="52" t="str">
        <f t="shared" si="276"/>
        <v/>
      </c>
      <c r="G171" s="52" t="str">
        <f t="shared" si="277"/>
        <v/>
      </c>
      <c r="H171" s="52" t="str">
        <f t="shared" si="278"/>
        <v/>
      </c>
      <c r="I171" s="52" t="str">
        <f t="shared" si="279"/>
        <v/>
      </c>
      <c r="J171" s="52" t="str">
        <f t="shared" si="280"/>
        <v/>
      </c>
      <c r="K171" s="52" t="str">
        <f t="shared" si="281"/>
        <v/>
      </c>
      <c r="L171" s="52" t="str">
        <f t="shared" si="282"/>
        <v/>
      </c>
      <c r="M171" s="2"/>
      <c r="N171" s="52" t="str">
        <f t="shared" si="283"/>
        <v/>
      </c>
      <c r="O171" s="2"/>
      <c r="P171" s="103" t="str">
        <f>IF(UPPER('IP Rules'!H171)="ANY","",IF(LEN(TRIM('IP Rules'!J171))=0,"",'IP Rules'!J171))</f>
        <v/>
      </c>
      <c r="Q171" s="7" t="str">
        <f t="shared" si="284"/>
        <v/>
      </c>
      <c r="R171" s="109" t="str">
        <f t="shared" si="285"/>
        <v>MISSING</v>
      </c>
      <c r="S171" s="109" t="str">
        <f t="shared" si="286"/>
        <v>MISSING</v>
      </c>
      <c r="T171" s="109" t="str">
        <f t="shared" si="287"/>
        <v>MISSING</v>
      </c>
      <c r="U171" s="110" t="str">
        <f t="shared" si="288"/>
        <v>ERROR</v>
      </c>
      <c r="V171" s="111" t="str">
        <f t="shared" si="289"/>
        <v>ERROR</v>
      </c>
      <c r="W171" s="111" t="str">
        <f t="shared" si="290"/>
        <v>ERROR</v>
      </c>
      <c r="X171" s="111" t="str">
        <f t="shared" si="291"/>
        <v>ERROR</v>
      </c>
      <c r="Y171" s="109" t="str">
        <f t="shared" si="292"/>
        <v>ERROR</v>
      </c>
      <c r="Z171" s="110" t="str">
        <f t="shared" si="293"/>
        <v>ERROR</v>
      </c>
      <c r="AA171" s="109" t="str">
        <f t="shared" si="294"/>
        <v>ERROR</v>
      </c>
      <c r="AB171" s="109" t="str">
        <f t="shared" si="295"/>
        <v>ERROR</v>
      </c>
      <c r="AC171" s="109" t="str">
        <f t="shared" si="296"/>
        <v>ERROR</v>
      </c>
      <c r="AD171" s="109" t="str">
        <f t="shared" si="297"/>
        <v>ERROR</v>
      </c>
      <c r="AE171" s="110" t="str">
        <f t="shared" si="298"/>
        <v>ERROR</v>
      </c>
      <c r="AF171" s="7" t="str">
        <f t="shared" si="299"/>
        <v/>
      </c>
      <c r="AG171" s="104" t="str">
        <f t="shared" si="300"/>
        <v/>
      </c>
      <c r="AH171" s="104" t="str">
        <f t="shared" si="301"/>
        <v/>
      </c>
      <c r="AI171" s="104" t="str">
        <f t="shared" si="302"/>
        <v/>
      </c>
      <c r="AJ171" s="114" t="str">
        <f>IF(AND(Q171&lt;&gt;"ERROR",UPPER('IP Rules'!D171)="GLOBAL",UPPER(N171)="ANY"),"All_IPs","")</f>
        <v/>
      </c>
      <c r="AK171" s="114" t="str">
        <f>IF(AND(Q171&lt;&gt;"ERROR",UPPER('IP Rules'!D171)="NATIONAL",UPPER(N171)="ANY"),"GRP_ALL_CNSP_SUBNETS","")</f>
        <v/>
      </c>
      <c r="AL171" s="104" t="str">
        <f>IF(LEN(TRIM(D171))=0,"",IF(AND(Q171&lt;&gt;"ERROR",UPPER('IP Rules'!H171)&lt;&gt;"ANY"),AI171&amp;N171&amp;"_"&amp;AG171,""))</f>
        <v/>
      </c>
      <c r="AM171" s="109" t="str">
        <f t="shared" si="303"/>
        <v>FAILED CHECKS</v>
      </c>
      <c r="AN171" s="2"/>
      <c r="AO171" s="62" t="str">
        <f t="shared" si="270"/>
        <v/>
      </c>
      <c r="AP171" s="26"/>
      <c r="AQ171" s="62" t="str">
        <f t="shared" si="304"/>
        <v/>
      </c>
      <c r="AR171" s="26"/>
      <c r="AS171" s="6">
        <f>'IP Rules'!F171</f>
        <v>0</v>
      </c>
      <c r="AT171" s="2"/>
      <c r="AU171" s="6">
        <f t="shared" si="305"/>
        <v>161</v>
      </c>
      <c r="AV171" s="2"/>
      <c r="AW171" s="46" t="str">
        <f>IF(ISBLANK('IP Rules'!L171),"",'IP Rules'!L171)</f>
        <v/>
      </c>
      <c r="AX171" s="2"/>
      <c r="AY171" s="52" t="str">
        <f t="shared" si="306"/>
        <v/>
      </c>
      <c r="AZ171" s="52" t="str">
        <f t="shared" si="307"/>
        <v/>
      </c>
      <c r="BA171" s="52" t="str">
        <f t="shared" si="308"/>
        <v/>
      </c>
      <c r="BB171" s="52" t="str">
        <f t="shared" si="309"/>
        <v/>
      </c>
      <c r="BC171" s="52" t="str">
        <f t="shared" si="310"/>
        <v/>
      </c>
      <c r="BD171" s="52" t="str">
        <f t="shared" si="311"/>
        <v/>
      </c>
      <c r="BE171" s="52" t="str">
        <f t="shared" si="312"/>
        <v/>
      </c>
      <c r="BF171" s="52" t="str">
        <f t="shared" si="313"/>
        <v/>
      </c>
      <c r="BG171" s="52" t="str">
        <f t="shared" si="314"/>
        <v/>
      </c>
      <c r="BH171" s="2"/>
      <c r="BI171" s="103" t="str">
        <f>IF(ISBLANK('IP Rules'!N171),"",'IP Rules'!N171)</f>
        <v/>
      </c>
      <c r="BJ171" s="110" t="str">
        <f t="shared" si="363"/>
        <v/>
      </c>
      <c r="BK171" s="109" t="str">
        <f t="shared" si="364"/>
        <v>MISSING</v>
      </c>
      <c r="BL171" s="109" t="str">
        <f t="shared" si="365"/>
        <v>MISSING</v>
      </c>
      <c r="BM171" s="109" t="str">
        <f t="shared" si="366"/>
        <v>MISSING</v>
      </c>
      <c r="BN171" s="110" t="str">
        <f t="shared" si="367"/>
        <v>ERROR</v>
      </c>
      <c r="BO171" s="111" t="str">
        <f t="shared" si="368"/>
        <v>ERROR</v>
      </c>
      <c r="BP171" s="111" t="str">
        <f t="shared" si="369"/>
        <v>ERROR</v>
      </c>
      <c r="BQ171" s="111" t="str">
        <f t="shared" si="370"/>
        <v>ERROR</v>
      </c>
      <c r="BR171" s="109" t="str">
        <f t="shared" si="371"/>
        <v>ERROR</v>
      </c>
      <c r="BS171" s="110" t="str">
        <f t="shared" si="372"/>
        <v>ERROR</v>
      </c>
      <c r="BT171" s="109" t="str">
        <f t="shared" si="315"/>
        <v>ERROR</v>
      </c>
      <c r="BU171" s="109" t="str">
        <f t="shared" si="316"/>
        <v>ERROR</v>
      </c>
      <c r="BV171" s="109" t="str">
        <f t="shared" si="317"/>
        <v>ERROR</v>
      </c>
      <c r="BW171" s="109" t="str">
        <f t="shared" si="318"/>
        <v>ERROR</v>
      </c>
      <c r="BX171" s="110" t="str">
        <f t="shared" si="373"/>
        <v>ERROR</v>
      </c>
      <c r="BY171" s="110" t="str">
        <f t="shared" si="361"/>
        <v/>
      </c>
      <c r="BZ171" s="117" t="str">
        <f t="shared" si="319"/>
        <v>OK</v>
      </c>
      <c r="CA171" s="104" t="str">
        <f t="shared" si="374"/>
        <v/>
      </c>
      <c r="CB171" s="104" t="str">
        <f t="shared" si="375"/>
        <v/>
      </c>
      <c r="CC171" s="104" t="str">
        <f t="shared" si="376"/>
        <v/>
      </c>
      <c r="CD171" s="109" t="str">
        <f t="shared" si="320"/>
        <v>FAILED CHECKS</v>
      </c>
      <c r="CE171" s="22"/>
      <c r="CF171" s="116" t="str">
        <f t="shared" si="377"/>
        <v>ERROR</v>
      </c>
      <c r="CG171" s="116" t="str">
        <f t="shared" si="378"/>
        <v>-</v>
      </c>
      <c r="CH171" s="116" t="str">
        <f t="shared" si="379"/>
        <v>-</v>
      </c>
      <c r="CI171" s="116" t="str">
        <f t="shared" si="380"/>
        <v>-</v>
      </c>
      <c r="CJ171" s="116">
        <f t="shared" si="321"/>
        <v>0</v>
      </c>
      <c r="CK171" s="116">
        <f t="shared" si="322"/>
        <v>0</v>
      </c>
      <c r="CL171" s="116">
        <f t="shared" si="323"/>
        <v>0</v>
      </c>
      <c r="CM171" s="116">
        <f t="shared" si="324"/>
        <v>0</v>
      </c>
      <c r="CN171" s="116">
        <f t="shared" si="325"/>
        <v>0</v>
      </c>
      <c r="CO171" s="116">
        <f t="shared" si="326"/>
        <v>0</v>
      </c>
      <c r="CP171" s="116">
        <f t="shared" si="327"/>
        <v>0</v>
      </c>
      <c r="CQ171" s="116">
        <f t="shared" si="328"/>
        <v>0</v>
      </c>
      <c r="CR171" s="116">
        <f t="shared" si="329"/>
        <v>0</v>
      </c>
      <c r="CS171" s="116">
        <f t="shared" si="330"/>
        <v>0</v>
      </c>
      <c r="CT171" s="116">
        <f t="shared" si="331"/>
        <v>0</v>
      </c>
      <c r="CU171" s="116">
        <f t="shared" si="332"/>
        <v>0</v>
      </c>
      <c r="CV171" s="116">
        <f t="shared" si="333"/>
        <v>0</v>
      </c>
      <c r="CW171" s="116">
        <f t="shared" si="334"/>
        <v>0</v>
      </c>
      <c r="CX171" s="116">
        <f t="shared" si="335"/>
        <v>0</v>
      </c>
      <c r="CY171" s="116">
        <f t="shared" si="336"/>
        <v>0</v>
      </c>
      <c r="CZ171" s="116">
        <f t="shared" si="337"/>
        <v>0</v>
      </c>
      <c r="DA171" s="116">
        <f t="shared" si="338"/>
        <v>0</v>
      </c>
      <c r="DB171" s="116">
        <f t="shared" si="339"/>
        <v>0</v>
      </c>
      <c r="DC171" s="116">
        <f t="shared" si="340"/>
        <v>0</v>
      </c>
      <c r="DD171" s="116">
        <f t="shared" si="341"/>
        <v>0</v>
      </c>
      <c r="DE171" s="116">
        <f t="shared" si="342"/>
        <v>0</v>
      </c>
      <c r="DF171" s="116">
        <f t="shared" si="343"/>
        <v>0</v>
      </c>
      <c r="DG171" s="116">
        <f t="shared" si="344"/>
        <v>0</v>
      </c>
      <c r="DH171" s="116">
        <f t="shared" si="345"/>
        <v>0</v>
      </c>
      <c r="DI171" s="116">
        <f t="shared" si="346"/>
        <v>0</v>
      </c>
      <c r="DJ171" s="116">
        <f t="shared" si="347"/>
        <v>0</v>
      </c>
      <c r="DK171" s="116">
        <f t="shared" si="348"/>
        <v>0</v>
      </c>
      <c r="DL171" s="116">
        <f t="shared" si="349"/>
        <v>0</v>
      </c>
      <c r="DM171" s="116">
        <f t="shared" si="350"/>
        <v>0</v>
      </c>
      <c r="DN171" s="116">
        <f t="shared" si="351"/>
        <v>0</v>
      </c>
      <c r="DO171" s="116">
        <f t="shared" si="352"/>
        <v>0</v>
      </c>
      <c r="DP171" s="116">
        <f t="shared" si="353"/>
        <v>0</v>
      </c>
      <c r="DQ171" s="116">
        <f t="shared" si="354"/>
        <v>0</v>
      </c>
      <c r="DR171" s="116">
        <f t="shared" si="355"/>
        <v>0</v>
      </c>
      <c r="DS171" s="116">
        <f t="shared" si="356"/>
        <v>0</v>
      </c>
      <c r="DT171" s="116">
        <f t="shared" si="362"/>
        <v>0</v>
      </c>
      <c r="DU171" s="116">
        <f t="shared" si="357"/>
        <v>0</v>
      </c>
      <c r="DV171" s="116">
        <f t="shared" si="381"/>
        <v>0</v>
      </c>
      <c r="DW171" s="116">
        <f t="shared" si="382"/>
        <v>0</v>
      </c>
      <c r="DX171" s="114" t="b">
        <f t="shared" si="271"/>
        <v>0</v>
      </c>
      <c r="DY171" s="116" t="str">
        <f t="shared" si="358"/>
        <v>FAILED CHECKS</v>
      </c>
      <c r="DZ171" s="2"/>
      <c r="EA171" s="105" t="str">
        <f t="shared" si="272"/>
        <v/>
      </c>
      <c r="EB171" s="2"/>
      <c r="EC171" s="105" t="str">
        <f t="shared" si="273"/>
        <v/>
      </c>
      <c r="ED171" s="2"/>
      <c r="EE171" s="105" t="str">
        <f t="shared" si="274"/>
        <v/>
      </c>
      <c r="EF171" s="2"/>
      <c r="EG171" s="6">
        <f t="shared" si="360"/>
        <v>161</v>
      </c>
      <c r="EH171" s="2"/>
      <c r="EI171" s="29" t="str">
        <f>IF(ISBLANK('IP Rules'!P171),"",'IP Rules'!P171)</f>
        <v/>
      </c>
      <c r="EJ171" s="2"/>
      <c r="EK171" s="29" t="str">
        <f>IF(ISBLANK('IP Rules'!R171),"",'IP Rules'!R171)</f>
        <v/>
      </c>
      <c r="EL171" s="2"/>
      <c r="EM171" s="29" t="str">
        <f>IF(ISBLANK('IP Rules'!T171),"",'IP Rules'!T171)</f>
        <v/>
      </c>
      <c r="EN171" s="2"/>
      <c r="EO171" s="7" t="str">
        <f t="shared" si="265"/>
        <v>NO</v>
      </c>
      <c r="EP171" s="7" t="str">
        <f t="shared" si="266"/>
        <v>NO</v>
      </c>
      <c r="EQ171" s="7" t="str">
        <f t="shared" si="267"/>
        <v/>
      </c>
      <c r="ER171" s="7" t="str">
        <f t="shared" si="268"/>
        <v/>
      </c>
      <c r="ES171" s="7" t="str">
        <f>IF(AND(ISNUMBER('IP Rules'!R171),'IP Rules'!R171&gt;=0,'IP Rules'!R171&lt;=65535),"GOOD","BAD")</f>
        <v>BAD</v>
      </c>
      <c r="ET171" s="7" t="str">
        <f>IF(OR(AND(ISNUMBER('IP Rules'!T171),'IP Rules'!T171&gt;=1,'IP Rules'!T171&lt;=65535,'IP Rules'!R171&lt;'IP Rules'!T171),'IP Rules'!T171=""),"GOOD","BAD")</f>
        <v>GOOD</v>
      </c>
      <c r="EU171" s="9" t="str">
        <f t="shared" si="269"/>
        <v/>
      </c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</row>
    <row r="172" spans="1:211" ht="15.75" thickBot="1">
      <c r="A172" s="2"/>
      <c r="B172" s="6">
        <f t="shared" si="359"/>
        <v>162</v>
      </c>
      <c r="C172" s="2"/>
      <c r="D172" s="48" t="str">
        <f>IF(ISBLANK('IP Rules'!H172),"",'IP Rules'!H172)</f>
        <v/>
      </c>
      <c r="E172" s="52" t="str">
        <f t="shared" si="275"/>
        <v/>
      </c>
      <c r="F172" s="52" t="str">
        <f t="shared" si="276"/>
        <v/>
      </c>
      <c r="G172" s="52" t="str">
        <f t="shared" si="277"/>
        <v/>
      </c>
      <c r="H172" s="52" t="str">
        <f t="shared" si="278"/>
        <v/>
      </c>
      <c r="I172" s="52" t="str">
        <f t="shared" si="279"/>
        <v/>
      </c>
      <c r="J172" s="52" t="str">
        <f t="shared" si="280"/>
        <v/>
      </c>
      <c r="K172" s="52" t="str">
        <f t="shared" si="281"/>
        <v/>
      </c>
      <c r="L172" s="52" t="str">
        <f t="shared" si="282"/>
        <v/>
      </c>
      <c r="M172" s="2"/>
      <c r="N172" s="52" t="str">
        <f t="shared" si="283"/>
        <v/>
      </c>
      <c r="O172" s="2"/>
      <c r="P172" s="103" t="str">
        <f>IF(UPPER('IP Rules'!H172)="ANY","",IF(LEN(TRIM('IP Rules'!J172))=0,"",'IP Rules'!J172))</f>
        <v/>
      </c>
      <c r="Q172" s="7" t="str">
        <f t="shared" si="284"/>
        <v/>
      </c>
      <c r="R172" s="109" t="str">
        <f t="shared" si="285"/>
        <v>MISSING</v>
      </c>
      <c r="S172" s="109" t="str">
        <f t="shared" si="286"/>
        <v>MISSING</v>
      </c>
      <c r="T172" s="109" t="str">
        <f t="shared" si="287"/>
        <v>MISSING</v>
      </c>
      <c r="U172" s="110" t="str">
        <f t="shared" si="288"/>
        <v>ERROR</v>
      </c>
      <c r="V172" s="111" t="str">
        <f t="shared" si="289"/>
        <v>ERROR</v>
      </c>
      <c r="W172" s="111" t="str">
        <f t="shared" si="290"/>
        <v>ERROR</v>
      </c>
      <c r="X172" s="111" t="str">
        <f t="shared" si="291"/>
        <v>ERROR</v>
      </c>
      <c r="Y172" s="109" t="str">
        <f t="shared" si="292"/>
        <v>ERROR</v>
      </c>
      <c r="Z172" s="110" t="str">
        <f t="shared" si="293"/>
        <v>ERROR</v>
      </c>
      <c r="AA172" s="109" t="str">
        <f t="shared" si="294"/>
        <v>ERROR</v>
      </c>
      <c r="AB172" s="109" t="str">
        <f t="shared" si="295"/>
        <v>ERROR</v>
      </c>
      <c r="AC172" s="109" t="str">
        <f t="shared" si="296"/>
        <v>ERROR</v>
      </c>
      <c r="AD172" s="109" t="str">
        <f t="shared" si="297"/>
        <v>ERROR</v>
      </c>
      <c r="AE172" s="110" t="str">
        <f t="shared" si="298"/>
        <v>ERROR</v>
      </c>
      <c r="AF172" s="7" t="str">
        <f t="shared" si="299"/>
        <v/>
      </c>
      <c r="AG172" s="104" t="str">
        <f t="shared" si="300"/>
        <v/>
      </c>
      <c r="AH172" s="104" t="str">
        <f t="shared" si="301"/>
        <v/>
      </c>
      <c r="AI172" s="104" t="str">
        <f t="shared" si="302"/>
        <v/>
      </c>
      <c r="AJ172" s="114" t="str">
        <f>IF(AND(Q172&lt;&gt;"ERROR",UPPER('IP Rules'!D172)="GLOBAL",UPPER(N172)="ANY"),"All_IPs","")</f>
        <v/>
      </c>
      <c r="AK172" s="114" t="str">
        <f>IF(AND(Q172&lt;&gt;"ERROR",UPPER('IP Rules'!D172)="NATIONAL",UPPER(N172)="ANY"),"GRP_ALL_CNSP_SUBNETS","")</f>
        <v/>
      </c>
      <c r="AL172" s="104" t="str">
        <f>IF(LEN(TRIM(D172))=0,"",IF(AND(Q172&lt;&gt;"ERROR",UPPER('IP Rules'!H172)&lt;&gt;"ANY"),AI172&amp;N172&amp;"_"&amp;AG172,""))</f>
        <v/>
      </c>
      <c r="AM172" s="109" t="str">
        <f t="shared" si="303"/>
        <v>FAILED CHECKS</v>
      </c>
      <c r="AN172" s="2"/>
      <c r="AO172" s="62" t="str">
        <f t="shared" si="270"/>
        <v/>
      </c>
      <c r="AP172" s="26"/>
      <c r="AQ172" s="62" t="str">
        <f t="shared" si="304"/>
        <v/>
      </c>
      <c r="AR172" s="26"/>
      <c r="AS172" s="6">
        <f>'IP Rules'!F172</f>
        <v>0</v>
      </c>
      <c r="AT172" s="2"/>
      <c r="AU172" s="6">
        <f t="shared" si="305"/>
        <v>162</v>
      </c>
      <c r="AV172" s="2"/>
      <c r="AW172" s="46" t="str">
        <f>IF(ISBLANK('IP Rules'!L172),"",'IP Rules'!L172)</f>
        <v/>
      </c>
      <c r="AX172" s="2"/>
      <c r="AY172" s="52" t="str">
        <f t="shared" si="306"/>
        <v/>
      </c>
      <c r="AZ172" s="52" t="str">
        <f t="shared" si="307"/>
        <v/>
      </c>
      <c r="BA172" s="52" t="str">
        <f t="shared" si="308"/>
        <v/>
      </c>
      <c r="BB172" s="52" t="str">
        <f t="shared" si="309"/>
        <v/>
      </c>
      <c r="BC172" s="52" t="str">
        <f t="shared" si="310"/>
        <v/>
      </c>
      <c r="BD172" s="52" t="str">
        <f t="shared" si="311"/>
        <v/>
      </c>
      <c r="BE172" s="52" t="str">
        <f t="shared" si="312"/>
        <v/>
      </c>
      <c r="BF172" s="52" t="str">
        <f t="shared" si="313"/>
        <v/>
      </c>
      <c r="BG172" s="52" t="str">
        <f t="shared" si="314"/>
        <v/>
      </c>
      <c r="BH172" s="2"/>
      <c r="BI172" s="103" t="str">
        <f>IF(ISBLANK('IP Rules'!N172),"",'IP Rules'!N172)</f>
        <v/>
      </c>
      <c r="BJ172" s="110" t="str">
        <f t="shared" si="363"/>
        <v/>
      </c>
      <c r="BK172" s="109" t="str">
        <f t="shared" si="364"/>
        <v>MISSING</v>
      </c>
      <c r="BL172" s="109" t="str">
        <f t="shared" si="365"/>
        <v>MISSING</v>
      </c>
      <c r="BM172" s="109" t="str">
        <f t="shared" si="366"/>
        <v>MISSING</v>
      </c>
      <c r="BN172" s="110" t="str">
        <f t="shared" si="367"/>
        <v>ERROR</v>
      </c>
      <c r="BO172" s="111" t="str">
        <f t="shared" si="368"/>
        <v>ERROR</v>
      </c>
      <c r="BP172" s="111" t="str">
        <f t="shared" si="369"/>
        <v>ERROR</v>
      </c>
      <c r="BQ172" s="111" t="str">
        <f t="shared" si="370"/>
        <v>ERROR</v>
      </c>
      <c r="BR172" s="109" t="str">
        <f t="shared" si="371"/>
        <v>ERROR</v>
      </c>
      <c r="BS172" s="110" t="str">
        <f t="shared" si="372"/>
        <v>ERROR</v>
      </c>
      <c r="BT172" s="109" t="str">
        <f t="shared" si="315"/>
        <v>ERROR</v>
      </c>
      <c r="BU172" s="109" t="str">
        <f t="shared" si="316"/>
        <v>ERROR</v>
      </c>
      <c r="BV172" s="109" t="str">
        <f t="shared" si="317"/>
        <v>ERROR</v>
      </c>
      <c r="BW172" s="109" t="str">
        <f t="shared" si="318"/>
        <v>ERROR</v>
      </c>
      <c r="BX172" s="110" t="str">
        <f t="shared" si="373"/>
        <v>ERROR</v>
      </c>
      <c r="BY172" s="110" t="str">
        <f t="shared" si="361"/>
        <v/>
      </c>
      <c r="BZ172" s="117" t="str">
        <f t="shared" si="319"/>
        <v>OK</v>
      </c>
      <c r="CA172" s="104" t="str">
        <f t="shared" si="374"/>
        <v/>
      </c>
      <c r="CB172" s="104" t="str">
        <f t="shared" si="375"/>
        <v/>
      </c>
      <c r="CC172" s="104" t="str">
        <f t="shared" si="376"/>
        <v/>
      </c>
      <c r="CD172" s="109" t="str">
        <f t="shared" si="320"/>
        <v>FAILED CHECKS</v>
      </c>
      <c r="CE172" s="22"/>
      <c r="CF172" s="116" t="str">
        <f t="shared" si="377"/>
        <v>ERROR</v>
      </c>
      <c r="CG172" s="116" t="str">
        <f t="shared" si="378"/>
        <v>-</v>
      </c>
      <c r="CH172" s="116" t="str">
        <f t="shared" si="379"/>
        <v>-</v>
      </c>
      <c r="CI172" s="116" t="str">
        <f t="shared" si="380"/>
        <v>-</v>
      </c>
      <c r="CJ172" s="116">
        <f t="shared" si="321"/>
        <v>0</v>
      </c>
      <c r="CK172" s="116">
        <f t="shared" si="322"/>
        <v>0</v>
      </c>
      <c r="CL172" s="116">
        <f t="shared" si="323"/>
        <v>0</v>
      </c>
      <c r="CM172" s="116">
        <f t="shared" si="324"/>
        <v>0</v>
      </c>
      <c r="CN172" s="116">
        <f t="shared" si="325"/>
        <v>0</v>
      </c>
      <c r="CO172" s="116">
        <f t="shared" si="326"/>
        <v>0</v>
      </c>
      <c r="CP172" s="116">
        <f t="shared" si="327"/>
        <v>0</v>
      </c>
      <c r="CQ172" s="116">
        <f t="shared" si="328"/>
        <v>0</v>
      </c>
      <c r="CR172" s="116">
        <f t="shared" si="329"/>
        <v>0</v>
      </c>
      <c r="CS172" s="116">
        <f t="shared" si="330"/>
        <v>0</v>
      </c>
      <c r="CT172" s="116">
        <f t="shared" si="331"/>
        <v>0</v>
      </c>
      <c r="CU172" s="116">
        <f t="shared" si="332"/>
        <v>0</v>
      </c>
      <c r="CV172" s="116">
        <f t="shared" si="333"/>
        <v>0</v>
      </c>
      <c r="CW172" s="116">
        <f t="shared" si="334"/>
        <v>0</v>
      </c>
      <c r="CX172" s="116">
        <f t="shared" si="335"/>
        <v>0</v>
      </c>
      <c r="CY172" s="116">
        <f t="shared" si="336"/>
        <v>0</v>
      </c>
      <c r="CZ172" s="116">
        <f t="shared" si="337"/>
        <v>0</v>
      </c>
      <c r="DA172" s="116">
        <f t="shared" si="338"/>
        <v>0</v>
      </c>
      <c r="DB172" s="116">
        <f t="shared" si="339"/>
        <v>0</v>
      </c>
      <c r="DC172" s="116">
        <f t="shared" si="340"/>
        <v>0</v>
      </c>
      <c r="DD172" s="116">
        <f t="shared" si="341"/>
        <v>0</v>
      </c>
      <c r="DE172" s="116">
        <f t="shared" si="342"/>
        <v>0</v>
      </c>
      <c r="DF172" s="116">
        <f t="shared" si="343"/>
        <v>0</v>
      </c>
      <c r="DG172" s="116">
        <f t="shared" si="344"/>
        <v>0</v>
      </c>
      <c r="DH172" s="116">
        <f t="shared" si="345"/>
        <v>0</v>
      </c>
      <c r="DI172" s="116">
        <f t="shared" si="346"/>
        <v>0</v>
      </c>
      <c r="DJ172" s="116">
        <f t="shared" si="347"/>
        <v>0</v>
      </c>
      <c r="DK172" s="116">
        <f t="shared" si="348"/>
        <v>0</v>
      </c>
      <c r="DL172" s="116">
        <f t="shared" si="349"/>
        <v>0</v>
      </c>
      <c r="DM172" s="116">
        <f t="shared" si="350"/>
        <v>0</v>
      </c>
      <c r="DN172" s="116">
        <f t="shared" si="351"/>
        <v>0</v>
      </c>
      <c r="DO172" s="116">
        <f t="shared" si="352"/>
        <v>0</v>
      </c>
      <c r="DP172" s="116">
        <f t="shared" si="353"/>
        <v>0</v>
      </c>
      <c r="DQ172" s="116">
        <f t="shared" si="354"/>
        <v>0</v>
      </c>
      <c r="DR172" s="116">
        <f t="shared" si="355"/>
        <v>0</v>
      </c>
      <c r="DS172" s="116">
        <f t="shared" si="356"/>
        <v>0</v>
      </c>
      <c r="DT172" s="116">
        <f t="shared" si="362"/>
        <v>0</v>
      </c>
      <c r="DU172" s="116">
        <f t="shared" si="357"/>
        <v>0</v>
      </c>
      <c r="DV172" s="116">
        <f t="shared" si="381"/>
        <v>0</v>
      </c>
      <c r="DW172" s="116">
        <f t="shared" si="382"/>
        <v>0</v>
      </c>
      <c r="DX172" s="114" t="b">
        <f t="shared" si="271"/>
        <v>0</v>
      </c>
      <c r="DY172" s="116" t="str">
        <f t="shared" si="358"/>
        <v>FAILED CHECKS</v>
      </c>
      <c r="DZ172" s="2"/>
      <c r="EA172" s="105" t="str">
        <f t="shared" si="272"/>
        <v/>
      </c>
      <c r="EB172" s="2"/>
      <c r="EC172" s="105" t="str">
        <f t="shared" si="273"/>
        <v/>
      </c>
      <c r="ED172" s="2"/>
      <c r="EE172" s="105" t="str">
        <f t="shared" si="274"/>
        <v/>
      </c>
      <c r="EF172" s="2"/>
      <c r="EG172" s="6">
        <f t="shared" si="360"/>
        <v>162</v>
      </c>
      <c r="EH172" s="2"/>
      <c r="EI172" s="29" t="str">
        <f>IF(ISBLANK('IP Rules'!P172),"",'IP Rules'!P172)</f>
        <v/>
      </c>
      <c r="EJ172" s="2"/>
      <c r="EK172" s="29" t="str">
        <f>IF(ISBLANK('IP Rules'!R172),"",'IP Rules'!R172)</f>
        <v/>
      </c>
      <c r="EL172" s="2"/>
      <c r="EM172" s="29" t="str">
        <f>IF(ISBLANK('IP Rules'!T172),"",'IP Rules'!T172)</f>
        <v/>
      </c>
      <c r="EN172" s="2"/>
      <c r="EO172" s="7" t="str">
        <f t="shared" si="265"/>
        <v>NO</v>
      </c>
      <c r="EP172" s="7" t="str">
        <f t="shared" si="266"/>
        <v>NO</v>
      </c>
      <c r="EQ172" s="7" t="str">
        <f t="shared" si="267"/>
        <v/>
      </c>
      <c r="ER172" s="7" t="str">
        <f t="shared" si="268"/>
        <v/>
      </c>
      <c r="ES172" s="7" t="str">
        <f>IF(AND(ISNUMBER('IP Rules'!R172),'IP Rules'!R172&gt;=0,'IP Rules'!R172&lt;=65535),"GOOD","BAD")</f>
        <v>BAD</v>
      </c>
      <c r="ET172" s="7" t="str">
        <f>IF(OR(AND(ISNUMBER('IP Rules'!T172),'IP Rules'!T172&gt;=1,'IP Rules'!T172&lt;=65535,'IP Rules'!R172&lt;'IP Rules'!T172),'IP Rules'!T172=""),"GOOD","BAD")</f>
        <v>GOOD</v>
      </c>
      <c r="EU172" s="9" t="str">
        <f t="shared" si="269"/>
        <v/>
      </c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</row>
    <row r="173" spans="1:211" ht="15.75" thickBot="1">
      <c r="A173" s="2"/>
      <c r="B173" s="6">
        <f t="shared" si="359"/>
        <v>163</v>
      </c>
      <c r="C173" s="2"/>
      <c r="D173" s="48" t="str">
        <f>IF(ISBLANK('IP Rules'!H173),"",'IP Rules'!H173)</f>
        <v/>
      </c>
      <c r="E173" s="52" t="str">
        <f t="shared" si="275"/>
        <v/>
      </c>
      <c r="F173" s="52" t="str">
        <f t="shared" si="276"/>
        <v/>
      </c>
      <c r="G173" s="52" t="str">
        <f t="shared" si="277"/>
        <v/>
      </c>
      <c r="H173" s="52" t="str">
        <f t="shared" si="278"/>
        <v/>
      </c>
      <c r="I173" s="52" t="str">
        <f t="shared" si="279"/>
        <v/>
      </c>
      <c r="J173" s="52" t="str">
        <f t="shared" si="280"/>
        <v/>
      </c>
      <c r="K173" s="52" t="str">
        <f t="shared" si="281"/>
        <v/>
      </c>
      <c r="L173" s="52" t="str">
        <f t="shared" si="282"/>
        <v/>
      </c>
      <c r="M173" s="2"/>
      <c r="N173" s="52" t="str">
        <f t="shared" si="283"/>
        <v/>
      </c>
      <c r="O173" s="2"/>
      <c r="P173" s="103" t="str">
        <f>IF(UPPER('IP Rules'!H173)="ANY","",IF(LEN(TRIM('IP Rules'!J173))=0,"",'IP Rules'!J173))</f>
        <v/>
      </c>
      <c r="Q173" s="7" t="str">
        <f t="shared" si="284"/>
        <v/>
      </c>
      <c r="R173" s="109" t="str">
        <f t="shared" si="285"/>
        <v>MISSING</v>
      </c>
      <c r="S173" s="109" t="str">
        <f t="shared" si="286"/>
        <v>MISSING</v>
      </c>
      <c r="T173" s="109" t="str">
        <f t="shared" si="287"/>
        <v>MISSING</v>
      </c>
      <c r="U173" s="110" t="str">
        <f t="shared" si="288"/>
        <v>ERROR</v>
      </c>
      <c r="V173" s="111" t="str">
        <f t="shared" si="289"/>
        <v>ERROR</v>
      </c>
      <c r="W173" s="111" t="str">
        <f t="shared" si="290"/>
        <v>ERROR</v>
      </c>
      <c r="X173" s="111" t="str">
        <f t="shared" si="291"/>
        <v>ERROR</v>
      </c>
      <c r="Y173" s="109" t="str">
        <f t="shared" si="292"/>
        <v>ERROR</v>
      </c>
      <c r="Z173" s="110" t="str">
        <f t="shared" si="293"/>
        <v>ERROR</v>
      </c>
      <c r="AA173" s="109" t="str">
        <f t="shared" si="294"/>
        <v>ERROR</v>
      </c>
      <c r="AB173" s="109" t="str">
        <f t="shared" si="295"/>
        <v>ERROR</v>
      </c>
      <c r="AC173" s="109" t="str">
        <f t="shared" si="296"/>
        <v>ERROR</v>
      </c>
      <c r="AD173" s="109" t="str">
        <f t="shared" si="297"/>
        <v>ERROR</v>
      </c>
      <c r="AE173" s="110" t="str">
        <f t="shared" si="298"/>
        <v>ERROR</v>
      </c>
      <c r="AF173" s="7" t="str">
        <f t="shared" si="299"/>
        <v/>
      </c>
      <c r="AG173" s="104" t="str">
        <f t="shared" si="300"/>
        <v/>
      </c>
      <c r="AH173" s="104" t="str">
        <f t="shared" si="301"/>
        <v/>
      </c>
      <c r="AI173" s="104" t="str">
        <f t="shared" si="302"/>
        <v/>
      </c>
      <c r="AJ173" s="114" t="str">
        <f>IF(AND(Q173&lt;&gt;"ERROR",UPPER('IP Rules'!D173)="GLOBAL",UPPER(N173)="ANY"),"All_IPs","")</f>
        <v/>
      </c>
      <c r="AK173" s="114" t="str">
        <f>IF(AND(Q173&lt;&gt;"ERROR",UPPER('IP Rules'!D173)="NATIONAL",UPPER(N173)="ANY"),"GRP_ALL_CNSP_SUBNETS","")</f>
        <v/>
      </c>
      <c r="AL173" s="104" t="str">
        <f>IF(LEN(TRIM(D173))=0,"",IF(AND(Q173&lt;&gt;"ERROR",UPPER('IP Rules'!H173)&lt;&gt;"ANY"),AI173&amp;N173&amp;"_"&amp;AG173,""))</f>
        <v/>
      </c>
      <c r="AM173" s="109" t="str">
        <f t="shared" si="303"/>
        <v>FAILED CHECKS</v>
      </c>
      <c r="AN173" s="2"/>
      <c r="AO173" s="62" t="str">
        <f t="shared" si="270"/>
        <v/>
      </c>
      <c r="AP173" s="26"/>
      <c r="AQ173" s="62" t="str">
        <f t="shared" si="304"/>
        <v/>
      </c>
      <c r="AR173" s="26"/>
      <c r="AS173" s="6">
        <f>'IP Rules'!F173</f>
        <v>0</v>
      </c>
      <c r="AT173" s="2"/>
      <c r="AU173" s="6">
        <f t="shared" si="305"/>
        <v>163</v>
      </c>
      <c r="AV173" s="2"/>
      <c r="AW173" s="46" t="str">
        <f>IF(ISBLANK('IP Rules'!L173),"",'IP Rules'!L173)</f>
        <v/>
      </c>
      <c r="AX173" s="2"/>
      <c r="AY173" s="52" t="str">
        <f t="shared" si="306"/>
        <v/>
      </c>
      <c r="AZ173" s="52" t="str">
        <f t="shared" si="307"/>
        <v/>
      </c>
      <c r="BA173" s="52" t="str">
        <f t="shared" si="308"/>
        <v/>
      </c>
      <c r="BB173" s="52" t="str">
        <f t="shared" si="309"/>
        <v/>
      </c>
      <c r="BC173" s="52" t="str">
        <f t="shared" si="310"/>
        <v/>
      </c>
      <c r="BD173" s="52" t="str">
        <f t="shared" si="311"/>
        <v/>
      </c>
      <c r="BE173" s="52" t="str">
        <f t="shared" si="312"/>
        <v/>
      </c>
      <c r="BF173" s="52" t="str">
        <f t="shared" si="313"/>
        <v/>
      </c>
      <c r="BG173" s="52" t="str">
        <f t="shared" si="314"/>
        <v/>
      </c>
      <c r="BH173" s="2"/>
      <c r="BI173" s="103" t="str">
        <f>IF(ISBLANK('IP Rules'!N173),"",'IP Rules'!N173)</f>
        <v/>
      </c>
      <c r="BJ173" s="110" t="str">
        <f t="shared" si="363"/>
        <v/>
      </c>
      <c r="BK173" s="109" t="str">
        <f t="shared" si="364"/>
        <v>MISSING</v>
      </c>
      <c r="BL173" s="109" t="str">
        <f t="shared" si="365"/>
        <v>MISSING</v>
      </c>
      <c r="BM173" s="109" t="str">
        <f t="shared" si="366"/>
        <v>MISSING</v>
      </c>
      <c r="BN173" s="110" t="str">
        <f t="shared" si="367"/>
        <v>ERROR</v>
      </c>
      <c r="BO173" s="111" t="str">
        <f t="shared" si="368"/>
        <v>ERROR</v>
      </c>
      <c r="BP173" s="111" t="str">
        <f t="shared" si="369"/>
        <v>ERROR</v>
      </c>
      <c r="BQ173" s="111" t="str">
        <f t="shared" si="370"/>
        <v>ERROR</v>
      </c>
      <c r="BR173" s="109" t="str">
        <f t="shared" si="371"/>
        <v>ERROR</v>
      </c>
      <c r="BS173" s="110" t="str">
        <f t="shared" si="372"/>
        <v>ERROR</v>
      </c>
      <c r="BT173" s="109" t="str">
        <f t="shared" si="315"/>
        <v>ERROR</v>
      </c>
      <c r="BU173" s="109" t="str">
        <f t="shared" si="316"/>
        <v>ERROR</v>
      </c>
      <c r="BV173" s="109" t="str">
        <f t="shared" si="317"/>
        <v>ERROR</v>
      </c>
      <c r="BW173" s="109" t="str">
        <f t="shared" si="318"/>
        <v>ERROR</v>
      </c>
      <c r="BX173" s="110" t="str">
        <f t="shared" si="373"/>
        <v>ERROR</v>
      </c>
      <c r="BY173" s="110" t="str">
        <f t="shared" si="361"/>
        <v/>
      </c>
      <c r="BZ173" s="117" t="str">
        <f t="shared" si="319"/>
        <v>OK</v>
      </c>
      <c r="CA173" s="104" t="str">
        <f t="shared" si="374"/>
        <v/>
      </c>
      <c r="CB173" s="104" t="str">
        <f t="shared" si="375"/>
        <v/>
      </c>
      <c r="CC173" s="104" t="str">
        <f t="shared" si="376"/>
        <v/>
      </c>
      <c r="CD173" s="109" t="str">
        <f t="shared" si="320"/>
        <v>FAILED CHECKS</v>
      </c>
      <c r="CE173" s="22"/>
      <c r="CF173" s="116" t="str">
        <f t="shared" si="377"/>
        <v>ERROR</v>
      </c>
      <c r="CG173" s="116" t="str">
        <f t="shared" si="378"/>
        <v>-</v>
      </c>
      <c r="CH173" s="116" t="str">
        <f t="shared" si="379"/>
        <v>-</v>
      </c>
      <c r="CI173" s="116" t="str">
        <f t="shared" si="380"/>
        <v>-</v>
      </c>
      <c r="CJ173" s="116">
        <f t="shared" si="321"/>
        <v>0</v>
      </c>
      <c r="CK173" s="116">
        <f t="shared" si="322"/>
        <v>0</v>
      </c>
      <c r="CL173" s="116">
        <f t="shared" si="323"/>
        <v>0</v>
      </c>
      <c r="CM173" s="116">
        <f t="shared" si="324"/>
        <v>0</v>
      </c>
      <c r="CN173" s="116">
        <f t="shared" si="325"/>
        <v>0</v>
      </c>
      <c r="CO173" s="116">
        <f t="shared" si="326"/>
        <v>0</v>
      </c>
      <c r="CP173" s="116">
        <f t="shared" si="327"/>
        <v>0</v>
      </c>
      <c r="CQ173" s="116">
        <f t="shared" si="328"/>
        <v>0</v>
      </c>
      <c r="CR173" s="116">
        <f t="shared" si="329"/>
        <v>0</v>
      </c>
      <c r="CS173" s="116">
        <f t="shared" si="330"/>
        <v>0</v>
      </c>
      <c r="CT173" s="116">
        <f t="shared" si="331"/>
        <v>0</v>
      </c>
      <c r="CU173" s="116">
        <f t="shared" si="332"/>
        <v>0</v>
      </c>
      <c r="CV173" s="116">
        <f t="shared" si="333"/>
        <v>0</v>
      </c>
      <c r="CW173" s="116">
        <f t="shared" si="334"/>
        <v>0</v>
      </c>
      <c r="CX173" s="116">
        <f t="shared" si="335"/>
        <v>0</v>
      </c>
      <c r="CY173" s="116">
        <f t="shared" si="336"/>
        <v>0</v>
      </c>
      <c r="CZ173" s="116">
        <f t="shared" si="337"/>
        <v>0</v>
      </c>
      <c r="DA173" s="116">
        <f t="shared" si="338"/>
        <v>0</v>
      </c>
      <c r="DB173" s="116">
        <f t="shared" si="339"/>
        <v>0</v>
      </c>
      <c r="DC173" s="116">
        <f t="shared" si="340"/>
        <v>0</v>
      </c>
      <c r="DD173" s="116">
        <f t="shared" si="341"/>
        <v>0</v>
      </c>
      <c r="DE173" s="116">
        <f t="shared" si="342"/>
        <v>0</v>
      </c>
      <c r="DF173" s="116">
        <f t="shared" si="343"/>
        <v>0</v>
      </c>
      <c r="DG173" s="116">
        <f t="shared" si="344"/>
        <v>0</v>
      </c>
      <c r="DH173" s="116">
        <f t="shared" si="345"/>
        <v>0</v>
      </c>
      <c r="DI173" s="116">
        <f t="shared" si="346"/>
        <v>0</v>
      </c>
      <c r="DJ173" s="116">
        <f t="shared" si="347"/>
        <v>0</v>
      </c>
      <c r="DK173" s="116">
        <f t="shared" si="348"/>
        <v>0</v>
      </c>
      <c r="DL173" s="116">
        <f t="shared" si="349"/>
        <v>0</v>
      </c>
      <c r="DM173" s="116">
        <f t="shared" si="350"/>
        <v>0</v>
      </c>
      <c r="DN173" s="116">
        <f t="shared" si="351"/>
        <v>0</v>
      </c>
      <c r="DO173" s="116">
        <f t="shared" si="352"/>
        <v>0</v>
      </c>
      <c r="DP173" s="116">
        <f t="shared" si="353"/>
        <v>0</v>
      </c>
      <c r="DQ173" s="116">
        <f t="shared" si="354"/>
        <v>0</v>
      </c>
      <c r="DR173" s="116">
        <f t="shared" si="355"/>
        <v>0</v>
      </c>
      <c r="DS173" s="116">
        <f t="shared" si="356"/>
        <v>0</v>
      </c>
      <c r="DT173" s="116">
        <f t="shared" si="362"/>
        <v>0</v>
      </c>
      <c r="DU173" s="116">
        <f t="shared" si="357"/>
        <v>0</v>
      </c>
      <c r="DV173" s="116">
        <f t="shared" si="381"/>
        <v>0</v>
      </c>
      <c r="DW173" s="116">
        <f t="shared" si="382"/>
        <v>0</v>
      </c>
      <c r="DX173" s="114" t="b">
        <f t="shared" si="271"/>
        <v>0</v>
      </c>
      <c r="DY173" s="116" t="str">
        <f t="shared" si="358"/>
        <v>FAILED CHECKS</v>
      </c>
      <c r="DZ173" s="2"/>
      <c r="EA173" s="105" t="str">
        <f t="shared" si="272"/>
        <v/>
      </c>
      <c r="EB173" s="2"/>
      <c r="EC173" s="105" t="str">
        <f t="shared" si="273"/>
        <v/>
      </c>
      <c r="ED173" s="2"/>
      <c r="EE173" s="105" t="str">
        <f t="shared" si="274"/>
        <v/>
      </c>
      <c r="EF173" s="2"/>
      <c r="EG173" s="6">
        <f t="shared" si="360"/>
        <v>163</v>
      </c>
      <c r="EH173" s="2"/>
      <c r="EI173" s="29" t="str">
        <f>IF(ISBLANK('IP Rules'!P173),"",'IP Rules'!P173)</f>
        <v/>
      </c>
      <c r="EJ173" s="2"/>
      <c r="EK173" s="29" t="str">
        <f>IF(ISBLANK('IP Rules'!R173),"",'IP Rules'!R173)</f>
        <v/>
      </c>
      <c r="EL173" s="2"/>
      <c r="EM173" s="29" t="str">
        <f>IF(ISBLANK('IP Rules'!T173),"",'IP Rules'!T173)</f>
        <v/>
      </c>
      <c r="EN173" s="2"/>
      <c r="EO173" s="7" t="str">
        <f t="shared" si="265"/>
        <v>NO</v>
      </c>
      <c r="EP173" s="7" t="str">
        <f t="shared" si="266"/>
        <v>NO</v>
      </c>
      <c r="EQ173" s="7" t="str">
        <f t="shared" si="267"/>
        <v/>
      </c>
      <c r="ER173" s="7" t="str">
        <f t="shared" si="268"/>
        <v/>
      </c>
      <c r="ES173" s="7" t="str">
        <f>IF(AND(ISNUMBER('IP Rules'!R173),'IP Rules'!R173&gt;=0,'IP Rules'!R173&lt;=65535),"GOOD","BAD")</f>
        <v>BAD</v>
      </c>
      <c r="ET173" s="7" t="str">
        <f>IF(OR(AND(ISNUMBER('IP Rules'!T173),'IP Rules'!T173&gt;=1,'IP Rules'!T173&lt;=65535,'IP Rules'!R173&lt;'IP Rules'!T173),'IP Rules'!T173=""),"GOOD","BAD")</f>
        <v>GOOD</v>
      </c>
      <c r="EU173" s="9" t="str">
        <f t="shared" si="269"/>
        <v/>
      </c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</row>
    <row r="174" spans="1:211" ht="15.75" thickBot="1">
      <c r="A174" s="2"/>
      <c r="B174" s="6">
        <f t="shared" si="359"/>
        <v>164</v>
      </c>
      <c r="C174" s="2"/>
      <c r="D174" s="48" t="str">
        <f>IF(ISBLANK('IP Rules'!H174),"",'IP Rules'!H174)</f>
        <v/>
      </c>
      <c r="E174" s="52" t="str">
        <f t="shared" si="275"/>
        <v/>
      </c>
      <c r="F174" s="52" t="str">
        <f t="shared" si="276"/>
        <v/>
      </c>
      <c r="G174" s="52" t="str">
        <f t="shared" si="277"/>
        <v/>
      </c>
      <c r="H174" s="52" t="str">
        <f t="shared" si="278"/>
        <v/>
      </c>
      <c r="I174" s="52" t="str">
        <f t="shared" si="279"/>
        <v/>
      </c>
      <c r="J174" s="52" t="str">
        <f t="shared" si="280"/>
        <v/>
      </c>
      <c r="K174" s="52" t="str">
        <f t="shared" si="281"/>
        <v/>
      </c>
      <c r="L174" s="52" t="str">
        <f t="shared" si="282"/>
        <v/>
      </c>
      <c r="M174" s="2"/>
      <c r="N174" s="52" t="str">
        <f t="shared" si="283"/>
        <v/>
      </c>
      <c r="O174" s="2"/>
      <c r="P174" s="103" t="str">
        <f>IF(UPPER('IP Rules'!H174)="ANY","",IF(LEN(TRIM('IP Rules'!J174))=0,"",'IP Rules'!J174))</f>
        <v/>
      </c>
      <c r="Q174" s="7" t="str">
        <f t="shared" si="284"/>
        <v/>
      </c>
      <c r="R174" s="109" t="str">
        <f t="shared" si="285"/>
        <v>MISSING</v>
      </c>
      <c r="S174" s="109" t="str">
        <f t="shared" si="286"/>
        <v>MISSING</v>
      </c>
      <c r="T174" s="109" t="str">
        <f t="shared" si="287"/>
        <v>MISSING</v>
      </c>
      <c r="U174" s="110" t="str">
        <f t="shared" si="288"/>
        <v>ERROR</v>
      </c>
      <c r="V174" s="111" t="str">
        <f t="shared" si="289"/>
        <v>ERROR</v>
      </c>
      <c r="W174" s="111" t="str">
        <f t="shared" si="290"/>
        <v>ERROR</v>
      </c>
      <c r="X174" s="111" t="str">
        <f t="shared" si="291"/>
        <v>ERROR</v>
      </c>
      <c r="Y174" s="109" t="str">
        <f t="shared" si="292"/>
        <v>ERROR</v>
      </c>
      <c r="Z174" s="110" t="str">
        <f t="shared" si="293"/>
        <v>ERROR</v>
      </c>
      <c r="AA174" s="109" t="str">
        <f t="shared" si="294"/>
        <v>ERROR</v>
      </c>
      <c r="AB174" s="109" t="str">
        <f t="shared" si="295"/>
        <v>ERROR</v>
      </c>
      <c r="AC174" s="109" t="str">
        <f t="shared" si="296"/>
        <v>ERROR</v>
      </c>
      <c r="AD174" s="109" t="str">
        <f t="shared" si="297"/>
        <v>ERROR</v>
      </c>
      <c r="AE174" s="110" t="str">
        <f t="shared" si="298"/>
        <v>ERROR</v>
      </c>
      <c r="AF174" s="7" t="str">
        <f t="shared" si="299"/>
        <v/>
      </c>
      <c r="AG174" s="104" t="str">
        <f t="shared" si="300"/>
        <v/>
      </c>
      <c r="AH174" s="104" t="str">
        <f t="shared" si="301"/>
        <v/>
      </c>
      <c r="AI174" s="104" t="str">
        <f t="shared" si="302"/>
        <v/>
      </c>
      <c r="AJ174" s="114" t="str">
        <f>IF(AND(Q174&lt;&gt;"ERROR",UPPER('IP Rules'!D174)="GLOBAL",UPPER(N174)="ANY"),"All_IPs","")</f>
        <v/>
      </c>
      <c r="AK174" s="114" t="str">
        <f>IF(AND(Q174&lt;&gt;"ERROR",UPPER('IP Rules'!D174)="NATIONAL",UPPER(N174)="ANY"),"GRP_ALL_CNSP_SUBNETS","")</f>
        <v/>
      </c>
      <c r="AL174" s="104" t="str">
        <f>IF(LEN(TRIM(D174))=0,"",IF(AND(Q174&lt;&gt;"ERROR",UPPER('IP Rules'!H174)&lt;&gt;"ANY"),AI174&amp;N174&amp;"_"&amp;AG174,""))</f>
        <v/>
      </c>
      <c r="AM174" s="109" t="str">
        <f t="shared" si="303"/>
        <v>FAILED CHECKS</v>
      </c>
      <c r="AN174" s="2"/>
      <c r="AO174" s="62" t="str">
        <f t="shared" si="270"/>
        <v/>
      </c>
      <c r="AP174" s="26"/>
      <c r="AQ174" s="62" t="str">
        <f t="shared" si="304"/>
        <v/>
      </c>
      <c r="AR174" s="26"/>
      <c r="AS174" s="6">
        <f>'IP Rules'!F174</f>
        <v>0</v>
      </c>
      <c r="AT174" s="2"/>
      <c r="AU174" s="6">
        <f t="shared" si="305"/>
        <v>164</v>
      </c>
      <c r="AV174" s="2"/>
      <c r="AW174" s="46" t="str">
        <f>IF(ISBLANK('IP Rules'!L174),"",'IP Rules'!L174)</f>
        <v/>
      </c>
      <c r="AX174" s="2"/>
      <c r="AY174" s="52" t="str">
        <f t="shared" si="306"/>
        <v/>
      </c>
      <c r="AZ174" s="52" t="str">
        <f t="shared" si="307"/>
        <v/>
      </c>
      <c r="BA174" s="52" t="str">
        <f t="shared" si="308"/>
        <v/>
      </c>
      <c r="BB174" s="52" t="str">
        <f t="shared" si="309"/>
        <v/>
      </c>
      <c r="BC174" s="52" t="str">
        <f t="shared" si="310"/>
        <v/>
      </c>
      <c r="BD174" s="52" t="str">
        <f t="shared" si="311"/>
        <v/>
      </c>
      <c r="BE174" s="52" t="str">
        <f t="shared" si="312"/>
        <v/>
      </c>
      <c r="BF174" s="52" t="str">
        <f t="shared" si="313"/>
        <v/>
      </c>
      <c r="BG174" s="52" t="str">
        <f t="shared" si="314"/>
        <v/>
      </c>
      <c r="BH174" s="2"/>
      <c r="BI174" s="103" t="str">
        <f>IF(ISBLANK('IP Rules'!N174),"",'IP Rules'!N174)</f>
        <v/>
      </c>
      <c r="BJ174" s="110" t="str">
        <f t="shared" si="363"/>
        <v/>
      </c>
      <c r="BK174" s="109" t="str">
        <f t="shared" si="364"/>
        <v>MISSING</v>
      </c>
      <c r="BL174" s="109" t="str">
        <f t="shared" si="365"/>
        <v>MISSING</v>
      </c>
      <c r="BM174" s="109" t="str">
        <f t="shared" si="366"/>
        <v>MISSING</v>
      </c>
      <c r="BN174" s="110" t="str">
        <f t="shared" si="367"/>
        <v>ERROR</v>
      </c>
      <c r="BO174" s="111" t="str">
        <f t="shared" si="368"/>
        <v>ERROR</v>
      </c>
      <c r="BP174" s="111" t="str">
        <f t="shared" si="369"/>
        <v>ERROR</v>
      </c>
      <c r="BQ174" s="111" t="str">
        <f t="shared" si="370"/>
        <v>ERROR</v>
      </c>
      <c r="BR174" s="109" t="str">
        <f t="shared" si="371"/>
        <v>ERROR</v>
      </c>
      <c r="BS174" s="110" t="str">
        <f t="shared" si="372"/>
        <v>ERROR</v>
      </c>
      <c r="BT174" s="109" t="str">
        <f t="shared" si="315"/>
        <v>ERROR</v>
      </c>
      <c r="BU174" s="109" t="str">
        <f t="shared" si="316"/>
        <v>ERROR</v>
      </c>
      <c r="BV174" s="109" t="str">
        <f t="shared" si="317"/>
        <v>ERROR</v>
      </c>
      <c r="BW174" s="109" t="str">
        <f t="shared" si="318"/>
        <v>ERROR</v>
      </c>
      <c r="BX174" s="110" t="str">
        <f t="shared" si="373"/>
        <v>ERROR</v>
      </c>
      <c r="BY174" s="110" t="str">
        <f t="shared" si="361"/>
        <v/>
      </c>
      <c r="BZ174" s="117" t="str">
        <f t="shared" si="319"/>
        <v>OK</v>
      </c>
      <c r="CA174" s="104" t="str">
        <f t="shared" si="374"/>
        <v/>
      </c>
      <c r="CB174" s="104" t="str">
        <f t="shared" si="375"/>
        <v/>
      </c>
      <c r="CC174" s="104" t="str">
        <f t="shared" si="376"/>
        <v/>
      </c>
      <c r="CD174" s="109" t="str">
        <f t="shared" si="320"/>
        <v>FAILED CHECKS</v>
      </c>
      <c r="CE174" s="22"/>
      <c r="CF174" s="116" t="str">
        <f t="shared" si="377"/>
        <v>ERROR</v>
      </c>
      <c r="CG174" s="116" t="str">
        <f t="shared" si="378"/>
        <v>-</v>
      </c>
      <c r="CH174" s="116" t="str">
        <f t="shared" si="379"/>
        <v>-</v>
      </c>
      <c r="CI174" s="116" t="str">
        <f t="shared" si="380"/>
        <v>-</v>
      </c>
      <c r="CJ174" s="116">
        <f t="shared" si="321"/>
        <v>0</v>
      </c>
      <c r="CK174" s="116">
        <f t="shared" si="322"/>
        <v>0</v>
      </c>
      <c r="CL174" s="116">
        <f t="shared" si="323"/>
        <v>0</v>
      </c>
      <c r="CM174" s="116">
        <f t="shared" si="324"/>
        <v>0</v>
      </c>
      <c r="CN174" s="116">
        <f t="shared" si="325"/>
        <v>0</v>
      </c>
      <c r="CO174" s="116">
        <f t="shared" si="326"/>
        <v>0</v>
      </c>
      <c r="CP174" s="116">
        <f t="shared" si="327"/>
        <v>0</v>
      </c>
      <c r="CQ174" s="116">
        <f t="shared" si="328"/>
        <v>0</v>
      </c>
      <c r="CR174" s="116">
        <f t="shared" si="329"/>
        <v>0</v>
      </c>
      <c r="CS174" s="116">
        <f t="shared" si="330"/>
        <v>0</v>
      </c>
      <c r="CT174" s="116">
        <f t="shared" si="331"/>
        <v>0</v>
      </c>
      <c r="CU174" s="116">
        <f t="shared" si="332"/>
        <v>0</v>
      </c>
      <c r="CV174" s="116">
        <f t="shared" si="333"/>
        <v>0</v>
      </c>
      <c r="CW174" s="116">
        <f t="shared" si="334"/>
        <v>0</v>
      </c>
      <c r="CX174" s="116">
        <f t="shared" si="335"/>
        <v>0</v>
      </c>
      <c r="CY174" s="116">
        <f t="shared" si="336"/>
        <v>0</v>
      </c>
      <c r="CZ174" s="116">
        <f t="shared" si="337"/>
        <v>0</v>
      </c>
      <c r="DA174" s="116">
        <f t="shared" si="338"/>
        <v>0</v>
      </c>
      <c r="DB174" s="116">
        <f t="shared" si="339"/>
        <v>0</v>
      </c>
      <c r="DC174" s="116">
        <f t="shared" si="340"/>
        <v>0</v>
      </c>
      <c r="DD174" s="116">
        <f t="shared" si="341"/>
        <v>0</v>
      </c>
      <c r="DE174" s="116">
        <f t="shared" si="342"/>
        <v>0</v>
      </c>
      <c r="DF174" s="116">
        <f t="shared" si="343"/>
        <v>0</v>
      </c>
      <c r="DG174" s="116">
        <f t="shared" si="344"/>
        <v>0</v>
      </c>
      <c r="DH174" s="116">
        <f t="shared" si="345"/>
        <v>0</v>
      </c>
      <c r="DI174" s="116">
        <f t="shared" si="346"/>
        <v>0</v>
      </c>
      <c r="DJ174" s="116">
        <f t="shared" si="347"/>
        <v>0</v>
      </c>
      <c r="DK174" s="116">
        <f t="shared" si="348"/>
        <v>0</v>
      </c>
      <c r="DL174" s="116">
        <f t="shared" si="349"/>
        <v>0</v>
      </c>
      <c r="DM174" s="116">
        <f t="shared" si="350"/>
        <v>0</v>
      </c>
      <c r="DN174" s="116">
        <f t="shared" si="351"/>
        <v>0</v>
      </c>
      <c r="DO174" s="116">
        <f t="shared" si="352"/>
        <v>0</v>
      </c>
      <c r="DP174" s="116">
        <f t="shared" si="353"/>
        <v>0</v>
      </c>
      <c r="DQ174" s="116">
        <f t="shared" si="354"/>
        <v>0</v>
      </c>
      <c r="DR174" s="116">
        <f t="shared" si="355"/>
        <v>0</v>
      </c>
      <c r="DS174" s="116">
        <f t="shared" si="356"/>
        <v>0</v>
      </c>
      <c r="DT174" s="116">
        <f t="shared" si="362"/>
        <v>0</v>
      </c>
      <c r="DU174" s="116">
        <f t="shared" si="357"/>
        <v>0</v>
      </c>
      <c r="DV174" s="116">
        <f t="shared" si="381"/>
        <v>0</v>
      </c>
      <c r="DW174" s="116">
        <f t="shared" si="382"/>
        <v>0</v>
      </c>
      <c r="DX174" s="114" t="b">
        <f t="shared" si="271"/>
        <v>0</v>
      </c>
      <c r="DY174" s="116" t="str">
        <f t="shared" si="358"/>
        <v>FAILED CHECKS</v>
      </c>
      <c r="DZ174" s="2"/>
      <c r="EA174" s="105" t="str">
        <f t="shared" si="272"/>
        <v/>
      </c>
      <c r="EB174" s="2"/>
      <c r="EC174" s="105" t="str">
        <f t="shared" si="273"/>
        <v/>
      </c>
      <c r="ED174" s="2"/>
      <c r="EE174" s="105" t="str">
        <f t="shared" si="274"/>
        <v/>
      </c>
      <c r="EF174" s="2"/>
      <c r="EG174" s="6">
        <f t="shared" si="360"/>
        <v>164</v>
      </c>
      <c r="EH174" s="2"/>
      <c r="EI174" s="29" t="str">
        <f>IF(ISBLANK('IP Rules'!P174),"",'IP Rules'!P174)</f>
        <v/>
      </c>
      <c r="EJ174" s="2"/>
      <c r="EK174" s="29" t="str">
        <f>IF(ISBLANK('IP Rules'!R174),"",'IP Rules'!R174)</f>
        <v/>
      </c>
      <c r="EL174" s="2"/>
      <c r="EM174" s="29" t="str">
        <f>IF(ISBLANK('IP Rules'!T174),"",'IP Rules'!T174)</f>
        <v/>
      </c>
      <c r="EN174" s="2"/>
      <c r="EO174" s="7" t="str">
        <f t="shared" si="265"/>
        <v>NO</v>
      </c>
      <c r="EP174" s="7" t="str">
        <f t="shared" si="266"/>
        <v>NO</v>
      </c>
      <c r="EQ174" s="7" t="str">
        <f t="shared" si="267"/>
        <v/>
      </c>
      <c r="ER174" s="7" t="str">
        <f t="shared" si="268"/>
        <v/>
      </c>
      <c r="ES174" s="7" t="str">
        <f>IF(AND(ISNUMBER('IP Rules'!R174),'IP Rules'!R174&gt;=0,'IP Rules'!R174&lt;=65535),"GOOD","BAD")</f>
        <v>BAD</v>
      </c>
      <c r="ET174" s="7" t="str">
        <f>IF(OR(AND(ISNUMBER('IP Rules'!T174),'IP Rules'!T174&gt;=1,'IP Rules'!T174&lt;=65535,'IP Rules'!R174&lt;'IP Rules'!T174),'IP Rules'!T174=""),"GOOD","BAD")</f>
        <v>GOOD</v>
      </c>
      <c r="EU174" s="9" t="str">
        <f t="shared" si="269"/>
        <v/>
      </c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</row>
    <row r="175" spans="1:211" ht="15.75" thickBot="1">
      <c r="A175" s="2"/>
      <c r="B175" s="6">
        <f t="shared" si="359"/>
        <v>165</v>
      </c>
      <c r="C175" s="2"/>
      <c r="D175" s="48" t="str">
        <f>IF(ISBLANK('IP Rules'!H175),"",'IP Rules'!H175)</f>
        <v/>
      </c>
      <c r="E175" s="52" t="str">
        <f t="shared" si="275"/>
        <v/>
      </c>
      <c r="F175" s="52" t="str">
        <f t="shared" si="276"/>
        <v/>
      </c>
      <c r="G175" s="52" t="str">
        <f t="shared" si="277"/>
        <v/>
      </c>
      <c r="H175" s="52" t="str">
        <f t="shared" si="278"/>
        <v/>
      </c>
      <c r="I175" s="52" t="str">
        <f t="shared" si="279"/>
        <v/>
      </c>
      <c r="J175" s="52" t="str">
        <f t="shared" si="280"/>
        <v/>
      </c>
      <c r="K175" s="52" t="str">
        <f t="shared" si="281"/>
        <v/>
      </c>
      <c r="L175" s="52" t="str">
        <f t="shared" si="282"/>
        <v/>
      </c>
      <c r="M175" s="2"/>
      <c r="N175" s="52" t="str">
        <f t="shared" si="283"/>
        <v/>
      </c>
      <c r="O175" s="2"/>
      <c r="P175" s="103" t="str">
        <f>IF(UPPER('IP Rules'!H175)="ANY","",IF(LEN(TRIM('IP Rules'!J175))=0,"",'IP Rules'!J175))</f>
        <v/>
      </c>
      <c r="Q175" s="7" t="str">
        <f t="shared" si="284"/>
        <v/>
      </c>
      <c r="R175" s="109" t="str">
        <f t="shared" si="285"/>
        <v>MISSING</v>
      </c>
      <c r="S175" s="109" t="str">
        <f t="shared" si="286"/>
        <v>MISSING</v>
      </c>
      <c r="T175" s="109" t="str">
        <f t="shared" si="287"/>
        <v>MISSING</v>
      </c>
      <c r="U175" s="110" t="str">
        <f t="shared" si="288"/>
        <v>ERROR</v>
      </c>
      <c r="V175" s="111" t="str">
        <f t="shared" si="289"/>
        <v>ERROR</v>
      </c>
      <c r="W175" s="111" t="str">
        <f t="shared" si="290"/>
        <v>ERROR</v>
      </c>
      <c r="X175" s="111" t="str">
        <f t="shared" si="291"/>
        <v>ERROR</v>
      </c>
      <c r="Y175" s="109" t="str">
        <f t="shared" si="292"/>
        <v>ERROR</v>
      </c>
      <c r="Z175" s="110" t="str">
        <f t="shared" si="293"/>
        <v>ERROR</v>
      </c>
      <c r="AA175" s="109" t="str">
        <f t="shared" si="294"/>
        <v>ERROR</v>
      </c>
      <c r="AB175" s="109" t="str">
        <f t="shared" si="295"/>
        <v>ERROR</v>
      </c>
      <c r="AC175" s="109" t="str">
        <f t="shared" si="296"/>
        <v>ERROR</v>
      </c>
      <c r="AD175" s="109" t="str">
        <f t="shared" si="297"/>
        <v>ERROR</v>
      </c>
      <c r="AE175" s="110" t="str">
        <f t="shared" si="298"/>
        <v>ERROR</v>
      </c>
      <c r="AF175" s="7" t="str">
        <f t="shared" si="299"/>
        <v/>
      </c>
      <c r="AG175" s="104" t="str">
        <f t="shared" si="300"/>
        <v/>
      </c>
      <c r="AH175" s="104" t="str">
        <f t="shared" si="301"/>
        <v/>
      </c>
      <c r="AI175" s="104" t="str">
        <f t="shared" si="302"/>
        <v/>
      </c>
      <c r="AJ175" s="114" t="str">
        <f>IF(AND(Q175&lt;&gt;"ERROR",UPPER('IP Rules'!D175)="GLOBAL",UPPER(N175)="ANY"),"All_IPs","")</f>
        <v/>
      </c>
      <c r="AK175" s="114" t="str">
        <f>IF(AND(Q175&lt;&gt;"ERROR",UPPER('IP Rules'!D175)="NATIONAL",UPPER(N175)="ANY"),"GRP_ALL_CNSP_SUBNETS","")</f>
        <v/>
      </c>
      <c r="AL175" s="104" t="str">
        <f>IF(LEN(TRIM(D175))=0,"",IF(AND(Q175&lt;&gt;"ERROR",UPPER('IP Rules'!H175)&lt;&gt;"ANY"),AI175&amp;N175&amp;"_"&amp;AG175,""))</f>
        <v/>
      </c>
      <c r="AM175" s="109" t="str">
        <f t="shared" si="303"/>
        <v>FAILED CHECKS</v>
      </c>
      <c r="AN175" s="2"/>
      <c r="AO175" s="62" t="str">
        <f t="shared" si="270"/>
        <v/>
      </c>
      <c r="AP175" s="26"/>
      <c r="AQ175" s="62" t="str">
        <f t="shared" si="304"/>
        <v/>
      </c>
      <c r="AR175" s="26"/>
      <c r="AS175" s="6">
        <f>'IP Rules'!F175</f>
        <v>0</v>
      </c>
      <c r="AT175" s="2"/>
      <c r="AU175" s="6">
        <f t="shared" si="305"/>
        <v>165</v>
      </c>
      <c r="AV175" s="2"/>
      <c r="AW175" s="46" t="str">
        <f>IF(ISBLANK('IP Rules'!L175),"",'IP Rules'!L175)</f>
        <v/>
      </c>
      <c r="AX175" s="2"/>
      <c r="AY175" s="52" t="str">
        <f t="shared" si="306"/>
        <v/>
      </c>
      <c r="AZ175" s="52" t="str">
        <f t="shared" si="307"/>
        <v/>
      </c>
      <c r="BA175" s="52" t="str">
        <f t="shared" si="308"/>
        <v/>
      </c>
      <c r="BB175" s="52" t="str">
        <f t="shared" si="309"/>
        <v/>
      </c>
      <c r="BC175" s="52" t="str">
        <f t="shared" si="310"/>
        <v/>
      </c>
      <c r="BD175" s="52" t="str">
        <f t="shared" si="311"/>
        <v/>
      </c>
      <c r="BE175" s="52" t="str">
        <f t="shared" si="312"/>
        <v/>
      </c>
      <c r="BF175" s="52" t="str">
        <f t="shared" si="313"/>
        <v/>
      </c>
      <c r="BG175" s="52" t="str">
        <f t="shared" si="314"/>
        <v/>
      </c>
      <c r="BH175" s="2"/>
      <c r="BI175" s="103" t="str">
        <f>IF(ISBLANK('IP Rules'!N175),"",'IP Rules'!N175)</f>
        <v/>
      </c>
      <c r="BJ175" s="110" t="str">
        <f t="shared" si="363"/>
        <v/>
      </c>
      <c r="BK175" s="109" t="str">
        <f t="shared" si="364"/>
        <v>MISSING</v>
      </c>
      <c r="BL175" s="109" t="str">
        <f t="shared" si="365"/>
        <v>MISSING</v>
      </c>
      <c r="BM175" s="109" t="str">
        <f t="shared" si="366"/>
        <v>MISSING</v>
      </c>
      <c r="BN175" s="110" t="str">
        <f t="shared" si="367"/>
        <v>ERROR</v>
      </c>
      <c r="BO175" s="111" t="str">
        <f t="shared" si="368"/>
        <v>ERROR</v>
      </c>
      <c r="BP175" s="111" t="str">
        <f t="shared" si="369"/>
        <v>ERROR</v>
      </c>
      <c r="BQ175" s="111" t="str">
        <f t="shared" si="370"/>
        <v>ERROR</v>
      </c>
      <c r="BR175" s="109" t="str">
        <f t="shared" si="371"/>
        <v>ERROR</v>
      </c>
      <c r="BS175" s="110" t="str">
        <f t="shared" si="372"/>
        <v>ERROR</v>
      </c>
      <c r="BT175" s="109" t="str">
        <f t="shared" si="315"/>
        <v>ERROR</v>
      </c>
      <c r="BU175" s="109" t="str">
        <f t="shared" si="316"/>
        <v>ERROR</v>
      </c>
      <c r="BV175" s="109" t="str">
        <f t="shared" si="317"/>
        <v>ERROR</v>
      </c>
      <c r="BW175" s="109" t="str">
        <f t="shared" si="318"/>
        <v>ERROR</v>
      </c>
      <c r="BX175" s="110" t="str">
        <f t="shared" si="373"/>
        <v>ERROR</v>
      </c>
      <c r="BY175" s="110" t="str">
        <f t="shared" si="361"/>
        <v/>
      </c>
      <c r="BZ175" s="117" t="str">
        <f t="shared" si="319"/>
        <v>OK</v>
      </c>
      <c r="CA175" s="104" t="str">
        <f t="shared" si="374"/>
        <v/>
      </c>
      <c r="CB175" s="104" t="str">
        <f t="shared" si="375"/>
        <v/>
      </c>
      <c r="CC175" s="104" t="str">
        <f t="shared" si="376"/>
        <v/>
      </c>
      <c r="CD175" s="109" t="str">
        <f t="shared" si="320"/>
        <v>FAILED CHECKS</v>
      </c>
      <c r="CE175" s="22"/>
      <c r="CF175" s="116" t="str">
        <f t="shared" si="377"/>
        <v>ERROR</v>
      </c>
      <c r="CG175" s="116" t="str">
        <f t="shared" si="378"/>
        <v>-</v>
      </c>
      <c r="CH175" s="116" t="str">
        <f t="shared" si="379"/>
        <v>-</v>
      </c>
      <c r="CI175" s="116" t="str">
        <f t="shared" si="380"/>
        <v>-</v>
      </c>
      <c r="CJ175" s="116">
        <f t="shared" si="321"/>
        <v>0</v>
      </c>
      <c r="CK175" s="116">
        <f t="shared" si="322"/>
        <v>0</v>
      </c>
      <c r="CL175" s="116">
        <f t="shared" si="323"/>
        <v>0</v>
      </c>
      <c r="CM175" s="116">
        <f t="shared" si="324"/>
        <v>0</v>
      </c>
      <c r="CN175" s="116">
        <f t="shared" si="325"/>
        <v>0</v>
      </c>
      <c r="CO175" s="116">
        <f t="shared" si="326"/>
        <v>0</v>
      </c>
      <c r="CP175" s="116">
        <f t="shared" si="327"/>
        <v>0</v>
      </c>
      <c r="CQ175" s="116">
        <f t="shared" si="328"/>
        <v>0</v>
      </c>
      <c r="CR175" s="116">
        <f t="shared" si="329"/>
        <v>0</v>
      </c>
      <c r="CS175" s="116">
        <f t="shared" si="330"/>
        <v>0</v>
      </c>
      <c r="CT175" s="116">
        <f t="shared" si="331"/>
        <v>0</v>
      </c>
      <c r="CU175" s="116">
        <f t="shared" si="332"/>
        <v>0</v>
      </c>
      <c r="CV175" s="116">
        <f t="shared" si="333"/>
        <v>0</v>
      </c>
      <c r="CW175" s="116">
        <f t="shared" si="334"/>
        <v>0</v>
      </c>
      <c r="CX175" s="116">
        <f t="shared" si="335"/>
        <v>0</v>
      </c>
      <c r="CY175" s="116">
        <f t="shared" si="336"/>
        <v>0</v>
      </c>
      <c r="CZ175" s="116">
        <f t="shared" si="337"/>
        <v>0</v>
      </c>
      <c r="DA175" s="116">
        <f t="shared" si="338"/>
        <v>0</v>
      </c>
      <c r="DB175" s="116">
        <f t="shared" si="339"/>
        <v>0</v>
      </c>
      <c r="DC175" s="116">
        <f t="shared" si="340"/>
        <v>0</v>
      </c>
      <c r="DD175" s="116">
        <f t="shared" si="341"/>
        <v>0</v>
      </c>
      <c r="DE175" s="116">
        <f t="shared" si="342"/>
        <v>0</v>
      </c>
      <c r="DF175" s="116">
        <f t="shared" si="343"/>
        <v>0</v>
      </c>
      <c r="DG175" s="116">
        <f t="shared" si="344"/>
        <v>0</v>
      </c>
      <c r="DH175" s="116">
        <f t="shared" si="345"/>
        <v>0</v>
      </c>
      <c r="DI175" s="116">
        <f t="shared" si="346"/>
        <v>0</v>
      </c>
      <c r="DJ175" s="116">
        <f t="shared" si="347"/>
        <v>0</v>
      </c>
      <c r="DK175" s="116">
        <f t="shared" si="348"/>
        <v>0</v>
      </c>
      <c r="DL175" s="116">
        <f t="shared" si="349"/>
        <v>0</v>
      </c>
      <c r="DM175" s="116">
        <f t="shared" si="350"/>
        <v>0</v>
      </c>
      <c r="DN175" s="116">
        <f t="shared" si="351"/>
        <v>0</v>
      </c>
      <c r="DO175" s="116">
        <f t="shared" si="352"/>
        <v>0</v>
      </c>
      <c r="DP175" s="116">
        <f t="shared" si="353"/>
        <v>0</v>
      </c>
      <c r="DQ175" s="116">
        <f t="shared" si="354"/>
        <v>0</v>
      </c>
      <c r="DR175" s="116">
        <f t="shared" si="355"/>
        <v>0</v>
      </c>
      <c r="DS175" s="116">
        <f t="shared" si="356"/>
        <v>0</v>
      </c>
      <c r="DT175" s="116">
        <f t="shared" si="362"/>
        <v>0</v>
      </c>
      <c r="DU175" s="116">
        <f t="shared" si="357"/>
        <v>0</v>
      </c>
      <c r="DV175" s="116">
        <f t="shared" si="381"/>
        <v>0</v>
      </c>
      <c r="DW175" s="116">
        <f t="shared" si="382"/>
        <v>0</v>
      </c>
      <c r="DX175" s="114" t="b">
        <f t="shared" si="271"/>
        <v>0</v>
      </c>
      <c r="DY175" s="116" t="str">
        <f t="shared" si="358"/>
        <v>FAILED CHECKS</v>
      </c>
      <c r="DZ175" s="2"/>
      <c r="EA175" s="105" t="str">
        <f t="shared" si="272"/>
        <v/>
      </c>
      <c r="EB175" s="2"/>
      <c r="EC175" s="105" t="str">
        <f t="shared" si="273"/>
        <v/>
      </c>
      <c r="ED175" s="2"/>
      <c r="EE175" s="105" t="str">
        <f t="shared" si="274"/>
        <v/>
      </c>
      <c r="EF175" s="2"/>
      <c r="EG175" s="6">
        <f t="shared" si="360"/>
        <v>165</v>
      </c>
      <c r="EH175" s="2"/>
      <c r="EI175" s="29" t="str">
        <f>IF(ISBLANK('IP Rules'!P175),"",'IP Rules'!P175)</f>
        <v/>
      </c>
      <c r="EJ175" s="2"/>
      <c r="EK175" s="29" t="str">
        <f>IF(ISBLANK('IP Rules'!R175),"",'IP Rules'!R175)</f>
        <v/>
      </c>
      <c r="EL175" s="2"/>
      <c r="EM175" s="29" t="str">
        <f>IF(ISBLANK('IP Rules'!T175),"",'IP Rules'!T175)</f>
        <v/>
      </c>
      <c r="EN175" s="2"/>
      <c r="EO175" s="7" t="str">
        <f t="shared" si="265"/>
        <v>NO</v>
      </c>
      <c r="EP175" s="7" t="str">
        <f t="shared" si="266"/>
        <v>NO</v>
      </c>
      <c r="EQ175" s="7" t="str">
        <f t="shared" si="267"/>
        <v/>
      </c>
      <c r="ER175" s="7" t="str">
        <f t="shared" si="268"/>
        <v/>
      </c>
      <c r="ES175" s="7" t="str">
        <f>IF(AND(ISNUMBER('IP Rules'!R175),'IP Rules'!R175&gt;=0,'IP Rules'!R175&lt;=65535),"GOOD","BAD")</f>
        <v>BAD</v>
      </c>
      <c r="ET175" s="7" t="str">
        <f>IF(OR(AND(ISNUMBER('IP Rules'!T175),'IP Rules'!T175&gt;=1,'IP Rules'!T175&lt;=65535,'IP Rules'!R175&lt;'IP Rules'!T175),'IP Rules'!T175=""),"GOOD","BAD")</f>
        <v>GOOD</v>
      </c>
      <c r="EU175" s="9" t="str">
        <f t="shared" si="269"/>
        <v/>
      </c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</row>
    <row r="176" spans="1:211" ht="15.75" thickBot="1">
      <c r="A176" s="2"/>
      <c r="B176" s="6">
        <f t="shared" si="359"/>
        <v>166</v>
      </c>
      <c r="C176" s="2"/>
      <c r="D176" s="48" t="str">
        <f>IF(ISBLANK('IP Rules'!H176),"",'IP Rules'!H176)</f>
        <v/>
      </c>
      <c r="E176" s="52" t="str">
        <f t="shared" si="275"/>
        <v/>
      </c>
      <c r="F176" s="52" t="str">
        <f t="shared" si="276"/>
        <v/>
      </c>
      <c r="G176" s="52" t="str">
        <f t="shared" si="277"/>
        <v/>
      </c>
      <c r="H176" s="52" t="str">
        <f t="shared" si="278"/>
        <v/>
      </c>
      <c r="I176" s="52" t="str">
        <f t="shared" si="279"/>
        <v/>
      </c>
      <c r="J176" s="52" t="str">
        <f t="shared" si="280"/>
        <v/>
      </c>
      <c r="K176" s="52" t="str">
        <f t="shared" si="281"/>
        <v/>
      </c>
      <c r="L176" s="52" t="str">
        <f t="shared" si="282"/>
        <v/>
      </c>
      <c r="M176" s="2"/>
      <c r="N176" s="52" t="str">
        <f t="shared" si="283"/>
        <v/>
      </c>
      <c r="O176" s="2"/>
      <c r="P176" s="103" t="str">
        <f>IF(UPPER('IP Rules'!H176)="ANY","",IF(LEN(TRIM('IP Rules'!J176))=0,"",'IP Rules'!J176))</f>
        <v/>
      </c>
      <c r="Q176" s="7" t="str">
        <f t="shared" si="284"/>
        <v/>
      </c>
      <c r="R176" s="109" t="str">
        <f t="shared" si="285"/>
        <v>MISSING</v>
      </c>
      <c r="S176" s="109" t="str">
        <f t="shared" si="286"/>
        <v>MISSING</v>
      </c>
      <c r="T176" s="109" t="str">
        <f t="shared" si="287"/>
        <v>MISSING</v>
      </c>
      <c r="U176" s="110" t="str">
        <f t="shared" si="288"/>
        <v>ERROR</v>
      </c>
      <c r="V176" s="111" t="str">
        <f t="shared" si="289"/>
        <v>ERROR</v>
      </c>
      <c r="W176" s="111" t="str">
        <f t="shared" si="290"/>
        <v>ERROR</v>
      </c>
      <c r="X176" s="111" t="str">
        <f t="shared" si="291"/>
        <v>ERROR</v>
      </c>
      <c r="Y176" s="109" t="str">
        <f t="shared" si="292"/>
        <v>ERROR</v>
      </c>
      <c r="Z176" s="110" t="str">
        <f t="shared" si="293"/>
        <v>ERROR</v>
      </c>
      <c r="AA176" s="109" t="str">
        <f t="shared" si="294"/>
        <v>ERROR</v>
      </c>
      <c r="AB176" s="109" t="str">
        <f t="shared" si="295"/>
        <v>ERROR</v>
      </c>
      <c r="AC176" s="109" t="str">
        <f t="shared" si="296"/>
        <v>ERROR</v>
      </c>
      <c r="AD176" s="109" t="str">
        <f t="shared" si="297"/>
        <v>ERROR</v>
      </c>
      <c r="AE176" s="110" t="str">
        <f t="shared" si="298"/>
        <v>ERROR</v>
      </c>
      <c r="AF176" s="7" t="str">
        <f t="shared" si="299"/>
        <v/>
      </c>
      <c r="AG176" s="104" t="str">
        <f t="shared" si="300"/>
        <v/>
      </c>
      <c r="AH176" s="104" t="str">
        <f t="shared" si="301"/>
        <v/>
      </c>
      <c r="AI176" s="104" t="str">
        <f t="shared" si="302"/>
        <v/>
      </c>
      <c r="AJ176" s="114" t="str">
        <f>IF(AND(Q176&lt;&gt;"ERROR",UPPER('IP Rules'!D176)="GLOBAL",UPPER(N176)="ANY"),"All_IPs","")</f>
        <v/>
      </c>
      <c r="AK176" s="114" t="str">
        <f>IF(AND(Q176&lt;&gt;"ERROR",UPPER('IP Rules'!D176)="NATIONAL",UPPER(N176)="ANY"),"GRP_ALL_CNSP_SUBNETS","")</f>
        <v/>
      </c>
      <c r="AL176" s="104" t="str">
        <f>IF(LEN(TRIM(D176))=0,"",IF(AND(Q176&lt;&gt;"ERROR",UPPER('IP Rules'!H176)&lt;&gt;"ANY"),AI176&amp;N176&amp;"_"&amp;AG176,""))</f>
        <v/>
      </c>
      <c r="AM176" s="109" t="str">
        <f t="shared" si="303"/>
        <v>FAILED CHECKS</v>
      </c>
      <c r="AN176" s="2"/>
      <c r="AO176" s="62" t="str">
        <f t="shared" si="270"/>
        <v/>
      </c>
      <c r="AP176" s="26"/>
      <c r="AQ176" s="62" t="str">
        <f t="shared" si="304"/>
        <v/>
      </c>
      <c r="AR176" s="26"/>
      <c r="AS176" s="6">
        <f>'IP Rules'!F176</f>
        <v>0</v>
      </c>
      <c r="AT176" s="2"/>
      <c r="AU176" s="6">
        <f t="shared" si="305"/>
        <v>166</v>
      </c>
      <c r="AV176" s="2"/>
      <c r="AW176" s="46" t="str">
        <f>IF(ISBLANK('IP Rules'!L176),"",'IP Rules'!L176)</f>
        <v/>
      </c>
      <c r="AX176" s="2"/>
      <c r="AY176" s="52" t="str">
        <f t="shared" si="306"/>
        <v/>
      </c>
      <c r="AZ176" s="52" t="str">
        <f t="shared" si="307"/>
        <v/>
      </c>
      <c r="BA176" s="52" t="str">
        <f t="shared" si="308"/>
        <v/>
      </c>
      <c r="BB176" s="52" t="str">
        <f t="shared" si="309"/>
        <v/>
      </c>
      <c r="BC176" s="52" t="str">
        <f t="shared" si="310"/>
        <v/>
      </c>
      <c r="BD176" s="52" t="str">
        <f t="shared" si="311"/>
        <v/>
      </c>
      <c r="BE176" s="52" t="str">
        <f t="shared" si="312"/>
        <v/>
      </c>
      <c r="BF176" s="52" t="str">
        <f t="shared" si="313"/>
        <v/>
      </c>
      <c r="BG176" s="52" t="str">
        <f t="shared" si="314"/>
        <v/>
      </c>
      <c r="BH176" s="2"/>
      <c r="BI176" s="103" t="str">
        <f>IF(ISBLANK('IP Rules'!N176),"",'IP Rules'!N176)</f>
        <v/>
      </c>
      <c r="BJ176" s="110" t="str">
        <f t="shared" si="363"/>
        <v/>
      </c>
      <c r="BK176" s="109" t="str">
        <f t="shared" si="364"/>
        <v>MISSING</v>
      </c>
      <c r="BL176" s="109" t="str">
        <f t="shared" si="365"/>
        <v>MISSING</v>
      </c>
      <c r="BM176" s="109" t="str">
        <f t="shared" si="366"/>
        <v>MISSING</v>
      </c>
      <c r="BN176" s="110" t="str">
        <f t="shared" si="367"/>
        <v>ERROR</v>
      </c>
      <c r="BO176" s="111" t="str">
        <f t="shared" si="368"/>
        <v>ERROR</v>
      </c>
      <c r="BP176" s="111" t="str">
        <f t="shared" si="369"/>
        <v>ERROR</v>
      </c>
      <c r="BQ176" s="111" t="str">
        <f t="shared" si="370"/>
        <v>ERROR</v>
      </c>
      <c r="BR176" s="109" t="str">
        <f t="shared" si="371"/>
        <v>ERROR</v>
      </c>
      <c r="BS176" s="110" t="str">
        <f t="shared" si="372"/>
        <v>ERROR</v>
      </c>
      <c r="BT176" s="109" t="str">
        <f t="shared" si="315"/>
        <v>ERROR</v>
      </c>
      <c r="BU176" s="109" t="str">
        <f t="shared" si="316"/>
        <v>ERROR</v>
      </c>
      <c r="BV176" s="109" t="str">
        <f t="shared" si="317"/>
        <v>ERROR</v>
      </c>
      <c r="BW176" s="109" t="str">
        <f t="shared" si="318"/>
        <v>ERROR</v>
      </c>
      <c r="BX176" s="110" t="str">
        <f t="shared" si="373"/>
        <v>ERROR</v>
      </c>
      <c r="BY176" s="110" t="str">
        <f t="shared" si="361"/>
        <v/>
      </c>
      <c r="BZ176" s="117" t="str">
        <f t="shared" si="319"/>
        <v>OK</v>
      </c>
      <c r="CA176" s="104" t="str">
        <f t="shared" si="374"/>
        <v/>
      </c>
      <c r="CB176" s="104" t="str">
        <f t="shared" si="375"/>
        <v/>
      </c>
      <c r="CC176" s="104" t="str">
        <f t="shared" si="376"/>
        <v/>
      </c>
      <c r="CD176" s="109" t="str">
        <f t="shared" si="320"/>
        <v>FAILED CHECKS</v>
      </c>
      <c r="CE176" s="22"/>
      <c r="CF176" s="116" t="str">
        <f t="shared" si="377"/>
        <v>ERROR</v>
      </c>
      <c r="CG176" s="116" t="str">
        <f t="shared" si="378"/>
        <v>-</v>
      </c>
      <c r="CH176" s="116" t="str">
        <f t="shared" si="379"/>
        <v>-</v>
      </c>
      <c r="CI176" s="116" t="str">
        <f t="shared" si="380"/>
        <v>-</v>
      </c>
      <c r="CJ176" s="116">
        <f t="shared" si="321"/>
        <v>0</v>
      </c>
      <c r="CK176" s="116">
        <f t="shared" si="322"/>
        <v>0</v>
      </c>
      <c r="CL176" s="116">
        <f t="shared" si="323"/>
        <v>0</v>
      </c>
      <c r="CM176" s="116">
        <f t="shared" si="324"/>
        <v>0</v>
      </c>
      <c r="CN176" s="116">
        <f t="shared" si="325"/>
        <v>0</v>
      </c>
      <c r="CO176" s="116">
        <f t="shared" si="326"/>
        <v>0</v>
      </c>
      <c r="CP176" s="116">
        <f t="shared" si="327"/>
        <v>0</v>
      </c>
      <c r="CQ176" s="116">
        <f t="shared" si="328"/>
        <v>0</v>
      </c>
      <c r="CR176" s="116">
        <f t="shared" si="329"/>
        <v>0</v>
      </c>
      <c r="CS176" s="116">
        <f t="shared" si="330"/>
        <v>0</v>
      </c>
      <c r="CT176" s="116">
        <f t="shared" si="331"/>
        <v>0</v>
      </c>
      <c r="CU176" s="116">
        <f t="shared" si="332"/>
        <v>0</v>
      </c>
      <c r="CV176" s="116">
        <f t="shared" si="333"/>
        <v>0</v>
      </c>
      <c r="CW176" s="116">
        <f t="shared" si="334"/>
        <v>0</v>
      </c>
      <c r="CX176" s="116">
        <f t="shared" si="335"/>
        <v>0</v>
      </c>
      <c r="CY176" s="116">
        <f t="shared" si="336"/>
        <v>0</v>
      </c>
      <c r="CZ176" s="116">
        <f t="shared" si="337"/>
        <v>0</v>
      </c>
      <c r="DA176" s="116">
        <f t="shared" si="338"/>
        <v>0</v>
      </c>
      <c r="DB176" s="116">
        <f t="shared" si="339"/>
        <v>0</v>
      </c>
      <c r="DC176" s="116">
        <f t="shared" si="340"/>
        <v>0</v>
      </c>
      <c r="DD176" s="116">
        <f t="shared" si="341"/>
        <v>0</v>
      </c>
      <c r="DE176" s="116">
        <f t="shared" si="342"/>
        <v>0</v>
      </c>
      <c r="DF176" s="116">
        <f t="shared" si="343"/>
        <v>0</v>
      </c>
      <c r="DG176" s="116">
        <f t="shared" si="344"/>
        <v>0</v>
      </c>
      <c r="DH176" s="116">
        <f t="shared" si="345"/>
        <v>0</v>
      </c>
      <c r="DI176" s="116">
        <f t="shared" si="346"/>
        <v>0</v>
      </c>
      <c r="DJ176" s="116">
        <f t="shared" si="347"/>
        <v>0</v>
      </c>
      <c r="DK176" s="116">
        <f t="shared" si="348"/>
        <v>0</v>
      </c>
      <c r="DL176" s="116">
        <f t="shared" si="349"/>
        <v>0</v>
      </c>
      <c r="DM176" s="116">
        <f t="shared" si="350"/>
        <v>0</v>
      </c>
      <c r="DN176" s="116">
        <f t="shared" si="351"/>
        <v>0</v>
      </c>
      <c r="DO176" s="116">
        <f t="shared" si="352"/>
        <v>0</v>
      </c>
      <c r="DP176" s="116">
        <f t="shared" si="353"/>
        <v>0</v>
      </c>
      <c r="DQ176" s="116">
        <f t="shared" si="354"/>
        <v>0</v>
      </c>
      <c r="DR176" s="116">
        <f t="shared" si="355"/>
        <v>0</v>
      </c>
      <c r="DS176" s="116">
        <f t="shared" si="356"/>
        <v>0</v>
      </c>
      <c r="DT176" s="116">
        <f t="shared" si="362"/>
        <v>0</v>
      </c>
      <c r="DU176" s="116">
        <f t="shared" si="357"/>
        <v>0</v>
      </c>
      <c r="DV176" s="116">
        <f t="shared" si="381"/>
        <v>0</v>
      </c>
      <c r="DW176" s="116">
        <f t="shared" si="382"/>
        <v>0</v>
      </c>
      <c r="DX176" s="114" t="b">
        <f t="shared" si="271"/>
        <v>0</v>
      </c>
      <c r="DY176" s="116" t="str">
        <f t="shared" si="358"/>
        <v>FAILED CHECKS</v>
      </c>
      <c r="DZ176" s="2"/>
      <c r="EA176" s="105" t="str">
        <f t="shared" si="272"/>
        <v/>
      </c>
      <c r="EB176" s="2"/>
      <c r="EC176" s="105" t="str">
        <f t="shared" si="273"/>
        <v/>
      </c>
      <c r="ED176" s="2"/>
      <c r="EE176" s="105" t="str">
        <f t="shared" si="274"/>
        <v/>
      </c>
      <c r="EF176" s="2"/>
      <c r="EG176" s="6">
        <f t="shared" si="360"/>
        <v>166</v>
      </c>
      <c r="EH176" s="2"/>
      <c r="EI176" s="29" t="str">
        <f>IF(ISBLANK('IP Rules'!P176),"",'IP Rules'!P176)</f>
        <v/>
      </c>
      <c r="EJ176" s="2"/>
      <c r="EK176" s="29" t="str">
        <f>IF(ISBLANK('IP Rules'!R176),"",'IP Rules'!R176)</f>
        <v/>
      </c>
      <c r="EL176" s="2"/>
      <c r="EM176" s="29" t="str">
        <f>IF(ISBLANK('IP Rules'!T176),"",'IP Rules'!T176)</f>
        <v/>
      </c>
      <c r="EN176" s="2"/>
      <c r="EO176" s="7" t="str">
        <f t="shared" si="265"/>
        <v>NO</v>
      </c>
      <c r="EP176" s="7" t="str">
        <f t="shared" si="266"/>
        <v>NO</v>
      </c>
      <c r="EQ176" s="7" t="str">
        <f t="shared" si="267"/>
        <v/>
      </c>
      <c r="ER176" s="7" t="str">
        <f t="shared" si="268"/>
        <v/>
      </c>
      <c r="ES176" s="7" t="str">
        <f>IF(AND(ISNUMBER('IP Rules'!R176),'IP Rules'!R176&gt;=0,'IP Rules'!R176&lt;=65535),"GOOD","BAD")</f>
        <v>BAD</v>
      </c>
      <c r="ET176" s="7" t="str">
        <f>IF(OR(AND(ISNUMBER('IP Rules'!T176),'IP Rules'!T176&gt;=1,'IP Rules'!T176&lt;=65535,'IP Rules'!R176&lt;'IP Rules'!T176),'IP Rules'!T176=""),"GOOD","BAD")</f>
        <v>GOOD</v>
      </c>
      <c r="EU176" s="9" t="str">
        <f t="shared" si="269"/>
        <v/>
      </c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</row>
    <row r="177" spans="1:211" ht="15.75" thickBot="1">
      <c r="A177" s="2"/>
      <c r="B177" s="6">
        <f t="shared" si="359"/>
        <v>167</v>
      </c>
      <c r="C177" s="2"/>
      <c r="D177" s="48" t="str">
        <f>IF(ISBLANK('IP Rules'!H177),"",'IP Rules'!H177)</f>
        <v/>
      </c>
      <c r="E177" s="52" t="str">
        <f t="shared" si="275"/>
        <v/>
      </c>
      <c r="F177" s="52" t="str">
        <f t="shared" si="276"/>
        <v/>
      </c>
      <c r="G177" s="52" t="str">
        <f t="shared" si="277"/>
        <v/>
      </c>
      <c r="H177" s="52" t="str">
        <f t="shared" si="278"/>
        <v/>
      </c>
      <c r="I177" s="52" t="str">
        <f t="shared" si="279"/>
        <v/>
      </c>
      <c r="J177" s="52" t="str">
        <f t="shared" si="280"/>
        <v/>
      </c>
      <c r="K177" s="52" t="str">
        <f t="shared" si="281"/>
        <v/>
      </c>
      <c r="L177" s="52" t="str">
        <f t="shared" si="282"/>
        <v/>
      </c>
      <c r="M177" s="2"/>
      <c r="N177" s="52" t="str">
        <f t="shared" si="283"/>
        <v/>
      </c>
      <c r="O177" s="2"/>
      <c r="P177" s="103" t="str">
        <f>IF(UPPER('IP Rules'!H177)="ANY","",IF(LEN(TRIM('IP Rules'!J177))=0,"",'IP Rules'!J177))</f>
        <v/>
      </c>
      <c r="Q177" s="7" t="str">
        <f t="shared" si="284"/>
        <v/>
      </c>
      <c r="R177" s="109" t="str">
        <f t="shared" si="285"/>
        <v>MISSING</v>
      </c>
      <c r="S177" s="109" t="str">
        <f t="shared" si="286"/>
        <v>MISSING</v>
      </c>
      <c r="T177" s="109" t="str">
        <f t="shared" si="287"/>
        <v>MISSING</v>
      </c>
      <c r="U177" s="110" t="str">
        <f t="shared" si="288"/>
        <v>ERROR</v>
      </c>
      <c r="V177" s="111" t="str">
        <f t="shared" si="289"/>
        <v>ERROR</v>
      </c>
      <c r="W177" s="111" t="str">
        <f t="shared" si="290"/>
        <v>ERROR</v>
      </c>
      <c r="X177" s="111" t="str">
        <f t="shared" si="291"/>
        <v>ERROR</v>
      </c>
      <c r="Y177" s="109" t="str">
        <f t="shared" si="292"/>
        <v>ERROR</v>
      </c>
      <c r="Z177" s="110" t="str">
        <f t="shared" si="293"/>
        <v>ERROR</v>
      </c>
      <c r="AA177" s="109" t="str">
        <f t="shared" si="294"/>
        <v>ERROR</v>
      </c>
      <c r="AB177" s="109" t="str">
        <f t="shared" si="295"/>
        <v>ERROR</v>
      </c>
      <c r="AC177" s="109" t="str">
        <f t="shared" si="296"/>
        <v>ERROR</v>
      </c>
      <c r="AD177" s="109" t="str">
        <f t="shared" si="297"/>
        <v>ERROR</v>
      </c>
      <c r="AE177" s="110" t="str">
        <f t="shared" si="298"/>
        <v>ERROR</v>
      </c>
      <c r="AF177" s="7" t="str">
        <f t="shared" si="299"/>
        <v/>
      </c>
      <c r="AG177" s="104" t="str">
        <f t="shared" si="300"/>
        <v/>
      </c>
      <c r="AH177" s="104" t="str">
        <f t="shared" si="301"/>
        <v/>
      </c>
      <c r="AI177" s="104" t="str">
        <f t="shared" si="302"/>
        <v/>
      </c>
      <c r="AJ177" s="114" t="str">
        <f>IF(AND(Q177&lt;&gt;"ERROR",UPPER('IP Rules'!D177)="GLOBAL",UPPER(N177)="ANY"),"All_IPs","")</f>
        <v/>
      </c>
      <c r="AK177" s="114" t="str">
        <f>IF(AND(Q177&lt;&gt;"ERROR",UPPER('IP Rules'!D177)="NATIONAL",UPPER(N177)="ANY"),"GRP_ALL_CNSP_SUBNETS","")</f>
        <v/>
      </c>
      <c r="AL177" s="104" t="str">
        <f>IF(LEN(TRIM(D177))=0,"",IF(AND(Q177&lt;&gt;"ERROR",UPPER('IP Rules'!H177)&lt;&gt;"ANY"),AI177&amp;N177&amp;"_"&amp;AG177,""))</f>
        <v/>
      </c>
      <c r="AM177" s="109" t="str">
        <f t="shared" si="303"/>
        <v>FAILED CHECKS</v>
      </c>
      <c r="AN177" s="2"/>
      <c r="AO177" s="62" t="str">
        <f t="shared" si="270"/>
        <v/>
      </c>
      <c r="AP177" s="26"/>
      <c r="AQ177" s="62" t="str">
        <f t="shared" si="304"/>
        <v/>
      </c>
      <c r="AR177" s="26"/>
      <c r="AS177" s="6">
        <f>'IP Rules'!F177</f>
        <v>0</v>
      </c>
      <c r="AT177" s="2"/>
      <c r="AU177" s="6">
        <f t="shared" si="305"/>
        <v>167</v>
      </c>
      <c r="AV177" s="2"/>
      <c r="AW177" s="46" t="str">
        <f>IF(ISBLANK('IP Rules'!L177),"",'IP Rules'!L177)</f>
        <v/>
      </c>
      <c r="AX177" s="2"/>
      <c r="AY177" s="52" t="str">
        <f t="shared" si="306"/>
        <v/>
      </c>
      <c r="AZ177" s="52" t="str">
        <f t="shared" si="307"/>
        <v/>
      </c>
      <c r="BA177" s="52" t="str">
        <f t="shared" si="308"/>
        <v/>
      </c>
      <c r="BB177" s="52" t="str">
        <f t="shared" si="309"/>
        <v/>
      </c>
      <c r="BC177" s="52" t="str">
        <f t="shared" si="310"/>
        <v/>
      </c>
      <c r="BD177" s="52" t="str">
        <f t="shared" si="311"/>
        <v/>
      </c>
      <c r="BE177" s="52" t="str">
        <f t="shared" si="312"/>
        <v/>
      </c>
      <c r="BF177" s="52" t="str">
        <f t="shared" si="313"/>
        <v/>
      </c>
      <c r="BG177" s="52" t="str">
        <f t="shared" si="314"/>
        <v/>
      </c>
      <c r="BH177" s="2"/>
      <c r="BI177" s="103" t="str">
        <f>IF(ISBLANK('IP Rules'!N177),"",'IP Rules'!N177)</f>
        <v/>
      </c>
      <c r="BJ177" s="110" t="str">
        <f t="shared" si="363"/>
        <v/>
      </c>
      <c r="BK177" s="109" t="str">
        <f t="shared" si="364"/>
        <v>MISSING</v>
      </c>
      <c r="BL177" s="109" t="str">
        <f t="shared" si="365"/>
        <v>MISSING</v>
      </c>
      <c r="BM177" s="109" t="str">
        <f t="shared" si="366"/>
        <v>MISSING</v>
      </c>
      <c r="BN177" s="110" t="str">
        <f t="shared" si="367"/>
        <v>ERROR</v>
      </c>
      <c r="BO177" s="111" t="str">
        <f t="shared" si="368"/>
        <v>ERROR</v>
      </c>
      <c r="BP177" s="111" t="str">
        <f t="shared" si="369"/>
        <v>ERROR</v>
      </c>
      <c r="BQ177" s="111" t="str">
        <f t="shared" si="370"/>
        <v>ERROR</v>
      </c>
      <c r="BR177" s="109" t="str">
        <f t="shared" si="371"/>
        <v>ERROR</v>
      </c>
      <c r="BS177" s="110" t="str">
        <f t="shared" si="372"/>
        <v>ERROR</v>
      </c>
      <c r="BT177" s="109" t="str">
        <f t="shared" si="315"/>
        <v>ERROR</v>
      </c>
      <c r="BU177" s="109" t="str">
        <f t="shared" si="316"/>
        <v>ERROR</v>
      </c>
      <c r="BV177" s="109" t="str">
        <f t="shared" si="317"/>
        <v>ERROR</v>
      </c>
      <c r="BW177" s="109" t="str">
        <f t="shared" si="318"/>
        <v>ERROR</v>
      </c>
      <c r="BX177" s="110" t="str">
        <f t="shared" si="373"/>
        <v>ERROR</v>
      </c>
      <c r="BY177" s="110" t="str">
        <f t="shared" si="361"/>
        <v/>
      </c>
      <c r="BZ177" s="117" t="str">
        <f t="shared" si="319"/>
        <v>OK</v>
      </c>
      <c r="CA177" s="104" t="str">
        <f t="shared" si="374"/>
        <v/>
      </c>
      <c r="CB177" s="104" t="str">
        <f t="shared" si="375"/>
        <v/>
      </c>
      <c r="CC177" s="104" t="str">
        <f t="shared" si="376"/>
        <v/>
      </c>
      <c r="CD177" s="109" t="str">
        <f t="shared" si="320"/>
        <v>FAILED CHECKS</v>
      </c>
      <c r="CE177" s="22"/>
      <c r="CF177" s="116" t="str">
        <f t="shared" si="377"/>
        <v>ERROR</v>
      </c>
      <c r="CG177" s="116" t="str">
        <f t="shared" si="378"/>
        <v>-</v>
      </c>
      <c r="CH177" s="116" t="str">
        <f t="shared" si="379"/>
        <v>-</v>
      </c>
      <c r="CI177" s="116" t="str">
        <f t="shared" si="380"/>
        <v>-</v>
      </c>
      <c r="CJ177" s="116">
        <f t="shared" si="321"/>
        <v>0</v>
      </c>
      <c r="CK177" s="116">
        <f t="shared" si="322"/>
        <v>0</v>
      </c>
      <c r="CL177" s="116">
        <f t="shared" si="323"/>
        <v>0</v>
      </c>
      <c r="CM177" s="116">
        <f t="shared" si="324"/>
        <v>0</v>
      </c>
      <c r="CN177" s="116">
        <f t="shared" si="325"/>
        <v>0</v>
      </c>
      <c r="CO177" s="116">
        <f t="shared" si="326"/>
        <v>0</v>
      </c>
      <c r="CP177" s="116">
        <f t="shared" si="327"/>
        <v>0</v>
      </c>
      <c r="CQ177" s="116">
        <f t="shared" si="328"/>
        <v>0</v>
      </c>
      <c r="CR177" s="116">
        <f t="shared" si="329"/>
        <v>0</v>
      </c>
      <c r="CS177" s="116">
        <f t="shared" si="330"/>
        <v>0</v>
      </c>
      <c r="CT177" s="116">
        <f t="shared" si="331"/>
        <v>0</v>
      </c>
      <c r="CU177" s="116">
        <f t="shared" si="332"/>
        <v>0</v>
      </c>
      <c r="CV177" s="116">
        <f t="shared" si="333"/>
        <v>0</v>
      </c>
      <c r="CW177" s="116">
        <f t="shared" si="334"/>
        <v>0</v>
      </c>
      <c r="CX177" s="116">
        <f t="shared" si="335"/>
        <v>0</v>
      </c>
      <c r="CY177" s="116">
        <f t="shared" si="336"/>
        <v>0</v>
      </c>
      <c r="CZ177" s="116">
        <f t="shared" si="337"/>
        <v>0</v>
      </c>
      <c r="DA177" s="116">
        <f t="shared" si="338"/>
        <v>0</v>
      </c>
      <c r="DB177" s="116">
        <f t="shared" si="339"/>
        <v>0</v>
      </c>
      <c r="DC177" s="116">
        <f t="shared" si="340"/>
        <v>0</v>
      </c>
      <c r="DD177" s="116">
        <f t="shared" si="341"/>
        <v>0</v>
      </c>
      <c r="DE177" s="116">
        <f t="shared" si="342"/>
        <v>0</v>
      </c>
      <c r="DF177" s="116">
        <f t="shared" si="343"/>
        <v>0</v>
      </c>
      <c r="DG177" s="116">
        <f t="shared" si="344"/>
        <v>0</v>
      </c>
      <c r="DH177" s="116">
        <f t="shared" si="345"/>
        <v>0</v>
      </c>
      <c r="DI177" s="116">
        <f t="shared" si="346"/>
        <v>0</v>
      </c>
      <c r="DJ177" s="116">
        <f t="shared" si="347"/>
        <v>0</v>
      </c>
      <c r="DK177" s="116">
        <f t="shared" si="348"/>
        <v>0</v>
      </c>
      <c r="DL177" s="116">
        <f t="shared" si="349"/>
        <v>0</v>
      </c>
      <c r="DM177" s="116">
        <f t="shared" si="350"/>
        <v>0</v>
      </c>
      <c r="DN177" s="116">
        <f t="shared" si="351"/>
        <v>0</v>
      </c>
      <c r="DO177" s="116">
        <f t="shared" si="352"/>
        <v>0</v>
      </c>
      <c r="DP177" s="116">
        <f t="shared" si="353"/>
        <v>0</v>
      </c>
      <c r="DQ177" s="116">
        <f t="shared" si="354"/>
        <v>0</v>
      </c>
      <c r="DR177" s="116">
        <f t="shared" si="355"/>
        <v>0</v>
      </c>
      <c r="DS177" s="116">
        <f t="shared" si="356"/>
        <v>0</v>
      </c>
      <c r="DT177" s="116">
        <f t="shared" si="362"/>
        <v>0</v>
      </c>
      <c r="DU177" s="116">
        <f t="shared" si="357"/>
        <v>0</v>
      </c>
      <c r="DV177" s="116">
        <f t="shared" si="381"/>
        <v>0</v>
      </c>
      <c r="DW177" s="116">
        <f t="shared" si="382"/>
        <v>0</v>
      </c>
      <c r="DX177" s="114" t="b">
        <f t="shared" si="271"/>
        <v>0</v>
      </c>
      <c r="DY177" s="116" t="str">
        <f t="shared" si="358"/>
        <v>FAILED CHECKS</v>
      </c>
      <c r="DZ177" s="2"/>
      <c r="EA177" s="105" t="str">
        <f t="shared" si="272"/>
        <v/>
      </c>
      <c r="EB177" s="2"/>
      <c r="EC177" s="105" t="str">
        <f t="shared" si="273"/>
        <v/>
      </c>
      <c r="ED177" s="2"/>
      <c r="EE177" s="105" t="str">
        <f t="shared" si="274"/>
        <v/>
      </c>
      <c r="EF177" s="2"/>
      <c r="EG177" s="6">
        <f t="shared" si="360"/>
        <v>167</v>
      </c>
      <c r="EH177" s="2"/>
      <c r="EI177" s="29" t="str">
        <f>IF(ISBLANK('IP Rules'!P177),"",'IP Rules'!P177)</f>
        <v/>
      </c>
      <c r="EJ177" s="2"/>
      <c r="EK177" s="29" t="str">
        <f>IF(ISBLANK('IP Rules'!R177),"",'IP Rules'!R177)</f>
        <v/>
      </c>
      <c r="EL177" s="2"/>
      <c r="EM177" s="29" t="str">
        <f>IF(ISBLANK('IP Rules'!T177),"",'IP Rules'!T177)</f>
        <v/>
      </c>
      <c r="EN177" s="2"/>
      <c r="EO177" s="7" t="str">
        <f t="shared" si="265"/>
        <v>NO</v>
      </c>
      <c r="EP177" s="7" t="str">
        <f t="shared" si="266"/>
        <v>NO</v>
      </c>
      <c r="EQ177" s="7" t="str">
        <f t="shared" si="267"/>
        <v/>
      </c>
      <c r="ER177" s="7" t="str">
        <f t="shared" si="268"/>
        <v/>
      </c>
      <c r="ES177" s="7" t="str">
        <f>IF(AND(ISNUMBER('IP Rules'!R177),'IP Rules'!R177&gt;=0,'IP Rules'!R177&lt;=65535),"GOOD","BAD")</f>
        <v>BAD</v>
      </c>
      <c r="ET177" s="7" t="str">
        <f>IF(OR(AND(ISNUMBER('IP Rules'!T177),'IP Rules'!T177&gt;=1,'IP Rules'!T177&lt;=65535,'IP Rules'!R177&lt;'IP Rules'!T177),'IP Rules'!T177=""),"GOOD","BAD")</f>
        <v>GOOD</v>
      </c>
      <c r="EU177" s="9" t="str">
        <f t="shared" si="269"/>
        <v/>
      </c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</row>
    <row r="178" spans="1:211" ht="15.75" thickBot="1">
      <c r="A178" s="2"/>
      <c r="B178" s="6">
        <f t="shared" si="359"/>
        <v>168</v>
      </c>
      <c r="C178" s="2"/>
      <c r="D178" s="48" t="str">
        <f>IF(ISBLANK('IP Rules'!H178),"",'IP Rules'!H178)</f>
        <v/>
      </c>
      <c r="E178" s="52" t="str">
        <f t="shared" si="275"/>
        <v/>
      </c>
      <c r="F178" s="52" t="str">
        <f t="shared" si="276"/>
        <v/>
      </c>
      <c r="G178" s="52" t="str">
        <f t="shared" si="277"/>
        <v/>
      </c>
      <c r="H178" s="52" t="str">
        <f t="shared" si="278"/>
        <v/>
      </c>
      <c r="I178" s="52" t="str">
        <f t="shared" si="279"/>
        <v/>
      </c>
      <c r="J178" s="52" t="str">
        <f t="shared" si="280"/>
        <v/>
      </c>
      <c r="K178" s="52" t="str">
        <f t="shared" si="281"/>
        <v/>
      </c>
      <c r="L178" s="52" t="str">
        <f t="shared" si="282"/>
        <v/>
      </c>
      <c r="M178" s="2"/>
      <c r="N178" s="52" t="str">
        <f t="shared" si="283"/>
        <v/>
      </c>
      <c r="O178" s="2"/>
      <c r="P178" s="103" t="str">
        <f>IF(UPPER('IP Rules'!H178)="ANY","",IF(LEN(TRIM('IP Rules'!J178))=0,"",'IP Rules'!J178))</f>
        <v/>
      </c>
      <c r="Q178" s="7" t="str">
        <f t="shared" si="284"/>
        <v/>
      </c>
      <c r="R178" s="109" t="str">
        <f t="shared" si="285"/>
        <v>MISSING</v>
      </c>
      <c r="S178" s="109" t="str">
        <f t="shared" si="286"/>
        <v>MISSING</v>
      </c>
      <c r="T178" s="109" t="str">
        <f t="shared" si="287"/>
        <v>MISSING</v>
      </c>
      <c r="U178" s="110" t="str">
        <f t="shared" si="288"/>
        <v>ERROR</v>
      </c>
      <c r="V178" s="111" t="str">
        <f t="shared" si="289"/>
        <v>ERROR</v>
      </c>
      <c r="W178" s="111" t="str">
        <f t="shared" si="290"/>
        <v>ERROR</v>
      </c>
      <c r="X178" s="111" t="str">
        <f t="shared" si="291"/>
        <v>ERROR</v>
      </c>
      <c r="Y178" s="109" t="str">
        <f t="shared" si="292"/>
        <v>ERROR</v>
      </c>
      <c r="Z178" s="110" t="str">
        <f t="shared" si="293"/>
        <v>ERROR</v>
      </c>
      <c r="AA178" s="109" t="str">
        <f t="shared" si="294"/>
        <v>ERROR</v>
      </c>
      <c r="AB178" s="109" t="str">
        <f t="shared" si="295"/>
        <v>ERROR</v>
      </c>
      <c r="AC178" s="109" t="str">
        <f t="shared" si="296"/>
        <v>ERROR</v>
      </c>
      <c r="AD178" s="109" t="str">
        <f t="shared" si="297"/>
        <v>ERROR</v>
      </c>
      <c r="AE178" s="110" t="str">
        <f t="shared" si="298"/>
        <v>ERROR</v>
      </c>
      <c r="AF178" s="7" t="str">
        <f t="shared" si="299"/>
        <v/>
      </c>
      <c r="AG178" s="104" t="str">
        <f t="shared" si="300"/>
        <v/>
      </c>
      <c r="AH178" s="104" t="str">
        <f t="shared" si="301"/>
        <v/>
      </c>
      <c r="AI178" s="104" t="str">
        <f t="shared" si="302"/>
        <v/>
      </c>
      <c r="AJ178" s="114" t="str">
        <f>IF(AND(Q178&lt;&gt;"ERROR",UPPER('IP Rules'!D178)="GLOBAL",UPPER(N178)="ANY"),"All_IPs","")</f>
        <v/>
      </c>
      <c r="AK178" s="114" t="str">
        <f>IF(AND(Q178&lt;&gt;"ERROR",UPPER('IP Rules'!D178)="NATIONAL",UPPER(N178)="ANY"),"GRP_ALL_CNSP_SUBNETS","")</f>
        <v/>
      </c>
      <c r="AL178" s="104" t="str">
        <f>IF(LEN(TRIM(D178))=0,"",IF(AND(Q178&lt;&gt;"ERROR",UPPER('IP Rules'!H178)&lt;&gt;"ANY"),AI178&amp;N178&amp;"_"&amp;AG178,""))</f>
        <v/>
      </c>
      <c r="AM178" s="109" t="str">
        <f t="shared" si="303"/>
        <v>FAILED CHECKS</v>
      </c>
      <c r="AN178" s="2"/>
      <c r="AO178" s="62" t="str">
        <f t="shared" si="270"/>
        <v/>
      </c>
      <c r="AP178" s="26"/>
      <c r="AQ178" s="62" t="str">
        <f t="shared" si="304"/>
        <v/>
      </c>
      <c r="AR178" s="26"/>
      <c r="AS178" s="6">
        <f>'IP Rules'!F178</f>
        <v>0</v>
      </c>
      <c r="AT178" s="2"/>
      <c r="AU178" s="6">
        <f t="shared" si="305"/>
        <v>168</v>
      </c>
      <c r="AV178" s="2"/>
      <c r="AW178" s="46" t="str">
        <f>IF(ISBLANK('IP Rules'!L178),"",'IP Rules'!L178)</f>
        <v/>
      </c>
      <c r="AX178" s="2"/>
      <c r="AY178" s="52" t="str">
        <f t="shared" si="306"/>
        <v/>
      </c>
      <c r="AZ178" s="52" t="str">
        <f t="shared" si="307"/>
        <v/>
      </c>
      <c r="BA178" s="52" t="str">
        <f t="shared" si="308"/>
        <v/>
      </c>
      <c r="BB178" s="52" t="str">
        <f t="shared" si="309"/>
        <v/>
      </c>
      <c r="BC178" s="52" t="str">
        <f t="shared" si="310"/>
        <v/>
      </c>
      <c r="BD178" s="52" t="str">
        <f t="shared" si="311"/>
        <v/>
      </c>
      <c r="BE178" s="52" t="str">
        <f t="shared" si="312"/>
        <v/>
      </c>
      <c r="BF178" s="52" t="str">
        <f t="shared" si="313"/>
        <v/>
      </c>
      <c r="BG178" s="52" t="str">
        <f t="shared" si="314"/>
        <v/>
      </c>
      <c r="BH178" s="2"/>
      <c r="BI178" s="103" t="str">
        <f>IF(ISBLANK('IP Rules'!N178),"",'IP Rules'!N178)</f>
        <v/>
      </c>
      <c r="BJ178" s="110" t="str">
        <f t="shared" si="363"/>
        <v/>
      </c>
      <c r="BK178" s="109" t="str">
        <f t="shared" si="364"/>
        <v>MISSING</v>
      </c>
      <c r="BL178" s="109" t="str">
        <f t="shared" si="365"/>
        <v>MISSING</v>
      </c>
      <c r="BM178" s="109" t="str">
        <f t="shared" si="366"/>
        <v>MISSING</v>
      </c>
      <c r="BN178" s="110" t="str">
        <f t="shared" si="367"/>
        <v>ERROR</v>
      </c>
      <c r="BO178" s="111" t="str">
        <f t="shared" si="368"/>
        <v>ERROR</v>
      </c>
      <c r="BP178" s="111" t="str">
        <f t="shared" si="369"/>
        <v>ERROR</v>
      </c>
      <c r="BQ178" s="111" t="str">
        <f t="shared" si="370"/>
        <v>ERROR</v>
      </c>
      <c r="BR178" s="109" t="str">
        <f t="shared" si="371"/>
        <v>ERROR</v>
      </c>
      <c r="BS178" s="110" t="str">
        <f t="shared" si="372"/>
        <v>ERROR</v>
      </c>
      <c r="BT178" s="109" t="str">
        <f t="shared" si="315"/>
        <v>ERROR</v>
      </c>
      <c r="BU178" s="109" t="str">
        <f t="shared" si="316"/>
        <v>ERROR</v>
      </c>
      <c r="BV178" s="109" t="str">
        <f t="shared" si="317"/>
        <v>ERROR</v>
      </c>
      <c r="BW178" s="109" t="str">
        <f t="shared" si="318"/>
        <v>ERROR</v>
      </c>
      <c r="BX178" s="110" t="str">
        <f t="shared" si="373"/>
        <v>ERROR</v>
      </c>
      <c r="BY178" s="110" t="str">
        <f t="shared" si="361"/>
        <v/>
      </c>
      <c r="BZ178" s="117" t="str">
        <f t="shared" si="319"/>
        <v>OK</v>
      </c>
      <c r="CA178" s="104" t="str">
        <f t="shared" si="374"/>
        <v/>
      </c>
      <c r="CB178" s="104" t="str">
        <f t="shared" si="375"/>
        <v/>
      </c>
      <c r="CC178" s="104" t="str">
        <f t="shared" si="376"/>
        <v/>
      </c>
      <c r="CD178" s="109" t="str">
        <f t="shared" si="320"/>
        <v>FAILED CHECKS</v>
      </c>
      <c r="CE178" s="22"/>
      <c r="CF178" s="116" t="str">
        <f t="shared" si="377"/>
        <v>ERROR</v>
      </c>
      <c r="CG178" s="116" t="str">
        <f t="shared" si="378"/>
        <v>-</v>
      </c>
      <c r="CH178" s="116" t="str">
        <f t="shared" si="379"/>
        <v>-</v>
      </c>
      <c r="CI178" s="116" t="str">
        <f t="shared" si="380"/>
        <v>-</v>
      </c>
      <c r="CJ178" s="116">
        <f t="shared" si="321"/>
        <v>0</v>
      </c>
      <c r="CK178" s="116">
        <f t="shared" si="322"/>
        <v>0</v>
      </c>
      <c r="CL178" s="116">
        <f t="shared" si="323"/>
        <v>0</v>
      </c>
      <c r="CM178" s="116">
        <f t="shared" si="324"/>
        <v>0</v>
      </c>
      <c r="CN178" s="116">
        <f t="shared" si="325"/>
        <v>0</v>
      </c>
      <c r="CO178" s="116">
        <f t="shared" si="326"/>
        <v>0</v>
      </c>
      <c r="CP178" s="116">
        <f t="shared" si="327"/>
        <v>0</v>
      </c>
      <c r="CQ178" s="116">
        <f t="shared" si="328"/>
        <v>0</v>
      </c>
      <c r="CR178" s="116">
        <f t="shared" si="329"/>
        <v>0</v>
      </c>
      <c r="CS178" s="116">
        <f t="shared" si="330"/>
        <v>0</v>
      </c>
      <c r="CT178" s="116">
        <f t="shared" si="331"/>
        <v>0</v>
      </c>
      <c r="CU178" s="116">
        <f t="shared" si="332"/>
        <v>0</v>
      </c>
      <c r="CV178" s="116">
        <f t="shared" si="333"/>
        <v>0</v>
      </c>
      <c r="CW178" s="116">
        <f t="shared" si="334"/>
        <v>0</v>
      </c>
      <c r="CX178" s="116">
        <f t="shared" si="335"/>
        <v>0</v>
      </c>
      <c r="CY178" s="116">
        <f t="shared" si="336"/>
        <v>0</v>
      </c>
      <c r="CZ178" s="116">
        <f t="shared" si="337"/>
        <v>0</v>
      </c>
      <c r="DA178" s="116">
        <f t="shared" si="338"/>
        <v>0</v>
      </c>
      <c r="DB178" s="116">
        <f t="shared" si="339"/>
        <v>0</v>
      </c>
      <c r="DC178" s="116">
        <f t="shared" si="340"/>
        <v>0</v>
      </c>
      <c r="DD178" s="116">
        <f t="shared" si="341"/>
        <v>0</v>
      </c>
      <c r="DE178" s="116">
        <f t="shared" si="342"/>
        <v>0</v>
      </c>
      <c r="DF178" s="116">
        <f t="shared" si="343"/>
        <v>0</v>
      </c>
      <c r="DG178" s="116">
        <f t="shared" si="344"/>
        <v>0</v>
      </c>
      <c r="DH178" s="116">
        <f t="shared" si="345"/>
        <v>0</v>
      </c>
      <c r="DI178" s="116">
        <f t="shared" si="346"/>
        <v>0</v>
      </c>
      <c r="DJ178" s="116">
        <f t="shared" si="347"/>
        <v>0</v>
      </c>
      <c r="DK178" s="116">
        <f t="shared" si="348"/>
        <v>0</v>
      </c>
      <c r="DL178" s="116">
        <f t="shared" si="349"/>
        <v>0</v>
      </c>
      <c r="DM178" s="116">
        <f t="shared" si="350"/>
        <v>0</v>
      </c>
      <c r="DN178" s="116">
        <f t="shared" si="351"/>
        <v>0</v>
      </c>
      <c r="DO178" s="116">
        <f t="shared" si="352"/>
        <v>0</v>
      </c>
      <c r="DP178" s="116">
        <f t="shared" si="353"/>
        <v>0</v>
      </c>
      <c r="DQ178" s="116">
        <f t="shared" si="354"/>
        <v>0</v>
      </c>
      <c r="DR178" s="116">
        <f t="shared" si="355"/>
        <v>0</v>
      </c>
      <c r="DS178" s="116">
        <f t="shared" si="356"/>
        <v>0</v>
      </c>
      <c r="DT178" s="116">
        <f t="shared" si="362"/>
        <v>0</v>
      </c>
      <c r="DU178" s="116">
        <f t="shared" si="357"/>
        <v>0</v>
      </c>
      <c r="DV178" s="116">
        <f t="shared" si="381"/>
        <v>0</v>
      </c>
      <c r="DW178" s="116">
        <f t="shared" si="382"/>
        <v>0</v>
      </c>
      <c r="DX178" s="114" t="b">
        <f t="shared" si="271"/>
        <v>0</v>
      </c>
      <c r="DY178" s="116" t="str">
        <f t="shared" si="358"/>
        <v>FAILED CHECKS</v>
      </c>
      <c r="DZ178" s="2"/>
      <c r="EA178" s="105" t="str">
        <f t="shared" si="272"/>
        <v/>
      </c>
      <c r="EB178" s="2"/>
      <c r="EC178" s="105" t="str">
        <f t="shared" si="273"/>
        <v/>
      </c>
      <c r="ED178" s="2"/>
      <c r="EE178" s="105" t="str">
        <f t="shared" si="274"/>
        <v/>
      </c>
      <c r="EF178" s="2"/>
      <c r="EG178" s="6">
        <f t="shared" si="360"/>
        <v>168</v>
      </c>
      <c r="EH178" s="2"/>
      <c r="EI178" s="29" t="str">
        <f>IF(ISBLANK('IP Rules'!P178),"",'IP Rules'!P178)</f>
        <v/>
      </c>
      <c r="EJ178" s="2"/>
      <c r="EK178" s="29" t="str">
        <f>IF(ISBLANK('IP Rules'!R178),"",'IP Rules'!R178)</f>
        <v/>
      </c>
      <c r="EL178" s="2"/>
      <c r="EM178" s="29" t="str">
        <f>IF(ISBLANK('IP Rules'!T178),"",'IP Rules'!T178)</f>
        <v/>
      </c>
      <c r="EN178" s="2"/>
      <c r="EO178" s="7" t="str">
        <f t="shared" si="265"/>
        <v>NO</v>
      </c>
      <c r="EP178" s="7" t="str">
        <f t="shared" si="266"/>
        <v>NO</v>
      </c>
      <c r="EQ178" s="7" t="str">
        <f t="shared" si="267"/>
        <v/>
      </c>
      <c r="ER178" s="7" t="str">
        <f t="shared" si="268"/>
        <v/>
      </c>
      <c r="ES178" s="7" t="str">
        <f>IF(AND(ISNUMBER('IP Rules'!R178),'IP Rules'!R178&gt;=0,'IP Rules'!R178&lt;=65535),"GOOD","BAD")</f>
        <v>BAD</v>
      </c>
      <c r="ET178" s="7" t="str">
        <f>IF(OR(AND(ISNUMBER('IP Rules'!T178),'IP Rules'!T178&gt;=1,'IP Rules'!T178&lt;=65535,'IP Rules'!R178&lt;'IP Rules'!T178),'IP Rules'!T178=""),"GOOD","BAD")</f>
        <v>GOOD</v>
      </c>
      <c r="EU178" s="9" t="str">
        <f t="shared" si="269"/>
        <v/>
      </c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</row>
    <row r="179" spans="1:211" ht="15.75" thickBot="1">
      <c r="A179" s="2"/>
      <c r="B179" s="6">
        <f t="shared" si="359"/>
        <v>169</v>
      </c>
      <c r="C179" s="2"/>
      <c r="D179" s="48" t="str">
        <f>IF(ISBLANK('IP Rules'!H179),"",'IP Rules'!H179)</f>
        <v/>
      </c>
      <c r="E179" s="52" t="str">
        <f t="shared" si="275"/>
        <v/>
      </c>
      <c r="F179" s="52" t="str">
        <f t="shared" si="276"/>
        <v/>
      </c>
      <c r="G179" s="52" t="str">
        <f t="shared" si="277"/>
        <v/>
      </c>
      <c r="H179" s="52" t="str">
        <f t="shared" si="278"/>
        <v/>
      </c>
      <c r="I179" s="52" t="str">
        <f t="shared" si="279"/>
        <v/>
      </c>
      <c r="J179" s="52" t="str">
        <f t="shared" si="280"/>
        <v/>
      </c>
      <c r="K179" s="52" t="str">
        <f t="shared" si="281"/>
        <v/>
      </c>
      <c r="L179" s="52" t="str">
        <f t="shared" si="282"/>
        <v/>
      </c>
      <c r="M179" s="2"/>
      <c r="N179" s="52" t="str">
        <f t="shared" si="283"/>
        <v/>
      </c>
      <c r="O179" s="2"/>
      <c r="P179" s="103" t="str">
        <f>IF(UPPER('IP Rules'!H179)="ANY","",IF(LEN(TRIM('IP Rules'!J179))=0,"",'IP Rules'!J179))</f>
        <v/>
      </c>
      <c r="Q179" s="7" t="str">
        <f t="shared" si="284"/>
        <v/>
      </c>
      <c r="R179" s="109" t="str">
        <f t="shared" si="285"/>
        <v>MISSING</v>
      </c>
      <c r="S179" s="109" t="str">
        <f t="shared" si="286"/>
        <v>MISSING</v>
      </c>
      <c r="T179" s="109" t="str">
        <f t="shared" si="287"/>
        <v>MISSING</v>
      </c>
      <c r="U179" s="110" t="str">
        <f t="shared" si="288"/>
        <v>ERROR</v>
      </c>
      <c r="V179" s="111" t="str">
        <f t="shared" si="289"/>
        <v>ERROR</v>
      </c>
      <c r="W179" s="111" t="str">
        <f t="shared" si="290"/>
        <v>ERROR</v>
      </c>
      <c r="X179" s="111" t="str">
        <f t="shared" si="291"/>
        <v>ERROR</v>
      </c>
      <c r="Y179" s="109" t="str">
        <f t="shared" si="292"/>
        <v>ERROR</v>
      </c>
      <c r="Z179" s="110" t="str">
        <f t="shared" si="293"/>
        <v>ERROR</v>
      </c>
      <c r="AA179" s="109" t="str">
        <f t="shared" si="294"/>
        <v>ERROR</v>
      </c>
      <c r="AB179" s="109" t="str">
        <f t="shared" si="295"/>
        <v>ERROR</v>
      </c>
      <c r="AC179" s="109" t="str">
        <f t="shared" si="296"/>
        <v>ERROR</v>
      </c>
      <c r="AD179" s="109" t="str">
        <f t="shared" si="297"/>
        <v>ERROR</v>
      </c>
      <c r="AE179" s="110" t="str">
        <f t="shared" si="298"/>
        <v>ERROR</v>
      </c>
      <c r="AF179" s="7" t="str">
        <f t="shared" si="299"/>
        <v/>
      </c>
      <c r="AG179" s="104" t="str">
        <f t="shared" si="300"/>
        <v/>
      </c>
      <c r="AH179" s="104" t="str">
        <f t="shared" si="301"/>
        <v/>
      </c>
      <c r="AI179" s="104" t="str">
        <f t="shared" si="302"/>
        <v/>
      </c>
      <c r="AJ179" s="114" t="str">
        <f>IF(AND(Q179&lt;&gt;"ERROR",UPPER('IP Rules'!D179)="GLOBAL",UPPER(N179)="ANY"),"All_IPs","")</f>
        <v/>
      </c>
      <c r="AK179" s="114" t="str">
        <f>IF(AND(Q179&lt;&gt;"ERROR",UPPER('IP Rules'!D179)="NATIONAL",UPPER(N179)="ANY"),"GRP_ALL_CNSP_SUBNETS","")</f>
        <v/>
      </c>
      <c r="AL179" s="104" t="str">
        <f>IF(LEN(TRIM(D179))=0,"",IF(AND(Q179&lt;&gt;"ERROR",UPPER('IP Rules'!H179)&lt;&gt;"ANY"),AI179&amp;N179&amp;"_"&amp;AG179,""))</f>
        <v/>
      </c>
      <c r="AM179" s="109" t="str">
        <f t="shared" si="303"/>
        <v>FAILED CHECKS</v>
      </c>
      <c r="AN179" s="2"/>
      <c r="AO179" s="62" t="str">
        <f t="shared" si="270"/>
        <v/>
      </c>
      <c r="AP179" s="26"/>
      <c r="AQ179" s="62" t="str">
        <f t="shared" si="304"/>
        <v/>
      </c>
      <c r="AR179" s="26"/>
      <c r="AS179" s="6">
        <f>'IP Rules'!F179</f>
        <v>0</v>
      </c>
      <c r="AT179" s="2"/>
      <c r="AU179" s="6">
        <f t="shared" si="305"/>
        <v>169</v>
      </c>
      <c r="AV179" s="2"/>
      <c r="AW179" s="46" t="str">
        <f>IF(ISBLANK('IP Rules'!L179),"",'IP Rules'!L179)</f>
        <v/>
      </c>
      <c r="AX179" s="2"/>
      <c r="AY179" s="52" t="str">
        <f t="shared" si="306"/>
        <v/>
      </c>
      <c r="AZ179" s="52" t="str">
        <f t="shared" si="307"/>
        <v/>
      </c>
      <c r="BA179" s="52" t="str">
        <f t="shared" si="308"/>
        <v/>
      </c>
      <c r="BB179" s="52" t="str">
        <f t="shared" si="309"/>
        <v/>
      </c>
      <c r="BC179" s="52" t="str">
        <f t="shared" si="310"/>
        <v/>
      </c>
      <c r="BD179" s="52" t="str">
        <f t="shared" si="311"/>
        <v/>
      </c>
      <c r="BE179" s="52" t="str">
        <f t="shared" si="312"/>
        <v/>
      </c>
      <c r="BF179" s="52" t="str">
        <f t="shared" si="313"/>
        <v/>
      </c>
      <c r="BG179" s="52" t="str">
        <f t="shared" si="314"/>
        <v/>
      </c>
      <c r="BH179" s="2"/>
      <c r="BI179" s="103" t="str">
        <f>IF(ISBLANK('IP Rules'!N179),"",'IP Rules'!N179)</f>
        <v/>
      </c>
      <c r="BJ179" s="110" t="str">
        <f t="shared" si="363"/>
        <v/>
      </c>
      <c r="BK179" s="109" t="str">
        <f t="shared" si="364"/>
        <v>MISSING</v>
      </c>
      <c r="BL179" s="109" t="str">
        <f t="shared" si="365"/>
        <v>MISSING</v>
      </c>
      <c r="BM179" s="109" t="str">
        <f t="shared" si="366"/>
        <v>MISSING</v>
      </c>
      <c r="BN179" s="110" t="str">
        <f t="shared" si="367"/>
        <v>ERROR</v>
      </c>
      <c r="BO179" s="111" t="str">
        <f t="shared" si="368"/>
        <v>ERROR</v>
      </c>
      <c r="BP179" s="111" t="str">
        <f t="shared" si="369"/>
        <v>ERROR</v>
      </c>
      <c r="BQ179" s="111" t="str">
        <f t="shared" si="370"/>
        <v>ERROR</v>
      </c>
      <c r="BR179" s="109" t="str">
        <f t="shared" si="371"/>
        <v>ERROR</v>
      </c>
      <c r="BS179" s="110" t="str">
        <f t="shared" si="372"/>
        <v>ERROR</v>
      </c>
      <c r="BT179" s="109" t="str">
        <f t="shared" si="315"/>
        <v>ERROR</v>
      </c>
      <c r="BU179" s="109" t="str">
        <f t="shared" si="316"/>
        <v>ERROR</v>
      </c>
      <c r="BV179" s="109" t="str">
        <f t="shared" si="317"/>
        <v>ERROR</v>
      </c>
      <c r="BW179" s="109" t="str">
        <f t="shared" si="318"/>
        <v>ERROR</v>
      </c>
      <c r="BX179" s="110" t="str">
        <f t="shared" si="373"/>
        <v>ERROR</v>
      </c>
      <c r="BY179" s="110" t="str">
        <f t="shared" si="361"/>
        <v/>
      </c>
      <c r="BZ179" s="117" t="str">
        <f t="shared" si="319"/>
        <v>OK</v>
      </c>
      <c r="CA179" s="104" t="str">
        <f t="shared" si="374"/>
        <v/>
      </c>
      <c r="CB179" s="104" t="str">
        <f t="shared" si="375"/>
        <v/>
      </c>
      <c r="CC179" s="104" t="str">
        <f t="shared" si="376"/>
        <v/>
      </c>
      <c r="CD179" s="109" t="str">
        <f t="shared" si="320"/>
        <v>FAILED CHECKS</v>
      </c>
      <c r="CE179" s="22"/>
      <c r="CF179" s="116" t="str">
        <f t="shared" si="377"/>
        <v>ERROR</v>
      </c>
      <c r="CG179" s="116" t="str">
        <f t="shared" si="378"/>
        <v>-</v>
      </c>
      <c r="CH179" s="116" t="str">
        <f t="shared" si="379"/>
        <v>-</v>
      </c>
      <c r="CI179" s="116" t="str">
        <f t="shared" si="380"/>
        <v>-</v>
      </c>
      <c r="CJ179" s="116">
        <f t="shared" si="321"/>
        <v>0</v>
      </c>
      <c r="CK179" s="116">
        <f t="shared" si="322"/>
        <v>0</v>
      </c>
      <c r="CL179" s="116">
        <f t="shared" si="323"/>
        <v>0</v>
      </c>
      <c r="CM179" s="116">
        <f t="shared" si="324"/>
        <v>0</v>
      </c>
      <c r="CN179" s="116">
        <f t="shared" si="325"/>
        <v>0</v>
      </c>
      <c r="CO179" s="116">
        <f t="shared" si="326"/>
        <v>0</v>
      </c>
      <c r="CP179" s="116">
        <f t="shared" si="327"/>
        <v>0</v>
      </c>
      <c r="CQ179" s="116">
        <f t="shared" si="328"/>
        <v>0</v>
      </c>
      <c r="CR179" s="116">
        <f t="shared" si="329"/>
        <v>0</v>
      </c>
      <c r="CS179" s="116">
        <f t="shared" si="330"/>
        <v>0</v>
      </c>
      <c r="CT179" s="116">
        <f t="shared" si="331"/>
        <v>0</v>
      </c>
      <c r="CU179" s="116">
        <f t="shared" si="332"/>
        <v>0</v>
      </c>
      <c r="CV179" s="116">
        <f t="shared" si="333"/>
        <v>0</v>
      </c>
      <c r="CW179" s="116">
        <f t="shared" si="334"/>
        <v>0</v>
      </c>
      <c r="CX179" s="116">
        <f t="shared" si="335"/>
        <v>0</v>
      </c>
      <c r="CY179" s="116">
        <f t="shared" si="336"/>
        <v>0</v>
      </c>
      <c r="CZ179" s="116">
        <f t="shared" si="337"/>
        <v>0</v>
      </c>
      <c r="DA179" s="116">
        <f t="shared" si="338"/>
        <v>0</v>
      </c>
      <c r="DB179" s="116">
        <f t="shared" si="339"/>
        <v>0</v>
      </c>
      <c r="DC179" s="116">
        <f t="shared" si="340"/>
        <v>0</v>
      </c>
      <c r="DD179" s="116">
        <f t="shared" si="341"/>
        <v>0</v>
      </c>
      <c r="DE179" s="116">
        <f t="shared" si="342"/>
        <v>0</v>
      </c>
      <c r="DF179" s="116">
        <f t="shared" si="343"/>
        <v>0</v>
      </c>
      <c r="DG179" s="116">
        <f t="shared" si="344"/>
        <v>0</v>
      </c>
      <c r="DH179" s="116">
        <f t="shared" si="345"/>
        <v>0</v>
      </c>
      <c r="DI179" s="116">
        <f t="shared" si="346"/>
        <v>0</v>
      </c>
      <c r="DJ179" s="116">
        <f t="shared" si="347"/>
        <v>0</v>
      </c>
      <c r="DK179" s="116">
        <f t="shared" si="348"/>
        <v>0</v>
      </c>
      <c r="DL179" s="116">
        <f t="shared" si="349"/>
        <v>0</v>
      </c>
      <c r="DM179" s="116">
        <f t="shared" si="350"/>
        <v>0</v>
      </c>
      <c r="DN179" s="116">
        <f t="shared" si="351"/>
        <v>0</v>
      </c>
      <c r="DO179" s="116">
        <f t="shared" si="352"/>
        <v>0</v>
      </c>
      <c r="DP179" s="116">
        <f t="shared" si="353"/>
        <v>0</v>
      </c>
      <c r="DQ179" s="116">
        <f t="shared" si="354"/>
        <v>0</v>
      </c>
      <c r="DR179" s="116">
        <f t="shared" si="355"/>
        <v>0</v>
      </c>
      <c r="DS179" s="116">
        <f t="shared" si="356"/>
        <v>0</v>
      </c>
      <c r="DT179" s="116">
        <f t="shared" si="362"/>
        <v>0</v>
      </c>
      <c r="DU179" s="116">
        <f t="shared" si="357"/>
        <v>0</v>
      </c>
      <c r="DV179" s="116">
        <f t="shared" si="381"/>
        <v>0</v>
      </c>
      <c r="DW179" s="116">
        <f t="shared" si="382"/>
        <v>0</v>
      </c>
      <c r="DX179" s="114" t="b">
        <f t="shared" si="271"/>
        <v>0</v>
      </c>
      <c r="DY179" s="116" t="str">
        <f t="shared" si="358"/>
        <v>FAILED CHECKS</v>
      </c>
      <c r="DZ179" s="2"/>
      <c r="EA179" s="105" t="str">
        <f t="shared" si="272"/>
        <v/>
      </c>
      <c r="EB179" s="2"/>
      <c r="EC179" s="105" t="str">
        <f t="shared" si="273"/>
        <v/>
      </c>
      <c r="ED179" s="2"/>
      <c r="EE179" s="105" t="str">
        <f t="shared" si="274"/>
        <v/>
      </c>
      <c r="EF179" s="2"/>
      <c r="EG179" s="6">
        <f t="shared" si="360"/>
        <v>169</v>
      </c>
      <c r="EH179" s="2"/>
      <c r="EI179" s="29" t="str">
        <f>IF(ISBLANK('IP Rules'!P179),"",'IP Rules'!P179)</f>
        <v/>
      </c>
      <c r="EJ179" s="2"/>
      <c r="EK179" s="29" t="str">
        <f>IF(ISBLANK('IP Rules'!R179),"",'IP Rules'!R179)</f>
        <v/>
      </c>
      <c r="EL179" s="2"/>
      <c r="EM179" s="29" t="str">
        <f>IF(ISBLANK('IP Rules'!T179),"",'IP Rules'!T179)</f>
        <v/>
      </c>
      <c r="EN179" s="2"/>
      <c r="EO179" s="7" t="str">
        <f t="shared" si="265"/>
        <v>NO</v>
      </c>
      <c r="EP179" s="7" t="str">
        <f t="shared" si="266"/>
        <v>NO</v>
      </c>
      <c r="EQ179" s="7" t="str">
        <f t="shared" si="267"/>
        <v/>
      </c>
      <c r="ER179" s="7" t="str">
        <f t="shared" si="268"/>
        <v/>
      </c>
      <c r="ES179" s="7" t="str">
        <f>IF(AND(ISNUMBER('IP Rules'!R179),'IP Rules'!R179&gt;=0,'IP Rules'!R179&lt;=65535),"GOOD","BAD")</f>
        <v>BAD</v>
      </c>
      <c r="ET179" s="7" t="str">
        <f>IF(OR(AND(ISNUMBER('IP Rules'!T179),'IP Rules'!T179&gt;=1,'IP Rules'!T179&lt;=65535,'IP Rules'!R179&lt;'IP Rules'!T179),'IP Rules'!T179=""),"GOOD","BAD")</f>
        <v>GOOD</v>
      </c>
      <c r="EU179" s="9" t="str">
        <f t="shared" si="269"/>
        <v/>
      </c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</row>
    <row r="180" spans="1:211" ht="15.75" thickBot="1">
      <c r="A180" s="2"/>
      <c r="B180" s="6">
        <f t="shared" si="359"/>
        <v>170</v>
      </c>
      <c r="C180" s="2"/>
      <c r="D180" s="48" t="str">
        <f>IF(ISBLANK('IP Rules'!H180),"",'IP Rules'!H180)</f>
        <v/>
      </c>
      <c r="E180" s="52" t="str">
        <f t="shared" si="275"/>
        <v/>
      </c>
      <c r="F180" s="52" t="str">
        <f t="shared" si="276"/>
        <v/>
      </c>
      <c r="G180" s="52" t="str">
        <f t="shared" si="277"/>
        <v/>
      </c>
      <c r="H180" s="52" t="str">
        <f t="shared" si="278"/>
        <v/>
      </c>
      <c r="I180" s="52" t="str">
        <f t="shared" si="279"/>
        <v/>
      </c>
      <c r="J180" s="52" t="str">
        <f t="shared" si="280"/>
        <v/>
      </c>
      <c r="K180" s="52" t="str">
        <f t="shared" si="281"/>
        <v/>
      </c>
      <c r="L180" s="52" t="str">
        <f t="shared" si="282"/>
        <v/>
      </c>
      <c r="M180" s="2"/>
      <c r="N180" s="52" t="str">
        <f t="shared" si="283"/>
        <v/>
      </c>
      <c r="O180" s="2"/>
      <c r="P180" s="103" t="str">
        <f>IF(UPPER('IP Rules'!H180)="ANY","",IF(LEN(TRIM('IP Rules'!J180))=0,"",'IP Rules'!J180))</f>
        <v/>
      </c>
      <c r="Q180" s="7" t="str">
        <f t="shared" si="284"/>
        <v/>
      </c>
      <c r="R180" s="109" t="str">
        <f t="shared" si="285"/>
        <v>MISSING</v>
      </c>
      <c r="S180" s="109" t="str">
        <f t="shared" si="286"/>
        <v>MISSING</v>
      </c>
      <c r="T180" s="109" t="str">
        <f t="shared" si="287"/>
        <v>MISSING</v>
      </c>
      <c r="U180" s="110" t="str">
        <f t="shared" si="288"/>
        <v>ERROR</v>
      </c>
      <c r="V180" s="111" t="str">
        <f t="shared" si="289"/>
        <v>ERROR</v>
      </c>
      <c r="W180" s="111" t="str">
        <f t="shared" si="290"/>
        <v>ERROR</v>
      </c>
      <c r="X180" s="111" t="str">
        <f t="shared" si="291"/>
        <v>ERROR</v>
      </c>
      <c r="Y180" s="109" t="str">
        <f t="shared" si="292"/>
        <v>ERROR</v>
      </c>
      <c r="Z180" s="110" t="str">
        <f t="shared" si="293"/>
        <v>ERROR</v>
      </c>
      <c r="AA180" s="109" t="str">
        <f t="shared" si="294"/>
        <v>ERROR</v>
      </c>
      <c r="AB180" s="109" t="str">
        <f t="shared" si="295"/>
        <v>ERROR</v>
      </c>
      <c r="AC180" s="109" t="str">
        <f t="shared" si="296"/>
        <v>ERROR</v>
      </c>
      <c r="AD180" s="109" t="str">
        <f t="shared" si="297"/>
        <v>ERROR</v>
      </c>
      <c r="AE180" s="110" t="str">
        <f t="shared" si="298"/>
        <v>ERROR</v>
      </c>
      <c r="AF180" s="7" t="str">
        <f t="shared" si="299"/>
        <v/>
      </c>
      <c r="AG180" s="104" t="str">
        <f t="shared" si="300"/>
        <v/>
      </c>
      <c r="AH180" s="104" t="str">
        <f t="shared" si="301"/>
        <v/>
      </c>
      <c r="AI180" s="104" t="str">
        <f t="shared" si="302"/>
        <v/>
      </c>
      <c r="AJ180" s="114" t="str">
        <f>IF(AND(Q180&lt;&gt;"ERROR",UPPER('IP Rules'!D180)="GLOBAL",UPPER(N180)="ANY"),"All_IPs","")</f>
        <v/>
      </c>
      <c r="AK180" s="114" t="str">
        <f>IF(AND(Q180&lt;&gt;"ERROR",UPPER('IP Rules'!D180)="NATIONAL",UPPER(N180)="ANY"),"GRP_ALL_CNSP_SUBNETS","")</f>
        <v/>
      </c>
      <c r="AL180" s="104" t="str">
        <f>IF(LEN(TRIM(D180))=0,"",IF(AND(Q180&lt;&gt;"ERROR",UPPER('IP Rules'!H180)&lt;&gt;"ANY"),AI180&amp;N180&amp;"_"&amp;AG180,""))</f>
        <v/>
      </c>
      <c r="AM180" s="109" t="str">
        <f t="shared" si="303"/>
        <v>FAILED CHECKS</v>
      </c>
      <c r="AN180" s="2"/>
      <c r="AO180" s="62" t="str">
        <f t="shared" si="270"/>
        <v/>
      </c>
      <c r="AP180" s="26"/>
      <c r="AQ180" s="62" t="str">
        <f t="shared" si="304"/>
        <v/>
      </c>
      <c r="AR180" s="26"/>
      <c r="AS180" s="6">
        <f>'IP Rules'!F180</f>
        <v>0</v>
      </c>
      <c r="AT180" s="2"/>
      <c r="AU180" s="6">
        <f t="shared" si="305"/>
        <v>170</v>
      </c>
      <c r="AV180" s="2"/>
      <c r="AW180" s="46" t="str">
        <f>IF(ISBLANK('IP Rules'!L180),"",'IP Rules'!L180)</f>
        <v/>
      </c>
      <c r="AX180" s="2"/>
      <c r="AY180" s="52" t="str">
        <f t="shared" si="306"/>
        <v/>
      </c>
      <c r="AZ180" s="52" t="str">
        <f t="shared" si="307"/>
        <v/>
      </c>
      <c r="BA180" s="52" t="str">
        <f t="shared" si="308"/>
        <v/>
      </c>
      <c r="BB180" s="52" t="str">
        <f t="shared" si="309"/>
        <v/>
      </c>
      <c r="BC180" s="52" t="str">
        <f t="shared" si="310"/>
        <v/>
      </c>
      <c r="BD180" s="52" t="str">
        <f t="shared" si="311"/>
        <v/>
      </c>
      <c r="BE180" s="52" t="str">
        <f t="shared" si="312"/>
        <v/>
      </c>
      <c r="BF180" s="52" t="str">
        <f t="shared" si="313"/>
        <v/>
      </c>
      <c r="BG180" s="52" t="str">
        <f t="shared" si="314"/>
        <v/>
      </c>
      <c r="BH180" s="2"/>
      <c r="BI180" s="103" t="str">
        <f>IF(ISBLANK('IP Rules'!N180),"",'IP Rules'!N180)</f>
        <v/>
      </c>
      <c r="BJ180" s="110" t="str">
        <f t="shared" si="363"/>
        <v/>
      </c>
      <c r="BK180" s="109" t="str">
        <f t="shared" si="364"/>
        <v>MISSING</v>
      </c>
      <c r="BL180" s="109" t="str">
        <f t="shared" si="365"/>
        <v>MISSING</v>
      </c>
      <c r="BM180" s="109" t="str">
        <f t="shared" si="366"/>
        <v>MISSING</v>
      </c>
      <c r="BN180" s="110" t="str">
        <f t="shared" si="367"/>
        <v>ERROR</v>
      </c>
      <c r="BO180" s="111" t="str">
        <f t="shared" si="368"/>
        <v>ERROR</v>
      </c>
      <c r="BP180" s="111" t="str">
        <f t="shared" si="369"/>
        <v>ERROR</v>
      </c>
      <c r="BQ180" s="111" t="str">
        <f t="shared" si="370"/>
        <v>ERROR</v>
      </c>
      <c r="BR180" s="109" t="str">
        <f t="shared" si="371"/>
        <v>ERROR</v>
      </c>
      <c r="BS180" s="110" t="str">
        <f t="shared" si="372"/>
        <v>ERROR</v>
      </c>
      <c r="BT180" s="109" t="str">
        <f t="shared" si="315"/>
        <v>ERROR</v>
      </c>
      <c r="BU180" s="109" t="str">
        <f t="shared" si="316"/>
        <v>ERROR</v>
      </c>
      <c r="BV180" s="109" t="str">
        <f t="shared" si="317"/>
        <v>ERROR</v>
      </c>
      <c r="BW180" s="109" t="str">
        <f t="shared" si="318"/>
        <v>ERROR</v>
      </c>
      <c r="BX180" s="110" t="str">
        <f t="shared" si="373"/>
        <v>ERROR</v>
      </c>
      <c r="BY180" s="110" t="str">
        <f t="shared" si="361"/>
        <v/>
      </c>
      <c r="BZ180" s="117" t="str">
        <f t="shared" si="319"/>
        <v>OK</v>
      </c>
      <c r="CA180" s="104" t="str">
        <f t="shared" si="374"/>
        <v/>
      </c>
      <c r="CB180" s="104" t="str">
        <f t="shared" si="375"/>
        <v/>
      </c>
      <c r="CC180" s="104" t="str">
        <f t="shared" si="376"/>
        <v/>
      </c>
      <c r="CD180" s="109" t="str">
        <f t="shared" si="320"/>
        <v>FAILED CHECKS</v>
      </c>
      <c r="CE180" s="22"/>
      <c r="CF180" s="116" t="str">
        <f t="shared" si="377"/>
        <v>ERROR</v>
      </c>
      <c r="CG180" s="116" t="str">
        <f t="shared" si="378"/>
        <v>-</v>
      </c>
      <c r="CH180" s="116" t="str">
        <f t="shared" si="379"/>
        <v>-</v>
      </c>
      <c r="CI180" s="116" t="str">
        <f t="shared" si="380"/>
        <v>-</v>
      </c>
      <c r="CJ180" s="116">
        <f t="shared" si="321"/>
        <v>0</v>
      </c>
      <c r="CK180" s="116">
        <f t="shared" si="322"/>
        <v>0</v>
      </c>
      <c r="CL180" s="116">
        <f t="shared" si="323"/>
        <v>0</v>
      </c>
      <c r="CM180" s="116">
        <f t="shared" si="324"/>
        <v>0</v>
      </c>
      <c r="CN180" s="116">
        <f t="shared" si="325"/>
        <v>0</v>
      </c>
      <c r="CO180" s="116">
        <f t="shared" si="326"/>
        <v>0</v>
      </c>
      <c r="CP180" s="116">
        <f t="shared" si="327"/>
        <v>0</v>
      </c>
      <c r="CQ180" s="116">
        <f t="shared" si="328"/>
        <v>0</v>
      </c>
      <c r="CR180" s="116">
        <f t="shared" si="329"/>
        <v>0</v>
      </c>
      <c r="CS180" s="116">
        <f t="shared" si="330"/>
        <v>0</v>
      </c>
      <c r="CT180" s="116">
        <f t="shared" si="331"/>
        <v>0</v>
      </c>
      <c r="CU180" s="116">
        <f t="shared" si="332"/>
        <v>0</v>
      </c>
      <c r="CV180" s="116">
        <f t="shared" si="333"/>
        <v>0</v>
      </c>
      <c r="CW180" s="116">
        <f t="shared" si="334"/>
        <v>0</v>
      </c>
      <c r="CX180" s="116">
        <f t="shared" si="335"/>
        <v>0</v>
      </c>
      <c r="CY180" s="116">
        <f t="shared" si="336"/>
        <v>0</v>
      </c>
      <c r="CZ180" s="116">
        <f t="shared" si="337"/>
        <v>0</v>
      </c>
      <c r="DA180" s="116">
        <f t="shared" si="338"/>
        <v>0</v>
      </c>
      <c r="DB180" s="116">
        <f t="shared" si="339"/>
        <v>0</v>
      </c>
      <c r="DC180" s="116">
        <f t="shared" si="340"/>
        <v>0</v>
      </c>
      <c r="DD180" s="116">
        <f t="shared" si="341"/>
        <v>0</v>
      </c>
      <c r="DE180" s="116">
        <f t="shared" si="342"/>
        <v>0</v>
      </c>
      <c r="DF180" s="116">
        <f t="shared" si="343"/>
        <v>0</v>
      </c>
      <c r="DG180" s="116">
        <f t="shared" si="344"/>
        <v>0</v>
      </c>
      <c r="DH180" s="116">
        <f t="shared" si="345"/>
        <v>0</v>
      </c>
      <c r="DI180" s="116">
        <f t="shared" si="346"/>
        <v>0</v>
      </c>
      <c r="DJ180" s="116">
        <f t="shared" si="347"/>
        <v>0</v>
      </c>
      <c r="DK180" s="116">
        <f t="shared" si="348"/>
        <v>0</v>
      </c>
      <c r="DL180" s="116">
        <f t="shared" si="349"/>
        <v>0</v>
      </c>
      <c r="DM180" s="116">
        <f t="shared" si="350"/>
        <v>0</v>
      </c>
      <c r="DN180" s="116">
        <f t="shared" si="351"/>
        <v>0</v>
      </c>
      <c r="DO180" s="116">
        <f t="shared" si="352"/>
        <v>0</v>
      </c>
      <c r="DP180" s="116">
        <f t="shared" si="353"/>
        <v>0</v>
      </c>
      <c r="DQ180" s="116">
        <f t="shared" si="354"/>
        <v>0</v>
      </c>
      <c r="DR180" s="116">
        <f t="shared" si="355"/>
        <v>0</v>
      </c>
      <c r="DS180" s="116">
        <f t="shared" si="356"/>
        <v>0</v>
      </c>
      <c r="DT180" s="116">
        <f t="shared" si="362"/>
        <v>0</v>
      </c>
      <c r="DU180" s="116">
        <f t="shared" si="357"/>
        <v>0</v>
      </c>
      <c r="DV180" s="116">
        <f t="shared" si="381"/>
        <v>0</v>
      </c>
      <c r="DW180" s="116">
        <f t="shared" si="382"/>
        <v>0</v>
      </c>
      <c r="DX180" s="114" t="b">
        <f t="shared" si="271"/>
        <v>0</v>
      </c>
      <c r="DY180" s="116" t="str">
        <f t="shared" si="358"/>
        <v>FAILED CHECKS</v>
      </c>
      <c r="DZ180" s="2"/>
      <c r="EA180" s="105" t="str">
        <f t="shared" si="272"/>
        <v/>
      </c>
      <c r="EB180" s="2"/>
      <c r="EC180" s="105" t="str">
        <f t="shared" si="273"/>
        <v/>
      </c>
      <c r="ED180" s="2"/>
      <c r="EE180" s="105" t="str">
        <f t="shared" si="274"/>
        <v/>
      </c>
      <c r="EF180" s="2"/>
      <c r="EG180" s="6">
        <f t="shared" si="360"/>
        <v>170</v>
      </c>
      <c r="EH180" s="2"/>
      <c r="EI180" s="29" t="str">
        <f>IF(ISBLANK('IP Rules'!P180),"",'IP Rules'!P180)</f>
        <v/>
      </c>
      <c r="EJ180" s="2"/>
      <c r="EK180" s="29" t="str">
        <f>IF(ISBLANK('IP Rules'!R180),"",'IP Rules'!R180)</f>
        <v/>
      </c>
      <c r="EL180" s="2"/>
      <c r="EM180" s="29" t="str">
        <f>IF(ISBLANK('IP Rules'!T180),"",'IP Rules'!T180)</f>
        <v/>
      </c>
      <c r="EN180" s="2"/>
      <c r="EO180" s="7" t="str">
        <f t="shared" si="265"/>
        <v>NO</v>
      </c>
      <c r="EP180" s="7" t="str">
        <f t="shared" si="266"/>
        <v>NO</v>
      </c>
      <c r="EQ180" s="7" t="str">
        <f t="shared" si="267"/>
        <v/>
      </c>
      <c r="ER180" s="7" t="str">
        <f t="shared" si="268"/>
        <v/>
      </c>
      <c r="ES180" s="7" t="str">
        <f>IF(AND(ISNUMBER('IP Rules'!R180),'IP Rules'!R180&gt;=0,'IP Rules'!R180&lt;=65535),"GOOD","BAD")</f>
        <v>BAD</v>
      </c>
      <c r="ET180" s="7" t="str">
        <f>IF(OR(AND(ISNUMBER('IP Rules'!T180),'IP Rules'!T180&gt;=1,'IP Rules'!T180&lt;=65535,'IP Rules'!R180&lt;'IP Rules'!T180),'IP Rules'!T180=""),"GOOD","BAD")</f>
        <v>GOOD</v>
      </c>
      <c r="EU180" s="9" t="str">
        <f t="shared" si="269"/>
        <v/>
      </c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</row>
    <row r="181" spans="1:211" ht="15.75" thickBot="1">
      <c r="A181" s="2"/>
      <c r="B181" s="6">
        <f t="shared" si="359"/>
        <v>171</v>
      </c>
      <c r="C181" s="2"/>
      <c r="D181" s="48" t="str">
        <f>IF(ISBLANK('IP Rules'!H181),"",'IP Rules'!H181)</f>
        <v/>
      </c>
      <c r="E181" s="52" t="str">
        <f t="shared" si="275"/>
        <v/>
      </c>
      <c r="F181" s="52" t="str">
        <f t="shared" si="276"/>
        <v/>
      </c>
      <c r="G181" s="52" t="str">
        <f t="shared" si="277"/>
        <v/>
      </c>
      <c r="H181" s="52" t="str">
        <f t="shared" si="278"/>
        <v/>
      </c>
      <c r="I181" s="52" t="str">
        <f t="shared" si="279"/>
        <v/>
      </c>
      <c r="J181" s="52" t="str">
        <f t="shared" si="280"/>
        <v/>
      </c>
      <c r="K181" s="52" t="str">
        <f t="shared" si="281"/>
        <v/>
      </c>
      <c r="L181" s="52" t="str">
        <f t="shared" si="282"/>
        <v/>
      </c>
      <c r="M181" s="2"/>
      <c r="N181" s="52" t="str">
        <f t="shared" si="283"/>
        <v/>
      </c>
      <c r="O181" s="2"/>
      <c r="P181" s="103" t="str">
        <f>IF(UPPER('IP Rules'!H181)="ANY","",IF(LEN(TRIM('IP Rules'!J181))=0,"",'IP Rules'!J181))</f>
        <v/>
      </c>
      <c r="Q181" s="7" t="str">
        <f t="shared" si="284"/>
        <v/>
      </c>
      <c r="R181" s="109" t="str">
        <f t="shared" si="285"/>
        <v>MISSING</v>
      </c>
      <c r="S181" s="109" t="str">
        <f t="shared" si="286"/>
        <v>MISSING</v>
      </c>
      <c r="T181" s="109" t="str">
        <f t="shared" si="287"/>
        <v>MISSING</v>
      </c>
      <c r="U181" s="110" t="str">
        <f t="shared" si="288"/>
        <v>ERROR</v>
      </c>
      <c r="V181" s="111" t="str">
        <f t="shared" si="289"/>
        <v>ERROR</v>
      </c>
      <c r="W181" s="111" t="str">
        <f t="shared" si="290"/>
        <v>ERROR</v>
      </c>
      <c r="X181" s="111" t="str">
        <f t="shared" si="291"/>
        <v>ERROR</v>
      </c>
      <c r="Y181" s="109" t="str">
        <f t="shared" si="292"/>
        <v>ERROR</v>
      </c>
      <c r="Z181" s="110" t="str">
        <f t="shared" si="293"/>
        <v>ERROR</v>
      </c>
      <c r="AA181" s="109" t="str">
        <f t="shared" si="294"/>
        <v>ERROR</v>
      </c>
      <c r="AB181" s="109" t="str">
        <f t="shared" si="295"/>
        <v>ERROR</v>
      </c>
      <c r="AC181" s="109" t="str">
        <f t="shared" si="296"/>
        <v>ERROR</v>
      </c>
      <c r="AD181" s="109" t="str">
        <f t="shared" si="297"/>
        <v>ERROR</v>
      </c>
      <c r="AE181" s="110" t="str">
        <f t="shared" si="298"/>
        <v>ERROR</v>
      </c>
      <c r="AF181" s="7" t="str">
        <f t="shared" si="299"/>
        <v/>
      </c>
      <c r="AG181" s="104" t="str">
        <f t="shared" si="300"/>
        <v/>
      </c>
      <c r="AH181" s="104" t="str">
        <f t="shared" si="301"/>
        <v/>
      </c>
      <c r="AI181" s="104" t="str">
        <f t="shared" si="302"/>
        <v/>
      </c>
      <c r="AJ181" s="114" t="str">
        <f>IF(AND(Q181&lt;&gt;"ERROR",UPPER('IP Rules'!D181)="GLOBAL",UPPER(N181)="ANY"),"All_IPs","")</f>
        <v/>
      </c>
      <c r="AK181" s="114" t="str">
        <f>IF(AND(Q181&lt;&gt;"ERROR",UPPER('IP Rules'!D181)="NATIONAL",UPPER(N181)="ANY"),"GRP_ALL_CNSP_SUBNETS","")</f>
        <v/>
      </c>
      <c r="AL181" s="104" t="str">
        <f>IF(LEN(TRIM(D181))=0,"",IF(AND(Q181&lt;&gt;"ERROR",UPPER('IP Rules'!H181)&lt;&gt;"ANY"),AI181&amp;N181&amp;"_"&amp;AG181,""))</f>
        <v/>
      </c>
      <c r="AM181" s="109" t="str">
        <f t="shared" si="303"/>
        <v>FAILED CHECKS</v>
      </c>
      <c r="AN181" s="2"/>
      <c r="AO181" s="62" t="str">
        <f t="shared" si="270"/>
        <v/>
      </c>
      <c r="AP181" s="26"/>
      <c r="AQ181" s="62" t="str">
        <f t="shared" si="304"/>
        <v/>
      </c>
      <c r="AR181" s="26"/>
      <c r="AS181" s="6">
        <f>'IP Rules'!F181</f>
        <v>0</v>
      </c>
      <c r="AT181" s="2"/>
      <c r="AU181" s="6">
        <f t="shared" si="305"/>
        <v>171</v>
      </c>
      <c r="AV181" s="2"/>
      <c r="AW181" s="46" t="str">
        <f>IF(ISBLANK('IP Rules'!L181),"",'IP Rules'!L181)</f>
        <v/>
      </c>
      <c r="AX181" s="2"/>
      <c r="AY181" s="52" t="str">
        <f t="shared" si="306"/>
        <v/>
      </c>
      <c r="AZ181" s="52" t="str">
        <f t="shared" si="307"/>
        <v/>
      </c>
      <c r="BA181" s="52" t="str">
        <f t="shared" si="308"/>
        <v/>
      </c>
      <c r="BB181" s="52" t="str">
        <f t="shared" si="309"/>
        <v/>
      </c>
      <c r="BC181" s="52" t="str">
        <f t="shared" si="310"/>
        <v/>
      </c>
      <c r="BD181" s="52" t="str">
        <f t="shared" si="311"/>
        <v/>
      </c>
      <c r="BE181" s="52" t="str">
        <f t="shared" si="312"/>
        <v/>
      </c>
      <c r="BF181" s="52" t="str">
        <f t="shared" si="313"/>
        <v/>
      </c>
      <c r="BG181" s="52" t="str">
        <f t="shared" si="314"/>
        <v/>
      </c>
      <c r="BH181" s="2"/>
      <c r="BI181" s="103" t="str">
        <f>IF(ISBLANK('IP Rules'!N181),"",'IP Rules'!N181)</f>
        <v/>
      </c>
      <c r="BJ181" s="110" t="str">
        <f t="shared" si="363"/>
        <v/>
      </c>
      <c r="BK181" s="109" t="str">
        <f t="shared" si="364"/>
        <v>MISSING</v>
      </c>
      <c r="BL181" s="109" t="str">
        <f t="shared" si="365"/>
        <v>MISSING</v>
      </c>
      <c r="BM181" s="109" t="str">
        <f t="shared" si="366"/>
        <v>MISSING</v>
      </c>
      <c r="BN181" s="110" t="str">
        <f t="shared" si="367"/>
        <v>ERROR</v>
      </c>
      <c r="BO181" s="111" t="str">
        <f t="shared" si="368"/>
        <v>ERROR</v>
      </c>
      <c r="BP181" s="111" t="str">
        <f t="shared" si="369"/>
        <v>ERROR</v>
      </c>
      <c r="BQ181" s="111" t="str">
        <f t="shared" si="370"/>
        <v>ERROR</v>
      </c>
      <c r="BR181" s="109" t="str">
        <f t="shared" si="371"/>
        <v>ERROR</v>
      </c>
      <c r="BS181" s="110" t="str">
        <f t="shared" si="372"/>
        <v>ERROR</v>
      </c>
      <c r="BT181" s="109" t="str">
        <f t="shared" si="315"/>
        <v>ERROR</v>
      </c>
      <c r="BU181" s="109" t="str">
        <f t="shared" si="316"/>
        <v>ERROR</v>
      </c>
      <c r="BV181" s="109" t="str">
        <f t="shared" si="317"/>
        <v>ERROR</v>
      </c>
      <c r="BW181" s="109" t="str">
        <f t="shared" si="318"/>
        <v>ERROR</v>
      </c>
      <c r="BX181" s="110" t="str">
        <f t="shared" si="373"/>
        <v>ERROR</v>
      </c>
      <c r="BY181" s="110" t="str">
        <f t="shared" si="361"/>
        <v/>
      </c>
      <c r="BZ181" s="117" t="str">
        <f t="shared" si="319"/>
        <v>OK</v>
      </c>
      <c r="CA181" s="104" t="str">
        <f t="shared" si="374"/>
        <v/>
      </c>
      <c r="CB181" s="104" t="str">
        <f t="shared" si="375"/>
        <v/>
      </c>
      <c r="CC181" s="104" t="str">
        <f t="shared" si="376"/>
        <v/>
      </c>
      <c r="CD181" s="109" t="str">
        <f t="shared" si="320"/>
        <v>FAILED CHECKS</v>
      </c>
      <c r="CE181" s="22"/>
      <c r="CF181" s="116" t="str">
        <f t="shared" si="377"/>
        <v>ERROR</v>
      </c>
      <c r="CG181" s="116" t="str">
        <f t="shared" si="378"/>
        <v>-</v>
      </c>
      <c r="CH181" s="116" t="str">
        <f t="shared" si="379"/>
        <v>-</v>
      </c>
      <c r="CI181" s="116" t="str">
        <f t="shared" si="380"/>
        <v>-</v>
      </c>
      <c r="CJ181" s="116">
        <f t="shared" si="321"/>
        <v>0</v>
      </c>
      <c r="CK181" s="116">
        <f t="shared" si="322"/>
        <v>0</v>
      </c>
      <c r="CL181" s="116">
        <f t="shared" si="323"/>
        <v>0</v>
      </c>
      <c r="CM181" s="116">
        <f t="shared" si="324"/>
        <v>0</v>
      </c>
      <c r="CN181" s="116">
        <f t="shared" si="325"/>
        <v>0</v>
      </c>
      <c r="CO181" s="116">
        <f t="shared" si="326"/>
        <v>0</v>
      </c>
      <c r="CP181" s="116">
        <f t="shared" si="327"/>
        <v>0</v>
      </c>
      <c r="CQ181" s="116">
        <f t="shared" si="328"/>
        <v>0</v>
      </c>
      <c r="CR181" s="116">
        <f t="shared" si="329"/>
        <v>0</v>
      </c>
      <c r="CS181" s="116">
        <f t="shared" si="330"/>
        <v>0</v>
      </c>
      <c r="CT181" s="116">
        <f t="shared" si="331"/>
        <v>0</v>
      </c>
      <c r="CU181" s="116">
        <f t="shared" si="332"/>
        <v>0</v>
      </c>
      <c r="CV181" s="116">
        <f t="shared" si="333"/>
        <v>0</v>
      </c>
      <c r="CW181" s="116">
        <f t="shared" si="334"/>
        <v>0</v>
      </c>
      <c r="CX181" s="116">
        <f t="shared" si="335"/>
        <v>0</v>
      </c>
      <c r="CY181" s="116">
        <f t="shared" si="336"/>
        <v>0</v>
      </c>
      <c r="CZ181" s="116">
        <f t="shared" si="337"/>
        <v>0</v>
      </c>
      <c r="DA181" s="116">
        <f t="shared" si="338"/>
        <v>0</v>
      </c>
      <c r="DB181" s="116">
        <f t="shared" si="339"/>
        <v>0</v>
      </c>
      <c r="DC181" s="116">
        <f t="shared" si="340"/>
        <v>0</v>
      </c>
      <c r="DD181" s="116">
        <f t="shared" si="341"/>
        <v>0</v>
      </c>
      <c r="DE181" s="116">
        <f t="shared" si="342"/>
        <v>0</v>
      </c>
      <c r="DF181" s="116">
        <f t="shared" si="343"/>
        <v>0</v>
      </c>
      <c r="DG181" s="116">
        <f t="shared" si="344"/>
        <v>0</v>
      </c>
      <c r="DH181" s="116">
        <f t="shared" si="345"/>
        <v>0</v>
      </c>
      <c r="DI181" s="116">
        <f t="shared" si="346"/>
        <v>0</v>
      </c>
      <c r="DJ181" s="116">
        <f t="shared" si="347"/>
        <v>0</v>
      </c>
      <c r="DK181" s="116">
        <f t="shared" si="348"/>
        <v>0</v>
      </c>
      <c r="DL181" s="116">
        <f t="shared" si="349"/>
        <v>0</v>
      </c>
      <c r="DM181" s="116">
        <f t="shared" si="350"/>
        <v>0</v>
      </c>
      <c r="DN181" s="116">
        <f t="shared" si="351"/>
        <v>0</v>
      </c>
      <c r="DO181" s="116">
        <f t="shared" si="352"/>
        <v>0</v>
      </c>
      <c r="DP181" s="116">
        <f t="shared" si="353"/>
        <v>0</v>
      </c>
      <c r="DQ181" s="116">
        <f t="shared" si="354"/>
        <v>0</v>
      </c>
      <c r="DR181" s="116">
        <f t="shared" si="355"/>
        <v>0</v>
      </c>
      <c r="DS181" s="116">
        <f t="shared" si="356"/>
        <v>0</v>
      </c>
      <c r="DT181" s="116">
        <f t="shared" si="362"/>
        <v>0</v>
      </c>
      <c r="DU181" s="116">
        <f t="shared" si="357"/>
        <v>0</v>
      </c>
      <c r="DV181" s="116">
        <f t="shared" si="381"/>
        <v>0</v>
      </c>
      <c r="DW181" s="116">
        <f t="shared" si="382"/>
        <v>0</v>
      </c>
      <c r="DX181" s="114" t="b">
        <f t="shared" si="271"/>
        <v>0</v>
      </c>
      <c r="DY181" s="116" t="str">
        <f t="shared" si="358"/>
        <v>FAILED CHECKS</v>
      </c>
      <c r="DZ181" s="2"/>
      <c r="EA181" s="105" t="str">
        <f t="shared" si="272"/>
        <v/>
      </c>
      <c r="EB181" s="2"/>
      <c r="EC181" s="105" t="str">
        <f t="shared" si="273"/>
        <v/>
      </c>
      <c r="ED181" s="2"/>
      <c r="EE181" s="105" t="str">
        <f t="shared" si="274"/>
        <v/>
      </c>
      <c r="EF181" s="2"/>
      <c r="EG181" s="6">
        <f t="shared" si="360"/>
        <v>171</v>
      </c>
      <c r="EH181" s="2"/>
      <c r="EI181" s="29" t="str">
        <f>IF(ISBLANK('IP Rules'!P181),"",'IP Rules'!P181)</f>
        <v/>
      </c>
      <c r="EJ181" s="2"/>
      <c r="EK181" s="29" t="str">
        <f>IF(ISBLANK('IP Rules'!R181),"",'IP Rules'!R181)</f>
        <v/>
      </c>
      <c r="EL181" s="2"/>
      <c r="EM181" s="29" t="str">
        <f>IF(ISBLANK('IP Rules'!T181),"",'IP Rules'!T181)</f>
        <v/>
      </c>
      <c r="EN181" s="2"/>
      <c r="EO181" s="7" t="str">
        <f t="shared" si="265"/>
        <v>NO</v>
      </c>
      <c r="EP181" s="7" t="str">
        <f t="shared" si="266"/>
        <v>NO</v>
      </c>
      <c r="EQ181" s="7" t="str">
        <f t="shared" si="267"/>
        <v/>
      </c>
      <c r="ER181" s="7" t="str">
        <f t="shared" si="268"/>
        <v/>
      </c>
      <c r="ES181" s="7" t="str">
        <f>IF(AND(ISNUMBER('IP Rules'!R181),'IP Rules'!R181&gt;=0,'IP Rules'!R181&lt;=65535),"GOOD","BAD")</f>
        <v>BAD</v>
      </c>
      <c r="ET181" s="7" t="str">
        <f>IF(OR(AND(ISNUMBER('IP Rules'!T181),'IP Rules'!T181&gt;=1,'IP Rules'!T181&lt;=65535,'IP Rules'!R181&lt;'IP Rules'!T181),'IP Rules'!T181=""),"GOOD","BAD")</f>
        <v>GOOD</v>
      </c>
      <c r="EU181" s="9" t="str">
        <f t="shared" si="269"/>
        <v/>
      </c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</row>
    <row r="182" spans="1:211" ht="15.75" thickBot="1">
      <c r="A182" s="2"/>
      <c r="B182" s="6">
        <f t="shared" si="359"/>
        <v>172</v>
      </c>
      <c r="C182" s="2"/>
      <c r="D182" s="48" t="str">
        <f>IF(ISBLANK('IP Rules'!H182),"",'IP Rules'!H182)</f>
        <v/>
      </c>
      <c r="E182" s="52" t="str">
        <f t="shared" si="275"/>
        <v/>
      </c>
      <c r="F182" s="52" t="str">
        <f t="shared" si="276"/>
        <v/>
      </c>
      <c r="G182" s="52" t="str">
        <f t="shared" si="277"/>
        <v/>
      </c>
      <c r="H182" s="52" t="str">
        <f t="shared" si="278"/>
        <v/>
      </c>
      <c r="I182" s="52" t="str">
        <f t="shared" si="279"/>
        <v/>
      </c>
      <c r="J182" s="52" t="str">
        <f t="shared" si="280"/>
        <v/>
      </c>
      <c r="K182" s="52" t="str">
        <f t="shared" si="281"/>
        <v/>
      </c>
      <c r="L182" s="52" t="str">
        <f t="shared" si="282"/>
        <v/>
      </c>
      <c r="M182" s="2"/>
      <c r="N182" s="52" t="str">
        <f t="shared" si="283"/>
        <v/>
      </c>
      <c r="O182" s="2"/>
      <c r="P182" s="103" t="str">
        <f>IF(UPPER('IP Rules'!H182)="ANY","",IF(LEN(TRIM('IP Rules'!J182))=0,"",'IP Rules'!J182))</f>
        <v/>
      </c>
      <c r="Q182" s="7" t="str">
        <f t="shared" si="284"/>
        <v/>
      </c>
      <c r="R182" s="109" t="str">
        <f t="shared" si="285"/>
        <v>MISSING</v>
      </c>
      <c r="S182" s="109" t="str">
        <f t="shared" si="286"/>
        <v>MISSING</v>
      </c>
      <c r="T182" s="109" t="str">
        <f t="shared" si="287"/>
        <v>MISSING</v>
      </c>
      <c r="U182" s="110" t="str">
        <f t="shared" si="288"/>
        <v>ERROR</v>
      </c>
      <c r="V182" s="111" t="str">
        <f t="shared" si="289"/>
        <v>ERROR</v>
      </c>
      <c r="W182" s="111" t="str">
        <f t="shared" si="290"/>
        <v>ERROR</v>
      </c>
      <c r="X182" s="111" t="str">
        <f t="shared" si="291"/>
        <v>ERROR</v>
      </c>
      <c r="Y182" s="109" t="str">
        <f t="shared" si="292"/>
        <v>ERROR</v>
      </c>
      <c r="Z182" s="110" t="str">
        <f t="shared" si="293"/>
        <v>ERROR</v>
      </c>
      <c r="AA182" s="109" t="str">
        <f t="shared" si="294"/>
        <v>ERROR</v>
      </c>
      <c r="AB182" s="109" t="str">
        <f t="shared" si="295"/>
        <v>ERROR</v>
      </c>
      <c r="AC182" s="109" t="str">
        <f t="shared" si="296"/>
        <v>ERROR</v>
      </c>
      <c r="AD182" s="109" t="str">
        <f t="shared" si="297"/>
        <v>ERROR</v>
      </c>
      <c r="AE182" s="110" t="str">
        <f t="shared" si="298"/>
        <v>ERROR</v>
      </c>
      <c r="AF182" s="7" t="str">
        <f t="shared" si="299"/>
        <v/>
      </c>
      <c r="AG182" s="104" t="str">
        <f t="shared" si="300"/>
        <v/>
      </c>
      <c r="AH182" s="104" t="str">
        <f t="shared" si="301"/>
        <v/>
      </c>
      <c r="AI182" s="104" t="str">
        <f t="shared" si="302"/>
        <v/>
      </c>
      <c r="AJ182" s="114" t="str">
        <f>IF(AND(Q182&lt;&gt;"ERROR",UPPER('IP Rules'!D182)="GLOBAL",UPPER(N182)="ANY"),"All_IPs","")</f>
        <v/>
      </c>
      <c r="AK182" s="114" t="str">
        <f>IF(AND(Q182&lt;&gt;"ERROR",UPPER('IP Rules'!D182)="NATIONAL",UPPER(N182)="ANY"),"GRP_ALL_CNSP_SUBNETS","")</f>
        <v/>
      </c>
      <c r="AL182" s="104" t="str">
        <f>IF(LEN(TRIM(D182))=0,"",IF(AND(Q182&lt;&gt;"ERROR",UPPER('IP Rules'!H182)&lt;&gt;"ANY"),AI182&amp;N182&amp;"_"&amp;AG182,""))</f>
        <v/>
      </c>
      <c r="AM182" s="109" t="str">
        <f t="shared" si="303"/>
        <v>FAILED CHECKS</v>
      </c>
      <c r="AN182" s="2"/>
      <c r="AO182" s="62" t="str">
        <f t="shared" si="270"/>
        <v/>
      </c>
      <c r="AP182" s="26"/>
      <c r="AQ182" s="62" t="str">
        <f t="shared" si="304"/>
        <v/>
      </c>
      <c r="AR182" s="26"/>
      <c r="AS182" s="6">
        <f>'IP Rules'!F182</f>
        <v>0</v>
      </c>
      <c r="AT182" s="2"/>
      <c r="AU182" s="6">
        <f t="shared" si="305"/>
        <v>172</v>
      </c>
      <c r="AV182" s="2"/>
      <c r="AW182" s="46" t="str">
        <f>IF(ISBLANK('IP Rules'!L182),"",'IP Rules'!L182)</f>
        <v/>
      </c>
      <c r="AX182" s="2"/>
      <c r="AY182" s="52" t="str">
        <f t="shared" si="306"/>
        <v/>
      </c>
      <c r="AZ182" s="52" t="str">
        <f t="shared" si="307"/>
        <v/>
      </c>
      <c r="BA182" s="52" t="str">
        <f t="shared" si="308"/>
        <v/>
      </c>
      <c r="BB182" s="52" t="str">
        <f t="shared" si="309"/>
        <v/>
      </c>
      <c r="BC182" s="52" t="str">
        <f t="shared" si="310"/>
        <v/>
      </c>
      <c r="BD182" s="52" t="str">
        <f t="shared" si="311"/>
        <v/>
      </c>
      <c r="BE182" s="52" t="str">
        <f t="shared" si="312"/>
        <v/>
      </c>
      <c r="BF182" s="52" t="str">
        <f t="shared" si="313"/>
        <v/>
      </c>
      <c r="BG182" s="52" t="str">
        <f t="shared" si="314"/>
        <v/>
      </c>
      <c r="BH182" s="2"/>
      <c r="BI182" s="103" t="str">
        <f>IF(ISBLANK('IP Rules'!N182),"",'IP Rules'!N182)</f>
        <v/>
      </c>
      <c r="BJ182" s="110" t="str">
        <f t="shared" si="363"/>
        <v/>
      </c>
      <c r="BK182" s="109" t="str">
        <f t="shared" si="364"/>
        <v>MISSING</v>
      </c>
      <c r="BL182" s="109" t="str">
        <f t="shared" si="365"/>
        <v>MISSING</v>
      </c>
      <c r="BM182" s="109" t="str">
        <f t="shared" si="366"/>
        <v>MISSING</v>
      </c>
      <c r="BN182" s="110" t="str">
        <f t="shared" si="367"/>
        <v>ERROR</v>
      </c>
      <c r="BO182" s="111" t="str">
        <f t="shared" si="368"/>
        <v>ERROR</v>
      </c>
      <c r="BP182" s="111" t="str">
        <f t="shared" si="369"/>
        <v>ERROR</v>
      </c>
      <c r="BQ182" s="111" t="str">
        <f t="shared" si="370"/>
        <v>ERROR</v>
      </c>
      <c r="BR182" s="109" t="str">
        <f t="shared" si="371"/>
        <v>ERROR</v>
      </c>
      <c r="BS182" s="110" t="str">
        <f t="shared" si="372"/>
        <v>ERROR</v>
      </c>
      <c r="BT182" s="109" t="str">
        <f t="shared" si="315"/>
        <v>ERROR</v>
      </c>
      <c r="BU182" s="109" t="str">
        <f t="shared" si="316"/>
        <v>ERROR</v>
      </c>
      <c r="BV182" s="109" t="str">
        <f t="shared" si="317"/>
        <v>ERROR</v>
      </c>
      <c r="BW182" s="109" t="str">
        <f t="shared" si="318"/>
        <v>ERROR</v>
      </c>
      <c r="BX182" s="110" t="str">
        <f t="shared" si="373"/>
        <v>ERROR</v>
      </c>
      <c r="BY182" s="110" t="str">
        <f t="shared" si="361"/>
        <v/>
      </c>
      <c r="BZ182" s="117" t="str">
        <f t="shared" si="319"/>
        <v>OK</v>
      </c>
      <c r="CA182" s="104" t="str">
        <f t="shared" si="374"/>
        <v/>
      </c>
      <c r="CB182" s="104" t="str">
        <f t="shared" si="375"/>
        <v/>
      </c>
      <c r="CC182" s="104" t="str">
        <f t="shared" si="376"/>
        <v/>
      </c>
      <c r="CD182" s="109" t="str">
        <f t="shared" si="320"/>
        <v>FAILED CHECKS</v>
      </c>
      <c r="CE182" s="22"/>
      <c r="CF182" s="116" t="str">
        <f t="shared" si="377"/>
        <v>ERROR</v>
      </c>
      <c r="CG182" s="116" t="str">
        <f t="shared" si="378"/>
        <v>-</v>
      </c>
      <c r="CH182" s="116" t="str">
        <f t="shared" si="379"/>
        <v>-</v>
      </c>
      <c r="CI182" s="116" t="str">
        <f t="shared" si="380"/>
        <v>-</v>
      </c>
      <c r="CJ182" s="116">
        <f t="shared" si="321"/>
        <v>0</v>
      </c>
      <c r="CK182" s="116">
        <f t="shared" si="322"/>
        <v>0</v>
      </c>
      <c r="CL182" s="116">
        <f t="shared" si="323"/>
        <v>0</v>
      </c>
      <c r="CM182" s="116">
        <f t="shared" si="324"/>
        <v>0</v>
      </c>
      <c r="CN182" s="116">
        <f t="shared" si="325"/>
        <v>0</v>
      </c>
      <c r="CO182" s="116">
        <f t="shared" si="326"/>
        <v>0</v>
      </c>
      <c r="CP182" s="116">
        <f t="shared" si="327"/>
        <v>0</v>
      </c>
      <c r="CQ182" s="116">
        <f t="shared" si="328"/>
        <v>0</v>
      </c>
      <c r="CR182" s="116">
        <f t="shared" si="329"/>
        <v>0</v>
      </c>
      <c r="CS182" s="116">
        <f t="shared" si="330"/>
        <v>0</v>
      </c>
      <c r="CT182" s="116">
        <f t="shared" si="331"/>
        <v>0</v>
      </c>
      <c r="CU182" s="116">
        <f t="shared" si="332"/>
        <v>0</v>
      </c>
      <c r="CV182" s="116">
        <f t="shared" si="333"/>
        <v>0</v>
      </c>
      <c r="CW182" s="116">
        <f t="shared" si="334"/>
        <v>0</v>
      </c>
      <c r="CX182" s="116">
        <f t="shared" si="335"/>
        <v>0</v>
      </c>
      <c r="CY182" s="116">
        <f t="shared" si="336"/>
        <v>0</v>
      </c>
      <c r="CZ182" s="116">
        <f t="shared" si="337"/>
        <v>0</v>
      </c>
      <c r="DA182" s="116">
        <f t="shared" si="338"/>
        <v>0</v>
      </c>
      <c r="DB182" s="116">
        <f t="shared" si="339"/>
        <v>0</v>
      </c>
      <c r="DC182" s="116">
        <f t="shared" si="340"/>
        <v>0</v>
      </c>
      <c r="DD182" s="116">
        <f t="shared" si="341"/>
        <v>0</v>
      </c>
      <c r="DE182" s="116">
        <f t="shared" si="342"/>
        <v>0</v>
      </c>
      <c r="DF182" s="116">
        <f t="shared" si="343"/>
        <v>0</v>
      </c>
      <c r="DG182" s="116">
        <f t="shared" si="344"/>
        <v>0</v>
      </c>
      <c r="DH182" s="116">
        <f t="shared" si="345"/>
        <v>0</v>
      </c>
      <c r="DI182" s="116">
        <f t="shared" si="346"/>
        <v>0</v>
      </c>
      <c r="DJ182" s="116">
        <f t="shared" si="347"/>
        <v>0</v>
      </c>
      <c r="DK182" s="116">
        <f t="shared" si="348"/>
        <v>0</v>
      </c>
      <c r="DL182" s="116">
        <f t="shared" si="349"/>
        <v>0</v>
      </c>
      <c r="DM182" s="116">
        <f t="shared" si="350"/>
        <v>0</v>
      </c>
      <c r="DN182" s="116">
        <f t="shared" si="351"/>
        <v>0</v>
      </c>
      <c r="DO182" s="116">
        <f t="shared" si="352"/>
        <v>0</v>
      </c>
      <c r="DP182" s="116">
        <f t="shared" si="353"/>
        <v>0</v>
      </c>
      <c r="DQ182" s="116">
        <f t="shared" si="354"/>
        <v>0</v>
      </c>
      <c r="DR182" s="116">
        <f t="shared" si="355"/>
        <v>0</v>
      </c>
      <c r="DS182" s="116">
        <f t="shared" si="356"/>
        <v>0</v>
      </c>
      <c r="DT182" s="116">
        <f t="shared" si="362"/>
        <v>0</v>
      </c>
      <c r="DU182" s="116">
        <f t="shared" si="357"/>
        <v>0</v>
      </c>
      <c r="DV182" s="116">
        <f t="shared" si="381"/>
        <v>0</v>
      </c>
      <c r="DW182" s="116">
        <f t="shared" si="382"/>
        <v>0</v>
      </c>
      <c r="DX182" s="114" t="b">
        <f t="shared" si="271"/>
        <v>0</v>
      </c>
      <c r="DY182" s="116" t="str">
        <f t="shared" si="358"/>
        <v>FAILED CHECKS</v>
      </c>
      <c r="DZ182" s="2"/>
      <c r="EA182" s="105" t="str">
        <f t="shared" si="272"/>
        <v/>
      </c>
      <c r="EB182" s="2"/>
      <c r="EC182" s="105" t="str">
        <f t="shared" si="273"/>
        <v/>
      </c>
      <c r="ED182" s="2"/>
      <c r="EE182" s="105" t="str">
        <f t="shared" si="274"/>
        <v/>
      </c>
      <c r="EF182" s="2"/>
      <c r="EG182" s="6">
        <f t="shared" si="360"/>
        <v>172</v>
      </c>
      <c r="EH182" s="2"/>
      <c r="EI182" s="29" t="str">
        <f>IF(ISBLANK('IP Rules'!P182),"",'IP Rules'!P182)</f>
        <v/>
      </c>
      <c r="EJ182" s="2"/>
      <c r="EK182" s="29" t="str">
        <f>IF(ISBLANK('IP Rules'!R182),"",'IP Rules'!R182)</f>
        <v/>
      </c>
      <c r="EL182" s="2"/>
      <c r="EM182" s="29" t="str">
        <f>IF(ISBLANK('IP Rules'!T182),"",'IP Rules'!T182)</f>
        <v/>
      </c>
      <c r="EN182" s="2"/>
      <c r="EO182" s="7" t="str">
        <f t="shared" si="265"/>
        <v>NO</v>
      </c>
      <c r="EP182" s="7" t="str">
        <f t="shared" si="266"/>
        <v>NO</v>
      </c>
      <c r="EQ182" s="7" t="str">
        <f t="shared" si="267"/>
        <v/>
      </c>
      <c r="ER182" s="7" t="str">
        <f t="shared" si="268"/>
        <v/>
      </c>
      <c r="ES182" s="7" t="str">
        <f>IF(AND(ISNUMBER('IP Rules'!R182),'IP Rules'!R182&gt;=0,'IP Rules'!R182&lt;=65535),"GOOD","BAD")</f>
        <v>BAD</v>
      </c>
      <c r="ET182" s="7" t="str">
        <f>IF(OR(AND(ISNUMBER('IP Rules'!T182),'IP Rules'!T182&gt;=1,'IP Rules'!T182&lt;=65535,'IP Rules'!R182&lt;'IP Rules'!T182),'IP Rules'!T182=""),"GOOD","BAD")</f>
        <v>GOOD</v>
      </c>
      <c r="EU182" s="9" t="str">
        <f t="shared" si="269"/>
        <v/>
      </c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</row>
    <row r="183" spans="1:211" ht="15.75" thickBot="1">
      <c r="A183" s="2"/>
      <c r="B183" s="6">
        <f t="shared" si="359"/>
        <v>173</v>
      </c>
      <c r="C183" s="2"/>
      <c r="D183" s="48" t="str">
        <f>IF(ISBLANK('IP Rules'!H183),"",'IP Rules'!H183)</f>
        <v/>
      </c>
      <c r="E183" s="52" t="str">
        <f t="shared" si="275"/>
        <v/>
      </c>
      <c r="F183" s="52" t="str">
        <f t="shared" si="276"/>
        <v/>
      </c>
      <c r="G183" s="52" t="str">
        <f t="shared" si="277"/>
        <v/>
      </c>
      <c r="H183" s="52" t="str">
        <f t="shared" si="278"/>
        <v/>
      </c>
      <c r="I183" s="52" t="str">
        <f t="shared" si="279"/>
        <v/>
      </c>
      <c r="J183" s="52" t="str">
        <f t="shared" si="280"/>
        <v/>
      </c>
      <c r="K183" s="52" t="str">
        <f t="shared" si="281"/>
        <v/>
      </c>
      <c r="L183" s="52" t="str">
        <f t="shared" si="282"/>
        <v/>
      </c>
      <c r="M183" s="2"/>
      <c r="N183" s="52" t="str">
        <f t="shared" si="283"/>
        <v/>
      </c>
      <c r="O183" s="2"/>
      <c r="P183" s="103" t="str">
        <f>IF(UPPER('IP Rules'!H183)="ANY","",IF(LEN(TRIM('IP Rules'!J183))=0,"",'IP Rules'!J183))</f>
        <v/>
      </c>
      <c r="Q183" s="7" t="str">
        <f t="shared" si="284"/>
        <v/>
      </c>
      <c r="R183" s="109" t="str">
        <f t="shared" si="285"/>
        <v>MISSING</v>
      </c>
      <c r="S183" s="109" t="str">
        <f t="shared" si="286"/>
        <v>MISSING</v>
      </c>
      <c r="T183" s="109" t="str">
        <f t="shared" si="287"/>
        <v>MISSING</v>
      </c>
      <c r="U183" s="110" t="str">
        <f t="shared" si="288"/>
        <v>ERROR</v>
      </c>
      <c r="V183" s="111" t="str">
        <f t="shared" si="289"/>
        <v>ERROR</v>
      </c>
      <c r="W183" s="111" t="str">
        <f t="shared" si="290"/>
        <v>ERROR</v>
      </c>
      <c r="X183" s="111" t="str">
        <f t="shared" si="291"/>
        <v>ERROR</v>
      </c>
      <c r="Y183" s="109" t="str">
        <f t="shared" si="292"/>
        <v>ERROR</v>
      </c>
      <c r="Z183" s="110" t="str">
        <f t="shared" si="293"/>
        <v>ERROR</v>
      </c>
      <c r="AA183" s="109" t="str">
        <f t="shared" si="294"/>
        <v>ERROR</v>
      </c>
      <c r="AB183" s="109" t="str">
        <f t="shared" si="295"/>
        <v>ERROR</v>
      </c>
      <c r="AC183" s="109" t="str">
        <f t="shared" si="296"/>
        <v>ERROR</v>
      </c>
      <c r="AD183" s="109" t="str">
        <f t="shared" si="297"/>
        <v>ERROR</v>
      </c>
      <c r="AE183" s="110" t="str">
        <f t="shared" si="298"/>
        <v>ERROR</v>
      </c>
      <c r="AF183" s="7" t="str">
        <f t="shared" si="299"/>
        <v/>
      </c>
      <c r="AG183" s="104" t="str">
        <f t="shared" si="300"/>
        <v/>
      </c>
      <c r="AH183" s="104" t="str">
        <f t="shared" si="301"/>
        <v/>
      </c>
      <c r="AI183" s="104" t="str">
        <f t="shared" si="302"/>
        <v/>
      </c>
      <c r="AJ183" s="114" t="str">
        <f>IF(AND(Q183&lt;&gt;"ERROR",UPPER('IP Rules'!D183)="GLOBAL",UPPER(N183)="ANY"),"All_IPs","")</f>
        <v/>
      </c>
      <c r="AK183" s="114" t="str">
        <f>IF(AND(Q183&lt;&gt;"ERROR",UPPER('IP Rules'!D183)="NATIONAL",UPPER(N183)="ANY"),"GRP_ALL_CNSP_SUBNETS","")</f>
        <v/>
      </c>
      <c r="AL183" s="104" t="str">
        <f>IF(LEN(TRIM(D183))=0,"",IF(AND(Q183&lt;&gt;"ERROR",UPPER('IP Rules'!H183)&lt;&gt;"ANY"),AI183&amp;N183&amp;"_"&amp;AG183,""))</f>
        <v/>
      </c>
      <c r="AM183" s="109" t="str">
        <f t="shared" si="303"/>
        <v>FAILED CHECKS</v>
      </c>
      <c r="AN183" s="2"/>
      <c r="AO183" s="62" t="str">
        <f t="shared" si="270"/>
        <v/>
      </c>
      <c r="AP183" s="26"/>
      <c r="AQ183" s="62" t="str">
        <f t="shared" si="304"/>
        <v/>
      </c>
      <c r="AR183" s="26"/>
      <c r="AS183" s="6">
        <f>'IP Rules'!F183</f>
        <v>0</v>
      </c>
      <c r="AT183" s="2"/>
      <c r="AU183" s="6">
        <f t="shared" si="305"/>
        <v>173</v>
      </c>
      <c r="AV183" s="2"/>
      <c r="AW183" s="46" t="str">
        <f>IF(ISBLANK('IP Rules'!L183),"",'IP Rules'!L183)</f>
        <v/>
      </c>
      <c r="AX183" s="2"/>
      <c r="AY183" s="52" t="str">
        <f t="shared" si="306"/>
        <v/>
      </c>
      <c r="AZ183" s="52" t="str">
        <f t="shared" si="307"/>
        <v/>
      </c>
      <c r="BA183" s="52" t="str">
        <f t="shared" si="308"/>
        <v/>
      </c>
      <c r="BB183" s="52" t="str">
        <f t="shared" si="309"/>
        <v/>
      </c>
      <c r="BC183" s="52" t="str">
        <f t="shared" si="310"/>
        <v/>
      </c>
      <c r="BD183" s="52" t="str">
        <f t="shared" si="311"/>
        <v/>
      </c>
      <c r="BE183" s="52" t="str">
        <f t="shared" si="312"/>
        <v/>
      </c>
      <c r="BF183" s="52" t="str">
        <f t="shared" si="313"/>
        <v/>
      </c>
      <c r="BG183" s="52" t="str">
        <f t="shared" si="314"/>
        <v/>
      </c>
      <c r="BH183" s="2"/>
      <c r="BI183" s="103" t="str">
        <f>IF(ISBLANK('IP Rules'!N183),"",'IP Rules'!N183)</f>
        <v/>
      </c>
      <c r="BJ183" s="110" t="str">
        <f t="shared" si="363"/>
        <v/>
      </c>
      <c r="BK183" s="109" t="str">
        <f t="shared" si="364"/>
        <v>MISSING</v>
      </c>
      <c r="BL183" s="109" t="str">
        <f t="shared" si="365"/>
        <v>MISSING</v>
      </c>
      <c r="BM183" s="109" t="str">
        <f t="shared" si="366"/>
        <v>MISSING</v>
      </c>
      <c r="BN183" s="110" t="str">
        <f t="shared" si="367"/>
        <v>ERROR</v>
      </c>
      <c r="BO183" s="111" t="str">
        <f t="shared" si="368"/>
        <v>ERROR</v>
      </c>
      <c r="BP183" s="111" t="str">
        <f t="shared" si="369"/>
        <v>ERROR</v>
      </c>
      <c r="BQ183" s="111" t="str">
        <f t="shared" si="370"/>
        <v>ERROR</v>
      </c>
      <c r="BR183" s="109" t="str">
        <f t="shared" si="371"/>
        <v>ERROR</v>
      </c>
      <c r="BS183" s="110" t="str">
        <f t="shared" si="372"/>
        <v>ERROR</v>
      </c>
      <c r="BT183" s="109" t="str">
        <f t="shared" si="315"/>
        <v>ERROR</v>
      </c>
      <c r="BU183" s="109" t="str">
        <f t="shared" si="316"/>
        <v>ERROR</v>
      </c>
      <c r="BV183" s="109" t="str">
        <f t="shared" si="317"/>
        <v>ERROR</v>
      </c>
      <c r="BW183" s="109" t="str">
        <f t="shared" si="318"/>
        <v>ERROR</v>
      </c>
      <c r="BX183" s="110" t="str">
        <f t="shared" si="373"/>
        <v>ERROR</v>
      </c>
      <c r="BY183" s="110" t="str">
        <f t="shared" si="361"/>
        <v/>
      </c>
      <c r="BZ183" s="117" t="str">
        <f t="shared" si="319"/>
        <v>OK</v>
      </c>
      <c r="CA183" s="104" t="str">
        <f t="shared" si="374"/>
        <v/>
      </c>
      <c r="CB183" s="104" t="str">
        <f t="shared" si="375"/>
        <v/>
      </c>
      <c r="CC183" s="104" t="str">
        <f t="shared" si="376"/>
        <v/>
      </c>
      <c r="CD183" s="109" t="str">
        <f t="shared" si="320"/>
        <v>FAILED CHECKS</v>
      </c>
      <c r="CE183" s="22"/>
      <c r="CF183" s="116" t="str">
        <f t="shared" si="377"/>
        <v>ERROR</v>
      </c>
      <c r="CG183" s="116" t="str">
        <f t="shared" si="378"/>
        <v>-</v>
      </c>
      <c r="CH183" s="116" t="str">
        <f t="shared" si="379"/>
        <v>-</v>
      </c>
      <c r="CI183" s="116" t="str">
        <f t="shared" si="380"/>
        <v>-</v>
      </c>
      <c r="CJ183" s="116">
        <f t="shared" si="321"/>
        <v>0</v>
      </c>
      <c r="CK183" s="116">
        <f t="shared" si="322"/>
        <v>0</v>
      </c>
      <c r="CL183" s="116">
        <f t="shared" si="323"/>
        <v>0</v>
      </c>
      <c r="CM183" s="116">
        <f t="shared" si="324"/>
        <v>0</v>
      </c>
      <c r="CN183" s="116">
        <f t="shared" si="325"/>
        <v>0</v>
      </c>
      <c r="CO183" s="116">
        <f t="shared" si="326"/>
        <v>0</v>
      </c>
      <c r="CP183" s="116">
        <f t="shared" si="327"/>
        <v>0</v>
      </c>
      <c r="CQ183" s="116">
        <f t="shared" si="328"/>
        <v>0</v>
      </c>
      <c r="CR183" s="116">
        <f t="shared" si="329"/>
        <v>0</v>
      </c>
      <c r="CS183" s="116">
        <f t="shared" si="330"/>
        <v>0</v>
      </c>
      <c r="CT183" s="116">
        <f t="shared" si="331"/>
        <v>0</v>
      </c>
      <c r="CU183" s="116">
        <f t="shared" si="332"/>
        <v>0</v>
      </c>
      <c r="CV183" s="116">
        <f t="shared" si="333"/>
        <v>0</v>
      </c>
      <c r="CW183" s="116">
        <f t="shared" si="334"/>
        <v>0</v>
      </c>
      <c r="CX183" s="116">
        <f t="shared" si="335"/>
        <v>0</v>
      </c>
      <c r="CY183" s="116">
        <f t="shared" si="336"/>
        <v>0</v>
      </c>
      <c r="CZ183" s="116">
        <f t="shared" si="337"/>
        <v>0</v>
      </c>
      <c r="DA183" s="116">
        <f t="shared" si="338"/>
        <v>0</v>
      </c>
      <c r="DB183" s="116">
        <f t="shared" si="339"/>
        <v>0</v>
      </c>
      <c r="DC183" s="116">
        <f t="shared" si="340"/>
        <v>0</v>
      </c>
      <c r="DD183" s="116">
        <f t="shared" si="341"/>
        <v>0</v>
      </c>
      <c r="DE183" s="116">
        <f t="shared" si="342"/>
        <v>0</v>
      </c>
      <c r="DF183" s="116">
        <f t="shared" si="343"/>
        <v>0</v>
      </c>
      <c r="DG183" s="116">
        <f t="shared" si="344"/>
        <v>0</v>
      </c>
      <c r="DH183" s="116">
        <f t="shared" si="345"/>
        <v>0</v>
      </c>
      <c r="DI183" s="116">
        <f t="shared" si="346"/>
        <v>0</v>
      </c>
      <c r="DJ183" s="116">
        <f t="shared" si="347"/>
        <v>0</v>
      </c>
      <c r="DK183" s="116">
        <f t="shared" si="348"/>
        <v>0</v>
      </c>
      <c r="DL183" s="116">
        <f t="shared" si="349"/>
        <v>0</v>
      </c>
      <c r="DM183" s="116">
        <f t="shared" si="350"/>
        <v>0</v>
      </c>
      <c r="DN183" s="116">
        <f t="shared" si="351"/>
        <v>0</v>
      </c>
      <c r="DO183" s="116">
        <f t="shared" si="352"/>
        <v>0</v>
      </c>
      <c r="DP183" s="116">
        <f t="shared" si="353"/>
        <v>0</v>
      </c>
      <c r="DQ183" s="116">
        <f t="shared" si="354"/>
        <v>0</v>
      </c>
      <c r="DR183" s="116">
        <f t="shared" si="355"/>
        <v>0</v>
      </c>
      <c r="DS183" s="116">
        <f t="shared" si="356"/>
        <v>0</v>
      </c>
      <c r="DT183" s="116">
        <f t="shared" si="362"/>
        <v>0</v>
      </c>
      <c r="DU183" s="116">
        <f t="shared" si="357"/>
        <v>0</v>
      </c>
      <c r="DV183" s="116">
        <f t="shared" si="381"/>
        <v>0</v>
      </c>
      <c r="DW183" s="116">
        <f t="shared" si="382"/>
        <v>0</v>
      </c>
      <c r="DX183" s="114" t="b">
        <f t="shared" si="271"/>
        <v>0</v>
      </c>
      <c r="DY183" s="116" t="str">
        <f t="shared" si="358"/>
        <v>FAILED CHECKS</v>
      </c>
      <c r="DZ183" s="2"/>
      <c r="EA183" s="105" t="str">
        <f t="shared" si="272"/>
        <v/>
      </c>
      <c r="EB183" s="2"/>
      <c r="EC183" s="105" t="str">
        <f t="shared" si="273"/>
        <v/>
      </c>
      <c r="ED183" s="2"/>
      <c r="EE183" s="105" t="str">
        <f t="shared" si="274"/>
        <v/>
      </c>
      <c r="EF183" s="2"/>
      <c r="EG183" s="6">
        <f t="shared" si="360"/>
        <v>173</v>
      </c>
      <c r="EH183" s="2"/>
      <c r="EI183" s="29" t="str">
        <f>IF(ISBLANK('IP Rules'!P183),"",'IP Rules'!P183)</f>
        <v/>
      </c>
      <c r="EJ183" s="2"/>
      <c r="EK183" s="29" t="str">
        <f>IF(ISBLANK('IP Rules'!R183),"",'IP Rules'!R183)</f>
        <v/>
      </c>
      <c r="EL183" s="2"/>
      <c r="EM183" s="29" t="str">
        <f>IF(ISBLANK('IP Rules'!T183),"",'IP Rules'!T183)</f>
        <v/>
      </c>
      <c r="EN183" s="2"/>
      <c r="EO183" s="7" t="str">
        <f t="shared" si="265"/>
        <v>NO</v>
      </c>
      <c r="EP183" s="7" t="str">
        <f t="shared" si="266"/>
        <v>NO</v>
      </c>
      <c r="EQ183" s="7" t="str">
        <f t="shared" si="267"/>
        <v/>
      </c>
      <c r="ER183" s="7" t="str">
        <f t="shared" si="268"/>
        <v/>
      </c>
      <c r="ES183" s="7" t="str">
        <f>IF(AND(ISNUMBER('IP Rules'!R183),'IP Rules'!R183&gt;=0,'IP Rules'!R183&lt;=65535),"GOOD","BAD")</f>
        <v>BAD</v>
      </c>
      <c r="ET183" s="7" t="str">
        <f>IF(OR(AND(ISNUMBER('IP Rules'!T183),'IP Rules'!T183&gt;=1,'IP Rules'!T183&lt;=65535,'IP Rules'!R183&lt;'IP Rules'!T183),'IP Rules'!T183=""),"GOOD","BAD")</f>
        <v>GOOD</v>
      </c>
      <c r="EU183" s="9" t="str">
        <f t="shared" si="269"/>
        <v/>
      </c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</row>
    <row r="184" spans="1:211" ht="15.75" thickBot="1">
      <c r="A184" s="2"/>
      <c r="B184" s="6">
        <f t="shared" si="359"/>
        <v>174</v>
      </c>
      <c r="C184" s="2"/>
      <c r="D184" s="48" t="str">
        <f>IF(ISBLANK('IP Rules'!H184),"",'IP Rules'!H184)</f>
        <v/>
      </c>
      <c r="E184" s="52" t="str">
        <f t="shared" si="275"/>
        <v/>
      </c>
      <c r="F184" s="52" t="str">
        <f t="shared" si="276"/>
        <v/>
      </c>
      <c r="G184" s="52" t="str">
        <f t="shared" si="277"/>
        <v/>
      </c>
      <c r="H184" s="52" t="str">
        <f t="shared" si="278"/>
        <v/>
      </c>
      <c r="I184" s="52" t="str">
        <f t="shared" si="279"/>
        <v/>
      </c>
      <c r="J184" s="52" t="str">
        <f t="shared" si="280"/>
        <v/>
      </c>
      <c r="K184" s="52" t="str">
        <f t="shared" si="281"/>
        <v/>
      </c>
      <c r="L184" s="52" t="str">
        <f t="shared" si="282"/>
        <v/>
      </c>
      <c r="M184" s="2"/>
      <c r="N184" s="52" t="str">
        <f t="shared" si="283"/>
        <v/>
      </c>
      <c r="O184" s="2"/>
      <c r="P184" s="103" t="str">
        <f>IF(UPPER('IP Rules'!H184)="ANY","",IF(LEN(TRIM('IP Rules'!J184))=0,"",'IP Rules'!J184))</f>
        <v/>
      </c>
      <c r="Q184" s="7" t="str">
        <f t="shared" si="284"/>
        <v/>
      </c>
      <c r="R184" s="109" t="str">
        <f t="shared" si="285"/>
        <v>MISSING</v>
      </c>
      <c r="S184" s="109" t="str">
        <f t="shared" si="286"/>
        <v>MISSING</v>
      </c>
      <c r="T184" s="109" t="str">
        <f t="shared" si="287"/>
        <v>MISSING</v>
      </c>
      <c r="U184" s="110" t="str">
        <f t="shared" si="288"/>
        <v>ERROR</v>
      </c>
      <c r="V184" s="111" t="str">
        <f t="shared" si="289"/>
        <v>ERROR</v>
      </c>
      <c r="W184" s="111" t="str">
        <f t="shared" si="290"/>
        <v>ERROR</v>
      </c>
      <c r="X184" s="111" t="str">
        <f t="shared" si="291"/>
        <v>ERROR</v>
      </c>
      <c r="Y184" s="109" t="str">
        <f t="shared" si="292"/>
        <v>ERROR</v>
      </c>
      <c r="Z184" s="110" t="str">
        <f t="shared" si="293"/>
        <v>ERROR</v>
      </c>
      <c r="AA184" s="109" t="str">
        <f t="shared" si="294"/>
        <v>ERROR</v>
      </c>
      <c r="AB184" s="109" t="str">
        <f t="shared" si="295"/>
        <v>ERROR</v>
      </c>
      <c r="AC184" s="109" t="str">
        <f t="shared" si="296"/>
        <v>ERROR</v>
      </c>
      <c r="AD184" s="109" t="str">
        <f t="shared" si="297"/>
        <v>ERROR</v>
      </c>
      <c r="AE184" s="110" t="str">
        <f t="shared" si="298"/>
        <v>ERROR</v>
      </c>
      <c r="AF184" s="7" t="str">
        <f t="shared" si="299"/>
        <v/>
      </c>
      <c r="AG184" s="104" t="str">
        <f t="shared" si="300"/>
        <v/>
      </c>
      <c r="AH184" s="104" t="str">
        <f t="shared" si="301"/>
        <v/>
      </c>
      <c r="AI184" s="104" t="str">
        <f t="shared" si="302"/>
        <v/>
      </c>
      <c r="AJ184" s="114" t="str">
        <f>IF(AND(Q184&lt;&gt;"ERROR",UPPER('IP Rules'!D184)="GLOBAL",UPPER(N184)="ANY"),"All_IPs","")</f>
        <v/>
      </c>
      <c r="AK184" s="114" t="str">
        <f>IF(AND(Q184&lt;&gt;"ERROR",UPPER('IP Rules'!D184)="NATIONAL",UPPER(N184)="ANY"),"GRP_ALL_CNSP_SUBNETS","")</f>
        <v/>
      </c>
      <c r="AL184" s="104" t="str">
        <f>IF(LEN(TRIM(D184))=0,"",IF(AND(Q184&lt;&gt;"ERROR",UPPER('IP Rules'!H184)&lt;&gt;"ANY"),AI184&amp;N184&amp;"_"&amp;AG184,""))</f>
        <v/>
      </c>
      <c r="AM184" s="109" t="str">
        <f t="shared" si="303"/>
        <v>FAILED CHECKS</v>
      </c>
      <c r="AN184" s="2"/>
      <c r="AO184" s="62" t="str">
        <f t="shared" si="270"/>
        <v/>
      </c>
      <c r="AP184" s="26"/>
      <c r="AQ184" s="62" t="str">
        <f t="shared" si="304"/>
        <v/>
      </c>
      <c r="AR184" s="26"/>
      <c r="AS184" s="6">
        <f>'IP Rules'!F184</f>
        <v>0</v>
      </c>
      <c r="AT184" s="2"/>
      <c r="AU184" s="6">
        <f t="shared" si="305"/>
        <v>174</v>
      </c>
      <c r="AV184" s="2"/>
      <c r="AW184" s="46" t="str">
        <f>IF(ISBLANK('IP Rules'!L184),"",'IP Rules'!L184)</f>
        <v/>
      </c>
      <c r="AX184" s="2"/>
      <c r="AY184" s="52" t="str">
        <f t="shared" si="306"/>
        <v/>
      </c>
      <c r="AZ184" s="52" t="str">
        <f t="shared" si="307"/>
        <v/>
      </c>
      <c r="BA184" s="52" t="str">
        <f t="shared" si="308"/>
        <v/>
      </c>
      <c r="BB184" s="52" t="str">
        <f t="shared" si="309"/>
        <v/>
      </c>
      <c r="BC184" s="52" t="str">
        <f t="shared" si="310"/>
        <v/>
      </c>
      <c r="BD184" s="52" t="str">
        <f t="shared" si="311"/>
        <v/>
      </c>
      <c r="BE184" s="52" t="str">
        <f t="shared" si="312"/>
        <v/>
      </c>
      <c r="BF184" s="52" t="str">
        <f t="shared" si="313"/>
        <v/>
      </c>
      <c r="BG184" s="52" t="str">
        <f t="shared" si="314"/>
        <v/>
      </c>
      <c r="BH184" s="2"/>
      <c r="BI184" s="103" t="str">
        <f>IF(ISBLANK('IP Rules'!N184),"",'IP Rules'!N184)</f>
        <v/>
      </c>
      <c r="BJ184" s="110" t="str">
        <f t="shared" si="363"/>
        <v/>
      </c>
      <c r="BK184" s="109" t="str">
        <f t="shared" si="364"/>
        <v>MISSING</v>
      </c>
      <c r="BL184" s="109" t="str">
        <f t="shared" si="365"/>
        <v>MISSING</v>
      </c>
      <c r="BM184" s="109" t="str">
        <f t="shared" si="366"/>
        <v>MISSING</v>
      </c>
      <c r="BN184" s="110" t="str">
        <f t="shared" si="367"/>
        <v>ERROR</v>
      </c>
      <c r="BO184" s="111" t="str">
        <f t="shared" si="368"/>
        <v>ERROR</v>
      </c>
      <c r="BP184" s="111" t="str">
        <f t="shared" si="369"/>
        <v>ERROR</v>
      </c>
      <c r="BQ184" s="111" t="str">
        <f t="shared" si="370"/>
        <v>ERROR</v>
      </c>
      <c r="BR184" s="109" t="str">
        <f t="shared" si="371"/>
        <v>ERROR</v>
      </c>
      <c r="BS184" s="110" t="str">
        <f t="shared" si="372"/>
        <v>ERROR</v>
      </c>
      <c r="BT184" s="109" t="str">
        <f t="shared" si="315"/>
        <v>ERROR</v>
      </c>
      <c r="BU184" s="109" t="str">
        <f t="shared" si="316"/>
        <v>ERROR</v>
      </c>
      <c r="BV184" s="109" t="str">
        <f t="shared" si="317"/>
        <v>ERROR</v>
      </c>
      <c r="BW184" s="109" t="str">
        <f t="shared" si="318"/>
        <v>ERROR</v>
      </c>
      <c r="BX184" s="110" t="str">
        <f t="shared" si="373"/>
        <v>ERROR</v>
      </c>
      <c r="BY184" s="110" t="str">
        <f t="shared" si="361"/>
        <v/>
      </c>
      <c r="BZ184" s="117" t="str">
        <f t="shared" si="319"/>
        <v>OK</v>
      </c>
      <c r="CA184" s="104" t="str">
        <f t="shared" si="374"/>
        <v/>
      </c>
      <c r="CB184" s="104" t="str">
        <f t="shared" si="375"/>
        <v/>
      </c>
      <c r="CC184" s="104" t="str">
        <f t="shared" si="376"/>
        <v/>
      </c>
      <c r="CD184" s="109" t="str">
        <f t="shared" si="320"/>
        <v>FAILED CHECKS</v>
      </c>
      <c r="CE184" s="22"/>
      <c r="CF184" s="116" t="str">
        <f t="shared" si="377"/>
        <v>ERROR</v>
      </c>
      <c r="CG184" s="116" t="str">
        <f t="shared" si="378"/>
        <v>-</v>
      </c>
      <c r="CH184" s="116" t="str">
        <f t="shared" si="379"/>
        <v>-</v>
      </c>
      <c r="CI184" s="116" t="str">
        <f t="shared" si="380"/>
        <v>-</v>
      </c>
      <c r="CJ184" s="116">
        <f t="shared" si="321"/>
        <v>0</v>
      </c>
      <c r="CK184" s="116">
        <f t="shared" si="322"/>
        <v>0</v>
      </c>
      <c r="CL184" s="116">
        <f t="shared" si="323"/>
        <v>0</v>
      </c>
      <c r="CM184" s="116">
        <f t="shared" si="324"/>
        <v>0</v>
      </c>
      <c r="CN184" s="116">
        <f t="shared" si="325"/>
        <v>0</v>
      </c>
      <c r="CO184" s="116">
        <f t="shared" si="326"/>
        <v>0</v>
      </c>
      <c r="CP184" s="116">
        <f t="shared" si="327"/>
        <v>0</v>
      </c>
      <c r="CQ184" s="116">
        <f t="shared" si="328"/>
        <v>0</v>
      </c>
      <c r="CR184" s="116">
        <f t="shared" si="329"/>
        <v>0</v>
      </c>
      <c r="CS184" s="116">
        <f t="shared" si="330"/>
        <v>0</v>
      </c>
      <c r="CT184" s="116">
        <f t="shared" si="331"/>
        <v>0</v>
      </c>
      <c r="CU184" s="116">
        <f t="shared" si="332"/>
        <v>0</v>
      </c>
      <c r="CV184" s="116">
        <f t="shared" si="333"/>
        <v>0</v>
      </c>
      <c r="CW184" s="116">
        <f t="shared" si="334"/>
        <v>0</v>
      </c>
      <c r="CX184" s="116">
        <f t="shared" si="335"/>
        <v>0</v>
      </c>
      <c r="CY184" s="116">
        <f t="shared" si="336"/>
        <v>0</v>
      </c>
      <c r="CZ184" s="116">
        <f t="shared" si="337"/>
        <v>0</v>
      </c>
      <c r="DA184" s="116">
        <f t="shared" si="338"/>
        <v>0</v>
      </c>
      <c r="DB184" s="116">
        <f t="shared" si="339"/>
        <v>0</v>
      </c>
      <c r="DC184" s="116">
        <f t="shared" si="340"/>
        <v>0</v>
      </c>
      <c r="DD184" s="116">
        <f t="shared" si="341"/>
        <v>0</v>
      </c>
      <c r="DE184" s="116">
        <f t="shared" si="342"/>
        <v>0</v>
      </c>
      <c r="DF184" s="116">
        <f t="shared" si="343"/>
        <v>0</v>
      </c>
      <c r="DG184" s="116">
        <f t="shared" si="344"/>
        <v>0</v>
      </c>
      <c r="DH184" s="116">
        <f t="shared" si="345"/>
        <v>0</v>
      </c>
      <c r="DI184" s="116">
        <f t="shared" si="346"/>
        <v>0</v>
      </c>
      <c r="DJ184" s="116">
        <f t="shared" si="347"/>
        <v>0</v>
      </c>
      <c r="DK184" s="116">
        <f t="shared" si="348"/>
        <v>0</v>
      </c>
      <c r="DL184" s="116">
        <f t="shared" si="349"/>
        <v>0</v>
      </c>
      <c r="DM184" s="116">
        <f t="shared" si="350"/>
        <v>0</v>
      </c>
      <c r="DN184" s="116">
        <f t="shared" si="351"/>
        <v>0</v>
      </c>
      <c r="DO184" s="116">
        <f t="shared" si="352"/>
        <v>0</v>
      </c>
      <c r="DP184" s="116">
        <f t="shared" si="353"/>
        <v>0</v>
      </c>
      <c r="DQ184" s="116">
        <f t="shared" si="354"/>
        <v>0</v>
      </c>
      <c r="DR184" s="116">
        <f t="shared" si="355"/>
        <v>0</v>
      </c>
      <c r="DS184" s="116">
        <f t="shared" si="356"/>
        <v>0</v>
      </c>
      <c r="DT184" s="116">
        <f t="shared" si="362"/>
        <v>0</v>
      </c>
      <c r="DU184" s="116">
        <f t="shared" si="357"/>
        <v>0</v>
      </c>
      <c r="DV184" s="116">
        <f t="shared" si="381"/>
        <v>0</v>
      </c>
      <c r="DW184" s="116">
        <f t="shared" si="382"/>
        <v>0</v>
      </c>
      <c r="DX184" s="114" t="b">
        <f t="shared" si="271"/>
        <v>0</v>
      </c>
      <c r="DY184" s="116" t="str">
        <f t="shared" si="358"/>
        <v>FAILED CHECKS</v>
      </c>
      <c r="DZ184" s="2"/>
      <c r="EA184" s="105" t="str">
        <f t="shared" si="272"/>
        <v/>
      </c>
      <c r="EB184" s="2"/>
      <c r="EC184" s="105" t="str">
        <f t="shared" si="273"/>
        <v/>
      </c>
      <c r="ED184" s="2"/>
      <c r="EE184" s="105" t="str">
        <f t="shared" si="274"/>
        <v/>
      </c>
      <c r="EF184" s="2"/>
      <c r="EG184" s="6">
        <f t="shared" si="360"/>
        <v>174</v>
      </c>
      <c r="EH184" s="2"/>
      <c r="EI184" s="29" t="str">
        <f>IF(ISBLANK('IP Rules'!P184),"",'IP Rules'!P184)</f>
        <v/>
      </c>
      <c r="EJ184" s="2"/>
      <c r="EK184" s="29" t="str">
        <f>IF(ISBLANK('IP Rules'!R184),"",'IP Rules'!R184)</f>
        <v/>
      </c>
      <c r="EL184" s="2"/>
      <c r="EM184" s="29" t="str">
        <f>IF(ISBLANK('IP Rules'!T184),"",'IP Rules'!T184)</f>
        <v/>
      </c>
      <c r="EN184" s="2"/>
      <c r="EO184" s="7" t="str">
        <f t="shared" si="265"/>
        <v>NO</v>
      </c>
      <c r="EP184" s="7" t="str">
        <f t="shared" si="266"/>
        <v>NO</v>
      </c>
      <c r="EQ184" s="7" t="str">
        <f t="shared" si="267"/>
        <v/>
      </c>
      <c r="ER184" s="7" t="str">
        <f t="shared" si="268"/>
        <v/>
      </c>
      <c r="ES184" s="7" t="str">
        <f>IF(AND(ISNUMBER('IP Rules'!R184),'IP Rules'!R184&gt;=0,'IP Rules'!R184&lt;=65535),"GOOD","BAD")</f>
        <v>BAD</v>
      </c>
      <c r="ET184" s="7" t="str">
        <f>IF(OR(AND(ISNUMBER('IP Rules'!T184),'IP Rules'!T184&gt;=1,'IP Rules'!T184&lt;=65535,'IP Rules'!R184&lt;'IP Rules'!T184),'IP Rules'!T184=""),"GOOD","BAD")</f>
        <v>GOOD</v>
      </c>
      <c r="EU184" s="9" t="str">
        <f t="shared" si="269"/>
        <v/>
      </c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</row>
    <row r="185" spans="1:211" ht="15.75" thickBot="1">
      <c r="A185" s="2"/>
      <c r="B185" s="6">
        <f t="shared" si="359"/>
        <v>175</v>
      </c>
      <c r="C185" s="2"/>
      <c r="D185" s="48" t="str">
        <f>IF(ISBLANK('IP Rules'!H185),"",'IP Rules'!H185)</f>
        <v/>
      </c>
      <c r="E185" s="52" t="str">
        <f t="shared" si="275"/>
        <v/>
      </c>
      <c r="F185" s="52" t="str">
        <f t="shared" si="276"/>
        <v/>
      </c>
      <c r="G185" s="52" t="str">
        <f t="shared" si="277"/>
        <v/>
      </c>
      <c r="H185" s="52" t="str">
        <f t="shared" si="278"/>
        <v/>
      </c>
      <c r="I185" s="52" t="str">
        <f t="shared" si="279"/>
        <v/>
      </c>
      <c r="J185" s="52" t="str">
        <f t="shared" si="280"/>
        <v/>
      </c>
      <c r="K185" s="52" t="str">
        <f t="shared" si="281"/>
        <v/>
      </c>
      <c r="L185" s="52" t="str">
        <f t="shared" si="282"/>
        <v/>
      </c>
      <c r="M185" s="2"/>
      <c r="N185" s="52" t="str">
        <f t="shared" si="283"/>
        <v/>
      </c>
      <c r="O185" s="2"/>
      <c r="P185" s="103" t="str">
        <f>IF(UPPER('IP Rules'!H185)="ANY","",IF(LEN(TRIM('IP Rules'!J185))=0,"",'IP Rules'!J185))</f>
        <v/>
      </c>
      <c r="Q185" s="7" t="str">
        <f t="shared" si="284"/>
        <v/>
      </c>
      <c r="R185" s="109" t="str">
        <f t="shared" si="285"/>
        <v>MISSING</v>
      </c>
      <c r="S185" s="109" t="str">
        <f t="shared" si="286"/>
        <v>MISSING</v>
      </c>
      <c r="T185" s="109" t="str">
        <f t="shared" si="287"/>
        <v>MISSING</v>
      </c>
      <c r="U185" s="110" t="str">
        <f t="shared" si="288"/>
        <v>ERROR</v>
      </c>
      <c r="V185" s="111" t="str">
        <f t="shared" si="289"/>
        <v>ERROR</v>
      </c>
      <c r="W185" s="111" t="str">
        <f t="shared" si="290"/>
        <v>ERROR</v>
      </c>
      <c r="X185" s="111" t="str">
        <f t="shared" si="291"/>
        <v>ERROR</v>
      </c>
      <c r="Y185" s="109" t="str">
        <f t="shared" si="292"/>
        <v>ERROR</v>
      </c>
      <c r="Z185" s="110" t="str">
        <f t="shared" si="293"/>
        <v>ERROR</v>
      </c>
      <c r="AA185" s="109" t="str">
        <f t="shared" si="294"/>
        <v>ERROR</v>
      </c>
      <c r="AB185" s="109" t="str">
        <f t="shared" si="295"/>
        <v>ERROR</v>
      </c>
      <c r="AC185" s="109" t="str">
        <f t="shared" si="296"/>
        <v>ERROR</v>
      </c>
      <c r="AD185" s="109" t="str">
        <f t="shared" si="297"/>
        <v>ERROR</v>
      </c>
      <c r="AE185" s="110" t="str">
        <f t="shared" si="298"/>
        <v>ERROR</v>
      </c>
      <c r="AF185" s="7" t="str">
        <f t="shared" si="299"/>
        <v/>
      </c>
      <c r="AG185" s="104" t="str">
        <f t="shared" si="300"/>
        <v/>
      </c>
      <c r="AH185" s="104" t="str">
        <f t="shared" si="301"/>
        <v/>
      </c>
      <c r="AI185" s="104" t="str">
        <f t="shared" si="302"/>
        <v/>
      </c>
      <c r="AJ185" s="114" t="str">
        <f>IF(AND(Q185&lt;&gt;"ERROR",UPPER('IP Rules'!D185)="GLOBAL",UPPER(N185)="ANY"),"All_IPs","")</f>
        <v/>
      </c>
      <c r="AK185" s="114" t="str">
        <f>IF(AND(Q185&lt;&gt;"ERROR",UPPER('IP Rules'!D185)="NATIONAL",UPPER(N185)="ANY"),"GRP_ALL_CNSP_SUBNETS","")</f>
        <v/>
      </c>
      <c r="AL185" s="104" t="str">
        <f>IF(LEN(TRIM(D185))=0,"",IF(AND(Q185&lt;&gt;"ERROR",UPPER('IP Rules'!H185)&lt;&gt;"ANY"),AI185&amp;N185&amp;"_"&amp;AG185,""))</f>
        <v/>
      </c>
      <c r="AM185" s="109" t="str">
        <f t="shared" si="303"/>
        <v>FAILED CHECKS</v>
      </c>
      <c r="AN185" s="2"/>
      <c r="AO185" s="62" t="str">
        <f t="shared" si="270"/>
        <v/>
      </c>
      <c r="AP185" s="26"/>
      <c r="AQ185" s="62" t="str">
        <f t="shared" si="304"/>
        <v/>
      </c>
      <c r="AR185" s="26"/>
      <c r="AS185" s="6">
        <f>'IP Rules'!F185</f>
        <v>0</v>
      </c>
      <c r="AT185" s="2"/>
      <c r="AU185" s="6">
        <f t="shared" si="305"/>
        <v>175</v>
      </c>
      <c r="AV185" s="2"/>
      <c r="AW185" s="46" t="str">
        <f>IF(ISBLANK('IP Rules'!L185),"",'IP Rules'!L185)</f>
        <v/>
      </c>
      <c r="AX185" s="2"/>
      <c r="AY185" s="52" t="str">
        <f t="shared" si="306"/>
        <v/>
      </c>
      <c r="AZ185" s="52" t="str">
        <f t="shared" si="307"/>
        <v/>
      </c>
      <c r="BA185" s="52" t="str">
        <f t="shared" si="308"/>
        <v/>
      </c>
      <c r="BB185" s="52" t="str">
        <f t="shared" si="309"/>
        <v/>
      </c>
      <c r="BC185" s="52" t="str">
        <f t="shared" si="310"/>
        <v/>
      </c>
      <c r="BD185" s="52" t="str">
        <f t="shared" si="311"/>
        <v/>
      </c>
      <c r="BE185" s="52" t="str">
        <f t="shared" si="312"/>
        <v/>
      </c>
      <c r="BF185" s="52" t="str">
        <f t="shared" si="313"/>
        <v/>
      </c>
      <c r="BG185" s="52" t="str">
        <f t="shared" si="314"/>
        <v/>
      </c>
      <c r="BH185" s="2"/>
      <c r="BI185" s="103" t="str">
        <f>IF(ISBLANK('IP Rules'!N185),"",'IP Rules'!N185)</f>
        <v/>
      </c>
      <c r="BJ185" s="110" t="str">
        <f t="shared" si="363"/>
        <v/>
      </c>
      <c r="BK185" s="109" t="str">
        <f t="shared" si="364"/>
        <v>MISSING</v>
      </c>
      <c r="BL185" s="109" t="str">
        <f t="shared" si="365"/>
        <v>MISSING</v>
      </c>
      <c r="BM185" s="109" t="str">
        <f t="shared" si="366"/>
        <v>MISSING</v>
      </c>
      <c r="BN185" s="110" t="str">
        <f t="shared" si="367"/>
        <v>ERROR</v>
      </c>
      <c r="BO185" s="111" t="str">
        <f t="shared" si="368"/>
        <v>ERROR</v>
      </c>
      <c r="BP185" s="111" t="str">
        <f t="shared" si="369"/>
        <v>ERROR</v>
      </c>
      <c r="BQ185" s="111" t="str">
        <f t="shared" si="370"/>
        <v>ERROR</v>
      </c>
      <c r="BR185" s="109" t="str">
        <f t="shared" si="371"/>
        <v>ERROR</v>
      </c>
      <c r="BS185" s="110" t="str">
        <f t="shared" si="372"/>
        <v>ERROR</v>
      </c>
      <c r="BT185" s="109" t="str">
        <f t="shared" si="315"/>
        <v>ERROR</v>
      </c>
      <c r="BU185" s="109" t="str">
        <f t="shared" si="316"/>
        <v>ERROR</v>
      </c>
      <c r="BV185" s="109" t="str">
        <f t="shared" si="317"/>
        <v>ERROR</v>
      </c>
      <c r="BW185" s="109" t="str">
        <f t="shared" si="318"/>
        <v>ERROR</v>
      </c>
      <c r="BX185" s="110" t="str">
        <f t="shared" si="373"/>
        <v>ERROR</v>
      </c>
      <c r="BY185" s="110" t="str">
        <f t="shared" si="361"/>
        <v/>
      </c>
      <c r="BZ185" s="117" t="str">
        <f t="shared" si="319"/>
        <v>OK</v>
      </c>
      <c r="CA185" s="104" t="str">
        <f t="shared" si="374"/>
        <v/>
      </c>
      <c r="CB185" s="104" t="str">
        <f t="shared" si="375"/>
        <v/>
      </c>
      <c r="CC185" s="104" t="str">
        <f t="shared" si="376"/>
        <v/>
      </c>
      <c r="CD185" s="109" t="str">
        <f t="shared" si="320"/>
        <v>FAILED CHECKS</v>
      </c>
      <c r="CE185" s="22"/>
      <c r="CF185" s="116" t="str">
        <f t="shared" si="377"/>
        <v>ERROR</v>
      </c>
      <c r="CG185" s="116" t="str">
        <f t="shared" si="378"/>
        <v>-</v>
      </c>
      <c r="CH185" s="116" t="str">
        <f t="shared" si="379"/>
        <v>-</v>
      </c>
      <c r="CI185" s="116" t="str">
        <f t="shared" si="380"/>
        <v>-</v>
      </c>
      <c r="CJ185" s="116">
        <f t="shared" si="321"/>
        <v>0</v>
      </c>
      <c r="CK185" s="116">
        <f t="shared" si="322"/>
        <v>0</v>
      </c>
      <c r="CL185" s="116">
        <f t="shared" si="323"/>
        <v>0</v>
      </c>
      <c r="CM185" s="116">
        <f t="shared" si="324"/>
        <v>0</v>
      </c>
      <c r="CN185" s="116">
        <f t="shared" si="325"/>
        <v>0</v>
      </c>
      <c r="CO185" s="116">
        <f t="shared" si="326"/>
        <v>0</v>
      </c>
      <c r="CP185" s="116">
        <f t="shared" si="327"/>
        <v>0</v>
      </c>
      <c r="CQ185" s="116">
        <f t="shared" si="328"/>
        <v>0</v>
      </c>
      <c r="CR185" s="116">
        <f t="shared" si="329"/>
        <v>0</v>
      </c>
      <c r="CS185" s="116">
        <f t="shared" si="330"/>
        <v>0</v>
      </c>
      <c r="CT185" s="116">
        <f t="shared" si="331"/>
        <v>0</v>
      </c>
      <c r="CU185" s="116">
        <f t="shared" si="332"/>
        <v>0</v>
      </c>
      <c r="CV185" s="116">
        <f t="shared" si="333"/>
        <v>0</v>
      </c>
      <c r="CW185" s="116">
        <f t="shared" si="334"/>
        <v>0</v>
      </c>
      <c r="CX185" s="116">
        <f t="shared" si="335"/>
        <v>0</v>
      </c>
      <c r="CY185" s="116">
        <f t="shared" si="336"/>
        <v>0</v>
      </c>
      <c r="CZ185" s="116">
        <f t="shared" si="337"/>
        <v>0</v>
      </c>
      <c r="DA185" s="116">
        <f t="shared" si="338"/>
        <v>0</v>
      </c>
      <c r="DB185" s="116">
        <f t="shared" si="339"/>
        <v>0</v>
      </c>
      <c r="DC185" s="116">
        <f t="shared" si="340"/>
        <v>0</v>
      </c>
      <c r="DD185" s="116">
        <f t="shared" si="341"/>
        <v>0</v>
      </c>
      <c r="DE185" s="116">
        <f t="shared" si="342"/>
        <v>0</v>
      </c>
      <c r="DF185" s="116">
        <f t="shared" si="343"/>
        <v>0</v>
      </c>
      <c r="DG185" s="116">
        <f t="shared" si="344"/>
        <v>0</v>
      </c>
      <c r="DH185" s="116">
        <f t="shared" si="345"/>
        <v>0</v>
      </c>
      <c r="DI185" s="116">
        <f t="shared" si="346"/>
        <v>0</v>
      </c>
      <c r="DJ185" s="116">
        <f t="shared" si="347"/>
        <v>0</v>
      </c>
      <c r="DK185" s="116">
        <f t="shared" si="348"/>
        <v>0</v>
      </c>
      <c r="DL185" s="116">
        <f t="shared" si="349"/>
        <v>0</v>
      </c>
      <c r="DM185" s="116">
        <f t="shared" si="350"/>
        <v>0</v>
      </c>
      <c r="DN185" s="116">
        <f t="shared" si="351"/>
        <v>0</v>
      </c>
      <c r="DO185" s="116">
        <f t="shared" si="352"/>
        <v>0</v>
      </c>
      <c r="DP185" s="116">
        <f t="shared" si="353"/>
        <v>0</v>
      </c>
      <c r="DQ185" s="116">
        <f t="shared" si="354"/>
        <v>0</v>
      </c>
      <c r="DR185" s="116">
        <f t="shared" si="355"/>
        <v>0</v>
      </c>
      <c r="DS185" s="116">
        <f t="shared" si="356"/>
        <v>0</v>
      </c>
      <c r="DT185" s="116">
        <f t="shared" si="362"/>
        <v>0</v>
      </c>
      <c r="DU185" s="116">
        <f t="shared" si="357"/>
        <v>0</v>
      </c>
      <c r="DV185" s="116">
        <f t="shared" si="381"/>
        <v>0</v>
      </c>
      <c r="DW185" s="116">
        <f t="shared" si="382"/>
        <v>0</v>
      </c>
      <c r="DX185" s="114" t="b">
        <f t="shared" si="271"/>
        <v>0</v>
      </c>
      <c r="DY185" s="116" t="str">
        <f t="shared" si="358"/>
        <v>FAILED CHECKS</v>
      </c>
      <c r="DZ185" s="2"/>
      <c r="EA185" s="105" t="str">
        <f t="shared" si="272"/>
        <v/>
      </c>
      <c r="EB185" s="2"/>
      <c r="EC185" s="105" t="str">
        <f t="shared" si="273"/>
        <v/>
      </c>
      <c r="ED185" s="2"/>
      <c r="EE185" s="105" t="str">
        <f t="shared" si="274"/>
        <v/>
      </c>
      <c r="EF185" s="2"/>
      <c r="EG185" s="6">
        <f t="shared" si="360"/>
        <v>175</v>
      </c>
      <c r="EH185" s="2"/>
      <c r="EI185" s="29" t="str">
        <f>IF(ISBLANK('IP Rules'!P185),"",'IP Rules'!P185)</f>
        <v/>
      </c>
      <c r="EJ185" s="2"/>
      <c r="EK185" s="29" t="str">
        <f>IF(ISBLANK('IP Rules'!R185),"",'IP Rules'!R185)</f>
        <v/>
      </c>
      <c r="EL185" s="2"/>
      <c r="EM185" s="29" t="str">
        <f>IF(ISBLANK('IP Rules'!T185),"",'IP Rules'!T185)</f>
        <v/>
      </c>
      <c r="EN185" s="2"/>
      <c r="EO185" s="7" t="str">
        <f t="shared" si="265"/>
        <v>NO</v>
      </c>
      <c r="EP185" s="7" t="str">
        <f t="shared" si="266"/>
        <v>NO</v>
      </c>
      <c r="EQ185" s="7" t="str">
        <f t="shared" si="267"/>
        <v/>
      </c>
      <c r="ER185" s="7" t="str">
        <f t="shared" si="268"/>
        <v/>
      </c>
      <c r="ES185" s="7" t="str">
        <f>IF(AND(ISNUMBER('IP Rules'!R185),'IP Rules'!R185&gt;=0,'IP Rules'!R185&lt;=65535),"GOOD","BAD")</f>
        <v>BAD</v>
      </c>
      <c r="ET185" s="7" t="str">
        <f>IF(OR(AND(ISNUMBER('IP Rules'!T185),'IP Rules'!T185&gt;=1,'IP Rules'!T185&lt;=65535,'IP Rules'!R185&lt;'IP Rules'!T185),'IP Rules'!T185=""),"GOOD","BAD")</f>
        <v>GOOD</v>
      </c>
      <c r="EU185" s="9" t="str">
        <f t="shared" si="269"/>
        <v/>
      </c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</row>
    <row r="186" spans="1:211" ht="15.75" thickBot="1">
      <c r="A186" s="2"/>
      <c r="B186" s="6">
        <f t="shared" si="359"/>
        <v>176</v>
      </c>
      <c r="C186" s="2"/>
      <c r="D186" s="48" t="str">
        <f>IF(ISBLANK('IP Rules'!H186),"",'IP Rules'!H186)</f>
        <v/>
      </c>
      <c r="E186" s="52" t="str">
        <f t="shared" si="275"/>
        <v/>
      </c>
      <c r="F186" s="52" t="str">
        <f t="shared" si="276"/>
        <v/>
      </c>
      <c r="G186" s="52" t="str">
        <f t="shared" si="277"/>
        <v/>
      </c>
      <c r="H186" s="52" t="str">
        <f t="shared" si="278"/>
        <v/>
      </c>
      <c r="I186" s="52" t="str">
        <f t="shared" si="279"/>
        <v/>
      </c>
      <c r="J186" s="52" t="str">
        <f t="shared" si="280"/>
        <v/>
      </c>
      <c r="K186" s="52" t="str">
        <f t="shared" si="281"/>
        <v/>
      </c>
      <c r="L186" s="52" t="str">
        <f t="shared" si="282"/>
        <v/>
      </c>
      <c r="M186" s="2"/>
      <c r="N186" s="52" t="str">
        <f t="shared" si="283"/>
        <v/>
      </c>
      <c r="O186" s="2"/>
      <c r="P186" s="103" t="str">
        <f>IF(UPPER('IP Rules'!H186)="ANY","",IF(LEN(TRIM('IP Rules'!J186))=0,"",'IP Rules'!J186))</f>
        <v/>
      </c>
      <c r="Q186" s="7" t="str">
        <f t="shared" si="284"/>
        <v/>
      </c>
      <c r="R186" s="109" t="str">
        <f t="shared" si="285"/>
        <v>MISSING</v>
      </c>
      <c r="S186" s="109" t="str">
        <f t="shared" si="286"/>
        <v>MISSING</v>
      </c>
      <c r="T186" s="109" t="str">
        <f t="shared" si="287"/>
        <v>MISSING</v>
      </c>
      <c r="U186" s="110" t="str">
        <f t="shared" si="288"/>
        <v>ERROR</v>
      </c>
      <c r="V186" s="111" t="str">
        <f t="shared" si="289"/>
        <v>ERROR</v>
      </c>
      <c r="W186" s="111" t="str">
        <f t="shared" si="290"/>
        <v>ERROR</v>
      </c>
      <c r="X186" s="111" t="str">
        <f t="shared" si="291"/>
        <v>ERROR</v>
      </c>
      <c r="Y186" s="109" t="str">
        <f t="shared" si="292"/>
        <v>ERROR</v>
      </c>
      <c r="Z186" s="110" t="str">
        <f t="shared" si="293"/>
        <v>ERROR</v>
      </c>
      <c r="AA186" s="109" t="str">
        <f t="shared" si="294"/>
        <v>ERROR</v>
      </c>
      <c r="AB186" s="109" t="str">
        <f t="shared" si="295"/>
        <v>ERROR</v>
      </c>
      <c r="AC186" s="109" t="str">
        <f t="shared" si="296"/>
        <v>ERROR</v>
      </c>
      <c r="AD186" s="109" t="str">
        <f t="shared" si="297"/>
        <v>ERROR</v>
      </c>
      <c r="AE186" s="110" t="str">
        <f t="shared" si="298"/>
        <v>ERROR</v>
      </c>
      <c r="AF186" s="7" t="str">
        <f t="shared" si="299"/>
        <v/>
      </c>
      <c r="AG186" s="104" t="str">
        <f t="shared" si="300"/>
        <v/>
      </c>
      <c r="AH186" s="104" t="str">
        <f t="shared" si="301"/>
        <v/>
      </c>
      <c r="AI186" s="104" t="str">
        <f t="shared" si="302"/>
        <v/>
      </c>
      <c r="AJ186" s="114" t="str">
        <f>IF(AND(Q186&lt;&gt;"ERROR",UPPER('IP Rules'!D186)="GLOBAL",UPPER(N186)="ANY"),"All_IPs","")</f>
        <v/>
      </c>
      <c r="AK186" s="114" t="str">
        <f>IF(AND(Q186&lt;&gt;"ERROR",UPPER('IP Rules'!D186)="NATIONAL",UPPER(N186)="ANY"),"GRP_ALL_CNSP_SUBNETS","")</f>
        <v/>
      </c>
      <c r="AL186" s="104" t="str">
        <f>IF(LEN(TRIM(D186))=0,"",IF(AND(Q186&lt;&gt;"ERROR",UPPER('IP Rules'!H186)&lt;&gt;"ANY"),AI186&amp;N186&amp;"_"&amp;AG186,""))</f>
        <v/>
      </c>
      <c r="AM186" s="109" t="str">
        <f t="shared" si="303"/>
        <v>FAILED CHECKS</v>
      </c>
      <c r="AN186" s="2"/>
      <c r="AO186" s="62" t="str">
        <f t="shared" si="270"/>
        <v/>
      </c>
      <c r="AP186" s="26"/>
      <c r="AQ186" s="62" t="str">
        <f t="shared" si="304"/>
        <v/>
      </c>
      <c r="AR186" s="26"/>
      <c r="AS186" s="6">
        <f>'IP Rules'!F186</f>
        <v>0</v>
      </c>
      <c r="AT186" s="2"/>
      <c r="AU186" s="6">
        <f t="shared" si="305"/>
        <v>176</v>
      </c>
      <c r="AV186" s="2"/>
      <c r="AW186" s="46" t="str">
        <f>IF(ISBLANK('IP Rules'!L186),"",'IP Rules'!L186)</f>
        <v/>
      </c>
      <c r="AX186" s="2"/>
      <c r="AY186" s="52" t="str">
        <f t="shared" si="306"/>
        <v/>
      </c>
      <c r="AZ186" s="52" t="str">
        <f t="shared" si="307"/>
        <v/>
      </c>
      <c r="BA186" s="52" t="str">
        <f t="shared" si="308"/>
        <v/>
      </c>
      <c r="BB186" s="52" t="str">
        <f t="shared" si="309"/>
        <v/>
      </c>
      <c r="BC186" s="52" t="str">
        <f t="shared" si="310"/>
        <v/>
      </c>
      <c r="BD186" s="52" t="str">
        <f t="shared" si="311"/>
        <v/>
      </c>
      <c r="BE186" s="52" t="str">
        <f t="shared" si="312"/>
        <v/>
      </c>
      <c r="BF186" s="52" t="str">
        <f t="shared" si="313"/>
        <v/>
      </c>
      <c r="BG186" s="52" t="str">
        <f t="shared" si="314"/>
        <v/>
      </c>
      <c r="BH186" s="2"/>
      <c r="BI186" s="103" t="str">
        <f>IF(ISBLANK('IP Rules'!N186),"",'IP Rules'!N186)</f>
        <v/>
      </c>
      <c r="BJ186" s="110" t="str">
        <f t="shared" si="363"/>
        <v/>
      </c>
      <c r="BK186" s="109" t="str">
        <f t="shared" si="364"/>
        <v>MISSING</v>
      </c>
      <c r="BL186" s="109" t="str">
        <f t="shared" si="365"/>
        <v>MISSING</v>
      </c>
      <c r="BM186" s="109" t="str">
        <f t="shared" si="366"/>
        <v>MISSING</v>
      </c>
      <c r="BN186" s="110" t="str">
        <f t="shared" si="367"/>
        <v>ERROR</v>
      </c>
      <c r="BO186" s="111" t="str">
        <f t="shared" si="368"/>
        <v>ERROR</v>
      </c>
      <c r="BP186" s="111" t="str">
        <f t="shared" si="369"/>
        <v>ERROR</v>
      </c>
      <c r="BQ186" s="111" t="str">
        <f t="shared" si="370"/>
        <v>ERROR</v>
      </c>
      <c r="BR186" s="109" t="str">
        <f t="shared" si="371"/>
        <v>ERROR</v>
      </c>
      <c r="BS186" s="110" t="str">
        <f t="shared" si="372"/>
        <v>ERROR</v>
      </c>
      <c r="BT186" s="109" t="str">
        <f t="shared" si="315"/>
        <v>ERROR</v>
      </c>
      <c r="BU186" s="109" t="str">
        <f t="shared" si="316"/>
        <v>ERROR</v>
      </c>
      <c r="BV186" s="109" t="str">
        <f t="shared" si="317"/>
        <v>ERROR</v>
      </c>
      <c r="BW186" s="109" t="str">
        <f t="shared" si="318"/>
        <v>ERROR</v>
      </c>
      <c r="BX186" s="110" t="str">
        <f t="shared" si="373"/>
        <v>ERROR</v>
      </c>
      <c r="BY186" s="110" t="str">
        <f t="shared" si="361"/>
        <v/>
      </c>
      <c r="BZ186" s="117" t="str">
        <f t="shared" si="319"/>
        <v>OK</v>
      </c>
      <c r="CA186" s="104" t="str">
        <f t="shared" si="374"/>
        <v/>
      </c>
      <c r="CB186" s="104" t="str">
        <f t="shared" si="375"/>
        <v/>
      </c>
      <c r="CC186" s="104" t="str">
        <f t="shared" si="376"/>
        <v/>
      </c>
      <c r="CD186" s="109" t="str">
        <f t="shared" si="320"/>
        <v>FAILED CHECKS</v>
      </c>
      <c r="CE186" s="22"/>
      <c r="CF186" s="116" t="str">
        <f t="shared" si="377"/>
        <v>ERROR</v>
      </c>
      <c r="CG186" s="116" t="str">
        <f t="shared" si="378"/>
        <v>-</v>
      </c>
      <c r="CH186" s="116" t="str">
        <f t="shared" si="379"/>
        <v>-</v>
      </c>
      <c r="CI186" s="116" t="str">
        <f t="shared" si="380"/>
        <v>-</v>
      </c>
      <c r="CJ186" s="116">
        <f t="shared" si="321"/>
        <v>0</v>
      </c>
      <c r="CK186" s="116">
        <f t="shared" si="322"/>
        <v>0</v>
      </c>
      <c r="CL186" s="116">
        <f t="shared" si="323"/>
        <v>0</v>
      </c>
      <c r="CM186" s="116">
        <f t="shared" si="324"/>
        <v>0</v>
      </c>
      <c r="CN186" s="116">
        <f t="shared" si="325"/>
        <v>0</v>
      </c>
      <c r="CO186" s="116">
        <f t="shared" si="326"/>
        <v>0</v>
      </c>
      <c r="CP186" s="116">
        <f t="shared" si="327"/>
        <v>0</v>
      </c>
      <c r="CQ186" s="116">
        <f t="shared" si="328"/>
        <v>0</v>
      </c>
      <c r="CR186" s="116">
        <f t="shared" si="329"/>
        <v>0</v>
      </c>
      <c r="CS186" s="116">
        <f t="shared" si="330"/>
        <v>0</v>
      </c>
      <c r="CT186" s="116">
        <f t="shared" si="331"/>
        <v>0</v>
      </c>
      <c r="CU186" s="116">
        <f t="shared" si="332"/>
        <v>0</v>
      </c>
      <c r="CV186" s="116">
        <f t="shared" si="333"/>
        <v>0</v>
      </c>
      <c r="CW186" s="116">
        <f t="shared" si="334"/>
        <v>0</v>
      </c>
      <c r="CX186" s="116">
        <f t="shared" si="335"/>
        <v>0</v>
      </c>
      <c r="CY186" s="116">
        <f t="shared" si="336"/>
        <v>0</v>
      </c>
      <c r="CZ186" s="116">
        <f t="shared" si="337"/>
        <v>0</v>
      </c>
      <c r="DA186" s="116">
        <f t="shared" si="338"/>
        <v>0</v>
      </c>
      <c r="DB186" s="116">
        <f t="shared" si="339"/>
        <v>0</v>
      </c>
      <c r="DC186" s="116">
        <f t="shared" si="340"/>
        <v>0</v>
      </c>
      <c r="DD186" s="116">
        <f t="shared" si="341"/>
        <v>0</v>
      </c>
      <c r="DE186" s="116">
        <f t="shared" si="342"/>
        <v>0</v>
      </c>
      <c r="DF186" s="116">
        <f t="shared" si="343"/>
        <v>0</v>
      </c>
      <c r="DG186" s="116">
        <f t="shared" si="344"/>
        <v>0</v>
      </c>
      <c r="DH186" s="116">
        <f t="shared" si="345"/>
        <v>0</v>
      </c>
      <c r="DI186" s="116">
        <f t="shared" si="346"/>
        <v>0</v>
      </c>
      <c r="DJ186" s="116">
        <f t="shared" si="347"/>
        <v>0</v>
      </c>
      <c r="DK186" s="116">
        <f t="shared" si="348"/>
        <v>0</v>
      </c>
      <c r="DL186" s="116">
        <f t="shared" si="349"/>
        <v>0</v>
      </c>
      <c r="DM186" s="116">
        <f t="shared" si="350"/>
        <v>0</v>
      </c>
      <c r="DN186" s="116">
        <f t="shared" si="351"/>
        <v>0</v>
      </c>
      <c r="DO186" s="116">
        <f t="shared" si="352"/>
        <v>0</v>
      </c>
      <c r="DP186" s="116">
        <f t="shared" si="353"/>
        <v>0</v>
      </c>
      <c r="DQ186" s="116">
        <f t="shared" si="354"/>
        <v>0</v>
      </c>
      <c r="DR186" s="116">
        <f t="shared" si="355"/>
        <v>0</v>
      </c>
      <c r="DS186" s="116">
        <f t="shared" si="356"/>
        <v>0</v>
      </c>
      <c r="DT186" s="116">
        <f t="shared" si="362"/>
        <v>0</v>
      </c>
      <c r="DU186" s="116">
        <f t="shared" si="357"/>
        <v>0</v>
      </c>
      <c r="DV186" s="116">
        <f t="shared" si="381"/>
        <v>0</v>
      </c>
      <c r="DW186" s="116">
        <f t="shared" si="382"/>
        <v>0</v>
      </c>
      <c r="DX186" s="114" t="b">
        <f t="shared" si="271"/>
        <v>0</v>
      </c>
      <c r="DY186" s="116" t="str">
        <f t="shared" si="358"/>
        <v>FAILED CHECKS</v>
      </c>
      <c r="DZ186" s="2"/>
      <c r="EA186" s="105" t="str">
        <f t="shared" si="272"/>
        <v/>
      </c>
      <c r="EB186" s="2"/>
      <c r="EC186" s="105" t="str">
        <f t="shared" si="273"/>
        <v/>
      </c>
      <c r="ED186" s="2"/>
      <c r="EE186" s="105" t="str">
        <f t="shared" si="274"/>
        <v/>
      </c>
      <c r="EF186" s="2"/>
      <c r="EG186" s="6">
        <f t="shared" si="360"/>
        <v>176</v>
      </c>
      <c r="EH186" s="2"/>
      <c r="EI186" s="29" t="str">
        <f>IF(ISBLANK('IP Rules'!P186),"",'IP Rules'!P186)</f>
        <v/>
      </c>
      <c r="EJ186" s="2"/>
      <c r="EK186" s="29" t="str">
        <f>IF(ISBLANK('IP Rules'!R186),"",'IP Rules'!R186)</f>
        <v/>
      </c>
      <c r="EL186" s="2"/>
      <c r="EM186" s="29" t="str">
        <f>IF(ISBLANK('IP Rules'!T186),"",'IP Rules'!T186)</f>
        <v/>
      </c>
      <c r="EN186" s="2"/>
      <c r="EO186" s="7" t="str">
        <f t="shared" si="265"/>
        <v>NO</v>
      </c>
      <c r="EP186" s="7" t="str">
        <f t="shared" si="266"/>
        <v>NO</v>
      </c>
      <c r="EQ186" s="7" t="str">
        <f t="shared" si="267"/>
        <v/>
      </c>
      <c r="ER186" s="7" t="str">
        <f t="shared" si="268"/>
        <v/>
      </c>
      <c r="ES186" s="7" t="str">
        <f>IF(AND(ISNUMBER('IP Rules'!R186),'IP Rules'!R186&gt;=0,'IP Rules'!R186&lt;=65535),"GOOD","BAD")</f>
        <v>BAD</v>
      </c>
      <c r="ET186" s="7" t="str">
        <f>IF(OR(AND(ISNUMBER('IP Rules'!T186),'IP Rules'!T186&gt;=1,'IP Rules'!T186&lt;=65535,'IP Rules'!R186&lt;'IP Rules'!T186),'IP Rules'!T186=""),"GOOD","BAD")</f>
        <v>GOOD</v>
      </c>
      <c r="EU186" s="9" t="str">
        <f t="shared" si="269"/>
        <v/>
      </c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</row>
    <row r="187" spans="1:211" ht="15.75" thickBot="1">
      <c r="A187" s="2"/>
      <c r="B187" s="6">
        <f t="shared" si="359"/>
        <v>177</v>
      </c>
      <c r="C187" s="2"/>
      <c r="D187" s="48" t="str">
        <f>IF(ISBLANK('IP Rules'!H187),"",'IP Rules'!H187)</f>
        <v/>
      </c>
      <c r="E187" s="52" t="str">
        <f t="shared" si="275"/>
        <v/>
      </c>
      <c r="F187" s="52" t="str">
        <f t="shared" si="276"/>
        <v/>
      </c>
      <c r="G187" s="52" t="str">
        <f t="shared" si="277"/>
        <v/>
      </c>
      <c r="H187" s="52" t="str">
        <f t="shared" si="278"/>
        <v/>
      </c>
      <c r="I187" s="52" t="str">
        <f t="shared" si="279"/>
        <v/>
      </c>
      <c r="J187" s="52" t="str">
        <f t="shared" si="280"/>
        <v/>
      </c>
      <c r="K187" s="52" t="str">
        <f t="shared" si="281"/>
        <v/>
      </c>
      <c r="L187" s="52" t="str">
        <f t="shared" si="282"/>
        <v/>
      </c>
      <c r="M187" s="2"/>
      <c r="N187" s="52" t="str">
        <f t="shared" si="283"/>
        <v/>
      </c>
      <c r="O187" s="2"/>
      <c r="P187" s="103" t="str">
        <f>IF(UPPER('IP Rules'!H187)="ANY","",IF(LEN(TRIM('IP Rules'!J187))=0,"",'IP Rules'!J187))</f>
        <v/>
      </c>
      <c r="Q187" s="7" t="str">
        <f t="shared" si="284"/>
        <v/>
      </c>
      <c r="R187" s="109" t="str">
        <f t="shared" si="285"/>
        <v>MISSING</v>
      </c>
      <c r="S187" s="109" t="str">
        <f t="shared" si="286"/>
        <v>MISSING</v>
      </c>
      <c r="T187" s="109" t="str">
        <f t="shared" si="287"/>
        <v>MISSING</v>
      </c>
      <c r="U187" s="110" t="str">
        <f t="shared" si="288"/>
        <v>ERROR</v>
      </c>
      <c r="V187" s="111" t="str">
        <f t="shared" si="289"/>
        <v>ERROR</v>
      </c>
      <c r="W187" s="111" t="str">
        <f t="shared" si="290"/>
        <v>ERROR</v>
      </c>
      <c r="X187" s="111" t="str">
        <f t="shared" si="291"/>
        <v>ERROR</v>
      </c>
      <c r="Y187" s="109" t="str">
        <f t="shared" si="292"/>
        <v>ERROR</v>
      </c>
      <c r="Z187" s="110" t="str">
        <f t="shared" si="293"/>
        <v>ERROR</v>
      </c>
      <c r="AA187" s="109" t="str">
        <f t="shared" si="294"/>
        <v>ERROR</v>
      </c>
      <c r="AB187" s="109" t="str">
        <f t="shared" si="295"/>
        <v>ERROR</v>
      </c>
      <c r="AC187" s="109" t="str">
        <f t="shared" si="296"/>
        <v>ERROR</v>
      </c>
      <c r="AD187" s="109" t="str">
        <f t="shared" si="297"/>
        <v>ERROR</v>
      </c>
      <c r="AE187" s="110" t="str">
        <f t="shared" si="298"/>
        <v>ERROR</v>
      </c>
      <c r="AF187" s="7" t="str">
        <f t="shared" si="299"/>
        <v/>
      </c>
      <c r="AG187" s="104" t="str">
        <f t="shared" si="300"/>
        <v/>
      </c>
      <c r="AH187" s="104" t="str">
        <f t="shared" si="301"/>
        <v/>
      </c>
      <c r="AI187" s="104" t="str">
        <f t="shared" si="302"/>
        <v/>
      </c>
      <c r="AJ187" s="114" t="str">
        <f>IF(AND(Q187&lt;&gt;"ERROR",UPPER('IP Rules'!D187)="GLOBAL",UPPER(N187)="ANY"),"All_IPs","")</f>
        <v/>
      </c>
      <c r="AK187" s="114" t="str">
        <f>IF(AND(Q187&lt;&gt;"ERROR",UPPER('IP Rules'!D187)="NATIONAL",UPPER(N187)="ANY"),"GRP_ALL_CNSP_SUBNETS","")</f>
        <v/>
      </c>
      <c r="AL187" s="104" t="str">
        <f>IF(LEN(TRIM(D187))=0,"",IF(AND(Q187&lt;&gt;"ERROR",UPPER('IP Rules'!H187)&lt;&gt;"ANY"),AI187&amp;N187&amp;"_"&amp;AG187,""))</f>
        <v/>
      </c>
      <c r="AM187" s="109" t="str">
        <f t="shared" si="303"/>
        <v>FAILED CHECKS</v>
      </c>
      <c r="AN187" s="2"/>
      <c r="AO187" s="62" t="str">
        <f t="shared" si="270"/>
        <v/>
      </c>
      <c r="AP187" s="26"/>
      <c r="AQ187" s="62" t="str">
        <f t="shared" si="304"/>
        <v/>
      </c>
      <c r="AR187" s="26"/>
      <c r="AS187" s="6">
        <f>'IP Rules'!F187</f>
        <v>0</v>
      </c>
      <c r="AT187" s="2"/>
      <c r="AU187" s="6">
        <f t="shared" si="305"/>
        <v>177</v>
      </c>
      <c r="AV187" s="2"/>
      <c r="AW187" s="46" t="str">
        <f>IF(ISBLANK('IP Rules'!L187),"",'IP Rules'!L187)</f>
        <v/>
      </c>
      <c r="AX187" s="2"/>
      <c r="AY187" s="52" t="str">
        <f t="shared" si="306"/>
        <v/>
      </c>
      <c r="AZ187" s="52" t="str">
        <f t="shared" si="307"/>
        <v/>
      </c>
      <c r="BA187" s="52" t="str">
        <f t="shared" si="308"/>
        <v/>
      </c>
      <c r="BB187" s="52" t="str">
        <f t="shared" si="309"/>
        <v/>
      </c>
      <c r="BC187" s="52" t="str">
        <f t="shared" si="310"/>
        <v/>
      </c>
      <c r="BD187" s="52" t="str">
        <f t="shared" si="311"/>
        <v/>
      </c>
      <c r="BE187" s="52" t="str">
        <f t="shared" si="312"/>
        <v/>
      </c>
      <c r="BF187" s="52" t="str">
        <f t="shared" si="313"/>
        <v/>
      </c>
      <c r="BG187" s="52" t="str">
        <f t="shared" si="314"/>
        <v/>
      </c>
      <c r="BH187" s="2"/>
      <c r="BI187" s="103" t="str">
        <f>IF(ISBLANK('IP Rules'!N187),"",'IP Rules'!N187)</f>
        <v/>
      </c>
      <c r="BJ187" s="110" t="str">
        <f t="shared" si="363"/>
        <v/>
      </c>
      <c r="BK187" s="109" t="str">
        <f t="shared" si="364"/>
        <v>MISSING</v>
      </c>
      <c r="BL187" s="109" t="str">
        <f t="shared" si="365"/>
        <v>MISSING</v>
      </c>
      <c r="BM187" s="109" t="str">
        <f t="shared" si="366"/>
        <v>MISSING</v>
      </c>
      <c r="BN187" s="110" t="str">
        <f t="shared" si="367"/>
        <v>ERROR</v>
      </c>
      <c r="BO187" s="111" t="str">
        <f t="shared" si="368"/>
        <v>ERROR</v>
      </c>
      <c r="BP187" s="111" t="str">
        <f t="shared" si="369"/>
        <v>ERROR</v>
      </c>
      <c r="BQ187" s="111" t="str">
        <f t="shared" si="370"/>
        <v>ERROR</v>
      </c>
      <c r="BR187" s="109" t="str">
        <f t="shared" si="371"/>
        <v>ERROR</v>
      </c>
      <c r="BS187" s="110" t="str">
        <f t="shared" si="372"/>
        <v>ERROR</v>
      </c>
      <c r="BT187" s="109" t="str">
        <f t="shared" si="315"/>
        <v>ERROR</v>
      </c>
      <c r="BU187" s="109" t="str">
        <f t="shared" si="316"/>
        <v>ERROR</v>
      </c>
      <c r="BV187" s="109" t="str">
        <f t="shared" si="317"/>
        <v>ERROR</v>
      </c>
      <c r="BW187" s="109" t="str">
        <f t="shared" si="318"/>
        <v>ERROR</v>
      </c>
      <c r="BX187" s="110" t="str">
        <f t="shared" si="373"/>
        <v>ERROR</v>
      </c>
      <c r="BY187" s="110" t="str">
        <f t="shared" si="361"/>
        <v/>
      </c>
      <c r="BZ187" s="117" t="str">
        <f t="shared" si="319"/>
        <v>OK</v>
      </c>
      <c r="CA187" s="104" t="str">
        <f t="shared" si="374"/>
        <v/>
      </c>
      <c r="CB187" s="104" t="str">
        <f t="shared" si="375"/>
        <v/>
      </c>
      <c r="CC187" s="104" t="str">
        <f t="shared" si="376"/>
        <v/>
      </c>
      <c r="CD187" s="109" t="str">
        <f t="shared" si="320"/>
        <v>FAILED CHECKS</v>
      </c>
      <c r="CE187" s="22"/>
      <c r="CF187" s="116" t="str">
        <f t="shared" si="377"/>
        <v>ERROR</v>
      </c>
      <c r="CG187" s="116" t="str">
        <f t="shared" si="378"/>
        <v>-</v>
      </c>
      <c r="CH187" s="116" t="str">
        <f t="shared" si="379"/>
        <v>-</v>
      </c>
      <c r="CI187" s="116" t="str">
        <f t="shared" si="380"/>
        <v>-</v>
      </c>
      <c r="CJ187" s="116">
        <f t="shared" si="321"/>
        <v>0</v>
      </c>
      <c r="CK187" s="116">
        <f t="shared" si="322"/>
        <v>0</v>
      </c>
      <c r="CL187" s="116">
        <f t="shared" si="323"/>
        <v>0</v>
      </c>
      <c r="CM187" s="116">
        <f t="shared" si="324"/>
        <v>0</v>
      </c>
      <c r="CN187" s="116">
        <f t="shared" si="325"/>
        <v>0</v>
      </c>
      <c r="CO187" s="116">
        <f t="shared" si="326"/>
        <v>0</v>
      </c>
      <c r="CP187" s="116">
        <f t="shared" si="327"/>
        <v>0</v>
      </c>
      <c r="CQ187" s="116">
        <f t="shared" si="328"/>
        <v>0</v>
      </c>
      <c r="CR187" s="116">
        <f t="shared" si="329"/>
        <v>0</v>
      </c>
      <c r="CS187" s="116">
        <f t="shared" si="330"/>
        <v>0</v>
      </c>
      <c r="CT187" s="116">
        <f t="shared" si="331"/>
        <v>0</v>
      </c>
      <c r="CU187" s="116">
        <f t="shared" si="332"/>
        <v>0</v>
      </c>
      <c r="CV187" s="116">
        <f t="shared" si="333"/>
        <v>0</v>
      </c>
      <c r="CW187" s="116">
        <f t="shared" si="334"/>
        <v>0</v>
      </c>
      <c r="CX187" s="116">
        <f t="shared" si="335"/>
        <v>0</v>
      </c>
      <c r="CY187" s="116">
        <f t="shared" si="336"/>
        <v>0</v>
      </c>
      <c r="CZ187" s="116">
        <f t="shared" si="337"/>
        <v>0</v>
      </c>
      <c r="DA187" s="116">
        <f t="shared" si="338"/>
        <v>0</v>
      </c>
      <c r="DB187" s="116">
        <f t="shared" si="339"/>
        <v>0</v>
      </c>
      <c r="DC187" s="116">
        <f t="shared" si="340"/>
        <v>0</v>
      </c>
      <c r="DD187" s="116">
        <f t="shared" si="341"/>
        <v>0</v>
      </c>
      <c r="DE187" s="116">
        <f t="shared" si="342"/>
        <v>0</v>
      </c>
      <c r="DF187" s="116">
        <f t="shared" si="343"/>
        <v>0</v>
      </c>
      <c r="DG187" s="116">
        <f t="shared" si="344"/>
        <v>0</v>
      </c>
      <c r="DH187" s="116">
        <f t="shared" si="345"/>
        <v>0</v>
      </c>
      <c r="DI187" s="116">
        <f t="shared" si="346"/>
        <v>0</v>
      </c>
      <c r="DJ187" s="116">
        <f t="shared" si="347"/>
        <v>0</v>
      </c>
      <c r="DK187" s="116">
        <f t="shared" si="348"/>
        <v>0</v>
      </c>
      <c r="DL187" s="116">
        <f t="shared" si="349"/>
        <v>0</v>
      </c>
      <c r="DM187" s="116">
        <f t="shared" si="350"/>
        <v>0</v>
      </c>
      <c r="DN187" s="116">
        <f t="shared" si="351"/>
        <v>0</v>
      </c>
      <c r="DO187" s="116">
        <f t="shared" si="352"/>
        <v>0</v>
      </c>
      <c r="DP187" s="116">
        <f t="shared" si="353"/>
        <v>0</v>
      </c>
      <c r="DQ187" s="116">
        <f t="shared" si="354"/>
        <v>0</v>
      </c>
      <c r="DR187" s="116">
        <f t="shared" si="355"/>
        <v>0</v>
      </c>
      <c r="DS187" s="116">
        <f t="shared" si="356"/>
        <v>0</v>
      </c>
      <c r="DT187" s="116">
        <f t="shared" si="362"/>
        <v>0</v>
      </c>
      <c r="DU187" s="116">
        <f t="shared" si="357"/>
        <v>0</v>
      </c>
      <c r="DV187" s="116">
        <f t="shared" si="381"/>
        <v>0</v>
      </c>
      <c r="DW187" s="116">
        <f t="shared" si="382"/>
        <v>0</v>
      </c>
      <c r="DX187" s="114" t="b">
        <f t="shared" si="271"/>
        <v>0</v>
      </c>
      <c r="DY187" s="116" t="str">
        <f t="shared" si="358"/>
        <v>FAILED CHECKS</v>
      </c>
      <c r="DZ187" s="2"/>
      <c r="EA187" s="105" t="str">
        <f t="shared" si="272"/>
        <v/>
      </c>
      <c r="EB187" s="2"/>
      <c r="EC187" s="105" t="str">
        <f t="shared" si="273"/>
        <v/>
      </c>
      <c r="ED187" s="2"/>
      <c r="EE187" s="105" t="str">
        <f t="shared" si="274"/>
        <v/>
      </c>
      <c r="EF187" s="2"/>
      <c r="EG187" s="6">
        <f t="shared" si="360"/>
        <v>177</v>
      </c>
      <c r="EH187" s="2"/>
      <c r="EI187" s="29" t="str">
        <f>IF(ISBLANK('IP Rules'!P187),"",'IP Rules'!P187)</f>
        <v/>
      </c>
      <c r="EJ187" s="2"/>
      <c r="EK187" s="29" t="str">
        <f>IF(ISBLANK('IP Rules'!R187),"",'IP Rules'!R187)</f>
        <v/>
      </c>
      <c r="EL187" s="2"/>
      <c r="EM187" s="29" t="str">
        <f>IF(ISBLANK('IP Rules'!T187),"",'IP Rules'!T187)</f>
        <v/>
      </c>
      <c r="EN187" s="2"/>
      <c r="EO187" s="7" t="str">
        <f t="shared" si="265"/>
        <v>NO</v>
      </c>
      <c r="EP187" s="7" t="str">
        <f t="shared" si="266"/>
        <v>NO</v>
      </c>
      <c r="EQ187" s="7" t="str">
        <f t="shared" si="267"/>
        <v/>
      </c>
      <c r="ER187" s="7" t="str">
        <f t="shared" si="268"/>
        <v/>
      </c>
      <c r="ES187" s="7" t="str">
        <f>IF(AND(ISNUMBER('IP Rules'!R187),'IP Rules'!R187&gt;=0,'IP Rules'!R187&lt;=65535),"GOOD","BAD")</f>
        <v>BAD</v>
      </c>
      <c r="ET187" s="7" t="str">
        <f>IF(OR(AND(ISNUMBER('IP Rules'!T187),'IP Rules'!T187&gt;=1,'IP Rules'!T187&lt;=65535,'IP Rules'!R187&lt;'IP Rules'!T187),'IP Rules'!T187=""),"GOOD","BAD")</f>
        <v>GOOD</v>
      </c>
      <c r="EU187" s="9" t="str">
        <f t="shared" si="269"/>
        <v/>
      </c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</row>
    <row r="188" spans="1:211" ht="15.75" thickBot="1">
      <c r="A188" s="2"/>
      <c r="B188" s="6">
        <f t="shared" si="359"/>
        <v>178</v>
      </c>
      <c r="C188" s="2"/>
      <c r="D188" s="48" t="str">
        <f>IF(ISBLANK('IP Rules'!H188),"",'IP Rules'!H188)</f>
        <v/>
      </c>
      <c r="E188" s="52" t="str">
        <f t="shared" si="275"/>
        <v/>
      </c>
      <c r="F188" s="52" t="str">
        <f t="shared" si="276"/>
        <v/>
      </c>
      <c r="G188" s="52" t="str">
        <f t="shared" si="277"/>
        <v/>
      </c>
      <c r="H188" s="52" t="str">
        <f t="shared" si="278"/>
        <v/>
      </c>
      <c r="I188" s="52" t="str">
        <f t="shared" si="279"/>
        <v/>
      </c>
      <c r="J188" s="52" t="str">
        <f t="shared" si="280"/>
        <v/>
      </c>
      <c r="K188" s="52" t="str">
        <f t="shared" si="281"/>
        <v/>
      </c>
      <c r="L188" s="52" t="str">
        <f t="shared" si="282"/>
        <v/>
      </c>
      <c r="M188" s="2"/>
      <c r="N188" s="52" t="str">
        <f t="shared" si="283"/>
        <v/>
      </c>
      <c r="O188" s="2"/>
      <c r="P188" s="103" t="str">
        <f>IF(UPPER('IP Rules'!H188)="ANY","",IF(LEN(TRIM('IP Rules'!J188))=0,"",'IP Rules'!J188))</f>
        <v/>
      </c>
      <c r="Q188" s="7" t="str">
        <f t="shared" si="284"/>
        <v/>
      </c>
      <c r="R188" s="109" t="str">
        <f t="shared" si="285"/>
        <v>MISSING</v>
      </c>
      <c r="S188" s="109" t="str">
        <f t="shared" si="286"/>
        <v>MISSING</v>
      </c>
      <c r="T188" s="109" t="str">
        <f t="shared" si="287"/>
        <v>MISSING</v>
      </c>
      <c r="U188" s="110" t="str">
        <f t="shared" si="288"/>
        <v>ERROR</v>
      </c>
      <c r="V188" s="111" t="str">
        <f t="shared" si="289"/>
        <v>ERROR</v>
      </c>
      <c r="W188" s="111" t="str">
        <f t="shared" si="290"/>
        <v>ERROR</v>
      </c>
      <c r="X188" s="111" t="str">
        <f t="shared" si="291"/>
        <v>ERROR</v>
      </c>
      <c r="Y188" s="109" t="str">
        <f t="shared" si="292"/>
        <v>ERROR</v>
      </c>
      <c r="Z188" s="110" t="str">
        <f t="shared" si="293"/>
        <v>ERROR</v>
      </c>
      <c r="AA188" s="109" t="str">
        <f t="shared" si="294"/>
        <v>ERROR</v>
      </c>
      <c r="AB188" s="109" t="str">
        <f t="shared" si="295"/>
        <v>ERROR</v>
      </c>
      <c r="AC188" s="109" t="str">
        <f t="shared" si="296"/>
        <v>ERROR</v>
      </c>
      <c r="AD188" s="109" t="str">
        <f t="shared" si="297"/>
        <v>ERROR</v>
      </c>
      <c r="AE188" s="110" t="str">
        <f t="shared" si="298"/>
        <v>ERROR</v>
      </c>
      <c r="AF188" s="7" t="str">
        <f t="shared" si="299"/>
        <v/>
      </c>
      <c r="AG188" s="104" t="str">
        <f t="shared" si="300"/>
        <v/>
      </c>
      <c r="AH188" s="104" t="str">
        <f t="shared" si="301"/>
        <v/>
      </c>
      <c r="AI188" s="104" t="str">
        <f t="shared" si="302"/>
        <v/>
      </c>
      <c r="AJ188" s="114" t="str">
        <f>IF(AND(Q188&lt;&gt;"ERROR",UPPER('IP Rules'!D188)="GLOBAL",UPPER(N188)="ANY"),"All_IPs","")</f>
        <v/>
      </c>
      <c r="AK188" s="114" t="str">
        <f>IF(AND(Q188&lt;&gt;"ERROR",UPPER('IP Rules'!D188)="NATIONAL",UPPER(N188)="ANY"),"GRP_ALL_CNSP_SUBNETS","")</f>
        <v/>
      </c>
      <c r="AL188" s="104" t="str">
        <f>IF(LEN(TRIM(D188))=0,"",IF(AND(Q188&lt;&gt;"ERROR",UPPER('IP Rules'!H188)&lt;&gt;"ANY"),AI188&amp;N188&amp;"_"&amp;AG188,""))</f>
        <v/>
      </c>
      <c r="AM188" s="109" t="str">
        <f t="shared" si="303"/>
        <v>FAILED CHECKS</v>
      </c>
      <c r="AN188" s="2"/>
      <c r="AO188" s="62" t="str">
        <f t="shared" si="270"/>
        <v/>
      </c>
      <c r="AP188" s="26"/>
      <c r="AQ188" s="62" t="str">
        <f t="shared" si="304"/>
        <v/>
      </c>
      <c r="AR188" s="26"/>
      <c r="AS188" s="6">
        <f>'IP Rules'!F188</f>
        <v>0</v>
      </c>
      <c r="AT188" s="2"/>
      <c r="AU188" s="6">
        <f t="shared" si="305"/>
        <v>178</v>
      </c>
      <c r="AV188" s="2"/>
      <c r="AW188" s="46" t="str">
        <f>IF(ISBLANK('IP Rules'!L188),"",'IP Rules'!L188)</f>
        <v/>
      </c>
      <c r="AX188" s="2"/>
      <c r="AY188" s="52" t="str">
        <f t="shared" si="306"/>
        <v/>
      </c>
      <c r="AZ188" s="52" t="str">
        <f t="shared" si="307"/>
        <v/>
      </c>
      <c r="BA188" s="52" t="str">
        <f t="shared" si="308"/>
        <v/>
      </c>
      <c r="BB188" s="52" t="str">
        <f t="shared" si="309"/>
        <v/>
      </c>
      <c r="BC188" s="52" t="str">
        <f t="shared" si="310"/>
        <v/>
      </c>
      <c r="BD188" s="52" t="str">
        <f t="shared" si="311"/>
        <v/>
      </c>
      <c r="BE188" s="52" t="str">
        <f t="shared" si="312"/>
        <v/>
      </c>
      <c r="BF188" s="52" t="str">
        <f t="shared" si="313"/>
        <v/>
      </c>
      <c r="BG188" s="52" t="str">
        <f t="shared" si="314"/>
        <v/>
      </c>
      <c r="BH188" s="2"/>
      <c r="BI188" s="103" t="str">
        <f>IF(ISBLANK('IP Rules'!N188),"",'IP Rules'!N188)</f>
        <v/>
      </c>
      <c r="BJ188" s="110" t="str">
        <f t="shared" si="363"/>
        <v/>
      </c>
      <c r="BK188" s="109" t="str">
        <f t="shared" si="364"/>
        <v>MISSING</v>
      </c>
      <c r="BL188" s="109" t="str">
        <f t="shared" si="365"/>
        <v>MISSING</v>
      </c>
      <c r="BM188" s="109" t="str">
        <f t="shared" si="366"/>
        <v>MISSING</v>
      </c>
      <c r="BN188" s="110" t="str">
        <f t="shared" si="367"/>
        <v>ERROR</v>
      </c>
      <c r="BO188" s="111" t="str">
        <f t="shared" si="368"/>
        <v>ERROR</v>
      </c>
      <c r="BP188" s="111" t="str">
        <f t="shared" si="369"/>
        <v>ERROR</v>
      </c>
      <c r="BQ188" s="111" t="str">
        <f t="shared" si="370"/>
        <v>ERROR</v>
      </c>
      <c r="BR188" s="109" t="str">
        <f t="shared" si="371"/>
        <v>ERROR</v>
      </c>
      <c r="BS188" s="110" t="str">
        <f t="shared" si="372"/>
        <v>ERROR</v>
      </c>
      <c r="BT188" s="109" t="str">
        <f t="shared" si="315"/>
        <v>ERROR</v>
      </c>
      <c r="BU188" s="109" t="str">
        <f t="shared" si="316"/>
        <v>ERROR</v>
      </c>
      <c r="BV188" s="109" t="str">
        <f t="shared" si="317"/>
        <v>ERROR</v>
      </c>
      <c r="BW188" s="109" t="str">
        <f t="shared" si="318"/>
        <v>ERROR</v>
      </c>
      <c r="BX188" s="110" t="str">
        <f t="shared" si="373"/>
        <v>ERROR</v>
      </c>
      <c r="BY188" s="110" t="str">
        <f t="shared" si="361"/>
        <v/>
      </c>
      <c r="BZ188" s="117" t="str">
        <f t="shared" si="319"/>
        <v>OK</v>
      </c>
      <c r="CA188" s="104" t="str">
        <f t="shared" si="374"/>
        <v/>
      </c>
      <c r="CB188" s="104" t="str">
        <f t="shared" si="375"/>
        <v/>
      </c>
      <c r="CC188" s="104" t="str">
        <f t="shared" si="376"/>
        <v/>
      </c>
      <c r="CD188" s="109" t="str">
        <f t="shared" si="320"/>
        <v>FAILED CHECKS</v>
      </c>
      <c r="CE188" s="22"/>
      <c r="CF188" s="116" t="str">
        <f t="shared" si="377"/>
        <v>ERROR</v>
      </c>
      <c r="CG188" s="116" t="str">
        <f t="shared" si="378"/>
        <v>-</v>
      </c>
      <c r="CH188" s="116" t="str">
        <f t="shared" si="379"/>
        <v>-</v>
      </c>
      <c r="CI188" s="116" t="str">
        <f t="shared" si="380"/>
        <v>-</v>
      </c>
      <c r="CJ188" s="116">
        <f t="shared" si="321"/>
        <v>0</v>
      </c>
      <c r="CK188" s="116">
        <f t="shared" si="322"/>
        <v>0</v>
      </c>
      <c r="CL188" s="116">
        <f t="shared" si="323"/>
        <v>0</v>
      </c>
      <c r="CM188" s="116">
        <f t="shared" si="324"/>
        <v>0</v>
      </c>
      <c r="CN188" s="116">
        <f t="shared" si="325"/>
        <v>0</v>
      </c>
      <c r="CO188" s="116">
        <f t="shared" si="326"/>
        <v>0</v>
      </c>
      <c r="CP188" s="116">
        <f t="shared" si="327"/>
        <v>0</v>
      </c>
      <c r="CQ188" s="116">
        <f t="shared" si="328"/>
        <v>0</v>
      </c>
      <c r="CR188" s="116">
        <f t="shared" si="329"/>
        <v>0</v>
      </c>
      <c r="CS188" s="116">
        <f t="shared" si="330"/>
        <v>0</v>
      </c>
      <c r="CT188" s="116">
        <f t="shared" si="331"/>
        <v>0</v>
      </c>
      <c r="CU188" s="116">
        <f t="shared" si="332"/>
        <v>0</v>
      </c>
      <c r="CV188" s="116">
        <f t="shared" si="333"/>
        <v>0</v>
      </c>
      <c r="CW188" s="116">
        <f t="shared" si="334"/>
        <v>0</v>
      </c>
      <c r="CX188" s="116">
        <f t="shared" si="335"/>
        <v>0</v>
      </c>
      <c r="CY188" s="116">
        <f t="shared" si="336"/>
        <v>0</v>
      </c>
      <c r="CZ188" s="116">
        <f t="shared" si="337"/>
        <v>0</v>
      </c>
      <c r="DA188" s="116">
        <f t="shared" si="338"/>
        <v>0</v>
      </c>
      <c r="DB188" s="116">
        <f t="shared" si="339"/>
        <v>0</v>
      </c>
      <c r="DC188" s="116">
        <f t="shared" si="340"/>
        <v>0</v>
      </c>
      <c r="DD188" s="116">
        <f t="shared" si="341"/>
        <v>0</v>
      </c>
      <c r="DE188" s="116">
        <f t="shared" si="342"/>
        <v>0</v>
      </c>
      <c r="DF188" s="116">
        <f t="shared" si="343"/>
        <v>0</v>
      </c>
      <c r="DG188" s="116">
        <f t="shared" si="344"/>
        <v>0</v>
      </c>
      <c r="DH188" s="116">
        <f t="shared" si="345"/>
        <v>0</v>
      </c>
      <c r="DI188" s="116">
        <f t="shared" si="346"/>
        <v>0</v>
      </c>
      <c r="DJ188" s="116">
        <f t="shared" si="347"/>
        <v>0</v>
      </c>
      <c r="DK188" s="116">
        <f t="shared" si="348"/>
        <v>0</v>
      </c>
      <c r="DL188" s="116">
        <f t="shared" si="349"/>
        <v>0</v>
      </c>
      <c r="DM188" s="116">
        <f t="shared" si="350"/>
        <v>0</v>
      </c>
      <c r="DN188" s="116">
        <f t="shared" si="351"/>
        <v>0</v>
      </c>
      <c r="DO188" s="116">
        <f t="shared" si="352"/>
        <v>0</v>
      </c>
      <c r="DP188" s="116">
        <f t="shared" si="353"/>
        <v>0</v>
      </c>
      <c r="DQ188" s="116">
        <f t="shared" si="354"/>
        <v>0</v>
      </c>
      <c r="DR188" s="116">
        <f t="shared" si="355"/>
        <v>0</v>
      </c>
      <c r="DS188" s="116">
        <f t="shared" si="356"/>
        <v>0</v>
      </c>
      <c r="DT188" s="116">
        <f t="shared" si="362"/>
        <v>0</v>
      </c>
      <c r="DU188" s="116">
        <f t="shared" si="357"/>
        <v>0</v>
      </c>
      <c r="DV188" s="116">
        <f t="shared" si="381"/>
        <v>0</v>
      </c>
      <c r="DW188" s="116">
        <f t="shared" si="382"/>
        <v>0</v>
      </c>
      <c r="DX188" s="114" t="b">
        <f t="shared" si="271"/>
        <v>0</v>
      </c>
      <c r="DY188" s="116" t="str">
        <f t="shared" si="358"/>
        <v>FAILED CHECKS</v>
      </c>
      <c r="DZ188" s="2"/>
      <c r="EA188" s="105" t="str">
        <f t="shared" si="272"/>
        <v/>
      </c>
      <c r="EB188" s="2"/>
      <c r="EC188" s="105" t="str">
        <f t="shared" si="273"/>
        <v/>
      </c>
      <c r="ED188" s="2"/>
      <c r="EE188" s="105" t="str">
        <f t="shared" si="274"/>
        <v/>
      </c>
      <c r="EF188" s="2"/>
      <c r="EG188" s="6">
        <f t="shared" si="360"/>
        <v>178</v>
      </c>
      <c r="EH188" s="2"/>
      <c r="EI188" s="29" t="str">
        <f>IF(ISBLANK('IP Rules'!P188),"",'IP Rules'!P188)</f>
        <v/>
      </c>
      <c r="EJ188" s="2"/>
      <c r="EK188" s="29" t="str">
        <f>IF(ISBLANK('IP Rules'!R188),"",'IP Rules'!R188)</f>
        <v/>
      </c>
      <c r="EL188" s="2"/>
      <c r="EM188" s="29" t="str">
        <f>IF(ISBLANK('IP Rules'!T188),"",'IP Rules'!T188)</f>
        <v/>
      </c>
      <c r="EN188" s="2"/>
      <c r="EO188" s="7" t="str">
        <f t="shared" si="265"/>
        <v>NO</v>
      </c>
      <c r="EP188" s="7" t="str">
        <f t="shared" si="266"/>
        <v>NO</v>
      </c>
      <c r="EQ188" s="7" t="str">
        <f t="shared" si="267"/>
        <v/>
      </c>
      <c r="ER188" s="7" t="str">
        <f t="shared" si="268"/>
        <v/>
      </c>
      <c r="ES188" s="7" t="str">
        <f>IF(AND(ISNUMBER('IP Rules'!R188),'IP Rules'!R188&gt;=0,'IP Rules'!R188&lt;=65535),"GOOD","BAD")</f>
        <v>BAD</v>
      </c>
      <c r="ET188" s="7" t="str">
        <f>IF(OR(AND(ISNUMBER('IP Rules'!T188),'IP Rules'!T188&gt;=1,'IP Rules'!T188&lt;=65535,'IP Rules'!R188&lt;'IP Rules'!T188),'IP Rules'!T188=""),"GOOD","BAD")</f>
        <v>GOOD</v>
      </c>
      <c r="EU188" s="9" t="str">
        <f t="shared" si="269"/>
        <v/>
      </c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</row>
    <row r="189" spans="1:211" ht="15.75" thickBot="1">
      <c r="A189" s="2"/>
      <c r="B189" s="6">
        <f t="shared" si="359"/>
        <v>179</v>
      </c>
      <c r="C189" s="2"/>
      <c r="D189" s="48" t="str">
        <f>IF(ISBLANK('IP Rules'!H189),"",'IP Rules'!H189)</f>
        <v/>
      </c>
      <c r="E189" s="52" t="str">
        <f t="shared" si="275"/>
        <v/>
      </c>
      <c r="F189" s="52" t="str">
        <f t="shared" si="276"/>
        <v/>
      </c>
      <c r="G189" s="52" t="str">
        <f t="shared" si="277"/>
        <v/>
      </c>
      <c r="H189" s="52" t="str">
        <f t="shared" si="278"/>
        <v/>
      </c>
      <c r="I189" s="52" t="str">
        <f t="shared" si="279"/>
        <v/>
      </c>
      <c r="J189" s="52" t="str">
        <f t="shared" si="280"/>
        <v/>
      </c>
      <c r="K189" s="52" t="str">
        <f t="shared" si="281"/>
        <v/>
      </c>
      <c r="L189" s="52" t="str">
        <f t="shared" si="282"/>
        <v/>
      </c>
      <c r="M189" s="2"/>
      <c r="N189" s="52" t="str">
        <f t="shared" si="283"/>
        <v/>
      </c>
      <c r="O189" s="2"/>
      <c r="P189" s="103" t="str">
        <f>IF(UPPER('IP Rules'!H189)="ANY","",IF(LEN(TRIM('IP Rules'!J189))=0,"",'IP Rules'!J189))</f>
        <v/>
      </c>
      <c r="Q189" s="7" t="str">
        <f t="shared" si="284"/>
        <v/>
      </c>
      <c r="R189" s="109" t="str">
        <f t="shared" si="285"/>
        <v>MISSING</v>
      </c>
      <c r="S189" s="109" t="str">
        <f t="shared" si="286"/>
        <v>MISSING</v>
      </c>
      <c r="T189" s="109" t="str">
        <f t="shared" si="287"/>
        <v>MISSING</v>
      </c>
      <c r="U189" s="110" t="str">
        <f t="shared" si="288"/>
        <v>ERROR</v>
      </c>
      <c r="V189" s="111" t="str">
        <f t="shared" si="289"/>
        <v>ERROR</v>
      </c>
      <c r="W189" s="111" t="str">
        <f t="shared" si="290"/>
        <v>ERROR</v>
      </c>
      <c r="X189" s="111" t="str">
        <f t="shared" si="291"/>
        <v>ERROR</v>
      </c>
      <c r="Y189" s="109" t="str">
        <f t="shared" si="292"/>
        <v>ERROR</v>
      </c>
      <c r="Z189" s="110" t="str">
        <f t="shared" si="293"/>
        <v>ERROR</v>
      </c>
      <c r="AA189" s="109" t="str">
        <f t="shared" si="294"/>
        <v>ERROR</v>
      </c>
      <c r="AB189" s="109" t="str">
        <f t="shared" si="295"/>
        <v>ERROR</v>
      </c>
      <c r="AC189" s="109" t="str">
        <f t="shared" si="296"/>
        <v>ERROR</v>
      </c>
      <c r="AD189" s="109" t="str">
        <f t="shared" si="297"/>
        <v>ERROR</v>
      </c>
      <c r="AE189" s="110" t="str">
        <f t="shared" si="298"/>
        <v>ERROR</v>
      </c>
      <c r="AF189" s="7" t="str">
        <f t="shared" si="299"/>
        <v/>
      </c>
      <c r="AG189" s="104" t="str">
        <f t="shared" si="300"/>
        <v/>
      </c>
      <c r="AH189" s="104" t="str">
        <f t="shared" si="301"/>
        <v/>
      </c>
      <c r="AI189" s="104" t="str">
        <f t="shared" si="302"/>
        <v/>
      </c>
      <c r="AJ189" s="114" t="str">
        <f>IF(AND(Q189&lt;&gt;"ERROR",UPPER('IP Rules'!D189)="GLOBAL",UPPER(N189)="ANY"),"All_IPs","")</f>
        <v/>
      </c>
      <c r="AK189" s="114" t="str">
        <f>IF(AND(Q189&lt;&gt;"ERROR",UPPER('IP Rules'!D189)="NATIONAL",UPPER(N189)="ANY"),"GRP_ALL_CNSP_SUBNETS","")</f>
        <v/>
      </c>
      <c r="AL189" s="104" t="str">
        <f>IF(LEN(TRIM(D189))=0,"",IF(AND(Q189&lt;&gt;"ERROR",UPPER('IP Rules'!H189)&lt;&gt;"ANY"),AI189&amp;N189&amp;"_"&amp;AG189,""))</f>
        <v/>
      </c>
      <c r="AM189" s="109" t="str">
        <f t="shared" si="303"/>
        <v>FAILED CHECKS</v>
      </c>
      <c r="AN189" s="2"/>
      <c r="AO189" s="62" t="str">
        <f t="shared" si="270"/>
        <v/>
      </c>
      <c r="AP189" s="26"/>
      <c r="AQ189" s="62" t="str">
        <f t="shared" si="304"/>
        <v/>
      </c>
      <c r="AR189" s="26"/>
      <c r="AS189" s="6">
        <f>'IP Rules'!F189</f>
        <v>0</v>
      </c>
      <c r="AT189" s="2"/>
      <c r="AU189" s="6">
        <f t="shared" si="305"/>
        <v>179</v>
      </c>
      <c r="AV189" s="2"/>
      <c r="AW189" s="46" t="str">
        <f>IF(ISBLANK('IP Rules'!L189),"",'IP Rules'!L189)</f>
        <v/>
      </c>
      <c r="AX189" s="2"/>
      <c r="AY189" s="52" t="str">
        <f t="shared" si="306"/>
        <v/>
      </c>
      <c r="AZ189" s="52" t="str">
        <f t="shared" si="307"/>
        <v/>
      </c>
      <c r="BA189" s="52" t="str">
        <f t="shared" si="308"/>
        <v/>
      </c>
      <c r="BB189" s="52" t="str">
        <f t="shared" si="309"/>
        <v/>
      </c>
      <c r="BC189" s="52" t="str">
        <f t="shared" si="310"/>
        <v/>
      </c>
      <c r="BD189" s="52" t="str">
        <f t="shared" si="311"/>
        <v/>
      </c>
      <c r="BE189" s="52" t="str">
        <f t="shared" si="312"/>
        <v/>
      </c>
      <c r="BF189" s="52" t="str">
        <f t="shared" si="313"/>
        <v/>
      </c>
      <c r="BG189" s="52" t="str">
        <f t="shared" si="314"/>
        <v/>
      </c>
      <c r="BH189" s="2"/>
      <c r="BI189" s="103" t="str">
        <f>IF(ISBLANK('IP Rules'!N189),"",'IP Rules'!N189)</f>
        <v/>
      </c>
      <c r="BJ189" s="110" t="str">
        <f t="shared" si="363"/>
        <v/>
      </c>
      <c r="BK189" s="109" t="str">
        <f t="shared" si="364"/>
        <v>MISSING</v>
      </c>
      <c r="BL189" s="109" t="str">
        <f t="shared" si="365"/>
        <v>MISSING</v>
      </c>
      <c r="BM189" s="109" t="str">
        <f t="shared" si="366"/>
        <v>MISSING</v>
      </c>
      <c r="BN189" s="110" t="str">
        <f t="shared" si="367"/>
        <v>ERROR</v>
      </c>
      <c r="BO189" s="111" t="str">
        <f t="shared" si="368"/>
        <v>ERROR</v>
      </c>
      <c r="BP189" s="111" t="str">
        <f t="shared" si="369"/>
        <v>ERROR</v>
      </c>
      <c r="BQ189" s="111" t="str">
        <f t="shared" si="370"/>
        <v>ERROR</v>
      </c>
      <c r="BR189" s="109" t="str">
        <f t="shared" si="371"/>
        <v>ERROR</v>
      </c>
      <c r="BS189" s="110" t="str">
        <f t="shared" si="372"/>
        <v>ERROR</v>
      </c>
      <c r="BT189" s="109" t="str">
        <f t="shared" si="315"/>
        <v>ERROR</v>
      </c>
      <c r="BU189" s="109" t="str">
        <f t="shared" si="316"/>
        <v>ERROR</v>
      </c>
      <c r="BV189" s="109" t="str">
        <f t="shared" si="317"/>
        <v>ERROR</v>
      </c>
      <c r="BW189" s="109" t="str">
        <f t="shared" si="318"/>
        <v>ERROR</v>
      </c>
      <c r="BX189" s="110" t="str">
        <f t="shared" si="373"/>
        <v>ERROR</v>
      </c>
      <c r="BY189" s="110" t="str">
        <f t="shared" si="361"/>
        <v/>
      </c>
      <c r="BZ189" s="117" t="str">
        <f t="shared" si="319"/>
        <v>OK</v>
      </c>
      <c r="CA189" s="104" t="str">
        <f t="shared" si="374"/>
        <v/>
      </c>
      <c r="CB189" s="104" t="str">
        <f t="shared" si="375"/>
        <v/>
      </c>
      <c r="CC189" s="104" t="str">
        <f t="shared" si="376"/>
        <v/>
      </c>
      <c r="CD189" s="109" t="str">
        <f t="shared" si="320"/>
        <v>FAILED CHECKS</v>
      </c>
      <c r="CE189" s="22"/>
      <c r="CF189" s="116" t="str">
        <f t="shared" si="377"/>
        <v>ERROR</v>
      </c>
      <c r="CG189" s="116" t="str">
        <f t="shared" si="378"/>
        <v>-</v>
      </c>
      <c r="CH189" s="116" t="str">
        <f t="shared" si="379"/>
        <v>-</v>
      </c>
      <c r="CI189" s="116" t="str">
        <f t="shared" si="380"/>
        <v>-</v>
      </c>
      <c r="CJ189" s="116">
        <f t="shared" si="321"/>
        <v>0</v>
      </c>
      <c r="CK189" s="116">
        <f t="shared" si="322"/>
        <v>0</v>
      </c>
      <c r="CL189" s="116">
        <f t="shared" si="323"/>
        <v>0</v>
      </c>
      <c r="CM189" s="116">
        <f t="shared" si="324"/>
        <v>0</v>
      </c>
      <c r="CN189" s="116">
        <f t="shared" si="325"/>
        <v>0</v>
      </c>
      <c r="CO189" s="116">
        <f t="shared" si="326"/>
        <v>0</v>
      </c>
      <c r="CP189" s="116">
        <f t="shared" si="327"/>
        <v>0</v>
      </c>
      <c r="CQ189" s="116">
        <f t="shared" si="328"/>
        <v>0</v>
      </c>
      <c r="CR189" s="116">
        <f t="shared" si="329"/>
        <v>0</v>
      </c>
      <c r="CS189" s="116">
        <f t="shared" si="330"/>
        <v>0</v>
      </c>
      <c r="CT189" s="116">
        <f t="shared" si="331"/>
        <v>0</v>
      </c>
      <c r="CU189" s="116">
        <f t="shared" si="332"/>
        <v>0</v>
      </c>
      <c r="CV189" s="116">
        <f t="shared" si="333"/>
        <v>0</v>
      </c>
      <c r="CW189" s="116">
        <f t="shared" si="334"/>
        <v>0</v>
      </c>
      <c r="CX189" s="116">
        <f t="shared" si="335"/>
        <v>0</v>
      </c>
      <c r="CY189" s="116">
        <f t="shared" si="336"/>
        <v>0</v>
      </c>
      <c r="CZ189" s="116">
        <f t="shared" si="337"/>
        <v>0</v>
      </c>
      <c r="DA189" s="116">
        <f t="shared" si="338"/>
        <v>0</v>
      </c>
      <c r="DB189" s="116">
        <f t="shared" si="339"/>
        <v>0</v>
      </c>
      <c r="DC189" s="116">
        <f t="shared" si="340"/>
        <v>0</v>
      </c>
      <c r="DD189" s="116">
        <f t="shared" si="341"/>
        <v>0</v>
      </c>
      <c r="DE189" s="116">
        <f t="shared" si="342"/>
        <v>0</v>
      </c>
      <c r="DF189" s="116">
        <f t="shared" si="343"/>
        <v>0</v>
      </c>
      <c r="DG189" s="116">
        <f t="shared" si="344"/>
        <v>0</v>
      </c>
      <c r="DH189" s="116">
        <f t="shared" si="345"/>
        <v>0</v>
      </c>
      <c r="DI189" s="116">
        <f t="shared" si="346"/>
        <v>0</v>
      </c>
      <c r="DJ189" s="116">
        <f t="shared" si="347"/>
        <v>0</v>
      </c>
      <c r="DK189" s="116">
        <f t="shared" si="348"/>
        <v>0</v>
      </c>
      <c r="DL189" s="116">
        <f t="shared" si="349"/>
        <v>0</v>
      </c>
      <c r="DM189" s="116">
        <f t="shared" si="350"/>
        <v>0</v>
      </c>
      <c r="DN189" s="116">
        <f t="shared" si="351"/>
        <v>0</v>
      </c>
      <c r="DO189" s="116">
        <f t="shared" si="352"/>
        <v>0</v>
      </c>
      <c r="DP189" s="116">
        <f t="shared" si="353"/>
        <v>0</v>
      </c>
      <c r="DQ189" s="116">
        <f t="shared" si="354"/>
        <v>0</v>
      </c>
      <c r="DR189" s="116">
        <f t="shared" si="355"/>
        <v>0</v>
      </c>
      <c r="DS189" s="116">
        <f t="shared" si="356"/>
        <v>0</v>
      </c>
      <c r="DT189" s="116">
        <f t="shared" si="362"/>
        <v>0</v>
      </c>
      <c r="DU189" s="116">
        <f t="shared" si="357"/>
        <v>0</v>
      </c>
      <c r="DV189" s="116">
        <f t="shared" si="381"/>
        <v>0</v>
      </c>
      <c r="DW189" s="116">
        <f t="shared" si="382"/>
        <v>0</v>
      </c>
      <c r="DX189" s="114" t="b">
        <f t="shared" si="271"/>
        <v>0</v>
      </c>
      <c r="DY189" s="116" t="str">
        <f t="shared" si="358"/>
        <v>FAILED CHECKS</v>
      </c>
      <c r="DZ189" s="2"/>
      <c r="EA189" s="105" t="str">
        <f t="shared" si="272"/>
        <v/>
      </c>
      <c r="EB189" s="2"/>
      <c r="EC189" s="105" t="str">
        <f t="shared" si="273"/>
        <v/>
      </c>
      <c r="ED189" s="2"/>
      <c r="EE189" s="105" t="str">
        <f t="shared" si="274"/>
        <v/>
      </c>
      <c r="EF189" s="2"/>
      <c r="EG189" s="6">
        <f t="shared" si="360"/>
        <v>179</v>
      </c>
      <c r="EH189" s="2"/>
      <c r="EI189" s="29" t="str">
        <f>IF(ISBLANK('IP Rules'!P189),"",'IP Rules'!P189)</f>
        <v/>
      </c>
      <c r="EJ189" s="2"/>
      <c r="EK189" s="29" t="str">
        <f>IF(ISBLANK('IP Rules'!R189),"",'IP Rules'!R189)</f>
        <v/>
      </c>
      <c r="EL189" s="2"/>
      <c r="EM189" s="29" t="str">
        <f>IF(ISBLANK('IP Rules'!T189),"",'IP Rules'!T189)</f>
        <v/>
      </c>
      <c r="EN189" s="2"/>
      <c r="EO189" s="7" t="str">
        <f t="shared" ref="EO189:EO252" si="383">IF(EI189&lt;&gt;"","YES","NO")</f>
        <v>NO</v>
      </c>
      <c r="EP189" s="7" t="str">
        <f t="shared" ref="EP189:EP252" si="384">IF(LEN(TRIM(EM189))=0,"NO","YES")</f>
        <v>NO</v>
      </c>
      <c r="EQ189" s="7" t="str">
        <f t="shared" ref="EQ189:EQ252" si="385">IF(AND(EO189="YES",EP189="NO"),EI189&amp;"-"&amp;EK189,"")</f>
        <v/>
      </c>
      <c r="ER189" s="7" t="str">
        <f t="shared" ref="ER189:ER252" si="386">IF(AND(EO189="YES",EP189="YES"),EI189&amp;"-"&amp;EK189&amp;"-"&amp;EM189,"")</f>
        <v/>
      </c>
      <c r="ES189" s="7" t="str">
        <f>IF(AND(ISNUMBER('IP Rules'!R189),'IP Rules'!R189&gt;=0,'IP Rules'!R189&lt;=65535),"GOOD","BAD")</f>
        <v>BAD</v>
      </c>
      <c r="ET189" s="7" t="str">
        <f>IF(OR(AND(ISNUMBER('IP Rules'!T189),'IP Rules'!T189&gt;=1,'IP Rules'!T189&lt;=65535,'IP Rules'!R189&lt;'IP Rules'!T189),'IP Rules'!T189=""),"GOOD","BAD")</f>
        <v>GOOD</v>
      </c>
      <c r="EU189" s="9" t="str">
        <f t="shared" ref="EU189:EU252" si="387">EQ189&amp;ER189</f>
        <v/>
      </c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</row>
    <row r="190" spans="1:211" ht="15.75" thickBot="1">
      <c r="A190" s="2"/>
      <c r="B190" s="6">
        <f t="shared" si="359"/>
        <v>180</v>
      </c>
      <c r="C190" s="2"/>
      <c r="D190" s="48" t="str">
        <f>IF(ISBLANK('IP Rules'!H190),"",'IP Rules'!H190)</f>
        <v/>
      </c>
      <c r="E190" s="52" t="str">
        <f t="shared" si="275"/>
        <v/>
      </c>
      <c r="F190" s="52" t="str">
        <f t="shared" si="276"/>
        <v/>
      </c>
      <c r="G190" s="52" t="str">
        <f t="shared" si="277"/>
        <v/>
      </c>
      <c r="H190" s="52" t="str">
        <f t="shared" si="278"/>
        <v/>
      </c>
      <c r="I190" s="52" t="str">
        <f t="shared" si="279"/>
        <v/>
      </c>
      <c r="J190" s="52" t="str">
        <f t="shared" si="280"/>
        <v/>
      </c>
      <c r="K190" s="52" t="str">
        <f t="shared" si="281"/>
        <v/>
      </c>
      <c r="L190" s="52" t="str">
        <f t="shared" si="282"/>
        <v/>
      </c>
      <c r="M190" s="2"/>
      <c r="N190" s="52" t="str">
        <f t="shared" si="283"/>
        <v/>
      </c>
      <c r="O190" s="2"/>
      <c r="P190" s="103" t="str">
        <f>IF(UPPER('IP Rules'!H190)="ANY","",IF(LEN(TRIM('IP Rules'!J190))=0,"",'IP Rules'!J190))</f>
        <v/>
      </c>
      <c r="Q190" s="7" t="str">
        <f t="shared" si="284"/>
        <v/>
      </c>
      <c r="R190" s="109" t="str">
        <f t="shared" si="285"/>
        <v>MISSING</v>
      </c>
      <c r="S190" s="109" t="str">
        <f t="shared" si="286"/>
        <v>MISSING</v>
      </c>
      <c r="T190" s="109" t="str">
        <f t="shared" si="287"/>
        <v>MISSING</v>
      </c>
      <c r="U190" s="110" t="str">
        <f t="shared" si="288"/>
        <v>ERROR</v>
      </c>
      <c r="V190" s="111" t="str">
        <f t="shared" si="289"/>
        <v>ERROR</v>
      </c>
      <c r="W190" s="111" t="str">
        <f t="shared" si="290"/>
        <v>ERROR</v>
      </c>
      <c r="X190" s="111" t="str">
        <f t="shared" si="291"/>
        <v>ERROR</v>
      </c>
      <c r="Y190" s="109" t="str">
        <f t="shared" si="292"/>
        <v>ERROR</v>
      </c>
      <c r="Z190" s="110" t="str">
        <f t="shared" si="293"/>
        <v>ERROR</v>
      </c>
      <c r="AA190" s="109" t="str">
        <f t="shared" si="294"/>
        <v>ERROR</v>
      </c>
      <c r="AB190" s="109" t="str">
        <f t="shared" si="295"/>
        <v>ERROR</v>
      </c>
      <c r="AC190" s="109" t="str">
        <f t="shared" si="296"/>
        <v>ERROR</v>
      </c>
      <c r="AD190" s="109" t="str">
        <f t="shared" si="297"/>
        <v>ERROR</v>
      </c>
      <c r="AE190" s="110" t="str">
        <f t="shared" si="298"/>
        <v>ERROR</v>
      </c>
      <c r="AF190" s="7" t="str">
        <f t="shared" si="299"/>
        <v/>
      </c>
      <c r="AG190" s="104" t="str">
        <f t="shared" si="300"/>
        <v/>
      </c>
      <c r="AH190" s="104" t="str">
        <f t="shared" si="301"/>
        <v/>
      </c>
      <c r="AI190" s="104" t="str">
        <f t="shared" si="302"/>
        <v/>
      </c>
      <c r="AJ190" s="114" t="str">
        <f>IF(AND(Q190&lt;&gt;"ERROR",UPPER('IP Rules'!D190)="GLOBAL",UPPER(N190)="ANY"),"All_IPs","")</f>
        <v/>
      </c>
      <c r="AK190" s="114" t="str">
        <f>IF(AND(Q190&lt;&gt;"ERROR",UPPER('IP Rules'!D190)="NATIONAL",UPPER(N190)="ANY"),"GRP_ALL_CNSP_SUBNETS","")</f>
        <v/>
      </c>
      <c r="AL190" s="104" t="str">
        <f>IF(LEN(TRIM(D190))=0,"",IF(AND(Q190&lt;&gt;"ERROR",UPPER('IP Rules'!H190)&lt;&gt;"ANY"),AI190&amp;N190&amp;"_"&amp;AG190,""))</f>
        <v/>
      </c>
      <c r="AM190" s="109" t="str">
        <f t="shared" si="303"/>
        <v>FAILED CHECKS</v>
      </c>
      <c r="AN190" s="2"/>
      <c r="AO190" s="62" t="str">
        <f t="shared" si="270"/>
        <v/>
      </c>
      <c r="AP190" s="26"/>
      <c r="AQ190" s="62" t="str">
        <f t="shared" si="304"/>
        <v/>
      </c>
      <c r="AR190" s="26"/>
      <c r="AS190" s="6">
        <f>'IP Rules'!F190</f>
        <v>0</v>
      </c>
      <c r="AT190" s="2"/>
      <c r="AU190" s="6">
        <f t="shared" si="305"/>
        <v>180</v>
      </c>
      <c r="AV190" s="2"/>
      <c r="AW190" s="46" t="str">
        <f>IF(ISBLANK('IP Rules'!L190),"",'IP Rules'!L190)</f>
        <v/>
      </c>
      <c r="AX190" s="2"/>
      <c r="AY190" s="52" t="str">
        <f t="shared" si="306"/>
        <v/>
      </c>
      <c r="AZ190" s="52" t="str">
        <f t="shared" si="307"/>
        <v/>
      </c>
      <c r="BA190" s="52" t="str">
        <f t="shared" si="308"/>
        <v/>
      </c>
      <c r="BB190" s="52" t="str">
        <f t="shared" si="309"/>
        <v/>
      </c>
      <c r="BC190" s="52" t="str">
        <f t="shared" si="310"/>
        <v/>
      </c>
      <c r="BD190" s="52" t="str">
        <f t="shared" si="311"/>
        <v/>
      </c>
      <c r="BE190" s="52" t="str">
        <f t="shared" si="312"/>
        <v/>
      </c>
      <c r="BF190" s="52" t="str">
        <f t="shared" si="313"/>
        <v/>
      </c>
      <c r="BG190" s="52" t="str">
        <f t="shared" si="314"/>
        <v/>
      </c>
      <c r="BH190" s="2"/>
      <c r="BI190" s="103" t="str">
        <f>IF(ISBLANK('IP Rules'!N190),"",'IP Rules'!N190)</f>
        <v/>
      </c>
      <c r="BJ190" s="110" t="str">
        <f t="shared" si="363"/>
        <v/>
      </c>
      <c r="BK190" s="109" t="str">
        <f t="shared" si="364"/>
        <v>MISSING</v>
      </c>
      <c r="BL190" s="109" t="str">
        <f t="shared" si="365"/>
        <v>MISSING</v>
      </c>
      <c r="BM190" s="109" t="str">
        <f t="shared" si="366"/>
        <v>MISSING</v>
      </c>
      <c r="BN190" s="110" t="str">
        <f t="shared" si="367"/>
        <v>ERROR</v>
      </c>
      <c r="BO190" s="111" t="str">
        <f t="shared" si="368"/>
        <v>ERROR</v>
      </c>
      <c r="BP190" s="111" t="str">
        <f t="shared" si="369"/>
        <v>ERROR</v>
      </c>
      <c r="BQ190" s="111" t="str">
        <f t="shared" si="370"/>
        <v>ERROR</v>
      </c>
      <c r="BR190" s="109" t="str">
        <f t="shared" si="371"/>
        <v>ERROR</v>
      </c>
      <c r="BS190" s="110" t="str">
        <f t="shared" si="372"/>
        <v>ERROR</v>
      </c>
      <c r="BT190" s="109" t="str">
        <f t="shared" si="315"/>
        <v>ERROR</v>
      </c>
      <c r="BU190" s="109" t="str">
        <f t="shared" si="316"/>
        <v>ERROR</v>
      </c>
      <c r="BV190" s="109" t="str">
        <f t="shared" si="317"/>
        <v>ERROR</v>
      </c>
      <c r="BW190" s="109" t="str">
        <f t="shared" si="318"/>
        <v>ERROR</v>
      </c>
      <c r="BX190" s="110" t="str">
        <f t="shared" si="373"/>
        <v>ERROR</v>
      </c>
      <c r="BY190" s="110" t="str">
        <f t="shared" si="361"/>
        <v/>
      </c>
      <c r="BZ190" s="117" t="str">
        <f t="shared" si="319"/>
        <v>OK</v>
      </c>
      <c r="CA190" s="104" t="str">
        <f t="shared" si="374"/>
        <v/>
      </c>
      <c r="CB190" s="104" t="str">
        <f t="shared" si="375"/>
        <v/>
      </c>
      <c r="CC190" s="104" t="str">
        <f t="shared" si="376"/>
        <v/>
      </c>
      <c r="CD190" s="109" t="str">
        <f t="shared" si="320"/>
        <v>FAILED CHECKS</v>
      </c>
      <c r="CE190" s="22"/>
      <c r="CF190" s="116" t="str">
        <f t="shared" si="377"/>
        <v>ERROR</v>
      </c>
      <c r="CG190" s="116" t="str">
        <f t="shared" si="378"/>
        <v>-</v>
      </c>
      <c r="CH190" s="116" t="str">
        <f t="shared" si="379"/>
        <v>-</v>
      </c>
      <c r="CI190" s="116" t="str">
        <f t="shared" si="380"/>
        <v>-</v>
      </c>
      <c r="CJ190" s="116">
        <f t="shared" si="321"/>
        <v>0</v>
      </c>
      <c r="CK190" s="116">
        <f t="shared" si="322"/>
        <v>0</v>
      </c>
      <c r="CL190" s="116">
        <f t="shared" si="323"/>
        <v>0</v>
      </c>
      <c r="CM190" s="116">
        <f t="shared" si="324"/>
        <v>0</v>
      </c>
      <c r="CN190" s="116">
        <f t="shared" si="325"/>
        <v>0</v>
      </c>
      <c r="CO190" s="116">
        <f t="shared" si="326"/>
        <v>0</v>
      </c>
      <c r="CP190" s="116">
        <f t="shared" si="327"/>
        <v>0</v>
      </c>
      <c r="CQ190" s="116">
        <f t="shared" si="328"/>
        <v>0</v>
      </c>
      <c r="CR190" s="116">
        <f t="shared" si="329"/>
        <v>0</v>
      </c>
      <c r="CS190" s="116">
        <f t="shared" si="330"/>
        <v>0</v>
      </c>
      <c r="CT190" s="116">
        <f t="shared" si="331"/>
        <v>0</v>
      </c>
      <c r="CU190" s="116">
        <f t="shared" si="332"/>
        <v>0</v>
      </c>
      <c r="CV190" s="116">
        <f t="shared" si="333"/>
        <v>0</v>
      </c>
      <c r="CW190" s="116">
        <f t="shared" si="334"/>
        <v>0</v>
      </c>
      <c r="CX190" s="116">
        <f t="shared" si="335"/>
        <v>0</v>
      </c>
      <c r="CY190" s="116">
        <f t="shared" si="336"/>
        <v>0</v>
      </c>
      <c r="CZ190" s="116">
        <f t="shared" si="337"/>
        <v>0</v>
      </c>
      <c r="DA190" s="116">
        <f t="shared" si="338"/>
        <v>0</v>
      </c>
      <c r="DB190" s="116">
        <f t="shared" si="339"/>
        <v>0</v>
      </c>
      <c r="DC190" s="116">
        <f t="shared" si="340"/>
        <v>0</v>
      </c>
      <c r="DD190" s="116">
        <f t="shared" si="341"/>
        <v>0</v>
      </c>
      <c r="DE190" s="116">
        <f t="shared" si="342"/>
        <v>0</v>
      </c>
      <c r="DF190" s="116">
        <f t="shared" si="343"/>
        <v>0</v>
      </c>
      <c r="DG190" s="116">
        <f t="shared" si="344"/>
        <v>0</v>
      </c>
      <c r="DH190" s="116">
        <f t="shared" si="345"/>
        <v>0</v>
      </c>
      <c r="DI190" s="116">
        <f t="shared" si="346"/>
        <v>0</v>
      </c>
      <c r="DJ190" s="116">
        <f t="shared" si="347"/>
        <v>0</v>
      </c>
      <c r="DK190" s="116">
        <f t="shared" si="348"/>
        <v>0</v>
      </c>
      <c r="DL190" s="116">
        <f t="shared" si="349"/>
        <v>0</v>
      </c>
      <c r="DM190" s="116">
        <f t="shared" si="350"/>
        <v>0</v>
      </c>
      <c r="DN190" s="116">
        <f t="shared" si="351"/>
        <v>0</v>
      </c>
      <c r="DO190" s="116">
        <f t="shared" si="352"/>
        <v>0</v>
      </c>
      <c r="DP190" s="116">
        <f t="shared" si="353"/>
        <v>0</v>
      </c>
      <c r="DQ190" s="116">
        <f t="shared" si="354"/>
        <v>0</v>
      </c>
      <c r="DR190" s="116">
        <f t="shared" si="355"/>
        <v>0</v>
      </c>
      <c r="DS190" s="116">
        <f t="shared" si="356"/>
        <v>0</v>
      </c>
      <c r="DT190" s="116">
        <f t="shared" si="362"/>
        <v>0</v>
      </c>
      <c r="DU190" s="116">
        <f t="shared" si="357"/>
        <v>0</v>
      </c>
      <c r="DV190" s="116">
        <f t="shared" si="381"/>
        <v>0</v>
      </c>
      <c r="DW190" s="116">
        <f t="shared" si="382"/>
        <v>0</v>
      </c>
      <c r="DX190" s="114" t="b">
        <f t="shared" si="271"/>
        <v>0</v>
      </c>
      <c r="DY190" s="116" t="str">
        <f t="shared" si="358"/>
        <v>FAILED CHECKS</v>
      </c>
      <c r="DZ190" s="2"/>
      <c r="EA190" s="105" t="str">
        <f t="shared" si="272"/>
        <v/>
      </c>
      <c r="EB190" s="2"/>
      <c r="EC190" s="105" t="str">
        <f t="shared" si="273"/>
        <v/>
      </c>
      <c r="ED190" s="2"/>
      <c r="EE190" s="105" t="str">
        <f t="shared" si="274"/>
        <v/>
      </c>
      <c r="EF190" s="2"/>
      <c r="EG190" s="6">
        <f t="shared" si="360"/>
        <v>180</v>
      </c>
      <c r="EH190" s="2"/>
      <c r="EI190" s="29" t="str">
        <f>IF(ISBLANK('IP Rules'!P190),"",'IP Rules'!P190)</f>
        <v/>
      </c>
      <c r="EJ190" s="2"/>
      <c r="EK190" s="29" t="str">
        <f>IF(ISBLANK('IP Rules'!R190),"",'IP Rules'!R190)</f>
        <v/>
      </c>
      <c r="EL190" s="2"/>
      <c r="EM190" s="29" t="str">
        <f>IF(ISBLANK('IP Rules'!T190),"",'IP Rules'!T190)</f>
        <v/>
      </c>
      <c r="EN190" s="2"/>
      <c r="EO190" s="7" t="str">
        <f t="shared" si="383"/>
        <v>NO</v>
      </c>
      <c r="EP190" s="7" t="str">
        <f t="shared" si="384"/>
        <v>NO</v>
      </c>
      <c r="EQ190" s="7" t="str">
        <f t="shared" si="385"/>
        <v/>
      </c>
      <c r="ER190" s="7" t="str">
        <f t="shared" si="386"/>
        <v/>
      </c>
      <c r="ES190" s="7" t="str">
        <f>IF(AND(ISNUMBER('IP Rules'!R190),'IP Rules'!R190&gt;=0,'IP Rules'!R190&lt;=65535),"GOOD","BAD")</f>
        <v>BAD</v>
      </c>
      <c r="ET190" s="7" t="str">
        <f>IF(OR(AND(ISNUMBER('IP Rules'!T190),'IP Rules'!T190&gt;=1,'IP Rules'!T190&lt;=65535,'IP Rules'!R190&lt;'IP Rules'!T190),'IP Rules'!T190=""),"GOOD","BAD")</f>
        <v>GOOD</v>
      </c>
      <c r="EU190" s="9" t="str">
        <f t="shared" si="387"/>
        <v/>
      </c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</row>
    <row r="191" spans="1:211" ht="15.75" thickBot="1">
      <c r="A191" s="2"/>
      <c r="B191" s="6">
        <f t="shared" si="359"/>
        <v>181</v>
      </c>
      <c r="C191" s="2"/>
      <c r="D191" s="48" t="str">
        <f>IF(ISBLANK('IP Rules'!H191),"",'IP Rules'!H191)</f>
        <v/>
      </c>
      <c r="E191" s="52" t="str">
        <f t="shared" si="275"/>
        <v/>
      </c>
      <c r="F191" s="52" t="str">
        <f t="shared" si="276"/>
        <v/>
      </c>
      <c r="G191" s="52" t="str">
        <f t="shared" si="277"/>
        <v/>
      </c>
      <c r="H191" s="52" t="str">
        <f t="shared" si="278"/>
        <v/>
      </c>
      <c r="I191" s="52" t="str">
        <f t="shared" si="279"/>
        <v/>
      </c>
      <c r="J191" s="52" t="str">
        <f t="shared" si="280"/>
        <v/>
      </c>
      <c r="K191" s="52" t="str">
        <f t="shared" si="281"/>
        <v/>
      </c>
      <c r="L191" s="52" t="str">
        <f t="shared" si="282"/>
        <v/>
      </c>
      <c r="M191" s="2"/>
      <c r="N191" s="52" t="str">
        <f t="shared" si="283"/>
        <v/>
      </c>
      <c r="O191" s="2"/>
      <c r="P191" s="103" t="str">
        <f>IF(UPPER('IP Rules'!H191)="ANY","",IF(LEN(TRIM('IP Rules'!J191))=0,"",'IP Rules'!J191))</f>
        <v/>
      </c>
      <c r="Q191" s="7" t="str">
        <f t="shared" si="284"/>
        <v/>
      </c>
      <c r="R191" s="109" t="str">
        <f t="shared" si="285"/>
        <v>MISSING</v>
      </c>
      <c r="S191" s="109" t="str">
        <f t="shared" si="286"/>
        <v>MISSING</v>
      </c>
      <c r="T191" s="109" t="str">
        <f t="shared" si="287"/>
        <v>MISSING</v>
      </c>
      <c r="U191" s="110" t="str">
        <f t="shared" si="288"/>
        <v>ERROR</v>
      </c>
      <c r="V191" s="111" t="str">
        <f t="shared" si="289"/>
        <v>ERROR</v>
      </c>
      <c r="W191" s="111" t="str">
        <f t="shared" si="290"/>
        <v>ERROR</v>
      </c>
      <c r="X191" s="111" t="str">
        <f t="shared" si="291"/>
        <v>ERROR</v>
      </c>
      <c r="Y191" s="109" t="str">
        <f t="shared" si="292"/>
        <v>ERROR</v>
      </c>
      <c r="Z191" s="110" t="str">
        <f t="shared" si="293"/>
        <v>ERROR</v>
      </c>
      <c r="AA191" s="109" t="str">
        <f t="shared" si="294"/>
        <v>ERROR</v>
      </c>
      <c r="AB191" s="109" t="str">
        <f t="shared" si="295"/>
        <v>ERROR</v>
      </c>
      <c r="AC191" s="109" t="str">
        <f t="shared" si="296"/>
        <v>ERROR</v>
      </c>
      <c r="AD191" s="109" t="str">
        <f t="shared" si="297"/>
        <v>ERROR</v>
      </c>
      <c r="AE191" s="110" t="str">
        <f t="shared" si="298"/>
        <v>ERROR</v>
      </c>
      <c r="AF191" s="7" t="str">
        <f t="shared" si="299"/>
        <v/>
      </c>
      <c r="AG191" s="104" t="str">
        <f t="shared" si="300"/>
        <v/>
      </c>
      <c r="AH191" s="104" t="str">
        <f t="shared" si="301"/>
        <v/>
      </c>
      <c r="AI191" s="104" t="str">
        <f t="shared" si="302"/>
        <v/>
      </c>
      <c r="AJ191" s="114" t="str">
        <f>IF(AND(Q191&lt;&gt;"ERROR",UPPER('IP Rules'!D191)="GLOBAL",UPPER(N191)="ANY"),"All_IPs","")</f>
        <v/>
      </c>
      <c r="AK191" s="114" t="str">
        <f>IF(AND(Q191&lt;&gt;"ERROR",UPPER('IP Rules'!D191)="NATIONAL",UPPER(N191)="ANY"),"GRP_ALL_CNSP_SUBNETS","")</f>
        <v/>
      </c>
      <c r="AL191" s="104" t="str">
        <f>IF(LEN(TRIM(D191))=0,"",IF(AND(Q191&lt;&gt;"ERROR",UPPER('IP Rules'!H191)&lt;&gt;"ANY"),AI191&amp;N191&amp;"_"&amp;AG191,""))</f>
        <v/>
      </c>
      <c r="AM191" s="109" t="str">
        <f t="shared" si="303"/>
        <v>FAILED CHECKS</v>
      </c>
      <c r="AN191" s="2"/>
      <c r="AO191" s="62" t="str">
        <f t="shared" si="270"/>
        <v/>
      </c>
      <c r="AP191" s="26"/>
      <c r="AQ191" s="62" t="str">
        <f t="shared" si="304"/>
        <v/>
      </c>
      <c r="AR191" s="26"/>
      <c r="AS191" s="6">
        <f>'IP Rules'!F191</f>
        <v>0</v>
      </c>
      <c r="AT191" s="2"/>
      <c r="AU191" s="6">
        <f t="shared" si="305"/>
        <v>181</v>
      </c>
      <c r="AV191" s="2"/>
      <c r="AW191" s="46" t="str">
        <f>IF(ISBLANK('IP Rules'!L191),"",'IP Rules'!L191)</f>
        <v/>
      </c>
      <c r="AX191" s="2"/>
      <c r="AY191" s="52" t="str">
        <f t="shared" si="306"/>
        <v/>
      </c>
      <c r="AZ191" s="52" t="str">
        <f t="shared" si="307"/>
        <v/>
      </c>
      <c r="BA191" s="52" t="str">
        <f t="shared" si="308"/>
        <v/>
      </c>
      <c r="BB191" s="52" t="str">
        <f t="shared" si="309"/>
        <v/>
      </c>
      <c r="BC191" s="52" t="str">
        <f t="shared" si="310"/>
        <v/>
      </c>
      <c r="BD191" s="52" t="str">
        <f t="shared" si="311"/>
        <v/>
      </c>
      <c r="BE191" s="52" t="str">
        <f t="shared" si="312"/>
        <v/>
      </c>
      <c r="BF191" s="52" t="str">
        <f t="shared" si="313"/>
        <v/>
      </c>
      <c r="BG191" s="52" t="str">
        <f t="shared" si="314"/>
        <v/>
      </c>
      <c r="BH191" s="2"/>
      <c r="BI191" s="103" t="str">
        <f>IF(ISBLANK('IP Rules'!N191),"",'IP Rules'!N191)</f>
        <v/>
      </c>
      <c r="BJ191" s="110" t="str">
        <f t="shared" si="363"/>
        <v/>
      </c>
      <c r="BK191" s="109" t="str">
        <f t="shared" si="364"/>
        <v>MISSING</v>
      </c>
      <c r="BL191" s="109" t="str">
        <f t="shared" si="365"/>
        <v>MISSING</v>
      </c>
      <c r="BM191" s="109" t="str">
        <f t="shared" si="366"/>
        <v>MISSING</v>
      </c>
      <c r="BN191" s="110" t="str">
        <f t="shared" si="367"/>
        <v>ERROR</v>
      </c>
      <c r="BO191" s="111" t="str">
        <f t="shared" si="368"/>
        <v>ERROR</v>
      </c>
      <c r="BP191" s="111" t="str">
        <f t="shared" si="369"/>
        <v>ERROR</v>
      </c>
      <c r="BQ191" s="111" t="str">
        <f t="shared" si="370"/>
        <v>ERROR</v>
      </c>
      <c r="BR191" s="109" t="str">
        <f t="shared" si="371"/>
        <v>ERROR</v>
      </c>
      <c r="BS191" s="110" t="str">
        <f t="shared" si="372"/>
        <v>ERROR</v>
      </c>
      <c r="BT191" s="109" t="str">
        <f t="shared" si="315"/>
        <v>ERROR</v>
      </c>
      <c r="BU191" s="109" t="str">
        <f t="shared" si="316"/>
        <v>ERROR</v>
      </c>
      <c r="BV191" s="109" t="str">
        <f t="shared" si="317"/>
        <v>ERROR</v>
      </c>
      <c r="BW191" s="109" t="str">
        <f t="shared" si="318"/>
        <v>ERROR</v>
      </c>
      <c r="BX191" s="110" t="str">
        <f t="shared" si="373"/>
        <v>ERROR</v>
      </c>
      <c r="BY191" s="110" t="str">
        <f t="shared" si="361"/>
        <v/>
      </c>
      <c r="BZ191" s="117" t="str">
        <f t="shared" si="319"/>
        <v>OK</v>
      </c>
      <c r="CA191" s="104" t="str">
        <f t="shared" si="374"/>
        <v/>
      </c>
      <c r="CB191" s="104" t="str">
        <f t="shared" si="375"/>
        <v/>
      </c>
      <c r="CC191" s="104" t="str">
        <f t="shared" si="376"/>
        <v/>
      </c>
      <c r="CD191" s="109" t="str">
        <f t="shared" si="320"/>
        <v>FAILED CHECKS</v>
      </c>
      <c r="CE191" s="22"/>
      <c r="CF191" s="116" t="str">
        <f t="shared" si="377"/>
        <v>ERROR</v>
      </c>
      <c r="CG191" s="116" t="str">
        <f t="shared" si="378"/>
        <v>-</v>
      </c>
      <c r="CH191" s="116" t="str">
        <f t="shared" si="379"/>
        <v>-</v>
      </c>
      <c r="CI191" s="116" t="str">
        <f t="shared" si="380"/>
        <v>-</v>
      </c>
      <c r="CJ191" s="116">
        <f t="shared" si="321"/>
        <v>0</v>
      </c>
      <c r="CK191" s="116">
        <f t="shared" si="322"/>
        <v>0</v>
      </c>
      <c r="CL191" s="116">
        <f t="shared" si="323"/>
        <v>0</v>
      </c>
      <c r="CM191" s="116">
        <f t="shared" si="324"/>
        <v>0</v>
      </c>
      <c r="CN191" s="116">
        <f t="shared" si="325"/>
        <v>0</v>
      </c>
      <c r="CO191" s="116">
        <f t="shared" si="326"/>
        <v>0</v>
      </c>
      <c r="CP191" s="116">
        <f t="shared" si="327"/>
        <v>0</v>
      </c>
      <c r="CQ191" s="116">
        <f t="shared" si="328"/>
        <v>0</v>
      </c>
      <c r="CR191" s="116">
        <f t="shared" si="329"/>
        <v>0</v>
      </c>
      <c r="CS191" s="116">
        <f t="shared" si="330"/>
        <v>0</v>
      </c>
      <c r="CT191" s="116">
        <f t="shared" si="331"/>
        <v>0</v>
      </c>
      <c r="CU191" s="116">
        <f t="shared" si="332"/>
        <v>0</v>
      </c>
      <c r="CV191" s="116">
        <f t="shared" si="333"/>
        <v>0</v>
      </c>
      <c r="CW191" s="116">
        <f t="shared" si="334"/>
        <v>0</v>
      </c>
      <c r="CX191" s="116">
        <f t="shared" si="335"/>
        <v>0</v>
      </c>
      <c r="CY191" s="116">
        <f t="shared" si="336"/>
        <v>0</v>
      </c>
      <c r="CZ191" s="116">
        <f t="shared" si="337"/>
        <v>0</v>
      </c>
      <c r="DA191" s="116">
        <f t="shared" si="338"/>
        <v>0</v>
      </c>
      <c r="DB191" s="116">
        <f t="shared" si="339"/>
        <v>0</v>
      </c>
      <c r="DC191" s="116">
        <f t="shared" si="340"/>
        <v>0</v>
      </c>
      <c r="DD191" s="116">
        <f t="shared" si="341"/>
        <v>0</v>
      </c>
      <c r="DE191" s="116">
        <f t="shared" si="342"/>
        <v>0</v>
      </c>
      <c r="DF191" s="116">
        <f t="shared" si="343"/>
        <v>0</v>
      </c>
      <c r="DG191" s="116">
        <f t="shared" si="344"/>
        <v>0</v>
      </c>
      <c r="DH191" s="116">
        <f t="shared" si="345"/>
        <v>0</v>
      </c>
      <c r="DI191" s="116">
        <f t="shared" si="346"/>
        <v>0</v>
      </c>
      <c r="DJ191" s="116">
        <f t="shared" si="347"/>
        <v>0</v>
      </c>
      <c r="DK191" s="116">
        <f t="shared" si="348"/>
        <v>0</v>
      </c>
      <c r="DL191" s="116">
        <f t="shared" si="349"/>
        <v>0</v>
      </c>
      <c r="DM191" s="116">
        <f t="shared" si="350"/>
        <v>0</v>
      </c>
      <c r="DN191" s="116">
        <f t="shared" si="351"/>
        <v>0</v>
      </c>
      <c r="DO191" s="116">
        <f t="shared" si="352"/>
        <v>0</v>
      </c>
      <c r="DP191" s="116">
        <f t="shared" si="353"/>
        <v>0</v>
      </c>
      <c r="DQ191" s="116">
        <f t="shared" si="354"/>
        <v>0</v>
      </c>
      <c r="DR191" s="116">
        <f t="shared" si="355"/>
        <v>0</v>
      </c>
      <c r="DS191" s="116">
        <f t="shared" si="356"/>
        <v>0</v>
      </c>
      <c r="DT191" s="116">
        <f t="shared" si="362"/>
        <v>0</v>
      </c>
      <c r="DU191" s="116">
        <f t="shared" si="357"/>
        <v>0</v>
      </c>
      <c r="DV191" s="116">
        <f t="shared" si="381"/>
        <v>0</v>
      </c>
      <c r="DW191" s="116">
        <f t="shared" si="382"/>
        <v>0</v>
      </c>
      <c r="DX191" s="114" t="b">
        <f t="shared" si="271"/>
        <v>0</v>
      </c>
      <c r="DY191" s="116" t="str">
        <f t="shared" si="358"/>
        <v>FAILED CHECKS</v>
      </c>
      <c r="DZ191" s="2"/>
      <c r="EA191" s="105" t="str">
        <f t="shared" si="272"/>
        <v/>
      </c>
      <c r="EB191" s="2"/>
      <c r="EC191" s="105" t="str">
        <f t="shared" si="273"/>
        <v/>
      </c>
      <c r="ED191" s="2"/>
      <c r="EE191" s="105" t="str">
        <f t="shared" si="274"/>
        <v/>
      </c>
      <c r="EF191" s="2"/>
      <c r="EG191" s="6">
        <f t="shared" si="360"/>
        <v>181</v>
      </c>
      <c r="EH191" s="2"/>
      <c r="EI191" s="29" t="str">
        <f>IF(ISBLANK('IP Rules'!P191),"",'IP Rules'!P191)</f>
        <v/>
      </c>
      <c r="EJ191" s="2"/>
      <c r="EK191" s="29" t="str">
        <f>IF(ISBLANK('IP Rules'!R191),"",'IP Rules'!R191)</f>
        <v/>
      </c>
      <c r="EL191" s="2"/>
      <c r="EM191" s="29" t="str">
        <f>IF(ISBLANK('IP Rules'!T191),"",'IP Rules'!T191)</f>
        <v/>
      </c>
      <c r="EN191" s="2"/>
      <c r="EO191" s="7" t="str">
        <f t="shared" si="383"/>
        <v>NO</v>
      </c>
      <c r="EP191" s="7" t="str">
        <f t="shared" si="384"/>
        <v>NO</v>
      </c>
      <c r="EQ191" s="7" t="str">
        <f t="shared" si="385"/>
        <v/>
      </c>
      <c r="ER191" s="7" t="str">
        <f t="shared" si="386"/>
        <v/>
      </c>
      <c r="ES191" s="7" t="str">
        <f>IF(AND(ISNUMBER('IP Rules'!R191),'IP Rules'!R191&gt;=0,'IP Rules'!R191&lt;=65535),"GOOD","BAD")</f>
        <v>BAD</v>
      </c>
      <c r="ET191" s="7" t="str">
        <f>IF(OR(AND(ISNUMBER('IP Rules'!T191),'IP Rules'!T191&gt;=1,'IP Rules'!T191&lt;=65535,'IP Rules'!R191&lt;'IP Rules'!T191),'IP Rules'!T191=""),"GOOD","BAD")</f>
        <v>GOOD</v>
      </c>
      <c r="EU191" s="9" t="str">
        <f t="shared" si="387"/>
        <v/>
      </c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</row>
    <row r="192" spans="1:211" ht="15.75" thickBot="1">
      <c r="A192" s="2"/>
      <c r="B192" s="6">
        <f t="shared" si="359"/>
        <v>182</v>
      </c>
      <c r="C192" s="2"/>
      <c r="D192" s="48" t="str">
        <f>IF(ISBLANK('IP Rules'!H192),"",'IP Rules'!H192)</f>
        <v/>
      </c>
      <c r="E192" s="52" t="str">
        <f t="shared" si="275"/>
        <v/>
      </c>
      <c r="F192" s="52" t="str">
        <f t="shared" si="276"/>
        <v/>
      </c>
      <c r="G192" s="52" t="str">
        <f t="shared" si="277"/>
        <v/>
      </c>
      <c r="H192" s="52" t="str">
        <f t="shared" si="278"/>
        <v/>
      </c>
      <c r="I192" s="52" t="str">
        <f t="shared" si="279"/>
        <v/>
      </c>
      <c r="J192" s="52" t="str">
        <f t="shared" si="280"/>
        <v/>
      </c>
      <c r="K192" s="52" t="str">
        <f t="shared" si="281"/>
        <v/>
      </c>
      <c r="L192" s="52" t="str">
        <f t="shared" si="282"/>
        <v/>
      </c>
      <c r="M192" s="2"/>
      <c r="N192" s="52" t="str">
        <f t="shared" si="283"/>
        <v/>
      </c>
      <c r="O192" s="2"/>
      <c r="P192" s="103" t="str">
        <f>IF(UPPER('IP Rules'!H192)="ANY","",IF(LEN(TRIM('IP Rules'!J192))=0,"",'IP Rules'!J192))</f>
        <v/>
      </c>
      <c r="Q192" s="7" t="str">
        <f t="shared" si="284"/>
        <v/>
      </c>
      <c r="R192" s="109" t="str">
        <f t="shared" si="285"/>
        <v>MISSING</v>
      </c>
      <c r="S192" s="109" t="str">
        <f t="shared" si="286"/>
        <v>MISSING</v>
      </c>
      <c r="T192" s="109" t="str">
        <f t="shared" si="287"/>
        <v>MISSING</v>
      </c>
      <c r="U192" s="110" t="str">
        <f t="shared" si="288"/>
        <v>ERROR</v>
      </c>
      <c r="V192" s="111" t="str">
        <f t="shared" si="289"/>
        <v>ERROR</v>
      </c>
      <c r="W192" s="111" t="str">
        <f t="shared" si="290"/>
        <v>ERROR</v>
      </c>
      <c r="X192" s="111" t="str">
        <f t="shared" si="291"/>
        <v>ERROR</v>
      </c>
      <c r="Y192" s="109" t="str">
        <f t="shared" si="292"/>
        <v>ERROR</v>
      </c>
      <c r="Z192" s="110" t="str">
        <f t="shared" si="293"/>
        <v>ERROR</v>
      </c>
      <c r="AA192" s="109" t="str">
        <f t="shared" si="294"/>
        <v>ERROR</v>
      </c>
      <c r="AB192" s="109" t="str">
        <f t="shared" si="295"/>
        <v>ERROR</v>
      </c>
      <c r="AC192" s="109" t="str">
        <f t="shared" si="296"/>
        <v>ERROR</v>
      </c>
      <c r="AD192" s="109" t="str">
        <f t="shared" si="297"/>
        <v>ERROR</v>
      </c>
      <c r="AE192" s="110" t="str">
        <f t="shared" si="298"/>
        <v>ERROR</v>
      </c>
      <c r="AF192" s="7" t="str">
        <f t="shared" si="299"/>
        <v/>
      </c>
      <c r="AG192" s="104" t="str">
        <f t="shared" si="300"/>
        <v/>
      </c>
      <c r="AH192" s="104" t="str">
        <f t="shared" si="301"/>
        <v/>
      </c>
      <c r="AI192" s="104" t="str">
        <f t="shared" si="302"/>
        <v/>
      </c>
      <c r="AJ192" s="114" t="str">
        <f>IF(AND(Q192&lt;&gt;"ERROR",UPPER('IP Rules'!D192)="GLOBAL",UPPER(N192)="ANY"),"All_IPs","")</f>
        <v/>
      </c>
      <c r="AK192" s="114" t="str">
        <f>IF(AND(Q192&lt;&gt;"ERROR",UPPER('IP Rules'!D192)="NATIONAL",UPPER(N192)="ANY"),"GRP_ALL_CNSP_SUBNETS","")</f>
        <v/>
      </c>
      <c r="AL192" s="104" t="str">
        <f>IF(LEN(TRIM(D192))=0,"",IF(AND(Q192&lt;&gt;"ERROR",UPPER('IP Rules'!H192)&lt;&gt;"ANY"),AI192&amp;N192&amp;"_"&amp;AG192,""))</f>
        <v/>
      </c>
      <c r="AM192" s="109" t="str">
        <f t="shared" si="303"/>
        <v>FAILED CHECKS</v>
      </c>
      <c r="AN192" s="2"/>
      <c r="AO192" s="62" t="str">
        <f t="shared" si="270"/>
        <v/>
      </c>
      <c r="AP192" s="26"/>
      <c r="AQ192" s="62" t="str">
        <f t="shared" si="304"/>
        <v/>
      </c>
      <c r="AR192" s="26"/>
      <c r="AS192" s="6">
        <f>'IP Rules'!F192</f>
        <v>0</v>
      </c>
      <c r="AT192" s="2"/>
      <c r="AU192" s="6">
        <f t="shared" si="305"/>
        <v>182</v>
      </c>
      <c r="AV192" s="2"/>
      <c r="AW192" s="46" t="str">
        <f>IF(ISBLANK('IP Rules'!L192),"",'IP Rules'!L192)</f>
        <v/>
      </c>
      <c r="AX192" s="2"/>
      <c r="AY192" s="52" t="str">
        <f t="shared" si="306"/>
        <v/>
      </c>
      <c r="AZ192" s="52" t="str">
        <f t="shared" si="307"/>
        <v/>
      </c>
      <c r="BA192" s="52" t="str">
        <f t="shared" si="308"/>
        <v/>
      </c>
      <c r="BB192" s="52" t="str">
        <f t="shared" si="309"/>
        <v/>
      </c>
      <c r="BC192" s="52" t="str">
        <f t="shared" si="310"/>
        <v/>
      </c>
      <c r="BD192" s="52" t="str">
        <f t="shared" si="311"/>
        <v/>
      </c>
      <c r="BE192" s="52" t="str">
        <f t="shared" si="312"/>
        <v/>
      </c>
      <c r="BF192" s="52" t="str">
        <f t="shared" si="313"/>
        <v/>
      </c>
      <c r="BG192" s="52" t="str">
        <f t="shared" si="314"/>
        <v/>
      </c>
      <c r="BH192" s="2"/>
      <c r="BI192" s="103" t="str">
        <f>IF(ISBLANK('IP Rules'!N192),"",'IP Rules'!N192)</f>
        <v/>
      </c>
      <c r="BJ192" s="110" t="str">
        <f t="shared" si="363"/>
        <v/>
      </c>
      <c r="BK192" s="109" t="str">
        <f t="shared" si="364"/>
        <v>MISSING</v>
      </c>
      <c r="BL192" s="109" t="str">
        <f t="shared" si="365"/>
        <v>MISSING</v>
      </c>
      <c r="BM192" s="109" t="str">
        <f t="shared" si="366"/>
        <v>MISSING</v>
      </c>
      <c r="BN192" s="110" t="str">
        <f t="shared" si="367"/>
        <v>ERROR</v>
      </c>
      <c r="BO192" s="111" t="str">
        <f t="shared" si="368"/>
        <v>ERROR</v>
      </c>
      <c r="BP192" s="111" t="str">
        <f t="shared" si="369"/>
        <v>ERROR</v>
      </c>
      <c r="BQ192" s="111" t="str">
        <f t="shared" si="370"/>
        <v>ERROR</v>
      </c>
      <c r="BR192" s="109" t="str">
        <f t="shared" si="371"/>
        <v>ERROR</v>
      </c>
      <c r="BS192" s="110" t="str">
        <f t="shared" si="372"/>
        <v>ERROR</v>
      </c>
      <c r="BT192" s="109" t="str">
        <f t="shared" si="315"/>
        <v>ERROR</v>
      </c>
      <c r="BU192" s="109" t="str">
        <f t="shared" si="316"/>
        <v>ERROR</v>
      </c>
      <c r="BV192" s="109" t="str">
        <f t="shared" si="317"/>
        <v>ERROR</v>
      </c>
      <c r="BW192" s="109" t="str">
        <f t="shared" si="318"/>
        <v>ERROR</v>
      </c>
      <c r="BX192" s="110" t="str">
        <f t="shared" si="373"/>
        <v>ERROR</v>
      </c>
      <c r="BY192" s="110" t="str">
        <f t="shared" si="361"/>
        <v/>
      </c>
      <c r="BZ192" s="117" t="str">
        <f t="shared" si="319"/>
        <v>OK</v>
      </c>
      <c r="CA192" s="104" t="str">
        <f t="shared" si="374"/>
        <v/>
      </c>
      <c r="CB192" s="104" t="str">
        <f t="shared" si="375"/>
        <v/>
      </c>
      <c r="CC192" s="104" t="str">
        <f t="shared" si="376"/>
        <v/>
      </c>
      <c r="CD192" s="109" t="str">
        <f t="shared" si="320"/>
        <v>FAILED CHECKS</v>
      </c>
      <c r="CE192" s="22"/>
      <c r="CF192" s="116" t="str">
        <f t="shared" si="377"/>
        <v>ERROR</v>
      </c>
      <c r="CG192" s="116" t="str">
        <f t="shared" si="378"/>
        <v>-</v>
      </c>
      <c r="CH192" s="116" t="str">
        <f t="shared" si="379"/>
        <v>-</v>
      </c>
      <c r="CI192" s="116" t="str">
        <f t="shared" si="380"/>
        <v>-</v>
      </c>
      <c r="CJ192" s="116">
        <f t="shared" si="321"/>
        <v>0</v>
      </c>
      <c r="CK192" s="116">
        <f t="shared" si="322"/>
        <v>0</v>
      </c>
      <c r="CL192" s="116">
        <f t="shared" si="323"/>
        <v>0</v>
      </c>
      <c r="CM192" s="116">
        <f t="shared" si="324"/>
        <v>0</v>
      </c>
      <c r="CN192" s="116">
        <f t="shared" si="325"/>
        <v>0</v>
      </c>
      <c r="CO192" s="116">
        <f t="shared" si="326"/>
        <v>0</v>
      </c>
      <c r="CP192" s="116">
        <f t="shared" si="327"/>
        <v>0</v>
      </c>
      <c r="CQ192" s="116">
        <f t="shared" si="328"/>
        <v>0</v>
      </c>
      <c r="CR192" s="116">
        <f t="shared" si="329"/>
        <v>0</v>
      </c>
      <c r="CS192" s="116">
        <f t="shared" si="330"/>
        <v>0</v>
      </c>
      <c r="CT192" s="116">
        <f t="shared" si="331"/>
        <v>0</v>
      </c>
      <c r="CU192" s="116">
        <f t="shared" si="332"/>
        <v>0</v>
      </c>
      <c r="CV192" s="116">
        <f t="shared" si="333"/>
        <v>0</v>
      </c>
      <c r="CW192" s="116">
        <f t="shared" si="334"/>
        <v>0</v>
      </c>
      <c r="CX192" s="116">
        <f t="shared" si="335"/>
        <v>0</v>
      </c>
      <c r="CY192" s="116">
        <f t="shared" si="336"/>
        <v>0</v>
      </c>
      <c r="CZ192" s="116">
        <f t="shared" si="337"/>
        <v>0</v>
      </c>
      <c r="DA192" s="116">
        <f t="shared" si="338"/>
        <v>0</v>
      </c>
      <c r="DB192" s="116">
        <f t="shared" si="339"/>
        <v>0</v>
      </c>
      <c r="DC192" s="116">
        <f t="shared" si="340"/>
        <v>0</v>
      </c>
      <c r="DD192" s="116">
        <f t="shared" si="341"/>
        <v>0</v>
      </c>
      <c r="DE192" s="116">
        <f t="shared" si="342"/>
        <v>0</v>
      </c>
      <c r="DF192" s="116">
        <f t="shared" si="343"/>
        <v>0</v>
      </c>
      <c r="DG192" s="116">
        <f t="shared" si="344"/>
        <v>0</v>
      </c>
      <c r="DH192" s="116">
        <f t="shared" si="345"/>
        <v>0</v>
      </c>
      <c r="DI192" s="116">
        <f t="shared" si="346"/>
        <v>0</v>
      </c>
      <c r="DJ192" s="116">
        <f t="shared" si="347"/>
        <v>0</v>
      </c>
      <c r="DK192" s="116">
        <f t="shared" si="348"/>
        <v>0</v>
      </c>
      <c r="DL192" s="116">
        <f t="shared" si="349"/>
        <v>0</v>
      </c>
      <c r="DM192" s="116">
        <f t="shared" si="350"/>
        <v>0</v>
      </c>
      <c r="DN192" s="116">
        <f t="shared" si="351"/>
        <v>0</v>
      </c>
      <c r="DO192" s="116">
        <f t="shared" si="352"/>
        <v>0</v>
      </c>
      <c r="DP192" s="116">
        <f t="shared" si="353"/>
        <v>0</v>
      </c>
      <c r="DQ192" s="116">
        <f t="shared" si="354"/>
        <v>0</v>
      </c>
      <c r="DR192" s="116">
        <f t="shared" si="355"/>
        <v>0</v>
      </c>
      <c r="DS192" s="116">
        <f t="shared" si="356"/>
        <v>0</v>
      </c>
      <c r="DT192" s="116">
        <f t="shared" si="362"/>
        <v>0</v>
      </c>
      <c r="DU192" s="116">
        <f t="shared" si="357"/>
        <v>0</v>
      </c>
      <c r="DV192" s="116">
        <f t="shared" si="381"/>
        <v>0</v>
      </c>
      <c r="DW192" s="116">
        <f t="shared" si="382"/>
        <v>0</v>
      </c>
      <c r="DX192" s="114" t="b">
        <f t="shared" si="271"/>
        <v>0</v>
      </c>
      <c r="DY192" s="116" t="str">
        <f t="shared" si="358"/>
        <v>FAILED CHECKS</v>
      </c>
      <c r="DZ192" s="2"/>
      <c r="EA192" s="105" t="str">
        <f t="shared" si="272"/>
        <v/>
      </c>
      <c r="EB192" s="2"/>
      <c r="EC192" s="105" t="str">
        <f t="shared" si="273"/>
        <v/>
      </c>
      <c r="ED192" s="2"/>
      <c r="EE192" s="105" t="str">
        <f t="shared" si="274"/>
        <v/>
      </c>
      <c r="EF192" s="2"/>
      <c r="EG192" s="6">
        <f t="shared" si="360"/>
        <v>182</v>
      </c>
      <c r="EH192" s="2"/>
      <c r="EI192" s="29" t="str">
        <f>IF(ISBLANK('IP Rules'!P192),"",'IP Rules'!P192)</f>
        <v/>
      </c>
      <c r="EJ192" s="2"/>
      <c r="EK192" s="29" t="str">
        <f>IF(ISBLANK('IP Rules'!R192),"",'IP Rules'!R192)</f>
        <v/>
      </c>
      <c r="EL192" s="2"/>
      <c r="EM192" s="29" t="str">
        <f>IF(ISBLANK('IP Rules'!T192),"",'IP Rules'!T192)</f>
        <v/>
      </c>
      <c r="EN192" s="2"/>
      <c r="EO192" s="7" t="str">
        <f t="shared" si="383"/>
        <v>NO</v>
      </c>
      <c r="EP192" s="7" t="str">
        <f t="shared" si="384"/>
        <v>NO</v>
      </c>
      <c r="EQ192" s="7" t="str">
        <f t="shared" si="385"/>
        <v/>
      </c>
      <c r="ER192" s="7" t="str">
        <f t="shared" si="386"/>
        <v/>
      </c>
      <c r="ES192" s="7" t="str">
        <f>IF(AND(ISNUMBER('IP Rules'!R192),'IP Rules'!R192&gt;=0,'IP Rules'!R192&lt;=65535),"GOOD","BAD")</f>
        <v>BAD</v>
      </c>
      <c r="ET192" s="7" t="str">
        <f>IF(OR(AND(ISNUMBER('IP Rules'!T192),'IP Rules'!T192&gt;=1,'IP Rules'!T192&lt;=65535,'IP Rules'!R192&lt;'IP Rules'!T192),'IP Rules'!T192=""),"GOOD","BAD")</f>
        <v>GOOD</v>
      </c>
      <c r="EU192" s="9" t="str">
        <f t="shared" si="387"/>
        <v/>
      </c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</row>
    <row r="193" spans="1:211" ht="15.75" thickBot="1">
      <c r="A193" s="2"/>
      <c r="B193" s="6">
        <f t="shared" si="359"/>
        <v>183</v>
      </c>
      <c r="C193" s="2"/>
      <c r="D193" s="48" t="str">
        <f>IF(ISBLANK('IP Rules'!H193),"",'IP Rules'!H193)</f>
        <v/>
      </c>
      <c r="E193" s="52" t="str">
        <f t="shared" si="275"/>
        <v/>
      </c>
      <c r="F193" s="52" t="str">
        <f t="shared" si="276"/>
        <v/>
      </c>
      <c r="G193" s="52" t="str">
        <f t="shared" si="277"/>
        <v/>
      </c>
      <c r="H193" s="52" t="str">
        <f t="shared" si="278"/>
        <v/>
      </c>
      <c r="I193" s="52" t="str">
        <f t="shared" si="279"/>
        <v/>
      </c>
      <c r="J193" s="52" t="str">
        <f t="shared" si="280"/>
        <v/>
      </c>
      <c r="K193" s="52" t="str">
        <f t="shared" si="281"/>
        <v/>
      </c>
      <c r="L193" s="52" t="str">
        <f t="shared" si="282"/>
        <v/>
      </c>
      <c r="M193" s="2"/>
      <c r="N193" s="52" t="str">
        <f t="shared" si="283"/>
        <v/>
      </c>
      <c r="O193" s="2"/>
      <c r="P193" s="103" t="str">
        <f>IF(UPPER('IP Rules'!H193)="ANY","",IF(LEN(TRIM('IP Rules'!J193))=0,"",'IP Rules'!J193))</f>
        <v/>
      </c>
      <c r="Q193" s="7" t="str">
        <f t="shared" si="284"/>
        <v/>
      </c>
      <c r="R193" s="109" t="str">
        <f t="shared" si="285"/>
        <v>MISSING</v>
      </c>
      <c r="S193" s="109" t="str">
        <f t="shared" si="286"/>
        <v>MISSING</v>
      </c>
      <c r="T193" s="109" t="str">
        <f t="shared" si="287"/>
        <v>MISSING</v>
      </c>
      <c r="U193" s="110" t="str">
        <f t="shared" si="288"/>
        <v>ERROR</v>
      </c>
      <c r="V193" s="111" t="str">
        <f t="shared" si="289"/>
        <v>ERROR</v>
      </c>
      <c r="W193" s="111" t="str">
        <f t="shared" si="290"/>
        <v>ERROR</v>
      </c>
      <c r="X193" s="111" t="str">
        <f t="shared" si="291"/>
        <v>ERROR</v>
      </c>
      <c r="Y193" s="109" t="str">
        <f t="shared" si="292"/>
        <v>ERROR</v>
      </c>
      <c r="Z193" s="110" t="str">
        <f t="shared" si="293"/>
        <v>ERROR</v>
      </c>
      <c r="AA193" s="109" t="str">
        <f t="shared" si="294"/>
        <v>ERROR</v>
      </c>
      <c r="AB193" s="109" t="str">
        <f t="shared" si="295"/>
        <v>ERROR</v>
      </c>
      <c r="AC193" s="109" t="str">
        <f t="shared" si="296"/>
        <v>ERROR</v>
      </c>
      <c r="AD193" s="109" t="str">
        <f t="shared" si="297"/>
        <v>ERROR</v>
      </c>
      <c r="AE193" s="110" t="str">
        <f t="shared" si="298"/>
        <v>ERROR</v>
      </c>
      <c r="AF193" s="7" t="str">
        <f t="shared" si="299"/>
        <v/>
      </c>
      <c r="AG193" s="104" t="str">
        <f t="shared" si="300"/>
        <v/>
      </c>
      <c r="AH193" s="104" t="str">
        <f t="shared" si="301"/>
        <v/>
      </c>
      <c r="AI193" s="104" t="str">
        <f t="shared" si="302"/>
        <v/>
      </c>
      <c r="AJ193" s="114" t="str">
        <f>IF(AND(Q193&lt;&gt;"ERROR",UPPER('IP Rules'!D193)="GLOBAL",UPPER(N193)="ANY"),"All_IPs","")</f>
        <v/>
      </c>
      <c r="AK193" s="114" t="str">
        <f>IF(AND(Q193&lt;&gt;"ERROR",UPPER('IP Rules'!D193)="NATIONAL",UPPER(N193)="ANY"),"GRP_ALL_CNSP_SUBNETS","")</f>
        <v/>
      </c>
      <c r="AL193" s="104" t="str">
        <f>IF(LEN(TRIM(D193))=0,"",IF(AND(Q193&lt;&gt;"ERROR",UPPER('IP Rules'!H193)&lt;&gt;"ANY"),AI193&amp;N193&amp;"_"&amp;AG193,""))</f>
        <v/>
      </c>
      <c r="AM193" s="109" t="str">
        <f t="shared" si="303"/>
        <v>FAILED CHECKS</v>
      </c>
      <c r="AN193" s="2"/>
      <c r="AO193" s="62" t="str">
        <f t="shared" si="270"/>
        <v/>
      </c>
      <c r="AP193" s="26"/>
      <c r="AQ193" s="62" t="str">
        <f t="shared" si="304"/>
        <v/>
      </c>
      <c r="AR193" s="26"/>
      <c r="AS193" s="6">
        <f>'IP Rules'!F193</f>
        <v>0</v>
      </c>
      <c r="AT193" s="2"/>
      <c r="AU193" s="6">
        <f t="shared" si="305"/>
        <v>183</v>
      </c>
      <c r="AV193" s="2"/>
      <c r="AW193" s="46" t="str">
        <f>IF(ISBLANK('IP Rules'!L193),"",'IP Rules'!L193)</f>
        <v/>
      </c>
      <c r="AX193" s="2"/>
      <c r="AY193" s="52" t="str">
        <f t="shared" si="306"/>
        <v/>
      </c>
      <c r="AZ193" s="52" t="str">
        <f t="shared" si="307"/>
        <v/>
      </c>
      <c r="BA193" s="52" t="str">
        <f t="shared" si="308"/>
        <v/>
      </c>
      <c r="BB193" s="52" t="str">
        <f t="shared" si="309"/>
        <v/>
      </c>
      <c r="BC193" s="52" t="str">
        <f t="shared" si="310"/>
        <v/>
      </c>
      <c r="BD193" s="52" t="str">
        <f t="shared" si="311"/>
        <v/>
      </c>
      <c r="BE193" s="52" t="str">
        <f t="shared" si="312"/>
        <v/>
      </c>
      <c r="BF193" s="52" t="str">
        <f t="shared" si="313"/>
        <v/>
      </c>
      <c r="BG193" s="52" t="str">
        <f t="shared" si="314"/>
        <v/>
      </c>
      <c r="BH193" s="2"/>
      <c r="BI193" s="103" t="str">
        <f>IF(ISBLANK('IP Rules'!N193),"",'IP Rules'!N193)</f>
        <v/>
      </c>
      <c r="BJ193" s="110" t="str">
        <f t="shared" si="363"/>
        <v/>
      </c>
      <c r="BK193" s="109" t="str">
        <f t="shared" si="364"/>
        <v>MISSING</v>
      </c>
      <c r="BL193" s="109" t="str">
        <f t="shared" si="365"/>
        <v>MISSING</v>
      </c>
      <c r="BM193" s="109" t="str">
        <f t="shared" si="366"/>
        <v>MISSING</v>
      </c>
      <c r="BN193" s="110" t="str">
        <f t="shared" si="367"/>
        <v>ERROR</v>
      </c>
      <c r="BO193" s="111" t="str">
        <f t="shared" si="368"/>
        <v>ERROR</v>
      </c>
      <c r="BP193" s="111" t="str">
        <f t="shared" si="369"/>
        <v>ERROR</v>
      </c>
      <c r="BQ193" s="111" t="str">
        <f t="shared" si="370"/>
        <v>ERROR</v>
      </c>
      <c r="BR193" s="109" t="str">
        <f t="shared" si="371"/>
        <v>ERROR</v>
      </c>
      <c r="BS193" s="110" t="str">
        <f t="shared" si="372"/>
        <v>ERROR</v>
      </c>
      <c r="BT193" s="109" t="str">
        <f t="shared" si="315"/>
        <v>ERROR</v>
      </c>
      <c r="BU193" s="109" t="str">
        <f t="shared" si="316"/>
        <v>ERROR</v>
      </c>
      <c r="BV193" s="109" t="str">
        <f t="shared" si="317"/>
        <v>ERROR</v>
      </c>
      <c r="BW193" s="109" t="str">
        <f t="shared" si="318"/>
        <v>ERROR</v>
      </c>
      <c r="BX193" s="110" t="str">
        <f t="shared" si="373"/>
        <v>ERROR</v>
      </c>
      <c r="BY193" s="110" t="str">
        <f t="shared" si="361"/>
        <v/>
      </c>
      <c r="BZ193" s="117" t="str">
        <f t="shared" si="319"/>
        <v>OK</v>
      </c>
      <c r="CA193" s="104" t="str">
        <f t="shared" si="374"/>
        <v/>
      </c>
      <c r="CB193" s="104" t="str">
        <f t="shared" si="375"/>
        <v/>
      </c>
      <c r="CC193" s="104" t="str">
        <f t="shared" si="376"/>
        <v/>
      </c>
      <c r="CD193" s="109" t="str">
        <f t="shared" si="320"/>
        <v>FAILED CHECKS</v>
      </c>
      <c r="CE193" s="22"/>
      <c r="CF193" s="116" t="str">
        <f t="shared" si="377"/>
        <v>ERROR</v>
      </c>
      <c r="CG193" s="116" t="str">
        <f t="shared" si="378"/>
        <v>-</v>
      </c>
      <c r="CH193" s="116" t="str">
        <f t="shared" si="379"/>
        <v>-</v>
      </c>
      <c r="CI193" s="116" t="str">
        <f t="shared" si="380"/>
        <v>-</v>
      </c>
      <c r="CJ193" s="116">
        <f t="shared" si="321"/>
        <v>0</v>
      </c>
      <c r="CK193" s="116">
        <f t="shared" si="322"/>
        <v>0</v>
      </c>
      <c r="CL193" s="116">
        <f t="shared" si="323"/>
        <v>0</v>
      </c>
      <c r="CM193" s="116">
        <f t="shared" si="324"/>
        <v>0</v>
      </c>
      <c r="CN193" s="116">
        <f t="shared" si="325"/>
        <v>0</v>
      </c>
      <c r="CO193" s="116">
        <f t="shared" si="326"/>
        <v>0</v>
      </c>
      <c r="CP193" s="116">
        <f t="shared" si="327"/>
        <v>0</v>
      </c>
      <c r="CQ193" s="116">
        <f t="shared" si="328"/>
        <v>0</v>
      </c>
      <c r="CR193" s="116">
        <f t="shared" si="329"/>
        <v>0</v>
      </c>
      <c r="CS193" s="116">
        <f t="shared" si="330"/>
        <v>0</v>
      </c>
      <c r="CT193" s="116">
        <f t="shared" si="331"/>
        <v>0</v>
      </c>
      <c r="CU193" s="116">
        <f t="shared" si="332"/>
        <v>0</v>
      </c>
      <c r="CV193" s="116">
        <f t="shared" si="333"/>
        <v>0</v>
      </c>
      <c r="CW193" s="116">
        <f t="shared" si="334"/>
        <v>0</v>
      </c>
      <c r="CX193" s="116">
        <f t="shared" si="335"/>
        <v>0</v>
      </c>
      <c r="CY193" s="116">
        <f t="shared" si="336"/>
        <v>0</v>
      </c>
      <c r="CZ193" s="116">
        <f t="shared" si="337"/>
        <v>0</v>
      </c>
      <c r="DA193" s="116">
        <f t="shared" si="338"/>
        <v>0</v>
      </c>
      <c r="DB193" s="116">
        <f t="shared" si="339"/>
        <v>0</v>
      </c>
      <c r="DC193" s="116">
        <f t="shared" si="340"/>
        <v>0</v>
      </c>
      <c r="DD193" s="116">
        <f t="shared" si="341"/>
        <v>0</v>
      </c>
      <c r="DE193" s="116">
        <f t="shared" si="342"/>
        <v>0</v>
      </c>
      <c r="DF193" s="116">
        <f t="shared" si="343"/>
        <v>0</v>
      </c>
      <c r="DG193" s="116">
        <f t="shared" si="344"/>
        <v>0</v>
      </c>
      <c r="DH193" s="116">
        <f t="shared" si="345"/>
        <v>0</v>
      </c>
      <c r="DI193" s="116">
        <f t="shared" si="346"/>
        <v>0</v>
      </c>
      <c r="DJ193" s="116">
        <f t="shared" si="347"/>
        <v>0</v>
      </c>
      <c r="DK193" s="116">
        <f t="shared" si="348"/>
        <v>0</v>
      </c>
      <c r="DL193" s="116">
        <f t="shared" si="349"/>
        <v>0</v>
      </c>
      <c r="DM193" s="116">
        <f t="shared" si="350"/>
        <v>0</v>
      </c>
      <c r="DN193" s="116">
        <f t="shared" si="351"/>
        <v>0</v>
      </c>
      <c r="DO193" s="116">
        <f t="shared" si="352"/>
        <v>0</v>
      </c>
      <c r="DP193" s="116">
        <f t="shared" si="353"/>
        <v>0</v>
      </c>
      <c r="DQ193" s="116">
        <f t="shared" si="354"/>
        <v>0</v>
      </c>
      <c r="DR193" s="116">
        <f t="shared" si="355"/>
        <v>0</v>
      </c>
      <c r="DS193" s="116">
        <f t="shared" si="356"/>
        <v>0</v>
      </c>
      <c r="DT193" s="116">
        <f t="shared" si="362"/>
        <v>0</v>
      </c>
      <c r="DU193" s="116">
        <f t="shared" si="357"/>
        <v>0</v>
      </c>
      <c r="DV193" s="116">
        <f t="shared" si="381"/>
        <v>0</v>
      </c>
      <c r="DW193" s="116">
        <f t="shared" si="382"/>
        <v>0</v>
      </c>
      <c r="DX193" s="114" t="b">
        <f t="shared" si="271"/>
        <v>0</v>
      </c>
      <c r="DY193" s="116" t="str">
        <f t="shared" si="358"/>
        <v>FAILED CHECKS</v>
      </c>
      <c r="DZ193" s="2"/>
      <c r="EA193" s="105" t="str">
        <f t="shared" si="272"/>
        <v/>
      </c>
      <c r="EB193" s="2"/>
      <c r="EC193" s="105" t="str">
        <f t="shared" si="273"/>
        <v/>
      </c>
      <c r="ED193" s="2"/>
      <c r="EE193" s="105" t="str">
        <f t="shared" si="274"/>
        <v/>
      </c>
      <c r="EF193" s="2"/>
      <c r="EG193" s="6">
        <f t="shared" si="360"/>
        <v>183</v>
      </c>
      <c r="EH193" s="2"/>
      <c r="EI193" s="29" t="str">
        <f>IF(ISBLANK('IP Rules'!P193),"",'IP Rules'!P193)</f>
        <v/>
      </c>
      <c r="EJ193" s="2"/>
      <c r="EK193" s="29" t="str">
        <f>IF(ISBLANK('IP Rules'!R193),"",'IP Rules'!R193)</f>
        <v/>
      </c>
      <c r="EL193" s="2"/>
      <c r="EM193" s="29" t="str">
        <f>IF(ISBLANK('IP Rules'!T193),"",'IP Rules'!T193)</f>
        <v/>
      </c>
      <c r="EN193" s="2"/>
      <c r="EO193" s="7" t="str">
        <f t="shared" si="383"/>
        <v>NO</v>
      </c>
      <c r="EP193" s="7" t="str">
        <f t="shared" si="384"/>
        <v>NO</v>
      </c>
      <c r="EQ193" s="7" t="str">
        <f t="shared" si="385"/>
        <v/>
      </c>
      <c r="ER193" s="7" t="str">
        <f t="shared" si="386"/>
        <v/>
      </c>
      <c r="ES193" s="7" t="str">
        <f>IF(AND(ISNUMBER('IP Rules'!R193),'IP Rules'!R193&gt;=0,'IP Rules'!R193&lt;=65535),"GOOD","BAD")</f>
        <v>BAD</v>
      </c>
      <c r="ET193" s="7" t="str">
        <f>IF(OR(AND(ISNUMBER('IP Rules'!T193),'IP Rules'!T193&gt;=1,'IP Rules'!T193&lt;=65535,'IP Rules'!R193&lt;'IP Rules'!T193),'IP Rules'!T193=""),"GOOD","BAD")</f>
        <v>GOOD</v>
      </c>
      <c r="EU193" s="9" t="str">
        <f t="shared" si="387"/>
        <v/>
      </c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</row>
    <row r="194" spans="1:211" ht="15.75" thickBot="1">
      <c r="A194" s="2"/>
      <c r="B194" s="6">
        <f t="shared" si="359"/>
        <v>184</v>
      </c>
      <c r="C194" s="2"/>
      <c r="D194" s="48" t="str">
        <f>IF(ISBLANK('IP Rules'!H194),"",'IP Rules'!H194)</f>
        <v/>
      </c>
      <c r="E194" s="52" t="str">
        <f t="shared" si="275"/>
        <v/>
      </c>
      <c r="F194" s="52" t="str">
        <f t="shared" si="276"/>
        <v/>
      </c>
      <c r="G194" s="52" t="str">
        <f t="shared" si="277"/>
        <v/>
      </c>
      <c r="H194" s="52" t="str">
        <f t="shared" si="278"/>
        <v/>
      </c>
      <c r="I194" s="52" t="str">
        <f t="shared" si="279"/>
        <v/>
      </c>
      <c r="J194" s="52" t="str">
        <f t="shared" si="280"/>
        <v/>
      </c>
      <c r="K194" s="52" t="str">
        <f t="shared" si="281"/>
        <v/>
      </c>
      <c r="L194" s="52" t="str">
        <f t="shared" si="282"/>
        <v/>
      </c>
      <c r="M194" s="2"/>
      <c r="N194" s="52" t="str">
        <f t="shared" si="283"/>
        <v/>
      </c>
      <c r="O194" s="2"/>
      <c r="P194" s="103" t="str">
        <f>IF(UPPER('IP Rules'!H194)="ANY","",IF(LEN(TRIM('IP Rules'!J194))=0,"",'IP Rules'!J194))</f>
        <v/>
      </c>
      <c r="Q194" s="7" t="str">
        <f t="shared" si="284"/>
        <v/>
      </c>
      <c r="R194" s="109" t="str">
        <f t="shared" si="285"/>
        <v>MISSING</v>
      </c>
      <c r="S194" s="109" t="str">
        <f t="shared" si="286"/>
        <v>MISSING</v>
      </c>
      <c r="T194" s="109" t="str">
        <f t="shared" si="287"/>
        <v>MISSING</v>
      </c>
      <c r="U194" s="110" t="str">
        <f t="shared" si="288"/>
        <v>ERROR</v>
      </c>
      <c r="V194" s="111" t="str">
        <f t="shared" si="289"/>
        <v>ERROR</v>
      </c>
      <c r="W194" s="111" t="str">
        <f t="shared" si="290"/>
        <v>ERROR</v>
      </c>
      <c r="X194" s="111" t="str">
        <f t="shared" si="291"/>
        <v>ERROR</v>
      </c>
      <c r="Y194" s="109" t="str">
        <f t="shared" si="292"/>
        <v>ERROR</v>
      </c>
      <c r="Z194" s="110" t="str">
        <f t="shared" si="293"/>
        <v>ERROR</v>
      </c>
      <c r="AA194" s="109" t="str">
        <f t="shared" si="294"/>
        <v>ERROR</v>
      </c>
      <c r="AB194" s="109" t="str">
        <f t="shared" si="295"/>
        <v>ERROR</v>
      </c>
      <c r="AC194" s="109" t="str">
        <f t="shared" si="296"/>
        <v>ERROR</v>
      </c>
      <c r="AD194" s="109" t="str">
        <f t="shared" si="297"/>
        <v>ERROR</v>
      </c>
      <c r="AE194" s="110" t="str">
        <f t="shared" si="298"/>
        <v>ERROR</v>
      </c>
      <c r="AF194" s="7" t="str">
        <f t="shared" si="299"/>
        <v/>
      </c>
      <c r="AG194" s="104" t="str">
        <f t="shared" si="300"/>
        <v/>
      </c>
      <c r="AH194" s="104" t="str">
        <f t="shared" si="301"/>
        <v/>
      </c>
      <c r="AI194" s="104" t="str">
        <f t="shared" si="302"/>
        <v/>
      </c>
      <c r="AJ194" s="114" t="str">
        <f>IF(AND(Q194&lt;&gt;"ERROR",UPPER('IP Rules'!D194)="GLOBAL",UPPER(N194)="ANY"),"All_IPs","")</f>
        <v/>
      </c>
      <c r="AK194" s="114" t="str">
        <f>IF(AND(Q194&lt;&gt;"ERROR",UPPER('IP Rules'!D194)="NATIONAL",UPPER(N194)="ANY"),"GRP_ALL_CNSP_SUBNETS","")</f>
        <v/>
      </c>
      <c r="AL194" s="104" t="str">
        <f>IF(LEN(TRIM(D194))=0,"",IF(AND(Q194&lt;&gt;"ERROR",UPPER('IP Rules'!H194)&lt;&gt;"ANY"),AI194&amp;N194&amp;"_"&amp;AG194,""))</f>
        <v/>
      </c>
      <c r="AM194" s="109" t="str">
        <f t="shared" si="303"/>
        <v>FAILED CHECKS</v>
      </c>
      <c r="AN194" s="2"/>
      <c r="AO194" s="62" t="str">
        <f t="shared" si="270"/>
        <v/>
      </c>
      <c r="AP194" s="26"/>
      <c r="AQ194" s="62" t="str">
        <f t="shared" si="304"/>
        <v/>
      </c>
      <c r="AR194" s="26"/>
      <c r="AS194" s="6">
        <f>'IP Rules'!F194</f>
        <v>0</v>
      </c>
      <c r="AT194" s="2"/>
      <c r="AU194" s="6">
        <f t="shared" si="305"/>
        <v>184</v>
      </c>
      <c r="AV194" s="2"/>
      <c r="AW194" s="46" t="str">
        <f>IF(ISBLANK('IP Rules'!L194),"",'IP Rules'!L194)</f>
        <v/>
      </c>
      <c r="AX194" s="2"/>
      <c r="AY194" s="52" t="str">
        <f t="shared" si="306"/>
        <v/>
      </c>
      <c r="AZ194" s="52" t="str">
        <f t="shared" si="307"/>
        <v/>
      </c>
      <c r="BA194" s="52" t="str">
        <f t="shared" si="308"/>
        <v/>
      </c>
      <c r="BB194" s="52" t="str">
        <f t="shared" si="309"/>
        <v/>
      </c>
      <c r="BC194" s="52" t="str">
        <f t="shared" si="310"/>
        <v/>
      </c>
      <c r="BD194" s="52" t="str">
        <f t="shared" si="311"/>
        <v/>
      </c>
      <c r="BE194" s="52" t="str">
        <f t="shared" si="312"/>
        <v/>
      </c>
      <c r="BF194" s="52" t="str">
        <f t="shared" si="313"/>
        <v/>
      </c>
      <c r="BG194" s="52" t="str">
        <f t="shared" si="314"/>
        <v/>
      </c>
      <c r="BH194" s="2"/>
      <c r="BI194" s="103" t="str">
        <f>IF(ISBLANK('IP Rules'!N194),"",'IP Rules'!N194)</f>
        <v/>
      </c>
      <c r="BJ194" s="110" t="str">
        <f t="shared" si="363"/>
        <v/>
      </c>
      <c r="BK194" s="109" t="str">
        <f t="shared" si="364"/>
        <v>MISSING</v>
      </c>
      <c r="BL194" s="109" t="str">
        <f t="shared" si="365"/>
        <v>MISSING</v>
      </c>
      <c r="BM194" s="109" t="str">
        <f t="shared" si="366"/>
        <v>MISSING</v>
      </c>
      <c r="BN194" s="110" t="str">
        <f t="shared" si="367"/>
        <v>ERROR</v>
      </c>
      <c r="BO194" s="111" t="str">
        <f t="shared" si="368"/>
        <v>ERROR</v>
      </c>
      <c r="BP194" s="111" t="str">
        <f t="shared" si="369"/>
        <v>ERROR</v>
      </c>
      <c r="BQ194" s="111" t="str">
        <f t="shared" si="370"/>
        <v>ERROR</v>
      </c>
      <c r="BR194" s="109" t="str">
        <f t="shared" si="371"/>
        <v>ERROR</v>
      </c>
      <c r="BS194" s="110" t="str">
        <f t="shared" si="372"/>
        <v>ERROR</v>
      </c>
      <c r="BT194" s="109" t="str">
        <f t="shared" si="315"/>
        <v>ERROR</v>
      </c>
      <c r="BU194" s="109" t="str">
        <f t="shared" si="316"/>
        <v>ERROR</v>
      </c>
      <c r="BV194" s="109" t="str">
        <f t="shared" si="317"/>
        <v>ERROR</v>
      </c>
      <c r="BW194" s="109" t="str">
        <f t="shared" si="318"/>
        <v>ERROR</v>
      </c>
      <c r="BX194" s="110" t="str">
        <f t="shared" si="373"/>
        <v>ERROR</v>
      </c>
      <c r="BY194" s="110" t="str">
        <f t="shared" si="361"/>
        <v/>
      </c>
      <c r="BZ194" s="117" t="str">
        <f t="shared" si="319"/>
        <v>OK</v>
      </c>
      <c r="CA194" s="104" t="str">
        <f t="shared" si="374"/>
        <v/>
      </c>
      <c r="CB194" s="104" t="str">
        <f t="shared" si="375"/>
        <v/>
      </c>
      <c r="CC194" s="104" t="str">
        <f t="shared" si="376"/>
        <v/>
      </c>
      <c r="CD194" s="109" t="str">
        <f t="shared" si="320"/>
        <v>FAILED CHECKS</v>
      </c>
      <c r="CE194" s="22"/>
      <c r="CF194" s="116" t="str">
        <f t="shared" si="377"/>
        <v>ERROR</v>
      </c>
      <c r="CG194" s="116" t="str">
        <f t="shared" si="378"/>
        <v>-</v>
      </c>
      <c r="CH194" s="116" t="str">
        <f t="shared" si="379"/>
        <v>-</v>
      </c>
      <c r="CI194" s="116" t="str">
        <f t="shared" si="380"/>
        <v>-</v>
      </c>
      <c r="CJ194" s="116">
        <f t="shared" si="321"/>
        <v>0</v>
      </c>
      <c r="CK194" s="116">
        <f t="shared" si="322"/>
        <v>0</v>
      </c>
      <c r="CL194" s="116">
        <f t="shared" si="323"/>
        <v>0</v>
      </c>
      <c r="CM194" s="116">
        <f t="shared" si="324"/>
        <v>0</v>
      </c>
      <c r="CN194" s="116">
        <f t="shared" si="325"/>
        <v>0</v>
      </c>
      <c r="CO194" s="116">
        <f t="shared" si="326"/>
        <v>0</v>
      </c>
      <c r="CP194" s="116">
        <f t="shared" si="327"/>
        <v>0</v>
      </c>
      <c r="CQ194" s="116">
        <f t="shared" si="328"/>
        <v>0</v>
      </c>
      <c r="CR194" s="116">
        <f t="shared" si="329"/>
        <v>0</v>
      </c>
      <c r="CS194" s="116">
        <f t="shared" si="330"/>
        <v>0</v>
      </c>
      <c r="CT194" s="116">
        <f t="shared" si="331"/>
        <v>0</v>
      </c>
      <c r="CU194" s="116">
        <f t="shared" si="332"/>
        <v>0</v>
      </c>
      <c r="CV194" s="116">
        <f t="shared" si="333"/>
        <v>0</v>
      </c>
      <c r="CW194" s="116">
        <f t="shared" si="334"/>
        <v>0</v>
      </c>
      <c r="CX194" s="116">
        <f t="shared" si="335"/>
        <v>0</v>
      </c>
      <c r="CY194" s="116">
        <f t="shared" si="336"/>
        <v>0</v>
      </c>
      <c r="CZ194" s="116">
        <f t="shared" si="337"/>
        <v>0</v>
      </c>
      <c r="DA194" s="116">
        <f t="shared" si="338"/>
        <v>0</v>
      </c>
      <c r="DB194" s="116">
        <f t="shared" si="339"/>
        <v>0</v>
      </c>
      <c r="DC194" s="116">
        <f t="shared" si="340"/>
        <v>0</v>
      </c>
      <c r="DD194" s="116">
        <f t="shared" si="341"/>
        <v>0</v>
      </c>
      <c r="DE194" s="116">
        <f t="shared" si="342"/>
        <v>0</v>
      </c>
      <c r="DF194" s="116">
        <f t="shared" si="343"/>
        <v>0</v>
      </c>
      <c r="DG194" s="116">
        <f t="shared" si="344"/>
        <v>0</v>
      </c>
      <c r="DH194" s="116">
        <f t="shared" si="345"/>
        <v>0</v>
      </c>
      <c r="DI194" s="116">
        <f t="shared" si="346"/>
        <v>0</v>
      </c>
      <c r="DJ194" s="116">
        <f t="shared" si="347"/>
        <v>0</v>
      </c>
      <c r="DK194" s="116">
        <f t="shared" si="348"/>
        <v>0</v>
      </c>
      <c r="DL194" s="116">
        <f t="shared" si="349"/>
        <v>0</v>
      </c>
      <c r="DM194" s="116">
        <f t="shared" si="350"/>
        <v>0</v>
      </c>
      <c r="DN194" s="116">
        <f t="shared" si="351"/>
        <v>0</v>
      </c>
      <c r="DO194" s="116">
        <f t="shared" si="352"/>
        <v>0</v>
      </c>
      <c r="DP194" s="116">
        <f t="shared" si="353"/>
        <v>0</v>
      </c>
      <c r="DQ194" s="116">
        <f t="shared" si="354"/>
        <v>0</v>
      </c>
      <c r="DR194" s="116">
        <f t="shared" si="355"/>
        <v>0</v>
      </c>
      <c r="DS194" s="116">
        <f t="shared" si="356"/>
        <v>0</v>
      </c>
      <c r="DT194" s="116">
        <f t="shared" si="362"/>
        <v>0</v>
      </c>
      <c r="DU194" s="116">
        <f t="shared" si="357"/>
        <v>0</v>
      </c>
      <c r="DV194" s="116">
        <f t="shared" si="381"/>
        <v>0</v>
      </c>
      <c r="DW194" s="116">
        <f t="shared" si="382"/>
        <v>0</v>
      </c>
      <c r="DX194" s="114" t="b">
        <f t="shared" si="271"/>
        <v>0</v>
      </c>
      <c r="DY194" s="116" t="str">
        <f t="shared" si="358"/>
        <v>FAILED CHECKS</v>
      </c>
      <c r="DZ194" s="2"/>
      <c r="EA194" s="105" t="str">
        <f t="shared" si="272"/>
        <v/>
      </c>
      <c r="EB194" s="2"/>
      <c r="EC194" s="105" t="str">
        <f t="shared" si="273"/>
        <v/>
      </c>
      <c r="ED194" s="2"/>
      <c r="EE194" s="105" t="str">
        <f t="shared" si="274"/>
        <v/>
      </c>
      <c r="EF194" s="2"/>
      <c r="EG194" s="6">
        <f t="shared" si="360"/>
        <v>184</v>
      </c>
      <c r="EH194" s="2"/>
      <c r="EI194" s="29" t="str">
        <f>IF(ISBLANK('IP Rules'!P194),"",'IP Rules'!P194)</f>
        <v/>
      </c>
      <c r="EJ194" s="2"/>
      <c r="EK194" s="29" t="str">
        <f>IF(ISBLANK('IP Rules'!R194),"",'IP Rules'!R194)</f>
        <v/>
      </c>
      <c r="EL194" s="2"/>
      <c r="EM194" s="29" t="str">
        <f>IF(ISBLANK('IP Rules'!T194),"",'IP Rules'!T194)</f>
        <v/>
      </c>
      <c r="EN194" s="2"/>
      <c r="EO194" s="7" t="str">
        <f t="shared" si="383"/>
        <v>NO</v>
      </c>
      <c r="EP194" s="7" t="str">
        <f t="shared" si="384"/>
        <v>NO</v>
      </c>
      <c r="EQ194" s="7" t="str">
        <f t="shared" si="385"/>
        <v/>
      </c>
      <c r="ER194" s="7" t="str">
        <f t="shared" si="386"/>
        <v/>
      </c>
      <c r="ES194" s="7" t="str">
        <f>IF(AND(ISNUMBER('IP Rules'!R194),'IP Rules'!R194&gt;=0,'IP Rules'!R194&lt;=65535),"GOOD","BAD")</f>
        <v>BAD</v>
      </c>
      <c r="ET194" s="7" t="str">
        <f>IF(OR(AND(ISNUMBER('IP Rules'!T194),'IP Rules'!T194&gt;=1,'IP Rules'!T194&lt;=65535,'IP Rules'!R194&lt;'IP Rules'!T194),'IP Rules'!T194=""),"GOOD","BAD")</f>
        <v>GOOD</v>
      </c>
      <c r="EU194" s="9" t="str">
        <f t="shared" si="387"/>
        <v/>
      </c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</row>
    <row r="195" spans="1:211" ht="15.75" thickBot="1">
      <c r="A195" s="2"/>
      <c r="B195" s="6">
        <f t="shared" si="359"/>
        <v>185</v>
      </c>
      <c r="C195" s="2"/>
      <c r="D195" s="48" t="str">
        <f>IF(ISBLANK('IP Rules'!H195),"",'IP Rules'!H195)</f>
        <v/>
      </c>
      <c r="E195" s="52" t="str">
        <f t="shared" si="275"/>
        <v/>
      </c>
      <c r="F195" s="52" t="str">
        <f t="shared" si="276"/>
        <v/>
      </c>
      <c r="G195" s="52" t="str">
        <f t="shared" si="277"/>
        <v/>
      </c>
      <c r="H195" s="52" t="str">
        <f t="shared" si="278"/>
        <v/>
      </c>
      <c r="I195" s="52" t="str">
        <f t="shared" si="279"/>
        <v/>
      </c>
      <c r="J195" s="52" t="str">
        <f t="shared" si="280"/>
        <v/>
      </c>
      <c r="K195" s="52" t="str">
        <f t="shared" si="281"/>
        <v/>
      </c>
      <c r="L195" s="52" t="str">
        <f t="shared" si="282"/>
        <v/>
      </c>
      <c r="M195" s="2"/>
      <c r="N195" s="52" t="str">
        <f t="shared" si="283"/>
        <v/>
      </c>
      <c r="O195" s="2"/>
      <c r="P195" s="103" t="str">
        <f>IF(UPPER('IP Rules'!H195)="ANY","",IF(LEN(TRIM('IP Rules'!J195))=0,"",'IP Rules'!J195))</f>
        <v/>
      </c>
      <c r="Q195" s="7" t="str">
        <f t="shared" si="284"/>
        <v/>
      </c>
      <c r="R195" s="109" t="str">
        <f t="shared" si="285"/>
        <v>MISSING</v>
      </c>
      <c r="S195" s="109" t="str">
        <f t="shared" si="286"/>
        <v>MISSING</v>
      </c>
      <c r="T195" s="109" t="str">
        <f t="shared" si="287"/>
        <v>MISSING</v>
      </c>
      <c r="U195" s="110" t="str">
        <f t="shared" si="288"/>
        <v>ERROR</v>
      </c>
      <c r="V195" s="111" t="str">
        <f t="shared" si="289"/>
        <v>ERROR</v>
      </c>
      <c r="W195" s="111" t="str">
        <f t="shared" si="290"/>
        <v>ERROR</v>
      </c>
      <c r="X195" s="111" t="str">
        <f t="shared" si="291"/>
        <v>ERROR</v>
      </c>
      <c r="Y195" s="109" t="str">
        <f t="shared" si="292"/>
        <v>ERROR</v>
      </c>
      <c r="Z195" s="110" t="str">
        <f t="shared" si="293"/>
        <v>ERROR</v>
      </c>
      <c r="AA195" s="109" t="str">
        <f t="shared" si="294"/>
        <v>ERROR</v>
      </c>
      <c r="AB195" s="109" t="str">
        <f t="shared" si="295"/>
        <v>ERROR</v>
      </c>
      <c r="AC195" s="109" t="str">
        <f t="shared" si="296"/>
        <v>ERROR</v>
      </c>
      <c r="AD195" s="109" t="str">
        <f t="shared" si="297"/>
        <v>ERROR</v>
      </c>
      <c r="AE195" s="110" t="str">
        <f t="shared" si="298"/>
        <v>ERROR</v>
      </c>
      <c r="AF195" s="7" t="str">
        <f t="shared" si="299"/>
        <v/>
      </c>
      <c r="AG195" s="104" t="str">
        <f t="shared" si="300"/>
        <v/>
      </c>
      <c r="AH195" s="104" t="str">
        <f t="shared" si="301"/>
        <v/>
      </c>
      <c r="AI195" s="104" t="str">
        <f t="shared" si="302"/>
        <v/>
      </c>
      <c r="AJ195" s="114" t="str">
        <f>IF(AND(Q195&lt;&gt;"ERROR",UPPER('IP Rules'!D195)="GLOBAL",UPPER(N195)="ANY"),"All_IPs","")</f>
        <v/>
      </c>
      <c r="AK195" s="114" t="str">
        <f>IF(AND(Q195&lt;&gt;"ERROR",UPPER('IP Rules'!D195)="NATIONAL",UPPER(N195)="ANY"),"GRP_ALL_CNSP_SUBNETS","")</f>
        <v/>
      </c>
      <c r="AL195" s="104" t="str">
        <f>IF(LEN(TRIM(D195))=0,"",IF(AND(Q195&lt;&gt;"ERROR",UPPER('IP Rules'!H195)&lt;&gt;"ANY"),AI195&amp;N195&amp;"_"&amp;AG195,""))</f>
        <v/>
      </c>
      <c r="AM195" s="109" t="str">
        <f t="shared" si="303"/>
        <v>FAILED CHECKS</v>
      </c>
      <c r="AN195" s="2"/>
      <c r="AO195" s="62" t="str">
        <f t="shared" si="270"/>
        <v/>
      </c>
      <c r="AP195" s="26"/>
      <c r="AQ195" s="62" t="str">
        <f t="shared" si="304"/>
        <v/>
      </c>
      <c r="AR195" s="26"/>
      <c r="AS195" s="6">
        <f>'IP Rules'!F195</f>
        <v>0</v>
      </c>
      <c r="AT195" s="2"/>
      <c r="AU195" s="6">
        <f t="shared" si="305"/>
        <v>185</v>
      </c>
      <c r="AV195" s="2"/>
      <c r="AW195" s="46" t="str">
        <f>IF(ISBLANK('IP Rules'!L195),"",'IP Rules'!L195)</f>
        <v/>
      </c>
      <c r="AX195" s="2"/>
      <c r="AY195" s="52" t="str">
        <f t="shared" si="306"/>
        <v/>
      </c>
      <c r="AZ195" s="52" t="str">
        <f t="shared" si="307"/>
        <v/>
      </c>
      <c r="BA195" s="52" t="str">
        <f t="shared" si="308"/>
        <v/>
      </c>
      <c r="BB195" s="52" t="str">
        <f t="shared" si="309"/>
        <v/>
      </c>
      <c r="BC195" s="52" t="str">
        <f t="shared" si="310"/>
        <v/>
      </c>
      <c r="BD195" s="52" t="str">
        <f t="shared" si="311"/>
        <v/>
      </c>
      <c r="BE195" s="52" t="str">
        <f t="shared" si="312"/>
        <v/>
      </c>
      <c r="BF195" s="52" t="str">
        <f t="shared" si="313"/>
        <v/>
      </c>
      <c r="BG195" s="52" t="str">
        <f t="shared" si="314"/>
        <v/>
      </c>
      <c r="BH195" s="2"/>
      <c r="BI195" s="103" t="str">
        <f>IF(ISBLANK('IP Rules'!N195),"",'IP Rules'!N195)</f>
        <v/>
      </c>
      <c r="BJ195" s="110" t="str">
        <f t="shared" si="363"/>
        <v/>
      </c>
      <c r="BK195" s="109" t="str">
        <f t="shared" si="364"/>
        <v>MISSING</v>
      </c>
      <c r="BL195" s="109" t="str">
        <f t="shared" si="365"/>
        <v>MISSING</v>
      </c>
      <c r="BM195" s="109" t="str">
        <f t="shared" si="366"/>
        <v>MISSING</v>
      </c>
      <c r="BN195" s="110" t="str">
        <f t="shared" si="367"/>
        <v>ERROR</v>
      </c>
      <c r="BO195" s="111" t="str">
        <f t="shared" si="368"/>
        <v>ERROR</v>
      </c>
      <c r="BP195" s="111" t="str">
        <f t="shared" si="369"/>
        <v>ERROR</v>
      </c>
      <c r="BQ195" s="111" t="str">
        <f t="shared" si="370"/>
        <v>ERROR</v>
      </c>
      <c r="BR195" s="109" t="str">
        <f t="shared" si="371"/>
        <v>ERROR</v>
      </c>
      <c r="BS195" s="110" t="str">
        <f t="shared" si="372"/>
        <v>ERROR</v>
      </c>
      <c r="BT195" s="109" t="str">
        <f t="shared" si="315"/>
        <v>ERROR</v>
      </c>
      <c r="BU195" s="109" t="str">
        <f t="shared" si="316"/>
        <v>ERROR</v>
      </c>
      <c r="BV195" s="109" t="str">
        <f t="shared" si="317"/>
        <v>ERROR</v>
      </c>
      <c r="BW195" s="109" t="str">
        <f t="shared" si="318"/>
        <v>ERROR</v>
      </c>
      <c r="BX195" s="110" t="str">
        <f t="shared" si="373"/>
        <v>ERROR</v>
      </c>
      <c r="BY195" s="110" t="str">
        <f t="shared" si="361"/>
        <v/>
      </c>
      <c r="BZ195" s="117" t="str">
        <f t="shared" si="319"/>
        <v>OK</v>
      </c>
      <c r="CA195" s="104" t="str">
        <f t="shared" si="374"/>
        <v/>
      </c>
      <c r="CB195" s="104" t="str">
        <f t="shared" si="375"/>
        <v/>
      </c>
      <c r="CC195" s="104" t="str">
        <f t="shared" si="376"/>
        <v/>
      </c>
      <c r="CD195" s="109" t="str">
        <f t="shared" si="320"/>
        <v>FAILED CHECKS</v>
      </c>
      <c r="CE195" s="22"/>
      <c r="CF195" s="116" t="str">
        <f t="shared" si="377"/>
        <v>ERROR</v>
      </c>
      <c r="CG195" s="116" t="str">
        <f t="shared" si="378"/>
        <v>-</v>
      </c>
      <c r="CH195" s="116" t="str">
        <f t="shared" si="379"/>
        <v>-</v>
      </c>
      <c r="CI195" s="116" t="str">
        <f t="shared" si="380"/>
        <v>-</v>
      </c>
      <c r="CJ195" s="116">
        <f t="shared" si="321"/>
        <v>0</v>
      </c>
      <c r="CK195" s="116">
        <f t="shared" si="322"/>
        <v>0</v>
      </c>
      <c r="CL195" s="116">
        <f t="shared" si="323"/>
        <v>0</v>
      </c>
      <c r="CM195" s="116">
        <f t="shared" si="324"/>
        <v>0</v>
      </c>
      <c r="CN195" s="116">
        <f t="shared" si="325"/>
        <v>0</v>
      </c>
      <c r="CO195" s="116">
        <f t="shared" si="326"/>
        <v>0</v>
      </c>
      <c r="CP195" s="116">
        <f t="shared" si="327"/>
        <v>0</v>
      </c>
      <c r="CQ195" s="116">
        <f t="shared" si="328"/>
        <v>0</v>
      </c>
      <c r="CR195" s="116">
        <f t="shared" si="329"/>
        <v>0</v>
      </c>
      <c r="CS195" s="116">
        <f t="shared" si="330"/>
        <v>0</v>
      </c>
      <c r="CT195" s="116">
        <f t="shared" si="331"/>
        <v>0</v>
      </c>
      <c r="CU195" s="116">
        <f t="shared" si="332"/>
        <v>0</v>
      </c>
      <c r="CV195" s="116">
        <f t="shared" si="333"/>
        <v>0</v>
      </c>
      <c r="CW195" s="116">
        <f t="shared" si="334"/>
        <v>0</v>
      </c>
      <c r="CX195" s="116">
        <f t="shared" si="335"/>
        <v>0</v>
      </c>
      <c r="CY195" s="116">
        <f t="shared" si="336"/>
        <v>0</v>
      </c>
      <c r="CZ195" s="116">
        <f t="shared" si="337"/>
        <v>0</v>
      </c>
      <c r="DA195" s="116">
        <f t="shared" si="338"/>
        <v>0</v>
      </c>
      <c r="DB195" s="116">
        <f t="shared" si="339"/>
        <v>0</v>
      </c>
      <c r="DC195" s="116">
        <f t="shared" si="340"/>
        <v>0</v>
      </c>
      <c r="DD195" s="116">
        <f t="shared" si="341"/>
        <v>0</v>
      </c>
      <c r="DE195" s="116">
        <f t="shared" si="342"/>
        <v>0</v>
      </c>
      <c r="DF195" s="116">
        <f t="shared" si="343"/>
        <v>0</v>
      </c>
      <c r="DG195" s="116">
        <f t="shared" si="344"/>
        <v>0</v>
      </c>
      <c r="DH195" s="116">
        <f t="shared" si="345"/>
        <v>0</v>
      </c>
      <c r="DI195" s="116">
        <f t="shared" si="346"/>
        <v>0</v>
      </c>
      <c r="DJ195" s="116">
        <f t="shared" si="347"/>
        <v>0</v>
      </c>
      <c r="DK195" s="116">
        <f t="shared" si="348"/>
        <v>0</v>
      </c>
      <c r="DL195" s="116">
        <f t="shared" si="349"/>
        <v>0</v>
      </c>
      <c r="DM195" s="116">
        <f t="shared" si="350"/>
        <v>0</v>
      </c>
      <c r="DN195" s="116">
        <f t="shared" si="351"/>
        <v>0</v>
      </c>
      <c r="DO195" s="116">
        <f t="shared" si="352"/>
        <v>0</v>
      </c>
      <c r="DP195" s="116">
        <f t="shared" si="353"/>
        <v>0</v>
      </c>
      <c r="DQ195" s="116">
        <f t="shared" si="354"/>
        <v>0</v>
      </c>
      <c r="DR195" s="116">
        <f t="shared" si="355"/>
        <v>0</v>
      </c>
      <c r="DS195" s="116">
        <f t="shared" si="356"/>
        <v>0</v>
      </c>
      <c r="DT195" s="116">
        <f t="shared" si="362"/>
        <v>0</v>
      </c>
      <c r="DU195" s="116">
        <f t="shared" si="357"/>
        <v>0</v>
      </c>
      <c r="DV195" s="116">
        <f t="shared" si="381"/>
        <v>0</v>
      </c>
      <c r="DW195" s="116">
        <f t="shared" si="382"/>
        <v>0</v>
      </c>
      <c r="DX195" s="114" t="b">
        <f t="shared" si="271"/>
        <v>0</v>
      </c>
      <c r="DY195" s="116" t="str">
        <f t="shared" si="358"/>
        <v>FAILED CHECKS</v>
      </c>
      <c r="DZ195" s="2"/>
      <c r="EA195" s="105" t="str">
        <f t="shared" si="272"/>
        <v/>
      </c>
      <c r="EB195" s="2"/>
      <c r="EC195" s="105" t="str">
        <f t="shared" si="273"/>
        <v/>
      </c>
      <c r="ED195" s="2"/>
      <c r="EE195" s="105" t="str">
        <f t="shared" si="274"/>
        <v/>
      </c>
      <c r="EF195" s="2"/>
      <c r="EG195" s="6">
        <f t="shared" si="360"/>
        <v>185</v>
      </c>
      <c r="EH195" s="2"/>
      <c r="EI195" s="29" t="str">
        <f>IF(ISBLANK('IP Rules'!P195),"",'IP Rules'!P195)</f>
        <v/>
      </c>
      <c r="EJ195" s="2"/>
      <c r="EK195" s="29" t="str">
        <f>IF(ISBLANK('IP Rules'!R195),"",'IP Rules'!R195)</f>
        <v/>
      </c>
      <c r="EL195" s="2"/>
      <c r="EM195" s="29" t="str">
        <f>IF(ISBLANK('IP Rules'!T195),"",'IP Rules'!T195)</f>
        <v/>
      </c>
      <c r="EN195" s="2"/>
      <c r="EO195" s="7" t="str">
        <f t="shared" si="383"/>
        <v>NO</v>
      </c>
      <c r="EP195" s="7" t="str">
        <f t="shared" si="384"/>
        <v>NO</v>
      </c>
      <c r="EQ195" s="7" t="str">
        <f t="shared" si="385"/>
        <v/>
      </c>
      <c r="ER195" s="7" t="str">
        <f t="shared" si="386"/>
        <v/>
      </c>
      <c r="ES195" s="7" t="str">
        <f>IF(AND(ISNUMBER('IP Rules'!R195),'IP Rules'!R195&gt;=0,'IP Rules'!R195&lt;=65535),"GOOD","BAD")</f>
        <v>BAD</v>
      </c>
      <c r="ET195" s="7" t="str">
        <f>IF(OR(AND(ISNUMBER('IP Rules'!T195),'IP Rules'!T195&gt;=1,'IP Rules'!T195&lt;=65535,'IP Rules'!R195&lt;'IP Rules'!T195),'IP Rules'!T195=""),"GOOD","BAD")</f>
        <v>GOOD</v>
      </c>
      <c r="EU195" s="9" t="str">
        <f t="shared" si="387"/>
        <v/>
      </c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</row>
    <row r="196" spans="1:211" ht="15.75" thickBot="1">
      <c r="A196" s="2"/>
      <c r="B196" s="6">
        <f t="shared" si="359"/>
        <v>186</v>
      </c>
      <c r="C196" s="2"/>
      <c r="D196" s="48" t="str">
        <f>IF(ISBLANK('IP Rules'!H196),"",'IP Rules'!H196)</f>
        <v/>
      </c>
      <c r="E196" s="52" t="str">
        <f t="shared" si="275"/>
        <v/>
      </c>
      <c r="F196" s="52" t="str">
        <f t="shared" si="276"/>
        <v/>
      </c>
      <c r="G196" s="52" t="str">
        <f t="shared" si="277"/>
        <v/>
      </c>
      <c r="H196" s="52" t="str">
        <f t="shared" si="278"/>
        <v/>
      </c>
      <c r="I196" s="52" t="str">
        <f t="shared" si="279"/>
        <v/>
      </c>
      <c r="J196" s="52" t="str">
        <f t="shared" si="280"/>
        <v/>
      </c>
      <c r="K196" s="52" t="str">
        <f t="shared" si="281"/>
        <v/>
      </c>
      <c r="L196" s="52" t="str">
        <f t="shared" si="282"/>
        <v/>
      </c>
      <c r="M196" s="2"/>
      <c r="N196" s="52" t="str">
        <f t="shared" si="283"/>
        <v/>
      </c>
      <c r="O196" s="2"/>
      <c r="P196" s="103" t="str">
        <f>IF(UPPER('IP Rules'!H196)="ANY","",IF(LEN(TRIM('IP Rules'!J196))=0,"",'IP Rules'!J196))</f>
        <v/>
      </c>
      <c r="Q196" s="7" t="str">
        <f t="shared" si="284"/>
        <v/>
      </c>
      <c r="R196" s="109" t="str">
        <f t="shared" si="285"/>
        <v>MISSING</v>
      </c>
      <c r="S196" s="109" t="str">
        <f t="shared" si="286"/>
        <v>MISSING</v>
      </c>
      <c r="T196" s="109" t="str">
        <f t="shared" si="287"/>
        <v>MISSING</v>
      </c>
      <c r="U196" s="110" t="str">
        <f t="shared" si="288"/>
        <v>ERROR</v>
      </c>
      <c r="V196" s="111" t="str">
        <f t="shared" si="289"/>
        <v>ERROR</v>
      </c>
      <c r="W196" s="111" t="str">
        <f t="shared" si="290"/>
        <v>ERROR</v>
      </c>
      <c r="X196" s="111" t="str">
        <f t="shared" si="291"/>
        <v>ERROR</v>
      </c>
      <c r="Y196" s="109" t="str">
        <f t="shared" si="292"/>
        <v>ERROR</v>
      </c>
      <c r="Z196" s="110" t="str">
        <f t="shared" si="293"/>
        <v>ERROR</v>
      </c>
      <c r="AA196" s="109" t="str">
        <f t="shared" si="294"/>
        <v>ERROR</v>
      </c>
      <c r="AB196" s="109" t="str">
        <f t="shared" si="295"/>
        <v>ERROR</v>
      </c>
      <c r="AC196" s="109" t="str">
        <f t="shared" si="296"/>
        <v>ERROR</v>
      </c>
      <c r="AD196" s="109" t="str">
        <f t="shared" si="297"/>
        <v>ERROR</v>
      </c>
      <c r="AE196" s="110" t="str">
        <f t="shared" si="298"/>
        <v>ERROR</v>
      </c>
      <c r="AF196" s="7" t="str">
        <f t="shared" si="299"/>
        <v/>
      </c>
      <c r="AG196" s="104" t="str">
        <f t="shared" si="300"/>
        <v/>
      </c>
      <c r="AH196" s="104" t="str">
        <f t="shared" si="301"/>
        <v/>
      </c>
      <c r="AI196" s="104" t="str">
        <f t="shared" si="302"/>
        <v/>
      </c>
      <c r="AJ196" s="114" t="str">
        <f>IF(AND(Q196&lt;&gt;"ERROR",UPPER('IP Rules'!D196)="GLOBAL",UPPER(N196)="ANY"),"All_IPs","")</f>
        <v/>
      </c>
      <c r="AK196" s="114" t="str">
        <f>IF(AND(Q196&lt;&gt;"ERROR",UPPER('IP Rules'!D196)="NATIONAL",UPPER(N196)="ANY"),"GRP_ALL_CNSP_SUBNETS","")</f>
        <v/>
      </c>
      <c r="AL196" s="104" t="str">
        <f>IF(LEN(TRIM(D196))=0,"",IF(AND(Q196&lt;&gt;"ERROR",UPPER('IP Rules'!H196)&lt;&gt;"ANY"),AI196&amp;N196&amp;"_"&amp;AG196,""))</f>
        <v/>
      </c>
      <c r="AM196" s="109" t="str">
        <f t="shared" si="303"/>
        <v>FAILED CHECKS</v>
      </c>
      <c r="AN196" s="2"/>
      <c r="AO196" s="62" t="str">
        <f t="shared" si="270"/>
        <v/>
      </c>
      <c r="AP196" s="26"/>
      <c r="AQ196" s="62" t="str">
        <f t="shared" si="304"/>
        <v/>
      </c>
      <c r="AR196" s="26"/>
      <c r="AS196" s="6">
        <f>'IP Rules'!F196</f>
        <v>0</v>
      </c>
      <c r="AT196" s="2"/>
      <c r="AU196" s="6">
        <f t="shared" si="305"/>
        <v>186</v>
      </c>
      <c r="AV196" s="2"/>
      <c r="AW196" s="46" t="str">
        <f>IF(ISBLANK('IP Rules'!L196),"",'IP Rules'!L196)</f>
        <v/>
      </c>
      <c r="AX196" s="2"/>
      <c r="AY196" s="52" t="str">
        <f t="shared" si="306"/>
        <v/>
      </c>
      <c r="AZ196" s="52" t="str">
        <f t="shared" si="307"/>
        <v/>
      </c>
      <c r="BA196" s="52" t="str">
        <f t="shared" si="308"/>
        <v/>
      </c>
      <c r="BB196" s="52" t="str">
        <f t="shared" si="309"/>
        <v/>
      </c>
      <c r="BC196" s="52" t="str">
        <f t="shared" si="310"/>
        <v/>
      </c>
      <c r="BD196" s="52" t="str">
        <f t="shared" si="311"/>
        <v/>
      </c>
      <c r="BE196" s="52" t="str">
        <f t="shared" si="312"/>
        <v/>
      </c>
      <c r="BF196" s="52" t="str">
        <f t="shared" si="313"/>
        <v/>
      </c>
      <c r="BG196" s="52" t="str">
        <f t="shared" si="314"/>
        <v/>
      </c>
      <c r="BH196" s="2"/>
      <c r="BI196" s="103" t="str">
        <f>IF(ISBLANK('IP Rules'!N196),"",'IP Rules'!N196)</f>
        <v/>
      </c>
      <c r="BJ196" s="110" t="str">
        <f t="shared" si="363"/>
        <v/>
      </c>
      <c r="BK196" s="109" t="str">
        <f t="shared" si="364"/>
        <v>MISSING</v>
      </c>
      <c r="BL196" s="109" t="str">
        <f t="shared" si="365"/>
        <v>MISSING</v>
      </c>
      <c r="BM196" s="109" t="str">
        <f t="shared" si="366"/>
        <v>MISSING</v>
      </c>
      <c r="BN196" s="110" t="str">
        <f t="shared" si="367"/>
        <v>ERROR</v>
      </c>
      <c r="BO196" s="111" t="str">
        <f t="shared" si="368"/>
        <v>ERROR</v>
      </c>
      <c r="BP196" s="111" t="str">
        <f t="shared" si="369"/>
        <v>ERROR</v>
      </c>
      <c r="BQ196" s="111" t="str">
        <f t="shared" si="370"/>
        <v>ERROR</v>
      </c>
      <c r="BR196" s="109" t="str">
        <f t="shared" si="371"/>
        <v>ERROR</v>
      </c>
      <c r="BS196" s="110" t="str">
        <f t="shared" si="372"/>
        <v>ERROR</v>
      </c>
      <c r="BT196" s="109" t="str">
        <f t="shared" si="315"/>
        <v>ERROR</v>
      </c>
      <c r="BU196" s="109" t="str">
        <f t="shared" si="316"/>
        <v>ERROR</v>
      </c>
      <c r="BV196" s="109" t="str">
        <f t="shared" si="317"/>
        <v>ERROR</v>
      </c>
      <c r="BW196" s="109" t="str">
        <f t="shared" si="318"/>
        <v>ERROR</v>
      </c>
      <c r="BX196" s="110" t="str">
        <f t="shared" si="373"/>
        <v>ERROR</v>
      </c>
      <c r="BY196" s="110" t="str">
        <f t="shared" si="361"/>
        <v/>
      </c>
      <c r="BZ196" s="117" t="str">
        <f t="shared" si="319"/>
        <v>OK</v>
      </c>
      <c r="CA196" s="104" t="str">
        <f t="shared" si="374"/>
        <v/>
      </c>
      <c r="CB196" s="104" t="str">
        <f t="shared" si="375"/>
        <v/>
      </c>
      <c r="CC196" s="104" t="str">
        <f t="shared" si="376"/>
        <v/>
      </c>
      <c r="CD196" s="109" t="str">
        <f t="shared" si="320"/>
        <v>FAILED CHECKS</v>
      </c>
      <c r="CE196" s="22"/>
      <c r="CF196" s="116" t="str">
        <f t="shared" si="377"/>
        <v>ERROR</v>
      </c>
      <c r="CG196" s="116" t="str">
        <f t="shared" si="378"/>
        <v>-</v>
      </c>
      <c r="CH196" s="116" t="str">
        <f t="shared" si="379"/>
        <v>-</v>
      </c>
      <c r="CI196" s="116" t="str">
        <f t="shared" si="380"/>
        <v>-</v>
      </c>
      <c r="CJ196" s="116">
        <f t="shared" si="321"/>
        <v>0</v>
      </c>
      <c r="CK196" s="116">
        <f t="shared" si="322"/>
        <v>0</v>
      </c>
      <c r="CL196" s="116">
        <f t="shared" si="323"/>
        <v>0</v>
      </c>
      <c r="CM196" s="116">
        <f t="shared" si="324"/>
        <v>0</v>
      </c>
      <c r="CN196" s="116">
        <f t="shared" si="325"/>
        <v>0</v>
      </c>
      <c r="CO196" s="116">
        <f t="shared" si="326"/>
        <v>0</v>
      </c>
      <c r="CP196" s="116">
        <f t="shared" si="327"/>
        <v>0</v>
      </c>
      <c r="CQ196" s="116">
        <f t="shared" si="328"/>
        <v>0</v>
      </c>
      <c r="CR196" s="116">
        <f t="shared" si="329"/>
        <v>0</v>
      </c>
      <c r="CS196" s="116">
        <f t="shared" si="330"/>
        <v>0</v>
      </c>
      <c r="CT196" s="116">
        <f t="shared" si="331"/>
        <v>0</v>
      </c>
      <c r="CU196" s="116">
        <f t="shared" si="332"/>
        <v>0</v>
      </c>
      <c r="CV196" s="116">
        <f t="shared" si="333"/>
        <v>0</v>
      </c>
      <c r="CW196" s="116">
        <f t="shared" si="334"/>
        <v>0</v>
      </c>
      <c r="CX196" s="116">
        <f t="shared" si="335"/>
        <v>0</v>
      </c>
      <c r="CY196" s="116">
        <f t="shared" si="336"/>
        <v>0</v>
      </c>
      <c r="CZ196" s="116">
        <f t="shared" si="337"/>
        <v>0</v>
      </c>
      <c r="DA196" s="116">
        <f t="shared" si="338"/>
        <v>0</v>
      </c>
      <c r="DB196" s="116">
        <f t="shared" si="339"/>
        <v>0</v>
      </c>
      <c r="DC196" s="116">
        <f t="shared" si="340"/>
        <v>0</v>
      </c>
      <c r="DD196" s="116">
        <f t="shared" si="341"/>
        <v>0</v>
      </c>
      <c r="DE196" s="116">
        <f t="shared" si="342"/>
        <v>0</v>
      </c>
      <c r="DF196" s="116">
        <f t="shared" si="343"/>
        <v>0</v>
      </c>
      <c r="DG196" s="116">
        <f t="shared" si="344"/>
        <v>0</v>
      </c>
      <c r="DH196" s="116">
        <f t="shared" si="345"/>
        <v>0</v>
      </c>
      <c r="DI196" s="116">
        <f t="shared" si="346"/>
        <v>0</v>
      </c>
      <c r="DJ196" s="116">
        <f t="shared" si="347"/>
        <v>0</v>
      </c>
      <c r="DK196" s="116">
        <f t="shared" si="348"/>
        <v>0</v>
      </c>
      <c r="DL196" s="116">
        <f t="shared" si="349"/>
        <v>0</v>
      </c>
      <c r="DM196" s="116">
        <f t="shared" si="350"/>
        <v>0</v>
      </c>
      <c r="DN196" s="116">
        <f t="shared" si="351"/>
        <v>0</v>
      </c>
      <c r="DO196" s="116">
        <f t="shared" si="352"/>
        <v>0</v>
      </c>
      <c r="DP196" s="116">
        <f t="shared" si="353"/>
        <v>0</v>
      </c>
      <c r="DQ196" s="116">
        <f t="shared" si="354"/>
        <v>0</v>
      </c>
      <c r="DR196" s="116">
        <f t="shared" si="355"/>
        <v>0</v>
      </c>
      <c r="DS196" s="116">
        <f t="shared" si="356"/>
        <v>0</v>
      </c>
      <c r="DT196" s="116">
        <f t="shared" si="362"/>
        <v>0</v>
      </c>
      <c r="DU196" s="116">
        <f t="shared" si="357"/>
        <v>0</v>
      </c>
      <c r="DV196" s="116">
        <f t="shared" si="381"/>
        <v>0</v>
      </c>
      <c r="DW196" s="116">
        <f t="shared" si="382"/>
        <v>0</v>
      </c>
      <c r="DX196" s="114" t="b">
        <f t="shared" si="271"/>
        <v>0</v>
      </c>
      <c r="DY196" s="116" t="str">
        <f t="shared" si="358"/>
        <v>FAILED CHECKS</v>
      </c>
      <c r="DZ196" s="2"/>
      <c r="EA196" s="105" t="str">
        <f t="shared" si="272"/>
        <v/>
      </c>
      <c r="EB196" s="2"/>
      <c r="EC196" s="105" t="str">
        <f t="shared" si="273"/>
        <v/>
      </c>
      <c r="ED196" s="2"/>
      <c r="EE196" s="105" t="str">
        <f t="shared" si="274"/>
        <v/>
      </c>
      <c r="EF196" s="2"/>
      <c r="EG196" s="6">
        <f t="shared" si="360"/>
        <v>186</v>
      </c>
      <c r="EH196" s="2"/>
      <c r="EI196" s="29" t="str">
        <f>IF(ISBLANK('IP Rules'!P196),"",'IP Rules'!P196)</f>
        <v/>
      </c>
      <c r="EJ196" s="2"/>
      <c r="EK196" s="29" t="str">
        <f>IF(ISBLANK('IP Rules'!R196),"",'IP Rules'!R196)</f>
        <v/>
      </c>
      <c r="EL196" s="2"/>
      <c r="EM196" s="29" t="str">
        <f>IF(ISBLANK('IP Rules'!T196),"",'IP Rules'!T196)</f>
        <v/>
      </c>
      <c r="EN196" s="2"/>
      <c r="EO196" s="7" t="str">
        <f t="shared" si="383"/>
        <v>NO</v>
      </c>
      <c r="EP196" s="7" t="str">
        <f t="shared" si="384"/>
        <v>NO</v>
      </c>
      <c r="EQ196" s="7" t="str">
        <f t="shared" si="385"/>
        <v/>
      </c>
      <c r="ER196" s="7" t="str">
        <f t="shared" si="386"/>
        <v/>
      </c>
      <c r="ES196" s="7" t="str">
        <f>IF(AND(ISNUMBER('IP Rules'!R196),'IP Rules'!R196&gt;=0,'IP Rules'!R196&lt;=65535),"GOOD","BAD")</f>
        <v>BAD</v>
      </c>
      <c r="ET196" s="7" t="str">
        <f>IF(OR(AND(ISNUMBER('IP Rules'!T196),'IP Rules'!T196&gt;=1,'IP Rules'!T196&lt;=65535,'IP Rules'!R196&lt;'IP Rules'!T196),'IP Rules'!T196=""),"GOOD","BAD")</f>
        <v>GOOD</v>
      </c>
      <c r="EU196" s="9" t="str">
        <f t="shared" si="387"/>
        <v/>
      </c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</row>
    <row r="197" spans="1:211" ht="15.75" thickBot="1">
      <c r="A197" s="2"/>
      <c r="B197" s="6">
        <f t="shared" si="359"/>
        <v>187</v>
      </c>
      <c r="C197" s="2"/>
      <c r="D197" s="48" t="str">
        <f>IF(ISBLANK('IP Rules'!H197),"",'IP Rules'!H197)</f>
        <v/>
      </c>
      <c r="E197" s="52" t="str">
        <f t="shared" si="275"/>
        <v/>
      </c>
      <c r="F197" s="52" t="str">
        <f t="shared" si="276"/>
        <v/>
      </c>
      <c r="G197" s="52" t="str">
        <f t="shared" si="277"/>
        <v/>
      </c>
      <c r="H197" s="52" t="str">
        <f t="shared" si="278"/>
        <v/>
      </c>
      <c r="I197" s="52" t="str">
        <f t="shared" si="279"/>
        <v/>
      </c>
      <c r="J197" s="52" t="str">
        <f t="shared" si="280"/>
        <v/>
      </c>
      <c r="K197" s="52" t="str">
        <f t="shared" si="281"/>
        <v/>
      </c>
      <c r="L197" s="52" t="str">
        <f t="shared" si="282"/>
        <v/>
      </c>
      <c r="M197" s="2"/>
      <c r="N197" s="52" t="str">
        <f t="shared" si="283"/>
        <v/>
      </c>
      <c r="O197" s="2"/>
      <c r="P197" s="103" t="str">
        <f>IF(UPPER('IP Rules'!H197)="ANY","",IF(LEN(TRIM('IP Rules'!J197))=0,"",'IP Rules'!J197))</f>
        <v/>
      </c>
      <c r="Q197" s="7" t="str">
        <f t="shared" si="284"/>
        <v/>
      </c>
      <c r="R197" s="109" t="str">
        <f t="shared" si="285"/>
        <v>MISSING</v>
      </c>
      <c r="S197" s="109" t="str">
        <f t="shared" si="286"/>
        <v>MISSING</v>
      </c>
      <c r="T197" s="109" t="str">
        <f t="shared" si="287"/>
        <v>MISSING</v>
      </c>
      <c r="U197" s="110" t="str">
        <f t="shared" si="288"/>
        <v>ERROR</v>
      </c>
      <c r="V197" s="111" t="str">
        <f t="shared" si="289"/>
        <v>ERROR</v>
      </c>
      <c r="W197" s="111" t="str">
        <f t="shared" si="290"/>
        <v>ERROR</v>
      </c>
      <c r="X197" s="111" t="str">
        <f t="shared" si="291"/>
        <v>ERROR</v>
      </c>
      <c r="Y197" s="109" t="str">
        <f t="shared" si="292"/>
        <v>ERROR</v>
      </c>
      <c r="Z197" s="110" t="str">
        <f t="shared" si="293"/>
        <v>ERROR</v>
      </c>
      <c r="AA197" s="109" t="str">
        <f t="shared" si="294"/>
        <v>ERROR</v>
      </c>
      <c r="AB197" s="109" t="str">
        <f t="shared" si="295"/>
        <v>ERROR</v>
      </c>
      <c r="AC197" s="109" t="str">
        <f t="shared" si="296"/>
        <v>ERROR</v>
      </c>
      <c r="AD197" s="109" t="str">
        <f t="shared" si="297"/>
        <v>ERROR</v>
      </c>
      <c r="AE197" s="110" t="str">
        <f t="shared" si="298"/>
        <v>ERROR</v>
      </c>
      <c r="AF197" s="7" t="str">
        <f t="shared" si="299"/>
        <v/>
      </c>
      <c r="AG197" s="104" t="str">
        <f t="shared" si="300"/>
        <v/>
      </c>
      <c r="AH197" s="104" t="str">
        <f t="shared" si="301"/>
        <v/>
      </c>
      <c r="AI197" s="104" t="str">
        <f t="shared" si="302"/>
        <v/>
      </c>
      <c r="AJ197" s="114" t="str">
        <f>IF(AND(Q197&lt;&gt;"ERROR",UPPER('IP Rules'!D197)="GLOBAL",UPPER(N197)="ANY"),"All_IPs","")</f>
        <v/>
      </c>
      <c r="AK197" s="114" t="str">
        <f>IF(AND(Q197&lt;&gt;"ERROR",UPPER('IP Rules'!D197)="NATIONAL",UPPER(N197)="ANY"),"GRP_ALL_CNSP_SUBNETS","")</f>
        <v/>
      </c>
      <c r="AL197" s="104" t="str">
        <f>IF(LEN(TRIM(D197))=0,"",IF(AND(Q197&lt;&gt;"ERROR",UPPER('IP Rules'!H197)&lt;&gt;"ANY"),AI197&amp;N197&amp;"_"&amp;AG197,""))</f>
        <v/>
      </c>
      <c r="AM197" s="109" t="str">
        <f t="shared" si="303"/>
        <v>FAILED CHECKS</v>
      </c>
      <c r="AN197" s="2"/>
      <c r="AO197" s="62" t="str">
        <f t="shared" si="270"/>
        <v/>
      </c>
      <c r="AP197" s="26"/>
      <c r="AQ197" s="62" t="str">
        <f t="shared" si="304"/>
        <v/>
      </c>
      <c r="AR197" s="26"/>
      <c r="AS197" s="6">
        <f>'IP Rules'!F197</f>
        <v>0</v>
      </c>
      <c r="AT197" s="2"/>
      <c r="AU197" s="6">
        <f t="shared" si="305"/>
        <v>187</v>
      </c>
      <c r="AV197" s="2"/>
      <c r="AW197" s="46" t="str">
        <f>IF(ISBLANK('IP Rules'!L197),"",'IP Rules'!L197)</f>
        <v/>
      </c>
      <c r="AX197" s="2"/>
      <c r="AY197" s="52" t="str">
        <f t="shared" si="306"/>
        <v/>
      </c>
      <c r="AZ197" s="52" t="str">
        <f t="shared" si="307"/>
        <v/>
      </c>
      <c r="BA197" s="52" t="str">
        <f t="shared" si="308"/>
        <v/>
      </c>
      <c r="BB197" s="52" t="str">
        <f t="shared" si="309"/>
        <v/>
      </c>
      <c r="BC197" s="52" t="str">
        <f t="shared" si="310"/>
        <v/>
      </c>
      <c r="BD197" s="52" t="str">
        <f t="shared" si="311"/>
        <v/>
      </c>
      <c r="BE197" s="52" t="str">
        <f t="shared" si="312"/>
        <v/>
      </c>
      <c r="BF197" s="52" t="str">
        <f t="shared" si="313"/>
        <v/>
      </c>
      <c r="BG197" s="52" t="str">
        <f t="shared" si="314"/>
        <v/>
      </c>
      <c r="BH197" s="2"/>
      <c r="BI197" s="103" t="str">
        <f>IF(ISBLANK('IP Rules'!N197),"",'IP Rules'!N197)</f>
        <v/>
      </c>
      <c r="BJ197" s="110" t="str">
        <f t="shared" si="363"/>
        <v/>
      </c>
      <c r="BK197" s="109" t="str">
        <f t="shared" si="364"/>
        <v>MISSING</v>
      </c>
      <c r="BL197" s="109" t="str">
        <f t="shared" si="365"/>
        <v>MISSING</v>
      </c>
      <c r="BM197" s="109" t="str">
        <f t="shared" si="366"/>
        <v>MISSING</v>
      </c>
      <c r="BN197" s="110" t="str">
        <f t="shared" si="367"/>
        <v>ERROR</v>
      </c>
      <c r="BO197" s="111" t="str">
        <f t="shared" si="368"/>
        <v>ERROR</v>
      </c>
      <c r="BP197" s="111" t="str">
        <f t="shared" si="369"/>
        <v>ERROR</v>
      </c>
      <c r="BQ197" s="111" t="str">
        <f t="shared" si="370"/>
        <v>ERROR</v>
      </c>
      <c r="BR197" s="109" t="str">
        <f t="shared" si="371"/>
        <v>ERROR</v>
      </c>
      <c r="BS197" s="110" t="str">
        <f t="shared" si="372"/>
        <v>ERROR</v>
      </c>
      <c r="BT197" s="109" t="str">
        <f t="shared" si="315"/>
        <v>ERROR</v>
      </c>
      <c r="BU197" s="109" t="str">
        <f t="shared" si="316"/>
        <v>ERROR</v>
      </c>
      <c r="BV197" s="109" t="str">
        <f t="shared" si="317"/>
        <v>ERROR</v>
      </c>
      <c r="BW197" s="109" t="str">
        <f t="shared" si="318"/>
        <v>ERROR</v>
      </c>
      <c r="BX197" s="110" t="str">
        <f t="shared" si="373"/>
        <v>ERROR</v>
      </c>
      <c r="BY197" s="110" t="str">
        <f t="shared" si="361"/>
        <v/>
      </c>
      <c r="BZ197" s="117" t="str">
        <f t="shared" si="319"/>
        <v>OK</v>
      </c>
      <c r="CA197" s="104" t="str">
        <f t="shared" si="374"/>
        <v/>
      </c>
      <c r="CB197" s="104" t="str">
        <f t="shared" si="375"/>
        <v/>
      </c>
      <c r="CC197" s="104" t="str">
        <f t="shared" si="376"/>
        <v/>
      </c>
      <c r="CD197" s="109" t="str">
        <f t="shared" si="320"/>
        <v>FAILED CHECKS</v>
      </c>
      <c r="CE197" s="22"/>
      <c r="CF197" s="116" t="str">
        <f t="shared" si="377"/>
        <v>ERROR</v>
      </c>
      <c r="CG197" s="116" t="str">
        <f t="shared" si="378"/>
        <v>-</v>
      </c>
      <c r="CH197" s="116" t="str">
        <f t="shared" si="379"/>
        <v>-</v>
      </c>
      <c r="CI197" s="116" t="str">
        <f t="shared" si="380"/>
        <v>-</v>
      </c>
      <c r="CJ197" s="116">
        <f t="shared" si="321"/>
        <v>0</v>
      </c>
      <c r="CK197" s="116">
        <f t="shared" si="322"/>
        <v>0</v>
      </c>
      <c r="CL197" s="116">
        <f t="shared" si="323"/>
        <v>0</v>
      </c>
      <c r="CM197" s="116">
        <f t="shared" si="324"/>
        <v>0</v>
      </c>
      <c r="CN197" s="116">
        <f t="shared" si="325"/>
        <v>0</v>
      </c>
      <c r="CO197" s="116">
        <f t="shared" si="326"/>
        <v>0</v>
      </c>
      <c r="CP197" s="116">
        <f t="shared" si="327"/>
        <v>0</v>
      </c>
      <c r="CQ197" s="116">
        <f t="shared" si="328"/>
        <v>0</v>
      </c>
      <c r="CR197" s="116">
        <f t="shared" si="329"/>
        <v>0</v>
      </c>
      <c r="CS197" s="116">
        <f t="shared" si="330"/>
        <v>0</v>
      </c>
      <c r="CT197" s="116">
        <f t="shared" si="331"/>
        <v>0</v>
      </c>
      <c r="CU197" s="116">
        <f t="shared" si="332"/>
        <v>0</v>
      </c>
      <c r="CV197" s="116">
        <f t="shared" si="333"/>
        <v>0</v>
      </c>
      <c r="CW197" s="116">
        <f t="shared" si="334"/>
        <v>0</v>
      </c>
      <c r="CX197" s="116">
        <f t="shared" si="335"/>
        <v>0</v>
      </c>
      <c r="CY197" s="116">
        <f t="shared" si="336"/>
        <v>0</v>
      </c>
      <c r="CZ197" s="116">
        <f t="shared" si="337"/>
        <v>0</v>
      </c>
      <c r="DA197" s="116">
        <f t="shared" si="338"/>
        <v>0</v>
      </c>
      <c r="DB197" s="116">
        <f t="shared" si="339"/>
        <v>0</v>
      </c>
      <c r="DC197" s="116">
        <f t="shared" si="340"/>
        <v>0</v>
      </c>
      <c r="DD197" s="116">
        <f t="shared" si="341"/>
        <v>0</v>
      </c>
      <c r="DE197" s="116">
        <f t="shared" si="342"/>
        <v>0</v>
      </c>
      <c r="DF197" s="116">
        <f t="shared" si="343"/>
        <v>0</v>
      </c>
      <c r="DG197" s="116">
        <f t="shared" si="344"/>
        <v>0</v>
      </c>
      <c r="DH197" s="116">
        <f t="shared" si="345"/>
        <v>0</v>
      </c>
      <c r="DI197" s="116">
        <f t="shared" si="346"/>
        <v>0</v>
      </c>
      <c r="DJ197" s="116">
        <f t="shared" si="347"/>
        <v>0</v>
      </c>
      <c r="DK197" s="116">
        <f t="shared" si="348"/>
        <v>0</v>
      </c>
      <c r="DL197" s="116">
        <f t="shared" si="349"/>
        <v>0</v>
      </c>
      <c r="DM197" s="116">
        <f t="shared" si="350"/>
        <v>0</v>
      </c>
      <c r="DN197" s="116">
        <f t="shared" si="351"/>
        <v>0</v>
      </c>
      <c r="DO197" s="116">
        <f t="shared" si="352"/>
        <v>0</v>
      </c>
      <c r="DP197" s="116">
        <f t="shared" si="353"/>
        <v>0</v>
      </c>
      <c r="DQ197" s="116">
        <f t="shared" si="354"/>
        <v>0</v>
      </c>
      <c r="DR197" s="116">
        <f t="shared" si="355"/>
        <v>0</v>
      </c>
      <c r="DS197" s="116">
        <f t="shared" si="356"/>
        <v>0</v>
      </c>
      <c r="DT197" s="116">
        <f t="shared" si="362"/>
        <v>0</v>
      </c>
      <c r="DU197" s="116">
        <f t="shared" si="357"/>
        <v>0</v>
      </c>
      <c r="DV197" s="116">
        <f t="shared" si="381"/>
        <v>0</v>
      </c>
      <c r="DW197" s="116">
        <f t="shared" si="382"/>
        <v>0</v>
      </c>
      <c r="DX197" s="114" t="b">
        <f t="shared" si="271"/>
        <v>0</v>
      </c>
      <c r="DY197" s="116" t="str">
        <f t="shared" si="358"/>
        <v>FAILED CHECKS</v>
      </c>
      <c r="DZ197" s="2"/>
      <c r="EA197" s="105" t="str">
        <f t="shared" si="272"/>
        <v/>
      </c>
      <c r="EB197" s="2"/>
      <c r="EC197" s="105" t="str">
        <f t="shared" si="273"/>
        <v/>
      </c>
      <c r="ED197" s="2"/>
      <c r="EE197" s="105" t="str">
        <f t="shared" si="274"/>
        <v/>
      </c>
      <c r="EF197" s="2"/>
      <c r="EG197" s="6">
        <f t="shared" si="360"/>
        <v>187</v>
      </c>
      <c r="EH197" s="2"/>
      <c r="EI197" s="29" t="str">
        <f>IF(ISBLANK('IP Rules'!P197),"",'IP Rules'!P197)</f>
        <v/>
      </c>
      <c r="EJ197" s="2"/>
      <c r="EK197" s="29" t="str">
        <f>IF(ISBLANK('IP Rules'!R197),"",'IP Rules'!R197)</f>
        <v/>
      </c>
      <c r="EL197" s="2"/>
      <c r="EM197" s="29" t="str">
        <f>IF(ISBLANK('IP Rules'!T197),"",'IP Rules'!T197)</f>
        <v/>
      </c>
      <c r="EN197" s="2"/>
      <c r="EO197" s="7" t="str">
        <f t="shared" si="383"/>
        <v>NO</v>
      </c>
      <c r="EP197" s="7" t="str">
        <f t="shared" si="384"/>
        <v>NO</v>
      </c>
      <c r="EQ197" s="7" t="str">
        <f t="shared" si="385"/>
        <v/>
      </c>
      <c r="ER197" s="7" t="str">
        <f t="shared" si="386"/>
        <v/>
      </c>
      <c r="ES197" s="7" t="str">
        <f>IF(AND(ISNUMBER('IP Rules'!R197),'IP Rules'!R197&gt;=0,'IP Rules'!R197&lt;=65535),"GOOD","BAD")</f>
        <v>BAD</v>
      </c>
      <c r="ET197" s="7" t="str">
        <f>IF(OR(AND(ISNUMBER('IP Rules'!T197),'IP Rules'!T197&gt;=1,'IP Rules'!T197&lt;=65535,'IP Rules'!R197&lt;'IP Rules'!T197),'IP Rules'!T197=""),"GOOD","BAD")</f>
        <v>GOOD</v>
      </c>
      <c r="EU197" s="9" t="str">
        <f t="shared" si="387"/>
        <v/>
      </c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</row>
    <row r="198" spans="1:211" ht="15.75" thickBot="1">
      <c r="A198" s="2"/>
      <c r="B198" s="6">
        <f t="shared" si="359"/>
        <v>188</v>
      </c>
      <c r="C198" s="2"/>
      <c r="D198" s="48" t="str">
        <f>IF(ISBLANK('IP Rules'!H198),"",'IP Rules'!H198)</f>
        <v/>
      </c>
      <c r="E198" s="52" t="str">
        <f t="shared" si="275"/>
        <v/>
      </c>
      <c r="F198" s="52" t="str">
        <f t="shared" si="276"/>
        <v/>
      </c>
      <c r="G198" s="52" t="str">
        <f t="shared" si="277"/>
        <v/>
      </c>
      <c r="H198" s="52" t="str">
        <f t="shared" si="278"/>
        <v/>
      </c>
      <c r="I198" s="52" t="str">
        <f t="shared" si="279"/>
        <v/>
      </c>
      <c r="J198" s="52" t="str">
        <f t="shared" si="280"/>
        <v/>
      </c>
      <c r="K198" s="52" t="str">
        <f t="shared" si="281"/>
        <v/>
      </c>
      <c r="L198" s="52" t="str">
        <f t="shared" si="282"/>
        <v/>
      </c>
      <c r="M198" s="2"/>
      <c r="N198" s="52" t="str">
        <f t="shared" si="283"/>
        <v/>
      </c>
      <c r="O198" s="2"/>
      <c r="P198" s="103" t="str">
        <f>IF(UPPER('IP Rules'!H198)="ANY","",IF(LEN(TRIM('IP Rules'!J198))=0,"",'IP Rules'!J198))</f>
        <v/>
      </c>
      <c r="Q198" s="7" t="str">
        <f t="shared" si="284"/>
        <v/>
      </c>
      <c r="R198" s="109" t="str">
        <f t="shared" si="285"/>
        <v>MISSING</v>
      </c>
      <c r="S198" s="109" t="str">
        <f t="shared" si="286"/>
        <v>MISSING</v>
      </c>
      <c r="T198" s="109" t="str">
        <f t="shared" si="287"/>
        <v>MISSING</v>
      </c>
      <c r="U198" s="110" t="str">
        <f t="shared" si="288"/>
        <v>ERROR</v>
      </c>
      <c r="V198" s="111" t="str">
        <f t="shared" si="289"/>
        <v>ERROR</v>
      </c>
      <c r="W198" s="111" t="str">
        <f t="shared" si="290"/>
        <v>ERROR</v>
      </c>
      <c r="X198" s="111" t="str">
        <f t="shared" si="291"/>
        <v>ERROR</v>
      </c>
      <c r="Y198" s="109" t="str">
        <f t="shared" si="292"/>
        <v>ERROR</v>
      </c>
      <c r="Z198" s="110" t="str">
        <f t="shared" si="293"/>
        <v>ERROR</v>
      </c>
      <c r="AA198" s="109" t="str">
        <f t="shared" si="294"/>
        <v>ERROR</v>
      </c>
      <c r="AB198" s="109" t="str">
        <f t="shared" si="295"/>
        <v>ERROR</v>
      </c>
      <c r="AC198" s="109" t="str">
        <f t="shared" si="296"/>
        <v>ERROR</v>
      </c>
      <c r="AD198" s="109" t="str">
        <f t="shared" si="297"/>
        <v>ERROR</v>
      </c>
      <c r="AE198" s="110" t="str">
        <f t="shared" si="298"/>
        <v>ERROR</v>
      </c>
      <c r="AF198" s="7" t="str">
        <f t="shared" si="299"/>
        <v/>
      </c>
      <c r="AG198" s="104" t="str">
        <f t="shared" si="300"/>
        <v/>
      </c>
      <c r="AH198" s="104" t="str">
        <f t="shared" si="301"/>
        <v/>
      </c>
      <c r="AI198" s="104" t="str">
        <f t="shared" si="302"/>
        <v/>
      </c>
      <c r="AJ198" s="114" t="str">
        <f>IF(AND(Q198&lt;&gt;"ERROR",UPPER('IP Rules'!D198)="GLOBAL",UPPER(N198)="ANY"),"All_IPs","")</f>
        <v/>
      </c>
      <c r="AK198" s="114" t="str">
        <f>IF(AND(Q198&lt;&gt;"ERROR",UPPER('IP Rules'!D198)="NATIONAL",UPPER(N198)="ANY"),"GRP_ALL_CNSP_SUBNETS","")</f>
        <v/>
      </c>
      <c r="AL198" s="104" t="str">
        <f>IF(LEN(TRIM(D198))=0,"",IF(AND(Q198&lt;&gt;"ERROR",UPPER('IP Rules'!H198)&lt;&gt;"ANY"),AI198&amp;N198&amp;"_"&amp;AG198,""))</f>
        <v/>
      </c>
      <c r="AM198" s="109" t="str">
        <f t="shared" si="303"/>
        <v>FAILED CHECKS</v>
      </c>
      <c r="AN198" s="2"/>
      <c r="AO198" s="62" t="str">
        <f t="shared" si="270"/>
        <v/>
      </c>
      <c r="AP198" s="26"/>
      <c r="AQ198" s="62" t="str">
        <f t="shared" si="304"/>
        <v/>
      </c>
      <c r="AR198" s="26"/>
      <c r="AS198" s="6">
        <f>'IP Rules'!F198</f>
        <v>0</v>
      </c>
      <c r="AT198" s="2"/>
      <c r="AU198" s="6">
        <f t="shared" si="305"/>
        <v>188</v>
      </c>
      <c r="AV198" s="2"/>
      <c r="AW198" s="46" t="str">
        <f>IF(ISBLANK('IP Rules'!L198),"",'IP Rules'!L198)</f>
        <v/>
      </c>
      <c r="AX198" s="2"/>
      <c r="AY198" s="52" t="str">
        <f t="shared" si="306"/>
        <v/>
      </c>
      <c r="AZ198" s="52" t="str">
        <f t="shared" si="307"/>
        <v/>
      </c>
      <c r="BA198" s="52" t="str">
        <f t="shared" si="308"/>
        <v/>
      </c>
      <c r="BB198" s="52" t="str">
        <f t="shared" si="309"/>
        <v/>
      </c>
      <c r="BC198" s="52" t="str">
        <f t="shared" si="310"/>
        <v/>
      </c>
      <c r="BD198" s="52" t="str">
        <f t="shared" si="311"/>
        <v/>
      </c>
      <c r="BE198" s="52" t="str">
        <f t="shared" si="312"/>
        <v/>
      </c>
      <c r="BF198" s="52" t="str">
        <f t="shared" si="313"/>
        <v/>
      </c>
      <c r="BG198" s="52" t="str">
        <f t="shared" si="314"/>
        <v/>
      </c>
      <c r="BH198" s="2"/>
      <c r="BI198" s="103" t="str">
        <f>IF(ISBLANK('IP Rules'!N198),"",'IP Rules'!N198)</f>
        <v/>
      </c>
      <c r="BJ198" s="110" t="str">
        <f t="shared" si="363"/>
        <v/>
      </c>
      <c r="BK198" s="109" t="str">
        <f t="shared" si="364"/>
        <v>MISSING</v>
      </c>
      <c r="BL198" s="109" t="str">
        <f t="shared" si="365"/>
        <v>MISSING</v>
      </c>
      <c r="BM198" s="109" t="str">
        <f t="shared" si="366"/>
        <v>MISSING</v>
      </c>
      <c r="BN198" s="110" t="str">
        <f t="shared" si="367"/>
        <v>ERROR</v>
      </c>
      <c r="BO198" s="111" t="str">
        <f t="shared" si="368"/>
        <v>ERROR</v>
      </c>
      <c r="BP198" s="111" t="str">
        <f t="shared" si="369"/>
        <v>ERROR</v>
      </c>
      <c r="BQ198" s="111" t="str">
        <f t="shared" si="370"/>
        <v>ERROR</v>
      </c>
      <c r="BR198" s="109" t="str">
        <f t="shared" si="371"/>
        <v>ERROR</v>
      </c>
      <c r="BS198" s="110" t="str">
        <f t="shared" si="372"/>
        <v>ERROR</v>
      </c>
      <c r="BT198" s="109" t="str">
        <f t="shared" si="315"/>
        <v>ERROR</v>
      </c>
      <c r="BU198" s="109" t="str">
        <f t="shared" si="316"/>
        <v>ERROR</v>
      </c>
      <c r="BV198" s="109" t="str">
        <f t="shared" si="317"/>
        <v>ERROR</v>
      </c>
      <c r="BW198" s="109" t="str">
        <f t="shared" si="318"/>
        <v>ERROR</v>
      </c>
      <c r="BX198" s="110" t="str">
        <f t="shared" si="373"/>
        <v>ERROR</v>
      </c>
      <c r="BY198" s="110" t="str">
        <f t="shared" si="361"/>
        <v/>
      </c>
      <c r="BZ198" s="117" t="str">
        <f t="shared" si="319"/>
        <v>OK</v>
      </c>
      <c r="CA198" s="104" t="str">
        <f t="shared" si="374"/>
        <v/>
      </c>
      <c r="CB198" s="104" t="str">
        <f t="shared" si="375"/>
        <v/>
      </c>
      <c r="CC198" s="104" t="str">
        <f t="shared" si="376"/>
        <v/>
      </c>
      <c r="CD198" s="109" t="str">
        <f t="shared" si="320"/>
        <v>FAILED CHECKS</v>
      </c>
      <c r="CE198" s="22"/>
      <c r="CF198" s="116" t="str">
        <f t="shared" si="377"/>
        <v>ERROR</v>
      </c>
      <c r="CG198" s="116" t="str">
        <f t="shared" si="378"/>
        <v>-</v>
      </c>
      <c r="CH198" s="116" t="str">
        <f t="shared" si="379"/>
        <v>-</v>
      </c>
      <c r="CI198" s="116" t="str">
        <f t="shared" si="380"/>
        <v>-</v>
      </c>
      <c r="CJ198" s="116">
        <f t="shared" si="321"/>
        <v>0</v>
      </c>
      <c r="CK198" s="116">
        <f t="shared" si="322"/>
        <v>0</v>
      </c>
      <c r="CL198" s="116">
        <f t="shared" si="323"/>
        <v>0</v>
      </c>
      <c r="CM198" s="116">
        <f t="shared" si="324"/>
        <v>0</v>
      </c>
      <c r="CN198" s="116">
        <f t="shared" si="325"/>
        <v>0</v>
      </c>
      <c r="CO198" s="116">
        <f t="shared" si="326"/>
        <v>0</v>
      </c>
      <c r="CP198" s="116">
        <f t="shared" si="327"/>
        <v>0</v>
      </c>
      <c r="CQ198" s="116">
        <f t="shared" si="328"/>
        <v>0</v>
      </c>
      <c r="CR198" s="116">
        <f t="shared" si="329"/>
        <v>0</v>
      </c>
      <c r="CS198" s="116">
        <f t="shared" si="330"/>
        <v>0</v>
      </c>
      <c r="CT198" s="116">
        <f t="shared" si="331"/>
        <v>0</v>
      </c>
      <c r="CU198" s="116">
        <f t="shared" si="332"/>
        <v>0</v>
      </c>
      <c r="CV198" s="116">
        <f t="shared" si="333"/>
        <v>0</v>
      </c>
      <c r="CW198" s="116">
        <f t="shared" si="334"/>
        <v>0</v>
      </c>
      <c r="CX198" s="116">
        <f t="shared" si="335"/>
        <v>0</v>
      </c>
      <c r="CY198" s="116">
        <f t="shared" si="336"/>
        <v>0</v>
      </c>
      <c r="CZ198" s="116">
        <f t="shared" si="337"/>
        <v>0</v>
      </c>
      <c r="DA198" s="116">
        <f t="shared" si="338"/>
        <v>0</v>
      </c>
      <c r="DB198" s="116">
        <f t="shared" si="339"/>
        <v>0</v>
      </c>
      <c r="DC198" s="116">
        <f t="shared" si="340"/>
        <v>0</v>
      </c>
      <c r="DD198" s="116">
        <f t="shared" si="341"/>
        <v>0</v>
      </c>
      <c r="DE198" s="116">
        <f t="shared" si="342"/>
        <v>0</v>
      </c>
      <c r="DF198" s="116">
        <f t="shared" si="343"/>
        <v>0</v>
      </c>
      <c r="DG198" s="116">
        <f t="shared" si="344"/>
        <v>0</v>
      </c>
      <c r="DH198" s="116">
        <f t="shared" si="345"/>
        <v>0</v>
      </c>
      <c r="DI198" s="116">
        <f t="shared" si="346"/>
        <v>0</v>
      </c>
      <c r="DJ198" s="116">
        <f t="shared" si="347"/>
        <v>0</v>
      </c>
      <c r="DK198" s="116">
        <f t="shared" si="348"/>
        <v>0</v>
      </c>
      <c r="DL198" s="116">
        <f t="shared" si="349"/>
        <v>0</v>
      </c>
      <c r="DM198" s="116">
        <f t="shared" si="350"/>
        <v>0</v>
      </c>
      <c r="DN198" s="116">
        <f t="shared" si="351"/>
        <v>0</v>
      </c>
      <c r="DO198" s="116">
        <f t="shared" si="352"/>
        <v>0</v>
      </c>
      <c r="DP198" s="116">
        <f t="shared" si="353"/>
        <v>0</v>
      </c>
      <c r="DQ198" s="116">
        <f t="shared" si="354"/>
        <v>0</v>
      </c>
      <c r="DR198" s="116">
        <f t="shared" si="355"/>
        <v>0</v>
      </c>
      <c r="DS198" s="116">
        <f t="shared" si="356"/>
        <v>0</v>
      </c>
      <c r="DT198" s="116">
        <f t="shared" si="362"/>
        <v>0</v>
      </c>
      <c r="DU198" s="116">
        <f t="shared" si="357"/>
        <v>0</v>
      </c>
      <c r="DV198" s="116">
        <f t="shared" si="381"/>
        <v>0</v>
      </c>
      <c r="DW198" s="116">
        <f t="shared" si="382"/>
        <v>0</v>
      </c>
      <c r="DX198" s="114" t="b">
        <f t="shared" si="271"/>
        <v>0</v>
      </c>
      <c r="DY198" s="116" t="str">
        <f t="shared" si="358"/>
        <v>FAILED CHECKS</v>
      </c>
      <c r="DZ198" s="2"/>
      <c r="EA198" s="105" t="str">
        <f t="shared" si="272"/>
        <v/>
      </c>
      <c r="EB198" s="2"/>
      <c r="EC198" s="105" t="str">
        <f t="shared" si="273"/>
        <v/>
      </c>
      <c r="ED198" s="2"/>
      <c r="EE198" s="105" t="str">
        <f t="shared" si="274"/>
        <v/>
      </c>
      <c r="EF198" s="2"/>
      <c r="EG198" s="6">
        <f t="shared" si="360"/>
        <v>188</v>
      </c>
      <c r="EH198" s="2"/>
      <c r="EI198" s="29" t="str">
        <f>IF(ISBLANK('IP Rules'!P198),"",'IP Rules'!P198)</f>
        <v/>
      </c>
      <c r="EJ198" s="2"/>
      <c r="EK198" s="29" t="str">
        <f>IF(ISBLANK('IP Rules'!R198),"",'IP Rules'!R198)</f>
        <v/>
      </c>
      <c r="EL198" s="2"/>
      <c r="EM198" s="29" t="str">
        <f>IF(ISBLANK('IP Rules'!T198),"",'IP Rules'!T198)</f>
        <v/>
      </c>
      <c r="EN198" s="2"/>
      <c r="EO198" s="7" t="str">
        <f t="shared" si="383"/>
        <v>NO</v>
      </c>
      <c r="EP198" s="7" t="str">
        <f t="shared" si="384"/>
        <v>NO</v>
      </c>
      <c r="EQ198" s="7" t="str">
        <f t="shared" si="385"/>
        <v/>
      </c>
      <c r="ER198" s="7" t="str">
        <f t="shared" si="386"/>
        <v/>
      </c>
      <c r="ES198" s="7" t="str">
        <f>IF(AND(ISNUMBER('IP Rules'!R198),'IP Rules'!R198&gt;=0,'IP Rules'!R198&lt;=65535),"GOOD","BAD")</f>
        <v>BAD</v>
      </c>
      <c r="ET198" s="7" t="str">
        <f>IF(OR(AND(ISNUMBER('IP Rules'!T198),'IP Rules'!T198&gt;=1,'IP Rules'!T198&lt;=65535,'IP Rules'!R198&lt;'IP Rules'!T198),'IP Rules'!T198=""),"GOOD","BAD")</f>
        <v>GOOD</v>
      </c>
      <c r="EU198" s="9" t="str">
        <f t="shared" si="387"/>
        <v/>
      </c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</row>
    <row r="199" spans="1:211" ht="15.75" thickBot="1">
      <c r="A199" s="2"/>
      <c r="B199" s="6">
        <f t="shared" si="359"/>
        <v>189</v>
      </c>
      <c r="C199" s="2"/>
      <c r="D199" s="48" t="str">
        <f>IF(ISBLANK('IP Rules'!H199),"",'IP Rules'!H199)</f>
        <v/>
      </c>
      <c r="E199" s="52" t="str">
        <f t="shared" si="275"/>
        <v/>
      </c>
      <c r="F199" s="52" t="str">
        <f t="shared" si="276"/>
        <v/>
      </c>
      <c r="G199" s="52" t="str">
        <f t="shared" si="277"/>
        <v/>
      </c>
      <c r="H199" s="52" t="str">
        <f t="shared" si="278"/>
        <v/>
      </c>
      <c r="I199" s="52" t="str">
        <f t="shared" si="279"/>
        <v/>
      </c>
      <c r="J199" s="52" t="str">
        <f t="shared" si="280"/>
        <v/>
      </c>
      <c r="K199" s="52" t="str">
        <f t="shared" si="281"/>
        <v/>
      </c>
      <c r="L199" s="52" t="str">
        <f t="shared" si="282"/>
        <v/>
      </c>
      <c r="M199" s="2"/>
      <c r="N199" s="52" t="str">
        <f t="shared" si="283"/>
        <v/>
      </c>
      <c r="O199" s="2"/>
      <c r="P199" s="103" t="str">
        <f>IF(UPPER('IP Rules'!H199)="ANY","",IF(LEN(TRIM('IP Rules'!J199))=0,"",'IP Rules'!J199))</f>
        <v/>
      </c>
      <c r="Q199" s="7" t="str">
        <f t="shared" si="284"/>
        <v/>
      </c>
      <c r="R199" s="109" t="str">
        <f t="shared" si="285"/>
        <v>MISSING</v>
      </c>
      <c r="S199" s="109" t="str">
        <f t="shared" si="286"/>
        <v>MISSING</v>
      </c>
      <c r="T199" s="109" t="str">
        <f t="shared" si="287"/>
        <v>MISSING</v>
      </c>
      <c r="U199" s="110" t="str">
        <f t="shared" si="288"/>
        <v>ERROR</v>
      </c>
      <c r="V199" s="111" t="str">
        <f t="shared" si="289"/>
        <v>ERROR</v>
      </c>
      <c r="W199" s="111" t="str">
        <f t="shared" si="290"/>
        <v>ERROR</v>
      </c>
      <c r="X199" s="111" t="str">
        <f t="shared" si="291"/>
        <v>ERROR</v>
      </c>
      <c r="Y199" s="109" t="str">
        <f t="shared" si="292"/>
        <v>ERROR</v>
      </c>
      <c r="Z199" s="110" t="str">
        <f t="shared" si="293"/>
        <v>ERROR</v>
      </c>
      <c r="AA199" s="109" t="str">
        <f t="shared" si="294"/>
        <v>ERROR</v>
      </c>
      <c r="AB199" s="109" t="str">
        <f t="shared" si="295"/>
        <v>ERROR</v>
      </c>
      <c r="AC199" s="109" t="str">
        <f t="shared" si="296"/>
        <v>ERROR</v>
      </c>
      <c r="AD199" s="109" t="str">
        <f t="shared" si="297"/>
        <v>ERROR</v>
      </c>
      <c r="AE199" s="110" t="str">
        <f t="shared" si="298"/>
        <v>ERROR</v>
      </c>
      <c r="AF199" s="7" t="str">
        <f t="shared" si="299"/>
        <v/>
      </c>
      <c r="AG199" s="104" t="str">
        <f t="shared" si="300"/>
        <v/>
      </c>
      <c r="AH199" s="104" t="str">
        <f t="shared" si="301"/>
        <v/>
      </c>
      <c r="AI199" s="104" t="str">
        <f t="shared" si="302"/>
        <v/>
      </c>
      <c r="AJ199" s="114" t="str">
        <f>IF(AND(Q199&lt;&gt;"ERROR",UPPER('IP Rules'!D199)="GLOBAL",UPPER(N199)="ANY"),"All_IPs","")</f>
        <v/>
      </c>
      <c r="AK199" s="114" t="str">
        <f>IF(AND(Q199&lt;&gt;"ERROR",UPPER('IP Rules'!D199)="NATIONAL",UPPER(N199)="ANY"),"GRP_ALL_CNSP_SUBNETS","")</f>
        <v/>
      </c>
      <c r="AL199" s="104" t="str">
        <f>IF(LEN(TRIM(D199))=0,"",IF(AND(Q199&lt;&gt;"ERROR",UPPER('IP Rules'!H199)&lt;&gt;"ANY"),AI199&amp;N199&amp;"_"&amp;AG199,""))</f>
        <v/>
      </c>
      <c r="AM199" s="109" t="str">
        <f t="shared" si="303"/>
        <v>FAILED CHECKS</v>
      </c>
      <c r="AN199" s="2"/>
      <c r="AO199" s="62" t="str">
        <f t="shared" si="270"/>
        <v/>
      </c>
      <c r="AP199" s="26"/>
      <c r="AQ199" s="62" t="str">
        <f t="shared" si="304"/>
        <v/>
      </c>
      <c r="AR199" s="26"/>
      <c r="AS199" s="6">
        <f>'IP Rules'!F199</f>
        <v>0</v>
      </c>
      <c r="AT199" s="2"/>
      <c r="AU199" s="6">
        <f t="shared" si="305"/>
        <v>189</v>
      </c>
      <c r="AV199" s="2"/>
      <c r="AW199" s="46" t="str">
        <f>IF(ISBLANK('IP Rules'!L199),"",'IP Rules'!L199)</f>
        <v/>
      </c>
      <c r="AX199" s="2"/>
      <c r="AY199" s="52" t="str">
        <f t="shared" si="306"/>
        <v/>
      </c>
      <c r="AZ199" s="52" t="str">
        <f t="shared" si="307"/>
        <v/>
      </c>
      <c r="BA199" s="52" t="str">
        <f t="shared" si="308"/>
        <v/>
      </c>
      <c r="BB199" s="52" t="str">
        <f t="shared" si="309"/>
        <v/>
      </c>
      <c r="BC199" s="52" t="str">
        <f t="shared" si="310"/>
        <v/>
      </c>
      <c r="BD199" s="52" t="str">
        <f t="shared" si="311"/>
        <v/>
      </c>
      <c r="BE199" s="52" t="str">
        <f t="shared" si="312"/>
        <v/>
      </c>
      <c r="BF199" s="52" t="str">
        <f t="shared" si="313"/>
        <v/>
      </c>
      <c r="BG199" s="52" t="str">
        <f t="shared" si="314"/>
        <v/>
      </c>
      <c r="BH199" s="2"/>
      <c r="BI199" s="103" t="str">
        <f>IF(ISBLANK('IP Rules'!N199),"",'IP Rules'!N199)</f>
        <v/>
      </c>
      <c r="BJ199" s="110" t="str">
        <f t="shared" si="363"/>
        <v/>
      </c>
      <c r="BK199" s="109" t="str">
        <f t="shared" si="364"/>
        <v>MISSING</v>
      </c>
      <c r="BL199" s="109" t="str">
        <f t="shared" si="365"/>
        <v>MISSING</v>
      </c>
      <c r="BM199" s="109" t="str">
        <f t="shared" si="366"/>
        <v>MISSING</v>
      </c>
      <c r="BN199" s="110" t="str">
        <f t="shared" si="367"/>
        <v>ERROR</v>
      </c>
      <c r="BO199" s="111" t="str">
        <f t="shared" si="368"/>
        <v>ERROR</v>
      </c>
      <c r="BP199" s="111" t="str">
        <f t="shared" si="369"/>
        <v>ERROR</v>
      </c>
      <c r="BQ199" s="111" t="str">
        <f t="shared" si="370"/>
        <v>ERROR</v>
      </c>
      <c r="BR199" s="109" t="str">
        <f t="shared" si="371"/>
        <v>ERROR</v>
      </c>
      <c r="BS199" s="110" t="str">
        <f t="shared" si="372"/>
        <v>ERROR</v>
      </c>
      <c r="BT199" s="109" t="str">
        <f t="shared" si="315"/>
        <v>ERROR</v>
      </c>
      <c r="BU199" s="109" t="str">
        <f t="shared" si="316"/>
        <v>ERROR</v>
      </c>
      <c r="BV199" s="109" t="str">
        <f t="shared" si="317"/>
        <v>ERROR</v>
      </c>
      <c r="BW199" s="109" t="str">
        <f t="shared" si="318"/>
        <v>ERROR</v>
      </c>
      <c r="BX199" s="110" t="str">
        <f t="shared" si="373"/>
        <v>ERROR</v>
      </c>
      <c r="BY199" s="110" t="str">
        <f t="shared" si="361"/>
        <v/>
      </c>
      <c r="BZ199" s="117" t="str">
        <f t="shared" si="319"/>
        <v>OK</v>
      </c>
      <c r="CA199" s="104" t="str">
        <f t="shared" si="374"/>
        <v/>
      </c>
      <c r="CB199" s="104" t="str">
        <f t="shared" si="375"/>
        <v/>
      </c>
      <c r="CC199" s="104" t="str">
        <f t="shared" si="376"/>
        <v/>
      </c>
      <c r="CD199" s="109" t="str">
        <f t="shared" si="320"/>
        <v>FAILED CHECKS</v>
      </c>
      <c r="CE199" s="22"/>
      <c r="CF199" s="116" t="str">
        <f t="shared" si="377"/>
        <v>ERROR</v>
      </c>
      <c r="CG199" s="116" t="str">
        <f t="shared" si="378"/>
        <v>-</v>
      </c>
      <c r="CH199" s="116" t="str">
        <f t="shared" si="379"/>
        <v>-</v>
      </c>
      <c r="CI199" s="116" t="str">
        <f t="shared" si="380"/>
        <v>-</v>
      </c>
      <c r="CJ199" s="116">
        <f t="shared" si="321"/>
        <v>0</v>
      </c>
      <c r="CK199" s="116">
        <f t="shared" si="322"/>
        <v>0</v>
      </c>
      <c r="CL199" s="116">
        <f t="shared" si="323"/>
        <v>0</v>
      </c>
      <c r="CM199" s="116">
        <f t="shared" si="324"/>
        <v>0</v>
      </c>
      <c r="CN199" s="116">
        <f t="shared" si="325"/>
        <v>0</v>
      </c>
      <c r="CO199" s="116">
        <f t="shared" si="326"/>
        <v>0</v>
      </c>
      <c r="CP199" s="116">
        <f t="shared" si="327"/>
        <v>0</v>
      </c>
      <c r="CQ199" s="116">
        <f t="shared" si="328"/>
        <v>0</v>
      </c>
      <c r="CR199" s="116">
        <f t="shared" si="329"/>
        <v>0</v>
      </c>
      <c r="CS199" s="116">
        <f t="shared" si="330"/>
        <v>0</v>
      </c>
      <c r="CT199" s="116">
        <f t="shared" si="331"/>
        <v>0</v>
      </c>
      <c r="CU199" s="116">
        <f t="shared" si="332"/>
        <v>0</v>
      </c>
      <c r="CV199" s="116">
        <f t="shared" si="333"/>
        <v>0</v>
      </c>
      <c r="CW199" s="116">
        <f t="shared" si="334"/>
        <v>0</v>
      </c>
      <c r="CX199" s="116">
        <f t="shared" si="335"/>
        <v>0</v>
      </c>
      <c r="CY199" s="116">
        <f t="shared" si="336"/>
        <v>0</v>
      </c>
      <c r="CZ199" s="116">
        <f t="shared" si="337"/>
        <v>0</v>
      </c>
      <c r="DA199" s="116">
        <f t="shared" si="338"/>
        <v>0</v>
      </c>
      <c r="DB199" s="116">
        <f t="shared" si="339"/>
        <v>0</v>
      </c>
      <c r="DC199" s="116">
        <f t="shared" si="340"/>
        <v>0</v>
      </c>
      <c r="DD199" s="116">
        <f t="shared" si="341"/>
        <v>0</v>
      </c>
      <c r="DE199" s="116">
        <f t="shared" si="342"/>
        <v>0</v>
      </c>
      <c r="DF199" s="116">
        <f t="shared" si="343"/>
        <v>0</v>
      </c>
      <c r="DG199" s="116">
        <f t="shared" si="344"/>
        <v>0</v>
      </c>
      <c r="DH199" s="116">
        <f t="shared" si="345"/>
        <v>0</v>
      </c>
      <c r="DI199" s="116">
        <f t="shared" si="346"/>
        <v>0</v>
      </c>
      <c r="DJ199" s="116">
        <f t="shared" si="347"/>
        <v>0</v>
      </c>
      <c r="DK199" s="116">
        <f t="shared" si="348"/>
        <v>0</v>
      </c>
      <c r="DL199" s="116">
        <f t="shared" si="349"/>
        <v>0</v>
      </c>
      <c r="DM199" s="116">
        <f t="shared" si="350"/>
        <v>0</v>
      </c>
      <c r="DN199" s="116">
        <f t="shared" si="351"/>
        <v>0</v>
      </c>
      <c r="DO199" s="116">
        <f t="shared" si="352"/>
        <v>0</v>
      </c>
      <c r="DP199" s="116">
        <f t="shared" si="353"/>
        <v>0</v>
      </c>
      <c r="DQ199" s="116">
        <f t="shared" si="354"/>
        <v>0</v>
      </c>
      <c r="DR199" s="116">
        <f t="shared" si="355"/>
        <v>0</v>
      </c>
      <c r="DS199" s="116">
        <f t="shared" si="356"/>
        <v>0</v>
      </c>
      <c r="DT199" s="116">
        <f t="shared" si="362"/>
        <v>0</v>
      </c>
      <c r="DU199" s="116">
        <f t="shared" si="357"/>
        <v>0</v>
      </c>
      <c r="DV199" s="116">
        <f t="shared" si="381"/>
        <v>0</v>
      </c>
      <c r="DW199" s="116">
        <f t="shared" si="382"/>
        <v>0</v>
      </c>
      <c r="DX199" s="114" t="b">
        <f t="shared" si="271"/>
        <v>0</v>
      </c>
      <c r="DY199" s="116" t="str">
        <f t="shared" si="358"/>
        <v>FAILED CHECKS</v>
      </c>
      <c r="DZ199" s="2"/>
      <c r="EA199" s="105" t="str">
        <f t="shared" si="272"/>
        <v/>
      </c>
      <c r="EB199" s="2"/>
      <c r="EC199" s="105" t="str">
        <f t="shared" si="273"/>
        <v/>
      </c>
      <c r="ED199" s="2"/>
      <c r="EE199" s="105" t="str">
        <f t="shared" si="274"/>
        <v/>
      </c>
      <c r="EF199" s="2"/>
      <c r="EG199" s="6">
        <f t="shared" si="360"/>
        <v>189</v>
      </c>
      <c r="EH199" s="2"/>
      <c r="EI199" s="29" t="str">
        <f>IF(ISBLANK('IP Rules'!P199),"",'IP Rules'!P199)</f>
        <v/>
      </c>
      <c r="EJ199" s="2"/>
      <c r="EK199" s="29" t="str">
        <f>IF(ISBLANK('IP Rules'!R199),"",'IP Rules'!R199)</f>
        <v/>
      </c>
      <c r="EL199" s="2"/>
      <c r="EM199" s="29" t="str">
        <f>IF(ISBLANK('IP Rules'!T199),"",'IP Rules'!T199)</f>
        <v/>
      </c>
      <c r="EN199" s="2"/>
      <c r="EO199" s="7" t="str">
        <f t="shared" si="383"/>
        <v>NO</v>
      </c>
      <c r="EP199" s="7" t="str">
        <f t="shared" si="384"/>
        <v>NO</v>
      </c>
      <c r="EQ199" s="7" t="str">
        <f t="shared" si="385"/>
        <v/>
      </c>
      <c r="ER199" s="7" t="str">
        <f t="shared" si="386"/>
        <v/>
      </c>
      <c r="ES199" s="7" t="str">
        <f>IF(AND(ISNUMBER('IP Rules'!R199),'IP Rules'!R199&gt;=0,'IP Rules'!R199&lt;=65535),"GOOD","BAD")</f>
        <v>BAD</v>
      </c>
      <c r="ET199" s="7" t="str">
        <f>IF(OR(AND(ISNUMBER('IP Rules'!T199),'IP Rules'!T199&gt;=1,'IP Rules'!T199&lt;=65535,'IP Rules'!R199&lt;'IP Rules'!T199),'IP Rules'!T199=""),"GOOD","BAD")</f>
        <v>GOOD</v>
      </c>
      <c r="EU199" s="9" t="str">
        <f t="shared" si="387"/>
        <v/>
      </c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</row>
    <row r="200" spans="1:211" ht="15.75" thickBot="1">
      <c r="A200" s="2"/>
      <c r="B200" s="6">
        <f t="shared" si="359"/>
        <v>190</v>
      </c>
      <c r="C200" s="2"/>
      <c r="D200" s="48" t="str">
        <f>IF(ISBLANK('IP Rules'!H200),"",'IP Rules'!H200)</f>
        <v/>
      </c>
      <c r="E200" s="52" t="str">
        <f t="shared" si="275"/>
        <v/>
      </c>
      <c r="F200" s="52" t="str">
        <f t="shared" si="276"/>
        <v/>
      </c>
      <c r="G200" s="52" t="str">
        <f t="shared" si="277"/>
        <v/>
      </c>
      <c r="H200" s="52" t="str">
        <f t="shared" si="278"/>
        <v/>
      </c>
      <c r="I200" s="52" t="str">
        <f t="shared" si="279"/>
        <v/>
      </c>
      <c r="J200" s="52" t="str">
        <f t="shared" si="280"/>
        <v/>
      </c>
      <c r="K200" s="52" t="str">
        <f t="shared" si="281"/>
        <v/>
      </c>
      <c r="L200" s="52" t="str">
        <f t="shared" si="282"/>
        <v/>
      </c>
      <c r="M200" s="2"/>
      <c r="N200" s="52" t="str">
        <f t="shared" si="283"/>
        <v/>
      </c>
      <c r="O200" s="2"/>
      <c r="P200" s="103" t="str">
        <f>IF(UPPER('IP Rules'!H200)="ANY","",IF(LEN(TRIM('IP Rules'!J200))=0,"",'IP Rules'!J200))</f>
        <v/>
      </c>
      <c r="Q200" s="7" t="str">
        <f t="shared" si="284"/>
        <v/>
      </c>
      <c r="R200" s="109" t="str">
        <f t="shared" si="285"/>
        <v>MISSING</v>
      </c>
      <c r="S200" s="109" t="str">
        <f t="shared" si="286"/>
        <v>MISSING</v>
      </c>
      <c r="T200" s="109" t="str">
        <f t="shared" si="287"/>
        <v>MISSING</v>
      </c>
      <c r="U200" s="110" t="str">
        <f t="shared" si="288"/>
        <v>ERROR</v>
      </c>
      <c r="V200" s="111" t="str">
        <f t="shared" si="289"/>
        <v>ERROR</v>
      </c>
      <c r="W200" s="111" t="str">
        <f t="shared" si="290"/>
        <v>ERROR</v>
      </c>
      <c r="X200" s="111" t="str">
        <f t="shared" si="291"/>
        <v>ERROR</v>
      </c>
      <c r="Y200" s="109" t="str">
        <f t="shared" si="292"/>
        <v>ERROR</v>
      </c>
      <c r="Z200" s="110" t="str">
        <f t="shared" si="293"/>
        <v>ERROR</v>
      </c>
      <c r="AA200" s="109" t="str">
        <f t="shared" si="294"/>
        <v>ERROR</v>
      </c>
      <c r="AB200" s="109" t="str">
        <f t="shared" si="295"/>
        <v>ERROR</v>
      </c>
      <c r="AC200" s="109" t="str">
        <f t="shared" si="296"/>
        <v>ERROR</v>
      </c>
      <c r="AD200" s="109" t="str">
        <f t="shared" si="297"/>
        <v>ERROR</v>
      </c>
      <c r="AE200" s="110" t="str">
        <f t="shared" si="298"/>
        <v>ERROR</v>
      </c>
      <c r="AF200" s="7" t="str">
        <f t="shared" si="299"/>
        <v/>
      </c>
      <c r="AG200" s="104" t="str">
        <f t="shared" si="300"/>
        <v/>
      </c>
      <c r="AH200" s="104" t="str">
        <f t="shared" si="301"/>
        <v/>
      </c>
      <c r="AI200" s="104" t="str">
        <f t="shared" si="302"/>
        <v/>
      </c>
      <c r="AJ200" s="114" t="str">
        <f>IF(AND(Q200&lt;&gt;"ERROR",UPPER('IP Rules'!D200)="GLOBAL",UPPER(N200)="ANY"),"All_IPs","")</f>
        <v/>
      </c>
      <c r="AK200" s="114" t="str">
        <f>IF(AND(Q200&lt;&gt;"ERROR",UPPER('IP Rules'!D200)="NATIONAL",UPPER(N200)="ANY"),"GRP_ALL_CNSP_SUBNETS","")</f>
        <v/>
      </c>
      <c r="AL200" s="104" t="str">
        <f>IF(LEN(TRIM(D200))=0,"",IF(AND(Q200&lt;&gt;"ERROR",UPPER('IP Rules'!H200)&lt;&gt;"ANY"),AI200&amp;N200&amp;"_"&amp;AG200,""))</f>
        <v/>
      </c>
      <c r="AM200" s="109" t="str">
        <f t="shared" si="303"/>
        <v>FAILED CHECKS</v>
      </c>
      <c r="AN200" s="2"/>
      <c r="AO200" s="62" t="str">
        <f t="shared" si="270"/>
        <v/>
      </c>
      <c r="AP200" s="26"/>
      <c r="AQ200" s="62" t="str">
        <f t="shared" si="304"/>
        <v/>
      </c>
      <c r="AR200" s="26"/>
      <c r="AS200" s="6">
        <f>'IP Rules'!F200</f>
        <v>0</v>
      </c>
      <c r="AT200" s="2"/>
      <c r="AU200" s="6">
        <f t="shared" si="305"/>
        <v>190</v>
      </c>
      <c r="AV200" s="2"/>
      <c r="AW200" s="46" t="str">
        <f>IF(ISBLANK('IP Rules'!L200),"",'IP Rules'!L200)</f>
        <v/>
      </c>
      <c r="AX200" s="2"/>
      <c r="AY200" s="52" t="str">
        <f t="shared" si="306"/>
        <v/>
      </c>
      <c r="AZ200" s="52" t="str">
        <f t="shared" si="307"/>
        <v/>
      </c>
      <c r="BA200" s="52" t="str">
        <f t="shared" si="308"/>
        <v/>
      </c>
      <c r="BB200" s="52" t="str">
        <f t="shared" si="309"/>
        <v/>
      </c>
      <c r="BC200" s="52" t="str">
        <f t="shared" si="310"/>
        <v/>
      </c>
      <c r="BD200" s="52" t="str">
        <f t="shared" si="311"/>
        <v/>
      </c>
      <c r="BE200" s="52" t="str">
        <f t="shared" si="312"/>
        <v/>
      </c>
      <c r="BF200" s="52" t="str">
        <f t="shared" si="313"/>
        <v/>
      </c>
      <c r="BG200" s="52" t="str">
        <f t="shared" si="314"/>
        <v/>
      </c>
      <c r="BH200" s="2"/>
      <c r="BI200" s="103" t="str">
        <f>IF(ISBLANK('IP Rules'!N200),"",'IP Rules'!N200)</f>
        <v/>
      </c>
      <c r="BJ200" s="110" t="str">
        <f t="shared" si="363"/>
        <v/>
      </c>
      <c r="BK200" s="109" t="str">
        <f t="shared" si="364"/>
        <v>MISSING</v>
      </c>
      <c r="BL200" s="109" t="str">
        <f t="shared" si="365"/>
        <v>MISSING</v>
      </c>
      <c r="BM200" s="109" t="str">
        <f t="shared" si="366"/>
        <v>MISSING</v>
      </c>
      <c r="BN200" s="110" t="str">
        <f t="shared" si="367"/>
        <v>ERROR</v>
      </c>
      <c r="BO200" s="111" t="str">
        <f t="shared" si="368"/>
        <v>ERROR</v>
      </c>
      <c r="BP200" s="111" t="str">
        <f t="shared" si="369"/>
        <v>ERROR</v>
      </c>
      <c r="BQ200" s="111" t="str">
        <f t="shared" si="370"/>
        <v>ERROR</v>
      </c>
      <c r="BR200" s="109" t="str">
        <f t="shared" si="371"/>
        <v>ERROR</v>
      </c>
      <c r="BS200" s="110" t="str">
        <f t="shared" si="372"/>
        <v>ERROR</v>
      </c>
      <c r="BT200" s="109" t="str">
        <f t="shared" si="315"/>
        <v>ERROR</v>
      </c>
      <c r="BU200" s="109" t="str">
        <f t="shared" si="316"/>
        <v>ERROR</v>
      </c>
      <c r="BV200" s="109" t="str">
        <f t="shared" si="317"/>
        <v>ERROR</v>
      </c>
      <c r="BW200" s="109" t="str">
        <f t="shared" si="318"/>
        <v>ERROR</v>
      </c>
      <c r="BX200" s="110" t="str">
        <f t="shared" si="373"/>
        <v>ERROR</v>
      </c>
      <c r="BY200" s="110" t="str">
        <f t="shared" si="361"/>
        <v/>
      </c>
      <c r="BZ200" s="117" t="str">
        <f t="shared" si="319"/>
        <v>OK</v>
      </c>
      <c r="CA200" s="104" t="str">
        <f t="shared" si="374"/>
        <v/>
      </c>
      <c r="CB200" s="104" t="str">
        <f t="shared" si="375"/>
        <v/>
      </c>
      <c r="CC200" s="104" t="str">
        <f t="shared" si="376"/>
        <v/>
      </c>
      <c r="CD200" s="109" t="str">
        <f t="shared" si="320"/>
        <v>FAILED CHECKS</v>
      </c>
      <c r="CE200" s="22"/>
      <c r="CF200" s="116" t="str">
        <f t="shared" si="377"/>
        <v>ERROR</v>
      </c>
      <c r="CG200" s="116" t="str">
        <f t="shared" si="378"/>
        <v>-</v>
      </c>
      <c r="CH200" s="116" t="str">
        <f t="shared" si="379"/>
        <v>-</v>
      </c>
      <c r="CI200" s="116" t="str">
        <f t="shared" si="380"/>
        <v>-</v>
      </c>
      <c r="CJ200" s="116">
        <f t="shared" si="321"/>
        <v>0</v>
      </c>
      <c r="CK200" s="116">
        <f t="shared" si="322"/>
        <v>0</v>
      </c>
      <c r="CL200" s="116">
        <f t="shared" si="323"/>
        <v>0</v>
      </c>
      <c r="CM200" s="116">
        <f t="shared" si="324"/>
        <v>0</v>
      </c>
      <c r="CN200" s="116">
        <f t="shared" si="325"/>
        <v>0</v>
      </c>
      <c r="CO200" s="116">
        <f t="shared" si="326"/>
        <v>0</v>
      </c>
      <c r="CP200" s="116">
        <f t="shared" si="327"/>
        <v>0</v>
      </c>
      <c r="CQ200" s="116">
        <f t="shared" si="328"/>
        <v>0</v>
      </c>
      <c r="CR200" s="116">
        <f t="shared" si="329"/>
        <v>0</v>
      </c>
      <c r="CS200" s="116">
        <f t="shared" si="330"/>
        <v>0</v>
      </c>
      <c r="CT200" s="116">
        <f t="shared" si="331"/>
        <v>0</v>
      </c>
      <c r="CU200" s="116">
        <f t="shared" si="332"/>
        <v>0</v>
      </c>
      <c r="CV200" s="116">
        <f t="shared" si="333"/>
        <v>0</v>
      </c>
      <c r="CW200" s="116">
        <f t="shared" si="334"/>
        <v>0</v>
      </c>
      <c r="CX200" s="116">
        <f t="shared" si="335"/>
        <v>0</v>
      </c>
      <c r="CY200" s="116">
        <f t="shared" si="336"/>
        <v>0</v>
      </c>
      <c r="CZ200" s="116">
        <f t="shared" si="337"/>
        <v>0</v>
      </c>
      <c r="DA200" s="116">
        <f t="shared" si="338"/>
        <v>0</v>
      </c>
      <c r="DB200" s="116">
        <f t="shared" si="339"/>
        <v>0</v>
      </c>
      <c r="DC200" s="116">
        <f t="shared" si="340"/>
        <v>0</v>
      </c>
      <c r="DD200" s="116">
        <f t="shared" si="341"/>
        <v>0</v>
      </c>
      <c r="DE200" s="116">
        <f t="shared" si="342"/>
        <v>0</v>
      </c>
      <c r="DF200" s="116">
        <f t="shared" si="343"/>
        <v>0</v>
      </c>
      <c r="DG200" s="116">
        <f t="shared" si="344"/>
        <v>0</v>
      </c>
      <c r="DH200" s="116">
        <f t="shared" si="345"/>
        <v>0</v>
      </c>
      <c r="DI200" s="116">
        <f t="shared" si="346"/>
        <v>0</v>
      </c>
      <c r="DJ200" s="116">
        <f t="shared" si="347"/>
        <v>0</v>
      </c>
      <c r="DK200" s="116">
        <f t="shared" si="348"/>
        <v>0</v>
      </c>
      <c r="DL200" s="116">
        <f t="shared" si="349"/>
        <v>0</v>
      </c>
      <c r="DM200" s="116">
        <f t="shared" si="350"/>
        <v>0</v>
      </c>
      <c r="DN200" s="116">
        <f t="shared" si="351"/>
        <v>0</v>
      </c>
      <c r="DO200" s="116">
        <f t="shared" si="352"/>
        <v>0</v>
      </c>
      <c r="DP200" s="116">
        <f t="shared" si="353"/>
        <v>0</v>
      </c>
      <c r="DQ200" s="116">
        <f t="shared" si="354"/>
        <v>0</v>
      </c>
      <c r="DR200" s="116">
        <f t="shared" si="355"/>
        <v>0</v>
      </c>
      <c r="DS200" s="116">
        <f t="shared" si="356"/>
        <v>0</v>
      </c>
      <c r="DT200" s="116">
        <f t="shared" si="362"/>
        <v>0</v>
      </c>
      <c r="DU200" s="116">
        <f t="shared" si="357"/>
        <v>0</v>
      </c>
      <c r="DV200" s="116">
        <f t="shared" si="381"/>
        <v>0</v>
      </c>
      <c r="DW200" s="116">
        <f t="shared" si="382"/>
        <v>0</v>
      </c>
      <c r="DX200" s="114" t="b">
        <f t="shared" si="271"/>
        <v>0</v>
      </c>
      <c r="DY200" s="116" t="str">
        <f t="shared" si="358"/>
        <v>FAILED CHECKS</v>
      </c>
      <c r="DZ200" s="2"/>
      <c r="EA200" s="105" t="str">
        <f t="shared" si="272"/>
        <v/>
      </c>
      <c r="EB200" s="2"/>
      <c r="EC200" s="105" t="str">
        <f t="shared" si="273"/>
        <v/>
      </c>
      <c r="ED200" s="2"/>
      <c r="EE200" s="105" t="str">
        <f t="shared" si="274"/>
        <v/>
      </c>
      <c r="EF200" s="2"/>
      <c r="EG200" s="6">
        <f t="shared" si="360"/>
        <v>190</v>
      </c>
      <c r="EH200" s="2"/>
      <c r="EI200" s="29" t="str">
        <f>IF(ISBLANK('IP Rules'!P200),"",'IP Rules'!P200)</f>
        <v/>
      </c>
      <c r="EJ200" s="2"/>
      <c r="EK200" s="29" t="str">
        <f>IF(ISBLANK('IP Rules'!R200),"",'IP Rules'!R200)</f>
        <v/>
      </c>
      <c r="EL200" s="2"/>
      <c r="EM200" s="29" t="str">
        <f>IF(ISBLANK('IP Rules'!T200),"",'IP Rules'!T200)</f>
        <v/>
      </c>
      <c r="EN200" s="2"/>
      <c r="EO200" s="7" t="str">
        <f t="shared" si="383"/>
        <v>NO</v>
      </c>
      <c r="EP200" s="7" t="str">
        <f t="shared" si="384"/>
        <v>NO</v>
      </c>
      <c r="EQ200" s="7" t="str">
        <f t="shared" si="385"/>
        <v/>
      </c>
      <c r="ER200" s="7" t="str">
        <f t="shared" si="386"/>
        <v/>
      </c>
      <c r="ES200" s="7" t="str">
        <f>IF(AND(ISNUMBER('IP Rules'!R200),'IP Rules'!R200&gt;=0,'IP Rules'!R200&lt;=65535),"GOOD","BAD")</f>
        <v>BAD</v>
      </c>
      <c r="ET200" s="7" t="str">
        <f>IF(OR(AND(ISNUMBER('IP Rules'!T200),'IP Rules'!T200&gt;=1,'IP Rules'!T200&lt;=65535,'IP Rules'!R200&lt;'IP Rules'!T200),'IP Rules'!T200=""),"GOOD","BAD")</f>
        <v>GOOD</v>
      </c>
      <c r="EU200" s="9" t="str">
        <f t="shared" si="387"/>
        <v/>
      </c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</row>
    <row r="201" spans="1:211" ht="15.75" thickBot="1">
      <c r="A201" s="2"/>
      <c r="B201" s="6">
        <f t="shared" si="359"/>
        <v>191</v>
      </c>
      <c r="C201" s="2"/>
      <c r="D201" s="48" t="str">
        <f>IF(ISBLANK('IP Rules'!H201),"",'IP Rules'!H201)</f>
        <v/>
      </c>
      <c r="E201" s="52" t="str">
        <f t="shared" si="275"/>
        <v/>
      </c>
      <c r="F201" s="52" t="str">
        <f t="shared" si="276"/>
        <v/>
      </c>
      <c r="G201" s="52" t="str">
        <f t="shared" si="277"/>
        <v/>
      </c>
      <c r="H201" s="52" t="str">
        <f t="shared" si="278"/>
        <v/>
      </c>
      <c r="I201" s="52" t="str">
        <f t="shared" si="279"/>
        <v/>
      </c>
      <c r="J201" s="52" t="str">
        <f t="shared" si="280"/>
        <v/>
      </c>
      <c r="K201" s="52" t="str">
        <f t="shared" si="281"/>
        <v/>
      </c>
      <c r="L201" s="52" t="str">
        <f t="shared" si="282"/>
        <v/>
      </c>
      <c r="M201" s="2"/>
      <c r="N201" s="52" t="str">
        <f t="shared" si="283"/>
        <v/>
      </c>
      <c r="O201" s="2"/>
      <c r="P201" s="103" t="str">
        <f>IF(UPPER('IP Rules'!H201)="ANY","",IF(LEN(TRIM('IP Rules'!J201))=0,"",'IP Rules'!J201))</f>
        <v/>
      </c>
      <c r="Q201" s="7" t="str">
        <f t="shared" si="284"/>
        <v/>
      </c>
      <c r="R201" s="109" t="str">
        <f t="shared" si="285"/>
        <v>MISSING</v>
      </c>
      <c r="S201" s="109" t="str">
        <f t="shared" si="286"/>
        <v>MISSING</v>
      </c>
      <c r="T201" s="109" t="str">
        <f t="shared" si="287"/>
        <v>MISSING</v>
      </c>
      <c r="U201" s="110" t="str">
        <f t="shared" si="288"/>
        <v>ERROR</v>
      </c>
      <c r="V201" s="111" t="str">
        <f t="shared" si="289"/>
        <v>ERROR</v>
      </c>
      <c r="W201" s="111" t="str">
        <f t="shared" si="290"/>
        <v>ERROR</v>
      </c>
      <c r="X201" s="111" t="str">
        <f t="shared" si="291"/>
        <v>ERROR</v>
      </c>
      <c r="Y201" s="109" t="str">
        <f t="shared" si="292"/>
        <v>ERROR</v>
      </c>
      <c r="Z201" s="110" t="str">
        <f t="shared" si="293"/>
        <v>ERROR</v>
      </c>
      <c r="AA201" s="109" t="str">
        <f t="shared" si="294"/>
        <v>ERROR</v>
      </c>
      <c r="AB201" s="109" t="str">
        <f t="shared" si="295"/>
        <v>ERROR</v>
      </c>
      <c r="AC201" s="109" t="str">
        <f t="shared" si="296"/>
        <v>ERROR</v>
      </c>
      <c r="AD201" s="109" t="str">
        <f t="shared" si="297"/>
        <v>ERROR</v>
      </c>
      <c r="AE201" s="110" t="str">
        <f t="shared" si="298"/>
        <v>ERROR</v>
      </c>
      <c r="AF201" s="7" t="str">
        <f t="shared" si="299"/>
        <v/>
      </c>
      <c r="AG201" s="104" t="str">
        <f t="shared" si="300"/>
        <v/>
      </c>
      <c r="AH201" s="104" t="str">
        <f t="shared" si="301"/>
        <v/>
      </c>
      <c r="AI201" s="104" t="str">
        <f t="shared" si="302"/>
        <v/>
      </c>
      <c r="AJ201" s="114" t="str">
        <f>IF(AND(Q201&lt;&gt;"ERROR",UPPER('IP Rules'!D201)="GLOBAL",UPPER(N201)="ANY"),"All_IPs","")</f>
        <v/>
      </c>
      <c r="AK201" s="114" t="str">
        <f>IF(AND(Q201&lt;&gt;"ERROR",UPPER('IP Rules'!D201)="NATIONAL",UPPER(N201)="ANY"),"GRP_ALL_CNSP_SUBNETS","")</f>
        <v/>
      </c>
      <c r="AL201" s="104" t="str">
        <f>IF(LEN(TRIM(D201))=0,"",IF(AND(Q201&lt;&gt;"ERROR",UPPER('IP Rules'!H201)&lt;&gt;"ANY"),AI201&amp;N201&amp;"_"&amp;AG201,""))</f>
        <v/>
      </c>
      <c r="AM201" s="109" t="str">
        <f t="shared" si="303"/>
        <v>FAILED CHECKS</v>
      </c>
      <c r="AN201" s="2"/>
      <c r="AO201" s="62" t="str">
        <f t="shared" si="270"/>
        <v/>
      </c>
      <c r="AP201" s="26"/>
      <c r="AQ201" s="62" t="str">
        <f t="shared" si="304"/>
        <v/>
      </c>
      <c r="AR201" s="26"/>
      <c r="AS201" s="6">
        <f>'IP Rules'!F201</f>
        <v>0</v>
      </c>
      <c r="AT201" s="2"/>
      <c r="AU201" s="6">
        <f t="shared" si="305"/>
        <v>191</v>
      </c>
      <c r="AV201" s="2"/>
      <c r="AW201" s="46" t="str">
        <f>IF(ISBLANK('IP Rules'!L201),"",'IP Rules'!L201)</f>
        <v/>
      </c>
      <c r="AX201" s="2"/>
      <c r="AY201" s="52" t="str">
        <f t="shared" si="306"/>
        <v/>
      </c>
      <c r="AZ201" s="52" t="str">
        <f t="shared" si="307"/>
        <v/>
      </c>
      <c r="BA201" s="52" t="str">
        <f t="shared" si="308"/>
        <v/>
      </c>
      <c r="BB201" s="52" t="str">
        <f t="shared" si="309"/>
        <v/>
      </c>
      <c r="BC201" s="52" t="str">
        <f t="shared" si="310"/>
        <v/>
      </c>
      <c r="BD201" s="52" t="str">
        <f t="shared" si="311"/>
        <v/>
      </c>
      <c r="BE201" s="52" t="str">
        <f t="shared" si="312"/>
        <v/>
      </c>
      <c r="BF201" s="52" t="str">
        <f t="shared" si="313"/>
        <v/>
      </c>
      <c r="BG201" s="52" t="str">
        <f t="shared" si="314"/>
        <v/>
      </c>
      <c r="BH201" s="2"/>
      <c r="BI201" s="103" t="str">
        <f>IF(ISBLANK('IP Rules'!N201),"",'IP Rules'!N201)</f>
        <v/>
      </c>
      <c r="BJ201" s="110" t="str">
        <f t="shared" si="363"/>
        <v/>
      </c>
      <c r="BK201" s="109" t="str">
        <f t="shared" si="364"/>
        <v>MISSING</v>
      </c>
      <c r="BL201" s="109" t="str">
        <f t="shared" si="365"/>
        <v>MISSING</v>
      </c>
      <c r="BM201" s="109" t="str">
        <f t="shared" si="366"/>
        <v>MISSING</v>
      </c>
      <c r="BN201" s="110" t="str">
        <f t="shared" si="367"/>
        <v>ERROR</v>
      </c>
      <c r="BO201" s="111" t="str">
        <f t="shared" si="368"/>
        <v>ERROR</v>
      </c>
      <c r="BP201" s="111" t="str">
        <f t="shared" si="369"/>
        <v>ERROR</v>
      </c>
      <c r="BQ201" s="111" t="str">
        <f t="shared" si="370"/>
        <v>ERROR</v>
      </c>
      <c r="BR201" s="109" t="str">
        <f t="shared" si="371"/>
        <v>ERROR</v>
      </c>
      <c r="BS201" s="110" t="str">
        <f t="shared" si="372"/>
        <v>ERROR</v>
      </c>
      <c r="BT201" s="109" t="str">
        <f t="shared" si="315"/>
        <v>ERROR</v>
      </c>
      <c r="BU201" s="109" t="str">
        <f t="shared" si="316"/>
        <v>ERROR</v>
      </c>
      <c r="BV201" s="109" t="str">
        <f t="shared" si="317"/>
        <v>ERROR</v>
      </c>
      <c r="BW201" s="109" t="str">
        <f t="shared" si="318"/>
        <v>ERROR</v>
      </c>
      <c r="BX201" s="110" t="str">
        <f t="shared" si="373"/>
        <v>ERROR</v>
      </c>
      <c r="BY201" s="110" t="str">
        <f t="shared" si="361"/>
        <v/>
      </c>
      <c r="BZ201" s="117" t="str">
        <f t="shared" si="319"/>
        <v>OK</v>
      </c>
      <c r="CA201" s="104" t="str">
        <f t="shared" si="374"/>
        <v/>
      </c>
      <c r="CB201" s="104" t="str">
        <f t="shared" si="375"/>
        <v/>
      </c>
      <c r="CC201" s="104" t="str">
        <f t="shared" si="376"/>
        <v/>
      </c>
      <c r="CD201" s="109" t="str">
        <f t="shared" si="320"/>
        <v>FAILED CHECKS</v>
      </c>
      <c r="CE201" s="22"/>
      <c r="CF201" s="116" t="str">
        <f t="shared" si="377"/>
        <v>ERROR</v>
      </c>
      <c r="CG201" s="116" t="str">
        <f t="shared" si="378"/>
        <v>-</v>
      </c>
      <c r="CH201" s="116" t="str">
        <f t="shared" si="379"/>
        <v>-</v>
      </c>
      <c r="CI201" s="116" t="str">
        <f t="shared" si="380"/>
        <v>-</v>
      </c>
      <c r="CJ201" s="116">
        <f t="shared" si="321"/>
        <v>0</v>
      </c>
      <c r="CK201" s="116">
        <f t="shared" si="322"/>
        <v>0</v>
      </c>
      <c r="CL201" s="116">
        <f t="shared" si="323"/>
        <v>0</v>
      </c>
      <c r="CM201" s="116">
        <f t="shared" si="324"/>
        <v>0</v>
      </c>
      <c r="CN201" s="116">
        <f t="shared" si="325"/>
        <v>0</v>
      </c>
      <c r="CO201" s="116">
        <f t="shared" si="326"/>
        <v>0</v>
      </c>
      <c r="CP201" s="116">
        <f t="shared" si="327"/>
        <v>0</v>
      </c>
      <c r="CQ201" s="116">
        <f t="shared" si="328"/>
        <v>0</v>
      </c>
      <c r="CR201" s="116">
        <f t="shared" si="329"/>
        <v>0</v>
      </c>
      <c r="CS201" s="116">
        <f t="shared" si="330"/>
        <v>0</v>
      </c>
      <c r="CT201" s="116">
        <f t="shared" si="331"/>
        <v>0</v>
      </c>
      <c r="CU201" s="116">
        <f t="shared" si="332"/>
        <v>0</v>
      </c>
      <c r="CV201" s="116">
        <f t="shared" si="333"/>
        <v>0</v>
      </c>
      <c r="CW201" s="116">
        <f t="shared" si="334"/>
        <v>0</v>
      </c>
      <c r="CX201" s="116">
        <f t="shared" si="335"/>
        <v>0</v>
      </c>
      <c r="CY201" s="116">
        <f t="shared" si="336"/>
        <v>0</v>
      </c>
      <c r="CZ201" s="116">
        <f t="shared" si="337"/>
        <v>0</v>
      </c>
      <c r="DA201" s="116">
        <f t="shared" si="338"/>
        <v>0</v>
      </c>
      <c r="DB201" s="116">
        <f t="shared" si="339"/>
        <v>0</v>
      </c>
      <c r="DC201" s="116">
        <f t="shared" si="340"/>
        <v>0</v>
      </c>
      <c r="DD201" s="116">
        <f t="shared" si="341"/>
        <v>0</v>
      </c>
      <c r="DE201" s="116">
        <f t="shared" si="342"/>
        <v>0</v>
      </c>
      <c r="DF201" s="116">
        <f t="shared" si="343"/>
        <v>0</v>
      </c>
      <c r="DG201" s="116">
        <f t="shared" si="344"/>
        <v>0</v>
      </c>
      <c r="DH201" s="116">
        <f t="shared" si="345"/>
        <v>0</v>
      </c>
      <c r="DI201" s="116">
        <f t="shared" si="346"/>
        <v>0</v>
      </c>
      <c r="DJ201" s="116">
        <f t="shared" si="347"/>
        <v>0</v>
      </c>
      <c r="DK201" s="116">
        <f t="shared" si="348"/>
        <v>0</v>
      </c>
      <c r="DL201" s="116">
        <f t="shared" si="349"/>
        <v>0</v>
      </c>
      <c r="DM201" s="116">
        <f t="shared" si="350"/>
        <v>0</v>
      </c>
      <c r="DN201" s="116">
        <f t="shared" si="351"/>
        <v>0</v>
      </c>
      <c r="DO201" s="116">
        <f t="shared" si="352"/>
        <v>0</v>
      </c>
      <c r="DP201" s="116">
        <f t="shared" si="353"/>
        <v>0</v>
      </c>
      <c r="DQ201" s="116">
        <f t="shared" si="354"/>
        <v>0</v>
      </c>
      <c r="DR201" s="116">
        <f t="shared" si="355"/>
        <v>0</v>
      </c>
      <c r="DS201" s="116">
        <f t="shared" si="356"/>
        <v>0</v>
      </c>
      <c r="DT201" s="116">
        <f t="shared" si="362"/>
        <v>0</v>
      </c>
      <c r="DU201" s="116">
        <f t="shared" si="357"/>
        <v>0</v>
      </c>
      <c r="DV201" s="116">
        <f t="shared" si="381"/>
        <v>0</v>
      </c>
      <c r="DW201" s="116">
        <f t="shared" si="382"/>
        <v>0</v>
      </c>
      <c r="DX201" s="114" t="b">
        <f t="shared" si="271"/>
        <v>0</v>
      </c>
      <c r="DY201" s="116" t="str">
        <f t="shared" si="358"/>
        <v>FAILED CHECKS</v>
      </c>
      <c r="DZ201" s="2"/>
      <c r="EA201" s="105" t="str">
        <f t="shared" si="272"/>
        <v/>
      </c>
      <c r="EB201" s="2"/>
      <c r="EC201" s="105" t="str">
        <f t="shared" si="273"/>
        <v/>
      </c>
      <c r="ED201" s="2"/>
      <c r="EE201" s="105" t="str">
        <f t="shared" si="274"/>
        <v/>
      </c>
      <c r="EF201" s="2"/>
      <c r="EG201" s="6">
        <f t="shared" si="360"/>
        <v>191</v>
      </c>
      <c r="EH201" s="2"/>
      <c r="EI201" s="29" t="str">
        <f>IF(ISBLANK('IP Rules'!P201),"",'IP Rules'!P201)</f>
        <v/>
      </c>
      <c r="EJ201" s="2"/>
      <c r="EK201" s="29" t="str">
        <f>IF(ISBLANK('IP Rules'!R201),"",'IP Rules'!R201)</f>
        <v/>
      </c>
      <c r="EL201" s="2"/>
      <c r="EM201" s="29" t="str">
        <f>IF(ISBLANK('IP Rules'!T201),"",'IP Rules'!T201)</f>
        <v/>
      </c>
      <c r="EN201" s="2"/>
      <c r="EO201" s="7" t="str">
        <f t="shared" si="383"/>
        <v>NO</v>
      </c>
      <c r="EP201" s="7" t="str">
        <f t="shared" si="384"/>
        <v>NO</v>
      </c>
      <c r="EQ201" s="7" t="str">
        <f t="shared" si="385"/>
        <v/>
      </c>
      <c r="ER201" s="7" t="str">
        <f t="shared" si="386"/>
        <v/>
      </c>
      <c r="ES201" s="7" t="str">
        <f>IF(AND(ISNUMBER('IP Rules'!R201),'IP Rules'!R201&gt;=0,'IP Rules'!R201&lt;=65535),"GOOD","BAD")</f>
        <v>BAD</v>
      </c>
      <c r="ET201" s="7" t="str">
        <f>IF(OR(AND(ISNUMBER('IP Rules'!T201),'IP Rules'!T201&gt;=1,'IP Rules'!T201&lt;=65535,'IP Rules'!R201&lt;'IP Rules'!T201),'IP Rules'!T201=""),"GOOD","BAD")</f>
        <v>GOOD</v>
      </c>
      <c r="EU201" s="9" t="str">
        <f t="shared" si="387"/>
        <v/>
      </c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</row>
    <row r="202" spans="1:211" ht="15.75" thickBot="1">
      <c r="A202" s="2"/>
      <c r="B202" s="6">
        <f t="shared" si="359"/>
        <v>192</v>
      </c>
      <c r="C202" s="2"/>
      <c r="D202" s="48" t="str">
        <f>IF(ISBLANK('IP Rules'!H202),"",'IP Rules'!H202)</f>
        <v/>
      </c>
      <c r="E202" s="52" t="str">
        <f t="shared" si="275"/>
        <v/>
      </c>
      <c r="F202" s="52" t="str">
        <f t="shared" si="276"/>
        <v/>
      </c>
      <c r="G202" s="52" t="str">
        <f t="shared" si="277"/>
        <v/>
      </c>
      <c r="H202" s="52" t="str">
        <f t="shared" si="278"/>
        <v/>
      </c>
      <c r="I202" s="52" t="str">
        <f t="shared" si="279"/>
        <v/>
      </c>
      <c r="J202" s="52" t="str">
        <f t="shared" si="280"/>
        <v/>
      </c>
      <c r="K202" s="52" t="str">
        <f t="shared" si="281"/>
        <v/>
      </c>
      <c r="L202" s="52" t="str">
        <f t="shared" si="282"/>
        <v/>
      </c>
      <c r="M202" s="2"/>
      <c r="N202" s="52" t="str">
        <f t="shared" si="283"/>
        <v/>
      </c>
      <c r="O202" s="2"/>
      <c r="P202" s="103" t="str">
        <f>IF(UPPER('IP Rules'!H202)="ANY","",IF(LEN(TRIM('IP Rules'!J202))=0,"",'IP Rules'!J202))</f>
        <v/>
      </c>
      <c r="Q202" s="7" t="str">
        <f t="shared" si="284"/>
        <v/>
      </c>
      <c r="R202" s="109" t="str">
        <f t="shared" si="285"/>
        <v>MISSING</v>
      </c>
      <c r="S202" s="109" t="str">
        <f t="shared" si="286"/>
        <v>MISSING</v>
      </c>
      <c r="T202" s="109" t="str">
        <f t="shared" si="287"/>
        <v>MISSING</v>
      </c>
      <c r="U202" s="110" t="str">
        <f t="shared" si="288"/>
        <v>ERROR</v>
      </c>
      <c r="V202" s="111" t="str">
        <f t="shared" si="289"/>
        <v>ERROR</v>
      </c>
      <c r="W202" s="111" t="str">
        <f t="shared" si="290"/>
        <v>ERROR</v>
      </c>
      <c r="X202" s="111" t="str">
        <f t="shared" si="291"/>
        <v>ERROR</v>
      </c>
      <c r="Y202" s="109" t="str">
        <f t="shared" si="292"/>
        <v>ERROR</v>
      </c>
      <c r="Z202" s="110" t="str">
        <f t="shared" si="293"/>
        <v>ERROR</v>
      </c>
      <c r="AA202" s="109" t="str">
        <f t="shared" si="294"/>
        <v>ERROR</v>
      </c>
      <c r="AB202" s="109" t="str">
        <f t="shared" si="295"/>
        <v>ERROR</v>
      </c>
      <c r="AC202" s="109" t="str">
        <f t="shared" si="296"/>
        <v>ERROR</v>
      </c>
      <c r="AD202" s="109" t="str">
        <f t="shared" si="297"/>
        <v>ERROR</v>
      </c>
      <c r="AE202" s="110" t="str">
        <f t="shared" si="298"/>
        <v>ERROR</v>
      </c>
      <c r="AF202" s="7" t="str">
        <f t="shared" si="299"/>
        <v/>
      </c>
      <c r="AG202" s="104" t="str">
        <f t="shared" si="300"/>
        <v/>
      </c>
      <c r="AH202" s="104" t="str">
        <f t="shared" si="301"/>
        <v/>
      </c>
      <c r="AI202" s="104" t="str">
        <f t="shared" si="302"/>
        <v/>
      </c>
      <c r="AJ202" s="114" t="str">
        <f>IF(AND(Q202&lt;&gt;"ERROR",UPPER('IP Rules'!D202)="GLOBAL",UPPER(N202)="ANY"),"All_IPs","")</f>
        <v/>
      </c>
      <c r="AK202" s="114" t="str">
        <f>IF(AND(Q202&lt;&gt;"ERROR",UPPER('IP Rules'!D202)="NATIONAL",UPPER(N202)="ANY"),"GRP_ALL_CNSP_SUBNETS","")</f>
        <v/>
      </c>
      <c r="AL202" s="104" t="str">
        <f>IF(LEN(TRIM(D202))=0,"",IF(AND(Q202&lt;&gt;"ERROR",UPPER('IP Rules'!H202)&lt;&gt;"ANY"),AI202&amp;N202&amp;"_"&amp;AG202,""))</f>
        <v/>
      </c>
      <c r="AM202" s="109" t="str">
        <f t="shared" si="303"/>
        <v>FAILED CHECKS</v>
      </c>
      <c r="AN202" s="2"/>
      <c r="AO202" s="62" t="str">
        <f t="shared" si="270"/>
        <v/>
      </c>
      <c r="AP202" s="26"/>
      <c r="AQ202" s="62" t="str">
        <f t="shared" si="304"/>
        <v/>
      </c>
      <c r="AR202" s="26"/>
      <c r="AS202" s="6">
        <f>'IP Rules'!F202</f>
        <v>0</v>
      </c>
      <c r="AT202" s="2"/>
      <c r="AU202" s="6">
        <f t="shared" si="305"/>
        <v>192</v>
      </c>
      <c r="AV202" s="2"/>
      <c r="AW202" s="46" t="str">
        <f>IF(ISBLANK('IP Rules'!L202),"",'IP Rules'!L202)</f>
        <v/>
      </c>
      <c r="AX202" s="2"/>
      <c r="AY202" s="52" t="str">
        <f t="shared" si="306"/>
        <v/>
      </c>
      <c r="AZ202" s="52" t="str">
        <f t="shared" si="307"/>
        <v/>
      </c>
      <c r="BA202" s="52" t="str">
        <f t="shared" si="308"/>
        <v/>
      </c>
      <c r="BB202" s="52" t="str">
        <f t="shared" si="309"/>
        <v/>
      </c>
      <c r="BC202" s="52" t="str">
        <f t="shared" si="310"/>
        <v/>
      </c>
      <c r="BD202" s="52" t="str">
        <f t="shared" si="311"/>
        <v/>
      </c>
      <c r="BE202" s="52" t="str">
        <f t="shared" si="312"/>
        <v/>
      </c>
      <c r="BF202" s="52" t="str">
        <f t="shared" si="313"/>
        <v/>
      </c>
      <c r="BG202" s="52" t="str">
        <f t="shared" si="314"/>
        <v/>
      </c>
      <c r="BH202" s="2"/>
      <c r="BI202" s="103" t="str">
        <f>IF(ISBLANK('IP Rules'!N202),"",'IP Rules'!N202)</f>
        <v/>
      </c>
      <c r="BJ202" s="110" t="str">
        <f t="shared" si="363"/>
        <v/>
      </c>
      <c r="BK202" s="109" t="str">
        <f t="shared" si="364"/>
        <v>MISSING</v>
      </c>
      <c r="BL202" s="109" t="str">
        <f t="shared" si="365"/>
        <v>MISSING</v>
      </c>
      <c r="BM202" s="109" t="str">
        <f t="shared" si="366"/>
        <v>MISSING</v>
      </c>
      <c r="BN202" s="110" t="str">
        <f t="shared" si="367"/>
        <v>ERROR</v>
      </c>
      <c r="BO202" s="111" t="str">
        <f t="shared" si="368"/>
        <v>ERROR</v>
      </c>
      <c r="BP202" s="111" t="str">
        <f t="shared" si="369"/>
        <v>ERROR</v>
      </c>
      <c r="BQ202" s="111" t="str">
        <f t="shared" si="370"/>
        <v>ERROR</v>
      </c>
      <c r="BR202" s="109" t="str">
        <f t="shared" si="371"/>
        <v>ERROR</v>
      </c>
      <c r="BS202" s="110" t="str">
        <f t="shared" si="372"/>
        <v>ERROR</v>
      </c>
      <c r="BT202" s="109" t="str">
        <f t="shared" si="315"/>
        <v>ERROR</v>
      </c>
      <c r="BU202" s="109" t="str">
        <f t="shared" si="316"/>
        <v>ERROR</v>
      </c>
      <c r="BV202" s="109" t="str">
        <f t="shared" si="317"/>
        <v>ERROR</v>
      </c>
      <c r="BW202" s="109" t="str">
        <f t="shared" si="318"/>
        <v>ERROR</v>
      </c>
      <c r="BX202" s="110" t="str">
        <f t="shared" si="373"/>
        <v>ERROR</v>
      </c>
      <c r="BY202" s="110" t="str">
        <f t="shared" si="361"/>
        <v/>
      </c>
      <c r="BZ202" s="117" t="str">
        <f t="shared" si="319"/>
        <v>OK</v>
      </c>
      <c r="CA202" s="104" t="str">
        <f t="shared" si="374"/>
        <v/>
      </c>
      <c r="CB202" s="104" t="str">
        <f t="shared" si="375"/>
        <v/>
      </c>
      <c r="CC202" s="104" t="str">
        <f t="shared" si="376"/>
        <v/>
      </c>
      <c r="CD202" s="109" t="str">
        <f t="shared" si="320"/>
        <v>FAILED CHECKS</v>
      </c>
      <c r="CE202" s="22"/>
      <c r="CF202" s="116" t="str">
        <f t="shared" si="377"/>
        <v>ERROR</v>
      </c>
      <c r="CG202" s="116" t="str">
        <f t="shared" si="378"/>
        <v>-</v>
      </c>
      <c r="CH202" s="116" t="str">
        <f t="shared" si="379"/>
        <v>-</v>
      </c>
      <c r="CI202" s="116" t="str">
        <f t="shared" si="380"/>
        <v>-</v>
      </c>
      <c r="CJ202" s="116">
        <f t="shared" si="321"/>
        <v>0</v>
      </c>
      <c r="CK202" s="116">
        <f t="shared" si="322"/>
        <v>0</v>
      </c>
      <c r="CL202" s="116">
        <f t="shared" si="323"/>
        <v>0</v>
      </c>
      <c r="CM202" s="116">
        <f t="shared" si="324"/>
        <v>0</v>
      </c>
      <c r="CN202" s="116">
        <f t="shared" si="325"/>
        <v>0</v>
      </c>
      <c r="CO202" s="116">
        <f t="shared" si="326"/>
        <v>0</v>
      </c>
      <c r="CP202" s="116">
        <f t="shared" si="327"/>
        <v>0</v>
      </c>
      <c r="CQ202" s="116">
        <f t="shared" si="328"/>
        <v>0</v>
      </c>
      <c r="CR202" s="116">
        <f t="shared" si="329"/>
        <v>0</v>
      </c>
      <c r="CS202" s="116">
        <f t="shared" si="330"/>
        <v>0</v>
      </c>
      <c r="CT202" s="116">
        <f t="shared" si="331"/>
        <v>0</v>
      </c>
      <c r="CU202" s="116">
        <f t="shared" si="332"/>
        <v>0</v>
      </c>
      <c r="CV202" s="116">
        <f t="shared" si="333"/>
        <v>0</v>
      </c>
      <c r="CW202" s="116">
        <f t="shared" si="334"/>
        <v>0</v>
      </c>
      <c r="CX202" s="116">
        <f t="shared" si="335"/>
        <v>0</v>
      </c>
      <c r="CY202" s="116">
        <f t="shared" si="336"/>
        <v>0</v>
      </c>
      <c r="CZ202" s="116">
        <f t="shared" si="337"/>
        <v>0</v>
      </c>
      <c r="DA202" s="116">
        <f t="shared" si="338"/>
        <v>0</v>
      </c>
      <c r="DB202" s="116">
        <f t="shared" si="339"/>
        <v>0</v>
      </c>
      <c r="DC202" s="116">
        <f t="shared" si="340"/>
        <v>0</v>
      </c>
      <c r="DD202" s="116">
        <f t="shared" si="341"/>
        <v>0</v>
      </c>
      <c r="DE202" s="116">
        <f t="shared" si="342"/>
        <v>0</v>
      </c>
      <c r="DF202" s="116">
        <f t="shared" si="343"/>
        <v>0</v>
      </c>
      <c r="DG202" s="116">
        <f t="shared" si="344"/>
        <v>0</v>
      </c>
      <c r="DH202" s="116">
        <f t="shared" si="345"/>
        <v>0</v>
      </c>
      <c r="DI202" s="116">
        <f t="shared" si="346"/>
        <v>0</v>
      </c>
      <c r="DJ202" s="116">
        <f t="shared" si="347"/>
        <v>0</v>
      </c>
      <c r="DK202" s="116">
        <f t="shared" si="348"/>
        <v>0</v>
      </c>
      <c r="DL202" s="116">
        <f t="shared" si="349"/>
        <v>0</v>
      </c>
      <c r="DM202" s="116">
        <f t="shared" si="350"/>
        <v>0</v>
      </c>
      <c r="DN202" s="116">
        <f t="shared" si="351"/>
        <v>0</v>
      </c>
      <c r="DO202" s="116">
        <f t="shared" si="352"/>
        <v>0</v>
      </c>
      <c r="DP202" s="116">
        <f t="shared" si="353"/>
        <v>0</v>
      </c>
      <c r="DQ202" s="116">
        <f t="shared" si="354"/>
        <v>0</v>
      </c>
      <c r="DR202" s="116">
        <f t="shared" si="355"/>
        <v>0</v>
      </c>
      <c r="DS202" s="116">
        <f t="shared" si="356"/>
        <v>0</v>
      </c>
      <c r="DT202" s="116">
        <f t="shared" si="362"/>
        <v>0</v>
      </c>
      <c r="DU202" s="116">
        <f t="shared" si="357"/>
        <v>0</v>
      </c>
      <c r="DV202" s="116">
        <f t="shared" si="381"/>
        <v>0</v>
      </c>
      <c r="DW202" s="116">
        <f t="shared" si="382"/>
        <v>0</v>
      </c>
      <c r="DX202" s="114" t="b">
        <f t="shared" si="271"/>
        <v>0</v>
      </c>
      <c r="DY202" s="116" t="str">
        <f t="shared" si="358"/>
        <v>FAILED CHECKS</v>
      </c>
      <c r="DZ202" s="2"/>
      <c r="EA202" s="105" t="str">
        <f t="shared" si="272"/>
        <v/>
      </c>
      <c r="EB202" s="2"/>
      <c r="EC202" s="105" t="str">
        <f t="shared" si="273"/>
        <v/>
      </c>
      <c r="ED202" s="2"/>
      <c r="EE202" s="105" t="str">
        <f t="shared" si="274"/>
        <v/>
      </c>
      <c r="EF202" s="2"/>
      <c r="EG202" s="6">
        <f t="shared" si="360"/>
        <v>192</v>
      </c>
      <c r="EH202" s="2"/>
      <c r="EI202" s="29" t="str">
        <f>IF(ISBLANK('IP Rules'!P202),"",'IP Rules'!P202)</f>
        <v/>
      </c>
      <c r="EJ202" s="2"/>
      <c r="EK202" s="29" t="str">
        <f>IF(ISBLANK('IP Rules'!R202),"",'IP Rules'!R202)</f>
        <v/>
      </c>
      <c r="EL202" s="2"/>
      <c r="EM202" s="29" t="str">
        <f>IF(ISBLANK('IP Rules'!T202),"",'IP Rules'!T202)</f>
        <v/>
      </c>
      <c r="EN202" s="2"/>
      <c r="EO202" s="7" t="str">
        <f t="shared" si="383"/>
        <v>NO</v>
      </c>
      <c r="EP202" s="7" t="str">
        <f t="shared" si="384"/>
        <v>NO</v>
      </c>
      <c r="EQ202" s="7" t="str">
        <f t="shared" si="385"/>
        <v/>
      </c>
      <c r="ER202" s="7" t="str">
        <f t="shared" si="386"/>
        <v/>
      </c>
      <c r="ES202" s="7" t="str">
        <f>IF(AND(ISNUMBER('IP Rules'!R202),'IP Rules'!R202&gt;=0,'IP Rules'!R202&lt;=65535),"GOOD","BAD")</f>
        <v>BAD</v>
      </c>
      <c r="ET202" s="7" t="str">
        <f>IF(OR(AND(ISNUMBER('IP Rules'!T202),'IP Rules'!T202&gt;=1,'IP Rules'!T202&lt;=65535,'IP Rules'!R202&lt;'IP Rules'!T202),'IP Rules'!T202=""),"GOOD","BAD")</f>
        <v>GOOD</v>
      </c>
      <c r="EU202" s="9" t="str">
        <f t="shared" si="387"/>
        <v/>
      </c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</row>
    <row r="203" spans="1:211" ht="15.75" thickBot="1">
      <c r="A203" s="2"/>
      <c r="B203" s="6">
        <f t="shared" si="359"/>
        <v>193</v>
      </c>
      <c r="C203" s="2"/>
      <c r="D203" s="48" t="str">
        <f>IF(ISBLANK('IP Rules'!H203),"",'IP Rules'!H203)</f>
        <v/>
      </c>
      <c r="E203" s="52" t="str">
        <f t="shared" si="275"/>
        <v/>
      </c>
      <c r="F203" s="52" t="str">
        <f t="shared" si="276"/>
        <v/>
      </c>
      <c r="G203" s="52" t="str">
        <f t="shared" si="277"/>
        <v/>
      </c>
      <c r="H203" s="52" t="str">
        <f t="shared" si="278"/>
        <v/>
      </c>
      <c r="I203" s="52" t="str">
        <f t="shared" si="279"/>
        <v/>
      </c>
      <c r="J203" s="52" t="str">
        <f t="shared" si="280"/>
        <v/>
      </c>
      <c r="K203" s="52" t="str">
        <f t="shared" si="281"/>
        <v/>
      </c>
      <c r="L203" s="52" t="str">
        <f t="shared" si="282"/>
        <v/>
      </c>
      <c r="M203" s="2"/>
      <c r="N203" s="52" t="str">
        <f t="shared" si="283"/>
        <v/>
      </c>
      <c r="O203" s="2"/>
      <c r="P203" s="103" t="str">
        <f>IF(UPPER('IP Rules'!H203)="ANY","",IF(LEN(TRIM('IP Rules'!J203))=0,"",'IP Rules'!J203))</f>
        <v/>
      </c>
      <c r="Q203" s="7" t="str">
        <f t="shared" si="284"/>
        <v/>
      </c>
      <c r="R203" s="109" t="str">
        <f t="shared" si="285"/>
        <v>MISSING</v>
      </c>
      <c r="S203" s="109" t="str">
        <f t="shared" si="286"/>
        <v>MISSING</v>
      </c>
      <c r="T203" s="109" t="str">
        <f t="shared" si="287"/>
        <v>MISSING</v>
      </c>
      <c r="U203" s="110" t="str">
        <f t="shared" si="288"/>
        <v>ERROR</v>
      </c>
      <c r="V203" s="111" t="str">
        <f t="shared" si="289"/>
        <v>ERROR</v>
      </c>
      <c r="W203" s="111" t="str">
        <f t="shared" si="290"/>
        <v>ERROR</v>
      </c>
      <c r="X203" s="111" t="str">
        <f t="shared" si="291"/>
        <v>ERROR</v>
      </c>
      <c r="Y203" s="109" t="str">
        <f t="shared" si="292"/>
        <v>ERROR</v>
      </c>
      <c r="Z203" s="110" t="str">
        <f t="shared" si="293"/>
        <v>ERROR</v>
      </c>
      <c r="AA203" s="109" t="str">
        <f t="shared" si="294"/>
        <v>ERROR</v>
      </c>
      <c r="AB203" s="109" t="str">
        <f t="shared" si="295"/>
        <v>ERROR</v>
      </c>
      <c r="AC203" s="109" t="str">
        <f t="shared" si="296"/>
        <v>ERROR</v>
      </c>
      <c r="AD203" s="109" t="str">
        <f t="shared" si="297"/>
        <v>ERROR</v>
      </c>
      <c r="AE203" s="110" t="str">
        <f t="shared" si="298"/>
        <v>ERROR</v>
      </c>
      <c r="AF203" s="7" t="str">
        <f t="shared" si="299"/>
        <v/>
      </c>
      <c r="AG203" s="104" t="str">
        <f t="shared" si="300"/>
        <v/>
      </c>
      <c r="AH203" s="104" t="str">
        <f t="shared" si="301"/>
        <v/>
      </c>
      <c r="AI203" s="104" t="str">
        <f t="shared" si="302"/>
        <v/>
      </c>
      <c r="AJ203" s="114" t="str">
        <f>IF(AND(Q203&lt;&gt;"ERROR",UPPER('IP Rules'!D203)="GLOBAL",UPPER(N203)="ANY"),"All_IPs","")</f>
        <v/>
      </c>
      <c r="AK203" s="114" t="str">
        <f>IF(AND(Q203&lt;&gt;"ERROR",UPPER('IP Rules'!D203)="NATIONAL",UPPER(N203)="ANY"),"GRP_ALL_CNSP_SUBNETS","")</f>
        <v/>
      </c>
      <c r="AL203" s="104" t="str">
        <f>IF(LEN(TRIM(D203))=0,"",IF(AND(Q203&lt;&gt;"ERROR",UPPER('IP Rules'!H203)&lt;&gt;"ANY"),AI203&amp;N203&amp;"_"&amp;AG203,""))</f>
        <v/>
      </c>
      <c r="AM203" s="109" t="str">
        <f t="shared" si="303"/>
        <v>FAILED CHECKS</v>
      </c>
      <c r="AN203" s="2"/>
      <c r="AO203" s="62" t="str">
        <f t="shared" ref="AO203:AO266" si="388">AJ203&amp;AK203&amp;AL203</f>
        <v/>
      </c>
      <c r="AP203" s="26"/>
      <c r="AQ203" s="62" t="str">
        <f t="shared" si="304"/>
        <v/>
      </c>
      <c r="AR203" s="26"/>
      <c r="AS203" s="6">
        <f>'IP Rules'!F203</f>
        <v>0</v>
      </c>
      <c r="AT203" s="2"/>
      <c r="AU203" s="6">
        <f t="shared" si="305"/>
        <v>193</v>
      </c>
      <c r="AV203" s="2"/>
      <c r="AW203" s="46" t="str">
        <f>IF(ISBLANK('IP Rules'!L203),"",'IP Rules'!L203)</f>
        <v/>
      </c>
      <c r="AX203" s="2"/>
      <c r="AY203" s="52" t="str">
        <f t="shared" si="306"/>
        <v/>
      </c>
      <c r="AZ203" s="52" t="str">
        <f t="shared" si="307"/>
        <v/>
      </c>
      <c r="BA203" s="52" t="str">
        <f t="shared" si="308"/>
        <v/>
      </c>
      <c r="BB203" s="52" t="str">
        <f t="shared" si="309"/>
        <v/>
      </c>
      <c r="BC203" s="52" t="str">
        <f t="shared" si="310"/>
        <v/>
      </c>
      <c r="BD203" s="52" t="str">
        <f t="shared" si="311"/>
        <v/>
      </c>
      <c r="BE203" s="52" t="str">
        <f t="shared" si="312"/>
        <v/>
      </c>
      <c r="BF203" s="52" t="str">
        <f t="shared" si="313"/>
        <v/>
      </c>
      <c r="BG203" s="52" t="str">
        <f t="shared" si="314"/>
        <v/>
      </c>
      <c r="BH203" s="2"/>
      <c r="BI203" s="103" t="str">
        <f>IF(ISBLANK('IP Rules'!N203),"",'IP Rules'!N203)</f>
        <v/>
      </c>
      <c r="BJ203" s="110" t="str">
        <f t="shared" si="363"/>
        <v/>
      </c>
      <c r="BK203" s="109" t="str">
        <f t="shared" si="364"/>
        <v>MISSING</v>
      </c>
      <c r="BL203" s="109" t="str">
        <f t="shared" si="365"/>
        <v>MISSING</v>
      </c>
      <c r="BM203" s="109" t="str">
        <f t="shared" si="366"/>
        <v>MISSING</v>
      </c>
      <c r="BN203" s="110" t="str">
        <f t="shared" si="367"/>
        <v>ERROR</v>
      </c>
      <c r="BO203" s="111" t="str">
        <f t="shared" si="368"/>
        <v>ERROR</v>
      </c>
      <c r="BP203" s="111" t="str">
        <f t="shared" si="369"/>
        <v>ERROR</v>
      </c>
      <c r="BQ203" s="111" t="str">
        <f t="shared" si="370"/>
        <v>ERROR</v>
      </c>
      <c r="BR203" s="109" t="str">
        <f t="shared" si="371"/>
        <v>ERROR</v>
      </c>
      <c r="BS203" s="110" t="str">
        <f t="shared" si="372"/>
        <v>ERROR</v>
      </c>
      <c r="BT203" s="109" t="str">
        <f t="shared" si="315"/>
        <v>ERROR</v>
      </c>
      <c r="BU203" s="109" t="str">
        <f t="shared" si="316"/>
        <v>ERROR</v>
      </c>
      <c r="BV203" s="109" t="str">
        <f t="shared" si="317"/>
        <v>ERROR</v>
      </c>
      <c r="BW203" s="109" t="str">
        <f t="shared" si="318"/>
        <v>ERROR</v>
      </c>
      <c r="BX203" s="110" t="str">
        <f t="shared" si="373"/>
        <v>ERROR</v>
      </c>
      <c r="BY203" s="110" t="str">
        <f t="shared" si="361"/>
        <v/>
      </c>
      <c r="BZ203" s="117" t="str">
        <f t="shared" si="319"/>
        <v>OK</v>
      </c>
      <c r="CA203" s="104" t="str">
        <f t="shared" si="374"/>
        <v/>
      </c>
      <c r="CB203" s="104" t="str">
        <f t="shared" si="375"/>
        <v/>
      </c>
      <c r="CC203" s="104" t="str">
        <f t="shared" si="376"/>
        <v/>
      </c>
      <c r="CD203" s="109" t="str">
        <f t="shared" si="320"/>
        <v>FAILED CHECKS</v>
      </c>
      <c r="CE203" s="22"/>
      <c r="CF203" s="116" t="str">
        <f t="shared" si="377"/>
        <v>ERROR</v>
      </c>
      <c r="CG203" s="116" t="str">
        <f t="shared" si="378"/>
        <v>-</v>
      </c>
      <c r="CH203" s="116" t="str">
        <f t="shared" si="379"/>
        <v>-</v>
      </c>
      <c r="CI203" s="116" t="str">
        <f t="shared" si="380"/>
        <v>-</v>
      </c>
      <c r="CJ203" s="116">
        <f t="shared" si="321"/>
        <v>0</v>
      </c>
      <c r="CK203" s="116">
        <f t="shared" si="322"/>
        <v>0</v>
      </c>
      <c r="CL203" s="116">
        <f t="shared" si="323"/>
        <v>0</v>
      </c>
      <c r="CM203" s="116">
        <f t="shared" si="324"/>
        <v>0</v>
      </c>
      <c r="CN203" s="116">
        <f t="shared" si="325"/>
        <v>0</v>
      </c>
      <c r="CO203" s="116">
        <f t="shared" si="326"/>
        <v>0</v>
      </c>
      <c r="CP203" s="116">
        <f t="shared" si="327"/>
        <v>0</v>
      </c>
      <c r="CQ203" s="116">
        <f t="shared" si="328"/>
        <v>0</v>
      </c>
      <c r="CR203" s="116">
        <f t="shared" si="329"/>
        <v>0</v>
      </c>
      <c r="CS203" s="116">
        <f t="shared" si="330"/>
        <v>0</v>
      </c>
      <c r="CT203" s="116">
        <f t="shared" si="331"/>
        <v>0</v>
      </c>
      <c r="CU203" s="116">
        <f t="shared" si="332"/>
        <v>0</v>
      </c>
      <c r="CV203" s="116">
        <f t="shared" si="333"/>
        <v>0</v>
      </c>
      <c r="CW203" s="116">
        <f t="shared" si="334"/>
        <v>0</v>
      </c>
      <c r="CX203" s="116">
        <f t="shared" si="335"/>
        <v>0</v>
      </c>
      <c r="CY203" s="116">
        <f t="shared" si="336"/>
        <v>0</v>
      </c>
      <c r="CZ203" s="116">
        <f t="shared" si="337"/>
        <v>0</v>
      </c>
      <c r="DA203" s="116">
        <f t="shared" si="338"/>
        <v>0</v>
      </c>
      <c r="DB203" s="116">
        <f t="shared" si="339"/>
        <v>0</v>
      </c>
      <c r="DC203" s="116">
        <f t="shared" si="340"/>
        <v>0</v>
      </c>
      <c r="DD203" s="116">
        <f t="shared" si="341"/>
        <v>0</v>
      </c>
      <c r="DE203" s="116">
        <f t="shared" si="342"/>
        <v>0</v>
      </c>
      <c r="DF203" s="116">
        <f t="shared" si="343"/>
        <v>0</v>
      </c>
      <c r="DG203" s="116">
        <f t="shared" si="344"/>
        <v>0</v>
      </c>
      <c r="DH203" s="116">
        <f t="shared" si="345"/>
        <v>0</v>
      </c>
      <c r="DI203" s="116">
        <f t="shared" si="346"/>
        <v>0</v>
      </c>
      <c r="DJ203" s="116">
        <f t="shared" si="347"/>
        <v>0</v>
      </c>
      <c r="DK203" s="116">
        <f t="shared" si="348"/>
        <v>0</v>
      </c>
      <c r="DL203" s="116">
        <f t="shared" si="349"/>
        <v>0</v>
      </c>
      <c r="DM203" s="116">
        <f t="shared" si="350"/>
        <v>0</v>
      </c>
      <c r="DN203" s="116">
        <f t="shared" si="351"/>
        <v>0</v>
      </c>
      <c r="DO203" s="116">
        <f t="shared" si="352"/>
        <v>0</v>
      </c>
      <c r="DP203" s="116">
        <f t="shared" si="353"/>
        <v>0</v>
      </c>
      <c r="DQ203" s="116">
        <f t="shared" si="354"/>
        <v>0</v>
      </c>
      <c r="DR203" s="116">
        <f t="shared" si="355"/>
        <v>0</v>
      </c>
      <c r="DS203" s="116">
        <f t="shared" si="356"/>
        <v>0</v>
      </c>
      <c r="DT203" s="116">
        <f t="shared" si="362"/>
        <v>0</v>
      </c>
      <c r="DU203" s="116">
        <f t="shared" si="357"/>
        <v>0</v>
      </c>
      <c r="DV203" s="116">
        <f t="shared" si="381"/>
        <v>0</v>
      </c>
      <c r="DW203" s="116">
        <f t="shared" si="382"/>
        <v>0</v>
      </c>
      <c r="DX203" s="114" t="b">
        <f t="shared" ref="DX203:DX266" si="389">ISNUMBER(VALUE(SUBSTITUTE(SUBSTITUTE(BG203,"-",""),".","")))</f>
        <v>0</v>
      </c>
      <c r="DY203" s="116" t="str">
        <f t="shared" si="358"/>
        <v>FAILED CHECKS</v>
      </c>
      <c r="DZ203" s="2"/>
      <c r="EA203" s="105" t="str">
        <f t="shared" ref="EA203:EA266" si="390">IF(OR(CD203="FAILED CHECKS",BJ203=""),"",IF(UPPER(BG203)="ANY","Any",CC203&amp;BG203&amp;"_"&amp;CA203))</f>
        <v/>
      </c>
      <c r="EB203" s="2"/>
      <c r="EC203" s="105" t="str">
        <f t="shared" ref="EC203:EC266" si="391">IF(OR(CD203="FAILED CHECKS",BJ203=""),"",IF(UPPER(BG203)="ANY","Any",BG203&amp;"/"&amp;CA203))</f>
        <v/>
      </c>
      <c r="ED203" s="2"/>
      <c r="EE203" s="105" t="str">
        <f t="shared" ref="EE203:EE266" si="392">IF(AND(DY203="VALID",CD203="FAILED CHECKS",BG203&lt;&gt;""),BG203,"")</f>
        <v/>
      </c>
      <c r="EF203" s="2"/>
      <c r="EG203" s="6">
        <f t="shared" si="360"/>
        <v>193</v>
      </c>
      <c r="EH203" s="2"/>
      <c r="EI203" s="29" t="str">
        <f>IF(ISBLANK('IP Rules'!P203),"",'IP Rules'!P203)</f>
        <v/>
      </c>
      <c r="EJ203" s="2"/>
      <c r="EK203" s="29" t="str">
        <f>IF(ISBLANK('IP Rules'!R203),"",'IP Rules'!R203)</f>
        <v/>
      </c>
      <c r="EL203" s="2"/>
      <c r="EM203" s="29" t="str">
        <f>IF(ISBLANK('IP Rules'!T203),"",'IP Rules'!T203)</f>
        <v/>
      </c>
      <c r="EN203" s="2"/>
      <c r="EO203" s="7" t="str">
        <f t="shared" si="383"/>
        <v>NO</v>
      </c>
      <c r="EP203" s="7" t="str">
        <f t="shared" si="384"/>
        <v>NO</v>
      </c>
      <c r="EQ203" s="7" t="str">
        <f t="shared" si="385"/>
        <v/>
      </c>
      <c r="ER203" s="7" t="str">
        <f t="shared" si="386"/>
        <v/>
      </c>
      <c r="ES203" s="7" t="str">
        <f>IF(AND(ISNUMBER('IP Rules'!R203),'IP Rules'!R203&gt;=0,'IP Rules'!R203&lt;=65535),"GOOD","BAD")</f>
        <v>BAD</v>
      </c>
      <c r="ET203" s="7" t="str">
        <f>IF(OR(AND(ISNUMBER('IP Rules'!T203),'IP Rules'!T203&gt;=1,'IP Rules'!T203&lt;=65535,'IP Rules'!R203&lt;'IP Rules'!T203),'IP Rules'!T203=""),"GOOD","BAD")</f>
        <v>GOOD</v>
      </c>
      <c r="EU203" s="9" t="str">
        <f t="shared" si="387"/>
        <v/>
      </c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</row>
    <row r="204" spans="1:211" ht="15.75" thickBot="1">
      <c r="A204" s="2"/>
      <c r="B204" s="6">
        <f t="shared" si="359"/>
        <v>194</v>
      </c>
      <c r="C204" s="2"/>
      <c r="D204" s="48" t="str">
        <f>IF(ISBLANK('IP Rules'!H204),"",'IP Rules'!H204)</f>
        <v/>
      </c>
      <c r="E204" s="52" t="str">
        <f t="shared" ref="E204:E267" si="393">SUBSTITUTE(D204,"[","")</f>
        <v/>
      </c>
      <c r="F204" s="52" t="str">
        <f t="shared" ref="F204:F267" si="394">SUBSTITUTE(E204,"]","")</f>
        <v/>
      </c>
      <c r="G204" s="52" t="str">
        <f t="shared" ref="G204:G267" si="395">SUBSTITUTE(F204,"{","")</f>
        <v/>
      </c>
      <c r="H204" s="52" t="str">
        <f t="shared" ref="H204:H267" si="396">SUBSTITUTE(G204,"}","")</f>
        <v/>
      </c>
      <c r="I204" s="52" t="str">
        <f t="shared" ref="I204:I267" si="397">SUBSTITUTE(H204,"(","")</f>
        <v/>
      </c>
      <c r="J204" s="52" t="str">
        <f t="shared" ref="J204:J267" si="398">SUBSTITUTE(I204,")","")</f>
        <v/>
      </c>
      <c r="K204" s="52" t="str">
        <f t="shared" ref="K204:K267" si="399">SUBSTITUTE(J204," ","")</f>
        <v/>
      </c>
      <c r="L204" s="52" t="str">
        <f t="shared" ref="L204:L267" si="400">SUBSTITUTE(K204,CHAR(160),"")</f>
        <v/>
      </c>
      <c r="M204" s="2"/>
      <c r="N204" s="52" t="str">
        <f t="shared" ref="N204:N267" si="401">L204</f>
        <v/>
      </c>
      <c r="O204" s="2"/>
      <c r="P204" s="103" t="str">
        <f>IF(UPPER('IP Rules'!H204)="ANY","",IF(LEN(TRIM('IP Rules'!J204))=0,"",'IP Rules'!J204))</f>
        <v/>
      </c>
      <c r="Q204" s="7" t="str">
        <f t="shared" ref="Q204:Q267" si="402">IF(LEN(TRIM(D204))=0,"",IF(AND(LEN(N204)-LEN(SUBSTITUTE(N204,".",""))&lt;&gt;3,LEN(TRIM(N204))&lt;&gt;0,UPPER(N204)&lt;&gt;"ANY"),"ERROR","OK"))</f>
        <v/>
      </c>
      <c r="R204" s="109" t="str">
        <f t="shared" ref="R204:R267" si="403">IFERROR(FIND(".", N204,1),"MISSING")</f>
        <v>MISSING</v>
      </c>
      <c r="S204" s="109" t="str">
        <f t="shared" ref="S204:S267" si="404">IFERROR(FIND(".", N204,R204+1),"MISSING")</f>
        <v>MISSING</v>
      </c>
      <c r="T204" s="109" t="str">
        <f t="shared" ref="T204:T267" si="405">IFERROR(FIND(".", N204,S204+1),"MISSING")</f>
        <v>MISSING</v>
      </c>
      <c r="U204" s="110" t="str">
        <f t="shared" ref="U204:U267" si="406">IF(AND(ISNUMBER(R204),ISNUMBER(S204),ISNUMBER(T204)),"OK","ERROR")</f>
        <v>ERROR</v>
      </c>
      <c r="V204" s="111" t="str">
        <f t="shared" ref="V204:V267" si="407">IF(U204="OK",MID(N204,1,R204-1),"ERROR")</f>
        <v>ERROR</v>
      </c>
      <c r="W204" s="111" t="str">
        <f t="shared" ref="W204:W267" si="408">IF(U204="OK",MID(N204,R204+1,S204-R204-1),"ERROR")</f>
        <v>ERROR</v>
      </c>
      <c r="X204" s="111" t="str">
        <f t="shared" ref="X204:X267" si="409">IF(U204="OK",MID(N204,S204+1,T204-S204-1),"ERROR")</f>
        <v>ERROR</v>
      </c>
      <c r="Y204" s="109" t="str">
        <f t="shared" ref="Y204:Y267" si="410">IF(U204="OK",MID(N204,T204+1,LEN(N204)-T204),"ERROR")</f>
        <v>ERROR</v>
      </c>
      <c r="Z204" s="110" t="str">
        <f t="shared" ref="Z204:Z267" si="411">IF(AND(ISNUMBER(VALUE(V204)),ISNUMBER(VALUE(W204)),ISNUMBER(VALUE(X204)),ISNUMBER(VALUE(Y204))),"OK","ERROR")</f>
        <v>ERROR</v>
      </c>
      <c r="AA204" s="109" t="str">
        <f t="shared" ref="AA204:AA267" si="412">IFERROR(IF(AND(VALUE(V204)&gt;=0,VALUE(V204)&lt;=255),"OK","ERROR"),"ERROR")</f>
        <v>ERROR</v>
      </c>
      <c r="AB204" s="109" t="str">
        <f t="shared" ref="AB204:AB267" si="413">IFERROR(IF(AND(VALUE(W204)&gt;=0,VALUE(W204)&lt;=255),"OK","ERROR"),"ERROR")</f>
        <v>ERROR</v>
      </c>
      <c r="AC204" s="109" t="str">
        <f t="shared" ref="AC204:AC267" si="414">IFERROR(IF(AND(VALUE(X204)&gt;=0,VALUE(X204)&lt;=255),"OK","ERROR"),"ERROR")</f>
        <v>ERROR</v>
      </c>
      <c r="AD204" s="109" t="str">
        <f t="shared" ref="AD204:AD267" si="415">IFERROR(IF(AND(VALUE(Y204)&gt;=0,VALUE(Y204)&lt;=255),"OK","ERROR"),"ERROR")</f>
        <v>ERROR</v>
      </c>
      <c r="AE204" s="110" t="str">
        <f t="shared" ref="AE204:AE267" si="416">IF(IFERROR(AA204&amp;AB204&amp;AC204&amp;AD204,"ERROR")="OKOKOKOK","OK","ERROR")</f>
        <v>ERROR</v>
      </c>
      <c r="AF204" s="7" t="str">
        <f t="shared" ref="AF204:AF267" si="417">IF(LEN(TRIM(D204))=0,"",IF(AND(LEN(TRIM(P204))&lt;&gt;0,OR(P204&lt;1,P204&gt;32)),"ERROR","OK"))</f>
        <v/>
      </c>
      <c r="AG204" s="104" t="str">
        <f t="shared" ref="AG204:AG267" si="418">IF(UPPER(N204)="ANY","",IF(AND(Q204="OK",LEN(TRIM(P204))=0),32,P204))</f>
        <v/>
      </c>
      <c r="AH204" s="104" t="str">
        <f t="shared" ref="AH204:AH267" si="419">IF(OR(LEN(TRIM(D204))=0,Q204="ERROR",UPPER(N204)="ANY"),"",IF(UPPER(N204)="ANY","",IF(VALUE(AG204)=32,"Host","Netmask")))</f>
        <v/>
      </c>
      <c r="AI204" s="104" t="str">
        <f t="shared" ref="AI204:AI267" si="420">IF(LEN(TRIM(AH204))=0,"",IF(AH204="Host","H-","N-"))</f>
        <v/>
      </c>
      <c r="AJ204" s="114" t="str">
        <f>IF(AND(Q204&lt;&gt;"ERROR",UPPER('IP Rules'!D204)="GLOBAL",UPPER(N204)="ANY"),"All_IPs","")</f>
        <v/>
      </c>
      <c r="AK204" s="114" t="str">
        <f>IF(AND(Q204&lt;&gt;"ERROR",UPPER('IP Rules'!D204)="NATIONAL",UPPER(N204)="ANY"),"GRP_ALL_CNSP_SUBNETS","")</f>
        <v/>
      </c>
      <c r="AL204" s="104" t="str">
        <f>IF(LEN(TRIM(D204))=0,"",IF(AND(Q204&lt;&gt;"ERROR",UPPER('IP Rules'!H204)&lt;&gt;"ANY"),AI204&amp;N204&amp;"_"&amp;AG204,""))</f>
        <v/>
      </c>
      <c r="AM204" s="109" t="str">
        <f t="shared" ref="AM204:AM267" si="421">IF(OR(Q204&amp;U204&amp;Z204&amp;AE204="OKOKOKOK",AJ204="ALL_IPs",AK204="GRP_ALL_CNSP_SUBNETS"),"VALID","FAILED CHECKS")</f>
        <v>FAILED CHECKS</v>
      </c>
      <c r="AN204" s="2"/>
      <c r="AO204" s="62" t="str">
        <f t="shared" si="388"/>
        <v/>
      </c>
      <c r="AP204" s="26"/>
      <c r="AQ204" s="62" t="str">
        <f t="shared" ref="AQ204:AQ267" si="422">IF(OR(UPPER(N204)="ANY",Q204="ERROR",AF204="ERROR"),"",IF(LEN(TRIM(D204))=0,"",N204&amp;"/"&amp;AG204))</f>
        <v/>
      </c>
      <c r="AR204" s="26"/>
      <c r="AS204" s="6">
        <f>'IP Rules'!F204</f>
        <v>0</v>
      </c>
      <c r="AT204" s="2"/>
      <c r="AU204" s="6">
        <f t="shared" ref="AU204:AU267" si="423">AU203+1</f>
        <v>194</v>
      </c>
      <c r="AV204" s="2"/>
      <c r="AW204" s="46" t="str">
        <f>IF(ISBLANK('IP Rules'!L204),"",'IP Rules'!L204)</f>
        <v/>
      </c>
      <c r="AX204" s="2"/>
      <c r="AY204" s="52" t="str">
        <f t="shared" ref="AY204:AY267" si="424">SUBSTITUTE(AW204,"[","")</f>
        <v/>
      </c>
      <c r="AZ204" s="52" t="str">
        <f t="shared" ref="AZ204:AZ267" si="425">SUBSTITUTE(AY204,"]","")</f>
        <v/>
      </c>
      <c r="BA204" s="52" t="str">
        <f t="shared" ref="BA204:BA267" si="426">SUBSTITUTE(AZ204,"{","")</f>
        <v/>
      </c>
      <c r="BB204" s="52" t="str">
        <f t="shared" ref="BB204:BB267" si="427">SUBSTITUTE(BA204,"}","")</f>
        <v/>
      </c>
      <c r="BC204" s="52" t="str">
        <f t="shared" ref="BC204:BC267" si="428">SUBSTITUTE(BB204,"(","")</f>
        <v/>
      </c>
      <c r="BD204" s="52" t="str">
        <f t="shared" ref="BD204:BD267" si="429">SUBSTITUTE(BC204,")","")</f>
        <v/>
      </c>
      <c r="BE204" s="52" t="str">
        <f t="shared" ref="BE204:BE267" si="430">SUBSTITUTE(BD204," ","")</f>
        <v/>
      </c>
      <c r="BF204" s="52" t="str">
        <f t="shared" ref="BF204:BF267" si="431">SUBSTITUTE(BE204,CHAR(160),"")</f>
        <v/>
      </c>
      <c r="BG204" s="52" t="str">
        <f t="shared" ref="BG204:BG267" si="432">BF204</f>
        <v/>
      </c>
      <c r="BH204" s="2"/>
      <c r="BI204" s="103" t="str">
        <f>IF(ISBLANK('IP Rules'!N204),"",'IP Rules'!N204)</f>
        <v/>
      </c>
      <c r="BJ204" s="110" t="str">
        <f t="shared" si="363"/>
        <v/>
      </c>
      <c r="BK204" s="109" t="str">
        <f t="shared" si="364"/>
        <v>MISSING</v>
      </c>
      <c r="BL204" s="109" t="str">
        <f t="shared" si="365"/>
        <v>MISSING</v>
      </c>
      <c r="BM204" s="109" t="str">
        <f t="shared" si="366"/>
        <v>MISSING</v>
      </c>
      <c r="BN204" s="110" t="str">
        <f t="shared" si="367"/>
        <v>ERROR</v>
      </c>
      <c r="BO204" s="111" t="str">
        <f t="shared" si="368"/>
        <v>ERROR</v>
      </c>
      <c r="BP204" s="111" t="str">
        <f t="shared" si="369"/>
        <v>ERROR</v>
      </c>
      <c r="BQ204" s="111" t="str">
        <f t="shared" si="370"/>
        <v>ERROR</v>
      </c>
      <c r="BR204" s="109" t="str">
        <f t="shared" si="371"/>
        <v>ERROR</v>
      </c>
      <c r="BS204" s="110" t="str">
        <f t="shared" si="372"/>
        <v>ERROR</v>
      </c>
      <c r="BT204" s="109" t="str">
        <f t="shared" ref="BT204:BT267" si="433">IFERROR(IF(AND(VALUE(BO204)&gt;=0,VALUE(BO204)&lt;=255),"OK","ERROR"),"ERROR")</f>
        <v>ERROR</v>
      </c>
      <c r="BU204" s="109" t="str">
        <f t="shared" ref="BU204:BU267" si="434">IFERROR(IF(AND(VALUE(BP204)&gt;=0,VALUE(BP204)&lt;=255),"OK","ERROR"),"ERROR")</f>
        <v>ERROR</v>
      </c>
      <c r="BV204" s="109" t="str">
        <f t="shared" ref="BV204:BV267" si="435">IFERROR(IF(AND(VALUE(BQ204)&gt;=0,VALUE(BQ204)&lt;=255),"OK","ERROR"),"ERROR")</f>
        <v>ERROR</v>
      </c>
      <c r="BW204" s="109" t="str">
        <f t="shared" ref="BW204:BW267" si="436">IFERROR(IF(AND(VALUE(BR204)&gt;=0,VALUE(BR204)&lt;=255),"OK","ERROR"),"ERROR")</f>
        <v>ERROR</v>
      </c>
      <c r="BX204" s="110" t="str">
        <f t="shared" si="373"/>
        <v>ERROR</v>
      </c>
      <c r="BY204" s="110" t="str">
        <f t="shared" si="361"/>
        <v/>
      </c>
      <c r="BZ204" s="117" t="str">
        <f t="shared" ref="BZ204:BZ267" si="437">IF(IFERROR(SEARCH("/",BG204),"-")="-","OK","ERROR")</f>
        <v>OK</v>
      </c>
      <c r="CA204" s="104" t="str">
        <f t="shared" si="374"/>
        <v/>
      </c>
      <c r="CB204" s="104" t="str">
        <f t="shared" si="375"/>
        <v/>
      </c>
      <c r="CC204" s="104" t="str">
        <f t="shared" si="376"/>
        <v/>
      </c>
      <c r="CD204" s="109" t="str">
        <f t="shared" ref="CD204:CD267" si="438">IF(BJ204&amp;BN204&amp;BS204&amp;BX204&amp;BZ204="OKOKOKOKOK","VALID","FAILED CHECKS")</f>
        <v>FAILED CHECKS</v>
      </c>
      <c r="CE204" s="22"/>
      <c r="CF204" s="116" t="str">
        <f t="shared" si="377"/>
        <v>ERROR</v>
      </c>
      <c r="CG204" s="116" t="str">
        <f t="shared" si="378"/>
        <v>-</v>
      </c>
      <c r="CH204" s="116" t="str">
        <f t="shared" si="379"/>
        <v>-</v>
      </c>
      <c r="CI204" s="116" t="str">
        <f t="shared" si="380"/>
        <v>-</v>
      </c>
      <c r="CJ204" s="116">
        <f t="shared" ref="CJ204:CJ267" si="439">LEN(BG204)-LEN(SUBSTITUTE(UPPER(BG204),"A",""))</f>
        <v>0</v>
      </c>
      <c r="CK204" s="116">
        <f t="shared" ref="CK204:CK267" si="440">LEN($BG204)-LEN(SUBSTITUTE(UPPER($BG204),"B",""))</f>
        <v>0</v>
      </c>
      <c r="CL204" s="116">
        <f t="shared" ref="CL204:CL267" si="441">LEN($BG204)-LEN(SUBSTITUTE(UPPER($BG204),"C",""))</f>
        <v>0</v>
      </c>
      <c r="CM204" s="116">
        <f t="shared" ref="CM204:CM267" si="442">LEN($BG204)-LEN(SUBSTITUTE(UPPER($BG204),"D",""))</f>
        <v>0</v>
      </c>
      <c r="CN204" s="116">
        <f t="shared" ref="CN204:CN267" si="443">LEN($BG204)-LEN(SUBSTITUTE(UPPER($BG204),"E",""))</f>
        <v>0</v>
      </c>
      <c r="CO204" s="116">
        <f t="shared" ref="CO204:CO267" si="444">LEN($BG204)-LEN(SUBSTITUTE(UPPER($BG204),"F",""))</f>
        <v>0</v>
      </c>
      <c r="CP204" s="116">
        <f t="shared" ref="CP204:CP267" si="445">LEN($BG204)-LEN(SUBSTITUTE(UPPER($BG204),"G",""))</f>
        <v>0</v>
      </c>
      <c r="CQ204" s="116">
        <f t="shared" ref="CQ204:CQ267" si="446">LEN($BG204)-LEN(SUBSTITUTE(UPPER($BG204),"H",""))</f>
        <v>0</v>
      </c>
      <c r="CR204" s="116">
        <f t="shared" ref="CR204:CR267" si="447">LEN($BG204)-LEN(SUBSTITUTE(UPPER($BG204),"I",""))</f>
        <v>0</v>
      </c>
      <c r="CS204" s="116">
        <f t="shared" ref="CS204:CS267" si="448">LEN($BG204)-LEN(SUBSTITUTE(UPPER($BG204),"J",""))</f>
        <v>0</v>
      </c>
      <c r="CT204" s="116">
        <f t="shared" ref="CT204:CT267" si="449">LEN($BG204)-LEN(SUBSTITUTE(UPPER($BG204),"K",""))</f>
        <v>0</v>
      </c>
      <c r="CU204" s="116">
        <f t="shared" ref="CU204:CU267" si="450">LEN($BG204)-LEN(SUBSTITUTE(UPPER($BG204),"L",""))</f>
        <v>0</v>
      </c>
      <c r="CV204" s="116">
        <f t="shared" ref="CV204:CV267" si="451">LEN($BG204)-LEN(SUBSTITUTE(UPPER($BG204),"M",""))</f>
        <v>0</v>
      </c>
      <c r="CW204" s="116">
        <f t="shared" ref="CW204:CW267" si="452">LEN($BG204)-LEN(SUBSTITUTE(UPPER($BG204),"N",""))</f>
        <v>0</v>
      </c>
      <c r="CX204" s="116">
        <f t="shared" ref="CX204:CX267" si="453">LEN($BG204)-LEN(SUBSTITUTE(UPPER($BG204),"O",""))</f>
        <v>0</v>
      </c>
      <c r="CY204" s="116">
        <f t="shared" ref="CY204:CY267" si="454">LEN($BG204)-LEN(SUBSTITUTE(UPPER($BG204),"P",""))</f>
        <v>0</v>
      </c>
      <c r="CZ204" s="116">
        <f t="shared" ref="CZ204:CZ267" si="455">LEN($BG204)-LEN(SUBSTITUTE(UPPER($BG204),"Q",""))</f>
        <v>0</v>
      </c>
      <c r="DA204" s="116">
        <f t="shared" ref="DA204:DA267" si="456">LEN($BG204)-LEN(SUBSTITUTE(UPPER($BG204),"R",""))</f>
        <v>0</v>
      </c>
      <c r="DB204" s="116">
        <f t="shared" ref="DB204:DB267" si="457">LEN($BG204)-LEN(SUBSTITUTE(UPPER($BG204),"S",""))</f>
        <v>0</v>
      </c>
      <c r="DC204" s="116">
        <f t="shared" ref="DC204:DC267" si="458">LEN($BG204)-LEN(SUBSTITUTE(UPPER($BG204),"T",""))</f>
        <v>0</v>
      </c>
      <c r="DD204" s="116">
        <f t="shared" ref="DD204:DD267" si="459">LEN($BG204)-LEN(SUBSTITUTE(UPPER($BG204),"U",""))</f>
        <v>0</v>
      </c>
      <c r="DE204" s="116">
        <f t="shared" ref="DE204:DE267" si="460">LEN($BG204)-LEN(SUBSTITUTE(UPPER($BG204),"V",""))</f>
        <v>0</v>
      </c>
      <c r="DF204" s="116">
        <f t="shared" ref="DF204:DF267" si="461">LEN($BG204)-LEN(SUBSTITUTE(UPPER($BG204),"W",""))</f>
        <v>0</v>
      </c>
      <c r="DG204" s="116">
        <f t="shared" ref="DG204:DG267" si="462">LEN($BG204)-LEN(SUBSTITUTE(UPPER($BG204),"X",""))</f>
        <v>0</v>
      </c>
      <c r="DH204" s="116">
        <f t="shared" ref="DH204:DH267" si="463">LEN($BG204)-LEN(SUBSTITUTE(UPPER($BG204),"Y",""))</f>
        <v>0</v>
      </c>
      <c r="DI204" s="116">
        <f t="shared" ref="DI204:DI267" si="464">LEN($BG204)-LEN(SUBSTITUTE(UPPER($BG204),"Z",""))</f>
        <v>0</v>
      </c>
      <c r="DJ204" s="116">
        <f t="shared" ref="DJ204:DJ267" si="465">LEN($BG204)-LEN(SUBSTITUTE($BG204,"0",""))</f>
        <v>0</v>
      </c>
      <c r="DK204" s="116">
        <f t="shared" ref="DK204:DK267" si="466">LEN($BG204)-LEN(SUBSTITUTE($BG204,"1",""))</f>
        <v>0</v>
      </c>
      <c r="DL204" s="116">
        <f t="shared" ref="DL204:DL267" si="467">LEN($BG204)-LEN(SUBSTITUTE($BG204,"2",""))</f>
        <v>0</v>
      </c>
      <c r="DM204" s="116">
        <f t="shared" ref="DM204:DM267" si="468">LEN($BG204)-LEN(SUBSTITUTE($BG204,"3",""))</f>
        <v>0</v>
      </c>
      <c r="DN204" s="116">
        <f t="shared" ref="DN204:DN267" si="469">LEN($BG204)-LEN(SUBSTITUTE($BG204,"4",""))</f>
        <v>0</v>
      </c>
      <c r="DO204" s="116">
        <f t="shared" ref="DO204:DO267" si="470">LEN($BG204)-LEN(SUBSTITUTE($BG204,"5",""))</f>
        <v>0</v>
      </c>
      <c r="DP204" s="116">
        <f t="shared" ref="DP204:DP267" si="471">LEN($BG204)-LEN(SUBSTITUTE($BG204,"6",""))</f>
        <v>0</v>
      </c>
      <c r="DQ204" s="116">
        <f t="shared" ref="DQ204:DQ267" si="472">LEN($BG204)-LEN(SUBSTITUTE($BG204,"7",""))</f>
        <v>0</v>
      </c>
      <c r="DR204" s="116">
        <f t="shared" ref="DR204:DR267" si="473">LEN($BG204)-LEN(SUBSTITUTE($BG204,"8",""))</f>
        <v>0</v>
      </c>
      <c r="DS204" s="116">
        <f t="shared" ref="DS204:DS267" si="474">LEN($BG204)-LEN(SUBSTITUTE($BG204,"9",""))</f>
        <v>0</v>
      </c>
      <c r="DT204" s="116">
        <f t="shared" si="362"/>
        <v>0</v>
      </c>
      <c r="DU204" s="116">
        <f t="shared" ref="DU204:DU267" si="475">LEN($BG204)-LEN(SUBSTITUTE($BG204,".",""))</f>
        <v>0</v>
      </c>
      <c r="DV204" s="116">
        <f t="shared" si="381"/>
        <v>0</v>
      </c>
      <c r="DW204" s="116">
        <f t="shared" si="382"/>
        <v>0</v>
      </c>
      <c r="DX204" s="114" t="b">
        <f t="shared" si="389"/>
        <v>0</v>
      </c>
      <c r="DY204" s="116" t="str">
        <f t="shared" ref="DY204:DY267" si="476">IF(AND(DV204=DW204,CD204="FAILED CHECKS",DX204=FALSE,DU204&gt;0),"VALID","FAILED CHECKS")</f>
        <v>FAILED CHECKS</v>
      </c>
      <c r="DZ204" s="2"/>
      <c r="EA204" s="105" t="str">
        <f t="shared" si="390"/>
        <v/>
      </c>
      <c r="EB204" s="2"/>
      <c r="EC204" s="105" t="str">
        <f t="shared" si="391"/>
        <v/>
      </c>
      <c r="ED204" s="2"/>
      <c r="EE204" s="105" t="str">
        <f t="shared" si="392"/>
        <v/>
      </c>
      <c r="EF204" s="2"/>
      <c r="EG204" s="6">
        <f t="shared" si="360"/>
        <v>194</v>
      </c>
      <c r="EH204" s="2"/>
      <c r="EI204" s="29" t="str">
        <f>IF(ISBLANK('IP Rules'!P204),"",'IP Rules'!P204)</f>
        <v/>
      </c>
      <c r="EJ204" s="2"/>
      <c r="EK204" s="29" t="str">
        <f>IF(ISBLANK('IP Rules'!R204),"",'IP Rules'!R204)</f>
        <v/>
      </c>
      <c r="EL204" s="2"/>
      <c r="EM204" s="29" t="str">
        <f>IF(ISBLANK('IP Rules'!T204),"",'IP Rules'!T204)</f>
        <v/>
      </c>
      <c r="EN204" s="2"/>
      <c r="EO204" s="7" t="str">
        <f t="shared" si="383"/>
        <v>NO</v>
      </c>
      <c r="EP204" s="7" t="str">
        <f t="shared" si="384"/>
        <v>NO</v>
      </c>
      <c r="EQ204" s="7" t="str">
        <f t="shared" si="385"/>
        <v/>
      </c>
      <c r="ER204" s="7" t="str">
        <f t="shared" si="386"/>
        <v/>
      </c>
      <c r="ES204" s="7" t="str">
        <f>IF(AND(ISNUMBER('IP Rules'!R204),'IP Rules'!R204&gt;=0,'IP Rules'!R204&lt;=65535),"GOOD","BAD")</f>
        <v>BAD</v>
      </c>
      <c r="ET204" s="7" t="str">
        <f>IF(OR(AND(ISNUMBER('IP Rules'!T204),'IP Rules'!T204&gt;=1,'IP Rules'!T204&lt;=65535,'IP Rules'!R204&lt;'IP Rules'!T204),'IP Rules'!T204=""),"GOOD","BAD")</f>
        <v>GOOD</v>
      </c>
      <c r="EU204" s="9" t="str">
        <f t="shared" si="387"/>
        <v/>
      </c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</row>
    <row r="205" spans="1:211" ht="15.75" thickBot="1">
      <c r="A205" s="2"/>
      <c r="B205" s="6">
        <f t="shared" ref="B205:B268" si="477">B204+1</f>
        <v>195</v>
      </c>
      <c r="C205" s="2"/>
      <c r="D205" s="48" t="str">
        <f>IF(ISBLANK('IP Rules'!H205),"",'IP Rules'!H205)</f>
        <v/>
      </c>
      <c r="E205" s="52" t="str">
        <f t="shared" si="393"/>
        <v/>
      </c>
      <c r="F205" s="52" t="str">
        <f t="shared" si="394"/>
        <v/>
      </c>
      <c r="G205" s="52" t="str">
        <f t="shared" si="395"/>
        <v/>
      </c>
      <c r="H205" s="52" t="str">
        <f t="shared" si="396"/>
        <v/>
      </c>
      <c r="I205" s="52" t="str">
        <f t="shared" si="397"/>
        <v/>
      </c>
      <c r="J205" s="52" t="str">
        <f t="shared" si="398"/>
        <v/>
      </c>
      <c r="K205" s="52" t="str">
        <f t="shared" si="399"/>
        <v/>
      </c>
      <c r="L205" s="52" t="str">
        <f t="shared" si="400"/>
        <v/>
      </c>
      <c r="M205" s="2"/>
      <c r="N205" s="52" t="str">
        <f t="shared" si="401"/>
        <v/>
      </c>
      <c r="O205" s="2"/>
      <c r="P205" s="103" t="str">
        <f>IF(UPPER('IP Rules'!H205)="ANY","",IF(LEN(TRIM('IP Rules'!J205))=0,"",'IP Rules'!J205))</f>
        <v/>
      </c>
      <c r="Q205" s="7" t="str">
        <f t="shared" si="402"/>
        <v/>
      </c>
      <c r="R205" s="109" t="str">
        <f t="shared" si="403"/>
        <v>MISSING</v>
      </c>
      <c r="S205" s="109" t="str">
        <f t="shared" si="404"/>
        <v>MISSING</v>
      </c>
      <c r="T205" s="109" t="str">
        <f t="shared" si="405"/>
        <v>MISSING</v>
      </c>
      <c r="U205" s="110" t="str">
        <f t="shared" si="406"/>
        <v>ERROR</v>
      </c>
      <c r="V205" s="111" t="str">
        <f t="shared" si="407"/>
        <v>ERROR</v>
      </c>
      <c r="W205" s="111" t="str">
        <f t="shared" si="408"/>
        <v>ERROR</v>
      </c>
      <c r="X205" s="111" t="str">
        <f t="shared" si="409"/>
        <v>ERROR</v>
      </c>
      <c r="Y205" s="109" t="str">
        <f t="shared" si="410"/>
        <v>ERROR</v>
      </c>
      <c r="Z205" s="110" t="str">
        <f t="shared" si="411"/>
        <v>ERROR</v>
      </c>
      <c r="AA205" s="109" t="str">
        <f t="shared" si="412"/>
        <v>ERROR</v>
      </c>
      <c r="AB205" s="109" t="str">
        <f t="shared" si="413"/>
        <v>ERROR</v>
      </c>
      <c r="AC205" s="109" t="str">
        <f t="shared" si="414"/>
        <v>ERROR</v>
      </c>
      <c r="AD205" s="109" t="str">
        <f t="shared" si="415"/>
        <v>ERROR</v>
      </c>
      <c r="AE205" s="110" t="str">
        <f t="shared" si="416"/>
        <v>ERROR</v>
      </c>
      <c r="AF205" s="7" t="str">
        <f t="shared" si="417"/>
        <v/>
      </c>
      <c r="AG205" s="104" t="str">
        <f t="shared" si="418"/>
        <v/>
      </c>
      <c r="AH205" s="104" t="str">
        <f t="shared" si="419"/>
        <v/>
      </c>
      <c r="AI205" s="104" t="str">
        <f t="shared" si="420"/>
        <v/>
      </c>
      <c r="AJ205" s="114" t="str">
        <f>IF(AND(Q205&lt;&gt;"ERROR",UPPER('IP Rules'!D205)="GLOBAL",UPPER(N205)="ANY"),"All_IPs","")</f>
        <v/>
      </c>
      <c r="AK205" s="114" t="str">
        <f>IF(AND(Q205&lt;&gt;"ERROR",UPPER('IP Rules'!D205)="NATIONAL",UPPER(N205)="ANY"),"GRP_ALL_CNSP_SUBNETS","")</f>
        <v/>
      </c>
      <c r="AL205" s="104" t="str">
        <f>IF(LEN(TRIM(D205))=0,"",IF(AND(Q205&lt;&gt;"ERROR",UPPER('IP Rules'!H205)&lt;&gt;"ANY"),AI205&amp;N205&amp;"_"&amp;AG205,""))</f>
        <v/>
      </c>
      <c r="AM205" s="109" t="str">
        <f t="shared" si="421"/>
        <v>FAILED CHECKS</v>
      </c>
      <c r="AN205" s="2"/>
      <c r="AO205" s="62" t="str">
        <f t="shared" si="388"/>
        <v/>
      </c>
      <c r="AP205" s="26"/>
      <c r="AQ205" s="62" t="str">
        <f t="shared" si="422"/>
        <v/>
      </c>
      <c r="AR205" s="26"/>
      <c r="AS205" s="6">
        <f>'IP Rules'!F205</f>
        <v>0</v>
      </c>
      <c r="AT205" s="2"/>
      <c r="AU205" s="6">
        <f t="shared" si="423"/>
        <v>195</v>
      </c>
      <c r="AV205" s="2"/>
      <c r="AW205" s="46" t="str">
        <f>IF(ISBLANK('IP Rules'!L205),"",'IP Rules'!L205)</f>
        <v/>
      </c>
      <c r="AX205" s="2"/>
      <c r="AY205" s="52" t="str">
        <f t="shared" si="424"/>
        <v/>
      </c>
      <c r="AZ205" s="52" t="str">
        <f t="shared" si="425"/>
        <v/>
      </c>
      <c r="BA205" s="52" t="str">
        <f t="shared" si="426"/>
        <v/>
      </c>
      <c r="BB205" s="52" t="str">
        <f t="shared" si="427"/>
        <v/>
      </c>
      <c r="BC205" s="52" t="str">
        <f t="shared" si="428"/>
        <v/>
      </c>
      <c r="BD205" s="52" t="str">
        <f t="shared" si="429"/>
        <v/>
      </c>
      <c r="BE205" s="52" t="str">
        <f t="shared" si="430"/>
        <v/>
      </c>
      <c r="BF205" s="52" t="str">
        <f t="shared" si="431"/>
        <v/>
      </c>
      <c r="BG205" s="52" t="str">
        <f t="shared" si="432"/>
        <v/>
      </c>
      <c r="BH205" s="2"/>
      <c r="BI205" s="103" t="str">
        <f>IF(ISBLANK('IP Rules'!N205),"",'IP Rules'!N205)</f>
        <v/>
      </c>
      <c r="BJ205" s="110" t="str">
        <f t="shared" si="363"/>
        <v/>
      </c>
      <c r="BK205" s="109" t="str">
        <f t="shared" si="364"/>
        <v>MISSING</v>
      </c>
      <c r="BL205" s="109" t="str">
        <f t="shared" si="365"/>
        <v>MISSING</v>
      </c>
      <c r="BM205" s="109" t="str">
        <f t="shared" si="366"/>
        <v>MISSING</v>
      </c>
      <c r="BN205" s="110" t="str">
        <f t="shared" si="367"/>
        <v>ERROR</v>
      </c>
      <c r="BO205" s="111" t="str">
        <f t="shared" si="368"/>
        <v>ERROR</v>
      </c>
      <c r="BP205" s="111" t="str">
        <f t="shared" si="369"/>
        <v>ERROR</v>
      </c>
      <c r="BQ205" s="111" t="str">
        <f t="shared" si="370"/>
        <v>ERROR</v>
      </c>
      <c r="BR205" s="109" t="str">
        <f t="shared" si="371"/>
        <v>ERROR</v>
      </c>
      <c r="BS205" s="110" t="str">
        <f t="shared" si="372"/>
        <v>ERROR</v>
      </c>
      <c r="BT205" s="109" t="str">
        <f t="shared" si="433"/>
        <v>ERROR</v>
      </c>
      <c r="BU205" s="109" t="str">
        <f t="shared" si="434"/>
        <v>ERROR</v>
      </c>
      <c r="BV205" s="109" t="str">
        <f t="shared" si="435"/>
        <v>ERROR</v>
      </c>
      <c r="BW205" s="109" t="str">
        <f t="shared" si="436"/>
        <v>ERROR</v>
      </c>
      <c r="BX205" s="110" t="str">
        <f t="shared" si="373"/>
        <v>ERROR</v>
      </c>
      <c r="BY205" s="110" t="str">
        <f t="shared" si="361"/>
        <v/>
      </c>
      <c r="BZ205" s="117" t="str">
        <f t="shared" si="437"/>
        <v>OK</v>
      </c>
      <c r="CA205" s="104" t="str">
        <f t="shared" si="374"/>
        <v/>
      </c>
      <c r="CB205" s="104" t="str">
        <f t="shared" si="375"/>
        <v/>
      </c>
      <c r="CC205" s="104" t="str">
        <f t="shared" si="376"/>
        <v/>
      </c>
      <c r="CD205" s="109" t="str">
        <f t="shared" si="438"/>
        <v>FAILED CHECKS</v>
      </c>
      <c r="CE205" s="22"/>
      <c r="CF205" s="116" t="str">
        <f t="shared" si="377"/>
        <v>ERROR</v>
      </c>
      <c r="CG205" s="116" t="str">
        <f t="shared" si="378"/>
        <v>-</v>
      </c>
      <c r="CH205" s="116" t="str">
        <f t="shared" si="379"/>
        <v>-</v>
      </c>
      <c r="CI205" s="116" t="str">
        <f t="shared" si="380"/>
        <v>-</v>
      </c>
      <c r="CJ205" s="116">
        <f t="shared" si="439"/>
        <v>0</v>
      </c>
      <c r="CK205" s="116">
        <f t="shared" si="440"/>
        <v>0</v>
      </c>
      <c r="CL205" s="116">
        <f t="shared" si="441"/>
        <v>0</v>
      </c>
      <c r="CM205" s="116">
        <f t="shared" si="442"/>
        <v>0</v>
      </c>
      <c r="CN205" s="116">
        <f t="shared" si="443"/>
        <v>0</v>
      </c>
      <c r="CO205" s="116">
        <f t="shared" si="444"/>
        <v>0</v>
      </c>
      <c r="CP205" s="116">
        <f t="shared" si="445"/>
        <v>0</v>
      </c>
      <c r="CQ205" s="116">
        <f t="shared" si="446"/>
        <v>0</v>
      </c>
      <c r="CR205" s="116">
        <f t="shared" si="447"/>
        <v>0</v>
      </c>
      <c r="CS205" s="116">
        <f t="shared" si="448"/>
        <v>0</v>
      </c>
      <c r="CT205" s="116">
        <f t="shared" si="449"/>
        <v>0</v>
      </c>
      <c r="CU205" s="116">
        <f t="shared" si="450"/>
        <v>0</v>
      </c>
      <c r="CV205" s="116">
        <f t="shared" si="451"/>
        <v>0</v>
      </c>
      <c r="CW205" s="116">
        <f t="shared" si="452"/>
        <v>0</v>
      </c>
      <c r="CX205" s="116">
        <f t="shared" si="453"/>
        <v>0</v>
      </c>
      <c r="CY205" s="116">
        <f t="shared" si="454"/>
        <v>0</v>
      </c>
      <c r="CZ205" s="116">
        <f t="shared" si="455"/>
        <v>0</v>
      </c>
      <c r="DA205" s="116">
        <f t="shared" si="456"/>
        <v>0</v>
      </c>
      <c r="DB205" s="116">
        <f t="shared" si="457"/>
        <v>0</v>
      </c>
      <c r="DC205" s="116">
        <f t="shared" si="458"/>
        <v>0</v>
      </c>
      <c r="DD205" s="116">
        <f t="shared" si="459"/>
        <v>0</v>
      </c>
      <c r="DE205" s="116">
        <f t="shared" si="460"/>
        <v>0</v>
      </c>
      <c r="DF205" s="116">
        <f t="shared" si="461"/>
        <v>0</v>
      </c>
      <c r="DG205" s="116">
        <f t="shared" si="462"/>
        <v>0</v>
      </c>
      <c r="DH205" s="116">
        <f t="shared" si="463"/>
        <v>0</v>
      </c>
      <c r="DI205" s="116">
        <f t="shared" si="464"/>
        <v>0</v>
      </c>
      <c r="DJ205" s="116">
        <f t="shared" si="465"/>
        <v>0</v>
      </c>
      <c r="DK205" s="116">
        <f t="shared" si="466"/>
        <v>0</v>
      </c>
      <c r="DL205" s="116">
        <f t="shared" si="467"/>
        <v>0</v>
      </c>
      <c r="DM205" s="116">
        <f t="shared" si="468"/>
        <v>0</v>
      </c>
      <c r="DN205" s="116">
        <f t="shared" si="469"/>
        <v>0</v>
      </c>
      <c r="DO205" s="116">
        <f t="shared" si="470"/>
        <v>0</v>
      </c>
      <c r="DP205" s="116">
        <f t="shared" si="471"/>
        <v>0</v>
      </c>
      <c r="DQ205" s="116">
        <f t="shared" si="472"/>
        <v>0</v>
      </c>
      <c r="DR205" s="116">
        <f t="shared" si="473"/>
        <v>0</v>
      </c>
      <c r="DS205" s="116">
        <f t="shared" si="474"/>
        <v>0</v>
      </c>
      <c r="DT205" s="116">
        <f t="shared" si="362"/>
        <v>0</v>
      </c>
      <c r="DU205" s="116">
        <f t="shared" si="475"/>
        <v>0</v>
      </c>
      <c r="DV205" s="116">
        <f t="shared" si="381"/>
        <v>0</v>
      </c>
      <c r="DW205" s="116">
        <f t="shared" si="382"/>
        <v>0</v>
      </c>
      <c r="DX205" s="114" t="b">
        <f t="shared" si="389"/>
        <v>0</v>
      </c>
      <c r="DY205" s="116" t="str">
        <f t="shared" si="476"/>
        <v>FAILED CHECKS</v>
      </c>
      <c r="DZ205" s="2"/>
      <c r="EA205" s="105" t="str">
        <f t="shared" si="390"/>
        <v/>
      </c>
      <c r="EB205" s="2"/>
      <c r="EC205" s="105" t="str">
        <f t="shared" si="391"/>
        <v/>
      </c>
      <c r="ED205" s="2"/>
      <c r="EE205" s="105" t="str">
        <f t="shared" si="392"/>
        <v/>
      </c>
      <c r="EF205" s="2"/>
      <c r="EG205" s="6">
        <f t="shared" ref="EG205:EG268" si="478">EG204+1</f>
        <v>195</v>
      </c>
      <c r="EH205" s="2"/>
      <c r="EI205" s="29" t="str">
        <f>IF(ISBLANK('IP Rules'!P205),"",'IP Rules'!P205)</f>
        <v/>
      </c>
      <c r="EJ205" s="2"/>
      <c r="EK205" s="29" t="str">
        <f>IF(ISBLANK('IP Rules'!R205),"",'IP Rules'!R205)</f>
        <v/>
      </c>
      <c r="EL205" s="2"/>
      <c r="EM205" s="29" t="str">
        <f>IF(ISBLANK('IP Rules'!T205),"",'IP Rules'!T205)</f>
        <v/>
      </c>
      <c r="EN205" s="2"/>
      <c r="EO205" s="7" t="str">
        <f t="shared" si="383"/>
        <v>NO</v>
      </c>
      <c r="EP205" s="7" t="str">
        <f t="shared" si="384"/>
        <v>NO</v>
      </c>
      <c r="EQ205" s="7" t="str">
        <f t="shared" si="385"/>
        <v/>
      </c>
      <c r="ER205" s="7" t="str">
        <f t="shared" si="386"/>
        <v/>
      </c>
      <c r="ES205" s="7" t="str">
        <f>IF(AND(ISNUMBER('IP Rules'!R205),'IP Rules'!R205&gt;=0,'IP Rules'!R205&lt;=65535),"GOOD","BAD")</f>
        <v>BAD</v>
      </c>
      <c r="ET205" s="7" t="str">
        <f>IF(OR(AND(ISNUMBER('IP Rules'!T205),'IP Rules'!T205&gt;=1,'IP Rules'!T205&lt;=65535,'IP Rules'!R205&lt;'IP Rules'!T205),'IP Rules'!T205=""),"GOOD","BAD")</f>
        <v>GOOD</v>
      </c>
      <c r="EU205" s="9" t="str">
        <f t="shared" si="387"/>
        <v/>
      </c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</row>
    <row r="206" spans="1:211" ht="15.75" thickBot="1">
      <c r="A206" s="2"/>
      <c r="B206" s="6">
        <f t="shared" si="477"/>
        <v>196</v>
      </c>
      <c r="C206" s="2"/>
      <c r="D206" s="48" t="str">
        <f>IF(ISBLANK('IP Rules'!H206),"",'IP Rules'!H206)</f>
        <v/>
      </c>
      <c r="E206" s="52" t="str">
        <f t="shared" si="393"/>
        <v/>
      </c>
      <c r="F206" s="52" t="str">
        <f t="shared" si="394"/>
        <v/>
      </c>
      <c r="G206" s="52" t="str">
        <f t="shared" si="395"/>
        <v/>
      </c>
      <c r="H206" s="52" t="str">
        <f t="shared" si="396"/>
        <v/>
      </c>
      <c r="I206" s="52" t="str">
        <f t="shared" si="397"/>
        <v/>
      </c>
      <c r="J206" s="52" t="str">
        <f t="shared" si="398"/>
        <v/>
      </c>
      <c r="K206" s="52" t="str">
        <f t="shared" si="399"/>
        <v/>
      </c>
      <c r="L206" s="52" t="str">
        <f t="shared" si="400"/>
        <v/>
      </c>
      <c r="M206" s="2"/>
      <c r="N206" s="52" t="str">
        <f t="shared" si="401"/>
        <v/>
      </c>
      <c r="O206" s="2"/>
      <c r="P206" s="103" t="str">
        <f>IF(UPPER('IP Rules'!H206)="ANY","",IF(LEN(TRIM('IP Rules'!J206))=0,"",'IP Rules'!J206))</f>
        <v/>
      </c>
      <c r="Q206" s="7" t="str">
        <f t="shared" si="402"/>
        <v/>
      </c>
      <c r="R206" s="109" t="str">
        <f t="shared" si="403"/>
        <v>MISSING</v>
      </c>
      <c r="S206" s="109" t="str">
        <f t="shared" si="404"/>
        <v>MISSING</v>
      </c>
      <c r="T206" s="109" t="str">
        <f t="shared" si="405"/>
        <v>MISSING</v>
      </c>
      <c r="U206" s="110" t="str">
        <f t="shared" si="406"/>
        <v>ERROR</v>
      </c>
      <c r="V206" s="111" t="str">
        <f t="shared" si="407"/>
        <v>ERROR</v>
      </c>
      <c r="W206" s="111" t="str">
        <f t="shared" si="408"/>
        <v>ERROR</v>
      </c>
      <c r="X206" s="111" t="str">
        <f t="shared" si="409"/>
        <v>ERROR</v>
      </c>
      <c r="Y206" s="109" t="str">
        <f t="shared" si="410"/>
        <v>ERROR</v>
      </c>
      <c r="Z206" s="110" t="str">
        <f t="shared" si="411"/>
        <v>ERROR</v>
      </c>
      <c r="AA206" s="109" t="str">
        <f t="shared" si="412"/>
        <v>ERROR</v>
      </c>
      <c r="AB206" s="109" t="str">
        <f t="shared" si="413"/>
        <v>ERROR</v>
      </c>
      <c r="AC206" s="109" t="str">
        <f t="shared" si="414"/>
        <v>ERROR</v>
      </c>
      <c r="AD206" s="109" t="str">
        <f t="shared" si="415"/>
        <v>ERROR</v>
      </c>
      <c r="AE206" s="110" t="str">
        <f t="shared" si="416"/>
        <v>ERROR</v>
      </c>
      <c r="AF206" s="7" t="str">
        <f t="shared" si="417"/>
        <v/>
      </c>
      <c r="AG206" s="104" t="str">
        <f t="shared" si="418"/>
        <v/>
      </c>
      <c r="AH206" s="104" t="str">
        <f t="shared" si="419"/>
        <v/>
      </c>
      <c r="AI206" s="104" t="str">
        <f t="shared" si="420"/>
        <v/>
      </c>
      <c r="AJ206" s="114" t="str">
        <f>IF(AND(Q206&lt;&gt;"ERROR",UPPER('IP Rules'!D206)="GLOBAL",UPPER(N206)="ANY"),"All_IPs","")</f>
        <v/>
      </c>
      <c r="AK206" s="114" t="str">
        <f>IF(AND(Q206&lt;&gt;"ERROR",UPPER('IP Rules'!D206)="NATIONAL",UPPER(N206)="ANY"),"GRP_ALL_CNSP_SUBNETS","")</f>
        <v/>
      </c>
      <c r="AL206" s="104" t="str">
        <f>IF(LEN(TRIM(D206))=0,"",IF(AND(Q206&lt;&gt;"ERROR",UPPER('IP Rules'!H206)&lt;&gt;"ANY"),AI206&amp;N206&amp;"_"&amp;AG206,""))</f>
        <v/>
      </c>
      <c r="AM206" s="109" t="str">
        <f t="shared" si="421"/>
        <v>FAILED CHECKS</v>
      </c>
      <c r="AN206" s="2"/>
      <c r="AO206" s="62" t="str">
        <f t="shared" si="388"/>
        <v/>
      </c>
      <c r="AP206" s="26"/>
      <c r="AQ206" s="62" t="str">
        <f t="shared" si="422"/>
        <v/>
      </c>
      <c r="AR206" s="26"/>
      <c r="AS206" s="6">
        <f>'IP Rules'!F206</f>
        <v>0</v>
      </c>
      <c r="AT206" s="2"/>
      <c r="AU206" s="6">
        <f t="shared" si="423"/>
        <v>196</v>
      </c>
      <c r="AV206" s="2"/>
      <c r="AW206" s="46" t="str">
        <f>IF(ISBLANK('IP Rules'!L206),"",'IP Rules'!L206)</f>
        <v/>
      </c>
      <c r="AX206" s="2"/>
      <c r="AY206" s="52" t="str">
        <f t="shared" si="424"/>
        <v/>
      </c>
      <c r="AZ206" s="52" t="str">
        <f t="shared" si="425"/>
        <v/>
      </c>
      <c r="BA206" s="52" t="str">
        <f t="shared" si="426"/>
        <v/>
      </c>
      <c r="BB206" s="52" t="str">
        <f t="shared" si="427"/>
        <v/>
      </c>
      <c r="BC206" s="52" t="str">
        <f t="shared" si="428"/>
        <v/>
      </c>
      <c r="BD206" s="52" t="str">
        <f t="shared" si="429"/>
        <v/>
      </c>
      <c r="BE206" s="52" t="str">
        <f t="shared" si="430"/>
        <v/>
      </c>
      <c r="BF206" s="52" t="str">
        <f t="shared" si="431"/>
        <v/>
      </c>
      <c r="BG206" s="52" t="str">
        <f t="shared" si="432"/>
        <v/>
      </c>
      <c r="BH206" s="2"/>
      <c r="BI206" s="103" t="str">
        <f>IF(ISBLANK('IP Rules'!N206),"",'IP Rules'!N206)</f>
        <v/>
      </c>
      <c r="BJ206" s="110" t="str">
        <f t="shared" si="363"/>
        <v/>
      </c>
      <c r="BK206" s="109" t="str">
        <f t="shared" si="364"/>
        <v>MISSING</v>
      </c>
      <c r="BL206" s="109" t="str">
        <f t="shared" si="365"/>
        <v>MISSING</v>
      </c>
      <c r="BM206" s="109" t="str">
        <f t="shared" si="366"/>
        <v>MISSING</v>
      </c>
      <c r="BN206" s="110" t="str">
        <f t="shared" si="367"/>
        <v>ERROR</v>
      </c>
      <c r="BO206" s="111" t="str">
        <f t="shared" si="368"/>
        <v>ERROR</v>
      </c>
      <c r="BP206" s="111" t="str">
        <f t="shared" si="369"/>
        <v>ERROR</v>
      </c>
      <c r="BQ206" s="111" t="str">
        <f t="shared" si="370"/>
        <v>ERROR</v>
      </c>
      <c r="BR206" s="109" t="str">
        <f t="shared" si="371"/>
        <v>ERROR</v>
      </c>
      <c r="BS206" s="110" t="str">
        <f t="shared" si="372"/>
        <v>ERROR</v>
      </c>
      <c r="BT206" s="109" t="str">
        <f t="shared" si="433"/>
        <v>ERROR</v>
      </c>
      <c r="BU206" s="109" t="str">
        <f t="shared" si="434"/>
        <v>ERROR</v>
      </c>
      <c r="BV206" s="109" t="str">
        <f t="shared" si="435"/>
        <v>ERROR</v>
      </c>
      <c r="BW206" s="109" t="str">
        <f t="shared" si="436"/>
        <v>ERROR</v>
      </c>
      <c r="BX206" s="110" t="str">
        <f t="shared" si="373"/>
        <v>ERROR</v>
      </c>
      <c r="BY206" s="110" t="str">
        <f t="shared" si="361"/>
        <v/>
      </c>
      <c r="BZ206" s="117" t="str">
        <f t="shared" si="437"/>
        <v>OK</v>
      </c>
      <c r="CA206" s="104" t="str">
        <f t="shared" si="374"/>
        <v/>
      </c>
      <c r="CB206" s="104" t="str">
        <f t="shared" si="375"/>
        <v/>
      </c>
      <c r="CC206" s="104" t="str">
        <f t="shared" si="376"/>
        <v/>
      </c>
      <c r="CD206" s="109" t="str">
        <f t="shared" si="438"/>
        <v>FAILED CHECKS</v>
      </c>
      <c r="CE206" s="22"/>
      <c r="CF206" s="116" t="str">
        <f t="shared" si="377"/>
        <v>ERROR</v>
      </c>
      <c r="CG206" s="116" t="str">
        <f t="shared" si="378"/>
        <v>-</v>
      </c>
      <c r="CH206" s="116" t="str">
        <f t="shared" si="379"/>
        <v>-</v>
      </c>
      <c r="CI206" s="116" t="str">
        <f t="shared" si="380"/>
        <v>-</v>
      </c>
      <c r="CJ206" s="116">
        <f t="shared" si="439"/>
        <v>0</v>
      </c>
      <c r="CK206" s="116">
        <f t="shared" si="440"/>
        <v>0</v>
      </c>
      <c r="CL206" s="116">
        <f t="shared" si="441"/>
        <v>0</v>
      </c>
      <c r="CM206" s="116">
        <f t="shared" si="442"/>
        <v>0</v>
      </c>
      <c r="CN206" s="116">
        <f t="shared" si="443"/>
        <v>0</v>
      </c>
      <c r="CO206" s="116">
        <f t="shared" si="444"/>
        <v>0</v>
      </c>
      <c r="CP206" s="116">
        <f t="shared" si="445"/>
        <v>0</v>
      </c>
      <c r="CQ206" s="116">
        <f t="shared" si="446"/>
        <v>0</v>
      </c>
      <c r="CR206" s="116">
        <f t="shared" si="447"/>
        <v>0</v>
      </c>
      <c r="CS206" s="116">
        <f t="shared" si="448"/>
        <v>0</v>
      </c>
      <c r="CT206" s="116">
        <f t="shared" si="449"/>
        <v>0</v>
      </c>
      <c r="CU206" s="116">
        <f t="shared" si="450"/>
        <v>0</v>
      </c>
      <c r="CV206" s="116">
        <f t="shared" si="451"/>
        <v>0</v>
      </c>
      <c r="CW206" s="116">
        <f t="shared" si="452"/>
        <v>0</v>
      </c>
      <c r="CX206" s="116">
        <f t="shared" si="453"/>
        <v>0</v>
      </c>
      <c r="CY206" s="116">
        <f t="shared" si="454"/>
        <v>0</v>
      </c>
      <c r="CZ206" s="116">
        <f t="shared" si="455"/>
        <v>0</v>
      </c>
      <c r="DA206" s="116">
        <f t="shared" si="456"/>
        <v>0</v>
      </c>
      <c r="DB206" s="116">
        <f t="shared" si="457"/>
        <v>0</v>
      </c>
      <c r="DC206" s="116">
        <f t="shared" si="458"/>
        <v>0</v>
      </c>
      <c r="DD206" s="116">
        <f t="shared" si="459"/>
        <v>0</v>
      </c>
      <c r="DE206" s="116">
        <f t="shared" si="460"/>
        <v>0</v>
      </c>
      <c r="DF206" s="116">
        <f t="shared" si="461"/>
        <v>0</v>
      </c>
      <c r="DG206" s="116">
        <f t="shared" si="462"/>
        <v>0</v>
      </c>
      <c r="DH206" s="116">
        <f t="shared" si="463"/>
        <v>0</v>
      </c>
      <c r="DI206" s="116">
        <f t="shared" si="464"/>
        <v>0</v>
      </c>
      <c r="DJ206" s="116">
        <f t="shared" si="465"/>
        <v>0</v>
      </c>
      <c r="DK206" s="116">
        <f t="shared" si="466"/>
        <v>0</v>
      </c>
      <c r="DL206" s="116">
        <f t="shared" si="467"/>
        <v>0</v>
      </c>
      <c r="DM206" s="116">
        <f t="shared" si="468"/>
        <v>0</v>
      </c>
      <c r="DN206" s="116">
        <f t="shared" si="469"/>
        <v>0</v>
      </c>
      <c r="DO206" s="116">
        <f t="shared" si="470"/>
        <v>0</v>
      </c>
      <c r="DP206" s="116">
        <f t="shared" si="471"/>
        <v>0</v>
      </c>
      <c r="DQ206" s="116">
        <f t="shared" si="472"/>
        <v>0</v>
      </c>
      <c r="DR206" s="116">
        <f t="shared" si="473"/>
        <v>0</v>
      </c>
      <c r="DS206" s="116">
        <f t="shared" si="474"/>
        <v>0</v>
      </c>
      <c r="DT206" s="116">
        <f t="shared" si="362"/>
        <v>0</v>
      </c>
      <c r="DU206" s="116">
        <f t="shared" si="475"/>
        <v>0</v>
      </c>
      <c r="DV206" s="116">
        <f t="shared" si="381"/>
        <v>0</v>
      </c>
      <c r="DW206" s="116">
        <f t="shared" si="382"/>
        <v>0</v>
      </c>
      <c r="DX206" s="114" t="b">
        <f t="shared" si="389"/>
        <v>0</v>
      </c>
      <c r="DY206" s="116" t="str">
        <f t="shared" si="476"/>
        <v>FAILED CHECKS</v>
      </c>
      <c r="DZ206" s="2"/>
      <c r="EA206" s="105" t="str">
        <f t="shared" si="390"/>
        <v/>
      </c>
      <c r="EB206" s="2"/>
      <c r="EC206" s="105" t="str">
        <f t="shared" si="391"/>
        <v/>
      </c>
      <c r="ED206" s="2"/>
      <c r="EE206" s="105" t="str">
        <f t="shared" si="392"/>
        <v/>
      </c>
      <c r="EF206" s="2"/>
      <c r="EG206" s="6">
        <f t="shared" si="478"/>
        <v>196</v>
      </c>
      <c r="EH206" s="2"/>
      <c r="EI206" s="29" t="str">
        <f>IF(ISBLANK('IP Rules'!P206),"",'IP Rules'!P206)</f>
        <v/>
      </c>
      <c r="EJ206" s="2"/>
      <c r="EK206" s="29" t="str">
        <f>IF(ISBLANK('IP Rules'!R206),"",'IP Rules'!R206)</f>
        <v/>
      </c>
      <c r="EL206" s="2"/>
      <c r="EM206" s="29" t="str">
        <f>IF(ISBLANK('IP Rules'!T206),"",'IP Rules'!T206)</f>
        <v/>
      </c>
      <c r="EN206" s="2"/>
      <c r="EO206" s="7" t="str">
        <f t="shared" si="383"/>
        <v>NO</v>
      </c>
      <c r="EP206" s="7" t="str">
        <f t="shared" si="384"/>
        <v>NO</v>
      </c>
      <c r="EQ206" s="7" t="str">
        <f t="shared" si="385"/>
        <v/>
      </c>
      <c r="ER206" s="7" t="str">
        <f t="shared" si="386"/>
        <v/>
      </c>
      <c r="ES206" s="7" t="str">
        <f>IF(AND(ISNUMBER('IP Rules'!R206),'IP Rules'!R206&gt;=0,'IP Rules'!R206&lt;=65535),"GOOD","BAD")</f>
        <v>BAD</v>
      </c>
      <c r="ET206" s="7" t="str">
        <f>IF(OR(AND(ISNUMBER('IP Rules'!T206),'IP Rules'!T206&gt;=1,'IP Rules'!T206&lt;=65535,'IP Rules'!R206&lt;'IP Rules'!T206),'IP Rules'!T206=""),"GOOD","BAD")</f>
        <v>GOOD</v>
      </c>
      <c r="EU206" s="9" t="str">
        <f t="shared" si="387"/>
        <v/>
      </c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</row>
    <row r="207" spans="1:211" ht="15.75" thickBot="1">
      <c r="A207" s="2"/>
      <c r="B207" s="6">
        <f t="shared" si="477"/>
        <v>197</v>
      </c>
      <c r="C207" s="2"/>
      <c r="D207" s="48" t="str">
        <f>IF(ISBLANK('IP Rules'!H207),"",'IP Rules'!H207)</f>
        <v/>
      </c>
      <c r="E207" s="52" t="str">
        <f t="shared" si="393"/>
        <v/>
      </c>
      <c r="F207" s="52" t="str">
        <f t="shared" si="394"/>
        <v/>
      </c>
      <c r="G207" s="52" t="str">
        <f t="shared" si="395"/>
        <v/>
      </c>
      <c r="H207" s="52" t="str">
        <f t="shared" si="396"/>
        <v/>
      </c>
      <c r="I207" s="52" t="str">
        <f t="shared" si="397"/>
        <v/>
      </c>
      <c r="J207" s="52" t="str">
        <f t="shared" si="398"/>
        <v/>
      </c>
      <c r="K207" s="52" t="str">
        <f t="shared" si="399"/>
        <v/>
      </c>
      <c r="L207" s="52" t="str">
        <f t="shared" si="400"/>
        <v/>
      </c>
      <c r="M207" s="2"/>
      <c r="N207" s="52" t="str">
        <f t="shared" si="401"/>
        <v/>
      </c>
      <c r="O207" s="2"/>
      <c r="P207" s="103" t="str">
        <f>IF(UPPER('IP Rules'!H207)="ANY","",IF(LEN(TRIM('IP Rules'!J207))=0,"",'IP Rules'!J207))</f>
        <v/>
      </c>
      <c r="Q207" s="7" t="str">
        <f t="shared" si="402"/>
        <v/>
      </c>
      <c r="R207" s="109" t="str">
        <f t="shared" si="403"/>
        <v>MISSING</v>
      </c>
      <c r="S207" s="109" t="str">
        <f t="shared" si="404"/>
        <v>MISSING</v>
      </c>
      <c r="T207" s="109" t="str">
        <f t="shared" si="405"/>
        <v>MISSING</v>
      </c>
      <c r="U207" s="110" t="str">
        <f t="shared" si="406"/>
        <v>ERROR</v>
      </c>
      <c r="V207" s="111" t="str">
        <f t="shared" si="407"/>
        <v>ERROR</v>
      </c>
      <c r="W207" s="111" t="str">
        <f t="shared" si="408"/>
        <v>ERROR</v>
      </c>
      <c r="X207" s="111" t="str">
        <f t="shared" si="409"/>
        <v>ERROR</v>
      </c>
      <c r="Y207" s="109" t="str">
        <f t="shared" si="410"/>
        <v>ERROR</v>
      </c>
      <c r="Z207" s="110" t="str">
        <f t="shared" si="411"/>
        <v>ERROR</v>
      </c>
      <c r="AA207" s="109" t="str">
        <f t="shared" si="412"/>
        <v>ERROR</v>
      </c>
      <c r="AB207" s="109" t="str">
        <f t="shared" si="413"/>
        <v>ERROR</v>
      </c>
      <c r="AC207" s="109" t="str">
        <f t="shared" si="414"/>
        <v>ERROR</v>
      </c>
      <c r="AD207" s="109" t="str">
        <f t="shared" si="415"/>
        <v>ERROR</v>
      </c>
      <c r="AE207" s="110" t="str">
        <f t="shared" si="416"/>
        <v>ERROR</v>
      </c>
      <c r="AF207" s="7" t="str">
        <f t="shared" si="417"/>
        <v/>
      </c>
      <c r="AG207" s="104" t="str">
        <f t="shared" si="418"/>
        <v/>
      </c>
      <c r="AH207" s="104" t="str">
        <f t="shared" si="419"/>
        <v/>
      </c>
      <c r="AI207" s="104" t="str">
        <f t="shared" si="420"/>
        <v/>
      </c>
      <c r="AJ207" s="114" t="str">
        <f>IF(AND(Q207&lt;&gt;"ERROR",UPPER('IP Rules'!D207)="GLOBAL",UPPER(N207)="ANY"),"All_IPs","")</f>
        <v/>
      </c>
      <c r="AK207" s="114" t="str">
        <f>IF(AND(Q207&lt;&gt;"ERROR",UPPER('IP Rules'!D207)="NATIONAL",UPPER(N207)="ANY"),"GRP_ALL_CNSP_SUBNETS","")</f>
        <v/>
      </c>
      <c r="AL207" s="104" t="str">
        <f>IF(LEN(TRIM(D207))=0,"",IF(AND(Q207&lt;&gt;"ERROR",UPPER('IP Rules'!H207)&lt;&gt;"ANY"),AI207&amp;N207&amp;"_"&amp;AG207,""))</f>
        <v/>
      </c>
      <c r="AM207" s="109" t="str">
        <f t="shared" si="421"/>
        <v>FAILED CHECKS</v>
      </c>
      <c r="AN207" s="2"/>
      <c r="AO207" s="62" t="str">
        <f t="shared" si="388"/>
        <v/>
      </c>
      <c r="AP207" s="26"/>
      <c r="AQ207" s="62" t="str">
        <f t="shared" si="422"/>
        <v/>
      </c>
      <c r="AR207" s="26"/>
      <c r="AS207" s="6">
        <f>'IP Rules'!F207</f>
        <v>0</v>
      </c>
      <c r="AT207" s="2"/>
      <c r="AU207" s="6">
        <f t="shared" si="423"/>
        <v>197</v>
      </c>
      <c r="AV207" s="2"/>
      <c r="AW207" s="46" t="str">
        <f>IF(ISBLANK('IP Rules'!L207),"",'IP Rules'!L207)</f>
        <v/>
      </c>
      <c r="AX207" s="2"/>
      <c r="AY207" s="52" t="str">
        <f t="shared" si="424"/>
        <v/>
      </c>
      <c r="AZ207" s="52" t="str">
        <f t="shared" si="425"/>
        <v/>
      </c>
      <c r="BA207" s="52" t="str">
        <f t="shared" si="426"/>
        <v/>
      </c>
      <c r="BB207" s="52" t="str">
        <f t="shared" si="427"/>
        <v/>
      </c>
      <c r="BC207" s="52" t="str">
        <f t="shared" si="428"/>
        <v/>
      </c>
      <c r="BD207" s="52" t="str">
        <f t="shared" si="429"/>
        <v/>
      </c>
      <c r="BE207" s="52" t="str">
        <f t="shared" si="430"/>
        <v/>
      </c>
      <c r="BF207" s="52" t="str">
        <f t="shared" si="431"/>
        <v/>
      </c>
      <c r="BG207" s="52" t="str">
        <f t="shared" si="432"/>
        <v/>
      </c>
      <c r="BH207" s="2"/>
      <c r="BI207" s="103" t="str">
        <f>IF(ISBLANK('IP Rules'!N207),"",'IP Rules'!N207)</f>
        <v/>
      </c>
      <c r="BJ207" s="110" t="str">
        <f t="shared" si="363"/>
        <v/>
      </c>
      <c r="BK207" s="109" t="str">
        <f t="shared" si="364"/>
        <v>MISSING</v>
      </c>
      <c r="BL207" s="109" t="str">
        <f t="shared" si="365"/>
        <v>MISSING</v>
      </c>
      <c r="BM207" s="109" t="str">
        <f t="shared" si="366"/>
        <v>MISSING</v>
      </c>
      <c r="BN207" s="110" t="str">
        <f t="shared" si="367"/>
        <v>ERROR</v>
      </c>
      <c r="BO207" s="111" t="str">
        <f t="shared" si="368"/>
        <v>ERROR</v>
      </c>
      <c r="BP207" s="111" t="str">
        <f t="shared" si="369"/>
        <v>ERROR</v>
      </c>
      <c r="BQ207" s="111" t="str">
        <f t="shared" si="370"/>
        <v>ERROR</v>
      </c>
      <c r="BR207" s="109" t="str">
        <f t="shared" si="371"/>
        <v>ERROR</v>
      </c>
      <c r="BS207" s="110" t="str">
        <f t="shared" si="372"/>
        <v>ERROR</v>
      </c>
      <c r="BT207" s="109" t="str">
        <f t="shared" si="433"/>
        <v>ERROR</v>
      </c>
      <c r="BU207" s="109" t="str">
        <f t="shared" si="434"/>
        <v>ERROR</v>
      </c>
      <c r="BV207" s="109" t="str">
        <f t="shared" si="435"/>
        <v>ERROR</v>
      </c>
      <c r="BW207" s="109" t="str">
        <f t="shared" si="436"/>
        <v>ERROR</v>
      </c>
      <c r="BX207" s="110" t="str">
        <f t="shared" si="373"/>
        <v>ERROR</v>
      </c>
      <c r="BY207" s="110" t="str">
        <f t="shared" si="361"/>
        <v/>
      </c>
      <c r="BZ207" s="117" t="str">
        <f t="shared" si="437"/>
        <v>OK</v>
      </c>
      <c r="CA207" s="104" t="str">
        <f t="shared" si="374"/>
        <v/>
      </c>
      <c r="CB207" s="104" t="str">
        <f t="shared" si="375"/>
        <v/>
      </c>
      <c r="CC207" s="104" t="str">
        <f t="shared" si="376"/>
        <v/>
      </c>
      <c r="CD207" s="109" t="str">
        <f t="shared" si="438"/>
        <v>FAILED CHECKS</v>
      </c>
      <c r="CE207" s="22"/>
      <c r="CF207" s="116" t="str">
        <f t="shared" si="377"/>
        <v>ERROR</v>
      </c>
      <c r="CG207" s="116" t="str">
        <f t="shared" si="378"/>
        <v>-</v>
      </c>
      <c r="CH207" s="116" t="str">
        <f t="shared" si="379"/>
        <v>-</v>
      </c>
      <c r="CI207" s="116" t="str">
        <f t="shared" si="380"/>
        <v>-</v>
      </c>
      <c r="CJ207" s="116">
        <f t="shared" si="439"/>
        <v>0</v>
      </c>
      <c r="CK207" s="116">
        <f t="shared" si="440"/>
        <v>0</v>
      </c>
      <c r="CL207" s="116">
        <f t="shared" si="441"/>
        <v>0</v>
      </c>
      <c r="CM207" s="116">
        <f t="shared" si="442"/>
        <v>0</v>
      </c>
      <c r="CN207" s="116">
        <f t="shared" si="443"/>
        <v>0</v>
      </c>
      <c r="CO207" s="116">
        <f t="shared" si="444"/>
        <v>0</v>
      </c>
      <c r="CP207" s="116">
        <f t="shared" si="445"/>
        <v>0</v>
      </c>
      <c r="CQ207" s="116">
        <f t="shared" si="446"/>
        <v>0</v>
      </c>
      <c r="CR207" s="116">
        <f t="shared" si="447"/>
        <v>0</v>
      </c>
      <c r="CS207" s="116">
        <f t="shared" si="448"/>
        <v>0</v>
      </c>
      <c r="CT207" s="116">
        <f t="shared" si="449"/>
        <v>0</v>
      </c>
      <c r="CU207" s="116">
        <f t="shared" si="450"/>
        <v>0</v>
      </c>
      <c r="CV207" s="116">
        <f t="shared" si="451"/>
        <v>0</v>
      </c>
      <c r="CW207" s="116">
        <f t="shared" si="452"/>
        <v>0</v>
      </c>
      <c r="CX207" s="116">
        <f t="shared" si="453"/>
        <v>0</v>
      </c>
      <c r="CY207" s="116">
        <f t="shared" si="454"/>
        <v>0</v>
      </c>
      <c r="CZ207" s="116">
        <f t="shared" si="455"/>
        <v>0</v>
      </c>
      <c r="DA207" s="116">
        <f t="shared" si="456"/>
        <v>0</v>
      </c>
      <c r="DB207" s="116">
        <f t="shared" si="457"/>
        <v>0</v>
      </c>
      <c r="DC207" s="116">
        <f t="shared" si="458"/>
        <v>0</v>
      </c>
      <c r="DD207" s="116">
        <f t="shared" si="459"/>
        <v>0</v>
      </c>
      <c r="DE207" s="116">
        <f t="shared" si="460"/>
        <v>0</v>
      </c>
      <c r="DF207" s="116">
        <f t="shared" si="461"/>
        <v>0</v>
      </c>
      <c r="DG207" s="116">
        <f t="shared" si="462"/>
        <v>0</v>
      </c>
      <c r="DH207" s="116">
        <f t="shared" si="463"/>
        <v>0</v>
      </c>
      <c r="DI207" s="116">
        <f t="shared" si="464"/>
        <v>0</v>
      </c>
      <c r="DJ207" s="116">
        <f t="shared" si="465"/>
        <v>0</v>
      </c>
      <c r="DK207" s="116">
        <f t="shared" si="466"/>
        <v>0</v>
      </c>
      <c r="DL207" s="116">
        <f t="shared" si="467"/>
        <v>0</v>
      </c>
      <c r="DM207" s="116">
        <f t="shared" si="468"/>
        <v>0</v>
      </c>
      <c r="DN207" s="116">
        <f t="shared" si="469"/>
        <v>0</v>
      </c>
      <c r="DO207" s="116">
        <f t="shared" si="470"/>
        <v>0</v>
      </c>
      <c r="DP207" s="116">
        <f t="shared" si="471"/>
        <v>0</v>
      </c>
      <c r="DQ207" s="116">
        <f t="shared" si="472"/>
        <v>0</v>
      </c>
      <c r="DR207" s="116">
        <f t="shared" si="473"/>
        <v>0</v>
      </c>
      <c r="DS207" s="116">
        <f t="shared" si="474"/>
        <v>0</v>
      </c>
      <c r="DT207" s="116">
        <f t="shared" si="362"/>
        <v>0</v>
      </c>
      <c r="DU207" s="116">
        <f t="shared" si="475"/>
        <v>0</v>
      </c>
      <c r="DV207" s="116">
        <f t="shared" si="381"/>
        <v>0</v>
      </c>
      <c r="DW207" s="116">
        <f t="shared" si="382"/>
        <v>0</v>
      </c>
      <c r="DX207" s="114" t="b">
        <f t="shared" si="389"/>
        <v>0</v>
      </c>
      <c r="DY207" s="116" t="str">
        <f t="shared" si="476"/>
        <v>FAILED CHECKS</v>
      </c>
      <c r="DZ207" s="2"/>
      <c r="EA207" s="105" t="str">
        <f t="shared" si="390"/>
        <v/>
      </c>
      <c r="EB207" s="2"/>
      <c r="EC207" s="105" t="str">
        <f t="shared" si="391"/>
        <v/>
      </c>
      <c r="ED207" s="2"/>
      <c r="EE207" s="105" t="str">
        <f t="shared" si="392"/>
        <v/>
      </c>
      <c r="EF207" s="2"/>
      <c r="EG207" s="6">
        <f t="shared" si="478"/>
        <v>197</v>
      </c>
      <c r="EH207" s="2"/>
      <c r="EI207" s="29" t="str">
        <f>IF(ISBLANK('IP Rules'!P207),"",'IP Rules'!P207)</f>
        <v/>
      </c>
      <c r="EJ207" s="2"/>
      <c r="EK207" s="29" t="str">
        <f>IF(ISBLANK('IP Rules'!R207),"",'IP Rules'!R207)</f>
        <v/>
      </c>
      <c r="EL207" s="2"/>
      <c r="EM207" s="29" t="str">
        <f>IF(ISBLANK('IP Rules'!T207),"",'IP Rules'!T207)</f>
        <v/>
      </c>
      <c r="EN207" s="2"/>
      <c r="EO207" s="7" t="str">
        <f t="shared" si="383"/>
        <v>NO</v>
      </c>
      <c r="EP207" s="7" t="str">
        <f t="shared" si="384"/>
        <v>NO</v>
      </c>
      <c r="EQ207" s="7" t="str">
        <f t="shared" si="385"/>
        <v/>
      </c>
      <c r="ER207" s="7" t="str">
        <f t="shared" si="386"/>
        <v/>
      </c>
      <c r="ES207" s="7" t="str">
        <f>IF(AND(ISNUMBER('IP Rules'!R207),'IP Rules'!R207&gt;=0,'IP Rules'!R207&lt;=65535),"GOOD","BAD")</f>
        <v>BAD</v>
      </c>
      <c r="ET207" s="7" t="str">
        <f>IF(OR(AND(ISNUMBER('IP Rules'!T207),'IP Rules'!T207&gt;=1,'IP Rules'!T207&lt;=65535,'IP Rules'!R207&lt;'IP Rules'!T207),'IP Rules'!T207=""),"GOOD","BAD")</f>
        <v>GOOD</v>
      </c>
      <c r="EU207" s="9" t="str">
        <f t="shared" si="387"/>
        <v/>
      </c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</row>
    <row r="208" spans="1:211" ht="15.75" thickBot="1">
      <c r="A208" s="2"/>
      <c r="B208" s="6">
        <f t="shared" si="477"/>
        <v>198</v>
      </c>
      <c r="C208" s="2"/>
      <c r="D208" s="48" t="str">
        <f>IF(ISBLANK('IP Rules'!H208),"",'IP Rules'!H208)</f>
        <v/>
      </c>
      <c r="E208" s="52" t="str">
        <f t="shared" si="393"/>
        <v/>
      </c>
      <c r="F208" s="52" t="str">
        <f t="shared" si="394"/>
        <v/>
      </c>
      <c r="G208" s="52" t="str">
        <f t="shared" si="395"/>
        <v/>
      </c>
      <c r="H208" s="52" t="str">
        <f t="shared" si="396"/>
        <v/>
      </c>
      <c r="I208" s="52" t="str">
        <f t="shared" si="397"/>
        <v/>
      </c>
      <c r="J208" s="52" t="str">
        <f t="shared" si="398"/>
        <v/>
      </c>
      <c r="K208" s="52" t="str">
        <f t="shared" si="399"/>
        <v/>
      </c>
      <c r="L208" s="52" t="str">
        <f t="shared" si="400"/>
        <v/>
      </c>
      <c r="M208" s="2"/>
      <c r="N208" s="52" t="str">
        <f t="shared" si="401"/>
        <v/>
      </c>
      <c r="O208" s="2"/>
      <c r="P208" s="103" t="str">
        <f>IF(UPPER('IP Rules'!H208)="ANY","",IF(LEN(TRIM('IP Rules'!J208))=0,"",'IP Rules'!J208))</f>
        <v/>
      </c>
      <c r="Q208" s="7" t="str">
        <f t="shared" si="402"/>
        <v/>
      </c>
      <c r="R208" s="109" t="str">
        <f t="shared" si="403"/>
        <v>MISSING</v>
      </c>
      <c r="S208" s="109" t="str">
        <f t="shared" si="404"/>
        <v>MISSING</v>
      </c>
      <c r="T208" s="109" t="str">
        <f t="shared" si="405"/>
        <v>MISSING</v>
      </c>
      <c r="U208" s="110" t="str">
        <f t="shared" si="406"/>
        <v>ERROR</v>
      </c>
      <c r="V208" s="111" t="str">
        <f t="shared" si="407"/>
        <v>ERROR</v>
      </c>
      <c r="W208" s="111" t="str">
        <f t="shared" si="408"/>
        <v>ERROR</v>
      </c>
      <c r="X208" s="111" t="str">
        <f t="shared" si="409"/>
        <v>ERROR</v>
      </c>
      <c r="Y208" s="109" t="str">
        <f t="shared" si="410"/>
        <v>ERROR</v>
      </c>
      <c r="Z208" s="110" t="str">
        <f t="shared" si="411"/>
        <v>ERROR</v>
      </c>
      <c r="AA208" s="109" t="str">
        <f t="shared" si="412"/>
        <v>ERROR</v>
      </c>
      <c r="AB208" s="109" t="str">
        <f t="shared" si="413"/>
        <v>ERROR</v>
      </c>
      <c r="AC208" s="109" t="str">
        <f t="shared" si="414"/>
        <v>ERROR</v>
      </c>
      <c r="AD208" s="109" t="str">
        <f t="shared" si="415"/>
        <v>ERROR</v>
      </c>
      <c r="AE208" s="110" t="str">
        <f t="shared" si="416"/>
        <v>ERROR</v>
      </c>
      <c r="AF208" s="7" t="str">
        <f t="shared" si="417"/>
        <v/>
      </c>
      <c r="AG208" s="104" t="str">
        <f t="shared" si="418"/>
        <v/>
      </c>
      <c r="AH208" s="104" t="str">
        <f t="shared" si="419"/>
        <v/>
      </c>
      <c r="AI208" s="104" t="str">
        <f t="shared" si="420"/>
        <v/>
      </c>
      <c r="AJ208" s="114" t="str">
        <f>IF(AND(Q208&lt;&gt;"ERROR",UPPER('IP Rules'!D208)="GLOBAL",UPPER(N208)="ANY"),"All_IPs","")</f>
        <v/>
      </c>
      <c r="AK208" s="114" t="str">
        <f>IF(AND(Q208&lt;&gt;"ERROR",UPPER('IP Rules'!D208)="NATIONAL",UPPER(N208)="ANY"),"GRP_ALL_CNSP_SUBNETS","")</f>
        <v/>
      </c>
      <c r="AL208" s="104" t="str">
        <f>IF(LEN(TRIM(D208))=0,"",IF(AND(Q208&lt;&gt;"ERROR",UPPER('IP Rules'!H208)&lt;&gt;"ANY"),AI208&amp;N208&amp;"_"&amp;AG208,""))</f>
        <v/>
      </c>
      <c r="AM208" s="109" t="str">
        <f t="shared" si="421"/>
        <v>FAILED CHECKS</v>
      </c>
      <c r="AN208" s="2"/>
      <c r="AO208" s="62" t="str">
        <f t="shared" si="388"/>
        <v/>
      </c>
      <c r="AP208" s="26"/>
      <c r="AQ208" s="62" t="str">
        <f t="shared" si="422"/>
        <v/>
      </c>
      <c r="AR208" s="26"/>
      <c r="AS208" s="6">
        <f>'IP Rules'!F208</f>
        <v>0</v>
      </c>
      <c r="AT208" s="2"/>
      <c r="AU208" s="6">
        <f t="shared" si="423"/>
        <v>198</v>
      </c>
      <c r="AV208" s="2"/>
      <c r="AW208" s="46" t="str">
        <f>IF(ISBLANK('IP Rules'!L208),"",'IP Rules'!L208)</f>
        <v/>
      </c>
      <c r="AX208" s="2"/>
      <c r="AY208" s="52" t="str">
        <f t="shared" si="424"/>
        <v/>
      </c>
      <c r="AZ208" s="52" t="str">
        <f t="shared" si="425"/>
        <v/>
      </c>
      <c r="BA208" s="52" t="str">
        <f t="shared" si="426"/>
        <v/>
      </c>
      <c r="BB208" s="52" t="str">
        <f t="shared" si="427"/>
        <v/>
      </c>
      <c r="BC208" s="52" t="str">
        <f t="shared" si="428"/>
        <v/>
      </c>
      <c r="BD208" s="52" t="str">
        <f t="shared" si="429"/>
        <v/>
      </c>
      <c r="BE208" s="52" t="str">
        <f t="shared" si="430"/>
        <v/>
      </c>
      <c r="BF208" s="52" t="str">
        <f t="shared" si="431"/>
        <v/>
      </c>
      <c r="BG208" s="52" t="str">
        <f t="shared" si="432"/>
        <v/>
      </c>
      <c r="BH208" s="2"/>
      <c r="BI208" s="103" t="str">
        <f>IF(ISBLANK('IP Rules'!N208),"",'IP Rules'!N208)</f>
        <v/>
      </c>
      <c r="BJ208" s="110" t="str">
        <f t="shared" si="363"/>
        <v/>
      </c>
      <c r="BK208" s="109" t="str">
        <f t="shared" si="364"/>
        <v>MISSING</v>
      </c>
      <c r="BL208" s="109" t="str">
        <f t="shared" si="365"/>
        <v>MISSING</v>
      </c>
      <c r="BM208" s="109" t="str">
        <f t="shared" si="366"/>
        <v>MISSING</v>
      </c>
      <c r="BN208" s="110" t="str">
        <f t="shared" si="367"/>
        <v>ERROR</v>
      </c>
      <c r="BO208" s="111" t="str">
        <f t="shared" si="368"/>
        <v>ERROR</v>
      </c>
      <c r="BP208" s="111" t="str">
        <f t="shared" si="369"/>
        <v>ERROR</v>
      </c>
      <c r="BQ208" s="111" t="str">
        <f t="shared" si="370"/>
        <v>ERROR</v>
      </c>
      <c r="BR208" s="109" t="str">
        <f t="shared" si="371"/>
        <v>ERROR</v>
      </c>
      <c r="BS208" s="110" t="str">
        <f t="shared" si="372"/>
        <v>ERROR</v>
      </c>
      <c r="BT208" s="109" t="str">
        <f t="shared" si="433"/>
        <v>ERROR</v>
      </c>
      <c r="BU208" s="109" t="str">
        <f t="shared" si="434"/>
        <v>ERROR</v>
      </c>
      <c r="BV208" s="109" t="str">
        <f t="shared" si="435"/>
        <v>ERROR</v>
      </c>
      <c r="BW208" s="109" t="str">
        <f t="shared" si="436"/>
        <v>ERROR</v>
      </c>
      <c r="BX208" s="110" t="str">
        <f t="shared" si="373"/>
        <v>ERROR</v>
      </c>
      <c r="BY208" s="110" t="str">
        <f t="shared" si="361"/>
        <v/>
      </c>
      <c r="BZ208" s="117" t="str">
        <f t="shared" si="437"/>
        <v>OK</v>
      </c>
      <c r="CA208" s="104" t="str">
        <f t="shared" si="374"/>
        <v/>
      </c>
      <c r="CB208" s="104" t="str">
        <f t="shared" si="375"/>
        <v/>
      </c>
      <c r="CC208" s="104" t="str">
        <f t="shared" si="376"/>
        <v/>
      </c>
      <c r="CD208" s="109" t="str">
        <f t="shared" si="438"/>
        <v>FAILED CHECKS</v>
      </c>
      <c r="CE208" s="22"/>
      <c r="CF208" s="116" t="str">
        <f t="shared" si="377"/>
        <v>ERROR</v>
      </c>
      <c r="CG208" s="116" t="str">
        <f t="shared" si="378"/>
        <v>-</v>
      </c>
      <c r="CH208" s="116" t="str">
        <f t="shared" si="379"/>
        <v>-</v>
      </c>
      <c r="CI208" s="116" t="str">
        <f t="shared" si="380"/>
        <v>-</v>
      </c>
      <c r="CJ208" s="116">
        <f t="shared" si="439"/>
        <v>0</v>
      </c>
      <c r="CK208" s="116">
        <f t="shared" si="440"/>
        <v>0</v>
      </c>
      <c r="CL208" s="116">
        <f t="shared" si="441"/>
        <v>0</v>
      </c>
      <c r="CM208" s="116">
        <f t="shared" si="442"/>
        <v>0</v>
      </c>
      <c r="CN208" s="116">
        <f t="shared" si="443"/>
        <v>0</v>
      </c>
      <c r="CO208" s="116">
        <f t="shared" si="444"/>
        <v>0</v>
      </c>
      <c r="CP208" s="116">
        <f t="shared" si="445"/>
        <v>0</v>
      </c>
      <c r="CQ208" s="116">
        <f t="shared" si="446"/>
        <v>0</v>
      </c>
      <c r="CR208" s="116">
        <f t="shared" si="447"/>
        <v>0</v>
      </c>
      <c r="CS208" s="116">
        <f t="shared" si="448"/>
        <v>0</v>
      </c>
      <c r="CT208" s="116">
        <f t="shared" si="449"/>
        <v>0</v>
      </c>
      <c r="CU208" s="116">
        <f t="shared" si="450"/>
        <v>0</v>
      </c>
      <c r="CV208" s="116">
        <f t="shared" si="451"/>
        <v>0</v>
      </c>
      <c r="CW208" s="116">
        <f t="shared" si="452"/>
        <v>0</v>
      </c>
      <c r="CX208" s="116">
        <f t="shared" si="453"/>
        <v>0</v>
      </c>
      <c r="CY208" s="116">
        <f t="shared" si="454"/>
        <v>0</v>
      </c>
      <c r="CZ208" s="116">
        <f t="shared" si="455"/>
        <v>0</v>
      </c>
      <c r="DA208" s="116">
        <f t="shared" si="456"/>
        <v>0</v>
      </c>
      <c r="DB208" s="116">
        <f t="shared" si="457"/>
        <v>0</v>
      </c>
      <c r="DC208" s="116">
        <f t="shared" si="458"/>
        <v>0</v>
      </c>
      <c r="DD208" s="116">
        <f t="shared" si="459"/>
        <v>0</v>
      </c>
      <c r="DE208" s="116">
        <f t="shared" si="460"/>
        <v>0</v>
      </c>
      <c r="DF208" s="116">
        <f t="shared" si="461"/>
        <v>0</v>
      </c>
      <c r="DG208" s="116">
        <f t="shared" si="462"/>
        <v>0</v>
      </c>
      <c r="DH208" s="116">
        <f t="shared" si="463"/>
        <v>0</v>
      </c>
      <c r="DI208" s="116">
        <f t="shared" si="464"/>
        <v>0</v>
      </c>
      <c r="DJ208" s="116">
        <f t="shared" si="465"/>
        <v>0</v>
      </c>
      <c r="DK208" s="116">
        <f t="shared" si="466"/>
        <v>0</v>
      </c>
      <c r="DL208" s="116">
        <f t="shared" si="467"/>
        <v>0</v>
      </c>
      <c r="DM208" s="116">
        <f t="shared" si="468"/>
        <v>0</v>
      </c>
      <c r="DN208" s="116">
        <f t="shared" si="469"/>
        <v>0</v>
      </c>
      <c r="DO208" s="116">
        <f t="shared" si="470"/>
        <v>0</v>
      </c>
      <c r="DP208" s="116">
        <f t="shared" si="471"/>
        <v>0</v>
      </c>
      <c r="DQ208" s="116">
        <f t="shared" si="472"/>
        <v>0</v>
      </c>
      <c r="DR208" s="116">
        <f t="shared" si="473"/>
        <v>0</v>
      </c>
      <c r="DS208" s="116">
        <f t="shared" si="474"/>
        <v>0</v>
      </c>
      <c r="DT208" s="116">
        <f t="shared" si="362"/>
        <v>0</v>
      </c>
      <c r="DU208" s="116">
        <f t="shared" si="475"/>
        <v>0</v>
      </c>
      <c r="DV208" s="116">
        <f t="shared" si="381"/>
        <v>0</v>
      </c>
      <c r="DW208" s="116">
        <f t="shared" si="382"/>
        <v>0</v>
      </c>
      <c r="DX208" s="114" t="b">
        <f t="shared" si="389"/>
        <v>0</v>
      </c>
      <c r="DY208" s="116" t="str">
        <f t="shared" si="476"/>
        <v>FAILED CHECKS</v>
      </c>
      <c r="DZ208" s="2"/>
      <c r="EA208" s="105" t="str">
        <f t="shared" si="390"/>
        <v/>
      </c>
      <c r="EB208" s="2"/>
      <c r="EC208" s="105" t="str">
        <f t="shared" si="391"/>
        <v/>
      </c>
      <c r="ED208" s="2"/>
      <c r="EE208" s="105" t="str">
        <f t="shared" si="392"/>
        <v/>
      </c>
      <c r="EF208" s="2"/>
      <c r="EG208" s="6">
        <f t="shared" si="478"/>
        <v>198</v>
      </c>
      <c r="EH208" s="2"/>
      <c r="EI208" s="29" t="str">
        <f>IF(ISBLANK('IP Rules'!P208),"",'IP Rules'!P208)</f>
        <v/>
      </c>
      <c r="EJ208" s="2"/>
      <c r="EK208" s="29" t="str">
        <f>IF(ISBLANK('IP Rules'!R208),"",'IP Rules'!R208)</f>
        <v/>
      </c>
      <c r="EL208" s="2"/>
      <c r="EM208" s="29" t="str">
        <f>IF(ISBLANK('IP Rules'!T208),"",'IP Rules'!T208)</f>
        <v/>
      </c>
      <c r="EN208" s="2"/>
      <c r="EO208" s="7" t="str">
        <f t="shared" si="383"/>
        <v>NO</v>
      </c>
      <c r="EP208" s="7" t="str">
        <f t="shared" si="384"/>
        <v>NO</v>
      </c>
      <c r="EQ208" s="7" t="str">
        <f t="shared" si="385"/>
        <v/>
      </c>
      <c r="ER208" s="7" t="str">
        <f t="shared" si="386"/>
        <v/>
      </c>
      <c r="ES208" s="7" t="str">
        <f>IF(AND(ISNUMBER('IP Rules'!R208),'IP Rules'!R208&gt;=0,'IP Rules'!R208&lt;=65535),"GOOD","BAD")</f>
        <v>BAD</v>
      </c>
      <c r="ET208" s="7" t="str">
        <f>IF(OR(AND(ISNUMBER('IP Rules'!T208),'IP Rules'!T208&gt;=1,'IP Rules'!T208&lt;=65535,'IP Rules'!R208&lt;'IP Rules'!T208),'IP Rules'!T208=""),"GOOD","BAD")</f>
        <v>GOOD</v>
      </c>
      <c r="EU208" s="9" t="str">
        <f t="shared" si="387"/>
        <v/>
      </c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</row>
    <row r="209" spans="1:211" ht="15.75" thickBot="1">
      <c r="A209" s="2"/>
      <c r="B209" s="6">
        <f t="shared" si="477"/>
        <v>199</v>
      </c>
      <c r="C209" s="2"/>
      <c r="D209" s="48" t="str">
        <f>IF(ISBLANK('IP Rules'!H209),"",'IP Rules'!H209)</f>
        <v/>
      </c>
      <c r="E209" s="52" t="str">
        <f t="shared" si="393"/>
        <v/>
      </c>
      <c r="F209" s="52" t="str">
        <f t="shared" si="394"/>
        <v/>
      </c>
      <c r="G209" s="52" t="str">
        <f t="shared" si="395"/>
        <v/>
      </c>
      <c r="H209" s="52" t="str">
        <f t="shared" si="396"/>
        <v/>
      </c>
      <c r="I209" s="52" t="str">
        <f t="shared" si="397"/>
        <v/>
      </c>
      <c r="J209" s="52" t="str">
        <f t="shared" si="398"/>
        <v/>
      </c>
      <c r="K209" s="52" t="str">
        <f t="shared" si="399"/>
        <v/>
      </c>
      <c r="L209" s="52" t="str">
        <f t="shared" si="400"/>
        <v/>
      </c>
      <c r="M209" s="2"/>
      <c r="N209" s="52" t="str">
        <f t="shared" si="401"/>
        <v/>
      </c>
      <c r="O209" s="2"/>
      <c r="P209" s="103" t="str">
        <f>IF(UPPER('IP Rules'!H209)="ANY","",IF(LEN(TRIM('IP Rules'!J209))=0,"",'IP Rules'!J209))</f>
        <v/>
      </c>
      <c r="Q209" s="7" t="str">
        <f t="shared" si="402"/>
        <v/>
      </c>
      <c r="R209" s="109" t="str">
        <f t="shared" si="403"/>
        <v>MISSING</v>
      </c>
      <c r="S209" s="109" t="str">
        <f t="shared" si="404"/>
        <v>MISSING</v>
      </c>
      <c r="T209" s="109" t="str">
        <f t="shared" si="405"/>
        <v>MISSING</v>
      </c>
      <c r="U209" s="110" t="str">
        <f t="shared" si="406"/>
        <v>ERROR</v>
      </c>
      <c r="V209" s="111" t="str">
        <f t="shared" si="407"/>
        <v>ERROR</v>
      </c>
      <c r="W209" s="111" t="str">
        <f t="shared" si="408"/>
        <v>ERROR</v>
      </c>
      <c r="X209" s="111" t="str">
        <f t="shared" si="409"/>
        <v>ERROR</v>
      </c>
      <c r="Y209" s="109" t="str">
        <f t="shared" si="410"/>
        <v>ERROR</v>
      </c>
      <c r="Z209" s="110" t="str">
        <f t="shared" si="411"/>
        <v>ERROR</v>
      </c>
      <c r="AA209" s="109" t="str">
        <f t="shared" si="412"/>
        <v>ERROR</v>
      </c>
      <c r="AB209" s="109" t="str">
        <f t="shared" si="413"/>
        <v>ERROR</v>
      </c>
      <c r="AC209" s="109" t="str">
        <f t="shared" si="414"/>
        <v>ERROR</v>
      </c>
      <c r="AD209" s="109" t="str">
        <f t="shared" si="415"/>
        <v>ERROR</v>
      </c>
      <c r="AE209" s="110" t="str">
        <f t="shared" si="416"/>
        <v>ERROR</v>
      </c>
      <c r="AF209" s="7" t="str">
        <f t="shared" si="417"/>
        <v/>
      </c>
      <c r="AG209" s="104" t="str">
        <f t="shared" si="418"/>
        <v/>
      </c>
      <c r="AH209" s="104" t="str">
        <f t="shared" si="419"/>
        <v/>
      </c>
      <c r="AI209" s="104" t="str">
        <f t="shared" si="420"/>
        <v/>
      </c>
      <c r="AJ209" s="114" t="str">
        <f>IF(AND(Q209&lt;&gt;"ERROR",UPPER('IP Rules'!D209)="GLOBAL",UPPER(N209)="ANY"),"All_IPs","")</f>
        <v/>
      </c>
      <c r="AK209" s="114" t="str">
        <f>IF(AND(Q209&lt;&gt;"ERROR",UPPER('IP Rules'!D209)="NATIONAL",UPPER(N209)="ANY"),"GRP_ALL_CNSP_SUBNETS","")</f>
        <v/>
      </c>
      <c r="AL209" s="104" t="str">
        <f>IF(LEN(TRIM(D209))=0,"",IF(AND(Q209&lt;&gt;"ERROR",UPPER('IP Rules'!H209)&lt;&gt;"ANY"),AI209&amp;N209&amp;"_"&amp;AG209,""))</f>
        <v/>
      </c>
      <c r="AM209" s="109" t="str">
        <f t="shared" si="421"/>
        <v>FAILED CHECKS</v>
      </c>
      <c r="AN209" s="2"/>
      <c r="AO209" s="62" t="str">
        <f t="shared" si="388"/>
        <v/>
      </c>
      <c r="AP209" s="26"/>
      <c r="AQ209" s="62" t="str">
        <f t="shared" si="422"/>
        <v/>
      </c>
      <c r="AR209" s="26"/>
      <c r="AS209" s="6">
        <f>'IP Rules'!F209</f>
        <v>0</v>
      </c>
      <c r="AT209" s="2"/>
      <c r="AU209" s="6">
        <f t="shared" si="423"/>
        <v>199</v>
      </c>
      <c r="AV209" s="2"/>
      <c r="AW209" s="46" t="str">
        <f>IF(ISBLANK('IP Rules'!L209),"",'IP Rules'!L209)</f>
        <v/>
      </c>
      <c r="AX209" s="2"/>
      <c r="AY209" s="52" t="str">
        <f t="shared" si="424"/>
        <v/>
      </c>
      <c r="AZ209" s="52" t="str">
        <f t="shared" si="425"/>
        <v/>
      </c>
      <c r="BA209" s="52" t="str">
        <f t="shared" si="426"/>
        <v/>
      </c>
      <c r="BB209" s="52" t="str">
        <f t="shared" si="427"/>
        <v/>
      </c>
      <c r="BC209" s="52" t="str">
        <f t="shared" si="428"/>
        <v/>
      </c>
      <c r="BD209" s="52" t="str">
        <f t="shared" si="429"/>
        <v/>
      </c>
      <c r="BE209" s="52" t="str">
        <f t="shared" si="430"/>
        <v/>
      </c>
      <c r="BF209" s="52" t="str">
        <f t="shared" si="431"/>
        <v/>
      </c>
      <c r="BG209" s="52" t="str">
        <f t="shared" si="432"/>
        <v/>
      </c>
      <c r="BH209" s="2"/>
      <c r="BI209" s="103" t="str">
        <f>IF(ISBLANK('IP Rules'!N209),"",'IP Rules'!N209)</f>
        <v/>
      </c>
      <c r="BJ209" s="110" t="str">
        <f t="shared" si="363"/>
        <v/>
      </c>
      <c r="BK209" s="109" t="str">
        <f t="shared" si="364"/>
        <v>MISSING</v>
      </c>
      <c r="BL209" s="109" t="str">
        <f t="shared" si="365"/>
        <v>MISSING</v>
      </c>
      <c r="BM209" s="109" t="str">
        <f t="shared" si="366"/>
        <v>MISSING</v>
      </c>
      <c r="BN209" s="110" t="str">
        <f t="shared" si="367"/>
        <v>ERROR</v>
      </c>
      <c r="BO209" s="111" t="str">
        <f t="shared" si="368"/>
        <v>ERROR</v>
      </c>
      <c r="BP209" s="111" t="str">
        <f t="shared" si="369"/>
        <v>ERROR</v>
      </c>
      <c r="BQ209" s="111" t="str">
        <f t="shared" si="370"/>
        <v>ERROR</v>
      </c>
      <c r="BR209" s="109" t="str">
        <f t="shared" si="371"/>
        <v>ERROR</v>
      </c>
      <c r="BS209" s="110" t="str">
        <f t="shared" si="372"/>
        <v>ERROR</v>
      </c>
      <c r="BT209" s="109" t="str">
        <f t="shared" si="433"/>
        <v>ERROR</v>
      </c>
      <c r="BU209" s="109" t="str">
        <f t="shared" si="434"/>
        <v>ERROR</v>
      </c>
      <c r="BV209" s="109" t="str">
        <f t="shared" si="435"/>
        <v>ERROR</v>
      </c>
      <c r="BW209" s="109" t="str">
        <f t="shared" si="436"/>
        <v>ERROR</v>
      </c>
      <c r="BX209" s="110" t="str">
        <f t="shared" si="373"/>
        <v>ERROR</v>
      </c>
      <c r="BY209" s="110" t="str">
        <f t="shared" si="361"/>
        <v/>
      </c>
      <c r="BZ209" s="117" t="str">
        <f t="shared" si="437"/>
        <v>OK</v>
      </c>
      <c r="CA209" s="104" t="str">
        <f t="shared" si="374"/>
        <v/>
      </c>
      <c r="CB209" s="104" t="str">
        <f t="shared" si="375"/>
        <v/>
      </c>
      <c r="CC209" s="104" t="str">
        <f t="shared" si="376"/>
        <v/>
      </c>
      <c r="CD209" s="109" t="str">
        <f t="shared" si="438"/>
        <v>FAILED CHECKS</v>
      </c>
      <c r="CE209" s="22"/>
      <c r="CF209" s="116" t="str">
        <f t="shared" si="377"/>
        <v>ERROR</v>
      </c>
      <c r="CG209" s="116" t="str">
        <f t="shared" si="378"/>
        <v>-</v>
      </c>
      <c r="CH209" s="116" t="str">
        <f t="shared" si="379"/>
        <v>-</v>
      </c>
      <c r="CI209" s="116" t="str">
        <f t="shared" si="380"/>
        <v>-</v>
      </c>
      <c r="CJ209" s="116">
        <f t="shared" si="439"/>
        <v>0</v>
      </c>
      <c r="CK209" s="116">
        <f t="shared" si="440"/>
        <v>0</v>
      </c>
      <c r="CL209" s="116">
        <f t="shared" si="441"/>
        <v>0</v>
      </c>
      <c r="CM209" s="116">
        <f t="shared" si="442"/>
        <v>0</v>
      </c>
      <c r="CN209" s="116">
        <f t="shared" si="443"/>
        <v>0</v>
      </c>
      <c r="CO209" s="116">
        <f t="shared" si="444"/>
        <v>0</v>
      </c>
      <c r="CP209" s="116">
        <f t="shared" si="445"/>
        <v>0</v>
      </c>
      <c r="CQ209" s="116">
        <f t="shared" si="446"/>
        <v>0</v>
      </c>
      <c r="CR209" s="116">
        <f t="shared" si="447"/>
        <v>0</v>
      </c>
      <c r="CS209" s="116">
        <f t="shared" si="448"/>
        <v>0</v>
      </c>
      <c r="CT209" s="116">
        <f t="shared" si="449"/>
        <v>0</v>
      </c>
      <c r="CU209" s="116">
        <f t="shared" si="450"/>
        <v>0</v>
      </c>
      <c r="CV209" s="116">
        <f t="shared" si="451"/>
        <v>0</v>
      </c>
      <c r="CW209" s="116">
        <f t="shared" si="452"/>
        <v>0</v>
      </c>
      <c r="CX209" s="116">
        <f t="shared" si="453"/>
        <v>0</v>
      </c>
      <c r="CY209" s="116">
        <f t="shared" si="454"/>
        <v>0</v>
      </c>
      <c r="CZ209" s="116">
        <f t="shared" si="455"/>
        <v>0</v>
      </c>
      <c r="DA209" s="116">
        <f t="shared" si="456"/>
        <v>0</v>
      </c>
      <c r="DB209" s="116">
        <f t="shared" si="457"/>
        <v>0</v>
      </c>
      <c r="DC209" s="116">
        <f t="shared" si="458"/>
        <v>0</v>
      </c>
      <c r="DD209" s="116">
        <f t="shared" si="459"/>
        <v>0</v>
      </c>
      <c r="DE209" s="116">
        <f t="shared" si="460"/>
        <v>0</v>
      </c>
      <c r="DF209" s="116">
        <f t="shared" si="461"/>
        <v>0</v>
      </c>
      <c r="DG209" s="116">
        <f t="shared" si="462"/>
        <v>0</v>
      </c>
      <c r="DH209" s="116">
        <f t="shared" si="463"/>
        <v>0</v>
      </c>
      <c r="DI209" s="116">
        <f t="shared" si="464"/>
        <v>0</v>
      </c>
      <c r="DJ209" s="116">
        <f t="shared" si="465"/>
        <v>0</v>
      </c>
      <c r="DK209" s="116">
        <f t="shared" si="466"/>
        <v>0</v>
      </c>
      <c r="DL209" s="116">
        <f t="shared" si="467"/>
        <v>0</v>
      </c>
      <c r="DM209" s="116">
        <f t="shared" si="468"/>
        <v>0</v>
      </c>
      <c r="DN209" s="116">
        <f t="shared" si="469"/>
        <v>0</v>
      </c>
      <c r="DO209" s="116">
        <f t="shared" si="470"/>
        <v>0</v>
      </c>
      <c r="DP209" s="116">
        <f t="shared" si="471"/>
        <v>0</v>
      </c>
      <c r="DQ209" s="116">
        <f t="shared" si="472"/>
        <v>0</v>
      </c>
      <c r="DR209" s="116">
        <f t="shared" si="473"/>
        <v>0</v>
      </c>
      <c r="DS209" s="116">
        <f t="shared" si="474"/>
        <v>0</v>
      </c>
      <c r="DT209" s="116">
        <f t="shared" si="362"/>
        <v>0</v>
      </c>
      <c r="DU209" s="116">
        <f t="shared" si="475"/>
        <v>0</v>
      </c>
      <c r="DV209" s="116">
        <f t="shared" si="381"/>
        <v>0</v>
      </c>
      <c r="DW209" s="116">
        <f t="shared" si="382"/>
        <v>0</v>
      </c>
      <c r="DX209" s="114" t="b">
        <f t="shared" si="389"/>
        <v>0</v>
      </c>
      <c r="DY209" s="116" t="str">
        <f t="shared" si="476"/>
        <v>FAILED CHECKS</v>
      </c>
      <c r="DZ209" s="2"/>
      <c r="EA209" s="105" t="str">
        <f t="shared" si="390"/>
        <v/>
      </c>
      <c r="EB209" s="2"/>
      <c r="EC209" s="105" t="str">
        <f t="shared" si="391"/>
        <v/>
      </c>
      <c r="ED209" s="2"/>
      <c r="EE209" s="105" t="str">
        <f t="shared" si="392"/>
        <v/>
      </c>
      <c r="EF209" s="2"/>
      <c r="EG209" s="6">
        <f t="shared" si="478"/>
        <v>199</v>
      </c>
      <c r="EH209" s="2"/>
      <c r="EI209" s="29" t="str">
        <f>IF(ISBLANK('IP Rules'!P209),"",'IP Rules'!P209)</f>
        <v/>
      </c>
      <c r="EJ209" s="2"/>
      <c r="EK209" s="29" t="str">
        <f>IF(ISBLANK('IP Rules'!R209),"",'IP Rules'!R209)</f>
        <v/>
      </c>
      <c r="EL209" s="2"/>
      <c r="EM209" s="29" t="str">
        <f>IF(ISBLANK('IP Rules'!T209),"",'IP Rules'!T209)</f>
        <v/>
      </c>
      <c r="EN209" s="2"/>
      <c r="EO209" s="7" t="str">
        <f t="shared" si="383"/>
        <v>NO</v>
      </c>
      <c r="EP209" s="7" t="str">
        <f t="shared" si="384"/>
        <v>NO</v>
      </c>
      <c r="EQ209" s="7" t="str">
        <f t="shared" si="385"/>
        <v/>
      </c>
      <c r="ER209" s="7" t="str">
        <f t="shared" si="386"/>
        <v/>
      </c>
      <c r="ES209" s="7" t="str">
        <f>IF(AND(ISNUMBER('IP Rules'!R209),'IP Rules'!R209&gt;=0,'IP Rules'!R209&lt;=65535),"GOOD","BAD")</f>
        <v>BAD</v>
      </c>
      <c r="ET209" s="7" t="str">
        <f>IF(OR(AND(ISNUMBER('IP Rules'!T209),'IP Rules'!T209&gt;=1,'IP Rules'!T209&lt;=65535,'IP Rules'!R209&lt;'IP Rules'!T209),'IP Rules'!T209=""),"GOOD","BAD")</f>
        <v>GOOD</v>
      </c>
      <c r="EU209" s="9" t="str">
        <f t="shared" si="387"/>
        <v/>
      </c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</row>
    <row r="210" spans="1:211" ht="15.75" thickBot="1">
      <c r="A210" s="2"/>
      <c r="B210" s="6">
        <f t="shared" si="477"/>
        <v>200</v>
      </c>
      <c r="C210" s="2"/>
      <c r="D210" s="48" t="str">
        <f>IF(ISBLANK('IP Rules'!H210),"",'IP Rules'!H210)</f>
        <v/>
      </c>
      <c r="E210" s="52" t="str">
        <f t="shared" si="393"/>
        <v/>
      </c>
      <c r="F210" s="52" t="str">
        <f t="shared" si="394"/>
        <v/>
      </c>
      <c r="G210" s="52" t="str">
        <f t="shared" si="395"/>
        <v/>
      </c>
      <c r="H210" s="52" t="str">
        <f t="shared" si="396"/>
        <v/>
      </c>
      <c r="I210" s="52" t="str">
        <f t="shared" si="397"/>
        <v/>
      </c>
      <c r="J210" s="52" t="str">
        <f t="shared" si="398"/>
        <v/>
      </c>
      <c r="K210" s="52" t="str">
        <f t="shared" si="399"/>
        <v/>
      </c>
      <c r="L210" s="52" t="str">
        <f t="shared" si="400"/>
        <v/>
      </c>
      <c r="M210" s="2"/>
      <c r="N210" s="52" t="str">
        <f t="shared" si="401"/>
        <v/>
      </c>
      <c r="O210" s="2"/>
      <c r="P210" s="103" t="str">
        <f>IF(UPPER('IP Rules'!H210)="ANY","",IF(LEN(TRIM('IP Rules'!J210))=0,"",'IP Rules'!J210))</f>
        <v/>
      </c>
      <c r="Q210" s="7" t="str">
        <f t="shared" si="402"/>
        <v/>
      </c>
      <c r="R210" s="109" t="str">
        <f t="shared" si="403"/>
        <v>MISSING</v>
      </c>
      <c r="S210" s="109" t="str">
        <f t="shared" si="404"/>
        <v>MISSING</v>
      </c>
      <c r="T210" s="109" t="str">
        <f t="shared" si="405"/>
        <v>MISSING</v>
      </c>
      <c r="U210" s="110" t="str">
        <f t="shared" si="406"/>
        <v>ERROR</v>
      </c>
      <c r="V210" s="111" t="str">
        <f t="shared" si="407"/>
        <v>ERROR</v>
      </c>
      <c r="W210" s="111" t="str">
        <f t="shared" si="408"/>
        <v>ERROR</v>
      </c>
      <c r="X210" s="111" t="str">
        <f t="shared" si="409"/>
        <v>ERROR</v>
      </c>
      <c r="Y210" s="109" t="str">
        <f t="shared" si="410"/>
        <v>ERROR</v>
      </c>
      <c r="Z210" s="110" t="str">
        <f t="shared" si="411"/>
        <v>ERROR</v>
      </c>
      <c r="AA210" s="109" t="str">
        <f t="shared" si="412"/>
        <v>ERROR</v>
      </c>
      <c r="AB210" s="109" t="str">
        <f t="shared" si="413"/>
        <v>ERROR</v>
      </c>
      <c r="AC210" s="109" t="str">
        <f t="shared" si="414"/>
        <v>ERROR</v>
      </c>
      <c r="AD210" s="109" t="str">
        <f t="shared" si="415"/>
        <v>ERROR</v>
      </c>
      <c r="AE210" s="110" t="str">
        <f t="shared" si="416"/>
        <v>ERROR</v>
      </c>
      <c r="AF210" s="7" t="str">
        <f t="shared" si="417"/>
        <v/>
      </c>
      <c r="AG210" s="104" t="str">
        <f t="shared" si="418"/>
        <v/>
      </c>
      <c r="AH210" s="104" t="str">
        <f t="shared" si="419"/>
        <v/>
      </c>
      <c r="AI210" s="104" t="str">
        <f t="shared" si="420"/>
        <v/>
      </c>
      <c r="AJ210" s="114" t="str">
        <f>IF(AND(Q210&lt;&gt;"ERROR",UPPER('IP Rules'!D210)="GLOBAL",UPPER(N210)="ANY"),"All_IPs","")</f>
        <v/>
      </c>
      <c r="AK210" s="114" t="str">
        <f>IF(AND(Q210&lt;&gt;"ERROR",UPPER('IP Rules'!D210)="NATIONAL",UPPER(N210)="ANY"),"GRP_ALL_CNSP_SUBNETS","")</f>
        <v/>
      </c>
      <c r="AL210" s="104" t="str">
        <f>IF(LEN(TRIM(D210))=0,"",IF(AND(Q210&lt;&gt;"ERROR",UPPER('IP Rules'!H210)&lt;&gt;"ANY"),AI210&amp;N210&amp;"_"&amp;AG210,""))</f>
        <v/>
      </c>
      <c r="AM210" s="109" t="str">
        <f t="shared" si="421"/>
        <v>FAILED CHECKS</v>
      </c>
      <c r="AN210" s="2"/>
      <c r="AO210" s="62" t="str">
        <f t="shared" si="388"/>
        <v/>
      </c>
      <c r="AP210" s="26"/>
      <c r="AQ210" s="62" t="str">
        <f t="shared" si="422"/>
        <v/>
      </c>
      <c r="AR210" s="26"/>
      <c r="AS210" s="6">
        <f>'IP Rules'!F210</f>
        <v>0</v>
      </c>
      <c r="AT210" s="2"/>
      <c r="AU210" s="6">
        <f t="shared" si="423"/>
        <v>200</v>
      </c>
      <c r="AV210" s="2"/>
      <c r="AW210" s="46" t="str">
        <f>IF(ISBLANK('IP Rules'!L210),"",'IP Rules'!L210)</f>
        <v/>
      </c>
      <c r="AX210" s="2"/>
      <c r="AY210" s="52" t="str">
        <f t="shared" si="424"/>
        <v/>
      </c>
      <c r="AZ210" s="52" t="str">
        <f t="shared" si="425"/>
        <v/>
      </c>
      <c r="BA210" s="52" t="str">
        <f t="shared" si="426"/>
        <v/>
      </c>
      <c r="BB210" s="52" t="str">
        <f t="shared" si="427"/>
        <v/>
      </c>
      <c r="BC210" s="52" t="str">
        <f t="shared" si="428"/>
        <v/>
      </c>
      <c r="BD210" s="52" t="str">
        <f t="shared" si="429"/>
        <v/>
      </c>
      <c r="BE210" s="52" t="str">
        <f t="shared" si="430"/>
        <v/>
      </c>
      <c r="BF210" s="52" t="str">
        <f t="shared" si="431"/>
        <v/>
      </c>
      <c r="BG210" s="52" t="str">
        <f t="shared" si="432"/>
        <v/>
      </c>
      <c r="BH210" s="2"/>
      <c r="BI210" s="103" t="str">
        <f>IF(ISBLANK('IP Rules'!N210),"",'IP Rules'!N210)</f>
        <v/>
      </c>
      <c r="BJ210" s="110" t="str">
        <f t="shared" si="363"/>
        <v/>
      </c>
      <c r="BK210" s="109" t="str">
        <f t="shared" si="364"/>
        <v>MISSING</v>
      </c>
      <c r="BL210" s="109" t="str">
        <f t="shared" si="365"/>
        <v>MISSING</v>
      </c>
      <c r="BM210" s="109" t="str">
        <f t="shared" si="366"/>
        <v>MISSING</v>
      </c>
      <c r="BN210" s="110" t="str">
        <f t="shared" si="367"/>
        <v>ERROR</v>
      </c>
      <c r="BO210" s="111" t="str">
        <f t="shared" si="368"/>
        <v>ERROR</v>
      </c>
      <c r="BP210" s="111" t="str">
        <f t="shared" si="369"/>
        <v>ERROR</v>
      </c>
      <c r="BQ210" s="111" t="str">
        <f t="shared" si="370"/>
        <v>ERROR</v>
      </c>
      <c r="BR210" s="109" t="str">
        <f t="shared" si="371"/>
        <v>ERROR</v>
      </c>
      <c r="BS210" s="110" t="str">
        <f t="shared" si="372"/>
        <v>ERROR</v>
      </c>
      <c r="BT210" s="109" t="str">
        <f t="shared" si="433"/>
        <v>ERROR</v>
      </c>
      <c r="BU210" s="109" t="str">
        <f t="shared" si="434"/>
        <v>ERROR</v>
      </c>
      <c r="BV210" s="109" t="str">
        <f t="shared" si="435"/>
        <v>ERROR</v>
      </c>
      <c r="BW210" s="109" t="str">
        <f t="shared" si="436"/>
        <v>ERROR</v>
      </c>
      <c r="BX210" s="110" t="str">
        <f t="shared" si="373"/>
        <v>ERROR</v>
      </c>
      <c r="BY210" s="110" t="str">
        <f t="shared" si="361"/>
        <v/>
      </c>
      <c r="BZ210" s="117" t="str">
        <f t="shared" si="437"/>
        <v>OK</v>
      </c>
      <c r="CA210" s="104" t="str">
        <f t="shared" si="374"/>
        <v/>
      </c>
      <c r="CB210" s="104" t="str">
        <f t="shared" si="375"/>
        <v/>
      </c>
      <c r="CC210" s="104" t="str">
        <f t="shared" si="376"/>
        <v/>
      </c>
      <c r="CD210" s="109" t="str">
        <f t="shared" si="438"/>
        <v>FAILED CHECKS</v>
      </c>
      <c r="CE210" s="22"/>
      <c r="CF210" s="116" t="str">
        <f t="shared" si="377"/>
        <v>ERROR</v>
      </c>
      <c r="CG210" s="116" t="str">
        <f t="shared" si="378"/>
        <v>-</v>
      </c>
      <c r="CH210" s="116" t="str">
        <f t="shared" si="379"/>
        <v>-</v>
      </c>
      <c r="CI210" s="116" t="str">
        <f t="shared" si="380"/>
        <v>-</v>
      </c>
      <c r="CJ210" s="116">
        <f t="shared" si="439"/>
        <v>0</v>
      </c>
      <c r="CK210" s="116">
        <f t="shared" si="440"/>
        <v>0</v>
      </c>
      <c r="CL210" s="116">
        <f t="shared" si="441"/>
        <v>0</v>
      </c>
      <c r="CM210" s="116">
        <f t="shared" si="442"/>
        <v>0</v>
      </c>
      <c r="CN210" s="116">
        <f t="shared" si="443"/>
        <v>0</v>
      </c>
      <c r="CO210" s="116">
        <f t="shared" si="444"/>
        <v>0</v>
      </c>
      <c r="CP210" s="116">
        <f t="shared" si="445"/>
        <v>0</v>
      </c>
      <c r="CQ210" s="116">
        <f t="shared" si="446"/>
        <v>0</v>
      </c>
      <c r="CR210" s="116">
        <f t="shared" si="447"/>
        <v>0</v>
      </c>
      <c r="CS210" s="116">
        <f t="shared" si="448"/>
        <v>0</v>
      </c>
      <c r="CT210" s="116">
        <f t="shared" si="449"/>
        <v>0</v>
      </c>
      <c r="CU210" s="116">
        <f t="shared" si="450"/>
        <v>0</v>
      </c>
      <c r="CV210" s="116">
        <f t="shared" si="451"/>
        <v>0</v>
      </c>
      <c r="CW210" s="116">
        <f t="shared" si="452"/>
        <v>0</v>
      </c>
      <c r="CX210" s="116">
        <f t="shared" si="453"/>
        <v>0</v>
      </c>
      <c r="CY210" s="116">
        <f t="shared" si="454"/>
        <v>0</v>
      </c>
      <c r="CZ210" s="116">
        <f t="shared" si="455"/>
        <v>0</v>
      </c>
      <c r="DA210" s="116">
        <f t="shared" si="456"/>
        <v>0</v>
      </c>
      <c r="DB210" s="116">
        <f t="shared" si="457"/>
        <v>0</v>
      </c>
      <c r="DC210" s="116">
        <f t="shared" si="458"/>
        <v>0</v>
      </c>
      <c r="DD210" s="116">
        <f t="shared" si="459"/>
        <v>0</v>
      </c>
      <c r="DE210" s="116">
        <f t="shared" si="460"/>
        <v>0</v>
      </c>
      <c r="DF210" s="116">
        <f t="shared" si="461"/>
        <v>0</v>
      </c>
      <c r="DG210" s="116">
        <f t="shared" si="462"/>
        <v>0</v>
      </c>
      <c r="DH210" s="116">
        <f t="shared" si="463"/>
        <v>0</v>
      </c>
      <c r="DI210" s="116">
        <f t="shared" si="464"/>
        <v>0</v>
      </c>
      <c r="DJ210" s="116">
        <f t="shared" si="465"/>
        <v>0</v>
      </c>
      <c r="DK210" s="116">
        <f t="shared" si="466"/>
        <v>0</v>
      </c>
      <c r="DL210" s="116">
        <f t="shared" si="467"/>
        <v>0</v>
      </c>
      <c r="DM210" s="116">
        <f t="shared" si="468"/>
        <v>0</v>
      </c>
      <c r="DN210" s="116">
        <f t="shared" si="469"/>
        <v>0</v>
      </c>
      <c r="DO210" s="116">
        <f t="shared" si="470"/>
        <v>0</v>
      </c>
      <c r="DP210" s="116">
        <f t="shared" si="471"/>
        <v>0</v>
      </c>
      <c r="DQ210" s="116">
        <f t="shared" si="472"/>
        <v>0</v>
      </c>
      <c r="DR210" s="116">
        <f t="shared" si="473"/>
        <v>0</v>
      </c>
      <c r="DS210" s="116">
        <f t="shared" si="474"/>
        <v>0</v>
      </c>
      <c r="DT210" s="116">
        <f t="shared" si="362"/>
        <v>0</v>
      </c>
      <c r="DU210" s="116">
        <f t="shared" si="475"/>
        <v>0</v>
      </c>
      <c r="DV210" s="116">
        <f t="shared" si="381"/>
        <v>0</v>
      </c>
      <c r="DW210" s="116">
        <f t="shared" si="382"/>
        <v>0</v>
      </c>
      <c r="DX210" s="114" t="b">
        <f t="shared" si="389"/>
        <v>0</v>
      </c>
      <c r="DY210" s="116" t="str">
        <f t="shared" si="476"/>
        <v>FAILED CHECKS</v>
      </c>
      <c r="DZ210" s="2"/>
      <c r="EA210" s="105" t="str">
        <f t="shared" si="390"/>
        <v/>
      </c>
      <c r="EB210" s="2"/>
      <c r="EC210" s="105" t="str">
        <f t="shared" si="391"/>
        <v/>
      </c>
      <c r="ED210" s="2"/>
      <c r="EE210" s="105" t="str">
        <f t="shared" si="392"/>
        <v/>
      </c>
      <c r="EF210" s="2"/>
      <c r="EG210" s="6">
        <f t="shared" si="478"/>
        <v>200</v>
      </c>
      <c r="EH210" s="2"/>
      <c r="EI210" s="29" t="str">
        <f>IF(ISBLANK('IP Rules'!P210),"",'IP Rules'!P210)</f>
        <v/>
      </c>
      <c r="EJ210" s="2"/>
      <c r="EK210" s="29" t="str">
        <f>IF(ISBLANK('IP Rules'!R210),"",'IP Rules'!R210)</f>
        <v/>
      </c>
      <c r="EL210" s="2"/>
      <c r="EM210" s="29" t="str">
        <f>IF(ISBLANK('IP Rules'!T210),"",'IP Rules'!T210)</f>
        <v/>
      </c>
      <c r="EN210" s="2"/>
      <c r="EO210" s="7" t="str">
        <f t="shared" si="383"/>
        <v>NO</v>
      </c>
      <c r="EP210" s="7" t="str">
        <f t="shared" si="384"/>
        <v>NO</v>
      </c>
      <c r="EQ210" s="7" t="str">
        <f t="shared" si="385"/>
        <v/>
      </c>
      <c r="ER210" s="7" t="str">
        <f t="shared" si="386"/>
        <v/>
      </c>
      <c r="ES210" s="7" t="str">
        <f>IF(AND(ISNUMBER('IP Rules'!R210),'IP Rules'!R210&gt;=0,'IP Rules'!R210&lt;=65535),"GOOD","BAD")</f>
        <v>BAD</v>
      </c>
      <c r="ET210" s="7" t="str">
        <f>IF(OR(AND(ISNUMBER('IP Rules'!T210),'IP Rules'!T210&gt;=1,'IP Rules'!T210&lt;=65535,'IP Rules'!R210&lt;'IP Rules'!T210),'IP Rules'!T210=""),"GOOD","BAD")</f>
        <v>GOOD</v>
      </c>
      <c r="EU210" s="9" t="str">
        <f t="shared" si="387"/>
        <v/>
      </c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</row>
    <row r="211" spans="1:211" ht="15.75" thickBot="1">
      <c r="A211" s="2"/>
      <c r="B211" s="6">
        <f t="shared" si="477"/>
        <v>201</v>
      </c>
      <c r="C211" s="2"/>
      <c r="D211" s="48" t="str">
        <f>IF(ISBLANK('IP Rules'!H211),"",'IP Rules'!H211)</f>
        <v/>
      </c>
      <c r="E211" s="52" t="str">
        <f t="shared" si="393"/>
        <v/>
      </c>
      <c r="F211" s="52" t="str">
        <f t="shared" si="394"/>
        <v/>
      </c>
      <c r="G211" s="52" t="str">
        <f t="shared" si="395"/>
        <v/>
      </c>
      <c r="H211" s="52" t="str">
        <f t="shared" si="396"/>
        <v/>
      </c>
      <c r="I211" s="52" t="str">
        <f t="shared" si="397"/>
        <v/>
      </c>
      <c r="J211" s="52" t="str">
        <f t="shared" si="398"/>
        <v/>
      </c>
      <c r="K211" s="52" t="str">
        <f t="shared" si="399"/>
        <v/>
      </c>
      <c r="L211" s="52" t="str">
        <f t="shared" si="400"/>
        <v/>
      </c>
      <c r="M211" s="2"/>
      <c r="N211" s="52" t="str">
        <f t="shared" si="401"/>
        <v/>
      </c>
      <c r="O211" s="2"/>
      <c r="P211" s="103" t="str">
        <f>IF(UPPER('IP Rules'!H211)="ANY","",IF(LEN(TRIM('IP Rules'!J211))=0,"",'IP Rules'!J211))</f>
        <v/>
      </c>
      <c r="Q211" s="7" t="str">
        <f t="shared" si="402"/>
        <v/>
      </c>
      <c r="R211" s="109" t="str">
        <f t="shared" si="403"/>
        <v>MISSING</v>
      </c>
      <c r="S211" s="109" t="str">
        <f t="shared" si="404"/>
        <v>MISSING</v>
      </c>
      <c r="T211" s="109" t="str">
        <f t="shared" si="405"/>
        <v>MISSING</v>
      </c>
      <c r="U211" s="110" t="str">
        <f t="shared" si="406"/>
        <v>ERROR</v>
      </c>
      <c r="V211" s="111" t="str">
        <f t="shared" si="407"/>
        <v>ERROR</v>
      </c>
      <c r="W211" s="111" t="str">
        <f t="shared" si="408"/>
        <v>ERROR</v>
      </c>
      <c r="X211" s="111" t="str">
        <f t="shared" si="409"/>
        <v>ERROR</v>
      </c>
      <c r="Y211" s="109" t="str">
        <f t="shared" si="410"/>
        <v>ERROR</v>
      </c>
      <c r="Z211" s="110" t="str">
        <f t="shared" si="411"/>
        <v>ERROR</v>
      </c>
      <c r="AA211" s="109" t="str">
        <f t="shared" si="412"/>
        <v>ERROR</v>
      </c>
      <c r="AB211" s="109" t="str">
        <f t="shared" si="413"/>
        <v>ERROR</v>
      </c>
      <c r="AC211" s="109" t="str">
        <f t="shared" si="414"/>
        <v>ERROR</v>
      </c>
      <c r="AD211" s="109" t="str">
        <f t="shared" si="415"/>
        <v>ERROR</v>
      </c>
      <c r="AE211" s="110" t="str">
        <f t="shared" si="416"/>
        <v>ERROR</v>
      </c>
      <c r="AF211" s="7" t="str">
        <f t="shared" si="417"/>
        <v/>
      </c>
      <c r="AG211" s="104" t="str">
        <f t="shared" si="418"/>
        <v/>
      </c>
      <c r="AH211" s="104" t="str">
        <f t="shared" si="419"/>
        <v/>
      </c>
      <c r="AI211" s="104" t="str">
        <f t="shared" si="420"/>
        <v/>
      </c>
      <c r="AJ211" s="114" t="str">
        <f>IF(AND(Q211&lt;&gt;"ERROR",UPPER('IP Rules'!D211)="GLOBAL",UPPER(N211)="ANY"),"All_IPs","")</f>
        <v/>
      </c>
      <c r="AK211" s="114" t="str">
        <f>IF(AND(Q211&lt;&gt;"ERROR",UPPER('IP Rules'!D211)="NATIONAL",UPPER(N211)="ANY"),"GRP_ALL_CNSP_SUBNETS","")</f>
        <v/>
      </c>
      <c r="AL211" s="104" t="str">
        <f>IF(LEN(TRIM(D211))=0,"",IF(AND(Q211&lt;&gt;"ERROR",UPPER('IP Rules'!H211)&lt;&gt;"ANY"),AI211&amp;N211&amp;"_"&amp;AG211,""))</f>
        <v/>
      </c>
      <c r="AM211" s="109" t="str">
        <f t="shared" si="421"/>
        <v>FAILED CHECKS</v>
      </c>
      <c r="AN211" s="2"/>
      <c r="AO211" s="62" t="str">
        <f t="shared" si="388"/>
        <v/>
      </c>
      <c r="AP211" s="26"/>
      <c r="AQ211" s="62" t="str">
        <f t="shared" si="422"/>
        <v/>
      </c>
      <c r="AR211" s="26"/>
      <c r="AS211" s="6">
        <f>'IP Rules'!F211</f>
        <v>0</v>
      </c>
      <c r="AT211" s="2"/>
      <c r="AU211" s="6">
        <f t="shared" si="423"/>
        <v>201</v>
      </c>
      <c r="AV211" s="2"/>
      <c r="AW211" s="46" t="str">
        <f>IF(ISBLANK('IP Rules'!L211),"",'IP Rules'!L211)</f>
        <v/>
      </c>
      <c r="AX211" s="2"/>
      <c r="AY211" s="52" t="str">
        <f t="shared" si="424"/>
        <v/>
      </c>
      <c r="AZ211" s="52" t="str">
        <f t="shared" si="425"/>
        <v/>
      </c>
      <c r="BA211" s="52" t="str">
        <f t="shared" si="426"/>
        <v/>
      </c>
      <c r="BB211" s="52" t="str">
        <f t="shared" si="427"/>
        <v/>
      </c>
      <c r="BC211" s="52" t="str">
        <f t="shared" si="428"/>
        <v/>
      </c>
      <c r="BD211" s="52" t="str">
        <f t="shared" si="429"/>
        <v/>
      </c>
      <c r="BE211" s="52" t="str">
        <f t="shared" si="430"/>
        <v/>
      </c>
      <c r="BF211" s="52" t="str">
        <f t="shared" si="431"/>
        <v/>
      </c>
      <c r="BG211" s="52" t="str">
        <f t="shared" si="432"/>
        <v/>
      </c>
      <c r="BH211" s="2"/>
      <c r="BI211" s="103" t="str">
        <f>IF(ISBLANK('IP Rules'!N211),"",'IP Rules'!N211)</f>
        <v/>
      </c>
      <c r="BJ211" s="110" t="str">
        <f t="shared" si="363"/>
        <v/>
      </c>
      <c r="BK211" s="109" t="str">
        <f t="shared" si="364"/>
        <v>MISSING</v>
      </c>
      <c r="BL211" s="109" t="str">
        <f t="shared" si="365"/>
        <v>MISSING</v>
      </c>
      <c r="BM211" s="109" t="str">
        <f t="shared" si="366"/>
        <v>MISSING</v>
      </c>
      <c r="BN211" s="110" t="str">
        <f t="shared" si="367"/>
        <v>ERROR</v>
      </c>
      <c r="BO211" s="111" t="str">
        <f t="shared" si="368"/>
        <v>ERROR</v>
      </c>
      <c r="BP211" s="111" t="str">
        <f t="shared" si="369"/>
        <v>ERROR</v>
      </c>
      <c r="BQ211" s="111" t="str">
        <f t="shared" si="370"/>
        <v>ERROR</v>
      </c>
      <c r="BR211" s="109" t="str">
        <f t="shared" si="371"/>
        <v>ERROR</v>
      </c>
      <c r="BS211" s="110" t="str">
        <f t="shared" si="372"/>
        <v>ERROR</v>
      </c>
      <c r="BT211" s="109" t="str">
        <f t="shared" si="433"/>
        <v>ERROR</v>
      </c>
      <c r="BU211" s="109" t="str">
        <f t="shared" si="434"/>
        <v>ERROR</v>
      </c>
      <c r="BV211" s="109" t="str">
        <f t="shared" si="435"/>
        <v>ERROR</v>
      </c>
      <c r="BW211" s="109" t="str">
        <f t="shared" si="436"/>
        <v>ERROR</v>
      </c>
      <c r="BX211" s="110" t="str">
        <f t="shared" si="373"/>
        <v>ERROR</v>
      </c>
      <c r="BY211" s="110" t="str">
        <f t="shared" si="361"/>
        <v/>
      </c>
      <c r="BZ211" s="117" t="str">
        <f t="shared" si="437"/>
        <v>OK</v>
      </c>
      <c r="CA211" s="104" t="str">
        <f t="shared" si="374"/>
        <v/>
      </c>
      <c r="CB211" s="104" t="str">
        <f t="shared" si="375"/>
        <v/>
      </c>
      <c r="CC211" s="104" t="str">
        <f t="shared" si="376"/>
        <v/>
      </c>
      <c r="CD211" s="109" t="str">
        <f t="shared" si="438"/>
        <v>FAILED CHECKS</v>
      </c>
      <c r="CE211" s="22"/>
      <c r="CF211" s="116" t="str">
        <f t="shared" si="377"/>
        <v>ERROR</v>
      </c>
      <c r="CG211" s="116" t="str">
        <f t="shared" si="378"/>
        <v>-</v>
      </c>
      <c r="CH211" s="116" t="str">
        <f t="shared" si="379"/>
        <v>-</v>
      </c>
      <c r="CI211" s="116" t="str">
        <f t="shared" si="380"/>
        <v>-</v>
      </c>
      <c r="CJ211" s="116">
        <f t="shared" si="439"/>
        <v>0</v>
      </c>
      <c r="CK211" s="116">
        <f t="shared" si="440"/>
        <v>0</v>
      </c>
      <c r="CL211" s="116">
        <f t="shared" si="441"/>
        <v>0</v>
      </c>
      <c r="CM211" s="116">
        <f t="shared" si="442"/>
        <v>0</v>
      </c>
      <c r="CN211" s="116">
        <f t="shared" si="443"/>
        <v>0</v>
      </c>
      <c r="CO211" s="116">
        <f t="shared" si="444"/>
        <v>0</v>
      </c>
      <c r="CP211" s="116">
        <f t="shared" si="445"/>
        <v>0</v>
      </c>
      <c r="CQ211" s="116">
        <f t="shared" si="446"/>
        <v>0</v>
      </c>
      <c r="CR211" s="116">
        <f t="shared" si="447"/>
        <v>0</v>
      </c>
      <c r="CS211" s="116">
        <f t="shared" si="448"/>
        <v>0</v>
      </c>
      <c r="CT211" s="116">
        <f t="shared" si="449"/>
        <v>0</v>
      </c>
      <c r="CU211" s="116">
        <f t="shared" si="450"/>
        <v>0</v>
      </c>
      <c r="CV211" s="116">
        <f t="shared" si="451"/>
        <v>0</v>
      </c>
      <c r="CW211" s="116">
        <f t="shared" si="452"/>
        <v>0</v>
      </c>
      <c r="CX211" s="116">
        <f t="shared" si="453"/>
        <v>0</v>
      </c>
      <c r="CY211" s="116">
        <f t="shared" si="454"/>
        <v>0</v>
      </c>
      <c r="CZ211" s="116">
        <f t="shared" si="455"/>
        <v>0</v>
      </c>
      <c r="DA211" s="116">
        <f t="shared" si="456"/>
        <v>0</v>
      </c>
      <c r="DB211" s="116">
        <f t="shared" si="457"/>
        <v>0</v>
      </c>
      <c r="DC211" s="116">
        <f t="shared" si="458"/>
        <v>0</v>
      </c>
      <c r="DD211" s="116">
        <f t="shared" si="459"/>
        <v>0</v>
      </c>
      <c r="DE211" s="116">
        <f t="shared" si="460"/>
        <v>0</v>
      </c>
      <c r="DF211" s="116">
        <f t="shared" si="461"/>
        <v>0</v>
      </c>
      <c r="DG211" s="116">
        <f t="shared" si="462"/>
        <v>0</v>
      </c>
      <c r="DH211" s="116">
        <f t="shared" si="463"/>
        <v>0</v>
      </c>
      <c r="DI211" s="116">
        <f t="shared" si="464"/>
        <v>0</v>
      </c>
      <c r="DJ211" s="116">
        <f t="shared" si="465"/>
        <v>0</v>
      </c>
      <c r="DK211" s="116">
        <f t="shared" si="466"/>
        <v>0</v>
      </c>
      <c r="DL211" s="116">
        <f t="shared" si="467"/>
        <v>0</v>
      </c>
      <c r="DM211" s="116">
        <f t="shared" si="468"/>
        <v>0</v>
      </c>
      <c r="DN211" s="116">
        <f t="shared" si="469"/>
        <v>0</v>
      </c>
      <c r="DO211" s="116">
        <f t="shared" si="470"/>
        <v>0</v>
      </c>
      <c r="DP211" s="116">
        <f t="shared" si="471"/>
        <v>0</v>
      </c>
      <c r="DQ211" s="116">
        <f t="shared" si="472"/>
        <v>0</v>
      </c>
      <c r="DR211" s="116">
        <f t="shared" si="473"/>
        <v>0</v>
      </c>
      <c r="DS211" s="116">
        <f t="shared" si="474"/>
        <v>0</v>
      </c>
      <c r="DT211" s="116">
        <f t="shared" si="362"/>
        <v>0</v>
      </c>
      <c r="DU211" s="116">
        <f t="shared" si="475"/>
        <v>0</v>
      </c>
      <c r="DV211" s="116">
        <f t="shared" si="381"/>
        <v>0</v>
      </c>
      <c r="DW211" s="116">
        <f t="shared" si="382"/>
        <v>0</v>
      </c>
      <c r="DX211" s="114" t="b">
        <f t="shared" si="389"/>
        <v>0</v>
      </c>
      <c r="DY211" s="116" t="str">
        <f t="shared" si="476"/>
        <v>FAILED CHECKS</v>
      </c>
      <c r="DZ211" s="2"/>
      <c r="EA211" s="105" t="str">
        <f t="shared" si="390"/>
        <v/>
      </c>
      <c r="EB211" s="2"/>
      <c r="EC211" s="105" t="str">
        <f t="shared" si="391"/>
        <v/>
      </c>
      <c r="ED211" s="2"/>
      <c r="EE211" s="105" t="str">
        <f t="shared" si="392"/>
        <v/>
      </c>
      <c r="EF211" s="2"/>
      <c r="EG211" s="6">
        <f t="shared" si="478"/>
        <v>201</v>
      </c>
      <c r="EH211" s="2"/>
      <c r="EI211" s="29" t="str">
        <f>IF(ISBLANK('IP Rules'!P211),"",'IP Rules'!P211)</f>
        <v/>
      </c>
      <c r="EJ211" s="2"/>
      <c r="EK211" s="29" t="str">
        <f>IF(ISBLANK('IP Rules'!R211),"",'IP Rules'!R211)</f>
        <v/>
      </c>
      <c r="EL211" s="2"/>
      <c r="EM211" s="29" t="str">
        <f>IF(ISBLANK('IP Rules'!T211),"",'IP Rules'!T211)</f>
        <v/>
      </c>
      <c r="EN211" s="2"/>
      <c r="EO211" s="7" t="str">
        <f t="shared" si="383"/>
        <v>NO</v>
      </c>
      <c r="EP211" s="7" t="str">
        <f t="shared" si="384"/>
        <v>NO</v>
      </c>
      <c r="EQ211" s="7" t="str">
        <f t="shared" si="385"/>
        <v/>
      </c>
      <c r="ER211" s="7" t="str">
        <f t="shared" si="386"/>
        <v/>
      </c>
      <c r="ES211" s="7" t="str">
        <f>IF(AND(ISNUMBER('IP Rules'!R211),'IP Rules'!R211&gt;=0,'IP Rules'!R211&lt;=65535),"GOOD","BAD")</f>
        <v>BAD</v>
      </c>
      <c r="ET211" s="7" t="str">
        <f>IF(OR(AND(ISNUMBER('IP Rules'!T211),'IP Rules'!T211&gt;=1,'IP Rules'!T211&lt;=65535,'IP Rules'!R211&lt;'IP Rules'!T211),'IP Rules'!T211=""),"GOOD","BAD")</f>
        <v>GOOD</v>
      </c>
      <c r="EU211" s="9" t="str">
        <f t="shared" si="387"/>
        <v/>
      </c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</row>
    <row r="212" spans="1:211" ht="15.75" thickBot="1">
      <c r="A212" s="2"/>
      <c r="B212" s="6">
        <f t="shared" si="477"/>
        <v>202</v>
      </c>
      <c r="C212" s="2"/>
      <c r="D212" s="48" t="str">
        <f>IF(ISBLANK('IP Rules'!H212),"",'IP Rules'!H212)</f>
        <v/>
      </c>
      <c r="E212" s="52" t="str">
        <f t="shared" si="393"/>
        <v/>
      </c>
      <c r="F212" s="52" t="str">
        <f t="shared" si="394"/>
        <v/>
      </c>
      <c r="G212" s="52" t="str">
        <f t="shared" si="395"/>
        <v/>
      </c>
      <c r="H212" s="52" t="str">
        <f t="shared" si="396"/>
        <v/>
      </c>
      <c r="I212" s="52" t="str">
        <f t="shared" si="397"/>
        <v/>
      </c>
      <c r="J212" s="52" t="str">
        <f t="shared" si="398"/>
        <v/>
      </c>
      <c r="K212" s="52" t="str">
        <f t="shared" si="399"/>
        <v/>
      </c>
      <c r="L212" s="52" t="str">
        <f t="shared" si="400"/>
        <v/>
      </c>
      <c r="M212" s="2"/>
      <c r="N212" s="52" t="str">
        <f t="shared" si="401"/>
        <v/>
      </c>
      <c r="O212" s="2"/>
      <c r="P212" s="103" t="str">
        <f>IF(UPPER('IP Rules'!H212)="ANY","",IF(LEN(TRIM('IP Rules'!J212))=0,"",'IP Rules'!J212))</f>
        <v/>
      </c>
      <c r="Q212" s="7" t="str">
        <f t="shared" si="402"/>
        <v/>
      </c>
      <c r="R212" s="109" t="str">
        <f t="shared" si="403"/>
        <v>MISSING</v>
      </c>
      <c r="S212" s="109" t="str">
        <f t="shared" si="404"/>
        <v>MISSING</v>
      </c>
      <c r="T212" s="109" t="str">
        <f t="shared" si="405"/>
        <v>MISSING</v>
      </c>
      <c r="U212" s="110" t="str">
        <f t="shared" si="406"/>
        <v>ERROR</v>
      </c>
      <c r="V212" s="111" t="str">
        <f t="shared" si="407"/>
        <v>ERROR</v>
      </c>
      <c r="W212" s="111" t="str">
        <f t="shared" si="408"/>
        <v>ERROR</v>
      </c>
      <c r="X212" s="111" t="str">
        <f t="shared" si="409"/>
        <v>ERROR</v>
      </c>
      <c r="Y212" s="109" t="str">
        <f t="shared" si="410"/>
        <v>ERROR</v>
      </c>
      <c r="Z212" s="110" t="str">
        <f t="shared" si="411"/>
        <v>ERROR</v>
      </c>
      <c r="AA212" s="109" t="str">
        <f t="shared" si="412"/>
        <v>ERROR</v>
      </c>
      <c r="AB212" s="109" t="str">
        <f t="shared" si="413"/>
        <v>ERROR</v>
      </c>
      <c r="AC212" s="109" t="str">
        <f t="shared" si="414"/>
        <v>ERROR</v>
      </c>
      <c r="AD212" s="109" t="str">
        <f t="shared" si="415"/>
        <v>ERROR</v>
      </c>
      <c r="AE212" s="110" t="str">
        <f t="shared" si="416"/>
        <v>ERROR</v>
      </c>
      <c r="AF212" s="7" t="str">
        <f t="shared" si="417"/>
        <v/>
      </c>
      <c r="AG212" s="104" t="str">
        <f t="shared" si="418"/>
        <v/>
      </c>
      <c r="AH212" s="104" t="str">
        <f t="shared" si="419"/>
        <v/>
      </c>
      <c r="AI212" s="104" t="str">
        <f t="shared" si="420"/>
        <v/>
      </c>
      <c r="AJ212" s="114" t="str">
        <f>IF(AND(Q212&lt;&gt;"ERROR",UPPER('IP Rules'!D212)="GLOBAL",UPPER(N212)="ANY"),"All_IPs","")</f>
        <v/>
      </c>
      <c r="AK212" s="114" t="str">
        <f>IF(AND(Q212&lt;&gt;"ERROR",UPPER('IP Rules'!D212)="NATIONAL",UPPER(N212)="ANY"),"GRP_ALL_CNSP_SUBNETS","")</f>
        <v/>
      </c>
      <c r="AL212" s="104" t="str">
        <f>IF(LEN(TRIM(D212))=0,"",IF(AND(Q212&lt;&gt;"ERROR",UPPER('IP Rules'!H212)&lt;&gt;"ANY"),AI212&amp;N212&amp;"_"&amp;AG212,""))</f>
        <v/>
      </c>
      <c r="AM212" s="109" t="str">
        <f t="shared" si="421"/>
        <v>FAILED CHECKS</v>
      </c>
      <c r="AN212" s="2"/>
      <c r="AO212" s="62" t="str">
        <f t="shared" si="388"/>
        <v/>
      </c>
      <c r="AP212" s="26"/>
      <c r="AQ212" s="62" t="str">
        <f t="shared" si="422"/>
        <v/>
      </c>
      <c r="AR212" s="26"/>
      <c r="AS212" s="6">
        <f>'IP Rules'!F212</f>
        <v>0</v>
      </c>
      <c r="AT212" s="2"/>
      <c r="AU212" s="6">
        <f t="shared" si="423"/>
        <v>202</v>
      </c>
      <c r="AV212" s="2"/>
      <c r="AW212" s="46" t="str">
        <f>IF(ISBLANK('IP Rules'!L212),"",'IP Rules'!L212)</f>
        <v/>
      </c>
      <c r="AX212" s="2"/>
      <c r="AY212" s="52" t="str">
        <f t="shared" si="424"/>
        <v/>
      </c>
      <c r="AZ212" s="52" t="str">
        <f t="shared" si="425"/>
        <v/>
      </c>
      <c r="BA212" s="52" t="str">
        <f t="shared" si="426"/>
        <v/>
      </c>
      <c r="BB212" s="52" t="str">
        <f t="shared" si="427"/>
        <v/>
      </c>
      <c r="BC212" s="52" t="str">
        <f t="shared" si="428"/>
        <v/>
      </c>
      <c r="BD212" s="52" t="str">
        <f t="shared" si="429"/>
        <v/>
      </c>
      <c r="BE212" s="52" t="str">
        <f t="shared" si="430"/>
        <v/>
      </c>
      <c r="BF212" s="52" t="str">
        <f t="shared" si="431"/>
        <v/>
      </c>
      <c r="BG212" s="52" t="str">
        <f t="shared" si="432"/>
        <v/>
      </c>
      <c r="BH212" s="2"/>
      <c r="BI212" s="103" t="str">
        <f>IF(ISBLANK('IP Rules'!N212),"",'IP Rules'!N212)</f>
        <v/>
      </c>
      <c r="BJ212" s="110" t="str">
        <f t="shared" si="363"/>
        <v/>
      </c>
      <c r="BK212" s="109" t="str">
        <f t="shared" si="364"/>
        <v>MISSING</v>
      </c>
      <c r="BL212" s="109" t="str">
        <f t="shared" si="365"/>
        <v>MISSING</v>
      </c>
      <c r="BM212" s="109" t="str">
        <f t="shared" si="366"/>
        <v>MISSING</v>
      </c>
      <c r="BN212" s="110" t="str">
        <f t="shared" si="367"/>
        <v>ERROR</v>
      </c>
      <c r="BO212" s="111" t="str">
        <f t="shared" si="368"/>
        <v>ERROR</v>
      </c>
      <c r="BP212" s="111" t="str">
        <f t="shared" si="369"/>
        <v>ERROR</v>
      </c>
      <c r="BQ212" s="111" t="str">
        <f t="shared" si="370"/>
        <v>ERROR</v>
      </c>
      <c r="BR212" s="109" t="str">
        <f t="shared" si="371"/>
        <v>ERROR</v>
      </c>
      <c r="BS212" s="110" t="str">
        <f t="shared" si="372"/>
        <v>ERROR</v>
      </c>
      <c r="BT212" s="109" t="str">
        <f t="shared" si="433"/>
        <v>ERROR</v>
      </c>
      <c r="BU212" s="109" t="str">
        <f t="shared" si="434"/>
        <v>ERROR</v>
      </c>
      <c r="BV212" s="109" t="str">
        <f t="shared" si="435"/>
        <v>ERROR</v>
      </c>
      <c r="BW212" s="109" t="str">
        <f t="shared" si="436"/>
        <v>ERROR</v>
      </c>
      <c r="BX212" s="110" t="str">
        <f t="shared" si="373"/>
        <v>ERROR</v>
      </c>
      <c r="BY212" s="110" t="str">
        <f t="shared" si="361"/>
        <v/>
      </c>
      <c r="BZ212" s="117" t="str">
        <f t="shared" si="437"/>
        <v>OK</v>
      </c>
      <c r="CA212" s="104" t="str">
        <f t="shared" si="374"/>
        <v/>
      </c>
      <c r="CB212" s="104" t="str">
        <f t="shared" si="375"/>
        <v/>
      </c>
      <c r="CC212" s="104" t="str">
        <f t="shared" si="376"/>
        <v/>
      </c>
      <c r="CD212" s="109" t="str">
        <f t="shared" si="438"/>
        <v>FAILED CHECKS</v>
      </c>
      <c r="CE212" s="22"/>
      <c r="CF212" s="116" t="str">
        <f t="shared" si="377"/>
        <v>ERROR</v>
      </c>
      <c r="CG212" s="116" t="str">
        <f t="shared" si="378"/>
        <v>-</v>
      </c>
      <c r="CH212" s="116" t="str">
        <f t="shared" si="379"/>
        <v>-</v>
      </c>
      <c r="CI212" s="116" t="str">
        <f t="shared" si="380"/>
        <v>-</v>
      </c>
      <c r="CJ212" s="116">
        <f t="shared" si="439"/>
        <v>0</v>
      </c>
      <c r="CK212" s="116">
        <f t="shared" si="440"/>
        <v>0</v>
      </c>
      <c r="CL212" s="116">
        <f t="shared" si="441"/>
        <v>0</v>
      </c>
      <c r="CM212" s="116">
        <f t="shared" si="442"/>
        <v>0</v>
      </c>
      <c r="CN212" s="116">
        <f t="shared" si="443"/>
        <v>0</v>
      </c>
      <c r="CO212" s="116">
        <f t="shared" si="444"/>
        <v>0</v>
      </c>
      <c r="CP212" s="116">
        <f t="shared" si="445"/>
        <v>0</v>
      </c>
      <c r="CQ212" s="116">
        <f t="shared" si="446"/>
        <v>0</v>
      </c>
      <c r="CR212" s="116">
        <f t="shared" si="447"/>
        <v>0</v>
      </c>
      <c r="CS212" s="116">
        <f t="shared" si="448"/>
        <v>0</v>
      </c>
      <c r="CT212" s="116">
        <f t="shared" si="449"/>
        <v>0</v>
      </c>
      <c r="CU212" s="116">
        <f t="shared" si="450"/>
        <v>0</v>
      </c>
      <c r="CV212" s="116">
        <f t="shared" si="451"/>
        <v>0</v>
      </c>
      <c r="CW212" s="116">
        <f t="shared" si="452"/>
        <v>0</v>
      </c>
      <c r="CX212" s="116">
        <f t="shared" si="453"/>
        <v>0</v>
      </c>
      <c r="CY212" s="116">
        <f t="shared" si="454"/>
        <v>0</v>
      </c>
      <c r="CZ212" s="116">
        <f t="shared" si="455"/>
        <v>0</v>
      </c>
      <c r="DA212" s="116">
        <f t="shared" si="456"/>
        <v>0</v>
      </c>
      <c r="DB212" s="116">
        <f t="shared" si="457"/>
        <v>0</v>
      </c>
      <c r="DC212" s="116">
        <f t="shared" si="458"/>
        <v>0</v>
      </c>
      <c r="DD212" s="116">
        <f t="shared" si="459"/>
        <v>0</v>
      </c>
      <c r="DE212" s="116">
        <f t="shared" si="460"/>
        <v>0</v>
      </c>
      <c r="DF212" s="116">
        <f t="shared" si="461"/>
        <v>0</v>
      </c>
      <c r="DG212" s="116">
        <f t="shared" si="462"/>
        <v>0</v>
      </c>
      <c r="DH212" s="116">
        <f t="shared" si="463"/>
        <v>0</v>
      </c>
      <c r="DI212" s="116">
        <f t="shared" si="464"/>
        <v>0</v>
      </c>
      <c r="DJ212" s="116">
        <f t="shared" si="465"/>
        <v>0</v>
      </c>
      <c r="DK212" s="116">
        <f t="shared" si="466"/>
        <v>0</v>
      </c>
      <c r="DL212" s="116">
        <f t="shared" si="467"/>
        <v>0</v>
      </c>
      <c r="DM212" s="116">
        <f t="shared" si="468"/>
        <v>0</v>
      </c>
      <c r="DN212" s="116">
        <f t="shared" si="469"/>
        <v>0</v>
      </c>
      <c r="DO212" s="116">
        <f t="shared" si="470"/>
        <v>0</v>
      </c>
      <c r="DP212" s="116">
        <f t="shared" si="471"/>
        <v>0</v>
      </c>
      <c r="DQ212" s="116">
        <f t="shared" si="472"/>
        <v>0</v>
      </c>
      <c r="DR212" s="116">
        <f t="shared" si="473"/>
        <v>0</v>
      </c>
      <c r="DS212" s="116">
        <f t="shared" si="474"/>
        <v>0</v>
      </c>
      <c r="DT212" s="116">
        <f t="shared" si="362"/>
        <v>0</v>
      </c>
      <c r="DU212" s="116">
        <f t="shared" si="475"/>
        <v>0</v>
      </c>
      <c r="DV212" s="116">
        <f t="shared" si="381"/>
        <v>0</v>
      </c>
      <c r="DW212" s="116">
        <f t="shared" si="382"/>
        <v>0</v>
      </c>
      <c r="DX212" s="114" t="b">
        <f t="shared" si="389"/>
        <v>0</v>
      </c>
      <c r="DY212" s="116" t="str">
        <f t="shared" si="476"/>
        <v>FAILED CHECKS</v>
      </c>
      <c r="DZ212" s="2"/>
      <c r="EA212" s="105" t="str">
        <f t="shared" si="390"/>
        <v/>
      </c>
      <c r="EB212" s="2"/>
      <c r="EC212" s="105" t="str">
        <f t="shared" si="391"/>
        <v/>
      </c>
      <c r="ED212" s="2"/>
      <c r="EE212" s="105" t="str">
        <f t="shared" si="392"/>
        <v/>
      </c>
      <c r="EF212" s="2"/>
      <c r="EG212" s="6">
        <f t="shared" si="478"/>
        <v>202</v>
      </c>
      <c r="EH212" s="2"/>
      <c r="EI212" s="29" t="str">
        <f>IF(ISBLANK('IP Rules'!P212),"",'IP Rules'!P212)</f>
        <v/>
      </c>
      <c r="EJ212" s="2"/>
      <c r="EK212" s="29" t="str">
        <f>IF(ISBLANK('IP Rules'!R212),"",'IP Rules'!R212)</f>
        <v/>
      </c>
      <c r="EL212" s="2"/>
      <c r="EM212" s="29" t="str">
        <f>IF(ISBLANK('IP Rules'!T212),"",'IP Rules'!T212)</f>
        <v/>
      </c>
      <c r="EN212" s="2"/>
      <c r="EO212" s="7" t="str">
        <f t="shared" si="383"/>
        <v>NO</v>
      </c>
      <c r="EP212" s="7" t="str">
        <f t="shared" si="384"/>
        <v>NO</v>
      </c>
      <c r="EQ212" s="7" t="str">
        <f t="shared" si="385"/>
        <v/>
      </c>
      <c r="ER212" s="7" t="str">
        <f t="shared" si="386"/>
        <v/>
      </c>
      <c r="ES212" s="7" t="str">
        <f>IF(AND(ISNUMBER('IP Rules'!R212),'IP Rules'!R212&gt;=0,'IP Rules'!R212&lt;=65535),"GOOD","BAD")</f>
        <v>BAD</v>
      </c>
      <c r="ET212" s="7" t="str">
        <f>IF(OR(AND(ISNUMBER('IP Rules'!T212),'IP Rules'!T212&gt;=1,'IP Rules'!T212&lt;=65535,'IP Rules'!R212&lt;'IP Rules'!T212),'IP Rules'!T212=""),"GOOD","BAD")</f>
        <v>GOOD</v>
      </c>
      <c r="EU212" s="9" t="str">
        <f t="shared" si="387"/>
        <v/>
      </c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</row>
    <row r="213" spans="1:211" ht="15.75" thickBot="1">
      <c r="A213" s="2"/>
      <c r="B213" s="6">
        <f t="shared" si="477"/>
        <v>203</v>
      </c>
      <c r="C213" s="2"/>
      <c r="D213" s="48" t="str">
        <f>IF(ISBLANK('IP Rules'!H213),"",'IP Rules'!H213)</f>
        <v/>
      </c>
      <c r="E213" s="52" t="str">
        <f t="shared" si="393"/>
        <v/>
      </c>
      <c r="F213" s="52" t="str">
        <f t="shared" si="394"/>
        <v/>
      </c>
      <c r="G213" s="52" t="str">
        <f t="shared" si="395"/>
        <v/>
      </c>
      <c r="H213" s="52" t="str">
        <f t="shared" si="396"/>
        <v/>
      </c>
      <c r="I213" s="52" t="str">
        <f t="shared" si="397"/>
        <v/>
      </c>
      <c r="J213" s="52" t="str">
        <f t="shared" si="398"/>
        <v/>
      </c>
      <c r="K213" s="52" t="str">
        <f t="shared" si="399"/>
        <v/>
      </c>
      <c r="L213" s="52" t="str">
        <f t="shared" si="400"/>
        <v/>
      </c>
      <c r="M213" s="2"/>
      <c r="N213" s="52" t="str">
        <f t="shared" si="401"/>
        <v/>
      </c>
      <c r="O213" s="2"/>
      <c r="P213" s="103" t="str">
        <f>IF(UPPER('IP Rules'!H213)="ANY","",IF(LEN(TRIM('IP Rules'!J213))=0,"",'IP Rules'!J213))</f>
        <v/>
      </c>
      <c r="Q213" s="7" t="str">
        <f t="shared" si="402"/>
        <v/>
      </c>
      <c r="R213" s="109" t="str">
        <f t="shared" si="403"/>
        <v>MISSING</v>
      </c>
      <c r="S213" s="109" t="str">
        <f t="shared" si="404"/>
        <v>MISSING</v>
      </c>
      <c r="T213" s="109" t="str">
        <f t="shared" si="405"/>
        <v>MISSING</v>
      </c>
      <c r="U213" s="110" t="str">
        <f t="shared" si="406"/>
        <v>ERROR</v>
      </c>
      <c r="V213" s="111" t="str">
        <f t="shared" si="407"/>
        <v>ERROR</v>
      </c>
      <c r="W213" s="111" t="str">
        <f t="shared" si="408"/>
        <v>ERROR</v>
      </c>
      <c r="X213" s="111" t="str">
        <f t="shared" si="409"/>
        <v>ERROR</v>
      </c>
      <c r="Y213" s="109" t="str">
        <f t="shared" si="410"/>
        <v>ERROR</v>
      </c>
      <c r="Z213" s="110" t="str">
        <f t="shared" si="411"/>
        <v>ERROR</v>
      </c>
      <c r="AA213" s="109" t="str">
        <f t="shared" si="412"/>
        <v>ERROR</v>
      </c>
      <c r="AB213" s="109" t="str">
        <f t="shared" si="413"/>
        <v>ERROR</v>
      </c>
      <c r="AC213" s="109" t="str">
        <f t="shared" si="414"/>
        <v>ERROR</v>
      </c>
      <c r="AD213" s="109" t="str">
        <f t="shared" si="415"/>
        <v>ERROR</v>
      </c>
      <c r="AE213" s="110" t="str">
        <f t="shared" si="416"/>
        <v>ERROR</v>
      </c>
      <c r="AF213" s="7" t="str">
        <f t="shared" si="417"/>
        <v/>
      </c>
      <c r="AG213" s="104" t="str">
        <f t="shared" si="418"/>
        <v/>
      </c>
      <c r="AH213" s="104" t="str">
        <f t="shared" si="419"/>
        <v/>
      </c>
      <c r="AI213" s="104" t="str">
        <f t="shared" si="420"/>
        <v/>
      </c>
      <c r="AJ213" s="114" t="str">
        <f>IF(AND(Q213&lt;&gt;"ERROR",UPPER('IP Rules'!D213)="GLOBAL",UPPER(N213)="ANY"),"All_IPs","")</f>
        <v/>
      </c>
      <c r="AK213" s="114" t="str">
        <f>IF(AND(Q213&lt;&gt;"ERROR",UPPER('IP Rules'!D213)="NATIONAL",UPPER(N213)="ANY"),"GRP_ALL_CNSP_SUBNETS","")</f>
        <v/>
      </c>
      <c r="AL213" s="104" t="str">
        <f>IF(LEN(TRIM(D213))=0,"",IF(AND(Q213&lt;&gt;"ERROR",UPPER('IP Rules'!H213)&lt;&gt;"ANY"),AI213&amp;N213&amp;"_"&amp;AG213,""))</f>
        <v/>
      </c>
      <c r="AM213" s="109" t="str">
        <f t="shared" si="421"/>
        <v>FAILED CHECKS</v>
      </c>
      <c r="AN213" s="2"/>
      <c r="AO213" s="62" t="str">
        <f t="shared" si="388"/>
        <v/>
      </c>
      <c r="AP213" s="26"/>
      <c r="AQ213" s="62" t="str">
        <f t="shared" si="422"/>
        <v/>
      </c>
      <c r="AR213" s="26"/>
      <c r="AS213" s="6">
        <f>'IP Rules'!F213</f>
        <v>0</v>
      </c>
      <c r="AT213" s="2"/>
      <c r="AU213" s="6">
        <f t="shared" si="423"/>
        <v>203</v>
      </c>
      <c r="AV213" s="2"/>
      <c r="AW213" s="46" t="str">
        <f>IF(ISBLANK('IP Rules'!L213),"",'IP Rules'!L213)</f>
        <v/>
      </c>
      <c r="AX213" s="2"/>
      <c r="AY213" s="52" t="str">
        <f t="shared" si="424"/>
        <v/>
      </c>
      <c r="AZ213" s="52" t="str">
        <f t="shared" si="425"/>
        <v/>
      </c>
      <c r="BA213" s="52" t="str">
        <f t="shared" si="426"/>
        <v/>
      </c>
      <c r="BB213" s="52" t="str">
        <f t="shared" si="427"/>
        <v/>
      </c>
      <c r="BC213" s="52" t="str">
        <f t="shared" si="428"/>
        <v/>
      </c>
      <c r="BD213" s="52" t="str">
        <f t="shared" si="429"/>
        <v/>
      </c>
      <c r="BE213" s="52" t="str">
        <f t="shared" si="430"/>
        <v/>
      </c>
      <c r="BF213" s="52" t="str">
        <f t="shared" si="431"/>
        <v/>
      </c>
      <c r="BG213" s="52" t="str">
        <f t="shared" si="432"/>
        <v/>
      </c>
      <c r="BH213" s="2"/>
      <c r="BI213" s="103" t="str">
        <f>IF(ISBLANK('IP Rules'!N213),"",'IP Rules'!N213)</f>
        <v/>
      </c>
      <c r="BJ213" s="110" t="str">
        <f t="shared" si="363"/>
        <v/>
      </c>
      <c r="BK213" s="109" t="str">
        <f t="shared" si="364"/>
        <v>MISSING</v>
      </c>
      <c r="BL213" s="109" t="str">
        <f t="shared" si="365"/>
        <v>MISSING</v>
      </c>
      <c r="BM213" s="109" t="str">
        <f t="shared" si="366"/>
        <v>MISSING</v>
      </c>
      <c r="BN213" s="110" t="str">
        <f t="shared" si="367"/>
        <v>ERROR</v>
      </c>
      <c r="BO213" s="111" t="str">
        <f t="shared" si="368"/>
        <v>ERROR</v>
      </c>
      <c r="BP213" s="111" t="str">
        <f t="shared" si="369"/>
        <v>ERROR</v>
      </c>
      <c r="BQ213" s="111" t="str">
        <f t="shared" si="370"/>
        <v>ERROR</v>
      </c>
      <c r="BR213" s="109" t="str">
        <f t="shared" si="371"/>
        <v>ERROR</v>
      </c>
      <c r="BS213" s="110" t="str">
        <f t="shared" si="372"/>
        <v>ERROR</v>
      </c>
      <c r="BT213" s="109" t="str">
        <f t="shared" si="433"/>
        <v>ERROR</v>
      </c>
      <c r="BU213" s="109" t="str">
        <f t="shared" si="434"/>
        <v>ERROR</v>
      </c>
      <c r="BV213" s="109" t="str">
        <f t="shared" si="435"/>
        <v>ERROR</v>
      </c>
      <c r="BW213" s="109" t="str">
        <f t="shared" si="436"/>
        <v>ERROR</v>
      </c>
      <c r="BX213" s="110" t="str">
        <f t="shared" si="373"/>
        <v>ERROR</v>
      </c>
      <c r="BY213" s="110" t="str">
        <f t="shared" si="361"/>
        <v/>
      </c>
      <c r="BZ213" s="117" t="str">
        <f t="shared" si="437"/>
        <v>OK</v>
      </c>
      <c r="CA213" s="104" t="str">
        <f t="shared" si="374"/>
        <v/>
      </c>
      <c r="CB213" s="104" t="str">
        <f t="shared" si="375"/>
        <v/>
      </c>
      <c r="CC213" s="104" t="str">
        <f t="shared" si="376"/>
        <v/>
      </c>
      <c r="CD213" s="109" t="str">
        <f t="shared" si="438"/>
        <v>FAILED CHECKS</v>
      </c>
      <c r="CE213" s="22"/>
      <c r="CF213" s="116" t="str">
        <f t="shared" si="377"/>
        <v>ERROR</v>
      </c>
      <c r="CG213" s="116" t="str">
        <f t="shared" si="378"/>
        <v>-</v>
      </c>
      <c r="CH213" s="116" t="str">
        <f t="shared" si="379"/>
        <v>-</v>
      </c>
      <c r="CI213" s="116" t="str">
        <f t="shared" si="380"/>
        <v>-</v>
      </c>
      <c r="CJ213" s="116">
        <f t="shared" si="439"/>
        <v>0</v>
      </c>
      <c r="CK213" s="116">
        <f t="shared" si="440"/>
        <v>0</v>
      </c>
      <c r="CL213" s="116">
        <f t="shared" si="441"/>
        <v>0</v>
      </c>
      <c r="CM213" s="116">
        <f t="shared" si="442"/>
        <v>0</v>
      </c>
      <c r="CN213" s="116">
        <f t="shared" si="443"/>
        <v>0</v>
      </c>
      <c r="CO213" s="116">
        <f t="shared" si="444"/>
        <v>0</v>
      </c>
      <c r="CP213" s="116">
        <f t="shared" si="445"/>
        <v>0</v>
      </c>
      <c r="CQ213" s="116">
        <f t="shared" si="446"/>
        <v>0</v>
      </c>
      <c r="CR213" s="116">
        <f t="shared" si="447"/>
        <v>0</v>
      </c>
      <c r="CS213" s="116">
        <f t="shared" si="448"/>
        <v>0</v>
      </c>
      <c r="CT213" s="116">
        <f t="shared" si="449"/>
        <v>0</v>
      </c>
      <c r="CU213" s="116">
        <f t="shared" si="450"/>
        <v>0</v>
      </c>
      <c r="CV213" s="116">
        <f t="shared" si="451"/>
        <v>0</v>
      </c>
      <c r="CW213" s="116">
        <f t="shared" si="452"/>
        <v>0</v>
      </c>
      <c r="CX213" s="116">
        <f t="shared" si="453"/>
        <v>0</v>
      </c>
      <c r="CY213" s="116">
        <f t="shared" si="454"/>
        <v>0</v>
      </c>
      <c r="CZ213" s="116">
        <f t="shared" si="455"/>
        <v>0</v>
      </c>
      <c r="DA213" s="116">
        <f t="shared" si="456"/>
        <v>0</v>
      </c>
      <c r="DB213" s="116">
        <f t="shared" si="457"/>
        <v>0</v>
      </c>
      <c r="DC213" s="116">
        <f t="shared" si="458"/>
        <v>0</v>
      </c>
      <c r="DD213" s="116">
        <f t="shared" si="459"/>
        <v>0</v>
      </c>
      <c r="DE213" s="116">
        <f t="shared" si="460"/>
        <v>0</v>
      </c>
      <c r="DF213" s="116">
        <f t="shared" si="461"/>
        <v>0</v>
      </c>
      <c r="DG213" s="116">
        <f t="shared" si="462"/>
        <v>0</v>
      </c>
      <c r="DH213" s="116">
        <f t="shared" si="463"/>
        <v>0</v>
      </c>
      <c r="DI213" s="116">
        <f t="shared" si="464"/>
        <v>0</v>
      </c>
      <c r="DJ213" s="116">
        <f t="shared" si="465"/>
        <v>0</v>
      </c>
      <c r="DK213" s="116">
        <f t="shared" si="466"/>
        <v>0</v>
      </c>
      <c r="DL213" s="116">
        <f t="shared" si="467"/>
        <v>0</v>
      </c>
      <c r="DM213" s="116">
        <f t="shared" si="468"/>
        <v>0</v>
      </c>
      <c r="DN213" s="116">
        <f t="shared" si="469"/>
        <v>0</v>
      </c>
      <c r="DO213" s="116">
        <f t="shared" si="470"/>
        <v>0</v>
      </c>
      <c r="DP213" s="116">
        <f t="shared" si="471"/>
        <v>0</v>
      </c>
      <c r="DQ213" s="116">
        <f t="shared" si="472"/>
        <v>0</v>
      </c>
      <c r="DR213" s="116">
        <f t="shared" si="473"/>
        <v>0</v>
      </c>
      <c r="DS213" s="116">
        <f t="shared" si="474"/>
        <v>0</v>
      </c>
      <c r="DT213" s="116">
        <f t="shared" si="362"/>
        <v>0</v>
      </c>
      <c r="DU213" s="116">
        <f t="shared" si="475"/>
        <v>0</v>
      </c>
      <c r="DV213" s="116">
        <f t="shared" si="381"/>
        <v>0</v>
      </c>
      <c r="DW213" s="116">
        <f t="shared" si="382"/>
        <v>0</v>
      </c>
      <c r="DX213" s="114" t="b">
        <f t="shared" si="389"/>
        <v>0</v>
      </c>
      <c r="DY213" s="116" t="str">
        <f t="shared" si="476"/>
        <v>FAILED CHECKS</v>
      </c>
      <c r="DZ213" s="2"/>
      <c r="EA213" s="105" t="str">
        <f t="shared" si="390"/>
        <v/>
      </c>
      <c r="EB213" s="2"/>
      <c r="EC213" s="105" t="str">
        <f t="shared" si="391"/>
        <v/>
      </c>
      <c r="ED213" s="2"/>
      <c r="EE213" s="105" t="str">
        <f t="shared" si="392"/>
        <v/>
      </c>
      <c r="EF213" s="2"/>
      <c r="EG213" s="6">
        <f t="shared" si="478"/>
        <v>203</v>
      </c>
      <c r="EH213" s="2"/>
      <c r="EI213" s="29" t="str">
        <f>IF(ISBLANK('IP Rules'!P213),"",'IP Rules'!P213)</f>
        <v/>
      </c>
      <c r="EJ213" s="2"/>
      <c r="EK213" s="29" t="str">
        <f>IF(ISBLANK('IP Rules'!R213),"",'IP Rules'!R213)</f>
        <v/>
      </c>
      <c r="EL213" s="2"/>
      <c r="EM213" s="29" t="str">
        <f>IF(ISBLANK('IP Rules'!T213),"",'IP Rules'!T213)</f>
        <v/>
      </c>
      <c r="EN213" s="2"/>
      <c r="EO213" s="7" t="str">
        <f t="shared" si="383"/>
        <v>NO</v>
      </c>
      <c r="EP213" s="7" t="str">
        <f t="shared" si="384"/>
        <v>NO</v>
      </c>
      <c r="EQ213" s="7" t="str">
        <f t="shared" si="385"/>
        <v/>
      </c>
      <c r="ER213" s="7" t="str">
        <f t="shared" si="386"/>
        <v/>
      </c>
      <c r="ES213" s="7" t="str">
        <f>IF(AND(ISNUMBER('IP Rules'!R213),'IP Rules'!R213&gt;=0,'IP Rules'!R213&lt;=65535),"GOOD","BAD")</f>
        <v>BAD</v>
      </c>
      <c r="ET213" s="7" t="str">
        <f>IF(OR(AND(ISNUMBER('IP Rules'!T213),'IP Rules'!T213&gt;=1,'IP Rules'!T213&lt;=65535,'IP Rules'!R213&lt;'IP Rules'!T213),'IP Rules'!T213=""),"GOOD","BAD")</f>
        <v>GOOD</v>
      </c>
      <c r="EU213" s="9" t="str">
        <f t="shared" si="387"/>
        <v/>
      </c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</row>
    <row r="214" spans="1:211" ht="15.75" thickBot="1">
      <c r="A214" s="2"/>
      <c r="B214" s="6">
        <f t="shared" si="477"/>
        <v>204</v>
      </c>
      <c r="C214" s="2"/>
      <c r="D214" s="48" t="str">
        <f>IF(ISBLANK('IP Rules'!H214),"",'IP Rules'!H214)</f>
        <v/>
      </c>
      <c r="E214" s="52" t="str">
        <f t="shared" si="393"/>
        <v/>
      </c>
      <c r="F214" s="52" t="str">
        <f t="shared" si="394"/>
        <v/>
      </c>
      <c r="G214" s="52" t="str">
        <f t="shared" si="395"/>
        <v/>
      </c>
      <c r="H214" s="52" t="str">
        <f t="shared" si="396"/>
        <v/>
      </c>
      <c r="I214" s="52" t="str">
        <f t="shared" si="397"/>
        <v/>
      </c>
      <c r="J214" s="52" t="str">
        <f t="shared" si="398"/>
        <v/>
      </c>
      <c r="K214" s="52" t="str">
        <f t="shared" si="399"/>
        <v/>
      </c>
      <c r="L214" s="52" t="str">
        <f t="shared" si="400"/>
        <v/>
      </c>
      <c r="M214" s="2"/>
      <c r="N214" s="52" t="str">
        <f t="shared" si="401"/>
        <v/>
      </c>
      <c r="O214" s="2"/>
      <c r="P214" s="103" t="str">
        <f>IF(UPPER('IP Rules'!H214)="ANY","",IF(LEN(TRIM('IP Rules'!J214))=0,"",'IP Rules'!J214))</f>
        <v/>
      </c>
      <c r="Q214" s="7" t="str">
        <f t="shared" si="402"/>
        <v/>
      </c>
      <c r="R214" s="109" t="str">
        <f t="shared" si="403"/>
        <v>MISSING</v>
      </c>
      <c r="S214" s="109" t="str">
        <f t="shared" si="404"/>
        <v>MISSING</v>
      </c>
      <c r="T214" s="109" t="str">
        <f t="shared" si="405"/>
        <v>MISSING</v>
      </c>
      <c r="U214" s="110" t="str">
        <f t="shared" si="406"/>
        <v>ERROR</v>
      </c>
      <c r="V214" s="111" t="str">
        <f t="shared" si="407"/>
        <v>ERROR</v>
      </c>
      <c r="W214" s="111" t="str">
        <f t="shared" si="408"/>
        <v>ERROR</v>
      </c>
      <c r="X214" s="111" t="str">
        <f t="shared" si="409"/>
        <v>ERROR</v>
      </c>
      <c r="Y214" s="109" t="str">
        <f t="shared" si="410"/>
        <v>ERROR</v>
      </c>
      <c r="Z214" s="110" t="str">
        <f t="shared" si="411"/>
        <v>ERROR</v>
      </c>
      <c r="AA214" s="109" t="str">
        <f t="shared" si="412"/>
        <v>ERROR</v>
      </c>
      <c r="AB214" s="109" t="str">
        <f t="shared" si="413"/>
        <v>ERROR</v>
      </c>
      <c r="AC214" s="109" t="str">
        <f t="shared" si="414"/>
        <v>ERROR</v>
      </c>
      <c r="AD214" s="109" t="str">
        <f t="shared" si="415"/>
        <v>ERROR</v>
      </c>
      <c r="AE214" s="110" t="str">
        <f t="shared" si="416"/>
        <v>ERROR</v>
      </c>
      <c r="AF214" s="7" t="str">
        <f t="shared" si="417"/>
        <v/>
      </c>
      <c r="AG214" s="104" t="str">
        <f t="shared" si="418"/>
        <v/>
      </c>
      <c r="AH214" s="104" t="str">
        <f t="shared" si="419"/>
        <v/>
      </c>
      <c r="AI214" s="104" t="str">
        <f t="shared" si="420"/>
        <v/>
      </c>
      <c r="AJ214" s="114" t="str">
        <f>IF(AND(Q214&lt;&gt;"ERROR",UPPER('IP Rules'!D214)="GLOBAL",UPPER(N214)="ANY"),"All_IPs","")</f>
        <v/>
      </c>
      <c r="AK214" s="114" t="str">
        <f>IF(AND(Q214&lt;&gt;"ERROR",UPPER('IP Rules'!D214)="NATIONAL",UPPER(N214)="ANY"),"GRP_ALL_CNSP_SUBNETS","")</f>
        <v/>
      </c>
      <c r="AL214" s="104" t="str">
        <f>IF(LEN(TRIM(D214))=0,"",IF(AND(Q214&lt;&gt;"ERROR",UPPER('IP Rules'!H214)&lt;&gt;"ANY"),AI214&amp;N214&amp;"_"&amp;AG214,""))</f>
        <v/>
      </c>
      <c r="AM214" s="109" t="str">
        <f t="shared" si="421"/>
        <v>FAILED CHECKS</v>
      </c>
      <c r="AN214" s="2"/>
      <c r="AO214" s="62" t="str">
        <f t="shared" si="388"/>
        <v/>
      </c>
      <c r="AP214" s="26"/>
      <c r="AQ214" s="62" t="str">
        <f t="shared" si="422"/>
        <v/>
      </c>
      <c r="AR214" s="26"/>
      <c r="AS214" s="6">
        <f>'IP Rules'!F214</f>
        <v>0</v>
      </c>
      <c r="AT214" s="2"/>
      <c r="AU214" s="6">
        <f t="shared" si="423"/>
        <v>204</v>
      </c>
      <c r="AV214" s="2"/>
      <c r="AW214" s="46" t="str">
        <f>IF(ISBLANK('IP Rules'!L214),"",'IP Rules'!L214)</f>
        <v/>
      </c>
      <c r="AX214" s="2"/>
      <c r="AY214" s="52" t="str">
        <f t="shared" si="424"/>
        <v/>
      </c>
      <c r="AZ214" s="52" t="str">
        <f t="shared" si="425"/>
        <v/>
      </c>
      <c r="BA214" s="52" t="str">
        <f t="shared" si="426"/>
        <v/>
      </c>
      <c r="BB214" s="52" t="str">
        <f t="shared" si="427"/>
        <v/>
      </c>
      <c r="BC214" s="52" t="str">
        <f t="shared" si="428"/>
        <v/>
      </c>
      <c r="BD214" s="52" t="str">
        <f t="shared" si="429"/>
        <v/>
      </c>
      <c r="BE214" s="52" t="str">
        <f t="shared" si="430"/>
        <v/>
      </c>
      <c r="BF214" s="52" t="str">
        <f t="shared" si="431"/>
        <v/>
      </c>
      <c r="BG214" s="52" t="str">
        <f t="shared" si="432"/>
        <v/>
      </c>
      <c r="BH214" s="2"/>
      <c r="BI214" s="103" t="str">
        <f>IF(ISBLANK('IP Rules'!N214),"",'IP Rules'!N214)</f>
        <v/>
      </c>
      <c r="BJ214" s="110" t="str">
        <f t="shared" si="363"/>
        <v/>
      </c>
      <c r="BK214" s="109" t="str">
        <f t="shared" si="364"/>
        <v>MISSING</v>
      </c>
      <c r="BL214" s="109" t="str">
        <f t="shared" si="365"/>
        <v>MISSING</v>
      </c>
      <c r="BM214" s="109" t="str">
        <f t="shared" si="366"/>
        <v>MISSING</v>
      </c>
      <c r="BN214" s="110" t="str">
        <f t="shared" si="367"/>
        <v>ERROR</v>
      </c>
      <c r="BO214" s="111" t="str">
        <f t="shared" si="368"/>
        <v>ERROR</v>
      </c>
      <c r="BP214" s="111" t="str">
        <f t="shared" si="369"/>
        <v>ERROR</v>
      </c>
      <c r="BQ214" s="111" t="str">
        <f t="shared" si="370"/>
        <v>ERROR</v>
      </c>
      <c r="BR214" s="109" t="str">
        <f t="shared" si="371"/>
        <v>ERROR</v>
      </c>
      <c r="BS214" s="110" t="str">
        <f t="shared" si="372"/>
        <v>ERROR</v>
      </c>
      <c r="BT214" s="109" t="str">
        <f t="shared" si="433"/>
        <v>ERROR</v>
      </c>
      <c r="BU214" s="109" t="str">
        <f t="shared" si="434"/>
        <v>ERROR</v>
      </c>
      <c r="BV214" s="109" t="str">
        <f t="shared" si="435"/>
        <v>ERROR</v>
      </c>
      <c r="BW214" s="109" t="str">
        <f t="shared" si="436"/>
        <v>ERROR</v>
      </c>
      <c r="BX214" s="110" t="str">
        <f t="shared" si="373"/>
        <v>ERROR</v>
      </c>
      <c r="BY214" s="110" t="str">
        <f t="shared" si="361"/>
        <v/>
      </c>
      <c r="BZ214" s="117" t="str">
        <f t="shared" si="437"/>
        <v>OK</v>
      </c>
      <c r="CA214" s="104" t="str">
        <f t="shared" si="374"/>
        <v/>
      </c>
      <c r="CB214" s="104" t="str">
        <f t="shared" si="375"/>
        <v/>
      </c>
      <c r="CC214" s="104" t="str">
        <f t="shared" si="376"/>
        <v/>
      </c>
      <c r="CD214" s="109" t="str">
        <f t="shared" si="438"/>
        <v>FAILED CHECKS</v>
      </c>
      <c r="CE214" s="22"/>
      <c r="CF214" s="116" t="str">
        <f t="shared" si="377"/>
        <v>ERROR</v>
      </c>
      <c r="CG214" s="116" t="str">
        <f t="shared" si="378"/>
        <v>-</v>
      </c>
      <c r="CH214" s="116" t="str">
        <f t="shared" si="379"/>
        <v>-</v>
      </c>
      <c r="CI214" s="116" t="str">
        <f t="shared" si="380"/>
        <v>-</v>
      </c>
      <c r="CJ214" s="116">
        <f t="shared" si="439"/>
        <v>0</v>
      </c>
      <c r="CK214" s="116">
        <f t="shared" si="440"/>
        <v>0</v>
      </c>
      <c r="CL214" s="116">
        <f t="shared" si="441"/>
        <v>0</v>
      </c>
      <c r="CM214" s="116">
        <f t="shared" si="442"/>
        <v>0</v>
      </c>
      <c r="CN214" s="116">
        <f t="shared" si="443"/>
        <v>0</v>
      </c>
      <c r="CO214" s="116">
        <f t="shared" si="444"/>
        <v>0</v>
      </c>
      <c r="CP214" s="116">
        <f t="shared" si="445"/>
        <v>0</v>
      </c>
      <c r="CQ214" s="116">
        <f t="shared" si="446"/>
        <v>0</v>
      </c>
      <c r="CR214" s="116">
        <f t="shared" si="447"/>
        <v>0</v>
      </c>
      <c r="CS214" s="116">
        <f t="shared" si="448"/>
        <v>0</v>
      </c>
      <c r="CT214" s="116">
        <f t="shared" si="449"/>
        <v>0</v>
      </c>
      <c r="CU214" s="116">
        <f t="shared" si="450"/>
        <v>0</v>
      </c>
      <c r="CV214" s="116">
        <f t="shared" si="451"/>
        <v>0</v>
      </c>
      <c r="CW214" s="116">
        <f t="shared" si="452"/>
        <v>0</v>
      </c>
      <c r="CX214" s="116">
        <f t="shared" si="453"/>
        <v>0</v>
      </c>
      <c r="CY214" s="116">
        <f t="shared" si="454"/>
        <v>0</v>
      </c>
      <c r="CZ214" s="116">
        <f t="shared" si="455"/>
        <v>0</v>
      </c>
      <c r="DA214" s="116">
        <f t="shared" si="456"/>
        <v>0</v>
      </c>
      <c r="DB214" s="116">
        <f t="shared" si="457"/>
        <v>0</v>
      </c>
      <c r="DC214" s="116">
        <f t="shared" si="458"/>
        <v>0</v>
      </c>
      <c r="DD214" s="116">
        <f t="shared" si="459"/>
        <v>0</v>
      </c>
      <c r="DE214" s="116">
        <f t="shared" si="460"/>
        <v>0</v>
      </c>
      <c r="DF214" s="116">
        <f t="shared" si="461"/>
        <v>0</v>
      </c>
      <c r="DG214" s="116">
        <f t="shared" si="462"/>
        <v>0</v>
      </c>
      <c r="DH214" s="116">
        <f t="shared" si="463"/>
        <v>0</v>
      </c>
      <c r="DI214" s="116">
        <f t="shared" si="464"/>
        <v>0</v>
      </c>
      <c r="DJ214" s="116">
        <f t="shared" si="465"/>
        <v>0</v>
      </c>
      <c r="DK214" s="116">
        <f t="shared" si="466"/>
        <v>0</v>
      </c>
      <c r="DL214" s="116">
        <f t="shared" si="467"/>
        <v>0</v>
      </c>
      <c r="DM214" s="116">
        <f t="shared" si="468"/>
        <v>0</v>
      </c>
      <c r="DN214" s="116">
        <f t="shared" si="469"/>
        <v>0</v>
      </c>
      <c r="DO214" s="116">
        <f t="shared" si="470"/>
        <v>0</v>
      </c>
      <c r="DP214" s="116">
        <f t="shared" si="471"/>
        <v>0</v>
      </c>
      <c r="DQ214" s="116">
        <f t="shared" si="472"/>
        <v>0</v>
      </c>
      <c r="DR214" s="116">
        <f t="shared" si="473"/>
        <v>0</v>
      </c>
      <c r="DS214" s="116">
        <f t="shared" si="474"/>
        <v>0</v>
      </c>
      <c r="DT214" s="116">
        <f t="shared" si="362"/>
        <v>0</v>
      </c>
      <c r="DU214" s="116">
        <f t="shared" si="475"/>
        <v>0</v>
      </c>
      <c r="DV214" s="116">
        <f t="shared" si="381"/>
        <v>0</v>
      </c>
      <c r="DW214" s="116">
        <f t="shared" si="382"/>
        <v>0</v>
      </c>
      <c r="DX214" s="114" t="b">
        <f t="shared" si="389"/>
        <v>0</v>
      </c>
      <c r="DY214" s="116" t="str">
        <f t="shared" si="476"/>
        <v>FAILED CHECKS</v>
      </c>
      <c r="DZ214" s="2"/>
      <c r="EA214" s="105" t="str">
        <f t="shared" si="390"/>
        <v/>
      </c>
      <c r="EB214" s="2"/>
      <c r="EC214" s="105" t="str">
        <f t="shared" si="391"/>
        <v/>
      </c>
      <c r="ED214" s="2"/>
      <c r="EE214" s="105" t="str">
        <f t="shared" si="392"/>
        <v/>
      </c>
      <c r="EF214" s="2"/>
      <c r="EG214" s="6">
        <f t="shared" si="478"/>
        <v>204</v>
      </c>
      <c r="EH214" s="2"/>
      <c r="EI214" s="29" t="str">
        <f>IF(ISBLANK('IP Rules'!P214),"",'IP Rules'!P214)</f>
        <v/>
      </c>
      <c r="EJ214" s="2"/>
      <c r="EK214" s="29" t="str">
        <f>IF(ISBLANK('IP Rules'!R214),"",'IP Rules'!R214)</f>
        <v/>
      </c>
      <c r="EL214" s="2"/>
      <c r="EM214" s="29" t="str">
        <f>IF(ISBLANK('IP Rules'!T214),"",'IP Rules'!T214)</f>
        <v/>
      </c>
      <c r="EN214" s="2"/>
      <c r="EO214" s="7" t="str">
        <f t="shared" si="383"/>
        <v>NO</v>
      </c>
      <c r="EP214" s="7" t="str">
        <f t="shared" si="384"/>
        <v>NO</v>
      </c>
      <c r="EQ214" s="7" t="str">
        <f t="shared" si="385"/>
        <v/>
      </c>
      <c r="ER214" s="7" t="str">
        <f t="shared" si="386"/>
        <v/>
      </c>
      <c r="ES214" s="7" t="str">
        <f>IF(AND(ISNUMBER('IP Rules'!R214),'IP Rules'!R214&gt;=0,'IP Rules'!R214&lt;=65535),"GOOD","BAD")</f>
        <v>BAD</v>
      </c>
      <c r="ET214" s="7" t="str">
        <f>IF(OR(AND(ISNUMBER('IP Rules'!T214),'IP Rules'!T214&gt;=1,'IP Rules'!T214&lt;=65535,'IP Rules'!R214&lt;'IP Rules'!T214),'IP Rules'!T214=""),"GOOD","BAD")</f>
        <v>GOOD</v>
      </c>
      <c r="EU214" s="9" t="str">
        <f t="shared" si="387"/>
        <v/>
      </c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</row>
    <row r="215" spans="1:211" ht="15.75" thickBot="1">
      <c r="A215" s="2"/>
      <c r="B215" s="6">
        <f t="shared" si="477"/>
        <v>205</v>
      </c>
      <c r="C215" s="2"/>
      <c r="D215" s="48" t="str">
        <f>IF(ISBLANK('IP Rules'!H215),"",'IP Rules'!H215)</f>
        <v/>
      </c>
      <c r="E215" s="52" t="str">
        <f t="shared" si="393"/>
        <v/>
      </c>
      <c r="F215" s="52" t="str">
        <f t="shared" si="394"/>
        <v/>
      </c>
      <c r="G215" s="52" t="str">
        <f t="shared" si="395"/>
        <v/>
      </c>
      <c r="H215" s="52" t="str">
        <f t="shared" si="396"/>
        <v/>
      </c>
      <c r="I215" s="52" t="str">
        <f t="shared" si="397"/>
        <v/>
      </c>
      <c r="J215" s="52" t="str">
        <f t="shared" si="398"/>
        <v/>
      </c>
      <c r="K215" s="52" t="str">
        <f t="shared" si="399"/>
        <v/>
      </c>
      <c r="L215" s="52" t="str">
        <f t="shared" si="400"/>
        <v/>
      </c>
      <c r="M215" s="2"/>
      <c r="N215" s="52" t="str">
        <f t="shared" si="401"/>
        <v/>
      </c>
      <c r="O215" s="2"/>
      <c r="P215" s="103" t="str">
        <f>IF(UPPER('IP Rules'!H215)="ANY","",IF(LEN(TRIM('IP Rules'!J215))=0,"",'IP Rules'!J215))</f>
        <v/>
      </c>
      <c r="Q215" s="7" t="str">
        <f t="shared" si="402"/>
        <v/>
      </c>
      <c r="R215" s="109" t="str">
        <f t="shared" si="403"/>
        <v>MISSING</v>
      </c>
      <c r="S215" s="109" t="str">
        <f t="shared" si="404"/>
        <v>MISSING</v>
      </c>
      <c r="T215" s="109" t="str">
        <f t="shared" si="405"/>
        <v>MISSING</v>
      </c>
      <c r="U215" s="110" t="str">
        <f t="shared" si="406"/>
        <v>ERROR</v>
      </c>
      <c r="V215" s="111" t="str">
        <f t="shared" si="407"/>
        <v>ERROR</v>
      </c>
      <c r="W215" s="111" t="str">
        <f t="shared" si="408"/>
        <v>ERROR</v>
      </c>
      <c r="X215" s="111" t="str">
        <f t="shared" si="409"/>
        <v>ERROR</v>
      </c>
      <c r="Y215" s="109" t="str">
        <f t="shared" si="410"/>
        <v>ERROR</v>
      </c>
      <c r="Z215" s="110" t="str">
        <f t="shared" si="411"/>
        <v>ERROR</v>
      </c>
      <c r="AA215" s="109" t="str">
        <f t="shared" si="412"/>
        <v>ERROR</v>
      </c>
      <c r="AB215" s="109" t="str">
        <f t="shared" si="413"/>
        <v>ERROR</v>
      </c>
      <c r="AC215" s="109" t="str">
        <f t="shared" si="414"/>
        <v>ERROR</v>
      </c>
      <c r="AD215" s="109" t="str">
        <f t="shared" si="415"/>
        <v>ERROR</v>
      </c>
      <c r="AE215" s="110" t="str">
        <f t="shared" si="416"/>
        <v>ERROR</v>
      </c>
      <c r="AF215" s="7" t="str">
        <f t="shared" si="417"/>
        <v/>
      </c>
      <c r="AG215" s="104" t="str">
        <f t="shared" si="418"/>
        <v/>
      </c>
      <c r="AH215" s="104" t="str">
        <f t="shared" si="419"/>
        <v/>
      </c>
      <c r="AI215" s="104" t="str">
        <f t="shared" si="420"/>
        <v/>
      </c>
      <c r="AJ215" s="114" t="str">
        <f>IF(AND(Q215&lt;&gt;"ERROR",UPPER('IP Rules'!D215)="GLOBAL",UPPER(N215)="ANY"),"All_IPs","")</f>
        <v/>
      </c>
      <c r="AK215" s="114" t="str">
        <f>IF(AND(Q215&lt;&gt;"ERROR",UPPER('IP Rules'!D215)="NATIONAL",UPPER(N215)="ANY"),"GRP_ALL_CNSP_SUBNETS","")</f>
        <v/>
      </c>
      <c r="AL215" s="104" t="str">
        <f>IF(LEN(TRIM(D215))=0,"",IF(AND(Q215&lt;&gt;"ERROR",UPPER('IP Rules'!H215)&lt;&gt;"ANY"),AI215&amp;N215&amp;"_"&amp;AG215,""))</f>
        <v/>
      </c>
      <c r="AM215" s="109" t="str">
        <f t="shared" si="421"/>
        <v>FAILED CHECKS</v>
      </c>
      <c r="AN215" s="2"/>
      <c r="AO215" s="62" t="str">
        <f t="shared" si="388"/>
        <v/>
      </c>
      <c r="AP215" s="26"/>
      <c r="AQ215" s="62" t="str">
        <f t="shared" si="422"/>
        <v/>
      </c>
      <c r="AR215" s="26"/>
      <c r="AS215" s="6">
        <f>'IP Rules'!F215</f>
        <v>0</v>
      </c>
      <c r="AT215" s="2"/>
      <c r="AU215" s="6">
        <f t="shared" si="423"/>
        <v>205</v>
      </c>
      <c r="AV215" s="2"/>
      <c r="AW215" s="46" t="str">
        <f>IF(ISBLANK('IP Rules'!L215),"",'IP Rules'!L215)</f>
        <v/>
      </c>
      <c r="AX215" s="2"/>
      <c r="AY215" s="52" t="str">
        <f t="shared" si="424"/>
        <v/>
      </c>
      <c r="AZ215" s="52" t="str">
        <f t="shared" si="425"/>
        <v/>
      </c>
      <c r="BA215" s="52" t="str">
        <f t="shared" si="426"/>
        <v/>
      </c>
      <c r="BB215" s="52" t="str">
        <f t="shared" si="427"/>
        <v/>
      </c>
      <c r="BC215" s="52" t="str">
        <f t="shared" si="428"/>
        <v/>
      </c>
      <c r="BD215" s="52" t="str">
        <f t="shared" si="429"/>
        <v/>
      </c>
      <c r="BE215" s="52" t="str">
        <f t="shared" si="430"/>
        <v/>
      </c>
      <c r="BF215" s="52" t="str">
        <f t="shared" si="431"/>
        <v/>
      </c>
      <c r="BG215" s="52" t="str">
        <f t="shared" si="432"/>
        <v/>
      </c>
      <c r="BH215" s="2"/>
      <c r="BI215" s="103" t="str">
        <f>IF(ISBLANK('IP Rules'!N215),"",'IP Rules'!N215)</f>
        <v/>
      </c>
      <c r="BJ215" s="110" t="str">
        <f t="shared" si="363"/>
        <v/>
      </c>
      <c r="BK215" s="109" t="str">
        <f t="shared" si="364"/>
        <v>MISSING</v>
      </c>
      <c r="BL215" s="109" t="str">
        <f t="shared" si="365"/>
        <v>MISSING</v>
      </c>
      <c r="BM215" s="109" t="str">
        <f t="shared" si="366"/>
        <v>MISSING</v>
      </c>
      <c r="BN215" s="110" t="str">
        <f t="shared" si="367"/>
        <v>ERROR</v>
      </c>
      <c r="BO215" s="111" t="str">
        <f t="shared" si="368"/>
        <v>ERROR</v>
      </c>
      <c r="BP215" s="111" t="str">
        <f t="shared" si="369"/>
        <v>ERROR</v>
      </c>
      <c r="BQ215" s="111" t="str">
        <f t="shared" si="370"/>
        <v>ERROR</v>
      </c>
      <c r="BR215" s="109" t="str">
        <f t="shared" si="371"/>
        <v>ERROR</v>
      </c>
      <c r="BS215" s="110" t="str">
        <f t="shared" si="372"/>
        <v>ERROR</v>
      </c>
      <c r="BT215" s="109" t="str">
        <f t="shared" si="433"/>
        <v>ERROR</v>
      </c>
      <c r="BU215" s="109" t="str">
        <f t="shared" si="434"/>
        <v>ERROR</v>
      </c>
      <c r="BV215" s="109" t="str">
        <f t="shared" si="435"/>
        <v>ERROR</v>
      </c>
      <c r="BW215" s="109" t="str">
        <f t="shared" si="436"/>
        <v>ERROR</v>
      </c>
      <c r="BX215" s="110" t="str">
        <f t="shared" si="373"/>
        <v>ERROR</v>
      </c>
      <c r="BY215" s="110" t="str">
        <f t="shared" si="361"/>
        <v/>
      </c>
      <c r="BZ215" s="117" t="str">
        <f t="shared" si="437"/>
        <v>OK</v>
      </c>
      <c r="CA215" s="104" t="str">
        <f t="shared" si="374"/>
        <v/>
      </c>
      <c r="CB215" s="104" t="str">
        <f t="shared" si="375"/>
        <v/>
      </c>
      <c r="CC215" s="104" t="str">
        <f t="shared" si="376"/>
        <v/>
      </c>
      <c r="CD215" s="109" t="str">
        <f t="shared" si="438"/>
        <v>FAILED CHECKS</v>
      </c>
      <c r="CE215" s="22"/>
      <c r="CF215" s="116" t="str">
        <f t="shared" si="377"/>
        <v>ERROR</v>
      </c>
      <c r="CG215" s="116" t="str">
        <f t="shared" si="378"/>
        <v>-</v>
      </c>
      <c r="CH215" s="116" t="str">
        <f t="shared" si="379"/>
        <v>-</v>
      </c>
      <c r="CI215" s="116" t="str">
        <f t="shared" si="380"/>
        <v>-</v>
      </c>
      <c r="CJ215" s="116">
        <f t="shared" si="439"/>
        <v>0</v>
      </c>
      <c r="CK215" s="116">
        <f t="shared" si="440"/>
        <v>0</v>
      </c>
      <c r="CL215" s="116">
        <f t="shared" si="441"/>
        <v>0</v>
      </c>
      <c r="CM215" s="116">
        <f t="shared" si="442"/>
        <v>0</v>
      </c>
      <c r="CN215" s="116">
        <f t="shared" si="443"/>
        <v>0</v>
      </c>
      <c r="CO215" s="116">
        <f t="shared" si="444"/>
        <v>0</v>
      </c>
      <c r="CP215" s="116">
        <f t="shared" si="445"/>
        <v>0</v>
      </c>
      <c r="CQ215" s="116">
        <f t="shared" si="446"/>
        <v>0</v>
      </c>
      <c r="CR215" s="116">
        <f t="shared" si="447"/>
        <v>0</v>
      </c>
      <c r="CS215" s="116">
        <f t="shared" si="448"/>
        <v>0</v>
      </c>
      <c r="CT215" s="116">
        <f t="shared" si="449"/>
        <v>0</v>
      </c>
      <c r="CU215" s="116">
        <f t="shared" si="450"/>
        <v>0</v>
      </c>
      <c r="CV215" s="116">
        <f t="shared" si="451"/>
        <v>0</v>
      </c>
      <c r="CW215" s="116">
        <f t="shared" si="452"/>
        <v>0</v>
      </c>
      <c r="CX215" s="116">
        <f t="shared" si="453"/>
        <v>0</v>
      </c>
      <c r="CY215" s="116">
        <f t="shared" si="454"/>
        <v>0</v>
      </c>
      <c r="CZ215" s="116">
        <f t="shared" si="455"/>
        <v>0</v>
      </c>
      <c r="DA215" s="116">
        <f t="shared" si="456"/>
        <v>0</v>
      </c>
      <c r="DB215" s="116">
        <f t="shared" si="457"/>
        <v>0</v>
      </c>
      <c r="DC215" s="116">
        <f t="shared" si="458"/>
        <v>0</v>
      </c>
      <c r="DD215" s="116">
        <f t="shared" si="459"/>
        <v>0</v>
      </c>
      <c r="DE215" s="116">
        <f t="shared" si="460"/>
        <v>0</v>
      </c>
      <c r="DF215" s="116">
        <f t="shared" si="461"/>
        <v>0</v>
      </c>
      <c r="DG215" s="116">
        <f t="shared" si="462"/>
        <v>0</v>
      </c>
      <c r="DH215" s="116">
        <f t="shared" si="463"/>
        <v>0</v>
      </c>
      <c r="DI215" s="116">
        <f t="shared" si="464"/>
        <v>0</v>
      </c>
      <c r="DJ215" s="116">
        <f t="shared" si="465"/>
        <v>0</v>
      </c>
      <c r="DK215" s="116">
        <f t="shared" si="466"/>
        <v>0</v>
      </c>
      <c r="DL215" s="116">
        <f t="shared" si="467"/>
        <v>0</v>
      </c>
      <c r="DM215" s="116">
        <f t="shared" si="468"/>
        <v>0</v>
      </c>
      <c r="DN215" s="116">
        <f t="shared" si="469"/>
        <v>0</v>
      </c>
      <c r="DO215" s="116">
        <f t="shared" si="470"/>
        <v>0</v>
      </c>
      <c r="DP215" s="116">
        <f t="shared" si="471"/>
        <v>0</v>
      </c>
      <c r="DQ215" s="116">
        <f t="shared" si="472"/>
        <v>0</v>
      </c>
      <c r="DR215" s="116">
        <f t="shared" si="473"/>
        <v>0</v>
      </c>
      <c r="DS215" s="116">
        <f t="shared" si="474"/>
        <v>0</v>
      </c>
      <c r="DT215" s="116">
        <f t="shared" si="362"/>
        <v>0</v>
      </c>
      <c r="DU215" s="116">
        <f t="shared" si="475"/>
        <v>0</v>
      </c>
      <c r="DV215" s="116">
        <f t="shared" si="381"/>
        <v>0</v>
      </c>
      <c r="DW215" s="116">
        <f t="shared" si="382"/>
        <v>0</v>
      </c>
      <c r="DX215" s="114" t="b">
        <f t="shared" si="389"/>
        <v>0</v>
      </c>
      <c r="DY215" s="116" t="str">
        <f t="shared" si="476"/>
        <v>FAILED CHECKS</v>
      </c>
      <c r="DZ215" s="2"/>
      <c r="EA215" s="105" t="str">
        <f t="shared" si="390"/>
        <v/>
      </c>
      <c r="EB215" s="2"/>
      <c r="EC215" s="105" t="str">
        <f t="shared" si="391"/>
        <v/>
      </c>
      <c r="ED215" s="2"/>
      <c r="EE215" s="105" t="str">
        <f t="shared" si="392"/>
        <v/>
      </c>
      <c r="EF215" s="2"/>
      <c r="EG215" s="6">
        <f t="shared" si="478"/>
        <v>205</v>
      </c>
      <c r="EH215" s="2"/>
      <c r="EI215" s="29" t="str">
        <f>IF(ISBLANK('IP Rules'!P215),"",'IP Rules'!P215)</f>
        <v/>
      </c>
      <c r="EJ215" s="2"/>
      <c r="EK215" s="29" t="str">
        <f>IF(ISBLANK('IP Rules'!R215),"",'IP Rules'!R215)</f>
        <v/>
      </c>
      <c r="EL215" s="2"/>
      <c r="EM215" s="29" t="str">
        <f>IF(ISBLANK('IP Rules'!T215),"",'IP Rules'!T215)</f>
        <v/>
      </c>
      <c r="EN215" s="2"/>
      <c r="EO215" s="7" t="str">
        <f t="shared" si="383"/>
        <v>NO</v>
      </c>
      <c r="EP215" s="7" t="str">
        <f t="shared" si="384"/>
        <v>NO</v>
      </c>
      <c r="EQ215" s="7" t="str">
        <f t="shared" si="385"/>
        <v/>
      </c>
      <c r="ER215" s="7" t="str">
        <f t="shared" si="386"/>
        <v/>
      </c>
      <c r="ES215" s="7" t="str">
        <f>IF(AND(ISNUMBER('IP Rules'!R215),'IP Rules'!R215&gt;=0,'IP Rules'!R215&lt;=65535),"GOOD","BAD")</f>
        <v>BAD</v>
      </c>
      <c r="ET215" s="7" t="str">
        <f>IF(OR(AND(ISNUMBER('IP Rules'!T215),'IP Rules'!T215&gt;=1,'IP Rules'!T215&lt;=65535,'IP Rules'!R215&lt;'IP Rules'!T215),'IP Rules'!T215=""),"GOOD","BAD")</f>
        <v>GOOD</v>
      </c>
      <c r="EU215" s="9" t="str">
        <f t="shared" si="387"/>
        <v/>
      </c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</row>
    <row r="216" spans="1:211" ht="15.75" thickBot="1">
      <c r="A216" s="2"/>
      <c r="B216" s="6">
        <f t="shared" si="477"/>
        <v>206</v>
      </c>
      <c r="C216" s="2"/>
      <c r="D216" s="48" t="str">
        <f>IF(ISBLANK('IP Rules'!H216),"",'IP Rules'!H216)</f>
        <v/>
      </c>
      <c r="E216" s="52" t="str">
        <f t="shared" si="393"/>
        <v/>
      </c>
      <c r="F216" s="52" t="str">
        <f t="shared" si="394"/>
        <v/>
      </c>
      <c r="G216" s="52" t="str">
        <f t="shared" si="395"/>
        <v/>
      </c>
      <c r="H216" s="52" t="str">
        <f t="shared" si="396"/>
        <v/>
      </c>
      <c r="I216" s="52" t="str">
        <f t="shared" si="397"/>
        <v/>
      </c>
      <c r="J216" s="52" t="str">
        <f t="shared" si="398"/>
        <v/>
      </c>
      <c r="K216" s="52" t="str">
        <f t="shared" si="399"/>
        <v/>
      </c>
      <c r="L216" s="52" t="str">
        <f t="shared" si="400"/>
        <v/>
      </c>
      <c r="M216" s="2"/>
      <c r="N216" s="52" t="str">
        <f t="shared" si="401"/>
        <v/>
      </c>
      <c r="O216" s="2"/>
      <c r="P216" s="103" t="str">
        <f>IF(UPPER('IP Rules'!H216)="ANY","",IF(LEN(TRIM('IP Rules'!J216))=0,"",'IP Rules'!J216))</f>
        <v/>
      </c>
      <c r="Q216" s="7" t="str">
        <f t="shared" si="402"/>
        <v/>
      </c>
      <c r="R216" s="109" t="str">
        <f t="shared" si="403"/>
        <v>MISSING</v>
      </c>
      <c r="S216" s="109" t="str">
        <f t="shared" si="404"/>
        <v>MISSING</v>
      </c>
      <c r="T216" s="109" t="str">
        <f t="shared" si="405"/>
        <v>MISSING</v>
      </c>
      <c r="U216" s="110" t="str">
        <f t="shared" si="406"/>
        <v>ERROR</v>
      </c>
      <c r="V216" s="111" t="str">
        <f t="shared" si="407"/>
        <v>ERROR</v>
      </c>
      <c r="W216" s="111" t="str">
        <f t="shared" si="408"/>
        <v>ERROR</v>
      </c>
      <c r="X216" s="111" t="str">
        <f t="shared" si="409"/>
        <v>ERROR</v>
      </c>
      <c r="Y216" s="109" t="str">
        <f t="shared" si="410"/>
        <v>ERROR</v>
      </c>
      <c r="Z216" s="110" t="str">
        <f t="shared" si="411"/>
        <v>ERROR</v>
      </c>
      <c r="AA216" s="109" t="str">
        <f t="shared" si="412"/>
        <v>ERROR</v>
      </c>
      <c r="AB216" s="109" t="str">
        <f t="shared" si="413"/>
        <v>ERROR</v>
      </c>
      <c r="AC216" s="109" t="str">
        <f t="shared" si="414"/>
        <v>ERROR</v>
      </c>
      <c r="AD216" s="109" t="str">
        <f t="shared" si="415"/>
        <v>ERROR</v>
      </c>
      <c r="AE216" s="110" t="str">
        <f t="shared" si="416"/>
        <v>ERROR</v>
      </c>
      <c r="AF216" s="7" t="str">
        <f t="shared" si="417"/>
        <v/>
      </c>
      <c r="AG216" s="104" t="str">
        <f t="shared" si="418"/>
        <v/>
      </c>
      <c r="AH216" s="104" t="str">
        <f t="shared" si="419"/>
        <v/>
      </c>
      <c r="AI216" s="104" t="str">
        <f t="shared" si="420"/>
        <v/>
      </c>
      <c r="AJ216" s="114" t="str">
        <f>IF(AND(Q216&lt;&gt;"ERROR",UPPER('IP Rules'!D216)="GLOBAL",UPPER(N216)="ANY"),"All_IPs","")</f>
        <v/>
      </c>
      <c r="AK216" s="114" t="str">
        <f>IF(AND(Q216&lt;&gt;"ERROR",UPPER('IP Rules'!D216)="NATIONAL",UPPER(N216)="ANY"),"GRP_ALL_CNSP_SUBNETS","")</f>
        <v/>
      </c>
      <c r="AL216" s="104" t="str">
        <f>IF(LEN(TRIM(D216))=0,"",IF(AND(Q216&lt;&gt;"ERROR",UPPER('IP Rules'!H216)&lt;&gt;"ANY"),AI216&amp;N216&amp;"_"&amp;AG216,""))</f>
        <v/>
      </c>
      <c r="AM216" s="109" t="str">
        <f t="shared" si="421"/>
        <v>FAILED CHECKS</v>
      </c>
      <c r="AN216" s="2"/>
      <c r="AO216" s="62" t="str">
        <f t="shared" si="388"/>
        <v/>
      </c>
      <c r="AP216" s="26"/>
      <c r="AQ216" s="62" t="str">
        <f t="shared" si="422"/>
        <v/>
      </c>
      <c r="AR216" s="26"/>
      <c r="AS216" s="6">
        <f>'IP Rules'!F216</f>
        <v>0</v>
      </c>
      <c r="AT216" s="2"/>
      <c r="AU216" s="6">
        <f t="shared" si="423"/>
        <v>206</v>
      </c>
      <c r="AV216" s="2"/>
      <c r="AW216" s="46" t="str">
        <f>IF(ISBLANK('IP Rules'!L216),"",'IP Rules'!L216)</f>
        <v/>
      </c>
      <c r="AX216" s="2"/>
      <c r="AY216" s="52" t="str">
        <f t="shared" si="424"/>
        <v/>
      </c>
      <c r="AZ216" s="52" t="str">
        <f t="shared" si="425"/>
        <v/>
      </c>
      <c r="BA216" s="52" t="str">
        <f t="shared" si="426"/>
        <v/>
      </c>
      <c r="BB216" s="52" t="str">
        <f t="shared" si="427"/>
        <v/>
      </c>
      <c r="BC216" s="52" t="str">
        <f t="shared" si="428"/>
        <v/>
      </c>
      <c r="BD216" s="52" t="str">
        <f t="shared" si="429"/>
        <v/>
      </c>
      <c r="BE216" s="52" t="str">
        <f t="shared" si="430"/>
        <v/>
      </c>
      <c r="BF216" s="52" t="str">
        <f t="shared" si="431"/>
        <v/>
      </c>
      <c r="BG216" s="52" t="str">
        <f t="shared" si="432"/>
        <v/>
      </c>
      <c r="BH216" s="2"/>
      <c r="BI216" s="103" t="str">
        <f>IF(ISBLANK('IP Rules'!N216),"",'IP Rules'!N216)</f>
        <v/>
      </c>
      <c r="BJ216" s="110" t="str">
        <f t="shared" si="363"/>
        <v/>
      </c>
      <c r="BK216" s="109" t="str">
        <f t="shared" si="364"/>
        <v>MISSING</v>
      </c>
      <c r="BL216" s="109" t="str">
        <f t="shared" si="365"/>
        <v>MISSING</v>
      </c>
      <c r="BM216" s="109" t="str">
        <f t="shared" si="366"/>
        <v>MISSING</v>
      </c>
      <c r="BN216" s="110" t="str">
        <f t="shared" si="367"/>
        <v>ERROR</v>
      </c>
      <c r="BO216" s="111" t="str">
        <f t="shared" si="368"/>
        <v>ERROR</v>
      </c>
      <c r="BP216" s="111" t="str">
        <f t="shared" si="369"/>
        <v>ERROR</v>
      </c>
      <c r="BQ216" s="111" t="str">
        <f t="shared" si="370"/>
        <v>ERROR</v>
      </c>
      <c r="BR216" s="109" t="str">
        <f t="shared" si="371"/>
        <v>ERROR</v>
      </c>
      <c r="BS216" s="110" t="str">
        <f t="shared" si="372"/>
        <v>ERROR</v>
      </c>
      <c r="BT216" s="109" t="str">
        <f t="shared" si="433"/>
        <v>ERROR</v>
      </c>
      <c r="BU216" s="109" t="str">
        <f t="shared" si="434"/>
        <v>ERROR</v>
      </c>
      <c r="BV216" s="109" t="str">
        <f t="shared" si="435"/>
        <v>ERROR</v>
      </c>
      <c r="BW216" s="109" t="str">
        <f t="shared" si="436"/>
        <v>ERROR</v>
      </c>
      <c r="BX216" s="110" t="str">
        <f t="shared" si="373"/>
        <v>ERROR</v>
      </c>
      <c r="BY216" s="110" t="str">
        <f t="shared" ref="BY216:BY279" si="479">IF(LEN(TRIM(AW216))=0,"",IF(AND(LEN(TRIM(BI216))&lt;&gt;0,OR(BI216&lt;1,BI216&gt;32)),"ERROR","OK"))</f>
        <v/>
      </c>
      <c r="BZ216" s="117" t="str">
        <f t="shared" si="437"/>
        <v>OK</v>
      </c>
      <c r="CA216" s="104" t="str">
        <f t="shared" si="374"/>
        <v/>
      </c>
      <c r="CB216" s="104" t="str">
        <f t="shared" si="375"/>
        <v/>
      </c>
      <c r="CC216" s="104" t="str">
        <f t="shared" si="376"/>
        <v/>
      </c>
      <c r="CD216" s="109" t="str">
        <f t="shared" si="438"/>
        <v>FAILED CHECKS</v>
      </c>
      <c r="CE216" s="22"/>
      <c r="CF216" s="116" t="str">
        <f t="shared" si="377"/>
        <v>ERROR</v>
      </c>
      <c r="CG216" s="116" t="str">
        <f t="shared" si="378"/>
        <v>-</v>
      </c>
      <c r="CH216" s="116" t="str">
        <f t="shared" si="379"/>
        <v>-</v>
      </c>
      <c r="CI216" s="116" t="str">
        <f t="shared" si="380"/>
        <v>-</v>
      </c>
      <c r="CJ216" s="116">
        <f t="shared" si="439"/>
        <v>0</v>
      </c>
      <c r="CK216" s="116">
        <f t="shared" si="440"/>
        <v>0</v>
      </c>
      <c r="CL216" s="116">
        <f t="shared" si="441"/>
        <v>0</v>
      </c>
      <c r="CM216" s="116">
        <f t="shared" si="442"/>
        <v>0</v>
      </c>
      <c r="CN216" s="116">
        <f t="shared" si="443"/>
        <v>0</v>
      </c>
      <c r="CO216" s="116">
        <f t="shared" si="444"/>
        <v>0</v>
      </c>
      <c r="CP216" s="116">
        <f t="shared" si="445"/>
        <v>0</v>
      </c>
      <c r="CQ216" s="116">
        <f t="shared" si="446"/>
        <v>0</v>
      </c>
      <c r="CR216" s="116">
        <f t="shared" si="447"/>
        <v>0</v>
      </c>
      <c r="CS216" s="116">
        <f t="shared" si="448"/>
        <v>0</v>
      </c>
      <c r="CT216" s="116">
        <f t="shared" si="449"/>
        <v>0</v>
      </c>
      <c r="CU216" s="116">
        <f t="shared" si="450"/>
        <v>0</v>
      </c>
      <c r="CV216" s="116">
        <f t="shared" si="451"/>
        <v>0</v>
      </c>
      <c r="CW216" s="116">
        <f t="shared" si="452"/>
        <v>0</v>
      </c>
      <c r="CX216" s="116">
        <f t="shared" si="453"/>
        <v>0</v>
      </c>
      <c r="CY216" s="116">
        <f t="shared" si="454"/>
        <v>0</v>
      </c>
      <c r="CZ216" s="116">
        <f t="shared" si="455"/>
        <v>0</v>
      </c>
      <c r="DA216" s="116">
        <f t="shared" si="456"/>
        <v>0</v>
      </c>
      <c r="DB216" s="116">
        <f t="shared" si="457"/>
        <v>0</v>
      </c>
      <c r="DC216" s="116">
        <f t="shared" si="458"/>
        <v>0</v>
      </c>
      <c r="DD216" s="116">
        <f t="shared" si="459"/>
        <v>0</v>
      </c>
      <c r="DE216" s="116">
        <f t="shared" si="460"/>
        <v>0</v>
      </c>
      <c r="DF216" s="116">
        <f t="shared" si="461"/>
        <v>0</v>
      </c>
      <c r="DG216" s="116">
        <f t="shared" si="462"/>
        <v>0</v>
      </c>
      <c r="DH216" s="116">
        <f t="shared" si="463"/>
        <v>0</v>
      </c>
      <c r="DI216" s="116">
        <f t="shared" si="464"/>
        <v>0</v>
      </c>
      <c r="DJ216" s="116">
        <f t="shared" si="465"/>
        <v>0</v>
      </c>
      <c r="DK216" s="116">
        <f t="shared" si="466"/>
        <v>0</v>
      </c>
      <c r="DL216" s="116">
        <f t="shared" si="467"/>
        <v>0</v>
      </c>
      <c r="DM216" s="116">
        <f t="shared" si="468"/>
        <v>0</v>
      </c>
      <c r="DN216" s="116">
        <f t="shared" si="469"/>
        <v>0</v>
      </c>
      <c r="DO216" s="116">
        <f t="shared" si="470"/>
        <v>0</v>
      </c>
      <c r="DP216" s="116">
        <f t="shared" si="471"/>
        <v>0</v>
      </c>
      <c r="DQ216" s="116">
        <f t="shared" si="472"/>
        <v>0</v>
      </c>
      <c r="DR216" s="116">
        <f t="shared" si="473"/>
        <v>0</v>
      </c>
      <c r="DS216" s="116">
        <f t="shared" si="474"/>
        <v>0</v>
      </c>
      <c r="DT216" s="116">
        <f t="shared" si="362"/>
        <v>0</v>
      </c>
      <c r="DU216" s="116">
        <f t="shared" si="475"/>
        <v>0</v>
      </c>
      <c r="DV216" s="116">
        <f t="shared" si="381"/>
        <v>0</v>
      </c>
      <c r="DW216" s="116">
        <f t="shared" si="382"/>
        <v>0</v>
      </c>
      <c r="DX216" s="114" t="b">
        <f t="shared" si="389"/>
        <v>0</v>
      </c>
      <c r="DY216" s="116" t="str">
        <f t="shared" si="476"/>
        <v>FAILED CHECKS</v>
      </c>
      <c r="DZ216" s="2"/>
      <c r="EA216" s="105" t="str">
        <f t="shared" si="390"/>
        <v/>
      </c>
      <c r="EB216" s="2"/>
      <c r="EC216" s="105" t="str">
        <f t="shared" si="391"/>
        <v/>
      </c>
      <c r="ED216" s="2"/>
      <c r="EE216" s="105" t="str">
        <f t="shared" si="392"/>
        <v/>
      </c>
      <c r="EF216" s="2"/>
      <c r="EG216" s="6">
        <f t="shared" si="478"/>
        <v>206</v>
      </c>
      <c r="EH216" s="2"/>
      <c r="EI216" s="29" t="str">
        <f>IF(ISBLANK('IP Rules'!P216),"",'IP Rules'!P216)</f>
        <v/>
      </c>
      <c r="EJ216" s="2"/>
      <c r="EK216" s="29" t="str">
        <f>IF(ISBLANK('IP Rules'!R216),"",'IP Rules'!R216)</f>
        <v/>
      </c>
      <c r="EL216" s="2"/>
      <c r="EM216" s="29" t="str">
        <f>IF(ISBLANK('IP Rules'!T216),"",'IP Rules'!T216)</f>
        <v/>
      </c>
      <c r="EN216" s="2"/>
      <c r="EO216" s="7" t="str">
        <f t="shared" si="383"/>
        <v>NO</v>
      </c>
      <c r="EP216" s="7" t="str">
        <f t="shared" si="384"/>
        <v>NO</v>
      </c>
      <c r="EQ216" s="7" t="str">
        <f t="shared" si="385"/>
        <v/>
      </c>
      <c r="ER216" s="7" t="str">
        <f t="shared" si="386"/>
        <v/>
      </c>
      <c r="ES216" s="7" t="str">
        <f>IF(AND(ISNUMBER('IP Rules'!R216),'IP Rules'!R216&gt;=0,'IP Rules'!R216&lt;=65535),"GOOD","BAD")</f>
        <v>BAD</v>
      </c>
      <c r="ET216" s="7" t="str">
        <f>IF(OR(AND(ISNUMBER('IP Rules'!T216),'IP Rules'!T216&gt;=1,'IP Rules'!T216&lt;=65535,'IP Rules'!R216&lt;'IP Rules'!T216),'IP Rules'!T216=""),"GOOD","BAD")</f>
        <v>GOOD</v>
      </c>
      <c r="EU216" s="9" t="str">
        <f t="shared" si="387"/>
        <v/>
      </c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</row>
    <row r="217" spans="1:211" ht="15.75" thickBot="1">
      <c r="A217" s="2"/>
      <c r="B217" s="6">
        <f t="shared" si="477"/>
        <v>207</v>
      </c>
      <c r="C217" s="2"/>
      <c r="D217" s="48" t="str">
        <f>IF(ISBLANK('IP Rules'!H217),"",'IP Rules'!H217)</f>
        <v/>
      </c>
      <c r="E217" s="52" t="str">
        <f t="shared" si="393"/>
        <v/>
      </c>
      <c r="F217" s="52" t="str">
        <f t="shared" si="394"/>
        <v/>
      </c>
      <c r="G217" s="52" t="str">
        <f t="shared" si="395"/>
        <v/>
      </c>
      <c r="H217" s="52" t="str">
        <f t="shared" si="396"/>
        <v/>
      </c>
      <c r="I217" s="52" t="str">
        <f t="shared" si="397"/>
        <v/>
      </c>
      <c r="J217" s="52" t="str">
        <f t="shared" si="398"/>
        <v/>
      </c>
      <c r="K217" s="52" t="str">
        <f t="shared" si="399"/>
        <v/>
      </c>
      <c r="L217" s="52" t="str">
        <f t="shared" si="400"/>
        <v/>
      </c>
      <c r="M217" s="2"/>
      <c r="N217" s="52" t="str">
        <f t="shared" si="401"/>
        <v/>
      </c>
      <c r="O217" s="2"/>
      <c r="P217" s="103" t="str">
        <f>IF(UPPER('IP Rules'!H217)="ANY","",IF(LEN(TRIM('IP Rules'!J217))=0,"",'IP Rules'!J217))</f>
        <v/>
      </c>
      <c r="Q217" s="7" t="str">
        <f t="shared" si="402"/>
        <v/>
      </c>
      <c r="R217" s="109" t="str">
        <f t="shared" si="403"/>
        <v>MISSING</v>
      </c>
      <c r="S217" s="109" t="str">
        <f t="shared" si="404"/>
        <v>MISSING</v>
      </c>
      <c r="T217" s="109" t="str">
        <f t="shared" si="405"/>
        <v>MISSING</v>
      </c>
      <c r="U217" s="110" t="str">
        <f t="shared" si="406"/>
        <v>ERROR</v>
      </c>
      <c r="V217" s="111" t="str">
        <f t="shared" si="407"/>
        <v>ERROR</v>
      </c>
      <c r="W217" s="111" t="str">
        <f t="shared" si="408"/>
        <v>ERROR</v>
      </c>
      <c r="X217" s="111" t="str">
        <f t="shared" si="409"/>
        <v>ERROR</v>
      </c>
      <c r="Y217" s="109" t="str">
        <f t="shared" si="410"/>
        <v>ERROR</v>
      </c>
      <c r="Z217" s="110" t="str">
        <f t="shared" si="411"/>
        <v>ERROR</v>
      </c>
      <c r="AA217" s="109" t="str">
        <f t="shared" si="412"/>
        <v>ERROR</v>
      </c>
      <c r="AB217" s="109" t="str">
        <f t="shared" si="413"/>
        <v>ERROR</v>
      </c>
      <c r="AC217" s="109" t="str">
        <f t="shared" si="414"/>
        <v>ERROR</v>
      </c>
      <c r="AD217" s="109" t="str">
        <f t="shared" si="415"/>
        <v>ERROR</v>
      </c>
      <c r="AE217" s="110" t="str">
        <f t="shared" si="416"/>
        <v>ERROR</v>
      </c>
      <c r="AF217" s="7" t="str">
        <f t="shared" si="417"/>
        <v/>
      </c>
      <c r="AG217" s="104" t="str">
        <f t="shared" si="418"/>
        <v/>
      </c>
      <c r="AH217" s="104" t="str">
        <f t="shared" si="419"/>
        <v/>
      </c>
      <c r="AI217" s="104" t="str">
        <f t="shared" si="420"/>
        <v/>
      </c>
      <c r="AJ217" s="114" t="str">
        <f>IF(AND(Q217&lt;&gt;"ERROR",UPPER('IP Rules'!D217)="GLOBAL",UPPER(N217)="ANY"),"All_IPs","")</f>
        <v/>
      </c>
      <c r="AK217" s="114" t="str">
        <f>IF(AND(Q217&lt;&gt;"ERROR",UPPER('IP Rules'!D217)="NATIONAL",UPPER(N217)="ANY"),"GRP_ALL_CNSP_SUBNETS","")</f>
        <v/>
      </c>
      <c r="AL217" s="104" t="str">
        <f>IF(LEN(TRIM(D217))=0,"",IF(AND(Q217&lt;&gt;"ERROR",UPPER('IP Rules'!H217)&lt;&gt;"ANY"),AI217&amp;N217&amp;"_"&amp;AG217,""))</f>
        <v/>
      </c>
      <c r="AM217" s="109" t="str">
        <f t="shared" si="421"/>
        <v>FAILED CHECKS</v>
      </c>
      <c r="AN217" s="2"/>
      <c r="AO217" s="62" t="str">
        <f t="shared" si="388"/>
        <v/>
      </c>
      <c r="AP217" s="26"/>
      <c r="AQ217" s="62" t="str">
        <f t="shared" si="422"/>
        <v/>
      </c>
      <c r="AR217" s="26"/>
      <c r="AS217" s="6">
        <f>'IP Rules'!F217</f>
        <v>0</v>
      </c>
      <c r="AT217" s="2"/>
      <c r="AU217" s="6">
        <f t="shared" si="423"/>
        <v>207</v>
      </c>
      <c r="AV217" s="2"/>
      <c r="AW217" s="46" t="str">
        <f>IF(ISBLANK('IP Rules'!L217),"",'IP Rules'!L217)</f>
        <v/>
      </c>
      <c r="AX217" s="2"/>
      <c r="AY217" s="52" t="str">
        <f t="shared" si="424"/>
        <v/>
      </c>
      <c r="AZ217" s="52" t="str">
        <f t="shared" si="425"/>
        <v/>
      </c>
      <c r="BA217" s="52" t="str">
        <f t="shared" si="426"/>
        <v/>
      </c>
      <c r="BB217" s="52" t="str">
        <f t="shared" si="427"/>
        <v/>
      </c>
      <c r="BC217" s="52" t="str">
        <f t="shared" si="428"/>
        <v/>
      </c>
      <c r="BD217" s="52" t="str">
        <f t="shared" si="429"/>
        <v/>
      </c>
      <c r="BE217" s="52" t="str">
        <f t="shared" si="430"/>
        <v/>
      </c>
      <c r="BF217" s="52" t="str">
        <f t="shared" si="431"/>
        <v/>
      </c>
      <c r="BG217" s="52" t="str">
        <f t="shared" si="432"/>
        <v/>
      </c>
      <c r="BH217" s="2"/>
      <c r="BI217" s="103" t="str">
        <f>IF(ISBLANK('IP Rules'!N217),"",'IP Rules'!N217)</f>
        <v/>
      </c>
      <c r="BJ217" s="110" t="str">
        <f t="shared" si="363"/>
        <v/>
      </c>
      <c r="BK217" s="109" t="str">
        <f t="shared" si="364"/>
        <v>MISSING</v>
      </c>
      <c r="BL217" s="109" t="str">
        <f t="shared" si="365"/>
        <v>MISSING</v>
      </c>
      <c r="BM217" s="109" t="str">
        <f t="shared" si="366"/>
        <v>MISSING</v>
      </c>
      <c r="BN217" s="110" t="str">
        <f t="shared" si="367"/>
        <v>ERROR</v>
      </c>
      <c r="BO217" s="111" t="str">
        <f t="shared" si="368"/>
        <v>ERROR</v>
      </c>
      <c r="BP217" s="111" t="str">
        <f t="shared" si="369"/>
        <v>ERROR</v>
      </c>
      <c r="BQ217" s="111" t="str">
        <f t="shared" si="370"/>
        <v>ERROR</v>
      </c>
      <c r="BR217" s="109" t="str">
        <f t="shared" si="371"/>
        <v>ERROR</v>
      </c>
      <c r="BS217" s="110" t="str">
        <f t="shared" si="372"/>
        <v>ERROR</v>
      </c>
      <c r="BT217" s="109" t="str">
        <f t="shared" si="433"/>
        <v>ERROR</v>
      </c>
      <c r="BU217" s="109" t="str">
        <f t="shared" si="434"/>
        <v>ERROR</v>
      </c>
      <c r="BV217" s="109" t="str">
        <f t="shared" si="435"/>
        <v>ERROR</v>
      </c>
      <c r="BW217" s="109" t="str">
        <f t="shared" si="436"/>
        <v>ERROR</v>
      </c>
      <c r="BX217" s="110" t="str">
        <f t="shared" si="373"/>
        <v>ERROR</v>
      </c>
      <c r="BY217" s="110" t="str">
        <f t="shared" si="479"/>
        <v/>
      </c>
      <c r="BZ217" s="117" t="str">
        <f t="shared" si="437"/>
        <v>OK</v>
      </c>
      <c r="CA217" s="104" t="str">
        <f t="shared" si="374"/>
        <v/>
      </c>
      <c r="CB217" s="104" t="str">
        <f t="shared" si="375"/>
        <v/>
      </c>
      <c r="CC217" s="104" t="str">
        <f t="shared" si="376"/>
        <v/>
      </c>
      <c r="CD217" s="109" t="str">
        <f t="shared" si="438"/>
        <v>FAILED CHECKS</v>
      </c>
      <c r="CE217" s="22"/>
      <c r="CF217" s="116" t="str">
        <f t="shared" si="377"/>
        <v>ERROR</v>
      </c>
      <c r="CG217" s="116" t="str">
        <f t="shared" si="378"/>
        <v>-</v>
      </c>
      <c r="CH217" s="116" t="str">
        <f t="shared" si="379"/>
        <v>-</v>
      </c>
      <c r="CI217" s="116" t="str">
        <f t="shared" si="380"/>
        <v>-</v>
      </c>
      <c r="CJ217" s="116">
        <f t="shared" si="439"/>
        <v>0</v>
      </c>
      <c r="CK217" s="116">
        <f t="shared" si="440"/>
        <v>0</v>
      </c>
      <c r="CL217" s="116">
        <f t="shared" si="441"/>
        <v>0</v>
      </c>
      <c r="CM217" s="116">
        <f t="shared" si="442"/>
        <v>0</v>
      </c>
      <c r="CN217" s="116">
        <f t="shared" si="443"/>
        <v>0</v>
      </c>
      <c r="CO217" s="116">
        <f t="shared" si="444"/>
        <v>0</v>
      </c>
      <c r="CP217" s="116">
        <f t="shared" si="445"/>
        <v>0</v>
      </c>
      <c r="CQ217" s="116">
        <f t="shared" si="446"/>
        <v>0</v>
      </c>
      <c r="CR217" s="116">
        <f t="shared" si="447"/>
        <v>0</v>
      </c>
      <c r="CS217" s="116">
        <f t="shared" si="448"/>
        <v>0</v>
      </c>
      <c r="CT217" s="116">
        <f t="shared" si="449"/>
        <v>0</v>
      </c>
      <c r="CU217" s="116">
        <f t="shared" si="450"/>
        <v>0</v>
      </c>
      <c r="CV217" s="116">
        <f t="shared" si="451"/>
        <v>0</v>
      </c>
      <c r="CW217" s="116">
        <f t="shared" si="452"/>
        <v>0</v>
      </c>
      <c r="CX217" s="116">
        <f t="shared" si="453"/>
        <v>0</v>
      </c>
      <c r="CY217" s="116">
        <f t="shared" si="454"/>
        <v>0</v>
      </c>
      <c r="CZ217" s="116">
        <f t="shared" si="455"/>
        <v>0</v>
      </c>
      <c r="DA217" s="116">
        <f t="shared" si="456"/>
        <v>0</v>
      </c>
      <c r="DB217" s="116">
        <f t="shared" si="457"/>
        <v>0</v>
      </c>
      <c r="DC217" s="116">
        <f t="shared" si="458"/>
        <v>0</v>
      </c>
      <c r="DD217" s="116">
        <f t="shared" si="459"/>
        <v>0</v>
      </c>
      <c r="DE217" s="116">
        <f t="shared" si="460"/>
        <v>0</v>
      </c>
      <c r="DF217" s="116">
        <f t="shared" si="461"/>
        <v>0</v>
      </c>
      <c r="DG217" s="116">
        <f t="shared" si="462"/>
        <v>0</v>
      </c>
      <c r="DH217" s="116">
        <f t="shared" si="463"/>
        <v>0</v>
      </c>
      <c r="DI217" s="116">
        <f t="shared" si="464"/>
        <v>0</v>
      </c>
      <c r="DJ217" s="116">
        <f t="shared" si="465"/>
        <v>0</v>
      </c>
      <c r="DK217" s="116">
        <f t="shared" si="466"/>
        <v>0</v>
      </c>
      <c r="DL217" s="116">
        <f t="shared" si="467"/>
        <v>0</v>
      </c>
      <c r="DM217" s="116">
        <f t="shared" si="468"/>
        <v>0</v>
      </c>
      <c r="DN217" s="116">
        <f t="shared" si="469"/>
        <v>0</v>
      </c>
      <c r="DO217" s="116">
        <f t="shared" si="470"/>
        <v>0</v>
      </c>
      <c r="DP217" s="116">
        <f t="shared" si="471"/>
        <v>0</v>
      </c>
      <c r="DQ217" s="116">
        <f t="shared" si="472"/>
        <v>0</v>
      </c>
      <c r="DR217" s="116">
        <f t="shared" si="473"/>
        <v>0</v>
      </c>
      <c r="DS217" s="116">
        <f t="shared" si="474"/>
        <v>0</v>
      </c>
      <c r="DT217" s="116">
        <f t="shared" si="362"/>
        <v>0</v>
      </c>
      <c r="DU217" s="116">
        <f t="shared" si="475"/>
        <v>0</v>
      </c>
      <c r="DV217" s="116">
        <f t="shared" si="381"/>
        <v>0</v>
      </c>
      <c r="DW217" s="116">
        <f t="shared" si="382"/>
        <v>0</v>
      </c>
      <c r="DX217" s="114" t="b">
        <f t="shared" si="389"/>
        <v>0</v>
      </c>
      <c r="DY217" s="116" t="str">
        <f t="shared" si="476"/>
        <v>FAILED CHECKS</v>
      </c>
      <c r="DZ217" s="2"/>
      <c r="EA217" s="105" t="str">
        <f t="shared" si="390"/>
        <v/>
      </c>
      <c r="EB217" s="2"/>
      <c r="EC217" s="105" t="str">
        <f t="shared" si="391"/>
        <v/>
      </c>
      <c r="ED217" s="2"/>
      <c r="EE217" s="105" t="str">
        <f t="shared" si="392"/>
        <v/>
      </c>
      <c r="EF217" s="2"/>
      <c r="EG217" s="6">
        <f t="shared" si="478"/>
        <v>207</v>
      </c>
      <c r="EH217" s="2"/>
      <c r="EI217" s="29" t="str">
        <f>IF(ISBLANK('IP Rules'!P217),"",'IP Rules'!P217)</f>
        <v/>
      </c>
      <c r="EJ217" s="2"/>
      <c r="EK217" s="29" t="str">
        <f>IF(ISBLANK('IP Rules'!R217),"",'IP Rules'!R217)</f>
        <v/>
      </c>
      <c r="EL217" s="2"/>
      <c r="EM217" s="29" t="str">
        <f>IF(ISBLANK('IP Rules'!T217),"",'IP Rules'!T217)</f>
        <v/>
      </c>
      <c r="EN217" s="2"/>
      <c r="EO217" s="7" t="str">
        <f t="shared" si="383"/>
        <v>NO</v>
      </c>
      <c r="EP217" s="7" t="str">
        <f t="shared" si="384"/>
        <v>NO</v>
      </c>
      <c r="EQ217" s="7" t="str">
        <f t="shared" si="385"/>
        <v/>
      </c>
      <c r="ER217" s="7" t="str">
        <f t="shared" si="386"/>
        <v/>
      </c>
      <c r="ES217" s="7" t="str">
        <f>IF(AND(ISNUMBER('IP Rules'!R217),'IP Rules'!R217&gt;=0,'IP Rules'!R217&lt;=65535),"GOOD","BAD")</f>
        <v>BAD</v>
      </c>
      <c r="ET217" s="7" t="str">
        <f>IF(OR(AND(ISNUMBER('IP Rules'!T217),'IP Rules'!T217&gt;=1,'IP Rules'!T217&lt;=65535,'IP Rules'!R217&lt;'IP Rules'!T217),'IP Rules'!T217=""),"GOOD","BAD")</f>
        <v>GOOD</v>
      </c>
      <c r="EU217" s="9" t="str">
        <f t="shared" si="387"/>
        <v/>
      </c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</row>
    <row r="218" spans="1:211" ht="15.75" thickBot="1">
      <c r="A218" s="2"/>
      <c r="B218" s="6">
        <f t="shared" si="477"/>
        <v>208</v>
      </c>
      <c r="C218" s="2"/>
      <c r="D218" s="48" t="str">
        <f>IF(ISBLANK('IP Rules'!H218),"",'IP Rules'!H218)</f>
        <v/>
      </c>
      <c r="E218" s="52" t="str">
        <f t="shared" si="393"/>
        <v/>
      </c>
      <c r="F218" s="52" t="str">
        <f t="shared" si="394"/>
        <v/>
      </c>
      <c r="G218" s="52" t="str">
        <f t="shared" si="395"/>
        <v/>
      </c>
      <c r="H218" s="52" t="str">
        <f t="shared" si="396"/>
        <v/>
      </c>
      <c r="I218" s="52" t="str">
        <f t="shared" si="397"/>
        <v/>
      </c>
      <c r="J218" s="52" t="str">
        <f t="shared" si="398"/>
        <v/>
      </c>
      <c r="K218" s="52" t="str">
        <f t="shared" si="399"/>
        <v/>
      </c>
      <c r="L218" s="52" t="str">
        <f t="shared" si="400"/>
        <v/>
      </c>
      <c r="M218" s="2"/>
      <c r="N218" s="52" t="str">
        <f t="shared" si="401"/>
        <v/>
      </c>
      <c r="O218" s="2"/>
      <c r="P218" s="103" t="str">
        <f>IF(UPPER('IP Rules'!H218)="ANY","",IF(LEN(TRIM('IP Rules'!J218))=0,"",'IP Rules'!J218))</f>
        <v/>
      </c>
      <c r="Q218" s="7" t="str">
        <f t="shared" si="402"/>
        <v/>
      </c>
      <c r="R218" s="109" t="str">
        <f t="shared" si="403"/>
        <v>MISSING</v>
      </c>
      <c r="S218" s="109" t="str">
        <f t="shared" si="404"/>
        <v>MISSING</v>
      </c>
      <c r="T218" s="109" t="str">
        <f t="shared" si="405"/>
        <v>MISSING</v>
      </c>
      <c r="U218" s="110" t="str">
        <f t="shared" si="406"/>
        <v>ERROR</v>
      </c>
      <c r="V218" s="111" t="str">
        <f t="shared" si="407"/>
        <v>ERROR</v>
      </c>
      <c r="W218" s="111" t="str">
        <f t="shared" si="408"/>
        <v>ERROR</v>
      </c>
      <c r="X218" s="111" t="str">
        <f t="shared" si="409"/>
        <v>ERROR</v>
      </c>
      <c r="Y218" s="109" t="str">
        <f t="shared" si="410"/>
        <v>ERROR</v>
      </c>
      <c r="Z218" s="110" t="str">
        <f t="shared" si="411"/>
        <v>ERROR</v>
      </c>
      <c r="AA218" s="109" t="str">
        <f t="shared" si="412"/>
        <v>ERROR</v>
      </c>
      <c r="AB218" s="109" t="str">
        <f t="shared" si="413"/>
        <v>ERROR</v>
      </c>
      <c r="AC218" s="109" t="str">
        <f t="shared" si="414"/>
        <v>ERROR</v>
      </c>
      <c r="AD218" s="109" t="str">
        <f t="shared" si="415"/>
        <v>ERROR</v>
      </c>
      <c r="AE218" s="110" t="str">
        <f t="shared" si="416"/>
        <v>ERROR</v>
      </c>
      <c r="AF218" s="7" t="str">
        <f t="shared" si="417"/>
        <v/>
      </c>
      <c r="AG218" s="104" t="str">
        <f t="shared" si="418"/>
        <v/>
      </c>
      <c r="AH218" s="104" t="str">
        <f t="shared" si="419"/>
        <v/>
      </c>
      <c r="AI218" s="104" t="str">
        <f t="shared" si="420"/>
        <v/>
      </c>
      <c r="AJ218" s="114" t="str">
        <f>IF(AND(Q218&lt;&gt;"ERROR",UPPER('IP Rules'!D218)="GLOBAL",UPPER(N218)="ANY"),"All_IPs","")</f>
        <v/>
      </c>
      <c r="AK218" s="114" t="str">
        <f>IF(AND(Q218&lt;&gt;"ERROR",UPPER('IP Rules'!D218)="NATIONAL",UPPER(N218)="ANY"),"GRP_ALL_CNSP_SUBNETS","")</f>
        <v/>
      </c>
      <c r="AL218" s="104" t="str">
        <f>IF(LEN(TRIM(D218))=0,"",IF(AND(Q218&lt;&gt;"ERROR",UPPER('IP Rules'!H218)&lt;&gt;"ANY"),AI218&amp;N218&amp;"_"&amp;AG218,""))</f>
        <v/>
      </c>
      <c r="AM218" s="109" t="str">
        <f t="shared" si="421"/>
        <v>FAILED CHECKS</v>
      </c>
      <c r="AN218" s="2"/>
      <c r="AO218" s="62" t="str">
        <f t="shared" si="388"/>
        <v/>
      </c>
      <c r="AP218" s="26"/>
      <c r="AQ218" s="62" t="str">
        <f t="shared" si="422"/>
        <v/>
      </c>
      <c r="AR218" s="26"/>
      <c r="AS218" s="6">
        <f>'IP Rules'!F218</f>
        <v>0</v>
      </c>
      <c r="AT218" s="2"/>
      <c r="AU218" s="6">
        <f t="shared" si="423"/>
        <v>208</v>
      </c>
      <c r="AV218" s="2"/>
      <c r="AW218" s="46" t="str">
        <f>IF(ISBLANK('IP Rules'!L218),"",'IP Rules'!L218)</f>
        <v/>
      </c>
      <c r="AX218" s="2"/>
      <c r="AY218" s="52" t="str">
        <f t="shared" si="424"/>
        <v/>
      </c>
      <c r="AZ218" s="52" t="str">
        <f t="shared" si="425"/>
        <v/>
      </c>
      <c r="BA218" s="52" t="str">
        <f t="shared" si="426"/>
        <v/>
      </c>
      <c r="BB218" s="52" t="str">
        <f t="shared" si="427"/>
        <v/>
      </c>
      <c r="BC218" s="52" t="str">
        <f t="shared" si="428"/>
        <v/>
      </c>
      <c r="BD218" s="52" t="str">
        <f t="shared" si="429"/>
        <v/>
      </c>
      <c r="BE218" s="52" t="str">
        <f t="shared" si="430"/>
        <v/>
      </c>
      <c r="BF218" s="52" t="str">
        <f t="shared" si="431"/>
        <v/>
      </c>
      <c r="BG218" s="52" t="str">
        <f t="shared" si="432"/>
        <v/>
      </c>
      <c r="BH218" s="2"/>
      <c r="BI218" s="103" t="str">
        <f>IF(ISBLANK('IP Rules'!N218),"",'IP Rules'!N218)</f>
        <v/>
      </c>
      <c r="BJ218" s="110" t="str">
        <f t="shared" si="363"/>
        <v/>
      </c>
      <c r="BK218" s="109" t="str">
        <f t="shared" si="364"/>
        <v>MISSING</v>
      </c>
      <c r="BL218" s="109" t="str">
        <f t="shared" si="365"/>
        <v>MISSING</v>
      </c>
      <c r="BM218" s="109" t="str">
        <f t="shared" si="366"/>
        <v>MISSING</v>
      </c>
      <c r="BN218" s="110" t="str">
        <f t="shared" si="367"/>
        <v>ERROR</v>
      </c>
      <c r="BO218" s="111" t="str">
        <f t="shared" si="368"/>
        <v>ERROR</v>
      </c>
      <c r="BP218" s="111" t="str">
        <f t="shared" si="369"/>
        <v>ERROR</v>
      </c>
      <c r="BQ218" s="111" t="str">
        <f t="shared" si="370"/>
        <v>ERROR</v>
      </c>
      <c r="BR218" s="109" t="str">
        <f t="shared" si="371"/>
        <v>ERROR</v>
      </c>
      <c r="BS218" s="110" t="str">
        <f t="shared" si="372"/>
        <v>ERROR</v>
      </c>
      <c r="BT218" s="109" t="str">
        <f t="shared" si="433"/>
        <v>ERROR</v>
      </c>
      <c r="BU218" s="109" t="str">
        <f t="shared" si="434"/>
        <v>ERROR</v>
      </c>
      <c r="BV218" s="109" t="str">
        <f t="shared" si="435"/>
        <v>ERROR</v>
      </c>
      <c r="BW218" s="109" t="str">
        <f t="shared" si="436"/>
        <v>ERROR</v>
      </c>
      <c r="BX218" s="110" t="str">
        <f t="shared" si="373"/>
        <v>ERROR</v>
      </c>
      <c r="BY218" s="110" t="str">
        <f t="shared" si="479"/>
        <v/>
      </c>
      <c r="BZ218" s="117" t="str">
        <f t="shared" si="437"/>
        <v>OK</v>
      </c>
      <c r="CA218" s="104" t="str">
        <f t="shared" si="374"/>
        <v/>
      </c>
      <c r="CB218" s="104" t="str">
        <f t="shared" si="375"/>
        <v/>
      </c>
      <c r="CC218" s="104" t="str">
        <f t="shared" si="376"/>
        <v/>
      </c>
      <c r="CD218" s="109" t="str">
        <f t="shared" si="438"/>
        <v>FAILED CHECKS</v>
      </c>
      <c r="CE218" s="22"/>
      <c r="CF218" s="116" t="str">
        <f t="shared" si="377"/>
        <v>ERROR</v>
      </c>
      <c r="CG218" s="116" t="str">
        <f t="shared" si="378"/>
        <v>-</v>
      </c>
      <c r="CH218" s="116" t="str">
        <f t="shared" si="379"/>
        <v>-</v>
      </c>
      <c r="CI218" s="116" t="str">
        <f t="shared" si="380"/>
        <v>-</v>
      </c>
      <c r="CJ218" s="116">
        <f t="shared" si="439"/>
        <v>0</v>
      </c>
      <c r="CK218" s="116">
        <f t="shared" si="440"/>
        <v>0</v>
      </c>
      <c r="CL218" s="116">
        <f t="shared" si="441"/>
        <v>0</v>
      </c>
      <c r="CM218" s="116">
        <f t="shared" si="442"/>
        <v>0</v>
      </c>
      <c r="CN218" s="116">
        <f t="shared" si="443"/>
        <v>0</v>
      </c>
      <c r="CO218" s="116">
        <f t="shared" si="444"/>
        <v>0</v>
      </c>
      <c r="CP218" s="116">
        <f t="shared" si="445"/>
        <v>0</v>
      </c>
      <c r="CQ218" s="116">
        <f t="shared" si="446"/>
        <v>0</v>
      </c>
      <c r="CR218" s="116">
        <f t="shared" si="447"/>
        <v>0</v>
      </c>
      <c r="CS218" s="116">
        <f t="shared" si="448"/>
        <v>0</v>
      </c>
      <c r="CT218" s="116">
        <f t="shared" si="449"/>
        <v>0</v>
      </c>
      <c r="CU218" s="116">
        <f t="shared" si="450"/>
        <v>0</v>
      </c>
      <c r="CV218" s="116">
        <f t="shared" si="451"/>
        <v>0</v>
      </c>
      <c r="CW218" s="116">
        <f t="shared" si="452"/>
        <v>0</v>
      </c>
      <c r="CX218" s="116">
        <f t="shared" si="453"/>
        <v>0</v>
      </c>
      <c r="CY218" s="116">
        <f t="shared" si="454"/>
        <v>0</v>
      </c>
      <c r="CZ218" s="116">
        <f t="shared" si="455"/>
        <v>0</v>
      </c>
      <c r="DA218" s="116">
        <f t="shared" si="456"/>
        <v>0</v>
      </c>
      <c r="DB218" s="116">
        <f t="shared" si="457"/>
        <v>0</v>
      </c>
      <c r="DC218" s="116">
        <f t="shared" si="458"/>
        <v>0</v>
      </c>
      <c r="DD218" s="116">
        <f t="shared" si="459"/>
        <v>0</v>
      </c>
      <c r="DE218" s="116">
        <f t="shared" si="460"/>
        <v>0</v>
      </c>
      <c r="DF218" s="116">
        <f t="shared" si="461"/>
        <v>0</v>
      </c>
      <c r="DG218" s="116">
        <f t="shared" si="462"/>
        <v>0</v>
      </c>
      <c r="DH218" s="116">
        <f t="shared" si="463"/>
        <v>0</v>
      </c>
      <c r="DI218" s="116">
        <f t="shared" si="464"/>
        <v>0</v>
      </c>
      <c r="DJ218" s="116">
        <f t="shared" si="465"/>
        <v>0</v>
      </c>
      <c r="DK218" s="116">
        <f t="shared" si="466"/>
        <v>0</v>
      </c>
      <c r="DL218" s="116">
        <f t="shared" si="467"/>
        <v>0</v>
      </c>
      <c r="DM218" s="116">
        <f t="shared" si="468"/>
        <v>0</v>
      </c>
      <c r="DN218" s="116">
        <f t="shared" si="469"/>
        <v>0</v>
      </c>
      <c r="DO218" s="116">
        <f t="shared" si="470"/>
        <v>0</v>
      </c>
      <c r="DP218" s="116">
        <f t="shared" si="471"/>
        <v>0</v>
      </c>
      <c r="DQ218" s="116">
        <f t="shared" si="472"/>
        <v>0</v>
      </c>
      <c r="DR218" s="116">
        <f t="shared" si="473"/>
        <v>0</v>
      </c>
      <c r="DS218" s="116">
        <f t="shared" si="474"/>
        <v>0</v>
      </c>
      <c r="DT218" s="116">
        <f t="shared" si="362"/>
        <v>0</v>
      </c>
      <c r="DU218" s="116">
        <f t="shared" si="475"/>
        <v>0</v>
      </c>
      <c r="DV218" s="116">
        <f t="shared" si="381"/>
        <v>0</v>
      </c>
      <c r="DW218" s="116">
        <f t="shared" si="382"/>
        <v>0</v>
      </c>
      <c r="DX218" s="114" t="b">
        <f t="shared" si="389"/>
        <v>0</v>
      </c>
      <c r="DY218" s="116" t="str">
        <f t="shared" si="476"/>
        <v>FAILED CHECKS</v>
      </c>
      <c r="DZ218" s="2"/>
      <c r="EA218" s="105" t="str">
        <f t="shared" si="390"/>
        <v/>
      </c>
      <c r="EB218" s="2"/>
      <c r="EC218" s="105" t="str">
        <f t="shared" si="391"/>
        <v/>
      </c>
      <c r="ED218" s="2"/>
      <c r="EE218" s="105" t="str">
        <f t="shared" si="392"/>
        <v/>
      </c>
      <c r="EF218" s="2"/>
      <c r="EG218" s="6">
        <f t="shared" si="478"/>
        <v>208</v>
      </c>
      <c r="EH218" s="2"/>
      <c r="EI218" s="29" t="str">
        <f>IF(ISBLANK('IP Rules'!P218),"",'IP Rules'!P218)</f>
        <v/>
      </c>
      <c r="EJ218" s="2"/>
      <c r="EK218" s="29" t="str">
        <f>IF(ISBLANK('IP Rules'!R218),"",'IP Rules'!R218)</f>
        <v/>
      </c>
      <c r="EL218" s="2"/>
      <c r="EM218" s="29" t="str">
        <f>IF(ISBLANK('IP Rules'!T218),"",'IP Rules'!T218)</f>
        <v/>
      </c>
      <c r="EN218" s="2"/>
      <c r="EO218" s="7" t="str">
        <f t="shared" si="383"/>
        <v>NO</v>
      </c>
      <c r="EP218" s="7" t="str">
        <f t="shared" si="384"/>
        <v>NO</v>
      </c>
      <c r="EQ218" s="7" t="str">
        <f t="shared" si="385"/>
        <v/>
      </c>
      <c r="ER218" s="7" t="str">
        <f t="shared" si="386"/>
        <v/>
      </c>
      <c r="ES218" s="7" t="str">
        <f>IF(AND(ISNUMBER('IP Rules'!R218),'IP Rules'!R218&gt;=0,'IP Rules'!R218&lt;=65535),"GOOD","BAD")</f>
        <v>BAD</v>
      </c>
      <c r="ET218" s="7" t="str">
        <f>IF(OR(AND(ISNUMBER('IP Rules'!T218),'IP Rules'!T218&gt;=1,'IP Rules'!T218&lt;=65535,'IP Rules'!R218&lt;'IP Rules'!T218),'IP Rules'!T218=""),"GOOD","BAD")</f>
        <v>GOOD</v>
      </c>
      <c r="EU218" s="9" t="str">
        <f t="shared" si="387"/>
        <v/>
      </c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</row>
    <row r="219" spans="1:211" ht="15.75" thickBot="1">
      <c r="A219" s="2"/>
      <c r="B219" s="6">
        <f t="shared" si="477"/>
        <v>209</v>
      </c>
      <c r="C219" s="2"/>
      <c r="D219" s="48" t="str">
        <f>IF(ISBLANK('IP Rules'!H219),"",'IP Rules'!H219)</f>
        <v/>
      </c>
      <c r="E219" s="52" t="str">
        <f t="shared" si="393"/>
        <v/>
      </c>
      <c r="F219" s="52" t="str">
        <f t="shared" si="394"/>
        <v/>
      </c>
      <c r="G219" s="52" t="str">
        <f t="shared" si="395"/>
        <v/>
      </c>
      <c r="H219" s="52" t="str">
        <f t="shared" si="396"/>
        <v/>
      </c>
      <c r="I219" s="52" t="str">
        <f t="shared" si="397"/>
        <v/>
      </c>
      <c r="J219" s="52" t="str">
        <f t="shared" si="398"/>
        <v/>
      </c>
      <c r="K219" s="52" t="str">
        <f t="shared" si="399"/>
        <v/>
      </c>
      <c r="L219" s="52" t="str">
        <f t="shared" si="400"/>
        <v/>
      </c>
      <c r="M219" s="2"/>
      <c r="N219" s="52" t="str">
        <f t="shared" si="401"/>
        <v/>
      </c>
      <c r="O219" s="2"/>
      <c r="P219" s="103" t="str">
        <f>IF(UPPER('IP Rules'!H219)="ANY","",IF(LEN(TRIM('IP Rules'!J219))=0,"",'IP Rules'!J219))</f>
        <v/>
      </c>
      <c r="Q219" s="7" t="str">
        <f t="shared" si="402"/>
        <v/>
      </c>
      <c r="R219" s="109" t="str">
        <f t="shared" si="403"/>
        <v>MISSING</v>
      </c>
      <c r="S219" s="109" t="str">
        <f t="shared" si="404"/>
        <v>MISSING</v>
      </c>
      <c r="T219" s="109" t="str">
        <f t="shared" si="405"/>
        <v>MISSING</v>
      </c>
      <c r="U219" s="110" t="str">
        <f t="shared" si="406"/>
        <v>ERROR</v>
      </c>
      <c r="V219" s="111" t="str">
        <f t="shared" si="407"/>
        <v>ERROR</v>
      </c>
      <c r="W219" s="111" t="str">
        <f t="shared" si="408"/>
        <v>ERROR</v>
      </c>
      <c r="X219" s="111" t="str">
        <f t="shared" si="409"/>
        <v>ERROR</v>
      </c>
      <c r="Y219" s="109" t="str">
        <f t="shared" si="410"/>
        <v>ERROR</v>
      </c>
      <c r="Z219" s="110" t="str">
        <f t="shared" si="411"/>
        <v>ERROR</v>
      </c>
      <c r="AA219" s="109" t="str">
        <f t="shared" si="412"/>
        <v>ERROR</v>
      </c>
      <c r="AB219" s="109" t="str">
        <f t="shared" si="413"/>
        <v>ERROR</v>
      </c>
      <c r="AC219" s="109" t="str">
        <f t="shared" si="414"/>
        <v>ERROR</v>
      </c>
      <c r="AD219" s="109" t="str">
        <f t="shared" si="415"/>
        <v>ERROR</v>
      </c>
      <c r="AE219" s="110" t="str">
        <f t="shared" si="416"/>
        <v>ERROR</v>
      </c>
      <c r="AF219" s="7" t="str">
        <f t="shared" si="417"/>
        <v/>
      </c>
      <c r="AG219" s="104" t="str">
        <f t="shared" si="418"/>
        <v/>
      </c>
      <c r="AH219" s="104" t="str">
        <f t="shared" si="419"/>
        <v/>
      </c>
      <c r="AI219" s="104" t="str">
        <f t="shared" si="420"/>
        <v/>
      </c>
      <c r="AJ219" s="114" t="str">
        <f>IF(AND(Q219&lt;&gt;"ERROR",UPPER('IP Rules'!D219)="GLOBAL",UPPER(N219)="ANY"),"All_IPs","")</f>
        <v/>
      </c>
      <c r="AK219" s="114" t="str">
        <f>IF(AND(Q219&lt;&gt;"ERROR",UPPER('IP Rules'!D219)="NATIONAL",UPPER(N219)="ANY"),"GRP_ALL_CNSP_SUBNETS","")</f>
        <v/>
      </c>
      <c r="AL219" s="104" t="str">
        <f>IF(LEN(TRIM(D219))=0,"",IF(AND(Q219&lt;&gt;"ERROR",UPPER('IP Rules'!H219)&lt;&gt;"ANY"),AI219&amp;N219&amp;"_"&amp;AG219,""))</f>
        <v/>
      </c>
      <c r="AM219" s="109" t="str">
        <f t="shared" si="421"/>
        <v>FAILED CHECKS</v>
      </c>
      <c r="AN219" s="2"/>
      <c r="AO219" s="62" t="str">
        <f t="shared" si="388"/>
        <v/>
      </c>
      <c r="AP219" s="26"/>
      <c r="AQ219" s="62" t="str">
        <f t="shared" si="422"/>
        <v/>
      </c>
      <c r="AR219" s="26"/>
      <c r="AS219" s="6">
        <f>'IP Rules'!F219</f>
        <v>0</v>
      </c>
      <c r="AT219" s="2"/>
      <c r="AU219" s="6">
        <f t="shared" si="423"/>
        <v>209</v>
      </c>
      <c r="AV219" s="2"/>
      <c r="AW219" s="46" t="str">
        <f>IF(ISBLANK('IP Rules'!L219),"",'IP Rules'!L219)</f>
        <v/>
      </c>
      <c r="AX219" s="2"/>
      <c r="AY219" s="52" t="str">
        <f t="shared" si="424"/>
        <v/>
      </c>
      <c r="AZ219" s="52" t="str">
        <f t="shared" si="425"/>
        <v/>
      </c>
      <c r="BA219" s="52" t="str">
        <f t="shared" si="426"/>
        <v/>
      </c>
      <c r="BB219" s="52" t="str">
        <f t="shared" si="427"/>
        <v/>
      </c>
      <c r="BC219" s="52" t="str">
        <f t="shared" si="428"/>
        <v/>
      </c>
      <c r="BD219" s="52" t="str">
        <f t="shared" si="429"/>
        <v/>
      </c>
      <c r="BE219" s="52" t="str">
        <f t="shared" si="430"/>
        <v/>
      </c>
      <c r="BF219" s="52" t="str">
        <f t="shared" si="431"/>
        <v/>
      </c>
      <c r="BG219" s="52" t="str">
        <f t="shared" si="432"/>
        <v/>
      </c>
      <c r="BH219" s="2"/>
      <c r="BI219" s="103" t="str">
        <f>IF(ISBLANK('IP Rules'!N219),"",'IP Rules'!N219)</f>
        <v/>
      </c>
      <c r="BJ219" s="110" t="str">
        <f t="shared" si="363"/>
        <v/>
      </c>
      <c r="BK219" s="109" t="str">
        <f t="shared" si="364"/>
        <v>MISSING</v>
      </c>
      <c r="BL219" s="109" t="str">
        <f t="shared" si="365"/>
        <v>MISSING</v>
      </c>
      <c r="BM219" s="109" t="str">
        <f t="shared" si="366"/>
        <v>MISSING</v>
      </c>
      <c r="BN219" s="110" t="str">
        <f t="shared" si="367"/>
        <v>ERROR</v>
      </c>
      <c r="BO219" s="111" t="str">
        <f t="shared" si="368"/>
        <v>ERROR</v>
      </c>
      <c r="BP219" s="111" t="str">
        <f t="shared" si="369"/>
        <v>ERROR</v>
      </c>
      <c r="BQ219" s="111" t="str">
        <f t="shared" si="370"/>
        <v>ERROR</v>
      </c>
      <c r="BR219" s="109" t="str">
        <f t="shared" si="371"/>
        <v>ERROR</v>
      </c>
      <c r="BS219" s="110" t="str">
        <f t="shared" si="372"/>
        <v>ERROR</v>
      </c>
      <c r="BT219" s="109" t="str">
        <f t="shared" si="433"/>
        <v>ERROR</v>
      </c>
      <c r="BU219" s="109" t="str">
        <f t="shared" si="434"/>
        <v>ERROR</v>
      </c>
      <c r="BV219" s="109" t="str">
        <f t="shared" si="435"/>
        <v>ERROR</v>
      </c>
      <c r="BW219" s="109" t="str">
        <f t="shared" si="436"/>
        <v>ERROR</v>
      </c>
      <c r="BX219" s="110" t="str">
        <f t="shared" si="373"/>
        <v>ERROR</v>
      </c>
      <c r="BY219" s="110" t="str">
        <f t="shared" si="479"/>
        <v/>
      </c>
      <c r="BZ219" s="117" t="str">
        <f t="shared" si="437"/>
        <v>OK</v>
      </c>
      <c r="CA219" s="104" t="str">
        <f t="shared" si="374"/>
        <v/>
      </c>
      <c r="CB219" s="104" t="str">
        <f t="shared" si="375"/>
        <v/>
      </c>
      <c r="CC219" s="104" t="str">
        <f t="shared" si="376"/>
        <v/>
      </c>
      <c r="CD219" s="109" t="str">
        <f t="shared" si="438"/>
        <v>FAILED CHECKS</v>
      </c>
      <c r="CE219" s="22"/>
      <c r="CF219" s="116" t="str">
        <f t="shared" si="377"/>
        <v>ERROR</v>
      </c>
      <c r="CG219" s="116" t="str">
        <f t="shared" si="378"/>
        <v>-</v>
      </c>
      <c r="CH219" s="116" t="str">
        <f t="shared" si="379"/>
        <v>-</v>
      </c>
      <c r="CI219" s="116" t="str">
        <f t="shared" si="380"/>
        <v>-</v>
      </c>
      <c r="CJ219" s="116">
        <f t="shared" si="439"/>
        <v>0</v>
      </c>
      <c r="CK219" s="116">
        <f t="shared" si="440"/>
        <v>0</v>
      </c>
      <c r="CL219" s="116">
        <f t="shared" si="441"/>
        <v>0</v>
      </c>
      <c r="CM219" s="116">
        <f t="shared" si="442"/>
        <v>0</v>
      </c>
      <c r="CN219" s="116">
        <f t="shared" si="443"/>
        <v>0</v>
      </c>
      <c r="CO219" s="116">
        <f t="shared" si="444"/>
        <v>0</v>
      </c>
      <c r="CP219" s="116">
        <f t="shared" si="445"/>
        <v>0</v>
      </c>
      <c r="CQ219" s="116">
        <f t="shared" si="446"/>
        <v>0</v>
      </c>
      <c r="CR219" s="116">
        <f t="shared" si="447"/>
        <v>0</v>
      </c>
      <c r="CS219" s="116">
        <f t="shared" si="448"/>
        <v>0</v>
      </c>
      <c r="CT219" s="116">
        <f t="shared" si="449"/>
        <v>0</v>
      </c>
      <c r="CU219" s="116">
        <f t="shared" si="450"/>
        <v>0</v>
      </c>
      <c r="CV219" s="116">
        <f t="shared" si="451"/>
        <v>0</v>
      </c>
      <c r="CW219" s="116">
        <f t="shared" si="452"/>
        <v>0</v>
      </c>
      <c r="CX219" s="116">
        <f t="shared" si="453"/>
        <v>0</v>
      </c>
      <c r="CY219" s="116">
        <f t="shared" si="454"/>
        <v>0</v>
      </c>
      <c r="CZ219" s="116">
        <f t="shared" si="455"/>
        <v>0</v>
      </c>
      <c r="DA219" s="116">
        <f t="shared" si="456"/>
        <v>0</v>
      </c>
      <c r="DB219" s="116">
        <f t="shared" si="457"/>
        <v>0</v>
      </c>
      <c r="DC219" s="116">
        <f t="shared" si="458"/>
        <v>0</v>
      </c>
      <c r="DD219" s="116">
        <f t="shared" si="459"/>
        <v>0</v>
      </c>
      <c r="DE219" s="116">
        <f t="shared" si="460"/>
        <v>0</v>
      </c>
      <c r="DF219" s="116">
        <f t="shared" si="461"/>
        <v>0</v>
      </c>
      <c r="DG219" s="116">
        <f t="shared" si="462"/>
        <v>0</v>
      </c>
      <c r="DH219" s="116">
        <f t="shared" si="463"/>
        <v>0</v>
      </c>
      <c r="DI219" s="116">
        <f t="shared" si="464"/>
        <v>0</v>
      </c>
      <c r="DJ219" s="116">
        <f t="shared" si="465"/>
        <v>0</v>
      </c>
      <c r="DK219" s="116">
        <f t="shared" si="466"/>
        <v>0</v>
      </c>
      <c r="DL219" s="116">
        <f t="shared" si="467"/>
        <v>0</v>
      </c>
      <c r="DM219" s="116">
        <f t="shared" si="468"/>
        <v>0</v>
      </c>
      <c r="DN219" s="116">
        <f t="shared" si="469"/>
        <v>0</v>
      </c>
      <c r="DO219" s="116">
        <f t="shared" si="470"/>
        <v>0</v>
      </c>
      <c r="DP219" s="116">
        <f t="shared" si="471"/>
        <v>0</v>
      </c>
      <c r="DQ219" s="116">
        <f t="shared" si="472"/>
        <v>0</v>
      </c>
      <c r="DR219" s="116">
        <f t="shared" si="473"/>
        <v>0</v>
      </c>
      <c r="DS219" s="116">
        <f t="shared" si="474"/>
        <v>0</v>
      </c>
      <c r="DT219" s="116">
        <f t="shared" ref="DT219:DT282" si="480">LEN($BG219)-LEN(SUBSTITUTE($BG219,"0",""))</f>
        <v>0</v>
      </c>
      <c r="DU219" s="116">
        <f t="shared" si="475"/>
        <v>0</v>
      </c>
      <c r="DV219" s="116">
        <f t="shared" si="381"/>
        <v>0</v>
      </c>
      <c r="DW219" s="116">
        <f t="shared" si="382"/>
        <v>0</v>
      </c>
      <c r="DX219" s="114" t="b">
        <f t="shared" si="389"/>
        <v>0</v>
      </c>
      <c r="DY219" s="116" t="str">
        <f t="shared" si="476"/>
        <v>FAILED CHECKS</v>
      </c>
      <c r="DZ219" s="2"/>
      <c r="EA219" s="105" t="str">
        <f t="shared" si="390"/>
        <v/>
      </c>
      <c r="EB219" s="2"/>
      <c r="EC219" s="105" t="str">
        <f t="shared" si="391"/>
        <v/>
      </c>
      <c r="ED219" s="2"/>
      <c r="EE219" s="105" t="str">
        <f t="shared" si="392"/>
        <v/>
      </c>
      <c r="EF219" s="2"/>
      <c r="EG219" s="6">
        <f t="shared" si="478"/>
        <v>209</v>
      </c>
      <c r="EH219" s="2"/>
      <c r="EI219" s="29" t="str">
        <f>IF(ISBLANK('IP Rules'!P219),"",'IP Rules'!P219)</f>
        <v/>
      </c>
      <c r="EJ219" s="2"/>
      <c r="EK219" s="29" t="str">
        <f>IF(ISBLANK('IP Rules'!R219),"",'IP Rules'!R219)</f>
        <v/>
      </c>
      <c r="EL219" s="2"/>
      <c r="EM219" s="29" t="str">
        <f>IF(ISBLANK('IP Rules'!T219),"",'IP Rules'!T219)</f>
        <v/>
      </c>
      <c r="EN219" s="2"/>
      <c r="EO219" s="7" t="str">
        <f t="shared" si="383"/>
        <v>NO</v>
      </c>
      <c r="EP219" s="7" t="str">
        <f t="shared" si="384"/>
        <v>NO</v>
      </c>
      <c r="EQ219" s="7" t="str">
        <f t="shared" si="385"/>
        <v/>
      </c>
      <c r="ER219" s="7" t="str">
        <f t="shared" si="386"/>
        <v/>
      </c>
      <c r="ES219" s="7" t="str">
        <f>IF(AND(ISNUMBER('IP Rules'!R219),'IP Rules'!R219&gt;=0,'IP Rules'!R219&lt;=65535),"GOOD","BAD")</f>
        <v>BAD</v>
      </c>
      <c r="ET219" s="7" t="str">
        <f>IF(OR(AND(ISNUMBER('IP Rules'!T219),'IP Rules'!T219&gt;=1,'IP Rules'!T219&lt;=65535,'IP Rules'!R219&lt;'IP Rules'!T219),'IP Rules'!T219=""),"GOOD","BAD")</f>
        <v>GOOD</v>
      </c>
      <c r="EU219" s="9" t="str">
        <f t="shared" si="387"/>
        <v/>
      </c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</row>
    <row r="220" spans="1:211" ht="15.75" thickBot="1">
      <c r="A220" s="2"/>
      <c r="B220" s="6">
        <f t="shared" si="477"/>
        <v>210</v>
      </c>
      <c r="C220" s="2"/>
      <c r="D220" s="48" t="str">
        <f>IF(ISBLANK('IP Rules'!H220),"",'IP Rules'!H220)</f>
        <v/>
      </c>
      <c r="E220" s="52" t="str">
        <f t="shared" si="393"/>
        <v/>
      </c>
      <c r="F220" s="52" t="str">
        <f t="shared" si="394"/>
        <v/>
      </c>
      <c r="G220" s="52" t="str">
        <f t="shared" si="395"/>
        <v/>
      </c>
      <c r="H220" s="52" t="str">
        <f t="shared" si="396"/>
        <v/>
      </c>
      <c r="I220" s="52" t="str">
        <f t="shared" si="397"/>
        <v/>
      </c>
      <c r="J220" s="52" t="str">
        <f t="shared" si="398"/>
        <v/>
      </c>
      <c r="K220" s="52" t="str">
        <f t="shared" si="399"/>
        <v/>
      </c>
      <c r="L220" s="52" t="str">
        <f t="shared" si="400"/>
        <v/>
      </c>
      <c r="M220" s="2"/>
      <c r="N220" s="52" t="str">
        <f t="shared" si="401"/>
        <v/>
      </c>
      <c r="O220" s="2"/>
      <c r="P220" s="103" t="str">
        <f>IF(UPPER('IP Rules'!H220)="ANY","",IF(LEN(TRIM('IP Rules'!J220))=0,"",'IP Rules'!J220))</f>
        <v/>
      </c>
      <c r="Q220" s="7" t="str">
        <f t="shared" si="402"/>
        <v/>
      </c>
      <c r="R220" s="109" t="str">
        <f t="shared" si="403"/>
        <v>MISSING</v>
      </c>
      <c r="S220" s="109" t="str">
        <f t="shared" si="404"/>
        <v>MISSING</v>
      </c>
      <c r="T220" s="109" t="str">
        <f t="shared" si="405"/>
        <v>MISSING</v>
      </c>
      <c r="U220" s="110" t="str">
        <f t="shared" si="406"/>
        <v>ERROR</v>
      </c>
      <c r="V220" s="111" t="str">
        <f t="shared" si="407"/>
        <v>ERROR</v>
      </c>
      <c r="W220" s="111" t="str">
        <f t="shared" si="408"/>
        <v>ERROR</v>
      </c>
      <c r="X220" s="111" t="str">
        <f t="shared" si="409"/>
        <v>ERROR</v>
      </c>
      <c r="Y220" s="109" t="str">
        <f t="shared" si="410"/>
        <v>ERROR</v>
      </c>
      <c r="Z220" s="110" t="str">
        <f t="shared" si="411"/>
        <v>ERROR</v>
      </c>
      <c r="AA220" s="109" t="str">
        <f t="shared" si="412"/>
        <v>ERROR</v>
      </c>
      <c r="AB220" s="109" t="str">
        <f t="shared" si="413"/>
        <v>ERROR</v>
      </c>
      <c r="AC220" s="109" t="str">
        <f t="shared" si="414"/>
        <v>ERROR</v>
      </c>
      <c r="AD220" s="109" t="str">
        <f t="shared" si="415"/>
        <v>ERROR</v>
      </c>
      <c r="AE220" s="110" t="str">
        <f t="shared" si="416"/>
        <v>ERROR</v>
      </c>
      <c r="AF220" s="7" t="str">
        <f t="shared" si="417"/>
        <v/>
      </c>
      <c r="AG220" s="104" t="str">
        <f t="shared" si="418"/>
        <v/>
      </c>
      <c r="AH220" s="104" t="str">
        <f t="shared" si="419"/>
        <v/>
      </c>
      <c r="AI220" s="104" t="str">
        <f t="shared" si="420"/>
        <v/>
      </c>
      <c r="AJ220" s="114" t="str">
        <f>IF(AND(Q220&lt;&gt;"ERROR",UPPER('IP Rules'!D220)="GLOBAL",UPPER(N220)="ANY"),"All_IPs","")</f>
        <v/>
      </c>
      <c r="AK220" s="114" t="str">
        <f>IF(AND(Q220&lt;&gt;"ERROR",UPPER('IP Rules'!D220)="NATIONAL",UPPER(N220)="ANY"),"GRP_ALL_CNSP_SUBNETS","")</f>
        <v/>
      </c>
      <c r="AL220" s="104" t="str">
        <f>IF(LEN(TRIM(D220))=0,"",IF(AND(Q220&lt;&gt;"ERROR",UPPER('IP Rules'!H220)&lt;&gt;"ANY"),AI220&amp;N220&amp;"_"&amp;AG220,""))</f>
        <v/>
      </c>
      <c r="AM220" s="109" t="str">
        <f t="shared" si="421"/>
        <v>FAILED CHECKS</v>
      </c>
      <c r="AN220" s="2"/>
      <c r="AO220" s="62" t="str">
        <f t="shared" si="388"/>
        <v/>
      </c>
      <c r="AP220" s="26"/>
      <c r="AQ220" s="62" t="str">
        <f t="shared" si="422"/>
        <v/>
      </c>
      <c r="AR220" s="26"/>
      <c r="AS220" s="6">
        <f>'IP Rules'!F220</f>
        <v>0</v>
      </c>
      <c r="AT220" s="2"/>
      <c r="AU220" s="6">
        <f t="shared" si="423"/>
        <v>210</v>
      </c>
      <c r="AV220" s="2"/>
      <c r="AW220" s="46" t="str">
        <f>IF(ISBLANK('IP Rules'!L220),"",'IP Rules'!L220)</f>
        <v/>
      </c>
      <c r="AX220" s="2"/>
      <c r="AY220" s="52" t="str">
        <f t="shared" si="424"/>
        <v/>
      </c>
      <c r="AZ220" s="52" t="str">
        <f t="shared" si="425"/>
        <v/>
      </c>
      <c r="BA220" s="52" t="str">
        <f t="shared" si="426"/>
        <v/>
      </c>
      <c r="BB220" s="52" t="str">
        <f t="shared" si="427"/>
        <v/>
      </c>
      <c r="BC220" s="52" t="str">
        <f t="shared" si="428"/>
        <v/>
      </c>
      <c r="BD220" s="52" t="str">
        <f t="shared" si="429"/>
        <v/>
      </c>
      <c r="BE220" s="52" t="str">
        <f t="shared" si="430"/>
        <v/>
      </c>
      <c r="BF220" s="52" t="str">
        <f t="shared" si="431"/>
        <v/>
      </c>
      <c r="BG220" s="52" t="str">
        <f t="shared" si="432"/>
        <v/>
      </c>
      <c r="BH220" s="2"/>
      <c r="BI220" s="103" t="str">
        <f>IF(ISBLANK('IP Rules'!N220),"",'IP Rules'!N220)</f>
        <v/>
      </c>
      <c r="BJ220" s="110" t="str">
        <f t="shared" si="363"/>
        <v/>
      </c>
      <c r="BK220" s="109" t="str">
        <f t="shared" si="364"/>
        <v>MISSING</v>
      </c>
      <c r="BL220" s="109" t="str">
        <f t="shared" si="365"/>
        <v>MISSING</v>
      </c>
      <c r="BM220" s="109" t="str">
        <f t="shared" si="366"/>
        <v>MISSING</v>
      </c>
      <c r="BN220" s="110" t="str">
        <f t="shared" si="367"/>
        <v>ERROR</v>
      </c>
      <c r="BO220" s="111" t="str">
        <f t="shared" si="368"/>
        <v>ERROR</v>
      </c>
      <c r="BP220" s="111" t="str">
        <f t="shared" si="369"/>
        <v>ERROR</v>
      </c>
      <c r="BQ220" s="111" t="str">
        <f t="shared" si="370"/>
        <v>ERROR</v>
      </c>
      <c r="BR220" s="109" t="str">
        <f t="shared" si="371"/>
        <v>ERROR</v>
      </c>
      <c r="BS220" s="110" t="str">
        <f t="shared" si="372"/>
        <v>ERROR</v>
      </c>
      <c r="BT220" s="109" t="str">
        <f t="shared" si="433"/>
        <v>ERROR</v>
      </c>
      <c r="BU220" s="109" t="str">
        <f t="shared" si="434"/>
        <v>ERROR</v>
      </c>
      <c r="BV220" s="109" t="str">
        <f t="shared" si="435"/>
        <v>ERROR</v>
      </c>
      <c r="BW220" s="109" t="str">
        <f t="shared" si="436"/>
        <v>ERROR</v>
      </c>
      <c r="BX220" s="110" t="str">
        <f t="shared" si="373"/>
        <v>ERROR</v>
      </c>
      <c r="BY220" s="110" t="str">
        <f t="shared" si="479"/>
        <v/>
      </c>
      <c r="BZ220" s="117" t="str">
        <f t="shared" si="437"/>
        <v>OK</v>
      </c>
      <c r="CA220" s="104" t="str">
        <f t="shared" si="374"/>
        <v/>
      </c>
      <c r="CB220" s="104" t="str">
        <f t="shared" si="375"/>
        <v/>
      </c>
      <c r="CC220" s="104" t="str">
        <f t="shared" si="376"/>
        <v/>
      </c>
      <c r="CD220" s="109" t="str">
        <f t="shared" si="438"/>
        <v>FAILED CHECKS</v>
      </c>
      <c r="CE220" s="22"/>
      <c r="CF220" s="116" t="str">
        <f t="shared" si="377"/>
        <v>ERROR</v>
      </c>
      <c r="CG220" s="116" t="str">
        <f t="shared" si="378"/>
        <v>-</v>
      </c>
      <c r="CH220" s="116" t="str">
        <f t="shared" si="379"/>
        <v>-</v>
      </c>
      <c r="CI220" s="116" t="str">
        <f t="shared" si="380"/>
        <v>-</v>
      </c>
      <c r="CJ220" s="116">
        <f t="shared" si="439"/>
        <v>0</v>
      </c>
      <c r="CK220" s="116">
        <f t="shared" si="440"/>
        <v>0</v>
      </c>
      <c r="CL220" s="116">
        <f t="shared" si="441"/>
        <v>0</v>
      </c>
      <c r="CM220" s="116">
        <f t="shared" si="442"/>
        <v>0</v>
      </c>
      <c r="CN220" s="116">
        <f t="shared" si="443"/>
        <v>0</v>
      </c>
      <c r="CO220" s="116">
        <f t="shared" si="444"/>
        <v>0</v>
      </c>
      <c r="CP220" s="116">
        <f t="shared" si="445"/>
        <v>0</v>
      </c>
      <c r="CQ220" s="116">
        <f t="shared" si="446"/>
        <v>0</v>
      </c>
      <c r="CR220" s="116">
        <f t="shared" si="447"/>
        <v>0</v>
      </c>
      <c r="CS220" s="116">
        <f t="shared" si="448"/>
        <v>0</v>
      </c>
      <c r="CT220" s="116">
        <f t="shared" si="449"/>
        <v>0</v>
      </c>
      <c r="CU220" s="116">
        <f t="shared" si="450"/>
        <v>0</v>
      </c>
      <c r="CV220" s="116">
        <f t="shared" si="451"/>
        <v>0</v>
      </c>
      <c r="CW220" s="116">
        <f t="shared" si="452"/>
        <v>0</v>
      </c>
      <c r="CX220" s="116">
        <f t="shared" si="453"/>
        <v>0</v>
      </c>
      <c r="CY220" s="116">
        <f t="shared" si="454"/>
        <v>0</v>
      </c>
      <c r="CZ220" s="116">
        <f t="shared" si="455"/>
        <v>0</v>
      </c>
      <c r="DA220" s="116">
        <f t="shared" si="456"/>
        <v>0</v>
      </c>
      <c r="DB220" s="116">
        <f t="shared" si="457"/>
        <v>0</v>
      </c>
      <c r="DC220" s="116">
        <f t="shared" si="458"/>
        <v>0</v>
      </c>
      <c r="DD220" s="116">
        <f t="shared" si="459"/>
        <v>0</v>
      </c>
      <c r="DE220" s="116">
        <f t="shared" si="460"/>
        <v>0</v>
      </c>
      <c r="DF220" s="116">
        <f t="shared" si="461"/>
        <v>0</v>
      </c>
      <c r="DG220" s="116">
        <f t="shared" si="462"/>
        <v>0</v>
      </c>
      <c r="DH220" s="116">
        <f t="shared" si="463"/>
        <v>0</v>
      </c>
      <c r="DI220" s="116">
        <f t="shared" si="464"/>
        <v>0</v>
      </c>
      <c r="DJ220" s="116">
        <f t="shared" si="465"/>
        <v>0</v>
      </c>
      <c r="DK220" s="116">
        <f t="shared" si="466"/>
        <v>0</v>
      </c>
      <c r="DL220" s="116">
        <f t="shared" si="467"/>
        <v>0</v>
      </c>
      <c r="DM220" s="116">
        <f t="shared" si="468"/>
        <v>0</v>
      </c>
      <c r="DN220" s="116">
        <f t="shared" si="469"/>
        <v>0</v>
      </c>
      <c r="DO220" s="116">
        <f t="shared" si="470"/>
        <v>0</v>
      </c>
      <c r="DP220" s="116">
        <f t="shared" si="471"/>
        <v>0</v>
      </c>
      <c r="DQ220" s="116">
        <f t="shared" si="472"/>
        <v>0</v>
      </c>
      <c r="DR220" s="116">
        <f t="shared" si="473"/>
        <v>0</v>
      </c>
      <c r="DS220" s="116">
        <f t="shared" si="474"/>
        <v>0</v>
      </c>
      <c r="DT220" s="116">
        <f t="shared" si="480"/>
        <v>0</v>
      </c>
      <c r="DU220" s="116">
        <f t="shared" si="475"/>
        <v>0</v>
      </c>
      <c r="DV220" s="116">
        <f t="shared" si="381"/>
        <v>0</v>
      </c>
      <c r="DW220" s="116">
        <f t="shared" si="382"/>
        <v>0</v>
      </c>
      <c r="DX220" s="114" t="b">
        <f t="shared" si="389"/>
        <v>0</v>
      </c>
      <c r="DY220" s="116" t="str">
        <f t="shared" si="476"/>
        <v>FAILED CHECKS</v>
      </c>
      <c r="DZ220" s="2"/>
      <c r="EA220" s="105" t="str">
        <f t="shared" si="390"/>
        <v/>
      </c>
      <c r="EB220" s="2"/>
      <c r="EC220" s="105" t="str">
        <f t="shared" si="391"/>
        <v/>
      </c>
      <c r="ED220" s="2"/>
      <c r="EE220" s="105" t="str">
        <f t="shared" si="392"/>
        <v/>
      </c>
      <c r="EF220" s="2"/>
      <c r="EG220" s="6">
        <f t="shared" si="478"/>
        <v>210</v>
      </c>
      <c r="EH220" s="2"/>
      <c r="EI220" s="29" t="str">
        <f>IF(ISBLANK('IP Rules'!P220),"",'IP Rules'!P220)</f>
        <v/>
      </c>
      <c r="EJ220" s="2"/>
      <c r="EK220" s="29" t="str">
        <f>IF(ISBLANK('IP Rules'!R220),"",'IP Rules'!R220)</f>
        <v/>
      </c>
      <c r="EL220" s="2"/>
      <c r="EM220" s="29" t="str">
        <f>IF(ISBLANK('IP Rules'!T220),"",'IP Rules'!T220)</f>
        <v/>
      </c>
      <c r="EN220" s="2"/>
      <c r="EO220" s="7" t="str">
        <f t="shared" si="383"/>
        <v>NO</v>
      </c>
      <c r="EP220" s="7" t="str">
        <f t="shared" si="384"/>
        <v>NO</v>
      </c>
      <c r="EQ220" s="7" t="str">
        <f t="shared" si="385"/>
        <v/>
      </c>
      <c r="ER220" s="7" t="str">
        <f t="shared" si="386"/>
        <v/>
      </c>
      <c r="ES220" s="7" t="str">
        <f>IF(AND(ISNUMBER('IP Rules'!R220),'IP Rules'!R220&gt;=0,'IP Rules'!R220&lt;=65535),"GOOD","BAD")</f>
        <v>BAD</v>
      </c>
      <c r="ET220" s="7" t="str">
        <f>IF(OR(AND(ISNUMBER('IP Rules'!T220),'IP Rules'!T220&gt;=1,'IP Rules'!T220&lt;=65535,'IP Rules'!R220&lt;'IP Rules'!T220),'IP Rules'!T220=""),"GOOD","BAD")</f>
        <v>GOOD</v>
      </c>
      <c r="EU220" s="9" t="str">
        <f t="shared" si="387"/>
        <v/>
      </c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</row>
    <row r="221" spans="1:211" ht="15.75" thickBot="1">
      <c r="A221" s="2"/>
      <c r="B221" s="6">
        <f t="shared" si="477"/>
        <v>211</v>
      </c>
      <c r="C221" s="2"/>
      <c r="D221" s="48" t="str">
        <f>IF(ISBLANK('IP Rules'!H221),"",'IP Rules'!H221)</f>
        <v/>
      </c>
      <c r="E221" s="52" t="str">
        <f t="shared" si="393"/>
        <v/>
      </c>
      <c r="F221" s="52" t="str">
        <f t="shared" si="394"/>
        <v/>
      </c>
      <c r="G221" s="52" t="str">
        <f t="shared" si="395"/>
        <v/>
      </c>
      <c r="H221" s="52" t="str">
        <f t="shared" si="396"/>
        <v/>
      </c>
      <c r="I221" s="52" t="str">
        <f t="shared" si="397"/>
        <v/>
      </c>
      <c r="J221" s="52" t="str">
        <f t="shared" si="398"/>
        <v/>
      </c>
      <c r="K221" s="52" t="str">
        <f t="shared" si="399"/>
        <v/>
      </c>
      <c r="L221" s="52" t="str">
        <f t="shared" si="400"/>
        <v/>
      </c>
      <c r="M221" s="2"/>
      <c r="N221" s="52" t="str">
        <f t="shared" si="401"/>
        <v/>
      </c>
      <c r="O221" s="2"/>
      <c r="P221" s="103" t="str">
        <f>IF(UPPER('IP Rules'!H221)="ANY","",IF(LEN(TRIM('IP Rules'!J221))=0,"",'IP Rules'!J221))</f>
        <v/>
      </c>
      <c r="Q221" s="7" t="str">
        <f t="shared" si="402"/>
        <v/>
      </c>
      <c r="R221" s="109" t="str">
        <f t="shared" si="403"/>
        <v>MISSING</v>
      </c>
      <c r="S221" s="109" t="str">
        <f t="shared" si="404"/>
        <v>MISSING</v>
      </c>
      <c r="T221" s="109" t="str">
        <f t="shared" si="405"/>
        <v>MISSING</v>
      </c>
      <c r="U221" s="110" t="str">
        <f t="shared" si="406"/>
        <v>ERROR</v>
      </c>
      <c r="V221" s="111" t="str">
        <f t="shared" si="407"/>
        <v>ERROR</v>
      </c>
      <c r="W221" s="111" t="str">
        <f t="shared" si="408"/>
        <v>ERROR</v>
      </c>
      <c r="X221" s="111" t="str">
        <f t="shared" si="409"/>
        <v>ERROR</v>
      </c>
      <c r="Y221" s="109" t="str">
        <f t="shared" si="410"/>
        <v>ERROR</v>
      </c>
      <c r="Z221" s="110" t="str">
        <f t="shared" si="411"/>
        <v>ERROR</v>
      </c>
      <c r="AA221" s="109" t="str">
        <f t="shared" si="412"/>
        <v>ERROR</v>
      </c>
      <c r="AB221" s="109" t="str">
        <f t="shared" si="413"/>
        <v>ERROR</v>
      </c>
      <c r="AC221" s="109" t="str">
        <f t="shared" si="414"/>
        <v>ERROR</v>
      </c>
      <c r="AD221" s="109" t="str">
        <f t="shared" si="415"/>
        <v>ERROR</v>
      </c>
      <c r="AE221" s="110" t="str">
        <f t="shared" si="416"/>
        <v>ERROR</v>
      </c>
      <c r="AF221" s="7" t="str">
        <f t="shared" si="417"/>
        <v/>
      </c>
      <c r="AG221" s="104" t="str">
        <f t="shared" si="418"/>
        <v/>
      </c>
      <c r="AH221" s="104" t="str">
        <f t="shared" si="419"/>
        <v/>
      </c>
      <c r="AI221" s="104" t="str">
        <f t="shared" si="420"/>
        <v/>
      </c>
      <c r="AJ221" s="114" t="str">
        <f>IF(AND(Q221&lt;&gt;"ERROR",UPPER('IP Rules'!D221)="GLOBAL",UPPER(N221)="ANY"),"All_IPs","")</f>
        <v/>
      </c>
      <c r="AK221" s="114" t="str">
        <f>IF(AND(Q221&lt;&gt;"ERROR",UPPER('IP Rules'!D221)="NATIONAL",UPPER(N221)="ANY"),"GRP_ALL_CNSP_SUBNETS","")</f>
        <v/>
      </c>
      <c r="AL221" s="104" t="str">
        <f>IF(LEN(TRIM(D221))=0,"",IF(AND(Q221&lt;&gt;"ERROR",UPPER('IP Rules'!H221)&lt;&gt;"ANY"),AI221&amp;N221&amp;"_"&amp;AG221,""))</f>
        <v/>
      </c>
      <c r="AM221" s="109" t="str">
        <f t="shared" si="421"/>
        <v>FAILED CHECKS</v>
      </c>
      <c r="AN221" s="2"/>
      <c r="AO221" s="62" t="str">
        <f t="shared" si="388"/>
        <v/>
      </c>
      <c r="AP221" s="26"/>
      <c r="AQ221" s="62" t="str">
        <f t="shared" si="422"/>
        <v/>
      </c>
      <c r="AR221" s="26"/>
      <c r="AS221" s="6">
        <f>'IP Rules'!F221</f>
        <v>0</v>
      </c>
      <c r="AT221" s="2"/>
      <c r="AU221" s="6">
        <f t="shared" si="423"/>
        <v>211</v>
      </c>
      <c r="AV221" s="2"/>
      <c r="AW221" s="46" t="str">
        <f>IF(ISBLANK('IP Rules'!L221),"",'IP Rules'!L221)</f>
        <v/>
      </c>
      <c r="AX221" s="2"/>
      <c r="AY221" s="52" t="str">
        <f t="shared" si="424"/>
        <v/>
      </c>
      <c r="AZ221" s="52" t="str">
        <f t="shared" si="425"/>
        <v/>
      </c>
      <c r="BA221" s="52" t="str">
        <f t="shared" si="426"/>
        <v/>
      </c>
      <c r="BB221" s="52" t="str">
        <f t="shared" si="427"/>
        <v/>
      </c>
      <c r="BC221" s="52" t="str">
        <f t="shared" si="428"/>
        <v/>
      </c>
      <c r="BD221" s="52" t="str">
        <f t="shared" si="429"/>
        <v/>
      </c>
      <c r="BE221" s="52" t="str">
        <f t="shared" si="430"/>
        <v/>
      </c>
      <c r="BF221" s="52" t="str">
        <f t="shared" si="431"/>
        <v/>
      </c>
      <c r="BG221" s="52" t="str">
        <f t="shared" si="432"/>
        <v/>
      </c>
      <c r="BH221" s="2"/>
      <c r="BI221" s="103" t="str">
        <f>IF(ISBLANK('IP Rules'!N221),"",'IP Rules'!N221)</f>
        <v/>
      </c>
      <c r="BJ221" s="110" t="str">
        <f t="shared" ref="BJ221:BJ284" si="481">IF(LEN(TRIM(AW221))=0,"",IF(AND(LEN(BG221)-LEN(SUBSTITUTE(BG221,".",""))&lt;&gt;3,LEN(TRIM(BG221))&lt;&gt;0),"ERROR","OK"))</f>
        <v/>
      </c>
      <c r="BK221" s="109" t="str">
        <f t="shared" ref="BK221:BK284" si="482">IFERROR(FIND(".", BG221,1),"MISSING")</f>
        <v>MISSING</v>
      </c>
      <c r="BL221" s="109" t="str">
        <f t="shared" ref="BL221:BL284" si="483">IFERROR(FIND(".", BG221,BK221+1),"MISSING")</f>
        <v>MISSING</v>
      </c>
      <c r="BM221" s="109" t="str">
        <f t="shared" ref="BM221:BM284" si="484">IFERROR(FIND(".", BG221,BL221+1),"MISSING")</f>
        <v>MISSING</v>
      </c>
      <c r="BN221" s="110" t="str">
        <f t="shared" ref="BN221:BN284" si="485">IF(AND(ISNUMBER(BK221),ISNUMBER(BL221),ISNUMBER(BM221)),"OK","ERROR")</f>
        <v>ERROR</v>
      </c>
      <c r="BO221" s="111" t="str">
        <f t="shared" ref="BO221:BO284" si="486">IF(BN221="OK",MID(BG221,1,BK221-1),"ERROR")</f>
        <v>ERROR</v>
      </c>
      <c r="BP221" s="111" t="str">
        <f t="shared" ref="BP221:BP284" si="487">IF(BN221="OK",MID(BG221,BK221+1,BL221-BK221-1),"ERROR")</f>
        <v>ERROR</v>
      </c>
      <c r="BQ221" s="111" t="str">
        <f t="shared" ref="BQ221:BQ284" si="488">IF(BN221="OK",MID(BG221,BL221+1,BM221-BL221-1),"ERROR")</f>
        <v>ERROR</v>
      </c>
      <c r="BR221" s="109" t="str">
        <f t="shared" ref="BR221:BR284" si="489">IF(BN221="OK",MID(BG221,BM221+1,LEN(BG221)-BM221),"ERROR")</f>
        <v>ERROR</v>
      </c>
      <c r="BS221" s="110" t="str">
        <f t="shared" ref="BS221:BS284" si="490">IF(AND(ISNUMBER(VALUE(BO221)),ISNUMBER(VALUE(BP221)),ISNUMBER(VALUE(BQ221)),ISNUMBER(VALUE(BR221))),"OK","ERROR")</f>
        <v>ERROR</v>
      </c>
      <c r="BT221" s="109" t="str">
        <f t="shared" si="433"/>
        <v>ERROR</v>
      </c>
      <c r="BU221" s="109" t="str">
        <f t="shared" si="434"/>
        <v>ERROR</v>
      </c>
      <c r="BV221" s="109" t="str">
        <f t="shared" si="435"/>
        <v>ERROR</v>
      </c>
      <c r="BW221" s="109" t="str">
        <f t="shared" si="436"/>
        <v>ERROR</v>
      </c>
      <c r="BX221" s="110" t="str">
        <f t="shared" ref="BX221:BX284" si="491">IF(IFERROR(BT221&amp;BU221&amp;BV221&amp;BW221,"ERROR")="OKOKOKOK","OK","ERROR")</f>
        <v>ERROR</v>
      </c>
      <c r="BY221" s="110" t="str">
        <f t="shared" si="479"/>
        <v/>
      </c>
      <c r="BZ221" s="117" t="str">
        <f t="shared" si="437"/>
        <v>OK</v>
      </c>
      <c r="CA221" s="104" t="str">
        <f t="shared" ref="CA221:CA284" si="492">IF(UPPER(BG221)="ANY","",IF(AND(BJ221="OK",LEN(TRIM(BI221))=0),32,BI221))</f>
        <v/>
      </c>
      <c r="CB221" s="104" t="str">
        <f t="shared" ref="CB221:CB284" si="493">IF(OR(LEN(TRIM(AW221))=0,BJ221="ERROR",UPPER(BG221)="ANY"),"",IF(UPPER(BG221)="ANY","",IF(VALUE(CA221)=32,"Host","Netmask")))</f>
        <v/>
      </c>
      <c r="CC221" s="104" t="str">
        <f t="shared" ref="CC221:CC284" si="494">IF(LEN(TRIM(CB221))=0,"",IF(CB221="Host","H-","N-"))</f>
        <v/>
      </c>
      <c r="CD221" s="109" t="str">
        <f t="shared" si="438"/>
        <v>FAILED CHECKS</v>
      </c>
      <c r="CE221" s="22"/>
      <c r="CF221" s="116" t="str">
        <f t="shared" ref="CF221:CF284" si="495">IF(OR(LEN(BG221)&lt;3,LEN(BG221)&gt;253),"ERROR","OK")</f>
        <v>ERROR</v>
      </c>
      <c r="CG221" s="116" t="str">
        <f t="shared" ref="CG221:CG284" si="496">IFERROR(SEARCH(":",BG221),"-")</f>
        <v>-</v>
      </c>
      <c r="CH221" s="116" t="str">
        <f t="shared" ref="CH221:CH284" si="497">IFERROR(SEARCH("\",BG221),"-")</f>
        <v>-</v>
      </c>
      <c r="CI221" s="116" t="str">
        <f t="shared" ref="CI221:CI284" si="498">IFERROR(SEARCH("/",BG221),"-")</f>
        <v>-</v>
      </c>
      <c r="CJ221" s="116">
        <f t="shared" si="439"/>
        <v>0</v>
      </c>
      <c r="CK221" s="116">
        <f t="shared" si="440"/>
        <v>0</v>
      </c>
      <c r="CL221" s="116">
        <f t="shared" si="441"/>
        <v>0</v>
      </c>
      <c r="CM221" s="116">
        <f t="shared" si="442"/>
        <v>0</v>
      </c>
      <c r="CN221" s="116">
        <f t="shared" si="443"/>
        <v>0</v>
      </c>
      <c r="CO221" s="116">
        <f t="shared" si="444"/>
        <v>0</v>
      </c>
      <c r="CP221" s="116">
        <f t="shared" si="445"/>
        <v>0</v>
      </c>
      <c r="CQ221" s="116">
        <f t="shared" si="446"/>
        <v>0</v>
      </c>
      <c r="CR221" s="116">
        <f t="shared" si="447"/>
        <v>0</v>
      </c>
      <c r="CS221" s="116">
        <f t="shared" si="448"/>
        <v>0</v>
      </c>
      <c r="CT221" s="116">
        <f t="shared" si="449"/>
        <v>0</v>
      </c>
      <c r="CU221" s="116">
        <f t="shared" si="450"/>
        <v>0</v>
      </c>
      <c r="CV221" s="116">
        <f t="shared" si="451"/>
        <v>0</v>
      </c>
      <c r="CW221" s="116">
        <f t="shared" si="452"/>
        <v>0</v>
      </c>
      <c r="CX221" s="116">
        <f t="shared" si="453"/>
        <v>0</v>
      </c>
      <c r="CY221" s="116">
        <f t="shared" si="454"/>
        <v>0</v>
      </c>
      <c r="CZ221" s="116">
        <f t="shared" si="455"/>
        <v>0</v>
      </c>
      <c r="DA221" s="116">
        <f t="shared" si="456"/>
        <v>0</v>
      </c>
      <c r="DB221" s="116">
        <f t="shared" si="457"/>
        <v>0</v>
      </c>
      <c r="DC221" s="116">
        <f t="shared" si="458"/>
        <v>0</v>
      </c>
      <c r="DD221" s="116">
        <f t="shared" si="459"/>
        <v>0</v>
      </c>
      <c r="DE221" s="116">
        <f t="shared" si="460"/>
        <v>0</v>
      </c>
      <c r="DF221" s="116">
        <f t="shared" si="461"/>
        <v>0</v>
      </c>
      <c r="DG221" s="116">
        <f t="shared" si="462"/>
        <v>0</v>
      </c>
      <c r="DH221" s="116">
        <f t="shared" si="463"/>
        <v>0</v>
      </c>
      <c r="DI221" s="116">
        <f t="shared" si="464"/>
        <v>0</v>
      </c>
      <c r="DJ221" s="116">
        <f t="shared" si="465"/>
        <v>0</v>
      </c>
      <c r="DK221" s="116">
        <f t="shared" si="466"/>
        <v>0</v>
      </c>
      <c r="DL221" s="116">
        <f t="shared" si="467"/>
        <v>0</v>
      </c>
      <c r="DM221" s="116">
        <f t="shared" si="468"/>
        <v>0</v>
      </c>
      <c r="DN221" s="116">
        <f t="shared" si="469"/>
        <v>0</v>
      </c>
      <c r="DO221" s="116">
        <f t="shared" si="470"/>
        <v>0</v>
      </c>
      <c r="DP221" s="116">
        <f t="shared" si="471"/>
        <v>0</v>
      </c>
      <c r="DQ221" s="116">
        <f t="shared" si="472"/>
        <v>0</v>
      </c>
      <c r="DR221" s="116">
        <f t="shared" si="473"/>
        <v>0</v>
      </c>
      <c r="DS221" s="116">
        <f t="shared" si="474"/>
        <v>0</v>
      </c>
      <c r="DT221" s="116">
        <f t="shared" si="480"/>
        <v>0</v>
      </c>
      <c r="DU221" s="116">
        <f t="shared" si="475"/>
        <v>0</v>
      </c>
      <c r="DV221" s="116">
        <f t="shared" ref="DV221:DV284" si="499">SUM(CJ221:DU221)</f>
        <v>0</v>
      </c>
      <c r="DW221" s="116">
        <f t="shared" ref="DW221:DW284" si="500">LEN(BG221)</f>
        <v>0</v>
      </c>
      <c r="DX221" s="114" t="b">
        <f t="shared" si="389"/>
        <v>0</v>
      </c>
      <c r="DY221" s="116" t="str">
        <f t="shared" si="476"/>
        <v>FAILED CHECKS</v>
      </c>
      <c r="DZ221" s="2"/>
      <c r="EA221" s="105" t="str">
        <f t="shared" si="390"/>
        <v/>
      </c>
      <c r="EB221" s="2"/>
      <c r="EC221" s="105" t="str">
        <f t="shared" si="391"/>
        <v/>
      </c>
      <c r="ED221" s="2"/>
      <c r="EE221" s="105" t="str">
        <f t="shared" si="392"/>
        <v/>
      </c>
      <c r="EF221" s="2"/>
      <c r="EG221" s="6">
        <f t="shared" si="478"/>
        <v>211</v>
      </c>
      <c r="EH221" s="2"/>
      <c r="EI221" s="29" t="str">
        <f>IF(ISBLANK('IP Rules'!P221),"",'IP Rules'!P221)</f>
        <v/>
      </c>
      <c r="EJ221" s="2"/>
      <c r="EK221" s="29" t="str">
        <f>IF(ISBLANK('IP Rules'!R221),"",'IP Rules'!R221)</f>
        <v/>
      </c>
      <c r="EL221" s="2"/>
      <c r="EM221" s="29" t="str">
        <f>IF(ISBLANK('IP Rules'!T221),"",'IP Rules'!T221)</f>
        <v/>
      </c>
      <c r="EN221" s="2"/>
      <c r="EO221" s="7" t="str">
        <f t="shared" si="383"/>
        <v>NO</v>
      </c>
      <c r="EP221" s="7" t="str">
        <f t="shared" si="384"/>
        <v>NO</v>
      </c>
      <c r="EQ221" s="7" t="str">
        <f t="shared" si="385"/>
        <v/>
      </c>
      <c r="ER221" s="7" t="str">
        <f t="shared" si="386"/>
        <v/>
      </c>
      <c r="ES221" s="7" t="str">
        <f>IF(AND(ISNUMBER('IP Rules'!R221),'IP Rules'!R221&gt;=0,'IP Rules'!R221&lt;=65535),"GOOD","BAD")</f>
        <v>BAD</v>
      </c>
      <c r="ET221" s="7" t="str">
        <f>IF(OR(AND(ISNUMBER('IP Rules'!T221),'IP Rules'!T221&gt;=1,'IP Rules'!T221&lt;=65535,'IP Rules'!R221&lt;'IP Rules'!T221),'IP Rules'!T221=""),"GOOD","BAD")</f>
        <v>GOOD</v>
      </c>
      <c r="EU221" s="9" t="str">
        <f t="shared" si="387"/>
        <v/>
      </c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</row>
    <row r="222" spans="1:211" ht="15.75" thickBot="1">
      <c r="A222" s="2"/>
      <c r="B222" s="6">
        <f t="shared" si="477"/>
        <v>212</v>
      </c>
      <c r="C222" s="2"/>
      <c r="D222" s="48" t="str">
        <f>IF(ISBLANK('IP Rules'!H222),"",'IP Rules'!H222)</f>
        <v/>
      </c>
      <c r="E222" s="52" t="str">
        <f t="shared" si="393"/>
        <v/>
      </c>
      <c r="F222" s="52" t="str">
        <f t="shared" si="394"/>
        <v/>
      </c>
      <c r="G222" s="52" t="str">
        <f t="shared" si="395"/>
        <v/>
      </c>
      <c r="H222" s="52" t="str">
        <f t="shared" si="396"/>
        <v/>
      </c>
      <c r="I222" s="52" t="str">
        <f t="shared" si="397"/>
        <v/>
      </c>
      <c r="J222" s="52" t="str">
        <f t="shared" si="398"/>
        <v/>
      </c>
      <c r="K222" s="52" t="str">
        <f t="shared" si="399"/>
        <v/>
      </c>
      <c r="L222" s="52" t="str">
        <f t="shared" si="400"/>
        <v/>
      </c>
      <c r="M222" s="2"/>
      <c r="N222" s="52" t="str">
        <f t="shared" si="401"/>
        <v/>
      </c>
      <c r="O222" s="2"/>
      <c r="P222" s="103" t="str">
        <f>IF(UPPER('IP Rules'!H222)="ANY","",IF(LEN(TRIM('IP Rules'!J222))=0,"",'IP Rules'!J222))</f>
        <v/>
      </c>
      <c r="Q222" s="7" t="str">
        <f t="shared" si="402"/>
        <v/>
      </c>
      <c r="R222" s="109" t="str">
        <f t="shared" si="403"/>
        <v>MISSING</v>
      </c>
      <c r="S222" s="109" t="str">
        <f t="shared" si="404"/>
        <v>MISSING</v>
      </c>
      <c r="T222" s="109" t="str">
        <f t="shared" si="405"/>
        <v>MISSING</v>
      </c>
      <c r="U222" s="110" t="str">
        <f t="shared" si="406"/>
        <v>ERROR</v>
      </c>
      <c r="V222" s="111" t="str">
        <f t="shared" si="407"/>
        <v>ERROR</v>
      </c>
      <c r="W222" s="111" t="str">
        <f t="shared" si="408"/>
        <v>ERROR</v>
      </c>
      <c r="X222" s="111" t="str">
        <f t="shared" si="409"/>
        <v>ERROR</v>
      </c>
      <c r="Y222" s="109" t="str">
        <f t="shared" si="410"/>
        <v>ERROR</v>
      </c>
      <c r="Z222" s="110" t="str">
        <f t="shared" si="411"/>
        <v>ERROR</v>
      </c>
      <c r="AA222" s="109" t="str">
        <f t="shared" si="412"/>
        <v>ERROR</v>
      </c>
      <c r="AB222" s="109" t="str">
        <f t="shared" si="413"/>
        <v>ERROR</v>
      </c>
      <c r="AC222" s="109" t="str">
        <f t="shared" si="414"/>
        <v>ERROR</v>
      </c>
      <c r="AD222" s="109" t="str">
        <f t="shared" si="415"/>
        <v>ERROR</v>
      </c>
      <c r="AE222" s="110" t="str">
        <f t="shared" si="416"/>
        <v>ERROR</v>
      </c>
      <c r="AF222" s="7" t="str">
        <f t="shared" si="417"/>
        <v/>
      </c>
      <c r="AG222" s="104" t="str">
        <f t="shared" si="418"/>
        <v/>
      </c>
      <c r="AH222" s="104" t="str">
        <f t="shared" si="419"/>
        <v/>
      </c>
      <c r="AI222" s="104" t="str">
        <f t="shared" si="420"/>
        <v/>
      </c>
      <c r="AJ222" s="114" t="str">
        <f>IF(AND(Q222&lt;&gt;"ERROR",UPPER('IP Rules'!D222)="GLOBAL",UPPER(N222)="ANY"),"All_IPs","")</f>
        <v/>
      </c>
      <c r="AK222" s="114" t="str">
        <f>IF(AND(Q222&lt;&gt;"ERROR",UPPER('IP Rules'!D222)="NATIONAL",UPPER(N222)="ANY"),"GRP_ALL_CNSP_SUBNETS","")</f>
        <v/>
      </c>
      <c r="AL222" s="104" t="str">
        <f>IF(LEN(TRIM(D222))=0,"",IF(AND(Q222&lt;&gt;"ERROR",UPPER('IP Rules'!H222)&lt;&gt;"ANY"),AI222&amp;N222&amp;"_"&amp;AG222,""))</f>
        <v/>
      </c>
      <c r="AM222" s="109" t="str">
        <f t="shared" si="421"/>
        <v>FAILED CHECKS</v>
      </c>
      <c r="AN222" s="2"/>
      <c r="AO222" s="62" t="str">
        <f t="shared" si="388"/>
        <v/>
      </c>
      <c r="AP222" s="26"/>
      <c r="AQ222" s="62" t="str">
        <f t="shared" si="422"/>
        <v/>
      </c>
      <c r="AR222" s="26"/>
      <c r="AS222" s="6">
        <f>'IP Rules'!F222</f>
        <v>0</v>
      </c>
      <c r="AT222" s="2"/>
      <c r="AU222" s="6">
        <f t="shared" si="423"/>
        <v>212</v>
      </c>
      <c r="AV222" s="2"/>
      <c r="AW222" s="46" t="str">
        <f>IF(ISBLANK('IP Rules'!L222),"",'IP Rules'!L222)</f>
        <v/>
      </c>
      <c r="AX222" s="2"/>
      <c r="AY222" s="52" t="str">
        <f t="shared" si="424"/>
        <v/>
      </c>
      <c r="AZ222" s="52" t="str">
        <f t="shared" si="425"/>
        <v/>
      </c>
      <c r="BA222" s="52" t="str">
        <f t="shared" si="426"/>
        <v/>
      </c>
      <c r="BB222" s="52" t="str">
        <f t="shared" si="427"/>
        <v/>
      </c>
      <c r="BC222" s="52" t="str">
        <f t="shared" si="428"/>
        <v/>
      </c>
      <c r="BD222" s="52" t="str">
        <f t="shared" si="429"/>
        <v/>
      </c>
      <c r="BE222" s="52" t="str">
        <f t="shared" si="430"/>
        <v/>
      </c>
      <c r="BF222" s="52" t="str">
        <f t="shared" si="431"/>
        <v/>
      </c>
      <c r="BG222" s="52" t="str">
        <f t="shared" si="432"/>
        <v/>
      </c>
      <c r="BH222" s="2"/>
      <c r="BI222" s="103" t="str">
        <f>IF(ISBLANK('IP Rules'!N222),"",'IP Rules'!N222)</f>
        <v/>
      </c>
      <c r="BJ222" s="110" t="str">
        <f t="shared" si="481"/>
        <v/>
      </c>
      <c r="BK222" s="109" t="str">
        <f t="shared" si="482"/>
        <v>MISSING</v>
      </c>
      <c r="BL222" s="109" t="str">
        <f t="shared" si="483"/>
        <v>MISSING</v>
      </c>
      <c r="BM222" s="109" t="str">
        <f t="shared" si="484"/>
        <v>MISSING</v>
      </c>
      <c r="BN222" s="110" t="str">
        <f t="shared" si="485"/>
        <v>ERROR</v>
      </c>
      <c r="BO222" s="111" t="str">
        <f t="shared" si="486"/>
        <v>ERROR</v>
      </c>
      <c r="BP222" s="111" t="str">
        <f t="shared" si="487"/>
        <v>ERROR</v>
      </c>
      <c r="BQ222" s="111" t="str">
        <f t="shared" si="488"/>
        <v>ERROR</v>
      </c>
      <c r="BR222" s="109" t="str">
        <f t="shared" si="489"/>
        <v>ERROR</v>
      </c>
      <c r="BS222" s="110" t="str">
        <f t="shared" si="490"/>
        <v>ERROR</v>
      </c>
      <c r="BT222" s="109" t="str">
        <f t="shared" si="433"/>
        <v>ERROR</v>
      </c>
      <c r="BU222" s="109" t="str">
        <f t="shared" si="434"/>
        <v>ERROR</v>
      </c>
      <c r="BV222" s="109" t="str">
        <f t="shared" si="435"/>
        <v>ERROR</v>
      </c>
      <c r="BW222" s="109" t="str">
        <f t="shared" si="436"/>
        <v>ERROR</v>
      </c>
      <c r="BX222" s="110" t="str">
        <f t="shared" si="491"/>
        <v>ERROR</v>
      </c>
      <c r="BY222" s="110" t="str">
        <f t="shared" si="479"/>
        <v/>
      </c>
      <c r="BZ222" s="117" t="str">
        <f t="shared" si="437"/>
        <v>OK</v>
      </c>
      <c r="CA222" s="104" t="str">
        <f t="shared" si="492"/>
        <v/>
      </c>
      <c r="CB222" s="104" t="str">
        <f t="shared" si="493"/>
        <v/>
      </c>
      <c r="CC222" s="104" t="str">
        <f t="shared" si="494"/>
        <v/>
      </c>
      <c r="CD222" s="109" t="str">
        <f t="shared" si="438"/>
        <v>FAILED CHECKS</v>
      </c>
      <c r="CE222" s="22"/>
      <c r="CF222" s="116" t="str">
        <f t="shared" si="495"/>
        <v>ERROR</v>
      </c>
      <c r="CG222" s="116" t="str">
        <f t="shared" si="496"/>
        <v>-</v>
      </c>
      <c r="CH222" s="116" t="str">
        <f t="shared" si="497"/>
        <v>-</v>
      </c>
      <c r="CI222" s="116" t="str">
        <f t="shared" si="498"/>
        <v>-</v>
      </c>
      <c r="CJ222" s="116">
        <f t="shared" si="439"/>
        <v>0</v>
      </c>
      <c r="CK222" s="116">
        <f t="shared" si="440"/>
        <v>0</v>
      </c>
      <c r="CL222" s="116">
        <f t="shared" si="441"/>
        <v>0</v>
      </c>
      <c r="CM222" s="116">
        <f t="shared" si="442"/>
        <v>0</v>
      </c>
      <c r="CN222" s="116">
        <f t="shared" si="443"/>
        <v>0</v>
      </c>
      <c r="CO222" s="116">
        <f t="shared" si="444"/>
        <v>0</v>
      </c>
      <c r="CP222" s="116">
        <f t="shared" si="445"/>
        <v>0</v>
      </c>
      <c r="CQ222" s="116">
        <f t="shared" si="446"/>
        <v>0</v>
      </c>
      <c r="CR222" s="116">
        <f t="shared" si="447"/>
        <v>0</v>
      </c>
      <c r="CS222" s="116">
        <f t="shared" si="448"/>
        <v>0</v>
      </c>
      <c r="CT222" s="116">
        <f t="shared" si="449"/>
        <v>0</v>
      </c>
      <c r="CU222" s="116">
        <f t="shared" si="450"/>
        <v>0</v>
      </c>
      <c r="CV222" s="116">
        <f t="shared" si="451"/>
        <v>0</v>
      </c>
      <c r="CW222" s="116">
        <f t="shared" si="452"/>
        <v>0</v>
      </c>
      <c r="CX222" s="116">
        <f t="shared" si="453"/>
        <v>0</v>
      </c>
      <c r="CY222" s="116">
        <f t="shared" si="454"/>
        <v>0</v>
      </c>
      <c r="CZ222" s="116">
        <f t="shared" si="455"/>
        <v>0</v>
      </c>
      <c r="DA222" s="116">
        <f t="shared" si="456"/>
        <v>0</v>
      </c>
      <c r="DB222" s="116">
        <f t="shared" si="457"/>
        <v>0</v>
      </c>
      <c r="DC222" s="116">
        <f t="shared" si="458"/>
        <v>0</v>
      </c>
      <c r="DD222" s="116">
        <f t="shared" si="459"/>
        <v>0</v>
      </c>
      <c r="DE222" s="116">
        <f t="shared" si="460"/>
        <v>0</v>
      </c>
      <c r="DF222" s="116">
        <f t="shared" si="461"/>
        <v>0</v>
      </c>
      <c r="DG222" s="116">
        <f t="shared" si="462"/>
        <v>0</v>
      </c>
      <c r="DH222" s="116">
        <f t="shared" si="463"/>
        <v>0</v>
      </c>
      <c r="DI222" s="116">
        <f t="shared" si="464"/>
        <v>0</v>
      </c>
      <c r="DJ222" s="116">
        <f t="shared" si="465"/>
        <v>0</v>
      </c>
      <c r="DK222" s="116">
        <f t="shared" si="466"/>
        <v>0</v>
      </c>
      <c r="DL222" s="116">
        <f t="shared" si="467"/>
        <v>0</v>
      </c>
      <c r="DM222" s="116">
        <f t="shared" si="468"/>
        <v>0</v>
      </c>
      <c r="DN222" s="116">
        <f t="shared" si="469"/>
        <v>0</v>
      </c>
      <c r="DO222" s="116">
        <f t="shared" si="470"/>
        <v>0</v>
      </c>
      <c r="DP222" s="116">
        <f t="shared" si="471"/>
        <v>0</v>
      </c>
      <c r="DQ222" s="116">
        <f t="shared" si="472"/>
        <v>0</v>
      </c>
      <c r="DR222" s="116">
        <f t="shared" si="473"/>
        <v>0</v>
      </c>
      <c r="DS222" s="116">
        <f t="shared" si="474"/>
        <v>0</v>
      </c>
      <c r="DT222" s="116">
        <f t="shared" si="480"/>
        <v>0</v>
      </c>
      <c r="DU222" s="116">
        <f t="shared" si="475"/>
        <v>0</v>
      </c>
      <c r="DV222" s="116">
        <f t="shared" si="499"/>
        <v>0</v>
      </c>
      <c r="DW222" s="116">
        <f t="shared" si="500"/>
        <v>0</v>
      </c>
      <c r="DX222" s="114" t="b">
        <f t="shared" si="389"/>
        <v>0</v>
      </c>
      <c r="DY222" s="116" t="str">
        <f t="shared" si="476"/>
        <v>FAILED CHECKS</v>
      </c>
      <c r="DZ222" s="2"/>
      <c r="EA222" s="105" t="str">
        <f t="shared" si="390"/>
        <v/>
      </c>
      <c r="EB222" s="2"/>
      <c r="EC222" s="105" t="str">
        <f t="shared" si="391"/>
        <v/>
      </c>
      <c r="ED222" s="2"/>
      <c r="EE222" s="105" t="str">
        <f t="shared" si="392"/>
        <v/>
      </c>
      <c r="EF222" s="2"/>
      <c r="EG222" s="6">
        <f t="shared" si="478"/>
        <v>212</v>
      </c>
      <c r="EH222" s="2"/>
      <c r="EI222" s="29" t="str">
        <f>IF(ISBLANK('IP Rules'!P222),"",'IP Rules'!P222)</f>
        <v/>
      </c>
      <c r="EJ222" s="2"/>
      <c r="EK222" s="29" t="str">
        <f>IF(ISBLANK('IP Rules'!R222),"",'IP Rules'!R222)</f>
        <v/>
      </c>
      <c r="EL222" s="2"/>
      <c r="EM222" s="29" t="str">
        <f>IF(ISBLANK('IP Rules'!T222),"",'IP Rules'!T222)</f>
        <v/>
      </c>
      <c r="EN222" s="2"/>
      <c r="EO222" s="7" t="str">
        <f t="shared" si="383"/>
        <v>NO</v>
      </c>
      <c r="EP222" s="7" t="str">
        <f t="shared" si="384"/>
        <v>NO</v>
      </c>
      <c r="EQ222" s="7" t="str">
        <f t="shared" si="385"/>
        <v/>
      </c>
      <c r="ER222" s="7" t="str">
        <f t="shared" si="386"/>
        <v/>
      </c>
      <c r="ES222" s="7" t="str">
        <f>IF(AND(ISNUMBER('IP Rules'!R222),'IP Rules'!R222&gt;=0,'IP Rules'!R222&lt;=65535),"GOOD","BAD")</f>
        <v>BAD</v>
      </c>
      <c r="ET222" s="7" t="str">
        <f>IF(OR(AND(ISNUMBER('IP Rules'!T222),'IP Rules'!T222&gt;=1,'IP Rules'!T222&lt;=65535,'IP Rules'!R222&lt;'IP Rules'!T222),'IP Rules'!T222=""),"GOOD","BAD")</f>
        <v>GOOD</v>
      </c>
      <c r="EU222" s="9" t="str">
        <f t="shared" si="387"/>
        <v/>
      </c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</row>
    <row r="223" spans="1:211" ht="15.75" thickBot="1">
      <c r="A223" s="2"/>
      <c r="B223" s="6">
        <f t="shared" si="477"/>
        <v>213</v>
      </c>
      <c r="C223" s="2"/>
      <c r="D223" s="48" t="str">
        <f>IF(ISBLANK('IP Rules'!H223),"",'IP Rules'!H223)</f>
        <v/>
      </c>
      <c r="E223" s="52" t="str">
        <f t="shared" si="393"/>
        <v/>
      </c>
      <c r="F223" s="52" t="str">
        <f t="shared" si="394"/>
        <v/>
      </c>
      <c r="G223" s="52" t="str">
        <f t="shared" si="395"/>
        <v/>
      </c>
      <c r="H223" s="52" t="str">
        <f t="shared" si="396"/>
        <v/>
      </c>
      <c r="I223" s="52" t="str">
        <f t="shared" si="397"/>
        <v/>
      </c>
      <c r="J223" s="52" t="str">
        <f t="shared" si="398"/>
        <v/>
      </c>
      <c r="K223" s="52" t="str">
        <f t="shared" si="399"/>
        <v/>
      </c>
      <c r="L223" s="52" t="str">
        <f t="shared" si="400"/>
        <v/>
      </c>
      <c r="M223" s="2"/>
      <c r="N223" s="52" t="str">
        <f t="shared" si="401"/>
        <v/>
      </c>
      <c r="O223" s="2"/>
      <c r="P223" s="103" t="str">
        <f>IF(UPPER('IP Rules'!H223)="ANY","",IF(LEN(TRIM('IP Rules'!J223))=0,"",'IP Rules'!J223))</f>
        <v/>
      </c>
      <c r="Q223" s="7" t="str">
        <f t="shared" si="402"/>
        <v/>
      </c>
      <c r="R223" s="109" t="str">
        <f t="shared" si="403"/>
        <v>MISSING</v>
      </c>
      <c r="S223" s="109" t="str">
        <f t="shared" si="404"/>
        <v>MISSING</v>
      </c>
      <c r="T223" s="109" t="str">
        <f t="shared" si="405"/>
        <v>MISSING</v>
      </c>
      <c r="U223" s="110" t="str">
        <f t="shared" si="406"/>
        <v>ERROR</v>
      </c>
      <c r="V223" s="111" t="str">
        <f t="shared" si="407"/>
        <v>ERROR</v>
      </c>
      <c r="W223" s="111" t="str">
        <f t="shared" si="408"/>
        <v>ERROR</v>
      </c>
      <c r="X223" s="111" t="str">
        <f t="shared" si="409"/>
        <v>ERROR</v>
      </c>
      <c r="Y223" s="109" t="str">
        <f t="shared" si="410"/>
        <v>ERROR</v>
      </c>
      <c r="Z223" s="110" t="str">
        <f t="shared" si="411"/>
        <v>ERROR</v>
      </c>
      <c r="AA223" s="109" t="str">
        <f t="shared" si="412"/>
        <v>ERROR</v>
      </c>
      <c r="AB223" s="109" t="str">
        <f t="shared" si="413"/>
        <v>ERROR</v>
      </c>
      <c r="AC223" s="109" t="str">
        <f t="shared" si="414"/>
        <v>ERROR</v>
      </c>
      <c r="AD223" s="109" t="str">
        <f t="shared" si="415"/>
        <v>ERROR</v>
      </c>
      <c r="AE223" s="110" t="str">
        <f t="shared" si="416"/>
        <v>ERROR</v>
      </c>
      <c r="AF223" s="7" t="str">
        <f t="shared" si="417"/>
        <v/>
      </c>
      <c r="AG223" s="104" t="str">
        <f t="shared" si="418"/>
        <v/>
      </c>
      <c r="AH223" s="104" t="str">
        <f t="shared" si="419"/>
        <v/>
      </c>
      <c r="AI223" s="104" t="str">
        <f t="shared" si="420"/>
        <v/>
      </c>
      <c r="AJ223" s="114" t="str">
        <f>IF(AND(Q223&lt;&gt;"ERROR",UPPER('IP Rules'!D223)="GLOBAL",UPPER(N223)="ANY"),"All_IPs","")</f>
        <v/>
      </c>
      <c r="AK223" s="114" t="str">
        <f>IF(AND(Q223&lt;&gt;"ERROR",UPPER('IP Rules'!D223)="NATIONAL",UPPER(N223)="ANY"),"GRP_ALL_CNSP_SUBNETS","")</f>
        <v/>
      </c>
      <c r="AL223" s="104" t="str">
        <f>IF(LEN(TRIM(D223))=0,"",IF(AND(Q223&lt;&gt;"ERROR",UPPER('IP Rules'!H223)&lt;&gt;"ANY"),AI223&amp;N223&amp;"_"&amp;AG223,""))</f>
        <v/>
      </c>
      <c r="AM223" s="109" t="str">
        <f t="shared" si="421"/>
        <v>FAILED CHECKS</v>
      </c>
      <c r="AN223" s="2"/>
      <c r="AO223" s="62" t="str">
        <f t="shared" si="388"/>
        <v/>
      </c>
      <c r="AP223" s="26"/>
      <c r="AQ223" s="62" t="str">
        <f t="shared" si="422"/>
        <v/>
      </c>
      <c r="AR223" s="26"/>
      <c r="AS223" s="6">
        <f>'IP Rules'!F223</f>
        <v>0</v>
      </c>
      <c r="AT223" s="2"/>
      <c r="AU223" s="6">
        <f t="shared" si="423"/>
        <v>213</v>
      </c>
      <c r="AV223" s="2"/>
      <c r="AW223" s="46" t="str">
        <f>IF(ISBLANK('IP Rules'!L223),"",'IP Rules'!L223)</f>
        <v/>
      </c>
      <c r="AX223" s="2"/>
      <c r="AY223" s="52" t="str">
        <f t="shared" si="424"/>
        <v/>
      </c>
      <c r="AZ223" s="52" t="str">
        <f t="shared" si="425"/>
        <v/>
      </c>
      <c r="BA223" s="52" t="str">
        <f t="shared" si="426"/>
        <v/>
      </c>
      <c r="BB223" s="52" t="str">
        <f t="shared" si="427"/>
        <v/>
      </c>
      <c r="BC223" s="52" t="str">
        <f t="shared" si="428"/>
        <v/>
      </c>
      <c r="BD223" s="52" t="str">
        <f t="shared" si="429"/>
        <v/>
      </c>
      <c r="BE223" s="52" t="str">
        <f t="shared" si="430"/>
        <v/>
      </c>
      <c r="BF223" s="52" t="str">
        <f t="shared" si="431"/>
        <v/>
      </c>
      <c r="BG223" s="52" t="str">
        <f t="shared" si="432"/>
        <v/>
      </c>
      <c r="BH223" s="2"/>
      <c r="BI223" s="103" t="str">
        <f>IF(ISBLANK('IP Rules'!N223),"",'IP Rules'!N223)</f>
        <v/>
      </c>
      <c r="BJ223" s="110" t="str">
        <f t="shared" si="481"/>
        <v/>
      </c>
      <c r="BK223" s="109" t="str">
        <f t="shared" si="482"/>
        <v>MISSING</v>
      </c>
      <c r="BL223" s="109" t="str">
        <f t="shared" si="483"/>
        <v>MISSING</v>
      </c>
      <c r="BM223" s="109" t="str">
        <f t="shared" si="484"/>
        <v>MISSING</v>
      </c>
      <c r="BN223" s="110" t="str">
        <f t="shared" si="485"/>
        <v>ERROR</v>
      </c>
      <c r="BO223" s="111" t="str">
        <f t="shared" si="486"/>
        <v>ERROR</v>
      </c>
      <c r="BP223" s="111" t="str">
        <f t="shared" si="487"/>
        <v>ERROR</v>
      </c>
      <c r="BQ223" s="111" t="str">
        <f t="shared" si="488"/>
        <v>ERROR</v>
      </c>
      <c r="BR223" s="109" t="str">
        <f t="shared" si="489"/>
        <v>ERROR</v>
      </c>
      <c r="BS223" s="110" t="str">
        <f t="shared" si="490"/>
        <v>ERROR</v>
      </c>
      <c r="BT223" s="109" t="str">
        <f t="shared" si="433"/>
        <v>ERROR</v>
      </c>
      <c r="BU223" s="109" t="str">
        <f t="shared" si="434"/>
        <v>ERROR</v>
      </c>
      <c r="BV223" s="109" t="str">
        <f t="shared" si="435"/>
        <v>ERROR</v>
      </c>
      <c r="BW223" s="109" t="str">
        <f t="shared" si="436"/>
        <v>ERROR</v>
      </c>
      <c r="BX223" s="110" t="str">
        <f t="shared" si="491"/>
        <v>ERROR</v>
      </c>
      <c r="BY223" s="110" t="str">
        <f t="shared" si="479"/>
        <v/>
      </c>
      <c r="BZ223" s="117" t="str">
        <f t="shared" si="437"/>
        <v>OK</v>
      </c>
      <c r="CA223" s="104" t="str">
        <f t="shared" si="492"/>
        <v/>
      </c>
      <c r="CB223" s="104" t="str">
        <f t="shared" si="493"/>
        <v/>
      </c>
      <c r="CC223" s="104" t="str">
        <f t="shared" si="494"/>
        <v/>
      </c>
      <c r="CD223" s="109" t="str">
        <f t="shared" si="438"/>
        <v>FAILED CHECKS</v>
      </c>
      <c r="CE223" s="22"/>
      <c r="CF223" s="116" t="str">
        <f t="shared" si="495"/>
        <v>ERROR</v>
      </c>
      <c r="CG223" s="116" t="str">
        <f t="shared" si="496"/>
        <v>-</v>
      </c>
      <c r="CH223" s="116" t="str">
        <f t="shared" si="497"/>
        <v>-</v>
      </c>
      <c r="CI223" s="116" t="str">
        <f t="shared" si="498"/>
        <v>-</v>
      </c>
      <c r="CJ223" s="116">
        <f t="shared" si="439"/>
        <v>0</v>
      </c>
      <c r="CK223" s="116">
        <f t="shared" si="440"/>
        <v>0</v>
      </c>
      <c r="CL223" s="116">
        <f t="shared" si="441"/>
        <v>0</v>
      </c>
      <c r="CM223" s="116">
        <f t="shared" si="442"/>
        <v>0</v>
      </c>
      <c r="CN223" s="116">
        <f t="shared" si="443"/>
        <v>0</v>
      </c>
      <c r="CO223" s="116">
        <f t="shared" si="444"/>
        <v>0</v>
      </c>
      <c r="CP223" s="116">
        <f t="shared" si="445"/>
        <v>0</v>
      </c>
      <c r="CQ223" s="116">
        <f t="shared" si="446"/>
        <v>0</v>
      </c>
      <c r="CR223" s="116">
        <f t="shared" si="447"/>
        <v>0</v>
      </c>
      <c r="CS223" s="116">
        <f t="shared" si="448"/>
        <v>0</v>
      </c>
      <c r="CT223" s="116">
        <f t="shared" si="449"/>
        <v>0</v>
      </c>
      <c r="CU223" s="116">
        <f t="shared" si="450"/>
        <v>0</v>
      </c>
      <c r="CV223" s="116">
        <f t="shared" si="451"/>
        <v>0</v>
      </c>
      <c r="CW223" s="116">
        <f t="shared" si="452"/>
        <v>0</v>
      </c>
      <c r="CX223" s="116">
        <f t="shared" si="453"/>
        <v>0</v>
      </c>
      <c r="CY223" s="116">
        <f t="shared" si="454"/>
        <v>0</v>
      </c>
      <c r="CZ223" s="116">
        <f t="shared" si="455"/>
        <v>0</v>
      </c>
      <c r="DA223" s="116">
        <f t="shared" si="456"/>
        <v>0</v>
      </c>
      <c r="DB223" s="116">
        <f t="shared" si="457"/>
        <v>0</v>
      </c>
      <c r="DC223" s="116">
        <f t="shared" si="458"/>
        <v>0</v>
      </c>
      <c r="DD223" s="116">
        <f t="shared" si="459"/>
        <v>0</v>
      </c>
      <c r="DE223" s="116">
        <f t="shared" si="460"/>
        <v>0</v>
      </c>
      <c r="DF223" s="116">
        <f t="shared" si="461"/>
        <v>0</v>
      </c>
      <c r="DG223" s="116">
        <f t="shared" si="462"/>
        <v>0</v>
      </c>
      <c r="DH223" s="116">
        <f t="shared" si="463"/>
        <v>0</v>
      </c>
      <c r="DI223" s="116">
        <f t="shared" si="464"/>
        <v>0</v>
      </c>
      <c r="DJ223" s="116">
        <f t="shared" si="465"/>
        <v>0</v>
      </c>
      <c r="DK223" s="116">
        <f t="shared" si="466"/>
        <v>0</v>
      </c>
      <c r="DL223" s="116">
        <f t="shared" si="467"/>
        <v>0</v>
      </c>
      <c r="DM223" s="116">
        <f t="shared" si="468"/>
        <v>0</v>
      </c>
      <c r="DN223" s="116">
        <f t="shared" si="469"/>
        <v>0</v>
      </c>
      <c r="DO223" s="116">
        <f t="shared" si="470"/>
        <v>0</v>
      </c>
      <c r="DP223" s="116">
        <f t="shared" si="471"/>
        <v>0</v>
      </c>
      <c r="DQ223" s="116">
        <f t="shared" si="472"/>
        <v>0</v>
      </c>
      <c r="DR223" s="116">
        <f t="shared" si="473"/>
        <v>0</v>
      </c>
      <c r="DS223" s="116">
        <f t="shared" si="474"/>
        <v>0</v>
      </c>
      <c r="DT223" s="116">
        <f t="shared" si="480"/>
        <v>0</v>
      </c>
      <c r="DU223" s="116">
        <f t="shared" si="475"/>
        <v>0</v>
      </c>
      <c r="DV223" s="116">
        <f t="shared" si="499"/>
        <v>0</v>
      </c>
      <c r="DW223" s="116">
        <f t="shared" si="500"/>
        <v>0</v>
      </c>
      <c r="DX223" s="114" t="b">
        <f t="shared" si="389"/>
        <v>0</v>
      </c>
      <c r="DY223" s="116" t="str">
        <f t="shared" si="476"/>
        <v>FAILED CHECKS</v>
      </c>
      <c r="DZ223" s="2"/>
      <c r="EA223" s="105" t="str">
        <f t="shared" si="390"/>
        <v/>
      </c>
      <c r="EB223" s="2"/>
      <c r="EC223" s="105" t="str">
        <f t="shared" si="391"/>
        <v/>
      </c>
      <c r="ED223" s="2"/>
      <c r="EE223" s="105" t="str">
        <f t="shared" si="392"/>
        <v/>
      </c>
      <c r="EF223" s="2"/>
      <c r="EG223" s="6">
        <f t="shared" si="478"/>
        <v>213</v>
      </c>
      <c r="EH223" s="2"/>
      <c r="EI223" s="29" t="str">
        <f>IF(ISBLANK('IP Rules'!P223),"",'IP Rules'!P223)</f>
        <v/>
      </c>
      <c r="EJ223" s="2"/>
      <c r="EK223" s="29" t="str">
        <f>IF(ISBLANK('IP Rules'!R223),"",'IP Rules'!R223)</f>
        <v/>
      </c>
      <c r="EL223" s="2"/>
      <c r="EM223" s="29" t="str">
        <f>IF(ISBLANK('IP Rules'!T223),"",'IP Rules'!T223)</f>
        <v/>
      </c>
      <c r="EN223" s="2"/>
      <c r="EO223" s="7" t="str">
        <f t="shared" si="383"/>
        <v>NO</v>
      </c>
      <c r="EP223" s="7" t="str">
        <f t="shared" si="384"/>
        <v>NO</v>
      </c>
      <c r="EQ223" s="7" t="str">
        <f t="shared" si="385"/>
        <v/>
      </c>
      <c r="ER223" s="7" t="str">
        <f t="shared" si="386"/>
        <v/>
      </c>
      <c r="ES223" s="7" t="str">
        <f>IF(AND(ISNUMBER('IP Rules'!R223),'IP Rules'!R223&gt;=0,'IP Rules'!R223&lt;=65535),"GOOD","BAD")</f>
        <v>BAD</v>
      </c>
      <c r="ET223" s="7" t="str">
        <f>IF(OR(AND(ISNUMBER('IP Rules'!T223),'IP Rules'!T223&gt;=1,'IP Rules'!T223&lt;=65535,'IP Rules'!R223&lt;'IP Rules'!T223),'IP Rules'!T223=""),"GOOD","BAD")</f>
        <v>GOOD</v>
      </c>
      <c r="EU223" s="9" t="str">
        <f t="shared" si="387"/>
        <v/>
      </c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</row>
    <row r="224" spans="1:211" ht="15.75" thickBot="1">
      <c r="A224" s="2"/>
      <c r="B224" s="6">
        <f t="shared" si="477"/>
        <v>214</v>
      </c>
      <c r="C224" s="2"/>
      <c r="D224" s="48" t="str">
        <f>IF(ISBLANK('IP Rules'!H224),"",'IP Rules'!H224)</f>
        <v/>
      </c>
      <c r="E224" s="52" t="str">
        <f t="shared" si="393"/>
        <v/>
      </c>
      <c r="F224" s="52" t="str">
        <f t="shared" si="394"/>
        <v/>
      </c>
      <c r="G224" s="52" t="str">
        <f t="shared" si="395"/>
        <v/>
      </c>
      <c r="H224" s="52" t="str">
        <f t="shared" si="396"/>
        <v/>
      </c>
      <c r="I224" s="52" t="str">
        <f t="shared" si="397"/>
        <v/>
      </c>
      <c r="J224" s="52" t="str">
        <f t="shared" si="398"/>
        <v/>
      </c>
      <c r="K224" s="52" t="str">
        <f t="shared" si="399"/>
        <v/>
      </c>
      <c r="L224" s="52" t="str">
        <f t="shared" si="400"/>
        <v/>
      </c>
      <c r="M224" s="2"/>
      <c r="N224" s="52" t="str">
        <f t="shared" si="401"/>
        <v/>
      </c>
      <c r="O224" s="2"/>
      <c r="P224" s="103" t="str">
        <f>IF(UPPER('IP Rules'!H224)="ANY","",IF(LEN(TRIM('IP Rules'!J224))=0,"",'IP Rules'!J224))</f>
        <v/>
      </c>
      <c r="Q224" s="7" t="str">
        <f t="shared" si="402"/>
        <v/>
      </c>
      <c r="R224" s="109" t="str">
        <f t="shared" si="403"/>
        <v>MISSING</v>
      </c>
      <c r="S224" s="109" t="str">
        <f t="shared" si="404"/>
        <v>MISSING</v>
      </c>
      <c r="T224" s="109" t="str">
        <f t="shared" si="405"/>
        <v>MISSING</v>
      </c>
      <c r="U224" s="110" t="str">
        <f t="shared" si="406"/>
        <v>ERROR</v>
      </c>
      <c r="V224" s="111" t="str">
        <f t="shared" si="407"/>
        <v>ERROR</v>
      </c>
      <c r="W224" s="111" t="str">
        <f t="shared" si="408"/>
        <v>ERROR</v>
      </c>
      <c r="X224" s="111" t="str">
        <f t="shared" si="409"/>
        <v>ERROR</v>
      </c>
      <c r="Y224" s="109" t="str">
        <f t="shared" si="410"/>
        <v>ERROR</v>
      </c>
      <c r="Z224" s="110" t="str">
        <f t="shared" si="411"/>
        <v>ERROR</v>
      </c>
      <c r="AA224" s="109" t="str">
        <f t="shared" si="412"/>
        <v>ERROR</v>
      </c>
      <c r="AB224" s="109" t="str">
        <f t="shared" si="413"/>
        <v>ERROR</v>
      </c>
      <c r="AC224" s="109" t="str">
        <f t="shared" si="414"/>
        <v>ERROR</v>
      </c>
      <c r="AD224" s="109" t="str">
        <f t="shared" si="415"/>
        <v>ERROR</v>
      </c>
      <c r="AE224" s="110" t="str">
        <f t="shared" si="416"/>
        <v>ERROR</v>
      </c>
      <c r="AF224" s="7" t="str">
        <f t="shared" si="417"/>
        <v/>
      </c>
      <c r="AG224" s="104" t="str">
        <f t="shared" si="418"/>
        <v/>
      </c>
      <c r="AH224" s="104" t="str">
        <f t="shared" si="419"/>
        <v/>
      </c>
      <c r="AI224" s="104" t="str">
        <f t="shared" si="420"/>
        <v/>
      </c>
      <c r="AJ224" s="114" t="str">
        <f>IF(AND(Q224&lt;&gt;"ERROR",UPPER('IP Rules'!D224)="GLOBAL",UPPER(N224)="ANY"),"All_IPs","")</f>
        <v/>
      </c>
      <c r="AK224" s="114" t="str">
        <f>IF(AND(Q224&lt;&gt;"ERROR",UPPER('IP Rules'!D224)="NATIONAL",UPPER(N224)="ANY"),"GRP_ALL_CNSP_SUBNETS","")</f>
        <v/>
      </c>
      <c r="AL224" s="104" t="str">
        <f>IF(LEN(TRIM(D224))=0,"",IF(AND(Q224&lt;&gt;"ERROR",UPPER('IP Rules'!H224)&lt;&gt;"ANY"),AI224&amp;N224&amp;"_"&amp;AG224,""))</f>
        <v/>
      </c>
      <c r="AM224" s="109" t="str">
        <f t="shared" si="421"/>
        <v>FAILED CHECKS</v>
      </c>
      <c r="AN224" s="2"/>
      <c r="AO224" s="62" t="str">
        <f t="shared" si="388"/>
        <v/>
      </c>
      <c r="AP224" s="26"/>
      <c r="AQ224" s="62" t="str">
        <f t="shared" si="422"/>
        <v/>
      </c>
      <c r="AR224" s="26"/>
      <c r="AS224" s="6">
        <f>'IP Rules'!F224</f>
        <v>0</v>
      </c>
      <c r="AT224" s="2"/>
      <c r="AU224" s="6">
        <f t="shared" si="423"/>
        <v>214</v>
      </c>
      <c r="AV224" s="2"/>
      <c r="AW224" s="46" t="str">
        <f>IF(ISBLANK('IP Rules'!L224),"",'IP Rules'!L224)</f>
        <v/>
      </c>
      <c r="AX224" s="2"/>
      <c r="AY224" s="52" t="str">
        <f t="shared" si="424"/>
        <v/>
      </c>
      <c r="AZ224" s="52" t="str">
        <f t="shared" si="425"/>
        <v/>
      </c>
      <c r="BA224" s="52" t="str">
        <f t="shared" si="426"/>
        <v/>
      </c>
      <c r="BB224" s="52" t="str">
        <f t="shared" si="427"/>
        <v/>
      </c>
      <c r="BC224" s="52" t="str">
        <f t="shared" si="428"/>
        <v/>
      </c>
      <c r="BD224" s="52" t="str">
        <f t="shared" si="429"/>
        <v/>
      </c>
      <c r="BE224" s="52" t="str">
        <f t="shared" si="430"/>
        <v/>
      </c>
      <c r="BF224" s="52" t="str">
        <f t="shared" si="431"/>
        <v/>
      </c>
      <c r="BG224" s="52" t="str">
        <f t="shared" si="432"/>
        <v/>
      </c>
      <c r="BH224" s="2"/>
      <c r="BI224" s="103" t="str">
        <f>IF(ISBLANK('IP Rules'!N224),"",'IP Rules'!N224)</f>
        <v/>
      </c>
      <c r="BJ224" s="110" t="str">
        <f t="shared" si="481"/>
        <v/>
      </c>
      <c r="BK224" s="109" t="str">
        <f t="shared" si="482"/>
        <v>MISSING</v>
      </c>
      <c r="BL224" s="109" t="str">
        <f t="shared" si="483"/>
        <v>MISSING</v>
      </c>
      <c r="BM224" s="109" t="str">
        <f t="shared" si="484"/>
        <v>MISSING</v>
      </c>
      <c r="BN224" s="110" t="str">
        <f t="shared" si="485"/>
        <v>ERROR</v>
      </c>
      <c r="BO224" s="111" t="str">
        <f t="shared" si="486"/>
        <v>ERROR</v>
      </c>
      <c r="BP224" s="111" t="str">
        <f t="shared" si="487"/>
        <v>ERROR</v>
      </c>
      <c r="BQ224" s="111" t="str">
        <f t="shared" si="488"/>
        <v>ERROR</v>
      </c>
      <c r="BR224" s="109" t="str">
        <f t="shared" si="489"/>
        <v>ERROR</v>
      </c>
      <c r="BS224" s="110" t="str">
        <f t="shared" si="490"/>
        <v>ERROR</v>
      </c>
      <c r="BT224" s="109" t="str">
        <f t="shared" si="433"/>
        <v>ERROR</v>
      </c>
      <c r="BU224" s="109" t="str">
        <f t="shared" si="434"/>
        <v>ERROR</v>
      </c>
      <c r="BV224" s="109" t="str">
        <f t="shared" si="435"/>
        <v>ERROR</v>
      </c>
      <c r="BW224" s="109" t="str">
        <f t="shared" si="436"/>
        <v>ERROR</v>
      </c>
      <c r="BX224" s="110" t="str">
        <f t="shared" si="491"/>
        <v>ERROR</v>
      </c>
      <c r="BY224" s="110" t="str">
        <f t="shared" si="479"/>
        <v/>
      </c>
      <c r="BZ224" s="117" t="str">
        <f t="shared" si="437"/>
        <v>OK</v>
      </c>
      <c r="CA224" s="104" t="str">
        <f t="shared" si="492"/>
        <v/>
      </c>
      <c r="CB224" s="104" t="str">
        <f t="shared" si="493"/>
        <v/>
      </c>
      <c r="CC224" s="104" t="str">
        <f t="shared" si="494"/>
        <v/>
      </c>
      <c r="CD224" s="109" t="str">
        <f t="shared" si="438"/>
        <v>FAILED CHECKS</v>
      </c>
      <c r="CE224" s="22"/>
      <c r="CF224" s="116" t="str">
        <f t="shared" si="495"/>
        <v>ERROR</v>
      </c>
      <c r="CG224" s="116" t="str">
        <f t="shared" si="496"/>
        <v>-</v>
      </c>
      <c r="CH224" s="116" t="str">
        <f t="shared" si="497"/>
        <v>-</v>
      </c>
      <c r="CI224" s="116" t="str">
        <f t="shared" si="498"/>
        <v>-</v>
      </c>
      <c r="CJ224" s="116">
        <f t="shared" si="439"/>
        <v>0</v>
      </c>
      <c r="CK224" s="116">
        <f t="shared" si="440"/>
        <v>0</v>
      </c>
      <c r="CL224" s="116">
        <f t="shared" si="441"/>
        <v>0</v>
      </c>
      <c r="CM224" s="116">
        <f t="shared" si="442"/>
        <v>0</v>
      </c>
      <c r="CN224" s="116">
        <f t="shared" si="443"/>
        <v>0</v>
      </c>
      <c r="CO224" s="116">
        <f t="shared" si="444"/>
        <v>0</v>
      </c>
      <c r="CP224" s="116">
        <f t="shared" si="445"/>
        <v>0</v>
      </c>
      <c r="CQ224" s="116">
        <f t="shared" si="446"/>
        <v>0</v>
      </c>
      <c r="CR224" s="116">
        <f t="shared" si="447"/>
        <v>0</v>
      </c>
      <c r="CS224" s="116">
        <f t="shared" si="448"/>
        <v>0</v>
      </c>
      <c r="CT224" s="116">
        <f t="shared" si="449"/>
        <v>0</v>
      </c>
      <c r="CU224" s="116">
        <f t="shared" si="450"/>
        <v>0</v>
      </c>
      <c r="CV224" s="116">
        <f t="shared" si="451"/>
        <v>0</v>
      </c>
      <c r="CW224" s="116">
        <f t="shared" si="452"/>
        <v>0</v>
      </c>
      <c r="CX224" s="116">
        <f t="shared" si="453"/>
        <v>0</v>
      </c>
      <c r="CY224" s="116">
        <f t="shared" si="454"/>
        <v>0</v>
      </c>
      <c r="CZ224" s="116">
        <f t="shared" si="455"/>
        <v>0</v>
      </c>
      <c r="DA224" s="116">
        <f t="shared" si="456"/>
        <v>0</v>
      </c>
      <c r="DB224" s="116">
        <f t="shared" si="457"/>
        <v>0</v>
      </c>
      <c r="DC224" s="116">
        <f t="shared" si="458"/>
        <v>0</v>
      </c>
      <c r="DD224" s="116">
        <f t="shared" si="459"/>
        <v>0</v>
      </c>
      <c r="DE224" s="116">
        <f t="shared" si="460"/>
        <v>0</v>
      </c>
      <c r="DF224" s="116">
        <f t="shared" si="461"/>
        <v>0</v>
      </c>
      <c r="DG224" s="116">
        <f t="shared" si="462"/>
        <v>0</v>
      </c>
      <c r="DH224" s="116">
        <f t="shared" si="463"/>
        <v>0</v>
      </c>
      <c r="DI224" s="116">
        <f t="shared" si="464"/>
        <v>0</v>
      </c>
      <c r="DJ224" s="116">
        <f t="shared" si="465"/>
        <v>0</v>
      </c>
      <c r="DK224" s="116">
        <f t="shared" si="466"/>
        <v>0</v>
      </c>
      <c r="DL224" s="116">
        <f t="shared" si="467"/>
        <v>0</v>
      </c>
      <c r="DM224" s="116">
        <f t="shared" si="468"/>
        <v>0</v>
      </c>
      <c r="DN224" s="116">
        <f t="shared" si="469"/>
        <v>0</v>
      </c>
      <c r="DO224" s="116">
        <f t="shared" si="470"/>
        <v>0</v>
      </c>
      <c r="DP224" s="116">
        <f t="shared" si="471"/>
        <v>0</v>
      </c>
      <c r="DQ224" s="116">
        <f t="shared" si="472"/>
        <v>0</v>
      </c>
      <c r="DR224" s="116">
        <f t="shared" si="473"/>
        <v>0</v>
      </c>
      <c r="DS224" s="116">
        <f t="shared" si="474"/>
        <v>0</v>
      </c>
      <c r="DT224" s="116">
        <f t="shared" si="480"/>
        <v>0</v>
      </c>
      <c r="DU224" s="116">
        <f t="shared" si="475"/>
        <v>0</v>
      </c>
      <c r="DV224" s="116">
        <f t="shared" si="499"/>
        <v>0</v>
      </c>
      <c r="DW224" s="116">
        <f t="shared" si="500"/>
        <v>0</v>
      </c>
      <c r="DX224" s="114" t="b">
        <f t="shared" si="389"/>
        <v>0</v>
      </c>
      <c r="DY224" s="116" t="str">
        <f t="shared" si="476"/>
        <v>FAILED CHECKS</v>
      </c>
      <c r="DZ224" s="2"/>
      <c r="EA224" s="105" t="str">
        <f t="shared" si="390"/>
        <v/>
      </c>
      <c r="EB224" s="2"/>
      <c r="EC224" s="105" t="str">
        <f t="shared" si="391"/>
        <v/>
      </c>
      <c r="ED224" s="2"/>
      <c r="EE224" s="105" t="str">
        <f t="shared" si="392"/>
        <v/>
      </c>
      <c r="EF224" s="2"/>
      <c r="EG224" s="6">
        <f t="shared" si="478"/>
        <v>214</v>
      </c>
      <c r="EH224" s="2"/>
      <c r="EI224" s="29" t="str">
        <f>IF(ISBLANK('IP Rules'!P224),"",'IP Rules'!P224)</f>
        <v/>
      </c>
      <c r="EJ224" s="2"/>
      <c r="EK224" s="29" t="str">
        <f>IF(ISBLANK('IP Rules'!R224),"",'IP Rules'!R224)</f>
        <v/>
      </c>
      <c r="EL224" s="2"/>
      <c r="EM224" s="29" t="str">
        <f>IF(ISBLANK('IP Rules'!T224),"",'IP Rules'!T224)</f>
        <v/>
      </c>
      <c r="EN224" s="2"/>
      <c r="EO224" s="7" t="str">
        <f t="shared" si="383"/>
        <v>NO</v>
      </c>
      <c r="EP224" s="7" t="str">
        <f t="shared" si="384"/>
        <v>NO</v>
      </c>
      <c r="EQ224" s="7" t="str">
        <f t="shared" si="385"/>
        <v/>
      </c>
      <c r="ER224" s="7" t="str">
        <f t="shared" si="386"/>
        <v/>
      </c>
      <c r="ES224" s="7" t="str">
        <f>IF(AND(ISNUMBER('IP Rules'!R224),'IP Rules'!R224&gt;=0,'IP Rules'!R224&lt;=65535),"GOOD","BAD")</f>
        <v>BAD</v>
      </c>
      <c r="ET224" s="7" t="str">
        <f>IF(OR(AND(ISNUMBER('IP Rules'!T224),'IP Rules'!T224&gt;=1,'IP Rules'!T224&lt;=65535,'IP Rules'!R224&lt;'IP Rules'!T224),'IP Rules'!T224=""),"GOOD","BAD")</f>
        <v>GOOD</v>
      </c>
      <c r="EU224" s="9" t="str">
        <f t="shared" si="387"/>
        <v/>
      </c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</row>
    <row r="225" spans="1:211" ht="15.75" thickBot="1">
      <c r="A225" s="2"/>
      <c r="B225" s="6">
        <f t="shared" si="477"/>
        <v>215</v>
      </c>
      <c r="C225" s="2"/>
      <c r="D225" s="48" t="str">
        <f>IF(ISBLANK('IP Rules'!H225),"",'IP Rules'!H225)</f>
        <v/>
      </c>
      <c r="E225" s="52" t="str">
        <f t="shared" si="393"/>
        <v/>
      </c>
      <c r="F225" s="52" t="str">
        <f t="shared" si="394"/>
        <v/>
      </c>
      <c r="G225" s="52" t="str">
        <f t="shared" si="395"/>
        <v/>
      </c>
      <c r="H225" s="52" t="str">
        <f t="shared" si="396"/>
        <v/>
      </c>
      <c r="I225" s="52" t="str">
        <f t="shared" si="397"/>
        <v/>
      </c>
      <c r="J225" s="52" t="str">
        <f t="shared" si="398"/>
        <v/>
      </c>
      <c r="K225" s="52" t="str">
        <f t="shared" si="399"/>
        <v/>
      </c>
      <c r="L225" s="52" t="str">
        <f t="shared" si="400"/>
        <v/>
      </c>
      <c r="M225" s="2"/>
      <c r="N225" s="52" t="str">
        <f t="shared" si="401"/>
        <v/>
      </c>
      <c r="O225" s="2"/>
      <c r="P225" s="103" t="str">
        <f>IF(UPPER('IP Rules'!H225)="ANY","",IF(LEN(TRIM('IP Rules'!J225))=0,"",'IP Rules'!J225))</f>
        <v/>
      </c>
      <c r="Q225" s="7" t="str">
        <f t="shared" si="402"/>
        <v/>
      </c>
      <c r="R225" s="109" t="str">
        <f t="shared" si="403"/>
        <v>MISSING</v>
      </c>
      <c r="S225" s="109" t="str">
        <f t="shared" si="404"/>
        <v>MISSING</v>
      </c>
      <c r="T225" s="109" t="str">
        <f t="shared" si="405"/>
        <v>MISSING</v>
      </c>
      <c r="U225" s="110" t="str">
        <f t="shared" si="406"/>
        <v>ERROR</v>
      </c>
      <c r="V225" s="111" t="str">
        <f t="shared" si="407"/>
        <v>ERROR</v>
      </c>
      <c r="W225" s="111" t="str">
        <f t="shared" si="408"/>
        <v>ERROR</v>
      </c>
      <c r="X225" s="111" t="str">
        <f t="shared" si="409"/>
        <v>ERROR</v>
      </c>
      <c r="Y225" s="109" t="str">
        <f t="shared" si="410"/>
        <v>ERROR</v>
      </c>
      <c r="Z225" s="110" t="str">
        <f t="shared" si="411"/>
        <v>ERROR</v>
      </c>
      <c r="AA225" s="109" t="str">
        <f t="shared" si="412"/>
        <v>ERROR</v>
      </c>
      <c r="AB225" s="109" t="str">
        <f t="shared" si="413"/>
        <v>ERROR</v>
      </c>
      <c r="AC225" s="109" t="str">
        <f t="shared" si="414"/>
        <v>ERROR</v>
      </c>
      <c r="AD225" s="109" t="str">
        <f t="shared" si="415"/>
        <v>ERROR</v>
      </c>
      <c r="AE225" s="110" t="str">
        <f t="shared" si="416"/>
        <v>ERROR</v>
      </c>
      <c r="AF225" s="7" t="str">
        <f t="shared" si="417"/>
        <v/>
      </c>
      <c r="AG225" s="104" t="str">
        <f t="shared" si="418"/>
        <v/>
      </c>
      <c r="AH225" s="104" t="str">
        <f t="shared" si="419"/>
        <v/>
      </c>
      <c r="AI225" s="104" t="str">
        <f t="shared" si="420"/>
        <v/>
      </c>
      <c r="AJ225" s="114" t="str">
        <f>IF(AND(Q225&lt;&gt;"ERROR",UPPER('IP Rules'!D225)="GLOBAL",UPPER(N225)="ANY"),"All_IPs","")</f>
        <v/>
      </c>
      <c r="AK225" s="114" t="str">
        <f>IF(AND(Q225&lt;&gt;"ERROR",UPPER('IP Rules'!D225)="NATIONAL",UPPER(N225)="ANY"),"GRP_ALL_CNSP_SUBNETS","")</f>
        <v/>
      </c>
      <c r="AL225" s="104" t="str">
        <f>IF(LEN(TRIM(D225))=0,"",IF(AND(Q225&lt;&gt;"ERROR",UPPER('IP Rules'!H225)&lt;&gt;"ANY"),AI225&amp;N225&amp;"_"&amp;AG225,""))</f>
        <v/>
      </c>
      <c r="AM225" s="109" t="str">
        <f t="shared" si="421"/>
        <v>FAILED CHECKS</v>
      </c>
      <c r="AN225" s="2"/>
      <c r="AO225" s="62" t="str">
        <f t="shared" si="388"/>
        <v/>
      </c>
      <c r="AP225" s="26"/>
      <c r="AQ225" s="62" t="str">
        <f t="shared" si="422"/>
        <v/>
      </c>
      <c r="AR225" s="26"/>
      <c r="AS225" s="6">
        <f>'IP Rules'!F225</f>
        <v>0</v>
      </c>
      <c r="AT225" s="2"/>
      <c r="AU225" s="6">
        <f t="shared" si="423"/>
        <v>215</v>
      </c>
      <c r="AV225" s="2"/>
      <c r="AW225" s="46" t="str">
        <f>IF(ISBLANK('IP Rules'!L225),"",'IP Rules'!L225)</f>
        <v/>
      </c>
      <c r="AX225" s="2"/>
      <c r="AY225" s="52" t="str">
        <f t="shared" si="424"/>
        <v/>
      </c>
      <c r="AZ225" s="52" t="str">
        <f t="shared" si="425"/>
        <v/>
      </c>
      <c r="BA225" s="52" t="str">
        <f t="shared" si="426"/>
        <v/>
      </c>
      <c r="BB225" s="52" t="str">
        <f t="shared" si="427"/>
        <v/>
      </c>
      <c r="BC225" s="52" t="str">
        <f t="shared" si="428"/>
        <v/>
      </c>
      <c r="BD225" s="52" t="str">
        <f t="shared" si="429"/>
        <v/>
      </c>
      <c r="BE225" s="52" t="str">
        <f t="shared" si="430"/>
        <v/>
      </c>
      <c r="BF225" s="52" t="str">
        <f t="shared" si="431"/>
        <v/>
      </c>
      <c r="BG225" s="52" t="str">
        <f t="shared" si="432"/>
        <v/>
      </c>
      <c r="BH225" s="2"/>
      <c r="BI225" s="103" t="str">
        <f>IF(ISBLANK('IP Rules'!N225),"",'IP Rules'!N225)</f>
        <v/>
      </c>
      <c r="BJ225" s="110" t="str">
        <f t="shared" si="481"/>
        <v/>
      </c>
      <c r="BK225" s="109" t="str">
        <f t="shared" si="482"/>
        <v>MISSING</v>
      </c>
      <c r="BL225" s="109" t="str">
        <f t="shared" si="483"/>
        <v>MISSING</v>
      </c>
      <c r="BM225" s="109" t="str">
        <f t="shared" si="484"/>
        <v>MISSING</v>
      </c>
      <c r="BN225" s="110" t="str">
        <f t="shared" si="485"/>
        <v>ERROR</v>
      </c>
      <c r="BO225" s="111" t="str">
        <f t="shared" si="486"/>
        <v>ERROR</v>
      </c>
      <c r="BP225" s="111" t="str">
        <f t="shared" si="487"/>
        <v>ERROR</v>
      </c>
      <c r="BQ225" s="111" t="str">
        <f t="shared" si="488"/>
        <v>ERROR</v>
      </c>
      <c r="BR225" s="109" t="str">
        <f t="shared" si="489"/>
        <v>ERROR</v>
      </c>
      <c r="BS225" s="110" t="str">
        <f t="shared" si="490"/>
        <v>ERROR</v>
      </c>
      <c r="BT225" s="109" t="str">
        <f t="shared" si="433"/>
        <v>ERROR</v>
      </c>
      <c r="BU225" s="109" t="str">
        <f t="shared" si="434"/>
        <v>ERROR</v>
      </c>
      <c r="BV225" s="109" t="str">
        <f t="shared" si="435"/>
        <v>ERROR</v>
      </c>
      <c r="BW225" s="109" t="str">
        <f t="shared" si="436"/>
        <v>ERROR</v>
      </c>
      <c r="BX225" s="110" t="str">
        <f t="shared" si="491"/>
        <v>ERROR</v>
      </c>
      <c r="BY225" s="110" t="str">
        <f t="shared" si="479"/>
        <v/>
      </c>
      <c r="BZ225" s="117" t="str">
        <f t="shared" si="437"/>
        <v>OK</v>
      </c>
      <c r="CA225" s="104" t="str">
        <f t="shared" si="492"/>
        <v/>
      </c>
      <c r="CB225" s="104" t="str">
        <f t="shared" si="493"/>
        <v/>
      </c>
      <c r="CC225" s="104" t="str">
        <f t="shared" si="494"/>
        <v/>
      </c>
      <c r="CD225" s="109" t="str">
        <f t="shared" si="438"/>
        <v>FAILED CHECKS</v>
      </c>
      <c r="CE225" s="22"/>
      <c r="CF225" s="116" t="str">
        <f t="shared" si="495"/>
        <v>ERROR</v>
      </c>
      <c r="CG225" s="116" t="str">
        <f t="shared" si="496"/>
        <v>-</v>
      </c>
      <c r="CH225" s="116" t="str">
        <f t="shared" si="497"/>
        <v>-</v>
      </c>
      <c r="CI225" s="116" t="str">
        <f t="shared" si="498"/>
        <v>-</v>
      </c>
      <c r="CJ225" s="116">
        <f t="shared" si="439"/>
        <v>0</v>
      </c>
      <c r="CK225" s="116">
        <f t="shared" si="440"/>
        <v>0</v>
      </c>
      <c r="CL225" s="116">
        <f t="shared" si="441"/>
        <v>0</v>
      </c>
      <c r="CM225" s="116">
        <f t="shared" si="442"/>
        <v>0</v>
      </c>
      <c r="CN225" s="116">
        <f t="shared" si="443"/>
        <v>0</v>
      </c>
      <c r="CO225" s="116">
        <f t="shared" si="444"/>
        <v>0</v>
      </c>
      <c r="CP225" s="116">
        <f t="shared" si="445"/>
        <v>0</v>
      </c>
      <c r="CQ225" s="116">
        <f t="shared" si="446"/>
        <v>0</v>
      </c>
      <c r="CR225" s="116">
        <f t="shared" si="447"/>
        <v>0</v>
      </c>
      <c r="CS225" s="116">
        <f t="shared" si="448"/>
        <v>0</v>
      </c>
      <c r="CT225" s="116">
        <f t="shared" si="449"/>
        <v>0</v>
      </c>
      <c r="CU225" s="116">
        <f t="shared" si="450"/>
        <v>0</v>
      </c>
      <c r="CV225" s="116">
        <f t="shared" si="451"/>
        <v>0</v>
      </c>
      <c r="CW225" s="116">
        <f t="shared" si="452"/>
        <v>0</v>
      </c>
      <c r="CX225" s="116">
        <f t="shared" si="453"/>
        <v>0</v>
      </c>
      <c r="CY225" s="116">
        <f t="shared" si="454"/>
        <v>0</v>
      </c>
      <c r="CZ225" s="116">
        <f t="shared" si="455"/>
        <v>0</v>
      </c>
      <c r="DA225" s="116">
        <f t="shared" si="456"/>
        <v>0</v>
      </c>
      <c r="DB225" s="116">
        <f t="shared" si="457"/>
        <v>0</v>
      </c>
      <c r="DC225" s="116">
        <f t="shared" si="458"/>
        <v>0</v>
      </c>
      <c r="DD225" s="116">
        <f t="shared" si="459"/>
        <v>0</v>
      </c>
      <c r="DE225" s="116">
        <f t="shared" si="460"/>
        <v>0</v>
      </c>
      <c r="DF225" s="116">
        <f t="shared" si="461"/>
        <v>0</v>
      </c>
      <c r="DG225" s="116">
        <f t="shared" si="462"/>
        <v>0</v>
      </c>
      <c r="DH225" s="116">
        <f t="shared" si="463"/>
        <v>0</v>
      </c>
      <c r="DI225" s="116">
        <f t="shared" si="464"/>
        <v>0</v>
      </c>
      <c r="DJ225" s="116">
        <f t="shared" si="465"/>
        <v>0</v>
      </c>
      <c r="DK225" s="116">
        <f t="shared" si="466"/>
        <v>0</v>
      </c>
      <c r="DL225" s="116">
        <f t="shared" si="467"/>
        <v>0</v>
      </c>
      <c r="DM225" s="116">
        <f t="shared" si="468"/>
        <v>0</v>
      </c>
      <c r="DN225" s="116">
        <f t="shared" si="469"/>
        <v>0</v>
      </c>
      <c r="DO225" s="116">
        <f t="shared" si="470"/>
        <v>0</v>
      </c>
      <c r="DP225" s="116">
        <f t="shared" si="471"/>
        <v>0</v>
      </c>
      <c r="DQ225" s="116">
        <f t="shared" si="472"/>
        <v>0</v>
      </c>
      <c r="DR225" s="116">
        <f t="shared" si="473"/>
        <v>0</v>
      </c>
      <c r="DS225" s="116">
        <f t="shared" si="474"/>
        <v>0</v>
      </c>
      <c r="DT225" s="116">
        <f t="shared" si="480"/>
        <v>0</v>
      </c>
      <c r="DU225" s="116">
        <f t="shared" si="475"/>
        <v>0</v>
      </c>
      <c r="DV225" s="116">
        <f t="shared" si="499"/>
        <v>0</v>
      </c>
      <c r="DW225" s="116">
        <f t="shared" si="500"/>
        <v>0</v>
      </c>
      <c r="DX225" s="114" t="b">
        <f t="shared" si="389"/>
        <v>0</v>
      </c>
      <c r="DY225" s="116" t="str">
        <f t="shared" si="476"/>
        <v>FAILED CHECKS</v>
      </c>
      <c r="DZ225" s="2"/>
      <c r="EA225" s="105" t="str">
        <f t="shared" si="390"/>
        <v/>
      </c>
      <c r="EB225" s="2"/>
      <c r="EC225" s="105" t="str">
        <f t="shared" si="391"/>
        <v/>
      </c>
      <c r="ED225" s="2"/>
      <c r="EE225" s="105" t="str">
        <f t="shared" si="392"/>
        <v/>
      </c>
      <c r="EF225" s="2"/>
      <c r="EG225" s="6">
        <f t="shared" si="478"/>
        <v>215</v>
      </c>
      <c r="EH225" s="2"/>
      <c r="EI225" s="29" t="str">
        <f>IF(ISBLANK('IP Rules'!P225),"",'IP Rules'!P225)</f>
        <v/>
      </c>
      <c r="EJ225" s="2"/>
      <c r="EK225" s="29" t="str">
        <f>IF(ISBLANK('IP Rules'!R225),"",'IP Rules'!R225)</f>
        <v/>
      </c>
      <c r="EL225" s="2"/>
      <c r="EM225" s="29" t="str">
        <f>IF(ISBLANK('IP Rules'!T225),"",'IP Rules'!T225)</f>
        <v/>
      </c>
      <c r="EN225" s="2"/>
      <c r="EO225" s="7" t="str">
        <f t="shared" si="383"/>
        <v>NO</v>
      </c>
      <c r="EP225" s="7" t="str">
        <f t="shared" si="384"/>
        <v>NO</v>
      </c>
      <c r="EQ225" s="7" t="str">
        <f t="shared" si="385"/>
        <v/>
      </c>
      <c r="ER225" s="7" t="str">
        <f t="shared" si="386"/>
        <v/>
      </c>
      <c r="ES225" s="7" t="str">
        <f>IF(AND(ISNUMBER('IP Rules'!R225),'IP Rules'!R225&gt;=0,'IP Rules'!R225&lt;=65535),"GOOD","BAD")</f>
        <v>BAD</v>
      </c>
      <c r="ET225" s="7" t="str">
        <f>IF(OR(AND(ISNUMBER('IP Rules'!T225),'IP Rules'!T225&gt;=1,'IP Rules'!T225&lt;=65535,'IP Rules'!R225&lt;'IP Rules'!T225),'IP Rules'!T225=""),"GOOD","BAD")</f>
        <v>GOOD</v>
      </c>
      <c r="EU225" s="9" t="str">
        <f t="shared" si="387"/>
        <v/>
      </c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</row>
    <row r="226" spans="1:211" ht="15.75" thickBot="1">
      <c r="A226" s="2"/>
      <c r="B226" s="6">
        <f t="shared" si="477"/>
        <v>216</v>
      </c>
      <c r="C226" s="2"/>
      <c r="D226" s="48" t="str">
        <f>IF(ISBLANK('IP Rules'!H226),"",'IP Rules'!H226)</f>
        <v/>
      </c>
      <c r="E226" s="52" t="str">
        <f t="shared" si="393"/>
        <v/>
      </c>
      <c r="F226" s="52" t="str">
        <f t="shared" si="394"/>
        <v/>
      </c>
      <c r="G226" s="52" t="str">
        <f t="shared" si="395"/>
        <v/>
      </c>
      <c r="H226" s="52" t="str">
        <f t="shared" si="396"/>
        <v/>
      </c>
      <c r="I226" s="52" t="str">
        <f t="shared" si="397"/>
        <v/>
      </c>
      <c r="J226" s="52" t="str">
        <f t="shared" si="398"/>
        <v/>
      </c>
      <c r="K226" s="52" t="str">
        <f t="shared" si="399"/>
        <v/>
      </c>
      <c r="L226" s="52" t="str">
        <f t="shared" si="400"/>
        <v/>
      </c>
      <c r="M226" s="2"/>
      <c r="N226" s="52" t="str">
        <f t="shared" si="401"/>
        <v/>
      </c>
      <c r="O226" s="2"/>
      <c r="P226" s="103" t="str">
        <f>IF(UPPER('IP Rules'!H226)="ANY","",IF(LEN(TRIM('IP Rules'!J226))=0,"",'IP Rules'!J226))</f>
        <v/>
      </c>
      <c r="Q226" s="7" t="str">
        <f t="shared" si="402"/>
        <v/>
      </c>
      <c r="R226" s="109" t="str">
        <f t="shared" si="403"/>
        <v>MISSING</v>
      </c>
      <c r="S226" s="109" t="str">
        <f t="shared" si="404"/>
        <v>MISSING</v>
      </c>
      <c r="T226" s="109" t="str">
        <f t="shared" si="405"/>
        <v>MISSING</v>
      </c>
      <c r="U226" s="110" t="str">
        <f t="shared" si="406"/>
        <v>ERROR</v>
      </c>
      <c r="V226" s="111" t="str">
        <f t="shared" si="407"/>
        <v>ERROR</v>
      </c>
      <c r="W226" s="111" t="str">
        <f t="shared" si="408"/>
        <v>ERROR</v>
      </c>
      <c r="X226" s="111" t="str">
        <f t="shared" si="409"/>
        <v>ERROR</v>
      </c>
      <c r="Y226" s="109" t="str">
        <f t="shared" si="410"/>
        <v>ERROR</v>
      </c>
      <c r="Z226" s="110" t="str">
        <f t="shared" si="411"/>
        <v>ERROR</v>
      </c>
      <c r="AA226" s="109" t="str">
        <f t="shared" si="412"/>
        <v>ERROR</v>
      </c>
      <c r="AB226" s="109" t="str">
        <f t="shared" si="413"/>
        <v>ERROR</v>
      </c>
      <c r="AC226" s="109" t="str">
        <f t="shared" si="414"/>
        <v>ERROR</v>
      </c>
      <c r="AD226" s="109" t="str">
        <f t="shared" si="415"/>
        <v>ERROR</v>
      </c>
      <c r="AE226" s="110" t="str">
        <f t="shared" si="416"/>
        <v>ERROR</v>
      </c>
      <c r="AF226" s="7" t="str">
        <f t="shared" si="417"/>
        <v/>
      </c>
      <c r="AG226" s="104" t="str">
        <f t="shared" si="418"/>
        <v/>
      </c>
      <c r="AH226" s="104" t="str">
        <f t="shared" si="419"/>
        <v/>
      </c>
      <c r="AI226" s="104" t="str">
        <f t="shared" si="420"/>
        <v/>
      </c>
      <c r="AJ226" s="114" t="str">
        <f>IF(AND(Q226&lt;&gt;"ERROR",UPPER('IP Rules'!D226)="GLOBAL",UPPER(N226)="ANY"),"All_IPs","")</f>
        <v/>
      </c>
      <c r="AK226" s="114" t="str">
        <f>IF(AND(Q226&lt;&gt;"ERROR",UPPER('IP Rules'!D226)="NATIONAL",UPPER(N226)="ANY"),"GRP_ALL_CNSP_SUBNETS","")</f>
        <v/>
      </c>
      <c r="AL226" s="104" t="str">
        <f>IF(LEN(TRIM(D226))=0,"",IF(AND(Q226&lt;&gt;"ERROR",UPPER('IP Rules'!H226)&lt;&gt;"ANY"),AI226&amp;N226&amp;"_"&amp;AG226,""))</f>
        <v/>
      </c>
      <c r="AM226" s="109" t="str">
        <f t="shared" si="421"/>
        <v>FAILED CHECKS</v>
      </c>
      <c r="AN226" s="2"/>
      <c r="AO226" s="62" t="str">
        <f t="shared" si="388"/>
        <v/>
      </c>
      <c r="AP226" s="26"/>
      <c r="AQ226" s="62" t="str">
        <f t="shared" si="422"/>
        <v/>
      </c>
      <c r="AR226" s="26"/>
      <c r="AS226" s="6">
        <f>'IP Rules'!F226</f>
        <v>0</v>
      </c>
      <c r="AT226" s="2"/>
      <c r="AU226" s="6">
        <f t="shared" si="423"/>
        <v>216</v>
      </c>
      <c r="AV226" s="2"/>
      <c r="AW226" s="46" t="str">
        <f>IF(ISBLANK('IP Rules'!L226),"",'IP Rules'!L226)</f>
        <v/>
      </c>
      <c r="AX226" s="2"/>
      <c r="AY226" s="52" t="str">
        <f t="shared" si="424"/>
        <v/>
      </c>
      <c r="AZ226" s="52" t="str">
        <f t="shared" si="425"/>
        <v/>
      </c>
      <c r="BA226" s="52" t="str">
        <f t="shared" si="426"/>
        <v/>
      </c>
      <c r="BB226" s="52" t="str">
        <f t="shared" si="427"/>
        <v/>
      </c>
      <c r="BC226" s="52" t="str">
        <f t="shared" si="428"/>
        <v/>
      </c>
      <c r="BD226" s="52" t="str">
        <f t="shared" si="429"/>
        <v/>
      </c>
      <c r="BE226" s="52" t="str">
        <f t="shared" si="430"/>
        <v/>
      </c>
      <c r="BF226" s="52" t="str">
        <f t="shared" si="431"/>
        <v/>
      </c>
      <c r="BG226" s="52" t="str">
        <f t="shared" si="432"/>
        <v/>
      </c>
      <c r="BH226" s="2"/>
      <c r="BI226" s="103" t="str">
        <f>IF(ISBLANK('IP Rules'!N226),"",'IP Rules'!N226)</f>
        <v/>
      </c>
      <c r="BJ226" s="110" t="str">
        <f t="shared" si="481"/>
        <v/>
      </c>
      <c r="BK226" s="109" t="str">
        <f t="shared" si="482"/>
        <v>MISSING</v>
      </c>
      <c r="BL226" s="109" t="str">
        <f t="shared" si="483"/>
        <v>MISSING</v>
      </c>
      <c r="BM226" s="109" t="str">
        <f t="shared" si="484"/>
        <v>MISSING</v>
      </c>
      <c r="BN226" s="110" t="str">
        <f t="shared" si="485"/>
        <v>ERROR</v>
      </c>
      <c r="BO226" s="111" t="str">
        <f t="shared" si="486"/>
        <v>ERROR</v>
      </c>
      <c r="BP226" s="111" t="str">
        <f t="shared" si="487"/>
        <v>ERROR</v>
      </c>
      <c r="BQ226" s="111" t="str">
        <f t="shared" si="488"/>
        <v>ERROR</v>
      </c>
      <c r="BR226" s="109" t="str">
        <f t="shared" si="489"/>
        <v>ERROR</v>
      </c>
      <c r="BS226" s="110" t="str">
        <f t="shared" si="490"/>
        <v>ERROR</v>
      </c>
      <c r="BT226" s="109" t="str">
        <f t="shared" si="433"/>
        <v>ERROR</v>
      </c>
      <c r="BU226" s="109" t="str">
        <f t="shared" si="434"/>
        <v>ERROR</v>
      </c>
      <c r="BV226" s="109" t="str">
        <f t="shared" si="435"/>
        <v>ERROR</v>
      </c>
      <c r="BW226" s="109" t="str">
        <f t="shared" si="436"/>
        <v>ERROR</v>
      </c>
      <c r="BX226" s="110" t="str">
        <f t="shared" si="491"/>
        <v>ERROR</v>
      </c>
      <c r="BY226" s="110" t="str">
        <f t="shared" si="479"/>
        <v/>
      </c>
      <c r="BZ226" s="117" t="str">
        <f t="shared" si="437"/>
        <v>OK</v>
      </c>
      <c r="CA226" s="104" t="str">
        <f t="shared" si="492"/>
        <v/>
      </c>
      <c r="CB226" s="104" t="str">
        <f t="shared" si="493"/>
        <v/>
      </c>
      <c r="CC226" s="104" t="str">
        <f t="shared" si="494"/>
        <v/>
      </c>
      <c r="CD226" s="109" t="str">
        <f t="shared" si="438"/>
        <v>FAILED CHECKS</v>
      </c>
      <c r="CE226" s="22"/>
      <c r="CF226" s="116" t="str">
        <f t="shared" si="495"/>
        <v>ERROR</v>
      </c>
      <c r="CG226" s="116" t="str">
        <f t="shared" si="496"/>
        <v>-</v>
      </c>
      <c r="CH226" s="116" t="str">
        <f t="shared" si="497"/>
        <v>-</v>
      </c>
      <c r="CI226" s="116" t="str">
        <f t="shared" si="498"/>
        <v>-</v>
      </c>
      <c r="CJ226" s="116">
        <f t="shared" si="439"/>
        <v>0</v>
      </c>
      <c r="CK226" s="116">
        <f t="shared" si="440"/>
        <v>0</v>
      </c>
      <c r="CL226" s="116">
        <f t="shared" si="441"/>
        <v>0</v>
      </c>
      <c r="CM226" s="116">
        <f t="shared" si="442"/>
        <v>0</v>
      </c>
      <c r="CN226" s="116">
        <f t="shared" si="443"/>
        <v>0</v>
      </c>
      <c r="CO226" s="116">
        <f t="shared" si="444"/>
        <v>0</v>
      </c>
      <c r="CP226" s="116">
        <f t="shared" si="445"/>
        <v>0</v>
      </c>
      <c r="CQ226" s="116">
        <f t="shared" si="446"/>
        <v>0</v>
      </c>
      <c r="CR226" s="116">
        <f t="shared" si="447"/>
        <v>0</v>
      </c>
      <c r="CS226" s="116">
        <f t="shared" si="448"/>
        <v>0</v>
      </c>
      <c r="CT226" s="116">
        <f t="shared" si="449"/>
        <v>0</v>
      </c>
      <c r="CU226" s="116">
        <f t="shared" si="450"/>
        <v>0</v>
      </c>
      <c r="CV226" s="116">
        <f t="shared" si="451"/>
        <v>0</v>
      </c>
      <c r="CW226" s="116">
        <f t="shared" si="452"/>
        <v>0</v>
      </c>
      <c r="CX226" s="116">
        <f t="shared" si="453"/>
        <v>0</v>
      </c>
      <c r="CY226" s="116">
        <f t="shared" si="454"/>
        <v>0</v>
      </c>
      <c r="CZ226" s="116">
        <f t="shared" si="455"/>
        <v>0</v>
      </c>
      <c r="DA226" s="116">
        <f t="shared" si="456"/>
        <v>0</v>
      </c>
      <c r="DB226" s="116">
        <f t="shared" si="457"/>
        <v>0</v>
      </c>
      <c r="DC226" s="116">
        <f t="shared" si="458"/>
        <v>0</v>
      </c>
      <c r="DD226" s="116">
        <f t="shared" si="459"/>
        <v>0</v>
      </c>
      <c r="DE226" s="116">
        <f t="shared" si="460"/>
        <v>0</v>
      </c>
      <c r="DF226" s="116">
        <f t="shared" si="461"/>
        <v>0</v>
      </c>
      <c r="DG226" s="116">
        <f t="shared" si="462"/>
        <v>0</v>
      </c>
      <c r="DH226" s="116">
        <f t="shared" si="463"/>
        <v>0</v>
      </c>
      <c r="DI226" s="116">
        <f t="shared" si="464"/>
        <v>0</v>
      </c>
      <c r="DJ226" s="116">
        <f t="shared" si="465"/>
        <v>0</v>
      </c>
      <c r="DK226" s="116">
        <f t="shared" si="466"/>
        <v>0</v>
      </c>
      <c r="DL226" s="116">
        <f t="shared" si="467"/>
        <v>0</v>
      </c>
      <c r="DM226" s="116">
        <f t="shared" si="468"/>
        <v>0</v>
      </c>
      <c r="DN226" s="116">
        <f t="shared" si="469"/>
        <v>0</v>
      </c>
      <c r="DO226" s="116">
        <f t="shared" si="470"/>
        <v>0</v>
      </c>
      <c r="DP226" s="116">
        <f t="shared" si="471"/>
        <v>0</v>
      </c>
      <c r="DQ226" s="116">
        <f t="shared" si="472"/>
        <v>0</v>
      </c>
      <c r="DR226" s="116">
        <f t="shared" si="473"/>
        <v>0</v>
      </c>
      <c r="DS226" s="116">
        <f t="shared" si="474"/>
        <v>0</v>
      </c>
      <c r="DT226" s="116">
        <f t="shared" si="480"/>
        <v>0</v>
      </c>
      <c r="DU226" s="116">
        <f t="shared" si="475"/>
        <v>0</v>
      </c>
      <c r="DV226" s="116">
        <f t="shared" si="499"/>
        <v>0</v>
      </c>
      <c r="DW226" s="116">
        <f t="shared" si="500"/>
        <v>0</v>
      </c>
      <c r="DX226" s="114" t="b">
        <f t="shared" si="389"/>
        <v>0</v>
      </c>
      <c r="DY226" s="116" t="str">
        <f t="shared" si="476"/>
        <v>FAILED CHECKS</v>
      </c>
      <c r="DZ226" s="2"/>
      <c r="EA226" s="105" t="str">
        <f t="shared" si="390"/>
        <v/>
      </c>
      <c r="EB226" s="2"/>
      <c r="EC226" s="105" t="str">
        <f t="shared" si="391"/>
        <v/>
      </c>
      <c r="ED226" s="2"/>
      <c r="EE226" s="105" t="str">
        <f t="shared" si="392"/>
        <v/>
      </c>
      <c r="EF226" s="2"/>
      <c r="EG226" s="6">
        <f t="shared" si="478"/>
        <v>216</v>
      </c>
      <c r="EH226" s="2"/>
      <c r="EI226" s="29" t="str">
        <f>IF(ISBLANK('IP Rules'!P226),"",'IP Rules'!P226)</f>
        <v/>
      </c>
      <c r="EJ226" s="2"/>
      <c r="EK226" s="29" t="str">
        <f>IF(ISBLANK('IP Rules'!R226),"",'IP Rules'!R226)</f>
        <v/>
      </c>
      <c r="EL226" s="2"/>
      <c r="EM226" s="29" t="str">
        <f>IF(ISBLANK('IP Rules'!T226),"",'IP Rules'!T226)</f>
        <v/>
      </c>
      <c r="EN226" s="2"/>
      <c r="EO226" s="7" t="str">
        <f t="shared" si="383"/>
        <v>NO</v>
      </c>
      <c r="EP226" s="7" t="str">
        <f t="shared" si="384"/>
        <v>NO</v>
      </c>
      <c r="EQ226" s="7" t="str">
        <f t="shared" si="385"/>
        <v/>
      </c>
      <c r="ER226" s="7" t="str">
        <f t="shared" si="386"/>
        <v/>
      </c>
      <c r="ES226" s="7" t="str">
        <f>IF(AND(ISNUMBER('IP Rules'!R226),'IP Rules'!R226&gt;=0,'IP Rules'!R226&lt;=65535),"GOOD","BAD")</f>
        <v>BAD</v>
      </c>
      <c r="ET226" s="7" t="str">
        <f>IF(OR(AND(ISNUMBER('IP Rules'!T226),'IP Rules'!T226&gt;=1,'IP Rules'!T226&lt;=65535,'IP Rules'!R226&lt;'IP Rules'!T226),'IP Rules'!T226=""),"GOOD","BAD")</f>
        <v>GOOD</v>
      </c>
      <c r="EU226" s="9" t="str">
        <f t="shared" si="387"/>
        <v/>
      </c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</row>
    <row r="227" spans="1:211" ht="15.75" thickBot="1">
      <c r="A227" s="2"/>
      <c r="B227" s="6">
        <f t="shared" si="477"/>
        <v>217</v>
      </c>
      <c r="C227" s="2"/>
      <c r="D227" s="48" t="str">
        <f>IF(ISBLANK('IP Rules'!H227),"",'IP Rules'!H227)</f>
        <v/>
      </c>
      <c r="E227" s="52" t="str">
        <f t="shared" si="393"/>
        <v/>
      </c>
      <c r="F227" s="52" t="str">
        <f t="shared" si="394"/>
        <v/>
      </c>
      <c r="G227" s="52" t="str">
        <f t="shared" si="395"/>
        <v/>
      </c>
      <c r="H227" s="52" t="str">
        <f t="shared" si="396"/>
        <v/>
      </c>
      <c r="I227" s="52" t="str">
        <f t="shared" si="397"/>
        <v/>
      </c>
      <c r="J227" s="52" t="str">
        <f t="shared" si="398"/>
        <v/>
      </c>
      <c r="K227" s="52" t="str">
        <f t="shared" si="399"/>
        <v/>
      </c>
      <c r="L227" s="52" t="str">
        <f t="shared" si="400"/>
        <v/>
      </c>
      <c r="M227" s="2"/>
      <c r="N227" s="52" t="str">
        <f t="shared" si="401"/>
        <v/>
      </c>
      <c r="O227" s="2"/>
      <c r="P227" s="103" t="str">
        <f>IF(UPPER('IP Rules'!H227)="ANY","",IF(LEN(TRIM('IP Rules'!J227))=0,"",'IP Rules'!J227))</f>
        <v/>
      </c>
      <c r="Q227" s="7" t="str">
        <f t="shared" si="402"/>
        <v/>
      </c>
      <c r="R227" s="109" t="str">
        <f t="shared" si="403"/>
        <v>MISSING</v>
      </c>
      <c r="S227" s="109" t="str">
        <f t="shared" si="404"/>
        <v>MISSING</v>
      </c>
      <c r="T227" s="109" t="str">
        <f t="shared" si="405"/>
        <v>MISSING</v>
      </c>
      <c r="U227" s="110" t="str">
        <f t="shared" si="406"/>
        <v>ERROR</v>
      </c>
      <c r="V227" s="111" t="str">
        <f t="shared" si="407"/>
        <v>ERROR</v>
      </c>
      <c r="W227" s="111" t="str">
        <f t="shared" si="408"/>
        <v>ERROR</v>
      </c>
      <c r="X227" s="111" t="str">
        <f t="shared" si="409"/>
        <v>ERROR</v>
      </c>
      <c r="Y227" s="109" t="str">
        <f t="shared" si="410"/>
        <v>ERROR</v>
      </c>
      <c r="Z227" s="110" t="str">
        <f t="shared" si="411"/>
        <v>ERROR</v>
      </c>
      <c r="AA227" s="109" t="str">
        <f t="shared" si="412"/>
        <v>ERROR</v>
      </c>
      <c r="AB227" s="109" t="str">
        <f t="shared" si="413"/>
        <v>ERROR</v>
      </c>
      <c r="AC227" s="109" t="str">
        <f t="shared" si="414"/>
        <v>ERROR</v>
      </c>
      <c r="AD227" s="109" t="str">
        <f t="shared" si="415"/>
        <v>ERROR</v>
      </c>
      <c r="AE227" s="110" t="str">
        <f t="shared" si="416"/>
        <v>ERROR</v>
      </c>
      <c r="AF227" s="7" t="str">
        <f t="shared" si="417"/>
        <v/>
      </c>
      <c r="AG227" s="104" t="str">
        <f t="shared" si="418"/>
        <v/>
      </c>
      <c r="AH227" s="104" t="str">
        <f t="shared" si="419"/>
        <v/>
      </c>
      <c r="AI227" s="104" t="str">
        <f t="shared" si="420"/>
        <v/>
      </c>
      <c r="AJ227" s="114" t="str">
        <f>IF(AND(Q227&lt;&gt;"ERROR",UPPER('IP Rules'!D227)="GLOBAL",UPPER(N227)="ANY"),"All_IPs","")</f>
        <v/>
      </c>
      <c r="AK227" s="114" t="str">
        <f>IF(AND(Q227&lt;&gt;"ERROR",UPPER('IP Rules'!D227)="NATIONAL",UPPER(N227)="ANY"),"GRP_ALL_CNSP_SUBNETS","")</f>
        <v/>
      </c>
      <c r="AL227" s="104" t="str">
        <f>IF(LEN(TRIM(D227))=0,"",IF(AND(Q227&lt;&gt;"ERROR",UPPER('IP Rules'!H227)&lt;&gt;"ANY"),AI227&amp;N227&amp;"_"&amp;AG227,""))</f>
        <v/>
      </c>
      <c r="AM227" s="109" t="str">
        <f t="shared" si="421"/>
        <v>FAILED CHECKS</v>
      </c>
      <c r="AN227" s="2"/>
      <c r="AO227" s="62" t="str">
        <f t="shared" si="388"/>
        <v/>
      </c>
      <c r="AP227" s="26"/>
      <c r="AQ227" s="62" t="str">
        <f t="shared" si="422"/>
        <v/>
      </c>
      <c r="AR227" s="26"/>
      <c r="AS227" s="6">
        <f>'IP Rules'!F227</f>
        <v>0</v>
      </c>
      <c r="AT227" s="2"/>
      <c r="AU227" s="6">
        <f t="shared" si="423"/>
        <v>217</v>
      </c>
      <c r="AV227" s="2"/>
      <c r="AW227" s="46" t="str">
        <f>IF(ISBLANK('IP Rules'!L227),"",'IP Rules'!L227)</f>
        <v/>
      </c>
      <c r="AX227" s="2"/>
      <c r="AY227" s="52" t="str">
        <f t="shared" si="424"/>
        <v/>
      </c>
      <c r="AZ227" s="52" t="str">
        <f t="shared" si="425"/>
        <v/>
      </c>
      <c r="BA227" s="52" t="str">
        <f t="shared" si="426"/>
        <v/>
      </c>
      <c r="BB227" s="52" t="str">
        <f t="shared" si="427"/>
        <v/>
      </c>
      <c r="BC227" s="52" t="str">
        <f t="shared" si="428"/>
        <v/>
      </c>
      <c r="BD227" s="52" t="str">
        <f t="shared" si="429"/>
        <v/>
      </c>
      <c r="BE227" s="52" t="str">
        <f t="shared" si="430"/>
        <v/>
      </c>
      <c r="BF227" s="52" t="str">
        <f t="shared" si="431"/>
        <v/>
      </c>
      <c r="BG227" s="52" t="str">
        <f t="shared" si="432"/>
        <v/>
      </c>
      <c r="BH227" s="2"/>
      <c r="BI227" s="103" t="str">
        <f>IF(ISBLANK('IP Rules'!N227),"",'IP Rules'!N227)</f>
        <v/>
      </c>
      <c r="BJ227" s="110" t="str">
        <f t="shared" si="481"/>
        <v/>
      </c>
      <c r="BK227" s="109" t="str">
        <f t="shared" si="482"/>
        <v>MISSING</v>
      </c>
      <c r="BL227" s="109" t="str">
        <f t="shared" si="483"/>
        <v>MISSING</v>
      </c>
      <c r="BM227" s="109" t="str">
        <f t="shared" si="484"/>
        <v>MISSING</v>
      </c>
      <c r="BN227" s="110" t="str">
        <f t="shared" si="485"/>
        <v>ERROR</v>
      </c>
      <c r="BO227" s="111" t="str">
        <f t="shared" si="486"/>
        <v>ERROR</v>
      </c>
      <c r="BP227" s="111" t="str">
        <f t="shared" si="487"/>
        <v>ERROR</v>
      </c>
      <c r="BQ227" s="111" t="str">
        <f t="shared" si="488"/>
        <v>ERROR</v>
      </c>
      <c r="BR227" s="109" t="str">
        <f t="shared" si="489"/>
        <v>ERROR</v>
      </c>
      <c r="BS227" s="110" t="str">
        <f t="shared" si="490"/>
        <v>ERROR</v>
      </c>
      <c r="BT227" s="109" t="str">
        <f t="shared" si="433"/>
        <v>ERROR</v>
      </c>
      <c r="BU227" s="109" t="str">
        <f t="shared" si="434"/>
        <v>ERROR</v>
      </c>
      <c r="BV227" s="109" t="str">
        <f t="shared" si="435"/>
        <v>ERROR</v>
      </c>
      <c r="BW227" s="109" t="str">
        <f t="shared" si="436"/>
        <v>ERROR</v>
      </c>
      <c r="BX227" s="110" t="str">
        <f t="shared" si="491"/>
        <v>ERROR</v>
      </c>
      <c r="BY227" s="110" t="str">
        <f t="shared" si="479"/>
        <v/>
      </c>
      <c r="BZ227" s="117" t="str">
        <f t="shared" si="437"/>
        <v>OK</v>
      </c>
      <c r="CA227" s="104" t="str">
        <f t="shared" si="492"/>
        <v/>
      </c>
      <c r="CB227" s="104" t="str">
        <f t="shared" si="493"/>
        <v/>
      </c>
      <c r="CC227" s="104" t="str">
        <f t="shared" si="494"/>
        <v/>
      </c>
      <c r="CD227" s="109" t="str">
        <f t="shared" si="438"/>
        <v>FAILED CHECKS</v>
      </c>
      <c r="CE227" s="22"/>
      <c r="CF227" s="116" t="str">
        <f t="shared" si="495"/>
        <v>ERROR</v>
      </c>
      <c r="CG227" s="116" t="str">
        <f t="shared" si="496"/>
        <v>-</v>
      </c>
      <c r="CH227" s="116" t="str">
        <f t="shared" si="497"/>
        <v>-</v>
      </c>
      <c r="CI227" s="116" t="str">
        <f t="shared" si="498"/>
        <v>-</v>
      </c>
      <c r="CJ227" s="116">
        <f t="shared" si="439"/>
        <v>0</v>
      </c>
      <c r="CK227" s="116">
        <f t="shared" si="440"/>
        <v>0</v>
      </c>
      <c r="CL227" s="116">
        <f t="shared" si="441"/>
        <v>0</v>
      </c>
      <c r="CM227" s="116">
        <f t="shared" si="442"/>
        <v>0</v>
      </c>
      <c r="CN227" s="116">
        <f t="shared" si="443"/>
        <v>0</v>
      </c>
      <c r="CO227" s="116">
        <f t="shared" si="444"/>
        <v>0</v>
      </c>
      <c r="CP227" s="116">
        <f t="shared" si="445"/>
        <v>0</v>
      </c>
      <c r="CQ227" s="116">
        <f t="shared" si="446"/>
        <v>0</v>
      </c>
      <c r="CR227" s="116">
        <f t="shared" si="447"/>
        <v>0</v>
      </c>
      <c r="CS227" s="116">
        <f t="shared" si="448"/>
        <v>0</v>
      </c>
      <c r="CT227" s="116">
        <f t="shared" si="449"/>
        <v>0</v>
      </c>
      <c r="CU227" s="116">
        <f t="shared" si="450"/>
        <v>0</v>
      </c>
      <c r="CV227" s="116">
        <f t="shared" si="451"/>
        <v>0</v>
      </c>
      <c r="CW227" s="116">
        <f t="shared" si="452"/>
        <v>0</v>
      </c>
      <c r="CX227" s="116">
        <f t="shared" si="453"/>
        <v>0</v>
      </c>
      <c r="CY227" s="116">
        <f t="shared" si="454"/>
        <v>0</v>
      </c>
      <c r="CZ227" s="116">
        <f t="shared" si="455"/>
        <v>0</v>
      </c>
      <c r="DA227" s="116">
        <f t="shared" si="456"/>
        <v>0</v>
      </c>
      <c r="DB227" s="116">
        <f t="shared" si="457"/>
        <v>0</v>
      </c>
      <c r="DC227" s="116">
        <f t="shared" si="458"/>
        <v>0</v>
      </c>
      <c r="DD227" s="116">
        <f t="shared" si="459"/>
        <v>0</v>
      </c>
      <c r="DE227" s="116">
        <f t="shared" si="460"/>
        <v>0</v>
      </c>
      <c r="DF227" s="116">
        <f t="shared" si="461"/>
        <v>0</v>
      </c>
      <c r="DG227" s="116">
        <f t="shared" si="462"/>
        <v>0</v>
      </c>
      <c r="DH227" s="116">
        <f t="shared" si="463"/>
        <v>0</v>
      </c>
      <c r="DI227" s="116">
        <f t="shared" si="464"/>
        <v>0</v>
      </c>
      <c r="DJ227" s="116">
        <f t="shared" si="465"/>
        <v>0</v>
      </c>
      <c r="DK227" s="116">
        <f t="shared" si="466"/>
        <v>0</v>
      </c>
      <c r="DL227" s="116">
        <f t="shared" si="467"/>
        <v>0</v>
      </c>
      <c r="DM227" s="116">
        <f t="shared" si="468"/>
        <v>0</v>
      </c>
      <c r="DN227" s="116">
        <f t="shared" si="469"/>
        <v>0</v>
      </c>
      <c r="DO227" s="116">
        <f t="shared" si="470"/>
        <v>0</v>
      </c>
      <c r="DP227" s="116">
        <f t="shared" si="471"/>
        <v>0</v>
      </c>
      <c r="DQ227" s="116">
        <f t="shared" si="472"/>
        <v>0</v>
      </c>
      <c r="DR227" s="116">
        <f t="shared" si="473"/>
        <v>0</v>
      </c>
      <c r="DS227" s="116">
        <f t="shared" si="474"/>
        <v>0</v>
      </c>
      <c r="DT227" s="116">
        <f t="shared" si="480"/>
        <v>0</v>
      </c>
      <c r="DU227" s="116">
        <f t="shared" si="475"/>
        <v>0</v>
      </c>
      <c r="DV227" s="116">
        <f t="shared" si="499"/>
        <v>0</v>
      </c>
      <c r="DW227" s="116">
        <f t="shared" si="500"/>
        <v>0</v>
      </c>
      <c r="DX227" s="114" t="b">
        <f t="shared" si="389"/>
        <v>0</v>
      </c>
      <c r="DY227" s="116" t="str">
        <f t="shared" si="476"/>
        <v>FAILED CHECKS</v>
      </c>
      <c r="DZ227" s="2"/>
      <c r="EA227" s="105" t="str">
        <f t="shared" si="390"/>
        <v/>
      </c>
      <c r="EB227" s="2"/>
      <c r="EC227" s="105" t="str">
        <f t="shared" si="391"/>
        <v/>
      </c>
      <c r="ED227" s="2"/>
      <c r="EE227" s="105" t="str">
        <f t="shared" si="392"/>
        <v/>
      </c>
      <c r="EF227" s="2"/>
      <c r="EG227" s="6">
        <f t="shared" si="478"/>
        <v>217</v>
      </c>
      <c r="EH227" s="2"/>
      <c r="EI227" s="29" t="str">
        <f>IF(ISBLANK('IP Rules'!P227),"",'IP Rules'!P227)</f>
        <v/>
      </c>
      <c r="EJ227" s="2"/>
      <c r="EK227" s="29" t="str">
        <f>IF(ISBLANK('IP Rules'!R227),"",'IP Rules'!R227)</f>
        <v/>
      </c>
      <c r="EL227" s="2"/>
      <c r="EM227" s="29" t="str">
        <f>IF(ISBLANK('IP Rules'!T227),"",'IP Rules'!T227)</f>
        <v/>
      </c>
      <c r="EN227" s="2"/>
      <c r="EO227" s="7" t="str">
        <f t="shared" si="383"/>
        <v>NO</v>
      </c>
      <c r="EP227" s="7" t="str">
        <f t="shared" si="384"/>
        <v>NO</v>
      </c>
      <c r="EQ227" s="7" t="str">
        <f t="shared" si="385"/>
        <v/>
      </c>
      <c r="ER227" s="7" t="str">
        <f t="shared" si="386"/>
        <v/>
      </c>
      <c r="ES227" s="7" t="str">
        <f>IF(AND(ISNUMBER('IP Rules'!R227),'IP Rules'!R227&gt;=0,'IP Rules'!R227&lt;=65535),"GOOD","BAD")</f>
        <v>BAD</v>
      </c>
      <c r="ET227" s="7" t="str">
        <f>IF(OR(AND(ISNUMBER('IP Rules'!T227),'IP Rules'!T227&gt;=1,'IP Rules'!T227&lt;=65535,'IP Rules'!R227&lt;'IP Rules'!T227),'IP Rules'!T227=""),"GOOD","BAD")</f>
        <v>GOOD</v>
      </c>
      <c r="EU227" s="9" t="str">
        <f t="shared" si="387"/>
        <v/>
      </c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</row>
    <row r="228" spans="1:211" ht="15.75" thickBot="1">
      <c r="A228" s="2"/>
      <c r="B228" s="6">
        <f t="shared" si="477"/>
        <v>218</v>
      </c>
      <c r="C228" s="2"/>
      <c r="D228" s="48" t="str">
        <f>IF(ISBLANK('IP Rules'!H228),"",'IP Rules'!H228)</f>
        <v/>
      </c>
      <c r="E228" s="52" t="str">
        <f t="shared" si="393"/>
        <v/>
      </c>
      <c r="F228" s="52" t="str">
        <f t="shared" si="394"/>
        <v/>
      </c>
      <c r="G228" s="52" t="str">
        <f t="shared" si="395"/>
        <v/>
      </c>
      <c r="H228" s="52" t="str">
        <f t="shared" si="396"/>
        <v/>
      </c>
      <c r="I228" s="52" t="str">
        <f t="shared" si="397"/>
        <v/>
      </c>
      <c r="J228" s="52" t="str">
        <f t="shared" si="398"/>
        <v/>
      </c>
      <c r="K228" s="52" t="str">
        <f t="shared" si="399"/>
        <v/>
      </c>
      <c r="L228" s="52" t="str">
        <f t="shared" si="400"/>
        <v/>
      </c>
      <c r="M228" s="2"/>
      <c r="N228" s="52" t="str">
        <f t="shared" si="401"/>
        <v/>
      </c>
      <c r="O228" s="2"/>
      <c r="P228" s="103" t="str">
        <f>IF(UPPER('IP Rules'!H228)="ANY","",IF(LEN(TRIM('IP Rules'!J228))=0,"",'IP Rules'!J228))</f>
        <v/>
      </c>
      <c r="Q228" s="7" t="str">
        <f t="shared" si="402"/>
        <v/>
      </c>
      <c r="R228" s="109" t="str">
        <f t="shared" si="403"/>
        <v>MISSING</v>
      </c>
      <c r="S228" s="109" t="str">
        <f t="shared" si="404"/>
        <v>MISSING</v>
      </c>
      <c r="T228" s="109" t="str">
        <f t="shared" si="405"/>
        <v>MISSING</v>
      </c>
      <c r="U228" s="110" t="str">
        <f t="shared" si="406"/>
        <v>ERROR</v>
      </c>
      <c r="V228" s="111" t="str">
        <f t="shared" si="407"/>
        <v>ERROR</v>
      </c>
      <c r="W228" s="111" t="str">
        <f t="shared" si="408"/>
        <v>ERROR</v>
      </c>
      <c r="X228" s="111" t="str">
        <f t="shared" si="409"/>
        <v>ERROR</v>
      </c>
      <c r="Y228" s="109" t="str">
        <f t="shared" si="410"/>
        <v>ERROR</v>
      </c>
      <c r="Z228" s="110" t="str">
        <f t="shared" si="411"/>
        <v>ERROR</v>
      </c>
      <c r="AA228" s="109" t="str">
        <f t="shared" si="412"/>
        <v>ERROR</v>
      </c>
      <c r="AB228" s="109" t="str">
        <f t="shared" si="413"/>
        <v>ERROR</v>
      </c>
      <c r="AC228" s="109" t="str">
        <f t="shared" si="414"/>
        <v>ERROR</v>
      </c>
      <c r="AD228" s="109" t="str">
        <f t="shared" si="415"/>
        <v>ERROR</v>
      </c>
      <c r="AE228" s="110" t="str">
        <f t="shared" si="416"/>
        <v>ERROR</v>
      </c>
      <c r="AF228" s="7" t="str">
        <f t="shared" si="417"/>
        <v/>
      </c>
      <c r="AG228" s="104" t="str">
        <f t="shared" si="418"/>
        <v/>
      </c>
      <c r="AH228" s="104" t="str">
        <f t="shared" si="419"/>
        <v/>
      </c>
      <c r="AI228" s="104" t="str">
        <f t="shared" si="420"/>
        <v/>
      </c>
      <c r="AJ228" s="114" t="str">
        <f>IF(AND(Q228&lt;&gt;"ERROR",UPPER('IP Rules'!D228)="GLOBAL",UPPER(N228)="ANY"),"All_IPs","")</f>
        <v/>
      </c>
      <c r="AK228" s="114" t="str">
        <f>IF(AND(Q228&lt;&gt;"ERROR",UPPER('IP Rules'!D228)="NATIONAL",UPPER(N228)="ANY"),"GRP_ALL_CNSP_SUBNETS","")</f>
        <v/>
      </c>
      <c r="AL228" s="104" t="str">
        <f>IF(LEN(TRIM(D228))=0,"",IF(AND(Q228&lt;&gt;"ERROR",UPPER('IP Rules'!H228)&lt;&gt;"ANY"),AI228&amp;N228&amp;"_"&amp;AG228,""))</f>
        <v/>
      </c>
      <c r="AM228" s="109" t="str">
        <f t="shared" si="421"/>
        <v>FAILED CHECKS</v>
      </c>
      <c r="AN228" s="2"/>
      <c r="AO228" s="62" t="str">
        <f t="shared" si="388"/>
        <v/>
      </c>
      <c r="AP228" s="26"/>
      <c r="AQ228" s="62" t="str">
        <f t="shared" si="422"/>
        <v/>
      </c>
      <c r="AR228" s="26"/>
      <c r="AS228" s="6">
        <f>'IP Rules'!F228</f>
        <v>0</v>
      </c>
      <c r="AT228" s="2"/>
      <c r="AU228" s="6">
        <f t="shared" si="423"/>
        <v>218</v>
      </c>
      <c r="AV228" s="2"/>
      <c r="AW228" s="46" t="str">
        <f>IF(ISBLANK('IP Rules'!L228),"",'IP Rules'!L228)</f>
        <v/>
      </c>
      <c r="AX228" s="2"/>
      <c r="AY228" s="52" t="str">
        <f t="shared" si="424"/>
        <v/>
      </c>
      <c r="AZ228" s="52" t="str">
        <f t="shared" si="425"/>
        <v/>
      </c>
      <c r="BA228" s="52" t="str">
        <f t="shared" si="426"/>
        <v/>
      </c>
      <c r="BB228" s="52" t="str">
        <f t="shared" si="427"/>
        <v/>
      </c>
      <c r="BC228" s="52" t="str">
        <f t="shared" si="428"/>
        <v/>
      </c>
      <c r="BD228" s="52" t="str">
        <f t="shared" si="429"/>
        <v/>
      </c>
      <c r="BE228" s="52" t="str">
        <f t="shared" si="430"/>
        <v/>
      </c>
      <c r="BF228" s="52" t="str">
        <f t="shared" si="431"/>
        <v/>
      </c>
      <c r="BG228" s="52" t="str">
        <f t="shared" si="432"/>
        <v/>
      </c>
      <c r="BH228" s="2"/>
      <c r="BI228" s="103" t="str">
        <f>IF(ISBLANK('IP Rules'!N228),"",'IP Rules'!N228)</f>
        <v/>
      </c>
      <c r="BJ228" s="110" t="str">
        <f t="shared" si="481"/>
        <v/>
      </c>
      <c r="BK228" s="109" t="str">
        <f t="shared" si="482"/>
        <v>MISSING</v>
      </c>
      <c r="BL228" s="109" t="str">
        <f t="shared" si="483"/>
        <v>MISSING</v>
      </c>
      <c r="BM228" s="109" t="str">
        <f t="shared" si="484"/>
        <v>MISSING</v>
      </c>
      <c r="BN228" s="110" t="str">
        <f t="shared" si="485"/>
        <v>ERROR</v>
      </c>
      <c r="BO228" s="111" t="str">
        <f t="shared" si="486"/>
        <v>ERROR</v>
      </c>
      <c r="BP228" s="111" t="str">
        <f t="shared" si="487"/>
        <v>ERROR</v>
      </c>
      <c r="BQ228" s="111" t="str">
        <f t="shared" si="488"/>
        <v>ERROR</v>
      </c>
      <c r="BR228" s="109" t="str">
        <f t="shared" si="489"/>
        <v>ERROR</v>
      </c>
      <c r="BS228" s="110" t="str">
        <f t="shared" si="490"/>
        <v>ERROR</v>
      </c>
      <c r="BT228" s="109" t="str">
        <f t="shared" si="433"/>
        <v>ERROR</v>
      </c>
      <c r="BU228" s="109" t="str">
        <f t="shared" si="434"/>
        <v>ERROR</v>
      </c>
      <c r="BV228" s="109" t="str">
        <f t="shared" si="435"/>
        <v>ERROR</v>
      </c>
      <c r="BW228" s="109" t="str">
        <f t="shared" si="436"/>
        <v>ERROR</v>
      </c>
      <c r="BX228" s="110" t="str">
        <f t="shared" si="491"/>
        <v>ERROR</v>
      </c>
      <c r="BY228" s="110" t="str">
        <f t="shared" si="479"/>
        <v/>
      </c>
      <c r="BZ228" s="117" t="str">
        <f t="shared" si="437"/>
        <v>OK</v>
      </c>
      <c r="CA228" s="104" t="str">
        <f t="shared" si="492"/>
        <v/>
      </c>
      <c r="CB228" s="104" t="str">
        <f t="shared" si="493"/>
        <v/>
      </c>
      <c r="CC228" s="104" t="str">
        <f t="shared" si="494"/>
        <v/>
      </c>
      <c r="CD228" s="109" t="str">
        <f t="shared" si="438"/>
        <v>FAILED CHECKS</v>
      </c>
      <c r="CE228" s="22"/>
      <c r="CF228" s="116" t="str">
        <f t="shared" si="495"/>
        <v>ERROR</v>
      </c>
      <c r="CG228" s="116" t="str">
        <f t="shared" si="496"/>
        <v>-</v>
      </c>
      <c r="CH228" s="116" t="str">
        <f t="shared" si="497"/>
        <v>-</v>
      </c>
      <c r="CI228" s="116" t="str">
        <f t="shared" si="498"/>
        <v>-</v>
      </c>
      <c r="CJ228" s="116">
        <f t="shared" si="439"/>
        <v>0</v>
      </c>
      <c r="CK228" s="116">
        <f t="shared" si="440"/>
        <v>0</v>
      </c>
      <c r="CL228" s="116">
        <f t="shared" si="441"/>
        <v>0</v>
      </c>
      <c r="CM228" s="116">
        <f t="shared" si="442"/>
        <v>0</v>
      </c>
      <c r="CN228" s="116">
        <f t="shared" si="443"/>
        <v>0</v>
      </c>
      <c r="CO228" s="116">
        <f t="shared" si="444"/>
        <v>0</v>
      </c>
      <c r="CP228" s="116">
        <f t="shared" si="445"/>
        <v>0</v>
      </c>
      <c r="CQ228" s="116">
        <f t="shared" si="446"/>
        <v>0</v>
      </c>
      <c r="CR228" s="116">
        <f t="shared" si="447"/>
        <v>0</v>
      </c>
      <c r="CS228" s="116">
        <f t="shared" si="448"/>
        <v>0</v>
      </c>
      <c r="CT228" s="116">
        <f t="shared" si="449"/>
        <v>0</v>
      </c>
      <c r="CU228" s="116">
        <f t="shared" si="450"/>
        <v>0</v>
      </c>
      <c r="CV228" s="116">
        <f t="shared" si="451"/>
        <v>0</v>
      </c>
      <c r="CW228" s="116">
        <f t="shared" si="452"/>
        <v>0</v>
      </c>
      <c r="CX228" s="116">
        <f t="shared" si="453"/>
        <v>0</v>
      </c>
      <c r="CY228" s="116">
        <f t="shared" si="454"/>
        <v>0</v>
      </c>
      <c r="CZ228" s="116">
        <f t="shared" si="455"/>
        <v>0</v>
      </c>
      <c r="DA228" s="116">
        <f t="shared" si="456"/>
        <v>0</v>
      </c>
      <c r="DB228" s="116">
        <f t="shared" si="457"/>
        <v>0</v>
      </c>
      <c r="DC228" s="116">
        <f t="shared" si="458"/>
        <v>0</v>
      </c>
      <c r="DD228" s="116">
        <f t="shared" si="459"/>
        <v>0</v>
      </c>
      <c r="DE228" s="116">
        <f t="shared" si="460"/>
        <v>0</v>
      </c>
      <c r="DF228" s="116">
        <f t="shared" si="461"/>
        <v>0</v>
      </c>
      <c r="DG228" s="116">
        <f t="shared" si="462"/>
        <v>0</v>
      </c>
      <c r="DH228" s="116">
        <f t="shared" si="463"/>
        <v>0</v>
      </c>
      <c r="DI228" s="116">
        <f t="shared" si="464"/>
        <v>0</v>
      </c>
      <c r="DJ228" s="116">
        <f t="shared" si="465"/>
        <v>0</v>
      </c>
      <c r="DK228" s="116">
        <f t="shared" si="466"/>
        <v>0</v>
      </c>
      <c r="DL228" s="116">
        <f t="shared" si="467"/>
        <v>0</v>
      </c>
      <c r="DM228" s="116">
        <f t="shared" si="468"/>
        <v>0</v>
      </c>
      <c r="DN228" s="116">
        <f t="shared" si="469"/>
        <v>0</v>
      </c>
      <c r="DO228" s="116">
        <f t="shared" si="470"/>
        <v>0</v>
      </c>
      <c r="DP228" s="116">
        <f t="shared" si="471"/>
        <v>0</v>
      </c>
      <c r="DQ228" s="116">
        <f t="shared" si="472"/>
        <v>0</v>
      </c>
      <c r="DR228" s="116">
        <f t="shared" si="473"/>
        <v>0</v>
      </c>
      <c r="DS228" s="116">
        <f t="shared" si="474"/>
        <v>0</v>
      </c>
      <c r="DT228" s="116">
        <f t="shared" si="480"/>
        <v>0</v>
      </c>
      <c r="DU228" s="116">
        <f t="shared" si="475"/>
        <v>0</v>
      </c>
      <c r="DV228" s="116">
        <f t="shared" si="499"/>
        <v>0</v>
      </c>
      <c r="DW228" s="116">
        <f t="shared" si="500"/>
        <v>0</v>
      </c>
      <c r="DX228" s="114" t="b">
        <f t="shared" si="389"/>
        <v>0</v>
      </c>
      <c r="DY228" s="116" t="str">
        <f t="shared" si="476"/>
        <v>FAILED CHECKS</v>
      </c>
      <c r="DZ228" s="2"/>
      <c r="EA228" s="105" t="str">
        <f t="shared" si="390"/>
        <v/>
      </c>
      <c r="EB228" s="2"/>
      <c r="EC228" s="105" t="str">
        <f t="shared" si="391"/>
        <v/>
      </c>
      <c r="ED228" s="2"/>
      <c r="EE228" s="105" t="str">
        <f t="shared" si="392"/>
        <v/>
      </c>
      <c r="EF228" s="2"/>
      <c r="EG228" s="6">
        <f t="shared" si="478"/>
        <v>218</v>
      </c>
      <c r="EH228" s="2"/>
      <c r="EI228" s="29" t="str">
        <f>IF(ISBLANK('IP Rules'!P228),"",'IP Rules'!P228)</f>
        <v/>
      </c>
      <c r="EJ228" s="2"/>
      <c r="EK228" s="29" t="str">
        <f>IF(ISBLANK('IP Rules'!R228),"",'IP Rules'!R228)</f>
        <v/>
      </c>
      <c r="EL228" s="2"/>
      <c r="EM228" s="29" t="str">
        <f>IF(ISBLANK('IP Rules'!T228),"",'IP Rules'!T228)</f>
        <v/>
      </c>
      <c r="EN228" s="2"/>
      <c r="EO228" s="7" t="str">
        <f t="shared" si="383"/>
        <v>NO</v>
      </c>
      <c r="EP228" s="7" t="str">
        <f t="shared" si="384"/>
        <v>NO</v>
      </c>
      <c r="EQ228" s="7" t="str">
        <f t="shared" si="385"/>
        <v/>
      </c>
      <c r="ER228" s="7" t="str">
        <f t="shared" si="386"/>
        <v/>
      </c>
      <c r="ES228" s="7" t="str">
        <f>IF(AND(ISNUMBER('IP Rules'!R228),'IP Rules'!R228&gt;=0,'IP Rules'!R228&lt;=65535),"GOOD","BAD")</f>
        <v>BAD</v>
      </c>
      <c r="ET228" s="7" t="str">
        <f>IF(OR(AND(ISNUMBER('IP Rules'!T228),'IP Rules'!T228&gt;=1,'IP Rules'!T228&lt;=65535,'IP Rules'!R228&lt;'IP Rules'!T228),'IP Rules'!T228=""),"GOOD","BAD")</f>
        <v>GOOD</v>
      </c>
      <c r="EU228" s="9" t="str">
        <f t="shared" si="387"/>
        <v/>
      </c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</row>
    <row r="229" spans="1:211" ht="15.75" thickBot="1">
      <c r="A229" s="2"/>
      <c r="B229" s="6">
        <f t="shared" si="477"/>
        <v>219</v>
      </c>
      <c r="C229" s="2"/>
      <c r="D229" s="48" t="str">
        <f>IF(ISBLANK('IP Rules'!H229),"",'IP Rules'!H229)</f>
        <v/>
      </c>
      <c r="E229" s="52" t="str">
        <f t="shared" si="393"/>
        <v/>
      </c>
      <c r="F229" s="52" t="str">
        <f t="shared" si="394"/>
        <v/>
      </c>
      <c r="G229" s="52" t="str">
        <f t="shared" si="395"/>
        <v/>
      </c>
      <c r="H229" s="52" t="str">
        <f t="shared" si="396"/>
        <v/>
      </c>
      <c r="I229" s="52" t="str">
        <f t="shared" si="397"/>
        <v/>
      </c>
      <c r="J229" s="52" t="str">
        <f t="shared" si="398"/>
        <v/>
      </c>
      <c r="K229" s="52" t="str">
        <f t="shared" si="399"/>
        <v/>
      </c>
      <c r="L229" s="52" t="str">
        <f t="shared" si="400"/>
        <v/>
      </c>
      <c r="M229" s="2"/>
      <c r="N229" s="52" t="str">
        <f t="shared" si="401"/>
        <v/>
      </c>
      <c r="O229" s="2"/>
      <c r="P229" s="103" t="str">
        <f>IF(UPPER('IP Rules'!H229)="ANY","",IF(LEN(TRIM('IP Rules'!J229))=0,"",'IP Rules'!J229))</f>
        <v/>
      </c>
      <c r="Q229" s="7" t="str">
        <f t="shared" si="402"/>
        <v/>
      </c>
      <c r="R229" s="109" t="str">
        <f t="shared" si="403"/>
        <v>MISSING</v>
      </c>
      <c r="S229" s="109" t="str">
        <f t="shared" si="404"/>
        <v>MISSING</v>
      </c>
      <c r="T229" s="109" t="str">
        <f t="shared" si="405"/>
        <v>MISSING</v>
      </c>
      <c r="U229" s="110" t="str">
        <f t="shared" si="406"/>
        <v>ERROR</v>
      </c>
      <c r="V229" s="111" t="str">
        <f t="shared" si="407"/>
        <v>ERROR</v>
      </c>
      <c r="W229" s="111" t="str">
        <f t="shared" si="408"/>
        <v>ERROR</v>
      </c>
      <c r="X229" s="111" t="str">
        <f t="shared" si="409"/>
        <v>ERROR</v>
      </c>
      <c r="Y229" s="109" t="str">
        <f t="shared" si="410"/>
        <v>ERROR</v>
      </c>
      <c r="Z229" s="110" t="str">
        <f t="shared" si="411"/>
        <v>ERROR</v>
      </c>
      <c r="AA229" s="109" t="str">
        <f t="shared" si="412"/>
        <v>ERROR</v>
      </c>
      <c r="AB229" s="109" t="str">
        <f t="shared" si="413"/>
        <v>ERROR</v>
      </c>
      <c r="AC229" s="109" t="str">
        <f t="shared" si="414"/>
        <v>ERROR</v>
      </c>
      <c r="AD229" s="109" t="str">
        <f t="shared" si="415"/>
        <v>ERROR</v>
      </c>
      <c r="AE229" s="110" t="str">
        <f t="shared" si="416"/>
        <v>ERROR</v>
      </c>
      <c r="AF229" s="7" t="str">
        <f t="shared" si="417"/>
        <v/>
      </c>
      <c r="AG229" s="104" t="str">
        <f t="shared" si="418"/>
        <v/>
      </c>
      <c r="AH229" s="104" t="str">
        <f t="shared" si="419"/>
        <v/>
      </c>
      <c r="AI229" s="104" t="str">
        <f t="shared" si="420"/>
        <v/>
      </c>
      <c r="AJ229" s="114" t="str">
        <f>IF(AND(Q229&lt;&gt;"ERROR",UPPER('IP Rules'!D229)="GLOBAL",UPPER(N229)="ANY"),"All_IPs","")</f>
        <v/>
      </c>
      <c r="AK229" s="114" t="str">
        <f>IF(AND(Q229&lt;&gt;"ERROR",UPPER('IP Rules'!D229)="NATIONAL",UPPER(N229)="ANY"),"GRP_ALL_CNSP_SUBNETS","")</f>
        <v/>
      </c>
      <c r="AL229" s="104" t="str">
        <f>IF(LEN(TRIM(D229))=0,"",IF(AND(Q229&lt;&gt;"ERROR",UPPER('IP Rules'!H229)&lt;&gt;"ANY"),AI229&amp;N229&amp;"_"&amp;AG229,""))</f>
        <v/>
      </c>
      <c r="AM229" s="109" t="str">
        <f t="shared" si="421"/>
        <v>FAILED CHECKS</v>
      </c>
      <c r="AN229" s="2"/>
      <c r="AO229" s="62" t="str">
        <f t="shared" si="388"/>
        <v/>
      </c>
      <c r="AP229" s="26"/>
      <c r="AQ229" s="62" t="str">
        <f t="shared" si="422"/>
        <v/>
      </c>
      <c r="AR229" s="26"/>
      <c r="AS229" s="6">
        <f>'IP Rules'!F229</f>
        <v>0</v>
      </c>
      <c r="AT229" s="2"/>
      <c r="AU229" s="6">
        <f t="shared" si="423"/>
        <v>219</v>
      </c>
      <c r="AV229" s="2"/>
      <c r="AW229" s="46" t="str">
        <f>IF(ISBLANK('IP Rules'!L229),"",'IP Rules'!L229)</f>
        <v/>
      </c>
      <c r="AX229" s="2"/>
      <c r="AY229" s="52" t="str">
        <f t="shared" si="424"/>
        <v/>
      </c>
      <c r="AZ229" s="52" t="str">
        <f t="shared" si="425"/>
        <v/>
      </c>
      <c r="BA229" s="52" t="str">
        <f t="shared" si="426"/>
        <v/>
      </c>
      <c r="BB229" s="52" t="str">
        <f t="shared" si="427"/>
        <v/>
      </c>
      <c r="BC229" s="52" t="str">
        <f t="shared" si="428"/>
        <v/>
      </c>
      <c r="BD229" s="52" t="str">
        <f t="shared" si="429"/>
        <v/>
      </c>
      <c r="BE229" s="52" t="str">
        <f t="shared" si="430"/>
        <v/>
      </c>
      <c r="BF229" s="52" t="str">
        <f t="shared" si="431"/>
        <v/>
      </c>
      <c r="BG229" s="52" t="str">
        <f t="shared" si="432"/>
        <v/>
      </c>
      <c r="BH229" s="2"/>
      <c r="BI229" s="103" t="str">
        <f>IF(ISBLANK('IP Rules'!N229),"",'IP Rules'!N229)</f>
        <v/>
      </c>
      <c r="BJ229" s="110" t="str">
        <f t="shared" si="481"/>
        <v/>
      </c>
      <c r="BK229" s="109" t="str">
        <f t="shared" si="482"/>
        <v>MISSING</v>
      </c>
      <c r="BL229" s="109" t="str">
        <f t="shared" si="483"/>
        <v>MISSING</v>
      </c>
      <c r="BM229" s="109" t="str">
        <f t="shared" si="484"/>
        <v>MISSING</v>
      </c>
      <c r="BN229" s="110" t="str">
        <f t="shared" si="485"/>
        <v>ERROR</v>
      </c>
      <c r="BO229" s="111" t="str">
        <f t="shared" si="486"/>
        <v>ERROR</v>
      </c>
      <c r="BP229" s="111" t="str">
        <f t="shared" si="487"/>
        <v>ERROR</v>
      </c>
      <c r="BQ229" s="111" t="str">
        <f t="shared" si="488"/>
        <v>ERROR</v>
      </c>
      <c r="BR229" s="109" t="str">
        <f t="shared" si="489"/>
        <v>ERROR</v>
      </c>
      <c r="BS229" s="110" t="str">
        <f t="shared" si="490"/>
        <v>ERROR</v>
      </c>
      <c r="BT229" s="109" t="str">
        <f t="shared" si="433"/>
        <v>ERROR</v>
      </c>
      <c r="BU229" s="109" t="str">
        <f t="shared" si="434"/>
        <v>ERROR</v>
      </c>
      <c r="BV229" s="109" t="str">
        <f t="shared" si="435"/>
        <v>ERROR</v>
      </c>
      <c r="BW229" s="109" t="str">
        <f t="shared" si="436"/>
        <v>ERROR</v>
      </c>
      <c r="BX229" s="110" t="str">
        <f t="shared" si="491"/>
        <v>ERROR</v>
      </c>
      <c r="BY229" s="110" t="str">
        <f t="shared" si="479"/>
        <v/>
      </c>
      <c r="BZ229" s="117" t="str">
        <f t="shared" si="437"/>
        <v>OK</v>
      </c>
      <c r="CA229" s="104" t="str">
        <f t="shared" si="492"/>
        <v/>
      </c>
      <c r="CB229" s="104" t="str">
        <f t="shared" si="493"/>
        <v/>
      </c>
      <c r="CC229" s="104" t="str">
        <f t="shared" si="494"/>
        <v/>
      </c>
      <c r="CD229" s="109" t="str">
        <f t="shared" si="438"/>
        <v>FAILED CHECKS</v>
      </c>
      <c r="CE229" s="22"/>
      <c r="CF229" s="116" t="str">
        <f t="shared" si="495"/>
        <v>ERROR</v>
      </c>
      <c r="CG229" s="116" t="str">
        <f t="shared" si="496"/>
        <v>-</v>
      </c>
      <c r="CH229" s="116" t="str">
        <f t="shared" si="497"/>
        <v>-</v>
      </c>
      <c r="CI229" s="116" t="str">
        <f t="shared" si="498"/>
        <v>-</v>
      </c>
      <c r="CJ229" s="116">
        <f t="shared" si="439"/>
        <v>0</v>
      </c>
      <c r="CK229" s="116">
        <f t="shared" si="440"/>
        <v>0</v>
      </c>
      <c r="CL229" s="116">
        <f t="shared" si="441"/>
        <v>0</v>
      </c>
      <c r="CM229" s="116">
        <f t="shared" si="442"/>
        <v>0</v>
      </c>
      <c r="CN229" s="116">
        <f t="shared" si="443"/>
        <v>0</v>
      </c>
      <c r="CO229" s="116">
        <f t="shared" si="444"/>
        <v>0</v>
      </c>
      <c r="CP229" s="116">
        <f t="shared" si="445"/>
        <v>0</v>
      </c>
      <c r="CQ229" s="116">
        <f t="shared" si="446"/>
        <v>0</v>
      </c>
      <c r="CR229" s="116">
        <f t="shared" si="447"/>
        <v>0</v>
      </c>
      <c r="CS229" s="116">
        <f t="shared" si="448"/>
        <v>0</v>
      </c>
      <c r="CT229" s="116">
        <f t="shared" si="449"/>
        <v>0</v>
      </c>
      <c r="CU229" s="116">
        <f t="shared" si="450"/>
        <v>0</v>
      </c>
      <c r="CV229" s="116">
        <f t="shared" si="451"/>
        <v>0</v>
      </c>
      <c r="CW229" s="116">
        <f t="shared" si="452"/>
        <v>0</v>
      </c>
      <c r="CX229" s="116">
        <f t="shared" si="453"/>
        <v>0</v>
      </c>
      <c r="CY229" s="116">
        <f t="shared" si="454"/>
        <v>0</v>
      </c>
      <c r="CZ229" s="116">
        <f t="shared" si="455"/>
        <v>0</v>
      </c>
      <c r="DA229" s="116">
        <f t="shared" si="456"/>
        <v>0</v>
      </c>
      <c r="DB229" s="116">
        <f t="shared" si="457"/>
        <v>0</v>
      </c>
      <c r="DC229" s="116">
        <f t="shared" si="458"/>
        <v>0</v>
      </c>
      <c r="DD229" s="116">
        <f t="shared" si="459"/>
        <v>0</v>
      </c>
      <c r="DE229" s="116">
        <f t="shared" si="460"/>
        <v>0</v>
      </c>
      <c r="DF229" s="116">
        <f t="shared" si="461"/>
        <v>0</v>
      </c>
      <c r="DG229" s="116">
        <f t="shared" si="462"/>
        <v>0</v>
      </c>
      <c r="DH229" s="116">
        <f t="shared" si="463"/>
        <v>0</v>
      </c>
      <c r="DI229" s="116">
        <f t="shared" si="464"/>
        <v>0</v>
      </c>
      <c r="DJ229" s="116">
        <f t="shared" si="465"/>
        <v>0</v>
      </c>
      <c r="DK229" s="116">
        <f t="shared" si="466"/>
        <v>0</v>
      </c>
      <c r="DL229" s="116">
        <f t="shared" si="467"/>
        <v>0</v>
      </c>
      <c r="DM229" s="116">
        <f t="shared" si="468"/>
        <v>0</v>
      </c>
      <c r="DN229" s="116">
        <f t="shared" si="469"/>
        <v>0</v>
      </c>
      <c r="DO229" s="116">
        <f t="shared" si="470"/>
        <v>0</v>
      </c>
      <c r="DP229" s="116">
        <f t="shared" si="471"/>
        <v>0</v>
      </c>
      <c r="DQ229" s="116">
        <f t="shared" si="472"/>
        <v>0</v>
      </c>
      <c r="DR229" s="116">
        <f t="shared" si="473"/>
        <v>0</v>
      </c>
      <c r="DS229" s="116">
        <f t="shared" si="474"/>
        <v>0</v>
      </c>
      <c r="DT229" s="116">
        <f t="shared" si="480"/>
        <v>0</v>
      </c>
      <c r="DU229" s="116">
        <f t="shared" si="475"/>
        <v>0</v>
      </c>
      <c r="DV229" s="116">
        <f t="shared" si="499"/>
        <v>0</v>
      </c>
      <c r="DW229" s="116">
        <f t="shared" si="500"/>
        <v>0</v>
      </c>
      <c r="DX229" s="114" t="b">
        <f t="shared" si="389"/>
        <v>0</v>
      </c>
      <c r="DY229" s="116" t="str">
        <f t="shared" si="476"/>
        <v>FAILED CHECKS</v>
      </c>
      <c r="DZ229" s="2"/>
      <c r="EA229" s="105" t="str">
        <f t="shared" si="390"/>
        <v/>
      </c>
      <c r="EB229" s="2"/>
      <c r="EC229" s="105" t="str">
        <f t="shared" si="391"/>
        <v/>
      </c>
      <c r="ED229" s="2"/>
      <c r="EE229" s="105" t="str">
        <f t="shared" si="392"/>
        <v/>
      </c>
      <c r="EF229" s="2"/>
      <c r="EG229" s="6">
        <f t="shared" si="478"/>
        <v>219</v>
      </c>
      <c r="EH229" s="2"/>
      <c r="EI229" s="29" t="str">
        <f>IF(ISBLANK('IP Rules'!P229),"",'IP Rules'!P229)</f>
        <v/>
      </c>
      <c r="EJ229" s="2"/>
      <c r="EK229" s="29" t="str">
        <f>IF(ISBLANK('IP Rules'!R229),"",'IP Rules'!R229)</f>
        <v/>
      </c>
      <c r="EL229" s="2"/>
      <c r="EM229" s="29" t="str">
        <f>IF(ISBLANK('IP Rules'!T229),"",'IP Rules'!T229)</f>
        <v/>
      </c>
      <c r="EN229" s="2"/>
      <c r="EO229" s="7" t="str">
        <f t="shared" si="383"/>
        <v>NO</v>
      </c>
      <c r="EP229" s="7" t="str">
        <f t="shared" si="384"/>
        <v>NO</v>
      </c>
      <c r="EQ229" s="7" t="str">
        <f t="shared" si="385"/>
        <v/>
      </c>
      <c r="ER229" s="7" t="str">
        <f t="shared" si="386"/>
        <v/>
      </c>
      <c r="ES229" s="7" t="str">
        <f>IF(AND(ISNUMBER('IP Rules'!R229),'IP Rules'!R229&gt;=0,'IP Rules'!R229&lt;=65535),"GOOD","BAD")</f>
        <v>BAD</v>
      </c>
      <c r="ET229" s="7" t="str">
        <f>IF(OR(AND(ISNUMBER('IP Rules'!T229),'IP Rules'!T229&gt;=1,'IP Rules'!T229&lt;=65535,'IP Rules'!R229&lt;'IP Rules'!T229),'IP Rules'!T229=""),"GOOD","BAD")</f>
        <v>GOOD</v>
      </c>
      <c r="EU229" s="9" t="str">
        <f t="shared" si="387"/>
        <v/>
      </c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</row>
    <row r="230" spans="1:211" ht="15.75" thickBot="1">
      <c r="A230" s="2"/>
      <c r="B230" s="6">
        <f t="shared" si="477"/>
        <v>220</v>
      </c>
      <c r="C230" s="2"/>
      <c r="D230" s="48" t="str">
        <f>IF(ISBLANK('IP Rules'!H230),"",'IP Rules'!H230)</f>
        <v/>
      </c>
      <c r="E230" s="52" t="str">
        <f t="shared" si="393"/>
        <v/>
      </c>
      <c r="F230" s="52" t="str">
        <f t="shared" si="394"/>
        <v/>
      </c>
      <c r="G230" s="52" t="str">
        <f t="shared" si="395"/>
        <v/>
      </c>
      <c r="H230" s="52" t="str">
        <f t="shared" si="396"/>
        <v/>
      </c>
      <c r="I230" s="52" t="str">
        <f t="shared" si="397"/>
        <v/>
      </c>
      <c r="J230" s="52" t="str">
        <f t="shared" si="398"/>
        <v/>
      </c>
      <c r="K230" s="52" t="str">
        <f t="shared" si="399"/>
        <v/>
      </c>
      <c r="L230" s="52" t="str">
        <f t="shared" si="400"/>
        <v/>
      </c>
      <c r="M230" s="2"/>
      <c r="N230" s="52" t="str">
        <f t="shared" si="401"/>
        <v/>
      </c>
      <c r="O230" s="2"/>
      <c r="P230" s="103" t="str">
        <f>IF(UPPER('IP Rules'!H230)="ANY","",IF(LEN(TRIM('IP Rules'!J230))=0,"",'IP Rules'!J230))</f>
        <v/>
      </c>
      <c r="Q230" s="7" t="str">
        <f t="shared" si="402"/>
        <v/>
      </c>
      <c r="R230" s="109" t="str">
        <f t="shared" si="403"/>
        <v>MISSING</v>
      </c>
      <c r="S230" s="109" t="str">
        <f t="shared" si="404"/>
        <v>MISSING</v>
      </c>
      <c r="T230" s="109" t="str">
        <f t="shared" si="405"/>
        <v>MISSING</v>
      </c>
      <c r="U230" s="110" t="str">
        <f t="shared" si="406"/>
        <v>ERROR</v>
      </c>
      <c r="V230" s="111" t="str">
        <f t="shared" si="407"/>
        <v>ERROR</v>
      </c>
      <c r="W230" s="111" t="str">
        <f t="shared" si="408"/>
        <v>ERROR</v>
      </c>
      <c r="X230" s="111" t="str">
        <f t="shared" si="409"/>
        <v>ERROR</v>
      </c>
      <c r="Y230" s="109" t="str">
        <f t="shared" si="410"/>
        <v>ERROR</v>
      </c>
      <c r="Z230" s="110" t="str">
        <f t="shared" si="411"/>
        <v>ERROR</v>
      </c>
      <c r="AA230" s="109" t="str">
        <f t="shared" si="412"/>
        <v>ERROR</v>
      </c>
      <c r="AB230" s="109" t="str">
        <f t="shared" si="413"/>
        <v>ERROR</v>
      </c>
      <c r="AC230" s="109" t="str">
        <f t="shared" si="414"/>
        <v>ERROR</v>
      </c>
      <c r="AD230" s="109" t="str">
        <f t="shared" si="415"/>
        <v>ERROR</v>
      </c>
      <c r="AE230" s="110" t="str">
        <f t="shared" si="416"/>
        <v>ERROR</v>
      </c>
      <c r="AF230" s="7" t="str">
        <f t="shared" si="417"/>
        <v/>
      </c>
      <c r="AG230" s="104" t="str">
        <f t="shared" si="418"/>
        <v/>
      </c>
      <c r="AH230" s="104" t="str">
        <f t="shared" si="419"/>
        <v/>
      </c>
      <c r="AI230" s="104" t="str">
        <f t="shared" si="420"/>
        <v/>
      </c>
      <c r="AJ230" s="114" t="str">
        <f>IF(AND(Q230&lt;&gt;"ERROR",UPPER('IP Rules'!D230)="GLOBAL",UPPER(N230)="ANY"),"All_IPs","")</f>
        <v/>
      </c>
      <c r="AK230" s="114" t="str">
        <f>IF(AND(Q230&lt;&gt;"ERROR",UPPER('IP Rules'!D230)="NATIONAL",UPPER(N230)="ANY"),"GRP_ALL_CNSP_SUBNETS","")</f>
        <v/>
      </c>
      <c r="AL230" s="104" t="str">
        <f>IF(LEN(TRIM(D230))=0,"",IF(AND(Q230&lt;&gt;"ERROR",UPPER('IP Rules'!H230)&lt;&gt;"ANY"),AI230&amp;N230&amp;"_"&amp;AG230,""))</f>
        <v/>
      </c>
      <c r="AM230" s="109" t="str">
        <f t="shared" si="421"/>
        <v>FAILED CHECKS</v>
      </c>
      <c r="AN230" s="2"/>
      <c r="AO230" s="62" t="str">
        <f t="shared" si="388"/>
        <v/>
      </c>
      <c r="AP230" s="26"/>
      <c r="AQ230" s="62" t="str">
        <f t="shared" si="422"/>
        <v/>
      </c>
      <c r="AR230" s="26"/>
      <c r="AS230" s="6">
        <f>'IP Rules'!F230</f>
        <v>0</v>
      </c>
      <c r="AT230" s="2"/>
      <c r="AU230" s="6">
        <f t="shared" si="423"/>
        <v>220</v>
      </c>
      <c r="AV230" s="2"/>
      <c r="AW230" s="46" t="str">
        <f>IF(ISBLANK('IP Rules'!L230),"",'IP Rules'!L230)</f>
        <v/>
      </c>
      <c r="AX230" s="2"/>
      <c r="AY230" s="52" t="str">
        <f t="shared" si="424"/>
        <v/>
      </c>
      <c r="AZ230" s="52" t="str">
        <f t="shared" si="425"/>
        <v/>
      </c>
      <c r="BA230" s="52" t="str">
        <f t="shared" si="426"/>
        <v/>
      </c>
      <c r="BB230" s="52" t="str">
        <f t="shared" si="427"/>
        <v/>
      </c>
      <c r="BC230" s="52" t="str">
        <f t="shared" si="428"/>
        <v/>
      </c>
      <c r="BD230" s="52" t="str">
        <f t="shared" si="429"/>
        <v/>
      </c>
      <c r="BE230" s="52" t="str">
        <f t="shared" si="430"/>
        <v/>
      </c>
      <c r="BF230" s="52" t="str">
        <f t="shared" si="431"/>
        <v/>
      </c>
      <c r="BG230" s="52" t="str">
        <f t="shared" si="432"/>
        <v/>
      </c>
      <c r="BH230" s="2"/>
      <c r="BI230" s="103" t="str">
        <f>IF(ISBLANK('IP Rules'!N230),"",'IP Rules'!N230)</f>
        <v/>
      </c>
      <c r="BJ230" s="110" t="str">
        <f t="shared" si="481"/>
        <v/>
      </c>
      <c r="BK230" s="109" t="str">
        <f t="shared" si="482"/>
        <v>MISSING</v>
      </c>
      <c r="BL230" s="109" t="str">
        <f t="shared" si="483"/>
        <v>MISSING</v>
      </c>
      <c r="BM230" s="109" t="str">
        <f t="shared" si="484"/>
        <v>MISSING</v>
      </c>
      <c r="BN230" s="110" t="str">
        <f t="shared" si="485"/>
        <v>ERROR</v>
      </c>
      <c r="BO230" s="111" t="str">
        <f t="shared" si="486"/>
        <v>ERROR</v>
      </c>
      <c r="BP230" s="111" t="str">
        <f t="shared" si="487"/>
        <v>ERROR</v>
      </c>
      <c r="BQ230" s="111" t="str">
        <f t="shared" si="488"/>
        <v>ERROR</v>
      </c>
      <c r="BR230" s="109" t="str">
        <f t="shared" si="489"/>
        <v>ERROR</v>
      </c>
      <c r="BS230" s="110" t="str">
        <f t="shared" si="490"/>
        <v>ERROR</v>
      </c>
      <c r="BT230" s="109" t="str">
        <f t="shared" si="433"/>
        <v>ERROR</v>
      </c>
      <c r="BU230" s="109" t="str">
        <f t="shared" si="434"/>
        <v>ERROR</v>
      </c>
      <c r="BV230" s="109" t="str">
        <f t="shared" si="435"/>
        <v>ERROR</v>
      </c>
      <c r="BW230" s="109" t="str">
        <f t="shared" si="436"/>
        <v>ERROR</v>
      </c>
      <c r="BX230" s="110" t="str">
        <f t="shared" si="491"/>
        <v>ERROR</v>
      </c>
      <c r="BY230" s="110" t="str">
        <f t="shared" si="479"/>
        <v/>
      </c>
      <c r="BZ230" s="117" t="str">
        <f t="shared" si="437"/>
        <v>OK</v>
      </c>
      <c r="CA230" s="104" t="str">
        <f t="shared" si="492"/>
        <v/>
      </c>
      <c r="CB230" s="104" t="str">
        <f t="shared" si="493"/>
        <v/>
      </c>
      <c r="CC230" s="104" t="str">
        <f t="shared" si="494"/>
        <v/>
      </c>
      <c r="CD230" s="109" t="str">
        <f t="shared" si="438"/>
        <v>FAILED CHECKS</v>
      </c>
      <c r="CE230" s="22"/>
      <c r="CF230" s="116" t="str">
        <f t="shared" si="495"/>
        <v>ERROR</v>
      </c>
      <c r="CG230" s="116" t="str">
        <f t="shared" si="496"/>
        <v>-</v>
      </c>
      <c r="CH230" s="116" t="str">
        <f t="shared" si="497"/>
        <v>-</v>
      </c>
      <c r="CI230" s="116" t="str">
        <f t="shared" si="498"/>
        <v>-</v>
      </c>
      <c r="CJ230" s="116">
        <f t="shared" si="439"/>
        <v>0</v>
      </c>
      <c r="CK230" s="116">
        <f t="shared" si="440"/>
        <v>0</v>
      </c>
      <c r="CL230" s="116">
        <f t="shared" si="441"/>
        <v>0</v>
      </c>
      <c r="CM230" s="116">
        <f t="shared" si="442"/>
        <v>0</v>
      </c>
      <c r="CN230" s="116">
        <f t="shared" si="443"/>
        <v>0</v>
      </c>
      <c r="CO230" s="116">
        <f t="shared" si="444"/>
        <v>0</v>
      </c>
      <c r="CP230" s="116">
        <f t="shared" si="445"/>
        <v>0</v>
      </c>
      <c r="CQ230" s="116">
        <f t="shared" si="446"/>
        <v>0</v>
      </c>
      <c r="CR230" s="116">
        <f t="shared" si="447"/>
        <v>0</v>
      </c>
      <c r="CS230" s="116">
        <f t="shared" si="448"/>
        <v>0</v>
      </c>
      <c r="CT230" s="116">
        <f t="shared" si="449"/>
        <v>0</v>
      </c>
      <c r="CU230" s="116">
        <f t="shared" si="450"/>
        <v>0</v>
      </c>
      <c r="CV230" s="116">
        <f t="shared" si="451"/>
        <v>0</v>
      </c>
      <c r="CW230" s="116">
        <f t="shared" si="452"/>
        <v>0</v>
      </c>
      <c r="CX230" s="116">
        <f t="shared" si="453"/>
        <v>0</v>
      </c>
      <c r="CY230" s="116">
        <f t="shared" si="454"/>
        <v>0</v>
      </c>
      <c r="CZ230" s="116">
        <f t="shared" si="455"/>
        <v>0</v>
      </c>
      <c r="DA230" s="116">
        <f t="shared" si="456"/>
        <v>0</v>
      </c>
      <c r="DB230" s="116">
        <f t="shared" si="457"/>
        <v>0</v>
      </c>
      <c r="DC230" s="116">
        <f t="shared" si="458"/>
        <v>0</v>
      </c>
      <c r="DD230" s="116">
        <f t="shared" si="459"/>
        <v>0</v>
      </c>
      <c r="DE230" s="116">
        <f t="shared" si="460"/>
        <v>0</v>
      </c>
      <c r="DF230" s="116">
        <f t="shared" si="461"/>
        <v>0</v>
      </c>
      <c r="DG230" s="116">
        <f t="shared" si="462"/>
        <v>0</v>
      </c>
      <c r="DH230" s="116">
        <f t="shared" si="463"/>
        <v>0</v>
      </c>
      <c r="DI230" s="116">
        <f t="shared" si="464"/>
        <v>0</v>
      </c>
      <c r="DJ230" s="116">
        <f t="shared" si="465"/>
        <v>0</v>
      </c>
      <c r="DK230" s="116">
        <f t="shared" si="466"/>
        <v>0</v>
      </c>
      <c r="DL230" s="116">
        <f t="shared" si="467"/>
        <v>0</v>
      </c>
      <c r="DM230" s="116">
        <f t="shared" si="468"/>
        <v>0</v>
      </c>
      <c r="DN230" s="116">
        <f t="shared" si="469"/>
        <v>0</v>
      </c>
      <c r="DO230" s="116">
        <f t="shared" si="470"/>
        <v>0</v>
      </c>
      <c r="DP230" s="116">
        <f t="shared" si="471"/>
        <v>0</v>
      </c>
      <c r="DQ230" s="116">
        <f t="shared" si="472"/>
        <v>0</v>
      </c>
      <c r="DR230" s="116">
        <f t="shared" si="473"/>
        <v>0</v>
      </c>
      <c r="DS230" s="116">
        <f t="shared" si="474"/>
        <v>0</v>
      </c>
      <c r="DT230" s="116">
        <f t="shared" si="480"/>
        <v>0</v>
      </c>
      <c r="DU230" s="116">
        <f t="shared" si="475"/>
        <v>0</v>
      </c>
      <c r="DV230" s="116">
        <f t="shared" si="499"/>
        <v>0</v>
      </c>
      <c r="DW230" s="116">
        <f t="shared" si="500"/>
        <v>0</v>
      </c>
      <c r="DX230" s="114" t="b">
        <f t="shared" si="389"/>
        <v>0</v>
      </c>
      <c r="DY230" s="116" t="str">
        <f t="shared" si="476"/>
        <v>FAILED CHECKS</v>
      </c>
      <c r="DZ230" s="2"/>
      <c r="EA230" s="105" t="str">
        <f t="shared" si="390"/>
        <v/>
      </c>
      <c r="EB230" s="2"/>
      <c r="EC230" s="105" t="str">
        <f t="shared" si="391"/>
        <v/>
      </c>
      <c r="ED230" s="2"/>
      <c r="EE230" s="105" t="str">
        <f t="shared" si="392"/>
        <v/>
      </c>
      <c r="EF230" s="2"/>
      <c r="EG230" s="6">
        <f t="shared" si="478"/>
        <v>220</v>
      </c>
      <c r="EH230" s="2"/>
      <c r="EI230" s="29" t="str">
        <f>IF(ISBLANK('IP Rules'!P230),"",'IP Rules'!P230)</f>
        <v/>
      </c>
      <c r="EJ230" s="2"/>
      <c r="EK230" s="29" t="str">
        <f>IF(ISBLANK('IP Rules'!R230),"",'IP Rules'!R230)</f>
        <v/>
      </c>
      <c r="EL230" s="2"/>
      <c r="EM230" s="29" t="str">
        <f>IF(ISBLANK('IP Rules'!T230),"",'IP Rules'!T230)</f>
        <v/>
      </c>
      <c r="EN230" s="2"/>
      <c r="EO230" s="7" t="str">
        <f t="shared" si="383"/>
        <v>NO</v>
      </c>
      <c r="EP230" s="7" t="str">
        <f t="shared" si="384"/>
        <v>NO</v>
      </c>
      <c r="EQ230" s="7" t="str">
        <f t="shared" si="385"/>
        <v/>
      </c>
      <c r="ER230" s="7" t="str">
        <f t="shared" si="386"/>
        <v/>
      </c>
      <c r="ES230" s="7" t="str">
        <f>IF(AND(ISNUMBER('IP Rules'!R230),'IP Rules'!R230&gt;=0,'IP Rules'!R230&lt;=65535),"GOOD","BAD")</f>
        <v>BAD</v>
      </c>
      <c r="ET230" s="7" t="str">
        <f>IF(OR(AND(ISNUMBER('IP Rules'!T230),'IP Rules'!T230&gt;=1,'IP Rules'!T230&lt;=65535,'IP Rules'!R230&lt;'IP Rules'!T230),'IP Rules'!T230=""),"GOOD","BAD")</f>
        <v>GOOD</v>
      </c>
      <c r="EU230" s="9" t="str">
        <f t="shared" si="387"/>
        <v/>
      </c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</row>
    <row r="231" spans="1:211" ht="15.75" thickBot="1">
      <c r="A231" s="2"/>
      <c r="B231" s="6">
        <f t="shared" si="477"/>
        <v>221</v>
      </c>
      <c r="C231" s="2"/>
      <c r="D231" s="48" t="str">
        <f>IF(ISBLANK('IP Rules'!H231),"",'IP Rules'!H231)</f>
        <v/>
      </c>
      <c r="E231" s="52" t="str">
        <f t="shared" si="393"/>
        <v/>
      </c>
      <c r="F231" s="52" t="str">
        <f t="shared" si="394"/>
        <v/>
      </c>
      <c r="G231" s="52" t="str">
        <f t="shared" si="395"/>
        <v/>
      </c>
      <c r="H231" s="52" t="str">
        <f t="shared" si="396"/>
        <v/>
      </c>
      <c r="I231" s="52" t="str">
        <f t="shared" si="397"/>
        <v/>
      </c>
      <c r="J231" s="52" t="str">
        <f t="shared" si="398"/>
        <v/>
      </c>
      <c r="K231" s="52" t="str">
        <f t="shared" si="399"/>
        <v/>
      </c>
      <c r="L231" s="52" t="str">
        <f t="shared" si="400"/>
        <v/>
      </c>
      <c r="M231" s="2"/>
      <c r="N231" s="52" t="str">
        <f t="shared" si="401"/>
        <v/>
      </c>
      <c r="O231" s="2"/>
      <c r="P231" s="103" t="str">
        <f>IF(UPPER('IP Rules'!H231)="ANY","",IF(LEN(TRIM('IP Rules'!J231))=0,"",'IP Rules'!J231))</f>
        <v/>
      </c>
      <c r="Q231" s="7" t="str">
        <f t="shared" si="402"/>
        <v/>
      </c>
      <c r="R231" s="109" t="str">
        <f t="shared" si="403"/>
        <v>MISSING</v>
      </c>
      <c r="S231" s="109" t="str">
        <f t="shared" si="404"/>
        <v>MISSING</v>
      </c>
      <c r="T231" s="109" t="str">
        <f t="shared" si="405"/>
        <v>MISSING</v>
      </c>
      <c r="U231" s="110" t="str">
        <f t="shared" si="406"/>
        <v>ERROR</v>
      </c>
      <c r="V231" s="111" t="str">
        <f t="shared" si="407"/>
        <v>ERROR</v>
      </c>
      <c r="W231" s="111" t="str">
        <f t="shared" si="408"/>
        <v>ERROR</v>
      </c>
      <c r="X231" s="111" t="str">
        <f t="shared" si="409"/>
        <v>ERROR</v>
      </c>
      <c r="Y231" s="109" t="str">
        <f t="shared" si="410"/>
        <v>ERROR</v>
      </c>
      <c r="Z231" s="110" t="str">
        <f t="shared" si="411"/>
        <v>ERROR</v>
      </c>
      <c r="AA231" s="109" t="str">
        <f t="shared" si="412"/>
        <v>ERROR</v>
      </c>
      <c r="AB231" s="109" t="str">
        <f t="shared" si="413"/>
        <v>ERROR</v>
      </c>
      <c r="AC231" s="109" t="str">
        <f t="shared" si="414"/>
        <v>ERROR</v>
      </c>
      <c r="AD231" s="109" t="str">
        <f t="shared" si="415"/>
        <v>ERROR</v>
      </c>
      <c r="AE231" s="110" t="str">
        <f t="shared" si="416"/>
        <v>ERROR</v>
      </c>
      <c r="AF231" s="7" t="str">
        <f t="shared" si="417"/>
        <v/>
      </c>
      <c r="AG231" s="104" t="str">
        <f t="shared" si="418"/>
        <v/>
      </c>
      <c r="AH231" s="104" t="str">
        <f t="shared" si="419"/>
        <v/>
      </c>
      <c r="AI231" s="104" t="str">
        <f t="shared" si="420"/>
        <v/>
      </c>
      <c r="AJ231" s="114" t="str">
        <f>IF(AND(Q231&lt;&gt;"ERROR",UPPER('IP Rules'!D231)="GLOBAL",UPPER(N231)="ANY"),"All_IPs","")</f>
        <v/>
      </c>
      <c r="AK231" s="114" t="str">
        <f>IF(AND(Q231&lt;&gt;"ERROR",UPPER('IP Rules'!D231)="NATIONAL",UPPER(N231)="ANY"),"GRP_ALL_CNSP_SUBNETS","")</f>
        <v/>
      </c>
      <c r="AL231" s="104" t="str">
        <f>IF(LEN(TRIM(D231))=0,"",IF(AND(Q231&lt;&gt;"ERROR",UPPER('IP Rules'!H231)&lt;&gt;"ANY"),AI231&amp;N231&amp;"_"&amp;AG231,""))</f>
        <v/>
      </c>
      <c r="AM231" s="109" t="str">
        <f t="shared" si="421"/>
        <v>FAILED CHECKS</v>
      </c>
      <c r="AN231" s="2"/>
      <c r="AO231" s="62" t="str">
        <f t="shared" si="388"/>
        <v/>
      </c>
      <c r="AP231" s="26"/>
      <c r="AQ231" s="62" t="str">
        <f t="shared" si="422"/>
        <v/>
      </c>
      <c r="AR231" s="26"/>
      <c r="AS231" s="6">
        <f>'IP Rules'!F231</f>
        <v>0</v>
      </c>
      <c r="AT231" s="2"/>
      <c r="AU231" s="6">
        <f t="shared" si="423"/>
        <v>221</v>
      </c>
      <c r="AV231" s="2"/>
      <c r="AW231" s="46" t="str">
        <f>IF(ISBLANK('IP Rules'!L231),"",'IP Rules'!L231)</f>
        <v/>
      </c>
      <c r="AX231" s="2"/>
      <c r="AY231" s="52" t="str">
        <f t="shared" si="424"/>
        <v/>
      </c>
      <c r="AZ231" s="52" t="str">
        <f t="shared" si="425"/>
        <v/>
      </c>
      <c r="BA231" s="52" t="str">
        <f t="shared" si="426"/>
        <v/>
      </c>
      <c r="BB231" s="52" t="str">
        <f t="shared" si="427"/>
        <v/>
      </c>
      <c r="BC231" s="52" t="str">
        <f t="shared" si="428"/>
        <v/>
      </c>
      <c r="BD231" s="52" t="str">
        <f t="shared" si="429"/>
        <v/>
      </c>
      <c r="BE231" s="52" t="str">
        <f t="shared" si="430"/>
        <v/>
      </c>
      <c r="BF231" s="52" t="str">
        <f t="shared" si="431"/>
        <v/>
      </c>
      <c r="BG231" s="52" t="str">
        <f t="shared" si="432"/>
        <v/>
      </c>
      <c r="BH231" s="2"/>
      <c r="BI231" s="103" t="str">
        <f>IF(ISBLANK('IP Rules'!N231),"",'IP Rules'!N231)</f>
        <v/>
      </c>
      <c r="BJ231" s="110" t="str">
        <f t="shared" si="481"/>
        <v/>
      </c>
      <c r="BK231" s="109" t="str">
        <f t="shared" si="482"/>
        <v>MISSING</v>
      </c>
      <c r="BL231" s="109" t="str">
        <f t="shared" si="483"/>
        <v>MISSING</v>
      </c>
      <c r="BM231" s="109" t="str">
        <f t="shared" si="484"/>
        <v>MISSING</v>
      </c>
      <c r="BN231" s="110" t="str">
        <f t="shared" si="485"/>
        <v>ERROR</v>
      </c>
      <c r="BO231" s="111" t="str">
        <f t="shared" si="486"/>
        <v>ERROR</v>
      </c>
      <c r="BP231" s="111" t="str">
        <f t="shared" si="487"/>
        <v>ERROR</v>
      </c>
      <c r="BQ231" s="111" t="str">
        <f t="shared" si="488"/>
        <v>ERROR</v>
      </c>
      <c r="BR231" s="109" t="str">
        <f t="shared" si="489"/>
        <v>ERROR</v>
      </c>
      <c r="BS231" s="110" t="str">
        <f t="shared" si="490"/>
        <v>ERROR</v>
      </c>
      <c r="BT231" s="109" t="str">
        <f t="shared" si="433"/>
        <v>ERROR</v>
      </c>
      <c r="BU231" s="109" t="str">
        <f t="shared" si="434"/>
        <v>ERROR</v>
      </c>
      <c r="BV231" s="109" t="str">
        <f t="shared" si="435"/>
        <v>ERROR</v>
      </c>
      <c r="BW231" s="109" t="str">
        <f t="shared" si="436"/>
        <v>ERROR</v>
      </c>
      <c r="BX231" s="110" t="str">
        <f t="shared" si="491"/>
        <v>ERROR</v>
      </c>
      <c r="BY231" s="110" t="str">
        <f t="shared" si="479"/>
        <v/>
      </c>
      <c r="BZ231" s="117" t="str">
        <f t="shared" si="437"/>
        <v>OK</v>
      </c>
      <c r="CA231" s="104" t="str">
        <f t="shared" si="492"/>
        <v/>
      </c>
      <c r="CB231" s="104" t="str">
        <f t="shared" si="493"/>
        <v/>
      </c>
      <c r="CC231" s="104" t="str">
        <f t="shared" si="494"/>
        <v/>
      </c>
      <c r="CD231" s="109" t="str">
        <f t="shared" si="438"/>
        <v>FAILED CHECKS</v>
      </c>
      <c r="CE231" s="22"/>
      <c r="CF231" s="116" t="str">
        <f t="shared" si="495"/>
        <v>ERROR</v>
      </c>
      <c r="CG231" s="116" t="str">
        <f t="shared" si="496"/>
        <v>-</v>
      </c>
      <c r="CH231" s="116" t="str">
        <f t="shared" si="497"/>
        <v>-</v>
      </c>
      <c r="CI231" s="116" t="str">
        <f t="shared" si="498"/>
        <v>-</v>
      </c>
      <c r="CJ231" s="116">
        <f t="shared" si="439"/>
        <v>0</v>
      </c>
      <c r="CK231" s="116">
        <f t="shared" si="440"/>
        <v>0</v>
      </c>
      <c r="CL231" s="116">
        <f t="shared" si="441"/>
        <v>0</v>
      </c>
      <c r="CM231" s="116">
        <f t="shared" si="442"/>
        <v>0</v>
      </c>
      <c r="CN231" s="116">
        <f t="shared" si="443"/>
        <v>0</v>
      </c>
      <c r="CO231" s="116">
        <f t="shared" si="444"/>
        <v>0</v>
      </c>
      <c r="CP231" s="116">
        <f t="shared" si="445"/>
        <v>0</v>
      </c>
      <c r="CQ231" s="116">
        <f t="shared" si="446"/>
        <v>0</v>
      </c>
      <c r="CR231" s="116">
        <f t="shared" si="447"/>
        <v>0</v>
      </c>
      <c r="CS231" s="116">
        <f t="shared" si="448"/>
        <v>0</v>
      </c>
      <c r="CT231" s="116">
        <f t="shared" si="449"/>
        <v>0</v>
      </c>
      <c r="CU231" s="116">
        <f t="shared" si="450"/>
        <v>0</v>
      </c>
      <c r="CV231" s="116">
        <f t="shared" si="451"/>
        <v>0</v>
      </c>
      <c r="CW231" s="116">
        <f t="shared" si="452"/>
        <v>0</v>
      </c>
      <c r="CX231" s="116">
        <f t="shared" si="453"/>
        <v>0</v>
      </c>
      <c r="CY231" s="116">
        <f t="shared" si="454"/>
        <v>0</v>
      </c>
      <c r="CZ231" s="116">
        <f t="shared" si="455"/>
        <v>0</v>
      </c>
      <c r="DA231" s="116">
        <f t="shared" si="456"/>
        <v>0</v>
      </c>
      <c r="DB231" s="116">
        <f t="shared" si="457"/>
        <v>0</v>
      </c>
      <c r="DC231" s="116">
        <f t="shared" si="458"/>
        <v>0</v>
      </c>
      <c r="DD231" s="116">
        <f t="shared" si="459"/>
        <v>0</v>
      </c>
      <c r="DE231" s="116">
        <f t="shared" si="460"/>
        <v>0</v>
      </c>
      <c r="DF231" s="116">
        <f t="shared" si="461"/>
        <v>0</v>
      </c>
      <c r="DG231" s="116">
        <f t="shared" si="462"/>
        <v>0</v>
      </c>
      <c r="DH231" s="116">
        <f t="shared" si="463"/>
        <v>0</v>
      </c>
      <c r="DI231" s="116">
        <f t="shared" si="464"/>
        <v>0</v>
      </c>
      <c r="DJ231" s="116">
        <f t="shared" si="465"/>
        <v>0</v>
      </c>
      <c r="DK231" s="116">
        <f t="shared" si="466"/>
        <v>0</v>
      </c>
      <c r="DL231" s="116">
        <f t="shared" si="467"/>
        <v>0</v>
      </c>
      <c r="DM231" s="116">
        <f t="shared" si="468"/>
        <v>0</v>
      </c>
      <c r="DN231" s="116">
        <f t="shared" si="469"/>
        <v>0</v>
      </c>
      <c r="DO231" s="116">
        <f t="shared" si="470"/>
        <v>0</v>
      </c>
      <c r="DP231" s="116">
        <f t="shared" si="471"/>
        <v>0</v>
      </c>
      <c r="DQ231" s="116">
        <f t="shared" si="472"/>
        <v>0</v>
      </c>
      <c r="DR231" s="116">
        <f t="shared" si="473"/>
        <v>0</v>
      </c>
      <c r="DS231" s="116">
        <f t="shared" si="474"/>
        <v>0</v>
      </c>
      <c r="DT231" s="116">
        <f t="shared" si="480"/>
        <v>0</v>
      </c>
      <c r="DU231" s="116">
        <f t="shared" si="475"/>
        <v>0</v>
      </c>
      <c r="DV231" s="116">
        <f t="shared" si="499"/>
        <v>0</v>
      </c>
      <c r="DW231" s="116">
        <f t="shared" si="500"/>
        <v>0</v>
      </c>
      <c r="DX231" s="114" t="b">
        <f t="shared" si="389"/>
        <v>0</v>
      </c>
      <c r="DY231" s="116" t="str">
        <f t="shared" si="476"/>
        <v>FAILED CHECKS</v>
      </c>
      <c r="DZ231" s="2"/>
      <c r="EA231" s="105" t="str">
        <f t="shared" si="390"/>
        <v/>
      </c>
      <c r="EB231" s="2"/>
      <c r="EC231" s="105" t="str">
        <f t="shared" si="391"/>
        <v/>
      </c>
      <c r="ED231" s="2"/>
      <c r="EE231" s="105" t="str">
        <f t="shared" si="392"/>
        <v/>
      </c>
      <c r="EF231" s="2"/>
      <c r="EG231" s="6">
        <f t="shared" si="478"/>
        <v>221</v>
      </c>
      <c r="EH231" s="2"/>
      <c r="EI231" s="29" t="str">
        <f>IF(ISBLANK('IP Rules'!P231),"",'IP Rules'!P231)</f>
        <v/>
      </c>
      <c r="EJ231" s="2"/>
      <c r="EK231" s="29" t="str">
        <f>IF(ISBLANK('IP Rules'!R231),"",'IP Rules'!R231)</f>
        <v/>
      </c>
      <c r="EL231" s="2"/>
      <c r="EM231" s="29" t="str">
        <f>IF(ISBLANK('IP Rules'!T231),"",'IP Rules'!T231)</f>
        <v/>
      </c>
      <c r="EN231" s="2"/>
      <c r="EO231" s="7" t="str">
        <f t="shared" si="383"/>
        <v>NO</v>
      </c>
      <c r="EP231" s="7" t="str">
        <f t="shared" si="384"/>
        <v>NO</v>
      </c>
      <c r="EQ231" s="7" t="str">
        <f t="shared" si="385"/>
        <v/>
      </c>
      <c r="ER231" s="7" t="str">
        <f t="shared" si="386"/>
        <v/>
      </c>
      <c r="ES231" s="7" t="str">
        <f>IF(AND(ISNUMBER('IP Rules'!R231),'IP Rules'!R231&gt;=0,'IP Rules'!R231&lt;=65535),"GOOD","BAD")</f>
        <v>BAD</v>
      </c>
      <c r="ET231" s="7" t="str">
        <f>IF(OR(AND(ISNUMBER('IP Rules'!T231),'IP Rules'!T231&gt;=1,'IP Rules'!T231&lt;=65535,'IP Rules'!R231&lt;'IP Rules'!T231),'IP Rules'!T231=""),"GOOD","BAD")</f>
        <v>GOOD</v>
      </c>
      <c r="EU231" s="9" t="str">
        <f t="shared" si="387"/>
        <v/>
      </c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</row>
    <row r="232" spans="1:211" ht="15.75" thickBot="1">
      <c r="A232" s="2"/>
      <c r="B232" s="6">
        <f t="shared" si="477"/>
        <v>222</v>
      </c>
      <c r="C232" s="2"/>
      <c r="D232" s="48" t="str">
        <f>IF(ISBLANK('IP Rules'!H232),"",'IP Rules'!H232)</f>
        <v/>
      </c>
      <c r="E232" s="52" t="str">
        <f t="shared" si="393"/>
        <v/>
      </c>
      <c r="F232" s="52" t="str">
        <f t="shared" si="394"/>
        <v/>
      </c>
      <c r="G232" s="52" t="str">
        <f t="shared" si="395"/>
        <v/>
      </c>
      <c r="H232" s="52" t="str">
        <f t="shared" si="396"/>
        <v/>
      </c>
      <c r="I232" s="52" t="str">
        <f t="shared" si="397"/>
        <v/>
      </c>
      <c r="J232" s="52" t="str">
        <f t="shared" si="398"/>
        <v/>
      </c>
      <c r="K232" s="52" t="str">
        <f t="shared" si="399"/>
        <v/>
      </c>
      <c r="L232" s="52" t="str">
        <f t="shared" si="400"/>
        <v/>
      </c>
      <c r="M232" s="2"/>
      <c r="N232" s="52" t="str">
        <f t="shared" si="401"/>
        <v/>
      </c>
      <c r="O232" s="2"/>
      <c r="P232" s="103" t="str">
        <f>IF(UPPER('IP Rules'!H232)="ANY","",IF(LEN(TRIM('IP Rules'!J232))=0,"",'IP Rules'!J232))</f>
        <v/>
      </c>
      <c r="Q232" s="7" t="str">
        <f t="shared" si="402"/>
        <v/>
      </c>
      <c r="R232" s="109" t="str">
        <f t="shared" si="403"/>
        <v>MISSING</v>
      </c>
      <c r="S232" s="109" t="str">
        <f t="shared" si="404"/>
        <v>MISSING</v>
      </c>
      <c r="T232" s="109" t="str">
        <f t="shared" si="405"/>
        <v>MISSING</v>
      </c>
      <c r="U232" s="110" t="str">
        <f t="shared" si="406"/>
        <v>ERROR</v>
      </c>
      <c r="V232" s="111" t="str">
        <f t="shared" si="407"/>
        <v>ERROR</v>
      </c>
      <c r="W232" s="111" t="str">
        <f t="shared" si="408"/>
        <v>ERROR</v>
      </c>
      <c r="X232" s="111" t="str">
        <f t="shared" si="409"/>
        <v>ERROR</v>
      </c>
      <c r="Y232" s="109" t="str">
        <f t="shared" si="410"/>
        <v>ERROR</v>
      </c>
      <c r="Z232" s="110" t="str">
        <f t="shared" si="411"/>
        <v>ERROR</v>
      </c>
      <c r="AA232" s="109" t="str">
        <f t="shared" si="412"/>
        <v>ERROR</v>
      </c>
      <c r="AB232" s="109" t="str">
        <f t="shared" si="413"/>
        <v>ERROR</v>
      </c>
      <c r="AC232" s="109" t="str">
        <f t="shared" si="414"/>
        <v>ERROR</v>
      </c>
      <c r="AD232" s="109" t="str">
        <f t="shared" si="415"/>
        <v>ERROR</v>
      </c>
      <c r="AE232" s="110" t="str">
        <f t="shared" si="416"/>
        <v>ERROR</v>
      </c>
      <c r="AF232" s="7" t="str">
        <f t="shared" si="417"/>
        <v/>
      </c>
      <c r="AG232" s="104" t="str">
        <f t="shared" si="418"/>
        <v/>
      </c>
      <c r="AH232" s="104" t="str">
        <f t="shared" si="419"/>
        <v/>
      </c>
      <c r="AI232" s="104" t="str">
        <f t="shared" si="420"/>
        <v/>
      </c>
      <c r="AJ232" s="114" t="str">
        <f>IF(AND(Q232&lt;&gt;"ERROR",UPPER('IP Rules'!D232)="GLOBAL",UPPER(N232)="ANY"),"All_IPs","")</f>
        <v/>
      </c>
      <c r="AK232" s="114" t="str">
        <f>IF(AND(Q232&lt;&gt;"ERROR",UPPER('IP Rules'!D232)="NATIONAL",UPPER(N232)="ANY"),"GRP_ALL_CNSP_SUBNETS","")</f>
        <v/>
      </c>
      <c r="AL232" s="104" t="str">
        <f>IF(LEN(TRIM(D232))=0,"",IF(AND(Q232&lt;&gt;"ERROR",UPPER('IP Rules'!H232)&lt;&gt;"ANY"),AI232&amp;N232&amp;"_"&amp;AG232,""))</f>
        <v/>
      </c>
      <c r="AM232" s="109" t="str">
        <f t="shared" si="421"/>
        <v>FAILED CHECKS</v>
      </c>
      <c r="AN232" s="2"/>
      <c r="AO232" s="62" t="str">
        <f t="shared" si="388"/>
        <v/>
      </c>
      <c r="AP232" s="26"/>
      <c r="AQ232" s="62" t="str">
        <f t="shared" si="422"/>
        <v/>
      </c>
      <c r="AR232" s="26"/>
      <c r="AS232" s="6">
        <f>'IP Rules'!F232</f>
        <v>0</v>
      </c>
      <c r="AT232" s="2"/>
      <c r="AU232" s="6">
        <f t="shared" si="423"/>
        <v>222</v>
      </c>
      <c r="AV232" s="2"/>
      <c r="AW232" s="46" t="str">
        <f>IF(ISBLANK('IP Rules'!L232),"",'IP Rules'!L232)</f>
        <v/>
      </c>
      <c r="AX232" s="2"/>
      <c r="AY232" s="52" t="str">
        <f t="shared" si="424"/>
        <v/>
      </c>
      <c r="AZ232" s="52" t="str">
        <f t="shared" si="425"/>
        <v/>
      </c>
      <c r="BA232" s="52" t="str">
        <f t="shared" si="426"/>
        <v/>
      </c>
      <c r="BB232" s="52" t="str">
        <f t="shared" si="427"/>
        <v/>
      </c>
      <c r="BC232" s="52" t="str">
        <f t="shared" si="428"/>
        <v/>
      </c>
      <c r="BD232" s="52" t="str">
        <f t="shared" si="429"/>
        <v/>
      </c>
      <c r="BE232" s="52" t="str">
        <f t="shared" si="430"/>
        <v/>
      </c>
      <c r="BF232" s="52" t="str">
        <f t="shared" si="431"/>
        <v/>
      </c>
      <c r="BG232" s="52" t="str">
        <f t="shared" si="432"/>
        <v/>
      </c>
      <c r="BH232" s="2"/>
      <c r="BI232" s="103" t="str">
        <f>IF(ISBLANK('IP Rules'!N232),"",'IP Rules'!N232)</f>
        <v/>
      </c>
      <c r="BJ232" s="110" t="str">
        <f t="shared" si="481"/>
        <v/>
      </c>
      <c r="BK232" s="109" t="str">
        <f t="shared" si="482"/>
        <v>MISSING</v>
      </c>
      <c r="BL232" s="109" t="str">
        <f t="shared" si="483"/>
        <v>MISSING</v>
      </c>
      <c r="BM232" s="109" t="str">
        <f t="shared" si="484"/>
        <v>MISSING</v>
      </c>
      <c r="BN232" s="110" t="str">
        <f t="shared" si="485"/>
        <v>ERROR</v>
      </c>
      <c r="BO232" s="111" t="str">
        <f t="shared" si="486"/>
        <v>ERROR</v>
      </c>
      <c r="BP232" s="111" t="str">
        <f t="shared" si="487"/>
        <v>ERROR</v>
      </c>
      <c r="BQ232" s="111" t="str">
        <f t="shared" si="488"/>
        <v>ERROR</v>
      </c>
      <c r="BR232" s="109" t="str">
        <f t="shared" si="489"/>
        <v>ERROR</v>
      </c>
      <c r="BS232" s="110" t="str">
        <f t="shared" si="490"/>
        <v>ERROR</v>
      </c>
      <c r="BT232" s="109" t="str">
        <f t="shared" si="433"/>
        <v>ERROR</v>
      </c>
      <c r="BU232" s="109" t="str">
        <f t="shared" si="434"/>
        <v>ERROR</v>
      </c>
      <c r="BV232" s="109" t="str">
        <f t="shared" si="435"/>
        <v>ERROR</v>
      </c>
      <c r="BW232" s="109" t="str">
        <f t="shared" si="436"/>
        <v>ERROR</v>
      </c>
      <c r="BX232" s="110" t="str">
        <f t="shared" si="491"/>
        <v>ERROR</v>
      </c>
      <c r="BY232" s="110" t="str">
        <f t="shared" si="479"/>
        <v/>
      </c>
      <c r="BZ232" s="117" t="str">
        <f t="shared" si="437"/>
        <v>OK</v>
      </c>
      <c r="CA232" s="104" t="str">
        <f t="shared" si="492"/>
        <v/>
      </c>
      <c r="CB232" s="104" t="str">
        <f t="shared" si="493"/>
        <v/>
      </c>
      <c r="CC232" s="104" t="str">
        <f t="shared" si="494"/>
        <v/>
      </c>
      <c r="CD232" s="109" t="str">
        <f t="shared" si="438"/>
        <v>FAILED CHECKS</v>
      </c>
      <c r="CE232" s="22"/>
      <c r="CF232" s="116" t="str">
        <f t="shared" si="495"/>
        <v>ERROR</v>
      </c>
      <c r="CG232" s="116" t="str">
        <f t="shared" si="496"/>
        <v>-</v>
      </c>
      <c r="CH232" s="116" t="str">
        <f t="shared" si="497"/>
        <v>-</v>
      </c>
      <c r="CI232" s="116" t="str">
        <f t="shared" si="498"/>
        <v>-</v>
      </c>
      <c r="CJ232" s="116">
        <f t="shared" si="439"/>
        <v>0</v>
      </c>
      <c r="CK232" s="116">
        <f t="shared" si="440"/>
        <v>0</v>
      </c>
      <c r="CL232" s="116">
        <f t="shared" si="441"/>
        <v>0</v>
      </c>
      <c r="CM232" s="116">
        <f t="shared" si="442"/>
        <v>0</v>
      </c>
      <c r="CN232" s="116">
        <f t="shared" si="443"/>
        <v>0</v>
      </c>
      <c r="CO232" s="116">
        <f t="shared" si="444"/>
        <v>0</v>
      </c>
      <c r="CP232" s="116">
        <f t="shared" si="445"/>
        <v>0</v>
      </c>
      <c r="CQ232" s="116">
        <f t="shared" si="446"/>
        <v>0</v>
      </c>
      <c r="CR232" s="116">
        <f t="shared" si="447"/>
        <v>0</v>
      </c>
      <c r="CS232" s="116">
        <f t="shared" si="448"/>
        <v>0</v>
      </c>
      <c r="CT232" s="116">
        <f t="shared" si="449"/>
        <v>0</v>
      </c>
      <c r="CU232" s="116">
        <f t="shared" si="450"/>
        <v>0</v>
      </c>
      <c r="CV232" s="116">
        <f t="shared" si="451"/>
        <v>0</v>
      </c>
      <c r="CW232" s="116">
        <f t="shared" si="452"/>
        <v>0</v>
      </c>
      <c r="CX232" s="116">
        <f t="shared" si="453"/>
        <v>0</v>
      </c>
      <c r="CY232" s="116">
        <f t="shared" si="454"/>
        <v>0</v>
      </c>
      <c r="CZ232" s="116">
        <f t="shared" si="455"/>
        <v>0</v>
      </c>
      <c r="DA232" s="116">
        <f t="shared" si="456"/>
        <v>0</v>
      </c>
      <c r="DB232" s="116">
        <f t="shared" si="457"/>
        <v>0</v>
      </c>
      <c r="DC232" s="116">
        <f t="shared" si="458"/>
        <v>0</v>
      </c>
      <c r="DD232" s="116">
        <f t="shared" si="459"/>
        <v>0</v>
      </c>
      <c r="DE232" s="116">
        <f t="shared" si="460"/>
        <v>0</v>
      </c>
      <c r="DF232" s="116">
        <f t="shared" si="461"/>
        <v>0</v>
      </c>
      <c r="DG232" s="116">
        <f t="shared" si="462"/>
        <v>0</v>
      </c>
      <c r="DH232" s="116">
        <f t="shared" si="463"/>
        <v>0</v>
      </c>
      <c r="DI232" s="116">
        <f t="shared" si="464"/>
        <v>0</v>
      </c>
      <c r="DJ232" s="116">
        <f t="shared" si="465"/>
        <v>0</v>
      </c>
      <c r="DK232" s="116">
        <f t="shared" si="466"/>
        <v>0</v>
      </c>
      <c r="DL232" s="116">
        <f t="shared" si="467"/>
        <v>0</v>
      </c>
      <c r="DM232" s="116">
        <f t="shared" si="468"/>
        <v>0</v>
      </c>
      <c r="DN232" s="116">
        <f t="shared" si="469"/>
        <v>0</v>
      </c>
      <c r="DO232" s="116">
        <f t="shared" si="470"/>
        <v>0</v>
      </c>
      <c r="DP232" s="116">
        <f t="shared" si="471"/>
        <v>0</v>
      </c>
      <c r="DQ232" s="116">
        <f t="shared" si="472"/>
        <v>0</v>
      </c>
      <c r="DR232" s="116">
        <f t="shared" si="473"/>
        <v>0</v>
      </c>
      <c r="DS232" s="116">
        <f t="shared" si="474"/>
        <v>0</v>
      </c>
      <c r="DT232" s="116">
        <f t="shared" si="480"/>
        <v>0</v>
      </c>
      <c r="DU232" s="116">
        <f t="shared" si="475"/>
        <v>0</v>
      </c>
      <c r="DV232" s="116">
        <f t="shared" si="499"/>
        <v>0</v>
      </c>
      <c r="DW232" s="116">
        <f t="shared" si="500"/>
        <v>0</v>
      </c>
      <c r="DX232" s="114" t="b">
        <f t="shared" si="389"/>
        <v>0</v>
      </c>
      <c r="DY232" s="116" t="str">
        <f t="shared" si="476"/>
        <v>FAILED CHECKS</v>
      </c>
      <c r="DZ232" s="2"/>
      <c r="EA232" s="105" t="str">
        <f t="shared" si="390"/>
        <v/>
      </c>
      <c r="EB232" s="2"/>
      <c r="EC232" s="105" t="str">
        <f t="shared" si="391"/>
        <v/>
      </c>
      <c r="ED232" s="2"/>
      <c r="EE232" s="105" t="str">
        <f t="shared" si="392"/>
        <v/>
      </c>
      <c r="EF232" s="2"/>
      <c r="EG232" s="6">
        <f t="shared" si="478"/>
        <v>222</v>
      </c>
      <c r="EH232" s="2"/>
      <c r="EI232" s="29" t="str">
        <f>IF(ISBLANK('IP Rules'!P232),"",'IP Rules'!P232)</f>
        <v/>
      </c>
      <c r="EJ232" s="2"/>
      <c r="EK232" s="29" t="str">
        <f>IF(ISBLANK('IP Rules'!R232),"",'IP Rules'!R232)</f>
        <v/>
      </c>
      <c r="EL232" s="2"/>
      <c r="EM232" s="29" t="str">
        <f>IF(ISBLANK('IP Rules'!T232),"",'IP Rules'!T232)</f>
        <v/>
      </c>
      <c r="EN232" s="2"/>
      <c r="EO232" s="7" t="str">
        <f t="shared" si="383"/>
        <v>NO</v>
      </c>
      <c r="EP232" s="7" t="str">
        <f t="shared" si="384"/>
        <v>NO</v>
      </c>
      <c r="EQ232" s="7" t="str">
        <f t="shared" si="385"/>
        <v/>
      </c>
      <c r="ER232" s="7" t="str">
        <f t="shared" si="386"/>
        <v/>
      </c>
      <c r="ES232" s="7" t="str">
        <f>IF(AND(ISNUMBER('IP Rules'!R232),'IP Rules'!R232&gt;=0,'IP Rules'!R232&lt;=65535),"GOOD","BAD")</f>
        <v>BAD</v>
      </c>
      <c r="ET232" s="7" t="str">
        <f>IF(OR(AND(ISNUMBER('IP Rules'!T232),'IP Rules'!T232&gt;=1,'IP Rules'!T232&lt;=65535,'IP Rules'!R232&lt;'IP Rules'!T232),'IP Rules'!T232=""),"GOOD","BAD")</f>
        <v>GOOD</v>
      </c>
      <c r="EU232" s="9" t="str">
        <f t="shared" si="387"/>
        <v/>
      </c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</row>
    <row r="233" spans="1:211" ht="15.75" thickBot="1">
      <c r="A233" s="2"/>
      <c r="B233" s="6">
        <f t="shared" si="477"/>
        <v>223</v>
      </c>
      <c r="C233" s="2"/>
      <c r="D233" s="48" t="str">
        <f>IF(ISBLANK('IP Rules'!H233),"",'IP Rules'!H233)</f>
        <v/>
      </c>
      <c r="E233" s="52" t="str">
        <f t="shared" si="393"/>
        <v/>
      </c>
      <c r="F233" s="52" t="str">
        <f t="shared" si="394"/>
        <v/>
      </c>
      <c r="G233" s="52" t="str">
        <f t="shared" si="395"/>
        <v/>
      </c>
      <c r="H233" s="52" t="str">
        <f t="shared" si="396"/>
        <v/>
      </c>
      <c r="I233" s="52" t="str">
        <f t="shared" si="397"/>
        <v/>
      </c>
      <c r="J233" s="52" t="str">
        <f t="shared" si="398"/>
        <v/>
      </c>
      <c r="K233" s="52" t="str">
        <f t="shared" si="399"/>
        <v/>
      </c>
      <c r="L233" s="52" t="str">
        <f t="shared" si="400"/>
        <v/>
      </c>
      <c r="M233" s="2"/>
      <c r="N233" s="52" t="str">
        <f t="shared" si="401"/>
        <v/>
      </c>
      <c r="O233" s="2"/>
      <c r="P233" s="103" t="str">
        <f>IF(UPPER('IP Rules'!H233)="ANY","",IF(LEN(TRIM('IP Rules'!J233))=0,"",'IP Rules'!J233))</f>
        <v/>
      </c>
      <c r="Q233" s="7" t="str">
        <f t="shared" si="402"/>
        <v/>
      </c>
      <c r="R233" s="109" t="str">
        <f t="shared" si="403"/>
        <v>MISSING</v>
      </c>
      <c r="S233" s="109" t="str">
        <f t="shared" si="404"/>
        <v>MISSING</v>
      </c>
      <c r="T233" s="109" t="str">
        <f t="shared" si="405"/>
        <v>MISSING</v>
      </c>
      <c r="U233" s="110" t="str">
        <f t="shared" si="406"/>
        <v>ERROR</v>
      </c>
      <c r="V233" s="111" t="str">
        <f t="shared" si="407"/>
        <v>ERROR</v>
      </c>
      <c r="W233" s="111" t="str">
        <f t="shared" si="408"/>
        <v>ERROR</v>
      </c>
      <c r="X233" s="111" t="str">
        <f t="shared" si="409"/>
        <v>ERROR</v>
      </c>
      <c r="Y233" s="109" t="str">
        <f t="shared" si="410"/>
        <v>ERROR</v>
      </c>
      <c r="Z233" s="110" t="str">
        <f t="shared" si="411"/>
        <v>ERROR</v>
      </c>
      <c r="AA233" s="109" t="str">
        <f t="shared" si="412"/>
        <v>ERROR</v>
      </c>
      <c r="AB233" s="109" t="str">
        <f t="shared" si="413"/>
        <v>ERROR</v>
      </c>
      <c r="AC233" s="109" t="str">
        <f t="shared" si="414"/>
        <v>ERROR</v>
      </c>
      <c r="AD233" s="109" t="str">
        <f t="shared" si="415"/>
        <v>ERROR</v>
      </c>
      <c r="AE233" s="110" t="str">
        <f t="shared" si="416"/>
        <v>ERROR</v>
      </c>
      <c r="AF233" s="7" t="str">
        <f t="shared" si="417"/>
        <v/>
      </c>
      <c r="AG233" s="104" t="str">
        <f t="shared" si="418"/>
        <v/>
      </c>
      <c r="AH233" s="104" t="str">
        <f t="shared" si="419"/>
        <v/>
      </c>
      <c r="AI233" s="104" t="str">
        <f t="shared" si="420"/>
        <v/>
      </c>
      <c r="AJ233" s="114" t="str">
        <f>IF(AND(Q233&lt;&gt;"ERROR",UPPER('IP Rules'!D233)="GLOBAL",UPPER(N233)="ANY"),"All_IPs","")</f>
        <v/>
      </c>
      <c r="AK233" s="114" t="str">
        <f>IF(AND(Q233&lt;&gt;"ERROR",UPPER('IP Rules'!D233)="NATIONAL",UPPER(N233)="ANY"),"GRP_ALL_CNSP_SUBNETS","")</f>
        <v/>
      </c>
      <c r="AL233" s="104" t="str">
        <f>IF(LEN(TRIM(D233))=0,"",IF(AND(Q233&lt;&gt;"ERROR",UPPER('IP Rules'!H233)&lt;&gt;"ANY"),AI233&amp;N233&amp;"_"&amp;AG233,""))</f>
        <v/>
      </c>
      <c r="AM233" s="109" t="str">
        <f t="shared" si="421"/>
        <v>FAILED CHECKS</v>
      </c>
      <c r="AN233" s="2"/>
      <c r="AO233" s="62" t="str">
        <f t="shared" si="388"/>
        <v/>
      </c>
      <c r="AP233" s="26"/>
      <c r="AQ233" s="62" t="str">
        <f t="shared" si="422"/>
        <v/>
      </c>
      <c r="AR233" s="26"/>
      <c r="AS233" s="6">
        <f>'IP Rules'!F233</f>
        <v>0</v>
      </c>
      <c r="AT233" s="2"/>
      <c r="AU233" s="6">
        <f t="shared" si="423"/>
        <v>223</v>
      </c>
      <c r="AV233" s="2"/>
      <c r="AW233" s="46" t="str">
        <f>IF(ISBLANK('IP Rules'!L233),"",'IP Rules'!L233)</f>
        <v/>
      </c>
      <c r="AX233" s="2"/>
      <c r="AY233" s="52" t="str">
        <f t="shared" si="424"/>
        <v/>
      </c>
      <c r="AZ233" s="52" t="str">
        <f t="shared" si="425"/>
        <v/>
      </c>
      <c r="BA233" s="52" t="str">
        <f t="shared" si="426"/>
        <v/>
      </c>
      <c r="BB233" s="52" t="str">
        <f t="shared" si="427"/>
        <v/>
      </c>
      <c r="BC233" s="52" t="str">
        <f t="shared" si="428"/>
        <v/>
      </c>
      <c r="BD233" s="52" t="str">
        <f t="shared" si="429"/>
        <v/>
      </c>
      <c r="BE233" s="52" t="str">
        <f t="shared" si="430"/>
        <v/>
      </c>
      <c r="BF233" s="52" t="str">
        <f t="shared" si="431"/>
        <v/>
      </c>
      <c r="BG233" s="52" t="str">
        <f t="shared" si="432"/>
        <v/>
      </c>
      <c r="BH233" s="2"/>
      <c r="BI233" s="103" t="str">
        <f>IF(ISBLANK('IP Rules'!N233),"",'IP Rules'!N233)</f>
        <v/>
      </c>
      <c r="BJ233" s="110" t="str">
        <f t="shared" si="481"/>
        <v/>
      </c>
      <c r="BK233" s="109" t="str">
        <f t="shared" si="482"/>
        <v>MISSING</v>
      </c>
      <c r="BL233" s="109" t="str">
        <f t="shared" si="483"/>
        <v>MISSING</v>
      </c>
      <c r="BM233" s="109" t="str">
        <f t="shared" si="484"/>
        <v>MISSING</v>
      </c>
      <c r="BN233" s="110" t="str">
        <f t="shared" si="485"/>
        <v>ERROR</v>
      </c>
      <c r="BO233" s="111" t="str">
        <f t="shared" si="486"/>
        <v>ERROR</v>
      </c>
      <c r="BP233" s="111" t="str">
        <f t="shared" si="487"/>
        <v>ERROR</v>
      </c>
      <c r="BQ233" s="111" t="str">
        <f t="shared" si="488"/>
        <v>ERROR</v>
      </c>
      <c r="BR233" s="109" t="str">
        <f t="shared" si="489"/>
        <v>ERROR</v>
      </c>
      <c r="BS233" s="110" t="str">
        <f t="shared" si="490"/>
        <v>ERROR</v>
      </c>
      <c r="BT233" s="109" t="str">
        <f t="shared" si="433"/>
        <v>ERROR</v>
      </c>
      <c r="BU233" s="109" t="str">
        <f t="shared" si="434"/>
        <v>ERROR</v>
      </c>
      <c r="BV233" s="109" t="str">
        <f t="shared" si="435"/>
        <v>ERROR</v>
      </c>
      <c r="BW233" s="109" t="str">
        <f t="shared" si="436"/>
        <v>ERROR</v>
      </c>
      <c r="BX233" s="110" t="str">
        <f t="shared" si="491"/>
        <v>ERROR</v>
      </c>
      <c r="BY233" s="110" t="str">
        <f t="shared" si="479"/>
        <v/>
      </c>
      <c r="BZ233" s="117" t="str">
        <f t="shared" si="437"/>
        <v>OK</v>
      </c>
      <c r="CA233" s="104" t="str">
        <f t="shared" si="492"/>
        <v/>
      </c>
      <c r="CB233" s="104" t="str">
        <f t="shared" si="493"/>
        <v/>
      </c>
      <c r="CC233" s="104" t="str">
        <f t="shared" si="494"/>
        <v/>
      </c>
      <c r="CD233" s="109" t="str">
        <f t="shared" si="438"/>
        <v>FAILED CHECKS</v>
      </c>
      <c r="CE233" s="22"/>
      <c r="CF233" s="116" t="str">
        <f t="shared" si="495"/>
        <v>ERROR</v>
      </c>
      <c r="CG233" s="116" t="str">
        <f t="shared" si="496"/>
        <v>-</v>
      </c>
      <c r="CH233" s="116" t="str">
        <f t="shared" si="497"/>
        <v>-</v>
      </c>
      <c r="CI233" s="116" t="str">
        <f t="shared" si="498"/>
        <v>-</v>
      </c>
      <c r="CJ233" s="116">
        <f t="shared" si="439"/>
        <v>0</v>
      </c>
      <c r="CK233" s="116">
        <f t="shared" si="440"/>
        <v>0</v>
      </c>
      <c r="CL233" s="116">
        <f t="shared" si="441"/>
        <v>0</v>
      </c>
      <c r="CM233" s="116">
        <f t="shared" si="442"/>
        <v>0</v>
      </c>
      <c r="CN233" s="116">
        <f t="shared" si="443"/>
        <v>0</v>
      </c>
      <c r="CO233" s="116">
        <f t="shared" si="444"/>
        <v>0</v>
      </c>
      <c r="CP233" s="116">
        <f t="shared" si="445"/>
        <v>0</v>
      </c>
      <c r="CQ233" s="116">
        <f t="shared" si="446"/>
        <v>0</v>
      </c>
      <c r="CR233" s="116">
        <f t="shared" si="447"/>
        <v>0</v>
      </c>
      <c r="CS233" s="116">
        <f t="shared" si="448"/>
        <v>0</v>
      </c>
      <c r="CT233" s="116">
        <f t="shared" si="449"/>
        <v>0</v>
      </c>
      <c r="CU233" s="116">
        <f t="shared" si="450"/>
        <v>0</v>
      </c>
      <c r="CV233" s="116">
        <f t="shared" si="451"/>
        <v>0</v>
      </c>
      <c r="CW233" s="116">
        <f t="shared" si="452"/>
        <v>0</v>
      </c>
      <c r="CX233" s="116">
        <f t="shared" si="453"/>
        <v>0</v>
      </c>
      <c r="CY233" s="116">
        <f t="shared" si="454"/>
        <v>0</v>
      </c>
      <c r="CZ233" s="116">
        <f t="shared" si="455"/>
        <v>0</v>
      </c>
      <c r="DA233" s="116">
        <f t="shared" si="456"/>
        <v>0</v>
      </c>
      <c r="DB233" s="116">
        <f t="shared" si="457"/>
        <v>0</v>
      </c>
      <c r="DC233" s="116">
        <f t="shared" si="458"/>
        <v>0</v>
      </c>
      <c r="DD233" s="116">
        <f t="shared" si="459"/>
        <v>0</v>
      </c>
      <c r="DE233" s="116">
        <f t="shared" si="460"/>
        <v>0</v>
      </c>
      <c r="DF233" s="116">
        <f t="shared" si="461"/>
        <v>0</v>
      </c>
      <c r="DG233" s="116">
        <f t="shared" si="462"/>
        <v>0</v>
      </c>
      <c r="DH233" s="116">
        <f t="shared" si="463"/>
        <v>0</v>
      </c>
      <c r="DI233" s="116">
        <f t="shared" si="464"/>
        <v>0</v>
      </c>
      <c r="DJ233" s="116">
        <f t="shared" si="465"/>
        <v>0</v>
      </c>
      <c r="DK233" s="116">
        <f t="shared" si="466"/>
        <v>0</v>
      </c>
      <c r="DL233" s="116">
        <f t="shared" si="467"/>
        <v>0</v>
      </c>
      <c r="DM233" s="116">
        <f t="shared" si="468"/>
        <v>0</v>
      </c>
      <c r="DN233" s="116">
        <f t="shared" si="469"/>
        <v>0</v>
      </c>
      <c r="DO233" s="116">
        <f t="shared" si="470"/>
        <v>0</v>
      </c>
      <c r="DP233" s="116">
        <f t="shared" si="471"/>
        <v>0</v>
      </c>
      <c r="DQ233" s="116">
        <f t="shared" si="472"/>
        <v>0</v>
      </c>
      <c r="DR233" s="116">
        <f t="shared" si="473"/>
        <v>0</v>
      </c>
      <c r="DS233" s="116">
        <f t="shared" si="474"/>
        <v>0</v>
      </c>
      <c r="DT233" s="116">
        <f t="shared" si="480"/>
        <v>0</v>
      </c>
      <c r="DU233" s="116">
        <f t="shared" si="475"/>
        <v>0</v>
      </c>
      <c r="DV233" s="116">
        <f t="shared" si="499"/>
        <v>0</v>
      </c>
      <c r="DW233" s="116">
        <f t="shared" si="500"/>
        <v>0</v>
      </c>
      <c r="DX233" s="114" t="b">
        <f t="shared" si="389"/>
        <v>0</v>
      </c>
      <c r="DY233" s="116" t="str">
        <f t="shared" si="476"/>
        <v>FAILED CHECKS</v>
      </c>
      <c r="DZ233" s="2"/>
      <c r="EA233" s="105" t="str">
        <f t="shared" si="390"/>
        <v/>
      </c>
      <c r="EB233" s="2"/>
      <c r="EC233" s="105" t="str">
        <f t="shared" si="391"/>
        <v/>
      </c>
      <c r="ED233" s="2"/>
      <c r="EE233" s="105" t="str">
        <f t="shared" si="392"/>
        <v/>
      </c>
      <c r="EF233" s="2"/>
      <c r="EG233" s="6">
        <f t="shared" si="478"/>
        <v>223</v>
      </c>
      <c r="EH233" s="2"/>
      <c r="EI233" s="29" t="str">
        <f>IF(ISBLANK('IP Rules'!P233),"",'IP Rules'!P233)</f>
        <v/>
      </c>
      <c r="EJ233" s="2"/>
      <c r="EK233" s="29" t="str">
        <f>IF(ISBLANK('IP Rules'!R233),"",'IP Rules'!R233)</f>
        <v/>
      </c>
      <c r="EL233" s="2"/>
      <c r="EM233" s="29" t="str">
        <f>IF(ISBLANK('IP Rules'!T233),"",'IP Rules'!T233)</f>
        <v/>
      </c>
      <c r="EN233" s="2"/>
      <c r="EO233" s="7" t="str">
        <f t="shared" si="383"/>
        <v>NO</v>
      </c>
      <c r="EP233" s="7" t="str">
        <f t="shared" si="384"/>
        <v>NO</v>
      </c>
      <c r="EQ233" s="7" t="str">
        <f t="shared" si="385"/>
        <v/>
      </c>
      <c r="ER233" s="7" t="str">
        <f t="shared" si="386"/>
        <v/>
      </c>
      <c r="ES233" s="7" t="str">
        <f>IF(AND(ISNUMBER('IP Rules'!R233),'IP Rules'!R233&gt;=0,'IP Rules'!R233&lt;=65535),"GOOD","BAD")</f>
        <v>BAD</v>
      </c>
      <c r="ET233" s="7" t="str">
        <f>IF(OR(AND(ISNUMBER('IP Rules'!T233),'IP Rules'!T233&gt;=1,'IP Rules'!T233&lt;=65535,'IP Rules'!R233&lt;'IP Rules'!T233),'IP Rules'!T233=""),"GOOD","BAD")</f>
        <v>GOOD</v>
      </c>
      <c r="EU233" s="9" t="str">
        <f t="shared" si="387"/>
        <v/>
      </c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</row>
    <row r="234" spans="1:211" ht="15.75" thickBot="1">
      <c r="A234" s="2"/>
      <c r="B234" s="6">
        <f t="shared" si="477"/>
        <v>224</v>
      </c>
      <c r="C234" s="2"/>
      <c r="D234" s="48" t="str">
        <f>IF(ISBLANK('IP Rules'!H234),"",'IP Rules'!H234)</f>
        <v/>
      </c>
      <c r="E234" s="52" t="str">
        <f t="shared" si="393"/>
        <v/>
      </c>
      <c r="F234" s="52" t="str">
        <f t="shared" si="394"/>
        <v/>
      </c>
      <c r="G234" s="52" t="str">
        <f t="shared" si="395"/>
        <v/>
      </c>
      <c r="H234" s="52" t="str">
        <f t="shared" si="396"/>
        <v/>
      </c>
      <c r="I234" s="52" t="str">
        <f t="shared" si="397"/>
        <v/>
      </c>
      <c r="J234" s="52" t="str">
        <f t="shared" si="398"/>
        <v/>
      </c>
      <c r="K234" s="52" t="str">
        <f t="shared" si="399"/>
        <v/>
      </c>
      <c r="L234" s="52" t="str">
        <f t="shared" si="400"/>
        <v/>
      </c>
      <c r="M234" s="2"/>
      <c r="N234" s="52" t="str">
        <f t="shared" si="401"/>
        <v/>
      </c>
      <c r="O234" s="2"/>
      <c r="P234" s="103" t="str">
        <f>IF(UPPER('IP Rules'!H234)="ANY","",IF(LEN(TRIM('IP Rules'!J234))=0,"",'IP Rules'!J234))</f>
        <v/>
      </c>
      <c r="Q234" s="7" t="str">
        <f t="shared" si="402"/>
        <v/>
      </c>
      <c r="R234" s="109" t="str">
        <f t="shared" si="403"/>
        <v>MISSING</v>
      </c>
      <c r="S234" s="109" t="str">
        <f t="shared" si="404"/>
        <v>MISSING</v>
      </c>
      <c r="T234" s="109" t="str">
        <f t="shared" si="405"/>
        <v>MISSING</v>
      </c>
      <c r="U234" s="110" t="str">
        <f t="shared" si="406"/>
        <v>ERROR</v>
      </c>
      <c r="V234" s="111" t="str">
        <f t="shared" si="407"/>
        <v>ERROR</v>
      </c>
      <c r="W234" s="111" t="str">
        <f t="shared" si="408"/>
        <v>ERROR</v>
      </c>
      <c r="X234" s="111" t="str">
        <f t="shared" si="409"/>
        <v>ERROR</v>
      </c>
      <c r="Y234" s="109" t="str">
        <f t="shared" si="410"/>
        <v>ERROR</v>
      </c>
      <c r="Z234" s="110" t="str">
        <f t="shared" si="411"/>
        <v>ERROR</v>
      </c>
      <c r="AA234" s="109" t="str">
        <f t="shared" si="412"/>
        <v>ERROR</v>
      </c>
      <c r="AB234" s="109" t="str">
        <f t="shared" si="413"/>
        <v>ERROR</v>
      </c>
      <c r="AC234" s="109" t="str">
        <f t="shared" si="414"/>
        <v>ERROR</v>
      </c>
      <c r="AD234" s="109" t="str">
        <f t="shared" si="415"/>
        <v>ERROR</v>
      </c>
      <c r="AE234" s="110" t="str">
        <f t="shared" si="416"/>
        <v>ERROR</v>
      </c>
      <c r="AF234" s="7" t="str">
        <f t="shared" si="417"/>
        <v/>
      </c>
      <c r="AG234" s="104" t="str">
        <f t="shared" si="418"/>
        <v/>
      </c>
      <c r="AH234" s="104" t="str">
        <f t="shared" si="419"/>
        <v/>
      </c>
      <c r="AI234" s="104" t="str">
        <f t="shared" si="420"/>
        <v/>
      </c>
      <c r="AJ234" s="114" t="str">
        <f>IF(AND(Q234&lt;&gt;"ERROR",UPPER('IP Rules'!D234)="GLOBAL",UPPER(N234)="ANY"),"All_IPs","")</f>
        <v/>
      </c>
      <c r="AK234" s="114" t="str">
        <f>IF(AND(Q234&lt;&gt;"ERROR",UPPER('IP Rules'!D234)="NATIONAL",UPPER(N234)="ANY"),"GRP_ALL_CNSP_SUBNETS","")</f>
        <v/>
      </c>
      <c r="AL234" s="104" t="str">
        <f>IF(LEN(TRIM(D234))=0,"",IF(AND(Q234&lt;&gt;"ERROR",UPPER('IP Rules'!H234)&lt;&gt;"ANY"),AI234&amp;N234&amp;"_"&amp;AG234,""))</f>
        <v/>
      </c>
      <c r="AM234" s="109" t="str">
        <f t="shared" si="421"/>
        <v>FAILED CHECKS</v>
      </c>
      <c r="AN234" s="2"/>
      <c r="AO234" s="62" t="str">
        <f t="shared" si="388"/>
        <v/>
      </c>
      <c r="AP234" s="26"/>
      <c r="AQ234" s="62" t="str">
        <f t="shared" si="422"/>
        <v/>
      </c>
      <c r="AR234" s="26"/>
      <c r="AS234" s="6">
        <f>'IP Rules'!F234</f>
        <v>0</v>
      </c>
      <c r="AT234" s="2"/>
      <c r="AU234" s="6">
        <f t="shared" si="423"/>
        <v>224</v>
      </c>
      <c r="AV234" s="2"/>
      <c r="AW234" s="46" t="str">
        <f>IF(ISBLANK('IP Rules'!L234),"",'IP Rules'!L234)</f>
        <v/>
      </c>
      <c r="AX234" s="2"/>
      <c r="AY234" s="52" t="str">
        <f t="shared" si="424"/>
        <v/>
      </c>
      <c r="AZ234" s="52" t="str">
        <f t="shared" si="425"/>
        <v/>
      </c>
      <c r="BA234" s="52" t="str">
        <f t="shared" si="426"/>
        <v/>
      </c>
      <c r="BB234" s="52" t="str">
        <f t="shared" si="427"/>
        <v/>
      </c>
      <c r="BC234" s="52" t="str">
        <f t="shared" si="428"/>
        <v/>
      </c>
      <c r="BD234" s="52" t="str">
        <f t="shared" si="429"/>
        <v/>
      </c>
      <c r="BE234" s="52" t="str">
        <f t="shared" si="430"/>
        <v/>
      </c>
      <c r="BF234" s="52" t="str">
        <f t="shared" si="431"/>
        <v/>
      </c>
      <c r="BG234" s="52" t="str">
        <f t="shared" si="432"/>
        <v/>
      </c>
      <c r="BH234" s="2"/>
      <c r="BI234" s="103" t="str">
        <f>IF(ISBLANK('IP Rules'!N234),"",'IP Rules'!N234)</f>
        <v/>
      </c>
      <c r="BJ234" s="110" t="str">
        <f t="shared" si="481"/>
        <v/>
      </c>
      <c r="BK234" s="109" t="str">
        <f t="shared" si="482"/>
        <v>MISSING</v>
      </c>
      <c r="BL234" s="109" t="str">
        <f t="shared" si="483"/>
        <v>MISSING</v>
      </c>
      <c r="BM234" s="109" t="str">
        <f t="shared" si="484"/>
        <v>MISSING</v>
      </c>
      <c r="BN234" s="110" t="str">
        <f t="shared" si="485"/>
        <v>ERROR</v>
      </c>
      <c r="BO234" s="111" t="str">
        <f t="shared" si="486"/>
        <v>ERROR</v>
      </c>
      <c r="BP234" s="111" t="str">
        <f t="shared" si="487"/>
        <v>ERROR</v>
      </c>
      <c r="BQ234" s="111" t="str">
        <f t="shared" si="488"/>
        <v>ERROR</v>
      </c>
      <c r="BR234" s="109" t="str">
        <f t="shared" si="489"/>
        <v>ERROR</v>
      </c>
      <c r="BS234" s="110" t="str">
        <f t="shared" si="490"/>
        <v>ERROR</v>
      </c>
      <c r="BT234" s="109" t="str">
        <f t="shared" si="433"/>
        <v>ERROR</v>
      </c>
      <c r="BU234" s="109" t="str">
        <f t="shared" si="434"/>
        <v>ERROR</v>
      </c>
      <c r="BV234" s="109" t="str">
        <f t="shared" si="435"/>
        <v>ERROR</v>
      </c>
      <c r="BW234" s="109" t="str">
        <f t="shared" si="436"/>
        <v>ERROR</v>
      </c>
      <c r="BX234" s="110" t="str">
        <f t="shared" si="491"/>
        <v>ERROR</v>
      </c>
      <c r="BY234" s="110" t="str">
        <f t="shared" si="479"/>
        <v/>
      </c>
      <c r="BZ234" s="117" t="str">
        <f t="shared" si="437"/>
        <v>OK</v>
      </c>
      <c r="CA234" s="104" t="str">
        <f t="shared" si="492"/>
        <v/>
      </c>
      <c r="CB234" s="104" t="str">
        <f t="shared" si="493"/>
        <v/>
      </c>
      <c r="CC234" s="104" t="str">
        <f t="shared" si="494"/>
        <v/>
      </c>
      <c r="CD234" s="109" t="str">
        <f t="shared" si="438"/>
        <v>FAILED CHECKS</v>
      </c>
      <c r="CE234" s="22"/>
      <c r="CF234" s="116" t="str">
        <f t="shared" si="495"/>
        <v>ERROR</v>
      </c>
      <c r="CG234" s="116" t="str">
        <f t="shared" si="496"/>
        <v>-</v>
      </c>
      <c r="CH234" s="116" t="str">
        <f t="shared" si="497"/>
        <v>-</v>
      </c>
      <c r="CI234" s="116" t="str">
        <f t="shared" si="498"/>
        <v>-</v>
      </c>
      <c r="CJ234" s="116">
        <f t="shared" si="439"/>
        <v>0</v>
      </c>
      <c r="CK234" s="116">
        <f t="shared" si="440"/>
        <v>0</v>
      </c>
      <c r="CL234" s="116">
        <f t="shared" si="441"/>
        <v>0</v>
      </c>
      <c r="CM234" s="116">
        <f t="shared" si="442"/>
        <v>0</v>
      </c>
      <c r="CN234" s="116">
        <f t="shared" si="443"/>
        <v>0</v>
      </c>
      <c r="CO234" s="116">
        <f t="shared" si="444"/>
        <v>0</v>
      </c>
      <c r="CP234" s="116">
        <f t="shared" si="445"/>
        <v>0</v>
      </c>
      <c r="CQ234" s="116">
        <f t="shared" si="446"/>
        <v>0</v>
      </c>
      <c r="CR234" s="116">
        <f t="shared" si="447"/>
        <v>0</v>
      </c>
      <c r="CS234" s="116">
        <f t="shared" si="448"/>
        <v>0</v>
      </c>
      <c r="CT234" s="116">
        <f t="shared" si="449"/>
        <v>0</v>
      </c>
      <c r="CU234" s="116">
        <f t="shared" si="450"/>
        <v>0</v>
      </c>
      <c r="CV234" s="116">
        <f t="shared" si="451"/>
        <v>0</v>
      </c>
      <c r="CW234" s="116">
        <f t="shared" si="452"/>
        <v>0</v>
      </c>
      <c r="CX234" s="116">
        <f t="shared" si="453"/>
        <v>0</v>
      </c>
      <c r="CY234" s="116">
        <f t="shared" si="454"/>
        <v>0</v>
      </c>
      <c r="CZ234" s="116">
        <f t="shared" si="455"/>
        <v>0</v>
      </c>
      <c r="DA234" s="116">
        <f t="shared" si="456"/>
        <v>0</v>
      </c>
      <c r="DB234" s="116">
        <f t="shared" si="457"/>
        <v>0</v>
      </c>
      <c r="DC234" s="116">
        <f t="shared" si="458"/>
        <v>0</v>
      </c>
      <c r="DD234" s="116">
        <f t="shared" si="459"/>
        <v>0</v>
      </c>
      <c r="DE234" s="116">
        <f t="shared" si="460"/>
        <v>0</v>
      </c>
      <c r="DF234" s="116">
        <f t="shared" si="461"/>
        <v>0</v>
      </c>
      <c r="DG234" s="116">
        <f t="shared" si="462"/>
        <v>0</v>
      </c>
      <c r="DH234" s="116">
        <f t="shared" si="463"/>
        <v>0</v>
      </c>
      <c r="DI234" s="116">
        <f t="shared" si="464"/>
        <v>0</v>
      </c>
      <c r="DJ234" s="116">
        <f t="shared" si="465"/>
        <v>0</v>
      </c>
      <c r="DK234" s="116">
        <f t="shared" si="466"/>
        <v>0</v>
      </c>
      <c r="DL234" s="116">
        <f t="shared" si="467"/>
        <v>0</v>
      </c>
      <c r="DM234" s="116">
        <f t="shared" si="468"/>
        <v>0</v>
      </c>
      <c r="DN234" s="116">
        <f t="shared" si="469"/>
        <v>0</v>
      </c>
      <c r="DO234" s="116">
        <f t="shared" si="470"/>
        <v>0</v>
      </c>
      <c r="DP234" s="116">
        <f t="shared" si="471"/>
        <v>0</v>
      </c>
      <c r="DQ234" s="116">
        <f t="shared" si="472"/>
        <v>0</v>
      </c>
      <c r="DR234" s="116">
        <f t="shared" si="473"/>
        <v>0</v>
      </c>
      <c r="DS234" s="116">
        <f t="shared" si="474"/>
        <v>0</v>
      </c>
      <c r="DT234" s="116">
        <f t="shared" si="480"/>
        <v>0</v>
      </c>
      <c r="DU234" s="116">
        <f t="shared" si="475"/>
        <v>0</v>
      </c>
      <c r="DV234" s="116">
        <f t="shared" si="499"/>
        <v>0</v>
      </c>
      <c r="DW234" s="116">
        <f t="shared" si="500"/>
        <v>0</v>
      </c>
      <c r="DX234" s="114" t="b">
        <f t="shared" si="389"/>
        <v>0</v>
      </c>
      <c r="DY234" s="116" t="str">
        <f t="shared" si="476"/>
        <v>FAILED CHECKS</v>
      </c>
      <c r="DZ234" s="2"/>
      <c r="EA234" s="105" t="str">
        <f t="shared" si="390"/>
        <v/>
      </c>
      <c r="EB234" s="2"/>
      <c r="EC234" s="105" t="str">
        <f t="shared" si="391"/>
        <v/>
      </c>
      <c r="ED234" s="2"/>
      <c r="EE234" s="105" t="str">
        <f t="shared" si="392"/>
        <v/>
      </c>
      <c r="EF234" s="2"/>
      <c r="EG234" s="6">
        <f t="shared" si="478"/>
        <v>224</v>
      </c>
      <c r="EH234" s="2"/>
      <c r="EI234" s="29" t="str">
        <f>IF(ISBLANK('IP Rules'!P234),"",'IP Rules'!P234)</f>
        <v/>
      </c>
      <c r="EJ234" s="2"/>
      <c r="EK234" s="29" t="str">
        <f>IF(ISBLANK('IP Rules'!R234),"",'IP Rules'!R234)</f>
        <v/>
      </c>
      <c r="EL234" s="2"/>
      <c r="EM234" s="29" t="str">
        <f>IF(ISBLANK('IP Rules'!T234),"",'IP Rules'!T234)</f>
        <v/>
      </c>
      <c r="EN234" s="2"/>
      <c r="EO234" s="7" t="str">
        <f t="shared" si="383"/>
        <v>NO</v>
      </c>
      <c r="EP234" s="7" t="str">
        <f t="shared" si="384"/>
        <v>NO</v>
      </c>
      <c r="EQ234" s="7" t="str">
        <f t="shared" si="385"/>
        <v/>
      </c>
      <c r="ER234" s="7" t="str">
        <f t="shared" si="386"/>
        <v/>
      </c>
      <c r="ES234" s="7" t="str">
        <f>IF(AND(ISNUMBER('IP Rules'!R234),'IP Rules'!R234&gt;=0,'IP Rules'!R234&lt;=65535),"GOOD","BAD")</f>
        <v>BAD</v>
      </c>
      <c r="ET234" s="7" t="str">
        <f>IF(OR(AND(ISNUMBER('IP Rules'!T234),'IP Rules'!T234&gt;=1,'IP Rules'!T234&lt;=65535,'IP Rules'!R234&lt;'IP Rules'!T234),'IP Rules'!T234=""),"GOOD","BAD")</f>
        <v>GOOD</v>
      </c>
      <c r="EU234" s="9" t="str">
        <f t="shared" si="387"/>
        <v/>
      </c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</row>
    <row r="235" spans="1:211" ht="15.75" thickBot="1">
      <c r="A235" s="2"/>
      <c r="B235" s="6">
        <f t="shared" si="477"/>
        <v>225</v>
      </c>
      <c r="C235" s="2"/>
      <c r="D235" s="48" t="str">
        <f>IF(ISBLANK('IP Rules'!H235),"",'IP Rules'!H235)</f>
        <v/>
      </c>
      <c r="E235" s="52" t="str">
        <f t="shared" si="393"/>
        <v/>
      </c>
      <c r="F235" s="52" t="str">
        <f t="shared" si="394"/>
        <v/>
      </c>
      <c r="G235" s="52" t="str">
        <f t="shared" si="395"/>
        <v/>
      </c>
      <c r="H235" s="52" t="str">
        <f t="shared" si="396"/>
        <v/>
      </c>
      <c r="I235" s="52" t="str">
        <f t="shared" si="397"/>
        <v/>
      </c>
      <c r="J235" s="52" t="str">
        <f t="shared" si="398"/>
        <v/>
      </c>
      <c r="K235" s="52" t="str">
        <f t="shared" si="399"/>
        <v/>
      </c>
      <c r="L235" s="52" t="str">
        <f t="shared" si="400"/>
        <v/>
      </c>
      <c r="M235" s="2"/>
      <c r="N235" s="52" t="str">
        <f t="shared" si="401"/>
        <v/>
      </c>
      <c r="O235" s="2"/>
      <c r="P235" s="103" t="str">
        <f>IF(UPPER('IP Rules'!H235)="ANY","",IF(LEN(TRIM('IP Rules'!J235))=0,"",'IP Rules'!J235))</f>
        <v/>
      </c>
      <c r="Q235" s="7" t="str">
        <f t="shared" si="402"/>
        <v/>
      </c>
      <c r="R235" s="109" t="str">
        <f t="shared" si="403"/>
        <v>MISSING</v>
      </c>
      <c r="S235" s="109" t="str">
        <f t="shared" si="404"/>
        <v>MISSING</v>
      </c>
      <c r="T235" s="109" t="str">
        <f t="shared" si="405"/>
        <v>MISSING</v>
      </c>
      <c r="U235" s="110" t="str">
        <f t="shared" si="406"/>
        <v>ERROR</v>
      </c>
      <c r="V235" s="111" t="str">
        <f t="shared" si="407"/>
        <v>ERROR</v>
      </c>
      <c r="W235" s="111" t="str">
        <f t="shared" si="408"/>
        <v>ERROR</v>
      </c>
      <c r="X235" s="111" t="str">
        <f t="shared" si="409"/>
        <v>ERROR</v>
      </c>
      <c r="Y235" s="109" t="str">
        <f t="shared" si="410"/>
        <v>ERROR</v>
      </c>
      <c r="Z235" s="110" t="str">
        <f t="shared" si="411"/>
        <v>ERROR</v>
      </c>
      <c r="AA235" s="109" t="str">
        <f t="shared" si="412"/>
        <v>ERROR</v>
      </c>
      <c r="AB235" s="109" t="str">
        <f t="shared" si="413"/>
        <v>ERROR</v>
      </c>
      <c r="AC235" s="109" t="str">
        <f t="shared" si="414"/>
        <v>ERROR</v>
      </c>
      <c r="AD235" s="109" t="str">
        <f t="shared" si="415"/>
        <v>ERROR</v>
      </c>
      <c r="AE235" s="110" t="str">
        <f t="shared" si="416"/>
        <v>ERROR</v>
      </c>
      <c r="AF235" s="7" t="str">
        <f t="shared" si="417"/>
        <v/>
      </c>
      <c r="AG235" s="104" t="str">
        <f t="shared" si="418"/>
        <v/>
      </c>
      <c r="AH235" s="104" t="str">
        <f t="shared" si="419"/>
        <v/>
      </c>
      <c r="AI235" s="104" t="str">
        <f t="shared" si="420"/>
        <v/>
      </c>
      <c r="AJ235" s="114" t="str">
        <f>IF(AND(Q235&lt;&gt;"ERROR",UPPER('IP Rules'!D235)="GLOBAL",UPPER(N235)="ANY"),"All_IPs","")</f>
        <v/>
      </c>
      <c r="AK235" s="114" t="str">
        <f>IF(AND(Q235&lt;&gt;"ERROR",UPPER('IP Rules'!D235)="NATIONAL",UPPER(N235)="ANY"),"GRP_ALL_CNSP_SUBNETS","")</f>
        <v/>
      </c>
      <c r="AL235" s="104" t="str">
        <f>IF(LEN(TRIM(D235))=0,"",IF(AND(Q235&lt;&gt;"ERROR",UPPER('IP Rules'!H235)&lt;&gt;"ANY"),AI235&amp;N235&amp;"_"&amp;AG235,""))</f>
        <v/>
      </c>
      <c r="AM235" s="109" t="str">
        <f t="shared" si="421"/>
        <v>FAILED CHECKS</v>
      </c>
      <c r="AN235" s="2"/>
      <c r="AO235" s="62" t="str">
        <f t="shared" si="388"/>
        <v/>
      </c>
      <c r="AP235" s="26"/>
      <c r="AQ235" s="62" t="str">
        <f t="shared" si="422"/>
        <v/>
      </c>
      <c r="AR235" s="26"/>
      <c r="AS235" s="6">
        <f>'IP Rules'!F235</f>
        <v>0</v>
      </c>
      <c r="AT235" s="2"/>
      <c r="AU235" s="6">
        <f t="shared" si="423"/>
        <v>225</v>
      </c>
      <c r="AV235" s="2"/>
      <c r="AW235" s="46" t="str">
        <f>IF(ISBLANK('IP Rules'!L235),"",'IP Rules'!L235)</f>
        <v/>
      </c>
      <c r="AX235" s="2"/>
      <c r="AY235" s="52" t="str">
        <f t="shared" si="424"/>
        <v/>
      </c>
      <c r="AZ235" s="52" t="str">
        <f t="shared" si="425"/>
        <v/>
      </c>
      <c r="BA235" s="52" t="str">
        <f t="shared" si="426"/>
        <v/>
      </c>
      <c r="BB235" s="52" t="str">
        <f t="shared" si="427"/>
        <v/>
      </c>
      <c r="BC235" s="52" t="str">
        <f t="shared" si="428"/>
        <v/>
      </c>
      <c r="BD235" s="52" t="str">
        <f t="shared" si="429"/>
        <v/>
      </c>
      <c r="BE235" s="52" t="str">
        <f t="shared" si="430"/>
        <v/>
      </c>
      <c r="BF235" s="52" t="str">
        <f t="shared" si="431"/>
        <v/>
      </c>
      <c r="BG235" s="52" t="str">
        <f t="shared" si="432"/>
        <v/>
      </c>
      <c r="BH235" s="2"/>
      <c r="BI235" s="103" t="str">
        <f>IF(ISBLANK('IP Rules'!N235),"",'IP Rules'!N235)</f>
        <v/>
      </c>
      <c r="BJ235" s="110" t="str">
        <f t="shared" si="481"/>
        <v/>
      </c>
      <c r="BK235" s="109" t="str">
        <f t="shared" si="482"/>
        <v>MISSING</v>
      </c>
      <c r="BL235" s="109" t="str">
        <f t="shared" si="483"/>
        <v>MISSING</v>
      </c>
      <c r="BM235" s="109" t="str">
        <f t="shared" si="484"/>
        <v>MISSING</v>
      </c>
      <c r="BN235" s="110" t="str">
        <f t="shared" si="485"/>
        <v>ERROR</v>
      </c>
      <c r="BO235" s="111" t="str">
        <f t="shared" si="486"/>
        <v>ERROR</v>
      </c>
      <c r="BP235" s="111" t="str">
        <f t="shared" si="487"/>
        <v>ERROR</v>
      </c>
      <c r="BQ235" s="111" t="str">
        <f t="shared" si="488"/>
        <v>ERROR</v>
      </c>
      <c r="BR235" s="109" t="str">
        <f t="shared" si="489"/>
        <v>ERROR</v>
      </c>
      <c r="BS235" s="110" t="str">
        <f t="shared" si="490"/>
        <v>ERROR</v>
      </c>
      <c r="BT235" s="109" t="str">
        <f t="shared" si="433"/>
        <v>ERROR</v>
      </c>
      <c r="BU235" s="109" t="str">
        <f t="shared" si="434"/>
        <v>ERROR</v>
      </c>
      <c r="BV235" s="109" t="str">
        <f t="shared" si="435"/>
        <v>ERROR</v>
      </c>
      <c r="BW235" s="109" t="str">
        <f t="shared" si="436"/>
        <v>ERROR</v>
      </c>
      <c r="BX235" s="110" t="str">
        <f t="shared" si="491"/>
        <v>ERROR</v>
      </c>
      <c r="BY235" s="110" t="str">
        <f t="shared" si="479"/>
        <v/>
      </c>
      <c r="BZ235" s="117" t="str">
        <f t="shared" si="437"/>
        <v>OK</v>
      </c>
      <c r="CA235" s="104" t="str">
        <f t="shared" si="492"/>
        <v/>
      </c>
      <c r="CB235" s="104" t="str">
        <f t="shared" si="493"/>
        <v/>
      </c>
      <c r="CC235" s="104" t="str">
        <f t="shared" si="494"/>
        <v/>
      </c>
      <c r="CD235" s="109" t="str">
        <f t="shared" si="438"/>
        <v>FAILED CHECKS</v>
      </c>
      <c r="CE235" s="22"/>
      <c r="CF235" s="116" t="str">
        <f t="shared" si="495"/>
        <v>ERROR</v>
      </c>
      <c r="CG235" s="116" t="str">
        <f t="shared" si="496"/>
        <v>-</v>
      </c>
      <c r="CH235" s="116" t="str">
        <f t="shared" si="497"/>
        <v>-</v>
      </c>
      <c r="CI235" s="116" t="str">
        <f t="shared" si="498"/>
        <v>-</v>
      </c>
      <c r="CJ235" s="116">
        <f t="shared" si="439"/>
        <v>0</v>
      </c>
      <c r="CK235" s="116">
        <f t="shared" si="440"/>
        <v>0</v>
      </c>
      <c r="CL235" s="116">
        <f t="shared" si="441"/>
        <v>0</v>
      </c>
      <c r="CM235" s="116">
        <f t="shared" si="442"/>
        <v>0</v>
      </c>
      <c r="CN235" s="116">
        <f t="shared" si="443"/>
        <v>0</v>
      </c>
      <c r="CO235" s="116">
        <f t="shared" si="444"/>
        <v>0</v>
      </c>
      <c r="CP235" s="116">
        <f t="shared" si="445"/>
        <v>0</v>
      </c>
      <c r="CQ235" s="116">
        <f t="shared" si="446"/>
        <v>0</v>
      </c>
      <c r="CR235" s="116">
        <f t="shared" si="447"/>
        <v>0</v>
      </c>
      <c r="CS235" s="116">
        <f t="shared" si="448"/>
        <v>0</v>
      </c>
      <c r="CT235" s="116">
        <f t="shared" si="449"/>
        <v>0</v>
      </c>
      <c r="CU235" s="116">
        <f t="shared" si="450"/>
        <v>0</v>
      </c>
      <c r="CV235" s="116">
        <f t="shared" si="451"/>
        <v>0</v>
      </c>
      <c r="CW235" s="116">
        <f t="shared" si="452"/>
        <v>0</v>
      </c>
      <c r="CX235" s="116">
        <f t="shared" si="453"/>
        <v>0</v>
      </c>
      <c r="CY235" s="116">
        <f t="shared" si="454"/>
        <v>0</v>
      </c>
      <c r="CZ235" s="116">
        <f t="shared" si="455"/>
        <v>0</v>
      </c>
      <c r="DA235" s="116">
        <f t="shared" si="456"/>
        <v>0</v>
      </c>
      <c r="DB235" s="116">
        <f t="shared" si="457"/>
        <v>0</v>
      </c>
      <c r="DC235" s="116">
        <f t="shared" si="458"/>
        <v>0</v>
      </c>
      <c r="DD235" s="116">
        <f t="shared" si="459"/>
        <v>0</v>
      </c>
      <c r="DE235" s="116">
        <f t="shared" si="460"/>
        <v>0</v>
      </c>
      <c r="DF235" s="116">
        <f t="shared" si="461"/>
        <v>0</v>
      </c>
      <c r="DG235" s="116">
        <f t="shared" si="462"/>
        <v>0</v>
      </c>
      <c r="DH235" s="116">
        <f t="shared" si="463"/>
        <v>0</v>
      </c>
      <c r="DI235" s="116">
        <f t="shared" si="464"/>
        <v>0</v>
      </c>
      <c r="DJ235" s="116">
        <f t="shared" si="465"/>
        <v>0</v>
      </c>
      <c r="DK235" s="116">
        <f t="shared" si="466"/>
        <v>0</v>
      </c>
      <c r="DL235" s="116">
        <f t="shared" si="467"/>
        <v>0</v>
      </c>
      <c r="DM235" s="116">
        <f t="shared" si="468"/>
        <v>0</v>
      </c>
      <c r="DN235" s="116">
        <f t="shared" si="469"/>
        <v>0</v>
      </c>
      <c r="DO235" s="116">
        <f t="shared" si="470"/>
        <v>0</v>
      </c>
      <c r="DP235" s="116">
        <f t="shared" si="471"/>
        <v>0</v>
      </c>
      <c r="DQ235" s="116">
        <f t="shared" si="472"/>
        <v>0</v>
      </c>
      <c r="DR235" s="116">
        <f t="shared" si="473"/>
        <v>0</v>
      </c>
      <c r="DS235" s="116">
        <f t="shared" si="474"/>
        <v>0</v>
      </c>
      <c r="DT235" s="116">
        <f t="shared" si="480"/>
        <v>0</v>
      </c>
      <c r="DU235" s="116">
        <f t="shared" si="475"/>
        <v>0</v>
      </c>
      <c r="DV235" s="116">
        <f t="shared" si="499"/>
        <v>0</v>
      </c>
      <c r="DW235" s="116">
        <f t="shared" si="500"/>
        <v>0</v>
      </c>
      <c r="DX235" s="114" t="b">
        <f t="shared" si="389"/>
        <v>0</v>
      </c>
      <c r="DY235" s="116" t="str">
        <f t="shared" si="476"/>
        <v>FAILED CHECKS</v>
      </c>
      <c r="DZ235" s="2"/>
      <c r="EA235" s="105" t="str">
        <f t="shared" si="390"/>
        <v/>
      </c>
      <c r="EB235" s="2"/>
      <c r="EC235" s="105" t="str">
        <f t="shared" si="391"/>
        <v/>
      </c>
      <c r="ED235" s="2"/>
      <c r="EE235" s="105" t="str">
        <f t="shared" si="392"/>
        <v/>
      </c>
      <c r="EF235" s="2"/>
      <c r="EG235" s="6">
        <f t="shared" si="478"/>
        <v>225</v>
      </c>
      <c r="EH235" s="2"/>
      <c r="EI235" s="29" t="str">
        <f>IF(ISBLANK('IP Rules'!P235),"",'IP Rules'!P235)</f>
        <v/>
      </c>
      <c r="EJ235" s="2"/>
      <c r="EK235" s="29" t="str">
        <f>IF(ISBLANK('IP Rules'!R235),"",'IP Rules'!R235)</f>
        <v/>
      </c>
      <c r="EL235" s="2"/>
      <c r="EM235" s="29" t="str">
        <f>IF(ISBLANK('IP Rules'!T235),"",'IP Rules'!T235)</f>
        <v/>
      </c>
      <c r="EN235" s="2"/>
      <c r="EO235" s="7" t="str">
        <f t="shared" si="383"/>
        <v>NO</v>
      </c>
      <c r="EP235" s="7" t="str">
        <f t="shared" si="384"/>
        <v>NO</v>
      </c>
      <c r="EQ235" s="7" t="str">
        <f t="shared" si="385"/>
        <v/>
      </c>
      <c r="ER235" s="7" t="str">
        <f t="shared" si="386"/>
        <v/>
      </c>
      <c r="ES235" s="7" t="str">
        <f>IF(AND(ISNUMBER('IP Rules'!R235),'IP Rules'!R235&gt;=0,'IP Rules'!R235&lt;=65535),"GOOD","BAD")</f>
        <v>BAD</v>
      </c>
      <c r="ET235" s="7" t="str">
        <f>IF(OR(AND(ISNUMBER('IP Rules'!T235),'IP Rules'!T235&gt;=1,'IP Rules'!T235&lt;=65535,'IP Rules'!R235&lt;'IP Rules'!T235),'IP Rules'!T235=""),"GOOD","BAD")</f>
        <v>GOOD</v>
      </c>
      <c r="EU235" s="9" t="str">
        <f t="shared" si="387"/>
        <v/>
      </c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</row>
    <row r="236" spans="1:211" ht="15.75" thickBot="1">
      <c r="A236" s="2"/>
      <c r="B236" s="6">
        <f t="shared" si="477"/>
        <v>226</v>
      </c>
      <c r="C236" s="2"/>
      <c r="D236" s="48" t="str">
        <f>IF(ISBLANK('IP Rules'!H236),"",'IP Rules'!H236)</f>
        <v/>
      </c>
      <c r="E236" s="52" t="str">
        <f t="shared" si="393"/>
        <v/>
      </c>
      <c r="F236" s="52" t="str">
        <f t="shared" si="394"/>
        <v/>
      </c>
      <c r="G236" s="52" t="str">
        <f t="shared" si="395"/>
        <v/>
      </c>
      <c r="H236" s="52" t="str">
        <f t="shared" si="396"/>
        <v/>
      </c>
      <c r="I236" s="52" t="str">
        <f t="shared" si="397"/>
        <v/>
      </c>
      <c r="J236" s="52" t="str">
        <f t="shared" si="398"/>
        <v/>
      </c>
      <c r="K236" s="52" t="str">
        <f t="shared" si="399"/>
        <v/>
      </c>
      <c r="L236" s="52" t="str">
        <f t="shared" si="400"/>
        <v/>
      </c>
      <c r="M236" s="2"/>
      <c r="N236" s="52" t="str">
        <f t="shared" si="401"/>
        <v/>
      </c>
      <c r="O236" s="2"/>
      <c r="P236" s="103" t="str">
        <f>IF(UPPER('IP Rules'!H236)="ANY","",IF(LEN(TRIM('IP Rules'!J236))=0,"",'IP Rules'!J236))</f>
        <v/>
      </c>
      <c r="Q236" s="7" t="str">
        <f t="shared" si="402"/>
        <v/>
      </c>
      <c r="R236" s="109" t="str">
        <f t="shared" si="403"/>
        <v>MISSING</v>
      </c>
      <c r="S236" s="109" t="str">
        <f t="shared" si="404"/>
        <v>MISSING</v>
      </c>
      <c r="T236" s="109" t="str">
        <f t="shared" si="405"/>
        <v>MISSING</v>
      </c>
      <c r="U236" s="110" t="str">
        <f t="shared" si="406"/>
        <v>ERROR</v>
      </c>
      <c r="V236" s="111" t="str">
        <f t="shared" si="407"/>
        <v>ERROR</v>
      </c>
      <c r="W236" s="111" t="str">
        <f t="shared" si="408"/>
        <v>ERROR</v>
      </c>
      <c r="X236" s="111" t="str">
        <f t="shared" si="409"/>
        <v>ERROR</v>
      </c>
      <c r="Y236" s="109" t="str">
        <f t="shared" si="410"/>
        <v>ERROR</v>
      </c>
      <c r="Z236" s="110" t="str">
        <f t="shared" si="411"/>
        <v>ERROR</v>
      </c>
      <c r="AA236" s="109" t="str">
        <f t="shared" si="412"/>
        <v>ERROR</v>
      </c>
      <c r="AB236" s="109" t="str">
        <f t="shared" si="413"/>
        <v>ERROR</v>
      </c>
      <c r="AC236" s="109" t="str">
        <f t="shared" si="414"/>
        <v>ERROR</v>
      </c>
      <c r="AD236" s="109" t="str">
        <f t="shared" si="415"/>
        <v>ERROR</v>
      </c>
      <c r="AE236" s="110" t="str">
        <f t="shared" si="416"/>
        <v>ERROR</v>
      </c>
      <c r="AF236" s="7" t="str">
        <f t="shared" si="417"/>
        <v/>
      </c>
      <c r="AG236" s="104" t="str">
        <f t="shared" si="418"/>
        <v/>
      </c>
      <c r="AH236" s="104" t="str">
        <f t="shared" si="419"/>
        <v/>
      </c>
      <c r="AI236" s="104" t="str">
        <f t="shared" si="420"/>
        <v/>
      </c>
      <c r="AJ236" s="114" t="str">
        <f>IF(AND(Q236&lt;&gt;"ERROR",UPPER('IP Rules'!D236)="GLOBAL",UPPER(N236)="ANY"),"All_IPs","")</f>
        <v/>
      </c>
      <c r="AK236" s="114" t="str">
        <f>IF(AND(Q236&lt;&gt;"ERROR",UPPER('IP Rules'!D236)="NATIONAL",UPPER(N236)="ANY"),"GRP_ALL_CNSP_SUBNETS","")</f>
        <v/>
      </c>
      <c r="AL236" s="104" t="str">
        <f>IF(LEN(TRIM(D236))=0,"",IF(AND(Q236&lt;&gt;"ERROR",UPPER('IP Rules'!H236)&lt;&gt;"ANY"),AI236&amp;N236&amp;"_"&amp;AG236,""))</f>
        <v/>
      </c>
      <c r="AM236" s="109" t="str">
        <f t="shared" si="421"/>
        <v>FAILED CHECKS</v>
      </c>
      <c r="AN236" s="2"/>
      <c r="AO236" s="62" t="str">
        <f t="shared" si="388"/>
        <v/>
      </c>
      <c r="AP236" s="26"/>
      <c r="AQ236" s="62" t="str">
        <f t="shared" si="422"/>
        <v/>
      </c>
      <c r="AR236" s="26"/>
      <c r="AS236" s="6">
        <f>'IP Rules'!F236</f>
        <v>0</v>
      </c>
      <c r="AT236" s="2"/>
      <c r="AU236" s="6">
        <f t="shared" si="423"/>
        <v>226</v>
      </c>
      <c r="AV236" s="2"/>
      <c r="AW236" s="46" t="str">
        <f>IF(ISBLANK('IP Rules'!L236),"",'IP Rules'!L236)</f>
        <v/>
      </c>
      <c r="AX236" s="2"/>
      <c r="AY236" s="52" t="str">
        <f t="shared" si="424"/>
        <v/>
      </c>
      <c r="AZ236" s="52" t="str">
        <f t="shared" si="425"/>
        <v/>
      </c>
      <c r="BA236" s="52" t="str">
        <f t="shared" si="426"/>
        <v/>
      </c>
      <c r="BB236" s="52" t="str">
        <f t="shared" si="427"/>
        <v/>
      </c>
      <c r="BC236" s="52" t="str">
        <f t="shared" si="428"/>
        <v/>
      </c>
      <c r="BD236" s="52" t="str">
        <f t="shared" si="429"/>
        <v/>
      </c>
      <c r="BE236" s="52" t="str">
        <f t="shared" si="430"/>
        <v/>
      </c>
      <c r="BF236" s="52" t="str">
        <f t="shared" si="431"/>
        <v/>
      </c>
      <c r="BG236" s="52" t="str">
        <f t="shared" si="432"/>
        <v/>
      </c>
      <c r="BH236" s="2"/>
      <c r="BI236" s="103" t="str">
        <f>IF(ISBLANK('IP Rules'!N236),"",'IP Rules'!N236)</f>
        <v/>
      </c>
      <c r="BJ236" s="110" t="str">
        <f t="shared" si="481"/>
        <v/>
      </c>
      <c r="BK236" s="109" t="str">
        <f t="shared" si="482"/>
        <v>MISSING</v>
      </c>
      <c r="BL236" s="109" t="str">
        <f t="shared" si="483"/>
        <v>MISSING</v>
      </c>
      <c r="BM236" s="109" t="str">
        <f t="shared" si="484"/>
        <v>MISSING</v>
      </c>
      <c r="BN236" s="110" t="str">
        <f t="shared" si="485"/>
        <v>ERROR</v>
      </c>
      <c r="BO236" s="111" t="str">
        <f t="shared" si="486"/>
        <v>ERROR</v>
      </c>
      <c r="BP236" s="111" t="str">
        <f t="shared" si="487"/>
        <v>ERROR</v>
      </c>
      <c r="BQ236" s="111" t="str">
        <f t="shared" si="488"/>
        <v>ERROR</v>
      </c>
      <c r="BR236" s="109" t="str">
        <f t="shared" si="489"/>
        <v>ERROR</v>
      </c>
      <c r="BS236" s="110" t="str">
        <f t="shared" si="490"/>
        <v>ERROR</v>
      </c>
      <c r="BT236" s="109" t="str">
        <f t="shared" si="433"/>
        <v>ERROR</v>
      </c>
      <c r="BU236" s="109" t="str">
        <f t="shared" si="434"/>
        <v>ERROR</v>
      </c>
      <c r="BV236" s="109" t="str">
        <f t="shared" si="435"/>
        <v>ERROR</v>
      </c>
      <c r="BW236" s="109" t="str">
        <f t="shared" si="436"/>
        <v>ERROR</v>
      </c>
      <c r="BX236" s="110" t="str">
        <f t="shared" si="491"/>
        <v>ERROR</v>
      </c>
      <c r="BY236" s="110" t="str">
        <f t="shared" si="479"/>
        <v/>
      </c>
      <c r="BZ236" s="117" t="str">
        <f t="shared" si="437"/>
        <v>OK</v>
      </c>
      <c r="CA236" s="104" t="str">
        <f t="shared" si="492"/>
        <v/>
      </c>
      <c r="CB236" s="104" t="str">
        <f t="shared" si="493"/>
        <v/>
      </c>
      <c r="CC236" s="104" t="str">
        <f t="shared" si="494"/>
        <v/>
      </c>
      <c r="CD236" s="109" t="str">
        <f t="shared" si="438"/>
        <v>FAILED CHECKS</v>
      </c>
      <c r="CE236" s="22"/>
      <c r="CF236" s="116" t="str">
        <f t="shared" si="495"/>
        <v>ERROR</v>
      </c>
      <c r="CG236" s="116" t="str">
        <f t="shared" si="496"/>
        <v>-</v>
      </c>
      <c r="CH236" s="116" t="str">
        <f t="shared" si="497"/>
        <v>-</v>
      </c>
      <c r="CI236" s="116" t="str">
        <f t="shared" si="498"/>
        <v>-</v>
      </c>
      <c r="CJ236" s="116">
        <f t="shared" si="439"/>
        <v>0</v>
      </c>
      <c r="CK236" s="116">
        <f t="shared" si="440"/>
        <v>0</v>
      </c>
      <c r="CL236" s="116">
        <f t="shared" si="441"/>
        <v>0</v>
      </c>
      <c r="CM236" s="116">
        <f t="shared" si="442"/>
        <v>0</v>
      </c>
      <c r="CN236" s="116">
        <f t="shared" si="443"/>
        <v>0</v>
      </c>
      <c r="CO236" s="116">
        <f t="shared" si="444"/>
        <v>0</v>
      </c>
      <c r="CP236" s="116">
        <f t="shared" si="445"/>
        <v>0</v>
      </c>
      <c r="CQ236" s="116">
        <f t="shared" si="446"/>
        <v>0</v>
      </c>
      <c r="CR236" s="116">
        <f t="shared" si="447"/>
        <v>0</v>
      </c>
      <c r="CS236" s="116">
        <f t="shared" si="448"/>
        <v>0</v>
      </c>
      <c r="CT236" s="116">
        <f t="shared" si="449"/>
        <v>0</v>
      </c>
      <c r="CU236" s="116">
        <f t="shared" si="450"/>
        <v>0</v>
      </c>
      <c r="CV236" s="116">
        <f t="shared" si="451"/>
        <v>0</v>
      </c>
      <c r="CW236" s="116">
        <f t="shared" si="452"/>
        <v>0</v>
      </c>
      <c r="CX236" s="116">
        <f t="shared" si="453"/>
        <v>0</v>
      </c>
      <c r="CY236" s="116">
        <f t="shared" si="454"/>
        <v>0</v>
      </c>
      <c r="CZ236" s="116">
        <f t="shared" si="455"/>
        <v>0</v>
      </c>
      <c r="DA236" s="116">
        <f t="shared" si="456"/>
        <v>0</v>
      </c>
      <c r="DB236" s="116">
        <f t="shared" si="457"/>
        <v>0</v>
      </c>
      <c r="DC236" s="116">
        <f t="shared" si="458"/>
        <v>0</v>
      </c>
      <c r="DD236" s="116">
        <f t="shared" si="459"/>
        <v>0</v>
      </c>
      <c r="DE236" s="116">
        <f t="shared" si="460"/>
        <v>0</v>
      </c>
      <c r="DF236" s="116">
        <f t="shared" si="461"/>
        <v>0</v>
      </c>
      <c r="DG236" s="116">
        <f t="shared" si="462"/>
        <v>0</v>
      </c>
      <c r="DH236" s="116">
        <f t="shared" si="463"/>
        <v>0</v>
      </c>
      <c r="DI236" s="116">
        <f t="shared" si="464"/>
        <v>0</v>
      </c>
      <c r="DJ236" s="116">
        <f t="shared" si="465"/>
        <v>0</v>
      </c>
      <c r="DK236" s="116">
        <f t="shared" si="466"/>
        <v>0</v>
      </c>
      <c r="DL236" s="116">
        <f t="shared" si="467"/>
        <v>0</v>
      </c>
      <c r="DM236" s="116">
        <f t="shared" si="468"/>
        <v>0</v>
      </c>
      <c r="DN236" s="116">
        <f t="shared" si="469"/>
        <v>0</v>
      </c>
      <c r="DO236" s="116">
        <f t="shared" si="470"/>
        <v>0</v>
      </c>
      <c r="DP236" s="116">
        <f t="shared" si="471"/>
        <v>0</v>
      </c>
      <c r="DQ236" s="116">
        <f t="shared" si="472"/>
        <v>0</v>
      </c>
      <c r="DR236" s="116">
        <f t="shared" si="473"/>
        <v>0</v>
      </c>
      <c r="DS236" s="116">
        <f t="shared" si="474"/>
        <v>0</v>
      </c>
      <c r="DT236" s="116">
        <f t="shared" si="480"/>
        <v>0</v>
      </c>
      <c r="DU236" s="116">
        <f t="shared" si="475"/>
        <v>0</v>
      </c>
      <c r="DV236" s="116">
        <f t="shared" si="499"/>
        <v>0</v>
      </c>
      <c r="DW236" s="116">
        <f t="shared" si="500"/>
        <v>0</v>
      </c>
      <c r="DX236" s="114" t="b">
        <f t="shared" si="389"/>
        <v>0</v>
      </c>
      <c r="DY236" s="116" t="str">
        <f t="shared" si="476"/>
        <v>FAILED CHECKS</v>
      </c>
      <c r="DZ236" s="2"/>
      <c r="EA236" s="105" t="str">
        <f t="shared" si="390"/>
        <v/>
      </c>
      <c r="EB236" s="2"/>
      <c r="EC236" s="105" t="str">
        <f t="shared" si="391"/>
        <v/>
      </c>
      <c r="ED236" s="2"/>
      <c r="EE236" s="105" t="str">
        <f t="shared" si="392"/>
        <v/>
      </c>
      <c r="EF236" s="2"/>
      <c r="EG236" s="6">
        <f t="shared" si="478"/>
        <v>226</v>
      </c>
      <c r="EH236" s="2"/>
      <c r="EI236" s="29" t="str">
        <f>IF(ISBLANK('IP Rules'!P236),"",'IP Rules'!P236)</f>
        <v/>
      </c>
      <c r="EJ236" s="2"/>
      <c r="EK236" s="29" t="str">
        <f>IF(ISBLANK('IP Rules'!R236),"",'IP Rules'!R236)</f>
        <v/>
      </c>
      <c r="EL236" s="2"/>
      <c r="EM236" s="29" t="str">
        <f>IF(ISBLANK('IP Rules'!T236),"",'IP Rules'!T236)</f>
        <v/>
      </c>
      <c r="EN236" s="2"/>
      <c r="EO236" s="7" t="str">
        <f t="shared" si="383"/>
        <v>NO</v>
      </c>
      <c r="EP236" s="7" t="str">
        <f t="shared" si="384"/>
        <v>NO</v>
      </c>
      <c r="EQ236" s="7" t="str">
        <f t="shared" si="385"/>
        <v/>
      </c>
      <c r="ER236" s="7" t="str">
        <f t="shared" si="386"/>
        <v/>
      </c>
      <c r="ES236" s="7" t="str">
        <f>IF(AND(ISNUMBER('IP Rules'!R236),'IP Rules'!R236&gt;=0,'IP Rules'!R236&lt;=65535),"GOOD","BAD")</f>
        <v>BAD</v>
      </c>
      <c r="ET236" s="7" t="str">
        <f>IF(OR(AND(ISNUMBER('IP Rules'!T236),'IP Rules'!T236&gt;=1,'IP Rules'!T236&lt;=65535,'IP Rules'!R236&lt;'IP Rules'!T236),'IP Rules'!T236=""),"GOOD","BAD")</f>
        <v>GOOD</v>
      </c>
      <c r="EU236" s="9" t="str">
        <f t="shared" si="387"/>
        <v/>
      </c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</row>
    <row r="237" spans="1:211" ht="15.75" thickBot="1">
      <c r="A237" s="2"/>
      <c r="B237" s="6">
        <f t="shared" si="477"/>
        <v>227</v>
      </c>
      <c r="C237" s="2"/>
      <c r="D237" s="48" t="str">
        <f>IF(ISBLANK('IP Rules'!H237),"",'IP Rules'!H237)</f>
        <v/>
      </c>
      <c r="E237" s="52" t="str">
        <f t="shared" si="393"/>
        <v/>
      </c>
      <c r="F237" s="52" t="str">
        <f t="shared" si="394"/>
        <v/>
      </c>
      <c r="G237" s="52" t="str">
        <f t="shared" si="395"/>
        <v/>
      </c>
      <c r="H237" s="52" t="str">
        <f t="shared" si="396"/>
        <v/>
      </c>
      <c r="I237" s="52" t="str">
        <f t="shared" si="397"/>
        <v/>
      </c>
      <c r="J237" s="52" t="str">
        <f t="shared" si="398"/>
        <v/>
      </c>
      <c r="K237" s="52" t="str">
        <f t="shared" si="399"/>
        <v/>
      </c>
      <c r="L237" s="52" t="str">
        <f t="shared" si="400"/>
        <v/>
      </c>
      <c r="M237" s="2"/>
      <c r="N237" s="52" t="str">
        <f t="shared" si="401"/>
        <v/>
      </c>
      <c r="O237" s="2"/>
      <c r="P237" s="103" t="str">
        <f>IF(UPPER('IP Rules'!H237)="ANY","",IF(LEN(TRIM('IP Rules'!J237))=0,"",'IP Rules'!J237))</f>
        <v/>
      </c>
      <c r="Q237" s="7" t="str">
        <f t="shared" si="402"/>
        <v/>
      </c>
      <c r="R237" s="109" t="str">
        <f t="shared" si="403"/>
        <v>MISSING</v>
      </c>
      <c r="S237" s="109" t="str">
        <f t="shared" si="404"/>
        <v>MISSING</v>
      </c>
      <c r="T237" s="109" t="str">
        <f t="shared" si="405"/>
        <v>MISSING</v>
      </c>
      <c r="U237" s="110" t="str">
        <f t="shared" si="406"/>
        <v>ERROR</v>
      </c>
      <c r="V237" s="111" t="str">
        <f t="shared" si="407"/>
        <v>ERROR</v>
      </c>
      <c r="W237" s="111" t="str">
        <f t="shared" si="408"/>
        <v>ERROR</v>
      </c>
      <c r="X237" s="111" t="str">
        <f t="shared" si="409"/>
        <v>ERROR</v>
      </c>
      <c r="Y237" s="109" t="str">
        <f t="shared" si="410"/>
        <v>ERROR</v>
      </c>
      <c r="Z237" s="110" t="str">
        <f t="shared" si="411"/>
        <v>ERROR</v>
      </c>
      <c r="AA237" s="109" t="str">
        <f t="shared" si="412"/>
        <v>ERROR</v>
      </c>
      <c r="AB237" s="109" t="str">
        <f t="shared" si="413"/>
        <v>ERROR</v>
      </c>
      <c r="AC237" s="109" t="str">
        <f t="shared" si="414"/>
        <v>ERROR</v>
      </c>
      <c r="AD237" s="109" t="str">
        <f t="shared" si="415"/>
        <v>ERROR</v>
      </c>
      <c r="AE237" s="110" t="str">
        <f t="shared" si="416"/>
        <v>ERROR</v>
      </c>
      <c r="AF237" s="7" t="str">
        <f t="shared" si="417"/>
        <v/>
      </c>
      <c r="AG237" s="104" t="str">
        <f t="shared" si="418"/>
        <v/>
      </c>
      <c r="AH237" s="104" t="str">
        <f t="shared" si="419"/>
        <v/>
      </c>
      <c r="AI237" s="104" t="str">
        <f t="shared" si="420"/>
        <v/>
      </c>
      <c r="AJ237" s="114" t="str">
        <f>IF(AND(Q237&lt;&gt;"ERROR",UPPER('IP Rules'!D237)="GLOBAL",UPPER(N237)="ANY"),"All_IPs","")</f>
        <v/>
      </c>
      <c r="AK237" s="114" t="str">
        <f>IF(AND(Q237&lt;&gt;"ERROR",UPPER('IP Rules'!D237)="NATIONAL",UPPER(N237)="ANY"),"GRP_ALL_CNSP_SUBNETS","")</f>
        <v/>
      </c>
      <c r="AL237" s="104" t="str">
        <f>IF(LEN(TRIM(D237))=0,"",IF(AND(Q237&lt;&gt;"ERROR",UPPER('IP Rules'!H237)&lt;&gt;"ANY"),AI237&amp;N237&amp;"_"&amp;AG237,""))</f>
        <v/>
      </c>
      <c r="AM237" s="109" t="str">
        <f t="shared" si="421"/>
        <v>FAILED CHECKS</v>
      </c>
      <c r="AN237" s="2"/>
      <c r="AO237" s="62" t="str">
        <f t="shared" si="388"/>
        <v/>
      </c>
      <c r="AP237" s="26"/>
      <c r="AQ237" s="62" t="str">
        <f t="shared" si="422"/>
        <v/>
      </c>
      <c r="AR237" s="26"/>
      <c r="AS237" s="6">
        <f>'IP Rules'!F237</f>
        <v>0</v>
      </c>
      <c r="AT237" s="2"/>
      <c r="AU237" s="6">
        <f t="shared" si="423"/>
        <v>227</v>
      </c>
      <c r="AV237" s="2"/>
      <c r="AW237" s="46" t="str">
        <f>IF(ISBLANK('IP Rules'!L237),"",'IP Rules'!L237)</f>
        <v/>
      </c>
      <c r="AX237" s="2"/>
      <c r="AY237" s="52" t="str">
        <f t="shared" si="424"/>
        <v/>
      </c>
      <c r="AZ237" s="52" t="str">
        <f t="shared" si="425"/>
        <v/>
      </c>
      <c r="BA237" s="52" t="str">
        <f t="shared" si="426"/>
        <v/>
      </c>
      <c r="BB237" s="52" t="str">
        <f t="shared" si="427"/>
        <v/>
      </c>
      <c r="BC237" s="52" t="str">
        <f t="shared" si="428"/>
        <v/>
      </c>
      <c r="BD237" s="52" t="str">
        <f t="shared" si="429"/>
        <v/>
      </c>
      <c r="BE237" s="52" t="str">
        <f t="shared" si="430"/>
        <v/>
      </c>
      <c r="BF237" s="52" t="str">
        <f t="shared" si="431"/>
        <v/>
      </c>
      <c r="BG237" s="52" t="str">
        <f t="shared" si="432"/>
        <v/>
      </c>
      <c r="BH237" s="2"/>
      <c r="BI237" s="103" t="str">
        <f>IF(ISBLANK('IP Rules'!N237),"",'IP Rules'!N237)</f>
        <v/>
      </c>
      <c r="BJ237" s="110" t="str">
        <f t="shared" si="481"/>
        <v/>
      </c>
      <c r="BK237" s="109" t="str">
        <f t="shared" si="482"/>
        <v>MISSING</v>
      </c>
      <c r="BL237" s="109" t="str">
        <f t="shared" si="483"/>
        <v>MISSING</v>
      </c>
      <c r="BM237" s="109" t="str">
        <f t="shared" si="484"/>
        <v>MISSING</v>
      </c>
      <c r="BN237" s="110" t="str">
        <f t="shared" si="485"/>
        <v>ERROR</v>
      </c>
      <c r="BO237" s="111" t="str">
        <f t="shared" si="486"/>
        <v>ERROR</v>
      </c>
      <c r="BP237" s="111" t="str">
        <f t="shared" si="487"/>
        <v>ERROR</v>
      </c>
      <c r="BQ237" s="111" t="str">
        <f t="shared" si="488"/>
        <v>ERROR</v>
      </c>
      <c r="BR237" s="109" t="str">
        <f t="shared" si="489"/>
        <v>ERROR</v>
      </c>
      <c r="BS237" s="110" t="str">
        <f t="shared" si="490"/>
        <v>ERROR</v>
      </c>
      <c r="BT237" s="109" t="str">
        <f t="shared" si="433"/>
        <v>ERROR</v>
      </c>
      <c r="BU237" s="109" t="str">
        <f t="shared" si="434"/>
        <v>ERROR</v>
      </c>
      <c r="BV237" s="109" t="str">
        <f t="shared" si="435"/>
        <v>ERROR</v>
      </c>
      <c r="BW237" s="109" t="str">
        <f t="shared" si="436"/>
        <v>ERROR</v>
      </c>
      <c r="BX237" s="110" t="str">
        <f t="shared" si="491"/>
        <v>ERROR</v>
      </c>
      <c r="BY237" s="110" t="str">
        <f t="shared" si="479"/>
        <v/>
      </c>
      <c r="BZ237" s="117" t="str">
        <f t="shared" si="437"/>
        <v>OK</v>
      </c>
      <c r="CA237" s="104" t="str">
        <f t="shared" si="492"/>
        <v/>
      </c>
      <c r="CB237" s="104" t="str">
        <f t="shared" si="493"/>
        <v/>
      </c>
      <c r="CC237" s="104" t="str">
        <f t="shared" si="494"/>
        <v/>
      </c>
      <c r="CD237" s="109" t="str">
        <f t="shared" si="438"/>
        <v>FAILED CHECKS</v>
      </c>
      <c r="CE237" s="22"/>
      <c r="CF237" s="116" t="str">
        <f t="shared" si="495"/>
        <v>ERROR</v>
      </c>
      <c r="CG237" s="116" t="str">
        <f t="shared" si="496"/>
        <v>-</v>
      </c>
      <c r="CH237" s="116" t="str">
        <f t="shared" si="497"/>
        <v>-</v>
      </c>
      <c r="CI237" s="116" t="str">
        <f t="shared" si="498"/>
        <v>-</v>
      </c>
      <c r="CJ237" s="116">
        <f t="shared" si="439"/>
        <v>0</v>
      </c>
      <c r="CK237" s="116">
        <f t="shared" si="440"/>
        <v>0</v>
      </c>
      <c r="CL237" s="116">
        <f t="shared" si="441"/>
        <v>0</v>
      </c>
      <c r="CM237" s="116">
        <f t="shared" si="442"/>
        <v>0</v>
      </c>
      <c r="CN237" s="116">
        <f t="shared" si="443"/>
        <v>0</v>
      </c>
      <c r="CO237" s="116">
        <f t="shared" si="444"/>
        <v>0</v>
      </c>
      <c r="CP237" s="116">
        <f t="shared" si="445"/>
        <v>0</v>
      </c>
      <c r="CQ237" s="116">
        <f t="shared" si="446"/>
        <v>0</v>
      </c>
      <c r="CR237" s="116">
        <f t="shared" si="447"/>
        <v>0</v>
      </c>
      <c r="CS237" s="116">
        <f t="shared" si="448"/>
        <v>0</v>
      </c>
      <c r="CT237" s="116">
        <f t="shared" si="449"/>
        <v>0</v>
      </c>
      <c r="CU237" s="116">
        <f t="shared" si="450"/>
        <v>0</v>
      </c>
      <c r="CV237" s="116">
        <f t="shared" si="451"/>
        <v>0</v>
      </c>
      <c r="CW237" s="116">
        <f t="shared" si="452"/>
        <v>0</v>
      </c>
      <c r="CX237" s="116">
        <f t="shared" si="453"/>
        <v>0</v>
      </c>
      <c r="CY237" s="116">
        <f t="shared" si="454"/>
        <v>0</v>
      </c>
      <c r="CZ237" s="116">
        <f t="shared" si="455"/>
        <v>0</v>
      </c>
      <c r="DA237" s="116">
        <f t="shared" si="456"/>
        <v>0</v>
      </c>
      <c r="DB237" s="116">
        <f t="shared" si="457"/>
        <v>0</v>
      </c>
      <c r="DC237" s="116">
        <f t="shared" si="458"/>
        <v>0</v>
      </c>
      <c r="DD237" s="116">
        <f t="shared" si="459"/>
        <v>0</v>
      </c>
      <c r="DE237" s="116">
        <f t="shared" si="460"/>
        <v>0</v>
      </c>
      <c r="DF237" s="116">
        <f t="shared" si="461"/>
        <v>0</v>
      </c>
      <c r="DG237" s="116">
        <f t="shared" si="462"/>
        <v>0</v>
      </c>
      <c r="DH237" s="116">
        <f t="shared" si="463"/>
        <v>0</v>
      </c>
      <c r="DI237" s="116">
        <f t="shared" si="464"/>
        <v>0</v>
      </c>
      <c r="DJ237" s="116">
        <f t="shared" si="465"/>
        <v>0</v>
      </c>
      <c r="DK237" s="116">
        <f t="shared" si="466"/>
        <v>0</v>
      </c>
      <c r="DL237" s="116">
        <f t="shared" si="467"/>
        <v>0</v>
      </c>
      <c r="DM237" s="116">
        <f t="shared" si="468"/>
        <v>0</v>
      </c>
      <c r="DN237" s="116">
        <f t="shared" si="469"/>
        <v>0</v>
      </c>
      <c r="DO237" s="116">
        <f t="shared" si="470"/>
        <v>0</v>
      </c>
      <c r="DP237" s="116">
        <f t="shared" si="471"/>
        <v>0</v>
      </c>
      <c r="DQ237" s="116">
        <f t="shared" si="472"/>
        <v>0</v>
      </c>
      <c r="DR237" s="116">
        <f t="shared" si="473"/>
        <v>0</v>
      </c>
      <c r="DS237" s="116">
        <f t="shared" si="474"/>
        <v>0</v>
      </c>
      <c r="DT237" s="116">
        <f t="shared" si="480"/>
        <v>0</v>
      </c>
      <c r="DU237" s="116">
        <f t="shared" si="475"/>
        <v>0</v>
      </c>
      <c r="DV237" s="116">
        <f t="shared" si="499"/>
        <v>0</v>
      </c>
      <c r="DW237" s="116">
        <f t="shared" si="500"/>
        <v>0</v>
      </c>
      <c r="DX237" s="114" t="b">
        <f t="shared" si="389"/>
        <v>0</v>
      </c>
      <c r="DY237" s="116" t="str">
        <f t="shared" si="476"/>
        <v>FAILED CHECKS</v>
      </c>
      <c r="DZ237" s="2"/>
      <c r="EA237" s="105" t="str">
        <f t="shared" si="390"/>
        <v/>
      </c>
      <c r="EB237" s="2"/>
      <c r="EC237" s="105" t="str">
        <f t="shared" si="391"/>
        <v/>
      </c>
      <c r="ED237" s="2"/>
      <c r="EE237" s="105" t="str">
        <f t="shared" si="392"/>
        <v/>
      </c>
      <c r="EF237" s="2"/>
      <c r="EG237" s="6">
        <f t="shared" si="478"/>
        <v>227</v>
      </c>
      <c r="EH237" s="2"/>
      <c r="EI237" s="29" t="str">
        <f>IF(ISBLANK('IP Rules'!P237),"",'IP Rules'!P237)</f>
        <v/>
      </c>
      <c r="EJ237" s="2"/>
      <c r="EK237" s="29" t="str">
        <f>IF(ISBLANK('IP Rules'!R237),"",'IP Rules'!R237)</f>
        <v/>
      </c>
      <c r="EL237" s="2"/>
      <c r="EM237" s="29" t="str">
        <f>IF(ISBLANK('IP Rules'!T237),"",'IP Rules'!T237)</f>
        <v/>
      </c>
      <c r="EN237" s="2"/>
      <c r="EO237" s="7" t="str">
        <f t="shared" si="383"/>
        <v>NO</v>
      </c>
      <c r="EP237" s="7" t="str">
        <f t="shared" si="384"/>
        <v>NO</v>
      </c>
      <c r="EQ237" s="7" t="str">
        <f t="shared" si="385"/>
        <v/>
      </c>
      <c r="ER237" s="7" t="str">
        <f t="shared" si="386"/>
        <v/>
      </c>
      <c r="ES237" s="7" t="str">
        <f>IF(AND(ISNUMBER('IP Rules'!R237),'IP Rules'!R237&gt;=0,'IP Rules'!R237&lt;=65535),"GOOD","BAD")</f>
        <v>BAD</v>
      </c>
      <c r="ET237" s="7" t="str">
        <f>IF(OR(AND(ISNUMBER('IP Rules'!T237),'IP Rules'!T237&gt;=1,'IP Rules'!T237&lt;=65535,'IP Rules'!R237&lt;'IP Rules'!T237),'IP Rules'!T237=""),"GOOD","BAD")</f>
        <v>GOOD</v>
      </c>
      <c r="EU237" s="9" t="str">
        <f t="shared" si="387"/>
        <v/>
      </c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</row>
    <row r="238" spans="1:211" ht="15.75" thickBot="1">
      <c r="A238" s="2"/>
      <c r="B238" s="6">
        <f t="shared" si="477"/>
        <v>228</v>
      </c>
      <c r="C238" s="2"/>
      <c r="D238" s="48" t="str">
        <f>IF(ISBLANK('IP Rules'!H238),"",'IP Rules'!H238)</f>
        <v/>
      </c>
      <c r="E238" s="52" t="str">
        <f t="shared" si="393"/>
        <v/>
      </c>
      <c r="F238" s="52" t="str">
        <f t="shared" si="394"/>
        <v/>
      </c>
      <c r="G238" s="52" t="str">
        <f t="shared" si="395"/>
        <v/>
      </c>
      <c r="H238" s="52" t="str">
        <f t="shared" si="396"/>
        <v/>
      </c>
      <c r="I238" s="52" t="str">
        <f t="shared" si="397"/>
        <v/>
      </c>
      <c r="J238" s="52" t="str">
        <f t="shared" si="398"/>
        <v/>
      </c>
      <c r="K238" s="52" t="str">
        <f t="shared" si="399"/>
        <v/>
      </c>
      <c r="L238" s="52" t="str">
        <f t="shared" si="400"/>
        <v/>
      </c>
      <c r="M238" s="2"/>
      <c r="N238" s="52" t="str">
        <f t="shared" si="401"/>
        <v/>
      </c>
      <c r="O238" s="2"/>
      <c r="P238" s="103" t="str">
        <f>IF(UPPER('IP Rules'!H238)="ANY","",IF(LEN(TRIM('IP Rules'!J238))=0,"",'IP Rules'!J238))</f>
        <v/>
      </c>
      <c r="Q238" s="7" t="str">
        <f t="shared" si="402"/>
        <v/>
      </c>
      <c r="R238" s="109" t="str">
        <f t="shared" si="403"/>
        <v>MISSING</v>
      </c>
      <c r="S238" s="109" t="str">
        <f t="shared" si="404"/>
        <v>MISSING</v>
      </c>
      <c r="T238" s="109" t="str">
        <f t="shared" si="405"/>
        <v>MISSING</v>
      </c>
      <c r="U238" s="110" t="str">
        <f t="shared" si="406"/>
        <v>ERROR</v>
      </c>
      <c r="V238" s="111" t="str">
        <f t="shared" si="407"/>
        <v>ERROR</v>
      </c>
      <c r="W238" s="111" t="str">
        <f t="shared" si="408"/>
        <v>ERROR</v>
      </c>
      <c r="X238" s="111" t="str">
        <f t="shared" si="409"/>
        <v>ERROR</v>
      </c>
      <c r="Y238" s="109" t="str">
        <f t="shared" si="410"/>
        <v>ERROR</v>
      </c>
      <c r="Z238" s="110" t="str">
        <f t="shared" si="411"/>
        <v>ERROR</v>
      </c>
      <c r="AA238" s="109" t="str">
        <f t="shared" si="412"/>
        <v>ERROR</v>
      </c>
      <c r="AB238" s="109" t="str">
        <f t="shared" si="413"/>
        <v>ERROR</v>
      </c>
      <c r="AC238" s="109" t="str">
        <f t="shared" si="414"/>
        <v>ERROR</v>
      </c>
      <c r="AD238" s="109" t="str">
        <f t="shared" si="415"/>
        <v>ERROR</v>
      </c>
      <c r="AE238" s="110" t="str">
        <f t="shared" si="416"/>
        <v>ERROR</v>
      </c>
      <c r="AF238" s="7" t="str">
        <f t="shared" si="417"/>
        <v/>
      </c>
      <c r="AG238" s="104" t="str">
        <f t="shared" si="418"/>
        <v/>
      </c>
      <c r="AH238" s="104" t="str">
        <f t="shared" si="419"/>
        <v/>
      </c>
      <c r="AI238" s="104" t="str">
        <f t="shared" si="420"/>
        <v/>
      </c>
      <c r="AJ238" s="114" t="str">
        <f>IF(AND(Q238&lt;&gt;"ERROR",UPPER('IP Rules'!D238)="GLOBAL",UPPER(N238)="ANY"),"All_IPs","")</f>
        <v/>
      </c>
      <c r="AK238" s="114" t="str">
        <f>IF(AND(Q238&lt;&gt;"ERROR",UPPER('IP Rules'!D238)="NATIONAL",UPPER(N238)="ANY"),"GRP_ALL_CNSP_SUBNETS","")</f>
        <v/>
      </c>
      <c r="AL238" s="104" t="str">
        <f>IF(LEN(TRIM(D238))=0,"",IF(AND(Q238&lt;&gt;"ERROR",UPPER('IP Rules'!H238)&lt;&gt;"ANY"),AI238&amp;N238&amp;"_"&amp;AG238,""))</f>
        <v/>
      </c>
      <c r="AM238" s="109" t="str">
        <f t="shared" si="421"/>
        <v>FAILED CHECKS</v>
      </c>
      <c r="AN238" s="2"/>
      <c r="AO238" s="62" t="str">
        <f t="shared" si="388"/>
        <v/>
      </c>
      <c r="AP238" s="26"/>
      <c r="AQ238" s="62" t="str">
        <f t="shared" si="422"/>
        <v/>
      </c>
      <c r="AR238" s="26"/>
      <c r="AS238" s="6">
        <f>'IP Rules'!F238</f>
        <v>0</v>
      </c>
      <c r="AT238" s="2"/>
      <c r="AU238" s="6">
        <f t="shared" si="423"/>
        <v>228</v>
      </c>
      <c r="AV238" s="2"/>
      <c r="AW238" s="46" t="str">
        <f>IF(ISBLANK('IP Rules'!L238),"",'IP Rules'!L238)</f>
        <v/>
      </c>
      <c r="AX238" s="2"/>
      <c r="AY238" s="52" t="str">
        <f t="shared" si="424"/>
        <v/>
      </c>
      <c r="AZ238" s="52" t="str">
        <f t="shared" si="425"/>
        <v/>
      </c>
      <c r="BA238" s="52" t="str">
        <f t="shared" si="426"/>
        <v/>
      </c>
      <c r="BB238" s="52" t="str">
        <f t="shared" si="427"/>
        <v/>
      </c>
      <c r="BC238" s="52" t="str">
        <f t="shared" si="428"/>
        <v/>
      </c>
      <c r="BD238" s="52" t="str">
        <f t="shared" si="429"/>
        <v/>
      </c>
      <c r="BE238" s="52" t="str">
        <f t="shared" si="430"/>
        <v/>
      </c>
      <c r="BF238" s="52" t="str">
        <f t="shared" si="431"/>
        <v/>
      </c>
      <c r="BG238" s="52" t="str">
        <f t="shared" si="432"/>
        <v/>
      </c>
      <c r="BH238" s="2"/>
      <c r="BI238" s="103" t="str">
        <f>IF(ISBLANK('IP Rules'!N238),"",'IP Rules'!N238)</f>
        <v/>
      </c>
      <c r="BJ238" s="110" t="str">
        <f t="shared" si="481"/>
        <v/>
      </c>
      <c r="BK238" s="109" t="str">
        <f t="shared" si="482"/>
        <v>MISSING</v>
      </c>
      <c r="BL238" s="109" t="str">
        <f t="shared" si="483"/>
        <v>MISSING</v>
      </c>
      <c r="BM238" s="109" t="str">
        <f t="shared" si="484"/>
        <v>MISSING</v>
      </c>
      <c r="BN238" s="110" t="str">
        <f t="shared" si="485"/>
        <v>ERROR</v>
      </c>
      <c r="BO238" s="111" t="str">
        <f t="shared" si="486"/>
        <v>ERROR</v>
      </c>
      <c r="BP238" s="111" t="str">
        <f t="shared" si="487"/>
        <v>ERROR</v>
      </c>
      <c r="BQ238" s="111" t="str">
        <f t="shared" si="488"/>
        <v>ERROR</v>
      </c>
      <c r="BR238" s="109" t="str">
        <f t="shared" si="489"/>
        <v>ERROR</v>
      </c>
      <c r="BS238" s="110" t="str">
        <f t="shared" si="490"/>
        <v>ERROR</v>
      </c>
      <c r="BT238" s="109" t="str">
        <f t="shared" si="433"/>
        <v>ERROR</v>
      </c>
      <c r="BU238" s="109" t="str">
        <f t="shared" si="434"/>
        <v>ERROR</v>
      </c>
      <c r="BV238" s="109" t="str">
        <f t="shared" si="435"/>
        <v>ERROR</v>
      </c>
      <c r="BW238" s="109" t="str">
        <f t="shared" si="436"/>
        <v>ERROR</v>
      </c>
      <c r="BX238" s="110" t="str">
        <f t="shared" si="491"/>
        <v>ERROR</v>
      </c>
      <c r="BY238" s="110" t="str">
        <f t="shared" si="479"/>
        <v/>
      </c>
      <c r="BZ238" s="117" t="str">
        <f t="shared" si="437"/>
        <v>OK</v>
      </c>
      <c r="CA238" s="104" t="str">
        <f t="shared" si="492"/>
        <v/>
      </c>
      <c r="CB238" s="104" t="str">
        <f t="shared" si="493"/>
        <v/>
      </c>
      <c r="CC238" s="104" t="str">
        <f t="shared" si="494"/>
        <v/>
      </c>
      <c r="CD238" s="109" t="str">
        <f t="shared" si="438"/>
        <v>FAILED CHECKS</v>
      </c>
      <c r="CE238" s="22"/>
      <c r="CF238" s="116" t="str">
        <f t="shared" si="495"/>
        <v>ERROR</v>
      </c>
      <c r="CG238" s="116" t="str">
        <f t="shared" si="496"/>
        <v>-</v>
      </c>
      <c r="CH238" s="116" t="str">
        <f t="shared" si="497"/>
        <v>-</v>
      </c>
      <c r="CI238" s="116" t="str">
        <f t="shared" si="498"/>
        <v>-</v>
      </c>
      <c r="CJ238" s="116">
        <f t="shared" si="439"/>
        <v>0</v>
      </c>
      <c r="CK238" s="116">
        <f t="shared" si="440"/>
        <v>0</v>
      </c>
      <c r="CL238" s="116">
        <f t="shared" si="441"/>
        <v>0</v>
      </c>
      <c r="CM238" s="116">
        <f t="shared" si="442"/>
        <v>0</v>
      </c>
      <c r="CN238" s="116">
        <f t="shared" si="443"/>
        <v>0</v>
      </c>
      <c r="CO238" s="116">
        <f t="shared" si="444"/>
        <v>0</v>
      </c>
      <c r="CP238" s="116">
        <f t="shared" si="445"/>
        <v>0</v>
      </c>
      <c r="CQ238" s="116">
        <f t="shared" si="446"/>
        <v>0</v>
      </c>
      <c r="CR238" s="116">
        <f t="shared" si="447"/>
        <v>0</v>
      </c>
      <c r="CS238" s="116">
        <f t="shared" si="448"/>
        <v>0</v>
      </c>
      <c r="CT238" s="116">
        <f t="shared" si="449"/>
        <v>0</v>
      </c>
      <c r="CU238" s="116">
        <f t="shared" si="450"/>
        <v>0</v>
      </c>
      <c r="CV238" s="116">
        <f t="shared" si="451"/>
        <v>0</v>
      </c>
      <c r="CW238" s="116">
        <f t="shared" si="452"/>
        <v>0</v>
      </c>
      <c r="CX238" s="116">
        <f t="shared" si="453"/>
        <v>0</v>
      </c>
      <c r="CY238" s="116">
        <f t="shared" si="454"/>
        <v>0</v>
      </c>
      <c r="CZ238" s="116">
        <f t="shared" si="455"/>
        <v>0</v>
      </c>
      <c r="DA238" s="116">
        <f t="shared" si="456"/>
        <v>0</v>
      </c>
      <c r="DB238" s="116">
        <f t="shared" si="457"/>
        <v>0</v>
      </c>
      <c r="DC238" s="116">
        <f t="shared" si="458"/>
        <v>0</v>
      </c>
      <c r="DD238" s="116">
        <f t="shared" si="459"/>
        <v>0</v>
      </c>
      <c r="DE238" s="116">
        <f t="shared" si="460"/>
        <v>0</v>
      </c>
      <c r="DF238" s="116">
        <f t="shared" si="461"/>
        <v>0</v>
      </c>
      <c r="DG238" s="116">
        <f t="shared" si="462"/>
        <v>0</v>
      </c>
      <c r="DH238" s="116">
        <f t="shared" si="463"/>
        <v>0</v>
      </c>
      <c r="DI238" s="116">
        <f t="shared" si="464"/>
        <v>0</v>
      </c>
      <c r="DJ238" s="116">
        <f t="shared" si="465"/>
        <v>0</v>
      </c>
      <c r="DK238" s="116">
        <f t="shared" si="466"/>
        <v>0</v>
      </c>
      <c r="DL238" s="116">
        <f t="shared" si="467"/>
        <v>0</v>
      </c>
      <c r="DM238" s="116">
        <f t="shared" si="468"/>
        <v>0</v>
      </c>
      <c r="DN238" s="116">
        <f t="shared" si="469"/>
        <v>0</v>
      </c>
      <c r="DO238" s="116">
        <f t="shared" si="470"/>
        <v>0</v>
      </c>
      <c r="DP238" s="116">
        <f t="shared" si="471"/>
        <v>0</v>
      </c>
      <c r="DQ238" s="116">
        <f t="shared" si="472"/>
        <v>0</v>
      </c>
      <c r="DR238" s="116">
        <f t="shared" si="473"/>
        <v>0</v>
      </c>
      <c r="DS238" s="116">
        <f t="shared" si="474"/>
        <v>0</v>
      </c>
      <c r="DT238" s="116">
        <f t="shared" si="480"/>
        <v>0</v>
      </c>
      <c r="DU238" s="116">
        <f t="shared" si="475"/>
        <v>0</v>
      </c>
      <c r="DV238" s="116">
        <f t="shared" si="499"/>
        <v>0</v>
      </c>
      <c r="DW238" s="116">
        <f t="shared" si="500"/>
        <v>0</v>
      </c>
      <c r="DX238" s="114" t="b">
        <f t="shared" si="389"/>
        <v>0</v>
      </c>
      <c r="DY238" s="116" t="str">
        <f t="shared" si="476"/>
        <v>FAILED CHECKS</v>
      </c>
      <c r="DZ238" s="2"/>
      <c r="EA238" s="105" t="str">
        <f t="shared" si="390"/>
        <v/>
      </c>
      <c r="EB238" s="2"/>
      <c r="EC238" s="105" t="str">
        <f t="shared" si="391"/>
        <v/>
      </c>
      <c r="ED238" s="2"/>
      <c r="EE238" s="105" t="str">
        <f t="shared" si="392"/>
        <v/>
      </c>
      <c r="EF238" s="2"/>
      <c r="EG238" s="6">
        <f t="shared" si="478"/>
        <v>228</v>
      </c>
      <c r="EH238" s="2"/>
      <c r="EI238" s="29" t="str">
        <f>IF(ISBLANK('IP Rules'!P238),"",'IP Rules'!P238)</f>
        <v/>
      </c>
      <c r="EJ238" s="2"/>
      <c r="EK238" s="29" t="str">
        <f>IF(ISBLANK('IP Rules'!R238),"",'IP Rules'!R238)</f>
        <v/>
      </c>
      <c r="EL238" s="2"/>
      <c r="EM238" s="29" t="str">
        <f>IF(ISBLANK('IP Rules'!T238),"",'IP Rules'!T238)</f>
        <v/>
      </c>
      <c r="EN238" s="2"/>
      <c r="EO238" s="7" t="str">
        <f t="shared" si="383"/>
        <v>NO</v>
      </c>
      <c r="EP238" s="7" t="str">
        <f t="shared" si="384"/>
        <v>NO</v>
      </c>
      <c r="EQ238" s="7" t="str">
        <f t="shared" si="385"/>
        <v/>
      </c>
      <c r="ER238" s="7" t="str">
        <f t="shared" si="386"/>
        <v/>
      </c>
      <c r="ES238" s="7" t="str">
        <f>IF(AND(ISNUMBER('IP Rules'!R238),'IP Rules'!R238&gt;=0,'IP Rules'!R238&lt;=65535),"GOOD","BAD")</f>
        <v>BAD</v>
      </c>
      <c r="ET238" s="7" t="str">
        <f>IF(OR(AND(ISNUMBER('IP Rules'!T238),'IP Rules'!T238&gt;=1,'IP Rules'!T238&lt;=65535,'IP Rules'!R238&lt;'IP Rules'!T238),'IP Rules'!T238=""),"GOOD","BAD")</f>
        <v>GOOD</v>
      </c>
      <c r="EU238" s="9" t="str">
        <f t="shared" si="387"/>
        <v/>
      </c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</row>
    <row r="239" spans="1:211" ht="15.75" thickBot="1">
      <c r="A239" s="2"/>
      <c r="B239" s="6">
        <f t="shared" si="477"/>
        <v>229</v>
      </c>
      <c r="C239" s="2"/>
      <c r="D239" s="48" t="str">
        <f>IF(ISBLANK('IP Rules'!H239),"",'IP Rules'!H239)</f>
        <v/>
      </c>
      <c r="E239" s="52" t="str">
        <f t="shared" si="393"/>
        <v/>
      </c>
      <c r="F239" s="52" t="str">
        <f t="shared" si="394"/>
        <v/>
      </c>
      <c r="G239" s="52" t="str">
        <f t="shared" si="395"/>
        <v/>
      </c>
      <c r="H239" s="52" t="str">
        <f t="shared" si="396"/>
        <v/>
      </c>
      <c r="I239" s="52" t="str">
        <f t="shared" si="397"/>
        <v/>
      </c>
      <c r="J239" s="52" t="str">
        <f t="shared" si="398"/>
        <v/>
      </c>
      <c r="K239" s="52" t="str">
        <f t="shared" si="399"/>
        <v/>
      </c>
      <c r="L239" s="52" t="str">
        <f t="shared" si="400"/>
        <v/>
      </c>
      <c r="M239" s="2"/>
      <c r="N239" s="52" t="str">
        <f t="shared" si="401"/>
        <v/>
      </c>
      <c r="O239" s="2"/>
      <c r="P239" s="103" t="str">
        <f>IF(UPPER('IP Rules'!H239)="ANY","",IF(LEN(TRIM('IP Rules'!J239))=0,"",'IP Rules'!J239))</f>
        <v/>
      </c>
      <c r="Q239" s="7" t="str">
        <f t="shared" si="402"/>
        <v/>
      </c>
      <c r="R239" s="109" t="str">
        <f t="shared" si="403"/>
        <v>MISSING</v>
      </c>
      <c r="S239" s="109" t="str">
        <f t="shared" si="404"/>
        <v>MISSING</v>
      </c>
      <c r="T239" s="109" t="str">
        <f t="shared" si="405"/>
        <v>MISSING</v>
      </c>
      <c r="U239" s="110" t="str">
        <f t="shared" si="406"/>
        <v>ERROR</v>
      </c>
      <c r="V239" s="111" t="str">
        <f t="shared" si="407"/>
        <v>ERROR</v>
      </c>
      <c r="W239" s="111" t="str">
        <f t="shared" si="408"/>
        <v>ERROR</v>
      </c>
      <c r="X239" s="111" t="str">
        <f t="shared" si="409"/>
        <v>ERROR</v>
      </c>
      <c r="Y239" s="109" t="str">
        <f t="shared" si="410"/>
        <v>ERROR</v>
      </c>
      <c r="Z239" s="110" t="str">
        <f t="shared" si="411"/>
        <v>ERROR</v>
      </c>
      <c r="AA239" s="109" t="str">
        <f t="shared" si="412"/>
        <v>ERROR</v>
      </c>
      <c r="AB239" s="109" t="str">
        <f t="shared" si="413"/>
        <v>ERROR</v>
      </c>
      <c r="AC239" s="109" t="str">
        <f t="shared" si="414"/>
        <v>ERROR</v>
      </c>
      <c r="AD239" s="109" t="str">
        <f t="shared" si="415"/>
        <v>ERROR</v>
      </c>
      <c r="AE239" s="110" t="str">
        <f t="shared" si="416"/>
        <v>ERROR</v>
      </c>
      <c r="AF239" s="7" t="str">
        <f t="shared" si="417"/>
        <v/>
      </c>
      <c r="AG239" s="104" t="str">
        <f t="shared" si="418"/>
        <v/>
      </c>
      <c r="AH239" s="104" t="str">
        <f t="shared" si="419"/>
        <v/>
      </c>
      <c r="AI239" s="104" t="str">
        <f t="shared" si="420"/>
        <v/>
      </c>
      <c r="AJ239" s="114" t="str">
        <f>IF(AND(Q239&lt;&gt;"ERROR",UPPER('IP Rules'!D239)="GLOBAL",UPPER(N239)="ANY"),"All_IPs","")</f>
        <v/>
      </c>
      <c r="AK239" s="114" t="str">
        <f>IF(AND(Q239&lt;&gt;"ERROR",UPPER('IP Rules'!D239)="NATIONAL",UPPER(N239)="ANY"),"GRP_ALL_CNSP_SUBNETS","")</f>
        <v/>
      </c>
      <c r="AL239" s="104" t="str">
        <f>IF(LEN(TRIM(D239))=0,"",IF(AND(Q239&lt;&gt;"ERROR",UPPER('IP Rules'!H239)&lt;&gt;"ANY"),AI239&amp;N239&amp;"_"&amp;AG239,""))</f>
        <v/>
      </c>
      <c r="AM239" s="109" t="str">
        <f t="shared" si="421"/>
        <v>FAILED CHECKS</v>
      </c>
      <c r="AN239" s="2"/>
      <c r="AO239" s="62" t="str">
        <f t="shared" si="388"/>
        <v/>
      </c>
      <c r="AP239" s="26"/>
      <c r="AQ239" s="62" t="str">
        <f t="shared" si="422"/>
        <v/>
      </c>
      <c r="AR239" s="26"/>
      <c r="AS239" s="6">
        <f>'IP Rules'!F239</f>
        <v>0</v>
      </c>
      <c r="AT239" s="2"/>
      <c r="AU239" s="6">
        <f t="shared" si="423"/>
        <v>229</v>
      </c>
      <c r="AV239" s="2"/>
      <c r="AW239" s="46" t="str">
        <f>IF(ISBLANK('IP Rules'!L239),"",'IP Rules'!L239)</f>
        <v/>
      </c>
      <c r="AX239" s="2"/>
      <c r="AY239" s="52" t="str">
        <f t="shared" si="424"/>
        <v/>
      </c>
      <c r="AZ239" s="52" t="str">
        <f t="shared" si="425"/>
        <v/>
      </c>
      <c r="BA239" s="52" t="str">
        <f t="shared" si="426"/>
        <v/>
      </c>
      <c r="BB239" s="52" t="str">
        <f t="shared" si="427"/>
        <v/>
      </c>
      <c r="BC239" s="52" t="str">
        <f t="shared" si="428"/>
        <v/>
      </c>
      <c r="BD239" s="52" t="str">
        <f t="shared" si="429"/>
        <v/>
      </c>
      <c r="BE239" s="52" t="str">
        <f t="shared" si="430"/>
        <v/>
      </c>
      <c r="BF239" s="52" t="str">
        <f t="shared" si="431"/>
        <v/>
      </c>
      <c r="BG239" s="52" t="str">
        <f t="shared" si="432"/>
        <v/>
      </c>
      <c r="BH239" s="2"/>
      <c r="BI239" s="103" t="str">
        <f>IF(ISBLANK('IP Rules'!N239),"",'IP Rules'!N239)</f>
        <v/>
      </c>
      <c r="BJ239" s="110" t="str">
        <f t="shared" si="481"/>
        <v/>
      </c>
      <c r="BK239" s="109" t="str">
        <f t="shared" si="482"/>
        <v>MISSING</v>
      </c>
      <c r="BL239" s="109" t="str">
        <f t="shared" si="483"/>
        <v>MISSING</v>
      </c>
      <c r="BM239" s="109" t="str">
        <f t="shared" si="484"/>
        <v>MISSING</v>
      </c>
      <c r="BN239" s="110" t="str">
        <f t="shared" si="485"/>
        <v>ERROR</v>
      </c>
      <c r="BO239" s="111" t="str">
        <f t="shared" si="486"/>
        <v>ERROR</v>
      </c>
      <c r="BP239" s="111" t="str">
        <f t="shared" si="487"/>
        <v>ERROR</v>
      </c>
      <c r="BQ239" s="111" t="str">
        <f t="shared" si="488"/>
        <v>ERROR</v>
      </c>
      <c r="BR239" s="109" t="str">
        <f t="shared" si="489"/>
        <v>ERROR</v>
      </c>
      <c r="BS239" s="110" t="str">
        <f t="shared" si="490"/>
        <v>ERROR</v>
      </c>
      <c r="BT239" s="109" t="str">
        <f t="shared" si="433"/>
        <v>ERROR</v>
      </c>
      <c r="BU239" s="109" t="str">
        <f t="shared" si="434"/>
        <v>ERROR</v>
      </c>
      <c r="BV239" s="109" t="str">
        <f t="shared" si="435"/>
        <v>ERROR</v>
      </c>
      <c r="BW239" s="109" t="str">
        <f t="shared" si="436"/>
        <v>ERROR</v>
      </c>
      <c r="BX239" s="110" t="str">
        <f t="shared" si="491"/>
        <v>ERROR</v>
      </c>
      <c r="BY239" s="110" t="str">
        <f t="shared" si="479"/>
        <v/>
      </c>
      <c r="BZ239" s="117" t="str">
        <f t="shared" si="437"/>
        <v>OK</v>
      </c>
      <c r="CA239" s="104" t="str">
        <f t="shared" si="492"/>
        <v/>
      </c>
      <c r="CB239" s="104" t="str">
        <f t="shared" si="493"/>
        <v/>
      </c>
      <c r="CC239" s="104" t="str">
        <f t="shared" si="494"/>
        <v/>
      </c>
      <c r="CD239" s="109" t="str">
        <f t="shared" si="438"/>
        <v>FAILED CHECKS</v>
      </c>
      <c r="CE239" s="22"/>
      <c r="CF239" s="116" t="str">
        <f t="shared" si="495"/>
        <v>ERROR</v>
      </c>
      <c r="CG239" s="116" t="str">
        <f t="shared" si="496"/>
        <v>-</v>
      </c>
      <c r="CH239" s="116" t="str">
        <f t="shared" si="497"/>
        <v>-</v>
      </c>
      <c r="CI239" s="116" t="str">
        <f t="shared" si="498"/>
        <v>-</v>
      </c>
      <c r="CJ239" s="116">
        <f t="shared" si="439"/>
        <v>0</v>
      </c>
      <c r="CK239" s="116">
        <f t="shared" si="440"/>
        <v>0</v>
      </c>
      <c r="CL239" s="116">
        <f t="shared" si="441"/>
        <v>0</v>
      </c>
      <c r="CM239" s="116">
        <f t="shared" si="442"/>
        <v>0</v>
      </c>
      <c r="CN239" s="116">
        <f t="shared" si="443"/>
        <v>0</v>
      </c>
      <c r="CO239" s="116">
        <f t="shared" si="444"/>
        <v>0</v>
      </c>
      <c r="CP239" s="116">
        <f t="shared" si="445"/>
        <v>0</v>
      </c>
      <c r="CQ239" s="116">
        <f t="shared" si="446"/>
        <v>0</v>
      </c>
      <c r="CR239" s="116">
        <f t="shared" si="447"/>
        <v>0</v>
      </c>
      <c r="CS239" s="116">
        <f t="shared" si="448"/>
        <v>0</v>
      </c>
      <c r="CT239" s="116">
        <f t="shared" si="449"/>
        <v>0</v>
      </c>
      <c r="CU239" s="116">
        <f t="shared" si="450"/>
        <v>0</v>
      </c>
      <c r="CV239" s="116">
        <f t="shared" si="451"/>
        <v>0</v>
      </c>
      <c r="CW239" s="116">
        <f t="shared" si="452"/>
        <v>0</v>
      </c>
      <c r="CX239" s="116">
        <f t="shared" si="453"/>
        <v>0</v>
      </c>
      <c r="CY239" s="116">
        <f t="shared" si="454"/>
        <v>0</v>
      </c>
      <c r="CZ239" s="116">
        <f t="shared" si="455"/>
        <v>0</v>
      </c>
      <c r="DA239" s="116">
        <f t="shared" si="456"/>
        <v>0</v>
      </c>
      <c r="DB239" s="116">
        <f t="shared" si="457"/>
        <v>0</v>
      </c>
      <c r="DC239" s="116">
        <f t="shared" si="458"/>
        <v>0</v>
      </c>
      <c r="DD239" s="116">
        <f t="shared" si="459"/>
        <v>0</v>
      </c>
      <c r="DE239" s="116">
        <f t="shared" si="460"/>
        <v>0</v>
      </c>
      <c r="DF239" s="116">
        <f t="shared" si="461"/>
        <v>0</v>
      </c>
      <c r="DG239" s="116">
        <f t="shared" si="462"/>
        <v>0</v>
      </c>
      <c r="DH239" s="116">
        <f t="shared" si="463"/>
        <v>0</v>
      </c>
      <c r="DI239" s="116">
        <f t="shared" si="464"/>
        <v>0</v>
      </c>
      <c r="DJ239" s="116">
        <f t="shared" si="465"/>
        <v>0</v>
      </c>
      <c r="DK239" s="116">
        <f t="shared" si="466"/>
        <v>0</v>
      </c>
      <c r="DL239" s="116">
        <f t="shared" si="467"/>
        <v>0</v>
      </c>
      <c r="DM239" s="116">
        <f t="shared" si="468"/>
        <v>0</v>
      </c>
      <c r="DN239" s="116">
        <f t="shared" si="469"/>
        <v>0</v>
      </c>
      <c r="DO239" s="116">
        <f t="shared" si="470"/>
        <v>0</v>
      </c>
      <c r="DP239" s="116">
        <f t="shared" si="471"/>
        <v>0</v>
      </c>
      <c r="DQ239" s="116">
        <f t="shared" si="472"/>
        <v>0</v>
      </c>
      <c r="DR239" s="116">
        <f t="shared" si="473"/>
        <v>0</v>
      </c>
      <c r="DS239" s="116">
        <f t="shared" si="474"/>
        <v>0</v>
      </c>
      <c r="DT239" s="116">
        <f t="shared" si="480"/>
        <v>0</v>
      </c>
      <c r="DU239" s="116">
        <f t="shared" si="475"/>
        <v>0</v>
      </c>
      <c r="DV239" s="116">
        <f t="shared" si="499"/>
        <v>0</v>
      </c>
      <c r="DW239" s="116">
        <f t="shared" si="500"/>
        <v>0</v>
      </c>
      <c r="DX239" s="114" t="b">
        <f t="shared" si="389"/>
        <v>0</v>
      </c>
      <c r="DY239" s="116" t="str">
        <f t="shared" si="476"/>
        <v>FAILED CHECKS</v>
      </c>
      <c r="DZ239" s="2"/>
      <c r="EA239" s="105" t="str">
        <f t="shared" si="390"/>
        <v/>
      </c>
      <c r="EB239" s="2"/>
      <c r="EC239" s="105" t="str">
        <f t="shared" si="391"/>
        <v/>
      </c>
      <c r="ED239" s="2"/>
      <c r="EE239" s="105" t="str">
        <f t="shared" si="392"/>
        <v/>
      </c>
      <c r="EF239" s="2"/>
      <c r="EG239" s="6">
        <f t="shared" si="478"/>
        <v>229</v>
      </c>
      <c r="EH239" s="2"/>
      <c r="EI239" s="29" t="str">
        <f>IF(ISBLANK('IP Rules'!P239),"",'IP Rules'!P239)</f>
        <v/>
      </c>
      <c r="EJ239" s="2"/>
      <c r="EK239" s="29" t="str">
        <f>IF(ISBLANK('IP Rules'!R239),"",'IP Rules'!R239)</f>
        <v/>
      </c>
      <c r="EL239" s="2"/>
      <c r="EM239" s="29" t="str">
        <f>IF(ISBLANK('IP Rules'!T239),"",'IP Rules'!T239)</f>
        <v/>
      </c>
      <c r="EN239" s="2"/>
      <c r="EO239" s="7" t="str">
        <f t="shared" si="383"/>
        <v>NO</v>
      </c>
      <c r="EP239" s="7" t="str">
        <f t="shared" si="384"/>
        <v>NO</v>
      </c>
      <c r="EQ239" s="7" t="str">
        <f t="shared" si="385"/>
        <v/>
      </c>
      <c r="ER239" s="7" t="str">
        <f t="shared" si="386"/>
        <v/>
      </c>
      <c r="ES239" s="7" t="str">
        <f>IF(AND(ISNUMBER('IP Rules'!R239),'IP Rules'!R239&gt;=0,'IP Rules'!R239&lt;=65535),"GOOD","BAD")</f>
        <v>BAD</v>
      </c>
      <c r="ET239" s="7" t="str">
        <f>IF(OR(AND(ISNUMBER('IP Rules'!T239),'IP Rules'!T239&gt;=1,'IP Rules'!T239&lt;=65535,'IP Rules'!R239&lt;'IP Rules'!T239),'IP Rules'!T239=""),"GOOD","BAD")</f>
        <v>GOOD</v>
      </c>
      <c r="EU239" s="9" t="str">
        <f t="shared" si="387"/>
        <v/>
      </c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</row>
    <row r="240" spans="1:211" ht="15.75" thickBot="1">
      <c r="A240" s="2"/>
      <c r="B240" s="6">
        <f t="shared" si="477"/>
        <v>230</v>
      </c>
      <c r="C240" s="2"/>
      <c r="D240" s="48" t="str">
        <f>IF(ISBLANK('IP Rules'!H240),"",'IP Rules'!H240)</f>
        <v/>
      </c>
      <c r="E240" s="52" t="str">
        <f t="shared" si="393"/>
        <v/>
      </c>
      <c r="F240" s="52" t="str">
        <f t="shared" si="394"/>
        <v/>
      </c>
      <c r="G240" s="52" t="str">
        <f t="shared" si="395"/>
        <v/>
      </c>
      <c r="H240" s="52" t="str">
        <f t="shared" si="396"/>
        <v/>
      </c>
      <c r="I240" s="52" t="str">
        <f t="shared" si="397"/>
        <v/>
      </c>
      <c r="J240" s="52" t="str">
        <f t="shared" si="398"/>
        <v/>
      </c>
      <c r="K240" s="52" t="str">
        <f t="shared" si="399"/>
        <v/>
      </c>
      <c r="L240" s="52" t="str">
        <f t="shared" si="400"/>
        <v/>
      </c>
      <c r="M240" s="2"/>
      <c r="N240" s="52" t="str">
        <f t="shared" si="401"/>
        <v/>
      </c>
      <c r="O240" s="2"/>
      <c r="P240" s="103" t="str">
        <f>IF(UPPER('IP Rules'!H240)="ANY","",IF(LEN(TRIM('IP Rules'!J240))=0,"",'IP Rules'!J240))</f>
        <v/>
      </c>
      <c r="Q240" s="7" t="str">
        <f t="shared" si="402"/>
        <v/>
      </c>
      <c r="R240" s="109" t="str">
        <f t="shared" si="403"/>
        <v>MISSING</v>
      </c>
      <c r="S240" s="109" t="str">
        <f t="shared" si="404"/>
        <v>MISSING</v>
      </c>
      <c r="T240" s="109" t="str">
        <f t="shared" si="405"/>
        <v>MISSING</v>
      </c>
      <c r="U240" s="110" t="str">
        <f t="shared" si="406"/>
        <v>ERROR</v>
      </c>
      <c r="V240" s="111" t="str">
        <f t="shared" si="407"/>
        <v>ERROR</v>
      </c>
      <c r="W240" s="111" t="str">
        <f t="shared" si="408"/>
        <v>ERROR</v>
      </c>
      <c r="X240" s="111" t="str">
        <f t="shared" si="409"/>
        <v>ERROR</v>
      </c>
      <c r="Y240" s="109" t="str">
        <f t="shared" si="410"/>
        <v>ERROR</v>
      </c>
      <c r="Z240" s="110" t="str">
        <f t="shared" si="411"/>
        <v>ERROR</v>
      </c>
      <c r="AA240" s="109" t="str">
        <f t="shared" si="412"/>
        <v>ERROR</v>
      </c>
      <c r="AB240" s="109" t="str">
        <f t="shared" si="413"/>
        <v>ERROR</v>
      </c>
      <c r="AC240" s="109" t="str">
        <f t="shared" si="414"/>
        <v>ERROR</v>
      </c>
      <c r="AD240" s="109" t="str">
        <f t="shared" si="415"/>
        <v>ERROR</v>
      </c>
      <c r="AE240" s="110" t="str">
        <f t="shared" si="416"/>
        <v>ERROR</v>
      </c>
      <c r="AF240" s="7" t="str">
        <f t="shared" si="417"/>
        <v/>
      </c>
      <c r="AG240" s="104" t="str">
        <f t="shared" si="418"/>
        <v/>
      </c>
      <c r="AH240" s="104" t="str">
        <f t="shared" si="419"/>
        <v/>
      </c>
      <c r="AI240" s="104" t="str">
        <f t="shared" si="420"/>
        <v/>
      </c>
      <c r="AJ240" s="114" t="str">
        <f>IF(AND(Q240&lt;&gt;"ERROR",UPPER('IP Rules'!D240)="GLOBAL",UPPER(N240)="ANY"),"All_IPs","")</f>
        <v/>
      </c>
      <c r="AK240" s="114" t="str">
        <f>IF(AND(Q240&lt;&gt;"ERROR",UPPER('IP Rules'!D240)="NATIONAL",UPPER(N240)="ANY"),"GRP_ALL_CNSP_SUBNETS","")</f>
        <v/>
      </c>
      <c r="AL240" s="104" t="str">
        <f>IF(LEN(TRIM(D240))=0,"",IF(AND(Q240&lt;&gt;"ERROR",UPPER('IP Rules'!H240)&lt;&gt;"ANY"),AI240&amp;N240&amp;"_"&amp;AG240,""))</f>
        <v/>
      </c>
      <c r="AM240" s="109" t="str">
        <f t="shared" si="421"/>
        <v>FAILED CHECKS</v>
      </c>
      <c r="AN240" s="2"/>
      <c r="AO240" s="62" t="str">
        <f t="shared" si="388"/>
        <v/>
      </c>
      <c r="AP240" s="26"/>
      <c r="AQ240" s="62" t="str">
        <f t="shared" si="422"/>
        <v/>
      </c>
      <c r="AR240" s="26"/>
      <c r="AS240" s="6">
        <f>'IP Rules'!F240</f>
        <v>0</v>
      </c>
      <c r="AT240" s="2"/>
      <c r="AU240" s="6">
        <f t="shared" si="423"/>
        <v>230</v>
      </c>
      <c r="AV240" s="2"/>
      <c r="AW240" s="46" t="str">
        <f>IF(ISBLANK('IP Rules'!L240),"",'IP Rules'!L240)</f>
        <v/>
      </c>
      <c r="AX240" s="2"/>
      <c r="AY240" s="52" t="str">
        <f t="shared" si="424"/>
        <v/>
      </c>
      <c r="AZ240" s="52" t="str">
        <f t="shared" si="425"/>
        <v/>
      </c>
      <c r="BA240" s="52" t="str">
        <f t="shared" si="426"/>
        <v/>
      </c>
      <c r="BB240" s="52" t="str">
        <f t="shared" si="427"/>
        <v/>
      </c>
      <c r="BC240" s="52" t="str">
        <f t="shared" si="428"/>
        <v/>
      </c>
      <c r="BD240" s="52" t="str">
        <f t="shared" si="429"/>
        <v/>
      </c>
      <c r="BE240" s="52" t="str">
        <f t="shared" si="430"/>
        <v/>
      </c>
      <c r="BF240" s="52" t="str">
        <f t="shared" si="431"/>
        <v/>
      </c>
      <c r="BG240" s="52" t="str">
        <f t="shared" si="432"/>
        <v/>
      </c>
      <c r="BH240" s="2"/>
      <c r="BI240" s="103" t="str">
        <f>IF(ISBLANK('IP Rules'!N240),"",'IP Rules'!N240)</f>
        <v/>
      </c>
      <c r="BJ240" s="110" t="str">
        <f t="shared" si="481"/>
        <v/>
      </c>
      <c r="BK240" s="109" t="str">
        <f t="shared" si="482"/>
        <v>MISSING</v>
      </c>
      <c r="BL240" s="109" t="str">
        <f t="shared" si="483"/>
        <v>MISSING</v>
      </c>
      <c r="BM240" s="109" t="str">
        <f t="shared" si="484"/>
        <v>MISSING</v>
      </c>
      <c r="BN240" s="110" t="str">
        <f t="shared" si="485"/>
        <v>ERROR</v>
      </c>
      <c r="BO240" s="111" t="str">
        <f t="shared" si="486"/>
        <v>ERROR</v>
      </c>
      <c r="BP240" s="111" t="str">
        <f t="shared" si="487"/>
        <v>ERROR</v>
      </c>
      <c r="BQ240" s="111" t="str">
        <f t="shared" si="488"/>
        <v>ERROR</v>
      </c>
      <c r="BR240" s="109" t="str">
        <f t="shared" si="489"/>
        <v>ERROR</v>
      </c>
      <c r="BS240" s="110" t="str">
        <f t="shared" si="490"/>
        <v>ERROR</v>
      </c>
      <c r="BT240" s="109" t="str">
        <f t="shared" si="433"/>
        <v>ERROR</v>
      </c>
      <c r="BU240" s="109" t="str">
        <f t="shared" si="434"/>
        <v>ERROR</v>
      </c>
      <c r="BV240" s="109" t="str">
        <f t="shared" si="435"/>
        <v>ERROR</v>
      </c>
      <c r="BW240" s="109" t="str">
        <f t="shared" si="436"/>
        <v>ERROR</v>
      </c>
      <c r="BX240" s="110" t="str">
        <f t="shared" si="491"/>
        <v>ERROR</v>
      </c>
      <c r="BY240" s="110" t="str">
        <f t="shared" si="479"/>
        <v/>
      </c>
      <c r="BZ240" s="117" t="str">
        <f t="shared" si="437"/>
        <v>OK</v>
      </c>
      <c r="CA240" s="104" t="str">
        <f t="shared" si="492"/>
        <v/>
      </c>
      <c r="CB240" s="104" t="str">
        <f t="shared" si="493"/>
        <v/>
      </c>
      <c r="CC240" s="104" t="str">
        <f t="shared" si="494"/>
        <v/>
      </c>
      <c r="CD240" s="109" t="str">
        <f t="shared" si="438"/>
        <v>FAILED CHECKS</v>
      </c>
      <c r="CE240" s="22"/>
      <c r="CF240" s="116" t="str">
        <f t="shared" si="495"/>
        <v>ERROR</v>
      </c>
      <c r="CG240" s="116" t="str">
        <f t="shared" si="496"/>
        <v>-</v>
      </c>
      <c r="CH240" s="116" t="str">
        <f t="shared" si="497"/>
        <v>-</v>
      </c>
      <c r="CI240" s="116" t="str">
        <f t="shared" si="498"/>
        <v>-</v>
      </c>
      <c r="CJ240" s="116">
        <f t="shared" si="439"/>
        <v>0</v>
      </c>
      <c r="CK240" s="116">
        <f t="shared" si="440"/>
        <v>0</v>
      </c>
      <c r="CL240" s="116">
        <f t="shared" si="441"/>
        <v>0</v>
      </c>
      <c r="CM240" s="116">
        <f t="shared" si="442"/>
        <v>0</v>
      </c>
      <c r="CN240" s="116">
        <f t="shared" si="443"/>
        <v>0</v>
      </c>
      <c r="CO240" s="116">
        <f t="shared" si="444"/>
        <v>0</v>
      </c>
      <c r="CP240" s="116">
        <f t="shared" si="445"/>
        <v>0</v>
      </c>
      <c r="CQ240" s="116">
        <f t="shared" si="446"/>
        <v>0</v>
      </c>
      <c r="CR240" s="116">
        <f t="shared" si="447"/>
        <v>0</v>
      </c>
      <c r="CS240" s="116">
        <f t="shared" si="448"/>
        <v>0</v>
      </c>
      <c r="CT240" s="116">
        <f t="shared" si="449"/>
        <v>0</v>
      </c>
      <c r="CU240" s="116">
        <f t="shared" si="450"/>
        <v>0</v>
      </c>
      <c r="CV240" s="116">
        <f t="shared" si="451"/>
        <v>0</v>
      </c>
      <c r="CW240" s="116">
        <f t="shared" si="452"/>
        <v>0</v>
      </c>
      <c r="CX240" s="116">
        <f t="shared" si="453"/>
        <v>0</v>
      </c>
      <c r="CY240" s="116">
        <f t="shared" si="454"/>
        <v>0</v>
      </c>
      <c r="CZ240" s="116">
        <f t="shared" si="455"/>
        <v>0</v>
      </c>
      <c r="DA240" s="116">
        <f t="shared" si="456"/>
        <v>0</v>
      </c>
      <c r="DB240" s="116">
        <f t="shared" si="457"/>
        <v>0</v>
      </c>
      <c r="DC240" s="116">
        <f t="shared" si="458"/>
        <v>0</v>
      </c>
      <c r="DD240" s="116">
        <f t="shared" si="459"/>
        <v>0</v>
      </c>
      <c r="DE240" s="116">
        <f t="shared" si="460"/>
        <v>0</v>
      </c>
      <c r="DF240" s="116">
        <f t="shared" si="461"/>
        <v>0</v>
      </c>
      <c r="DG240" s="116">
        <f t="shared" si="462"/>
        <v>0</v>
      </c>
      <c r="DH240" s="116">
        <f t="shared" si="463"/>
        <v>0</v>
      </c>
      <c r="DI240" s="116">
        <f t="shared" si="464"/>
        <v>0</v>
      </c>
      <c r="DJ240" s="116">
        <f t="shared" si="465"/>
        <v>0</v>
      </c>
      <c r="DK240" s="116">
        <f t="shared" si="466"/>
        <v>0</v>
      </c>
      <c r="DL240" s="116">
        <f t="shared" si="467"/>
        <v>0</v>
      </c>
      <c r="DM240" s="116">
        <f t="shared" si="468"/>
        <v>0</v>
      </c>
      <c r="DN240" s="116">
        <f t="shared" si="469"/>
        <v>0</v>
      </c>
      <c r="DO240" s="116">
        <f t="shared" si="470"/>
        <v>0</v>
      </c>
      <c r="DP240" s="116">
        <f t="shared" si="471"/>
        <v>0</v>
      </c>
      <c r="DQ240" s="116">
        <f t="shared" si="472"/>
        <v>0</v>
      </c>
      <c r="DR240" s="116">
        <f t="shared" si="473"/>
        <v>0</v>
      </c>
      <c r="DS240" s="116">
        <f t="shared" si="474"/>
        <v>0</v>
      </c>
      <c r="DT240" s="116">
        <f t="shared" si="480"/>
        <v>0</v>
      </c>
      <c r="DU240" s="116">
        <f t="shared" si="475"/>
        <v>0</v>
      </c>
      <c r="DV240" s="116">
        <f t="shared" si="499"/>
        <v>0</v>
      </c>
      <c r="DW240" s="116">
        <f t="shared" si="500"/>
        <v>0</v>
      </c>
      <c r="DX240" s="114" t="b">
        <f t="shared" si="389"/>
        <v>0</v>
      </c>
      <c r="DY240" s="116" t="str">
        <f t="shared" si="476"/>
        <v>FAILED CHECKS</v>
      </c>
      <c r="DZ240" s="2"/>
      <c r="EA240" s="105" t="str">
        <f t="shared" si="390"/>
        <v/>
      </c>
      <c r="EB240" s="2"/>
      <c r="EC240" s="105" t="str">
        <f t="shared" si="391"/>
        <v/>
      </c>
      <c r="ED240" s="2"/>
      <c r="EE240" s="105" t="str">
        <f t="shared" si="392"/>
        <v/>
      </c>
      <c r="EF240" s="2"/>
      <c r="EG240" s="6">
        <f t="shared" si="478"/>
        <v>230</v>
      </c>
      <c r="EH240" s="2"/>
      <c r="EI240" s="29" t="str">
        <f>IF(ISBLANK('IP Rules'!P240),"",'IP Rules'!P240)</f>
        <v/>
      </c>
      <c r="EJ240" s="2"/>
      <c r="EK240" s="29" t="str">
        <f>IF(ISBLANK('IP Rules'!R240),"",'IP Rules'!R240)</f>
        <v/>
      </c>
      <c r="EL240" s="2"/>
      <c r="EM240" s="29" t="str">
        <f>IF(ISBLANK('IP Rules'!T240),"",'IP Rules'!T240)</f>
        <v/>
      </c>
      <c r="EN240" s="2"/>
      <c r="EO240" s="7" t="str">
        <f t="shared" si="383"/>
        <v>NO</v>
      </c>
      <c r="EP240" s="7" t="str">
        <f t="shared" si="384"/>
        <v>NO</v>
      </c>
      <c r="EQ240" s="7" t="str">
        <f t="shared" si="385"/>
        <v/>
      </c>
      <c r="ER240" s="7" t="str">
        <f t="shared" si="386"/>
        <v/>
      </c>
      <c r="ES240" s="7" t="str">
        <f>IF(AND(ISNUMBER('IP Rules'!R240),'IP Rules'!R240&gt;=0,'IP Rules'!R240&lt;=65535),"GOOD","BAD")</f>
        <v>BAD</v>
      </c>
      <c r="ET240" s="7" t="str">
        <f>IF(OR(AND(ISNUMBER('IP Rules'!T240),'IP Rules'!T240&gt;=1,'IP Rules'!T240&lt;=65535,'IP Rules'!R240&lt;'IP Rules'!T240),'IP Rules'!T240=""),"GOOD","BAD")</f>
        <v>GOOD</v>
      </c>
      <c r="EU240" s="9" t="str">
        <f t="shared" si="387"/>
        <v/>
      </c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</row>
    <row r="241" spans="1:211" ht="15.75" thickBot="1">
      <c r="A241" s="2"/>
      <c r="B241" s="6">
        <f t="shared" si="477"/>
        <v>231</v>
      </c>
      <c r="C241" s="2"/>
      <c r="D241" s="48" t="str">
        <f>IF(ISBLANK('IP Rules'!H241),"",'IP Rules'!H241)</f>
        <v/>
      </c>
      <c r="E241" s="52" t="str">
        <f t="shared" si="393"/>
        <v/>
      </c>
      <c r="F241" s="52" t="str">
        <f t="shared" si="394"/>
        <v/>
      </c>
      <c r="G241" s="52" t="str">
        <f t="shared" si="395"/>
        <v/>
      </c>
      <c r="H241" s="52" t="str">
        <f t="shared" si="396"/>
        <v/>
      </c>
      <c r="I241" s="52" t="str">
        <f t="shared" si="397"/>
        <v/>
      </c>
      <c r="J241" s="52" t="str">
        <f t="shared" si="398"/>
        <v/>
      </c>
      <c r="K241" s="52" t="str">
        <f t="shared" si="399"/>
        <v/>
      </c>
      <c r="L241" s="52" t="str">
        <f t="shared" si="400"/>
        <v/>
      </c>
      <c r="M241" s="2"/>
      <c r="N241" s="52" t="str">
        <f t="shared" si="401"/>
        <v/>
      </c>
      <c r="O241" s="2"/>
      <c r="P241" s="103" t="str">
        <f>IF(UPPER('IP Rules'!H241)="ANY","",IF(LEN(TRIM('IP Rules'!J241))=0,"",'IP Rules'!J241))</f>
        <v/>
      </c>
      <c r="Q241" s="7" t="str">
        <f t="shared" si="402"/>
        <v/>
      </c>
      <c r="R241" s="109" t="str">
        <f t="shared" si="403"/>
        <v>MISSING</v>
      </c>
      <c r="S241" s="109" t="str">
        <f t="shared" si="404"/>
        <v>MISSING</v>
      </c>
      <c r="T241" s="109" t="str">
        <f t="shared" si="405"/>
        <v>MISSING</v>
      </c>
      <c r="U241" s="110" t="str">
        <f t="shared" si="406"/>
        <v>ERROR</v>
      </c>
      <c r="V241" s="111" t="str">
        <f t="shared" si="407"/>
        <v>ERROR</v>
      </c>
      <c r="W241" s="111" t="str">
        <f t="shared" si="408"/>
        <v>ERROR</v>
      </c>
      <c r="X241" s="111" t="str">
        <f t="shared" si="409"/>
        <v>ERROR</v>
      </c>
      <c r="Y241" s="109" t="str">
        <f t="shared" si="410"/>
        <v>ERROR</v>
      </c>
      <c r="Z241" s="110" t="str">
        <f t="shared" si="411"/>
        <v>ERROR</v>
      </c>
      <c r="AA241" s="109" t="str">
        <f t="shared" si="412"/>
        <v>ERROR</v>
      </c>
      <c r="AB241" s="109" t="str">
        <f t="shared" si="413"/>
        <v>ERROR</v>
      </c>
      <c r="AC241" s="109" t="str">
        <f t="shared" si="414"/>
        <v>ERROR</v>
      </c>
      <c r="AD241" s="109" t="str">
        <f t="shared" si="415"/>
        <v>ERROR</v>
      </c>
      <c r="AE241" s="110" t="str">
        <f t="shared" si="416"/>
        <v>ERROR</v>
      </c>
      <c r="AF241" s="7" t="str">
        <f t="shared" si="417"/>
        <v/>
      </c>
      <c r="AG241" s="104" t="str">
        <f t="shared" si="418"/>
        <v/>
      </c>
      <c r="AH241" s="104" t="str">
        <f t="shared" si="419"/>
        <v/>
      </c>
      <c r="AI241" s="104" t="str">
        <f t="shared" si="420"/>
        <v/>
      </c>
      <c r="AJ241" s="114" t="str">
        <f>IF(AND(Q241&lt;&gt;"ERROR",UPPER('IP Rules'!D241)="GLOBAL",UPPER(N241)="ANY"),"All_IPs","")</f>
        <v/>
      </c>
      <c r="AK241" s="114" t="str">
        <f>IF(AND(Q241&lt;&gt;"ERROR",UPPER('IP Rules'!D241)="NATIONAL",UPPER(N241)="ANY"),"GRP_ALL_CNSP_SUBNETS","")</f>
        <v/>
      </c>
      <c r="AL241" s="104" t="str">
        <f>IF(LEN(TRIM(D241))=0,"",IF(AND(Q241&lt;&gt;"ERROR",UPPER('IP Rules'!H241)&lt;&gt;"ANY"),AI241&amp;N241&amp;"_"&amp;AG241,""))</f>
        <v/>
      </c>
      <c r="AM241" s="109" t="str">
        <f t="shared" si="421"/>
        <v>FAILED CHECKS</v>
      </c>
      <c r="AN241" s="2"/>
      <c r="AO241" s="62" t="str">
        <f t="shared" si="388"/>
        <v/>
      </c>
      <c r="AP241" s="26"/>
      <c r="AQ241" s="62" t="str">
        <f t="shared" si="422"/>
        <v/>
      </c>
      <c r="AR241" s="26"/>
      <c r="AS241" s="6">
        <f>'IP Rules'!F241</f>
        <v>0</v>
      </c>
      <c r="AT241" s="2"/>
      <c r="AU241" s="6">
        <f t="shared" si="423"/>
        <v>231</v>
      </c>
      <c r="AV241" s="2"/>
      <c r="AW241" s="46" t="str">
        <f>IF(ISBLANK('IP Rules'!L241),"",'IP Rules'!L241)</f>
        <v/>
      </c>
      <c r="AX241" s="2"/>
      <c r="AY241" s="52" t="str">
        <f t="shared" si="424"/>
        <v/>
      </c>
      <c r="AZ241" s="52" t="str">
        <f t="shared" si="425"/>
        <v/>
      </c>
      <c r="BA241" s="52" t="str">
        <f t="shared" si="426"/>
        <v/>
      </c>
      <c r="BB241" s="52" t="str">
        <f t="shared" si="427"/>
        <v/>
      </c>
      <c r="BC241" s="52" t="str">
        <f t="shared" si="428"/>
        <v/>
      </c>
      <c r="BD241" s="52" t="str">
        <f t="shared" si="429"/>
        <v/>
      </c>
      <c r="BE241" s="52" t="str">
        <f t="shared" si="430"/>
        <v/>
      </c>
      <c r="BF241" s="52" t="str">
        <f t="shared" si="431"/>
        <v/>
      </c>
      <c r="BG241" s="52" t="str">
        <f t="shared" si="432"/>
        <v/>
      </c>
      <c r="BH241" s="2"/>
      <c r="BI241" s="103" t="str">
        <f>IF(ISBLANK('IP Rules'!N241),"",'IP Rules'!N241)</f>
        <v/>
      </c>
      <c r="BJ241" s="110" t="str">
        <f t="shared" si="481"/>
        <v/>
      </c>
      <c r="BK241" s="109" t="str">
        <f t="shared" si="482"/>
        <v>MISSING</v>
      </c>
      <c r="BL241" s="109" t="str">
        <f t="shared" si="483"/>
        <v>MISSING</v>
      </c>
      <c r="BM241" s="109" t="str">
        <f t="shared" si="484"/>
        <v>MISSING</v>
      </c>
      <c r="BN241" s="110" t="str">
        <f t="shared" si="485"/>
        <v>ERROR</v>
      </c>
      <c r="BO241" s="111" t="str">
        <f t="shared" si="486"/>
        <v>ERROR</v>
      </c>
      <c r="BP241" s="111" t="str">
        <f t="shared" si="487"/>
        <v>ERROR</v>
      </c>
      <c r="BQ241" s="111" t="str">
        <f t="shared" si="488"/>
        <v>ERROR</v>
      </c>
      <c r="BR241" s="109" t="str">
        <f t="shared" si="489"/>
        <v>ERROR</v>
      </c>
      <c r="BS241" s="110" t="str">
        <f t="shared" si="490"/>
        <v>ERROR</v>
      </c>
      <c r="BT241" s="109" t="str">
        <f t="shared" si="433"/>
        <v>ERROR</v>
      </c>
      <c r="BU241" s="109" t="str">
        <f t="shared" si="434"/>
        <v>ERROR</v>
      </c>
      <c r="BV241" s="109" t="str">
        <f t="shared" si="435"/>
        <v>ERROR</v>
      </c>
      <c r="BW241" s="109" t="str">
        <f t="shared" si="436"/>
        <v>ERROR</v>
      </c>
      <c r="BX241" s="110" t="str">
        <f t="shared" si="491"/>
        <v>ERROR</v>
      </c>
      <c r="BY241" s="110" t="str">
        <f t="shared" si="479"/>
        <v/>
      </c>
      <c r="BZ241" s="117" t="str">
        <f t="shared" si="437"/>
        <v>OK</v>
      </c>
      <c r="CA241" s="104" t="str">
        <f t="shared" si="492"/>
        <v/>
      </c>
      <c r="CB241" s="104" t="str">
        <f t="shared" si="493"/>
        <v/>
      </c>
      <c r="CC241" s="104" t="str">
        <f t="shared" si="494"/>
        <v/>
      </c>
      <c r="CD241" s="109" t="str">
        <f t="shared" si="438"/>
        <v>FAILED CHECKS</v>
      </c>
      <c r="CE241" s="22"/>
      <c r="CF241" s="116" t="str">
        <f t="shared" si="495"/>
        <v>ERROR</v>
      </c>
      <c r="CG241" s="116" t="str">
        <f t="shared" si="496"/>
        <v>-</v>
      </c>
      <c r="CH241" s="116" t="str">
        <f t="shared" si="497"/>
        <v>-</v>
      </c>
      <c r="CI241" s="116" t="str">
        <f t="shared" si="498"/>
        <v>-</v>
      </c>
      <c r="CJ241" s="116">
        <f t="shared" si="439"/>
        <v>0</v>
      </c>
      <c r="CK241" s="116">
        <f t="shared" si="440"/>
        <v>0</v>
      </c>
      <c r="CL241" s="116">
        <f t="shared" si="441"/>
        <v>0</v>
      </c>
      <c r="CM241" s="116">
        <f t="shared" si="442"/>
        <v>0</v>
      </c>
      <c r="CN241" s="116">
        <f t="shared" si="443"/>
        <v>0</v>
      </c>
      <c r="CO241" s="116">
        <f t="shared" si="444"/>
        <v>0</v>
      </c>
      <c r="CP241" s="116">
        <f t="shared" si="445"/>
        <v>0</v>
      </c>
      <c r="CQ241" s="116">
        <f t="shared" si="446"/>
        <v>0</v>
      </c>
      <c r="CR241" s="116">
        <f t="shared" si="447"/>
        <v>0</v>
      </c>
      <c r="CS241" s="116">
        <f t="shared" si="448"/>
        <v>0</v>
      </c>
      <c r="CT241" s="116">
        <f t="shared" si="449"/>
        <v>0</v>
      </c>
      <c r="CU241" s="116">
        <f t="shared" si="450"/>
        <v>0</v>
      </c>
      <c r="CV241" s="116">
        <f t="shared" si="451"/>
        <v>0</v>
      </c>
      <c r="CW241" s="116">
        <f t="shared" si="452"/>
        <v>0</v>
      </c>
      <c r="CX241" s="116">
        <f t="shared" si="453"/>
        <v>0</v>
      </c>
      <c r="CY241" s="116">
        <f t="shared" si="454"/>
        <v>0</v>
      </c>
      <c r="CZ241" s="116">
        <f t="shared" si="455"/>
        <v>0</v>
      </c>
      <c r="DA241" s="116">
        <f t="shared" si="456"/>
        <v>0</v>
      </c>
      <c r="DB241" s="116">
        <f t="shared" si="457"/>
        <v>0</v>
      </c>
      <c r="DC241" s="116">
        <f t="shared" si="458"/>
        <v>0</v>
      </c>
      <c r="DD241" s="116">
        <f t="shared" si="459"/>
        <v>0</v>
      </c>
      <c r="DE241" s="116">
        <f t="shared" si="460"/>
        <v>0</v>
      </c>
      <c r="DF241" s="116">
        <f t="shared" si="461"/>
        <v>0</v>
      </c>
      <c r="DG241" s="116">
        <f t="shared" si="462"/>
        <v>0</v>
      </c>
      <c r="DH241" s="116">
        <f t="shared" si="463"/>
        <v>0</v>
      </c>
      <c r="DI241" s="116">
        <f t="shared" si="464"/>
        <v>0</v>
      </c>
      <c r="DJ241" s="116">
        <f t="shared" si="465"/>
        <v>0</v>
      </c>
      <c r="DK241" s="116">
        <f t="shared" si="466"/>
        <v>0</v>
      </c>
      <c r="DL241" s="116">
        <f t="shared" si="467"/>
        <v>0</v>
      </c>
      <c r="DM241" s="116">
        <f t="shared" si="468"/>
        <v>0</v>
      </c>
      <c r="DN241" s="116">
        <f t="shared" si="469"/>
        <v>0</v>
      </c>
      <c r="DO241" s="116">
        <f t="shared" si="470"/>
        <v>0</v>
      </c>
      <c r="DP241" s="116">
        <f t="shared" si="471"/>
        <v>0</v>
      </c>
      <c r="DQ241" s="116">
        <f t="shared" si="472"/>
        <v>0</v>
      </c>
      <c r="DR241" s="116">
        <f t="shared" si="473"/>
        <v>0</v>
      </c>
      <c r="DS241" s="116">
        <f t="shared" si="474"/>
        <v>0</v>
      </c>
      <c r="DT241" s="116">
        <f t="shared" si="480"/>
        <v>0</v>
      </c>
      <c r="DU241" s="116">
        <f t="shared" si="475"/>
        <v>0</v>
      </c>
      <c r="DV241" s="116">
        <f t="shared" si="499"/>
        <v>0</v>
      </c>
      <c r="DW241" s="116">
        <f t="shared" si="500"/>
        <v>0</v>
      </c>
      <c r="DX241" s="114" t="b">
        <f t="shared" si="389"/>
        <v>0</v>
      </c>
      <c r="DY241" s="116" t="str">
        <f t="shared" si="476"/>
        <v>FAILED CHECKS</v>
      </c>
      <c r="DZ241" s="2"/>
      <c r="EA241" s="105" t="str">
        <f t="shared" si="390"/>
        <v/>
      </c>
      <c r="EB241" s="2"/>
      <c r="EC241" s="105" t="str">
        <f t="shared" si="391"/>
        <v/>
      </c>
      <c r="ED241" s="2"/>
      <c r="EE241" s="105" t="str">
        <f t="shared" si="392"/>
        <v/>
      </c>
      <c r="EF241" s="2"/>
      <c r="EG241" s="6">
        <f t="shared" si="478"/>
        <v>231</v>
      </c>
      <c r="EH241" s="2"/>
      <c r="EI241" s="29" t="str">
        <f>IF(ISBLANK('IP Rules'!P241),"",'IP Rules'!P241)</f>
        <v/>
      </c>
      <c r="EJ241" s="2"/>
      <c r="EK241" s="29" t="str">
        <f>IF(ISBLANK('IP Rules'!R241),"",'IP Rules'!R241)</f>
        <v/>
      </c>
      <c r="EL241" s="2"/>
      <c r="EM241" s="29" t="str">
        <f>IF(ISBLANK('IP Rules'!T241),"",'IP Rules'!T241)</f>
        <v/>
      </c>
      <c r="EN241" s="2"/>
      <c r="EO241" s="7" t="str">
        <f t="shared" si="383"/>
        <v>NO</v>
      </c>
      <c r="EP241" s="7" t="str">
        <f t="shared" si="384"/>
        <v>NO</v>
      </c>
      <c r="EQ241" s="7" t="str">
        <f t="shared" si="385"/>
        <v/>
      </c>
      <c r="ER241" s="7" t="str">
        <f t="shared" si="386"/>
        <v/>
      </c>
      <c r="ES241" s="7" t="str">
        <f>IF(AND(ISNUMBER('IP Rules'!R241),'IP Rules'!R241&gt;=0,'IP Rules'!R241&lt;=65535),"GOOD","BAD")</f>
        <v>BAD</v>
      </c>
      <c r="ET241" s="7" t="str">
        <f>IF(OR(AND(ISNUMBER('IP Rules'!T241),'IP Rules'!T241&gt;=1,'IP Rules'!T241&lt;=65535,'IP Rules'!R241&lt;'IP Rules'!T241),'IP Rules'!T241=""),"GOOD","BAD")</f>
        <v>GOOD</v>
      </c>
      <c r="EU241" s="9" t="str">
        <f t="shared" si="387"/>
        <v/>
      </c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</row>
    <row r="242" spans="1:211" ht="15.75" thickBot="1">
      <c r="A242" s="2"/>
      <c r="B242" s="6">
        <f t="shared" si="477"/>
        <v>232</v>
      </c>
      <c r="C242" s="2"/>
      <c r="D242" s="48" t="str">
        <f>IF(ISBLANK('IP Rules'!H242),"",'IP Rules'!H242)</f>
        <v/>
      </c>
      <c r="E242" s="52" t="str">
        <f t="shared" si="393"/>
        <v/>
      </c>
      <c r="F242" s="52" t="str">
        <f t="shared" si="394"/>
        <v/>
      </c>
      <c r="G242" s="52" t="str">
        <f t="shared" si="395"/>
        <v/>
      </c>
      <c r="H242" s="52" t="str">
        <f t="shared" si="396"/>
        <v/>
      </c>
      <c r="I242" s="52" t="str">
        <f t="shared" si="397"/>
        <v/>
      </c>
      <c r="J242" s="52" t="str">
        <f t="shared" si="398"/>
        <v/>
      </c>
      <c r="K242" s="52" t="str">
        <f t="shared" si="399"/>
        <v/>
      </c>
      <c r="L242" s="52" t="str">
        <f t="shared" si="400"/>
        <v/>
      </c>
      <c r="M242" s="2"/>
      <c r="N242" s="52" t="str">
        <f t="shared" si="401"/>
        <v/>
      </c>
      <c r="O242" s="2"/>
      <c r="P242" s="103" t="str">
        <f>IF(UPPER('IP Rules'!H242)="ANY","",IF(LEN(TRIM('IP Rules'!J242))=0,"",'IP Rules'!J242))</f>
        <v/>
      </c>
      <c r="Q242" s="7" t="str">
        <f t="shared" si="402"/>
        <v/>
      </c>
      <c r="R242" s="109" t="str">
        <f t="shared" si="403"/>
        <v>MISSING</v>
      </c>
      <c r="S242" s="109" t="str">
        <f t="shared" si="404"/>
        <v>MISSING</v>
      </c>
      <c r="T242" s="109" t="str">
        <f t="shared" si="405"/>
        <v>MISSING</v>
      </c>
      <c r="U242" s="110" t="str">
        <f t="shared" si="406"/>
        <v>ERROR</v>
      </c>
      <c r="V242" s="111" t="str">
        <f t="shared" si="407"/>
        <v>ERROR</v>
      </c>
      <c r="W242" s="111" t="str">
        <f t="shared" si="408"/>
        <v>ERROR</v>
      </c>
      <c r="X242" s="111" t="str">
        <f t="shared" si="409"/>
        <v>ERROR</v>
      </c>
      <c r="Y242" s="109" t="str">
        <f t="shared" si="410"/>
        <v>ERROR</v>
      </c>
      <c r="Z242" s="110" t="str">
        <f t="shared" si="411"/>
        <v>ERROR</v>
      </c>
      <c r="AA242" s="109" t="str">
        <f t="shared" si="412"/>
        <v>ERROR</v>
      </c>
      <c r="AB242" s="109" t="str">
        <f t="shared" si="413"/>
        <v>ERROR</v>
      </c>
      <c r="AC242" s="109" t="str">
        <f t="shared" si="414"/>
        <v>ERROR</v>
      </c>
      <c r="AD242" s="109" t="str">
        <f t="shared" si="415"/>
        <v>ERROR</v>
      </c>
      <c r="AE242" s="110" t="str">
        <f t="shared" si="416"/>
        <v>ERROR</v>
      </c>
      <c r="AF242" s="7" t="str">
        <f t="shared" si="417"/>
        <v/>
      </c>
      <c r="AG242" s="104" t="str">
        <f t="shared" si="418"/>
        <v/>
      </c>
      <c r="AH242" s="104" t="str">
        <f t="shared" si="419"/>
        <v/>
      </c>
      <c r="AI242" s="104" t="str">
        <f t="shared" si="420"/>
        <v/>
      </c>
      <c r="AJ242" s="114" t="str">
        <f>IF(AND(Q242&lt;&gt;"ERROR",UPPER('IP Rules'!D242)="GLOBAL",UPPER(N242)="ANY"),"All_IPs","")</f>
        <v/>
      </c>
      <c r="AK242" s="114" t="str">
        <f>IF(AND(Q242&lt;&gt;"ERROR",UPPER('IP Rules'!D242)="NATIONAL",UPPER(N242)="ANY"),"GRP_ALL_CNSP_SUBNETS","")</f>
        <v/>
      </c>
      <c r="AL242" s="104" t="str">
        <f>IF(LEN(TRIM(D242))=0,"",IF(AND(Q242&lt;&gt;"ERROR",UPPER('IP Rules'!H242)&lt;&gt;"ANY"),AI242&amp;N242&amp;"_"&amp;AG242,""))</f>
        <v/>
      </c>
      <c r="AM242" s="109" t="str">
        <f t="shared" si="421"/>
        <v>FAILED CHECKS</v>
      </c>
      <c r="AN242" s="2"/>
      <c r="AO242" s="62" t="str">
        <f t="shared" si="388"/>
        <v/>
      </c>
      <c r="AP242" s="26"/>
      <c r="AQ242" s="62" t="str">
        <f t="shared" si="422"/>
        <v/>
      </c>
      <c r="AR242" s="26"/>
      <c r="AS242" s="6">
        <f>'IP Rules'!F242</f>
        <v>0</v>
      </c>
      <c r="AT242" s="2"/>
      <c r="AU242" s="6">
        <f t="shared" si="423"/>
        <v>232</v>
      </c>
      <c r="AV242" s="2"/>
      <c r="AW242" s="46" t="str">
        <f>IF(ISBLANK('IP Rules'!L242),"",'IP Rules'!L242)</f>
        <v/>
      </c>
      <c r="AX242" s="2"/>
      <c r="AY242" s="52" t="str">
        <f t="shared" si="424"/>
        <v/>
      </c>
      <c r="AZ242" s="52" t="str">
        <f t="shared" si="425"/>
        <v/>
      </c>
      <c r="BA242" s="52" t="str">
        <f t="shared" si="426"/>
        <v/>
      </c>
      <c r="BB242" s="52" t="str">
        <f t="shared" si="427"/>
        <v/>
      </c>
      <c r="BC242" s="52" t="str">
        <f t="shared" si="428"/>
        <v/>
      </c>
      <c r="BD242" s="52" t="str">
        <f t="shared" si="429"/>
        <v/>
      </c>
      <c r="BE242" s="52" t="str">
        <f t="shared" si="430"/>
        <v/>
      </c>
      <c r="BF242" s="52" t="str">
        <f t="shared" si="431"/>
        <v/>
      </c>
      <c r="BG242" s="52" t="str">
        <f t="shared" si="432"/>
        <v/>
      </c>
      <c r="BH242" s="2"/>
      <c r="BI242" s="103" t="str">
        <f>IF(ISBLANK('IP Rules'!N242),"",'IP Rules'!N242)</f>
        <v/>
      </c>
      <c r="BJ242" s="110" t="str">
        <f t="shared" si="481"/>
        <v/>
      </c>
      <c r="BK242" s="109" t="str">
        <f t="shared" si="482"/>
        <v>MISSING</v>
      </c>
      <c r="BL242" s="109" t="str">
        <f t="shared" si="483"/>
        <v>MISSING</v>
      </c>
      <c r="BM242" s="109" t="str">
        <f t="shared" si="484"/>
        <v>MISSING</v>
      </c>
      <c r="BN242" s="110" t="str">
        <f t="shared" si="485"/>
        <v>ERROR</v>
      </c>
      <c r="BO242" s="111" t="str">
        <f t="shared" si="486"/>
        <v>ERROR</v>
      </c>
      <c r="BP242" s="111" t="str">
        <f t="shared" si="487"/>
        <v>ERROR</v>
      </c>
      <c r="BQ242" s="111" t="str">
        <f t="shared" si="488"/>
        <v>ERROR</v>
      </c>
      <c r="BR242" s="109" t="str">
        <f t="shared" si="489"/>
        <v>ERROR</v>
      </c>
      <c r="BS242" s="110" t="str">
        <f t="shared" si="490"/>
        <v>ERROR</v>
      </c>
      <c r="BT242" s="109" t="str">
        <f t="shared" si="433"/>
        <v>ERROR</v>
      </c>
      <c r="BU242" s="109" t="str">
        <f t="shared" si="434"/>
        <v>ERROR</v>
      </c>
      <c r="BV242" s="109" t="str">
        <f t="shared" si="435"/>
        <v>ERROR</v>
      </c>
      <c r="BW242" s="109" t="str">
        <f t="shared" si="436"/>
        <v>ERROR</v>
      </c>
      <c r="BX242" s="110" t="str">
        <f t="shared" si="491"/>
        <v>ERROR</v>
      </c>
      <c r="BY242" s="110" t="str">
        <f t="shared" si="479"/>
        <v/>
      </c>
      <c r="BZ242" s="117" t="str">
        <f t="shared" si="437"/>
        <v>OK</v>
      </c>
      <c r="CA242" s="104" t="str">
        <f t="shared" si="492"/>
        <v/>
      </c>
      <c r="CB242" s="104" t="str">
        <f t="shared" si="493"/>
        <v/>
      </c>
      <c r="CC242" s="104" t="str">
        <f t="shared" si="494"/>
        <v/>
      </c>
      <c r="CD242" s="109" t="str">
        <f t="shared" si="438"/>
        <v>FAILED CHECKS</v>
      </c>
      <c r="CE242" s="22"/>
      <c r="CF242" s="116" t="str">
        <f t="shared" si="495"/>
        <v>ERROR</v>
      </c>
      <c r="CG242" s="116" t="str">
        <f t="shared" si="496"/>
        <v>-</v>
      </c>
      <c r="CH242" s="116" t="str">
        <f t="shared" si="497"/>
        <v>-</v>
      </c>
      <c r="CI242" s="116" t="str">
        <f t="shared" si="498"/>
        <v>-</v>
      </c>
      <c r="CJ242" s="116">
        <f t="shared" si="439"/>
        <v>0</v>
      </c>
      <c r="CK242" s="116">
        <f t="shared" si="440"/>
        <v>0</v>
      </c>
      <c r="CL242" s="116">
        <f t="shared" si="441"/>
        <v>0</v>
      </c>
      <c r="CM242" s="116">
        <f t="shared" si="442"/>
        <v>0</v>
      </c>
      <c r="CN242" s="116">
        <f t="shared" si="443"/>
        <v>0</v>
      </c>
      <c r="CO242" s="116">
        <f t="shared" si="444"/>
        <v>0</v>
      </c>
      <c r="CP242" s="116">
        <f t="shared" si="445"/>
        <v>0</v>
      </c>
      <c r="CQ242" s="116">
        <f t="shared" si="446"/>
        <v>0</v>
      </c>
      <c r="CR242" s="116">
        <f t="shared" si="447"/>
        <v>0</v>
      </c>
      <c r="CS242" s="116">
        <f t="shared" si="448"/>
        <v>0</v>
      </c>
      <c r="CT242" s="116">
        <f t="shared" si="449"/>
        <v>0</v>
      </c>
      <c r="CU242" s="116">
        <f t="shared" si="450"/>
        <v>0</v>
      </c>
      <c r="CV242" s="116">
        <f t="shared" si="451"/>
        <v>0</v>
      </c>
      <c r="CW242" s="116">
        <f t="shared" si="452"/>
        <v>0</v>
      </c>
      <c r="CX242" s="116">
        <f t="shared" si="453"/>
        <v>0</v>
      </c>
      <c r="CY242" s="116">
        <f t="shared" si="454"/>
        <v>0</v>
      </c>
      <c r="CZ242" s="116">
        <f t="shared" si="455"/>
        <v>0</v>
      </c>
      <c r="DA242" s="116">
        <f t="shared" si="456"/>
        <v>0</v>
      </c>
      <c r="DB242" s="116">
        <f t="shared" si="457"/>
        <v>0</v>
      </c>
      <c r="DC242" s="116">
        <f t="shared" si="458"/>
        <v>0</v>
      </c>
      <c r="DD242" s="116">
        <f t="shared" si="459"/>
        <v>0</v>
      </c>
      <c r="DE242" s="116">
        <f t="shared" si="460"/>
        <v>0</v>
      </c>
      <c r="DF242" s="116">
        <f t="shared" si="461"/>
        <v>0</v>
      </c>
      <c r="DG242" s="116">
        <f t="shared" si="462"/>
        <v>0</v>
      </c>
      <c r="DH242" s="116">
        <f t="shared" si="463"/>
        <v>0</v>
      </c>
      <c r="DI242" s="116">
        <f t="shared" si="464"/>
        <v>0</v>
      </c>
      <c r="DJ242" s="116">
        <f t="shared" si="465"/>
        <v>0</v>
      </c>
      <c r="DK242" s="116">
        <f t="shared" si="466"/>
        <v>0</v>
      </c>
      <c r="DL242" s="116">
        <f t="shared" si="467"/>
        <v>0</v>
      </c>
      <c r="DM242" s="116">
        <f t="shared" si="468"/>
        <v>0</v>
      </c>
      <c r="DN242" s="116">
        <f t="shared" si="469"/>
        <v>0</v>
      </c>
      <c r="DO242" s="116">
        <f t="shared" si="470"/>
        <v>0</v>
      </c>
      <c r="DP242" s="116">
        <f t="shared" si="471"/>
        <v>0</v>
      </c>
      <c r="DQ242" s="116">
        <f t="shared" si="472"/>
        <v>0</v>
      </c>
      <c r="DR242" s="116">
        <f t="shared" si="473"/>
        <v>0</v>
      </c>
      <c r="DS242" s="116">
        <f t="shared" si="474"/>
        <v>0</v>
      </c>
      <c r="DT242" s="116">
        <f t="shared" si="480"/>
        <v>0</v>
      </c>
      <c r="DU242" s="116">
        <f t="shared" si="475"/>
        <v>0</v>
      </c>
      <c r="DV242" s="116">
        <f t="shared" si="499"/>
        <v>0</v>
      </c>
      <c r="DW242" s="116">
        <f t="shared" si="500"/>
        <v>0</v>
      </c>
      <c r="DX242" s="114" t="b">
        <f t="shared" si="389"/>
        <v>0</v>
      </c>
      <c r="DY242" s="116" t="str">
        <f t="shared" si="476"/>
        <v>FAILED CHECKS</v>
      </c>
      <c r="DZ242" s="2"/>
      <c r="EA242" s="105" t="str">
        <f t="shared" si="390"/>
        <v/>
      </c>
      <c r="EB242" s="2"/>
      <c r="EC242" s="105" t="str">
        <f t="shared" si="391"/>
        <v/>
      </c>
      <c r="ED242" s="2"/>
      <c r="EE242" s="105" t="str">
        <f t="shared" si="392"/>
        <v/>
      </c>
      <c r="EF242" s="2"/>
      <c r="EG242" s="6">
        <f t="shared" si="478"/>
        <v>232</v>
      </c>
      <c r="EH242" s="2"/>
      <c r="EI242" s="29" t="str">
        <f>IF(ISBLANK('IP Rules'!P242),"",'IP Rules'!P242)</f>
        <v/>
      </c>
      <c r="EJ242" s="2"/>
      <c r="EK242" s="29" t="str">
        <f>IF(ISBLANK('IP Rules'!R242),"",'IP Rules'!R242)</f>
        <v/>
      </c>
      <c r="EL242" s="2"/>
      <c r="EM242" s="29" t="str">
        <f>IF(ISBLANK('IP Rules'!T242),"",'IP Rules'!T242)</f>
        <v/>
      </c>
      <c r="EN242" s="2"/>
      <c r="EO242" s="7" t="str">
        <f t="shared" si="383"/>
        <v>NO</v>
      </c>
      <c r="EP242" s="7" t="str">
        <f t="shared" si="384"/>
        <v>NO</v>
      </c>
      <c r="EQ242" s="7" t="str">
        <f t="shared" si="385"/>
        <v/>
      </c>
      <c r="ER242" s="7" t="str">
        <f t="shared" si="386"/>
        <v/>
      </c>
      <c r="ES242" s="7" t="str">
        <f>IF(AND(ISNUMBER('IP Rules'!R242),'IP Rules'!R242&gt;=0,'IP Rules'!R242&lt;=65535),"GOOD","BAD")</f>
        <v>BAD</v>
      </c>
      <c r="ET242" s="7" t="str">
        <f>IF(OR(AND(ISNUMBER('IP Rules'!T242),'IP Rules'!T242&gt;=1,'IP Rules'!T242&lt;=65535,'IP Rules'!R242&lt;'IP Rules'!T242),'IP Rules'!T242=""),"GOOD","BAD")</f>
        <v>GOOD</v>
      </c>
      <c r="EU242" s="9" t="str">
        <f t="shared" si="387"/>
        <v/>
      </c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</row>
    <row r="243" spans="1:211" ht="15.75" thickBot="1">
      <c r="A243" s="2"/>
      <c r="B243" s="6">
        <f t="shared" si="477"/>
        <v>233</v>
      </c>
      <c r="C243" s="2"/>
      <c r="D243" s="48" t="str">
        <f>IF(ISBLANK('IP Rules'!H243),"",'IP Rules'!H243)</f>
        <v/>
      </c>
      <c r="E243" s="52" t="str">
        <f t="shared" si="393"/>
        <v/>
      </c>
      <c r="F243" s="52" t="str">
        <f t="shared" si="394"/>
        <v/>
      </c>
      <c r="G243" s="52" t="str">
        <f t="shared" si="395"/>
        <v/>
      </c>
      <c r="H243" s="52" t="str">
        <f t="shared" si="396"/>
        <v/>
      </c>
      <c r="I243" s="52" t="str">
        <f t="shared" si="397"/>
        <v/>
      </c>
      <c r="J243" s="52" t="str">
        <f t="shared" si="398"/>
        <v/>
      </c>
      <c r="K243" s="52" t="str">
        <f t="shared" si="399"/>
        <v/>
      </c>
      <c r="L243" s="52" t="str">
        <f t="shared" si="400"/>
        <v/>
      </c>
      <c r="M243" s="2"/>
      <c r="N243" s="52" t="str">
        <f t="shared" si="401"/>
        <v/>
      </c>
      <c r="O243" s="2"/>
      <c r="P243" s="103" t="str">
        <f>IF(UPPER('IP Rules'!H243)="ANY","",IF(LEN(TRIM('IP Rules'!J243))=0,"",'IP Rules'!J243))</f>
        <v/>
      </c>
      <c r="Q243" s="7" t="str">
        <f t="shared" si="402"/>
        <v/>
      </c>
      <c r="R243" s="109" t="str">
        <f t="shared" si="403"/>
        <v>MISSING</v>
      </c>
      <c r="S243" s="109" t="str">
        <f t="shared" si="404"/>
        <v>MISSING</v>
      </c>
      <c r="T243" s="109" t="str">
        <f t="shared" si="405"/>
        <v>MISSING</v>
      </c>
      <c r="U243" s="110" t="str">
        <f t="shared" si="406"/>
        <v>ERROR</v>
      </c>
      <c r="V243" s="111" t="str">
        <f t="shared" si="407"/>
        <v>ERROR</v>
      </c>
      <c r="W243" s="111" t="str">
        <f t="shared" si="408"/>
        <v>ERROR</v>
      </c>
      <c r="X243" s="111" t="str">
        <f t="shared" si="409"/>
        <v>ERROR</v>
      </c>
      <c r="Y243" s="109" t="str">
        <f t="shared" si="410"/>
        <v>ERROR</v>
      </c>
      <c r="Z243" s="110" t="str">
        <f t="shared" si="411"/>
        <v>ERROR</v>
      </c>
      <c r="AA243" s="109" t="str">
        <f t="shared" si="412"/>
        <v>ERROR</v>
      </c>
      <c r="AB243" s="109" t="str">
        <f t="shared" si="413"/>
        <v>ERROR</v>
      </c>
      <c r="AC243" s="109" t="str">
        <f t="shared" si="414"/>
        <v>ERROR</v>
      </c>
      <c r="AD243" s="109" t="str">
        <f t="shared" si="415"/>
        <v>ERROR</v>
      </c>
      <c r="AE243" s="110" t="str">
        <f t="shared" si="416"/>
        <v>ERROR</v>
      </c>
      <c r="AF243" s="7" t="str">
        <f t="shared" si="417"/>
        <v/>
      </c>
      <c r="AG243" s="104" t="str">
        <f t="shared" si="418"/>
        <v/>
      </c>
      <c r="AH243" s="104" t="str">
        <f t="shared" si="419"/>
        <v/>
      </c>
      <c r="AI243" s="104" t="str">
        <f t="shared" si="420"/>
        <v/>
      </c>
      <c r="AJ243" s="114" t="str">
        <f>IF(AND(Q243&lt;&gt;"ERROR",UPPER('IP Rules'!D243)="GLOBAL",UPPER(N243)="ANY"),"All_IPs","")</f>
        <v/>
      </c>
      <c r="AK243" s="114" t="str">
        <f>IF(AND(Q243&lt;&gt;"ERROR",UPPER('IP Rules'!D243)="NATIONAL",UPPER(N243)="ANY"),"GRP_ALL_CNSP_SUBNETS","")</f>
        <v/>
      </c>
      <c r="AL243" s="104" t="str">
        <f>IF(LEN(TRIM(D243))=0,"",IF(AND(Q243&lt;&gt;"ERROR",UPPER('IP Rules'!H243)&lt;&gt;"ANY"),AI243&amp;N243&amp;"_"&amp;AG243,""))</f>
        <v/>
      </c>
      <c r="AM243" s="109" t="str">
        <f t="shared" si="421"/>
        <v>FAILED CHECKS</v>
      </c>
      <c r="AN243" s="2"/>
      <c r="AO243" s="62" t="str">
        <f t="shared" si="388"/>
        <v/>
      </c>
      <c r="AP243" s="26"/>
      <c r="AQ243" s="62" t="str">
        <f t="shared" si="422"/>
        <v/>
      </c>
      <c r="AR243" s="26"/>
      <c r="AS243" s="6">
        <f>'IP Rules'!F243</f>
        <v>0</v>
      </c>
      <c r="AT243" s="2"/>
      <c r="AU243" s="6">
        <f t="shared" si="423"/>
        <v>233</v>
      </c>
      <c r="AV243" s="2"/>
      <c r="AW243" s="46" t="str">
        <f>IF(ISBLANK('IP Rules'!L243),"",'IP Rules'!L243)</f>
        <v/>
      </c>
      <c r="AX243" s="2"/>
      <c r="AY243" s="52" t="str">
        <f t="shared" si="424"/>
        <v/>
      </c>
      <c r="AZ243" s="52" t="str">
        <f t="shared" si="425"/>
        <v/>
      </c>
      <c r="BA243" s="52" t="str">
        <f t="shared" si="426"/>
        <v/>
      </c>
      <c r="BB243" s="52" t="str">
        <f t="shared" si="427"/>
        <v/>
      </c>
      <c r="BC243" s="52" t="str">
        <f t="shared" si="428"/>
        <v/>
      </c>
      <c r="BD243" s="52" t="str">
        <f t="shared" si="429"/>
        <v/>
      </c>
      <c r="BE243" s="52" t="str">
        <f t="shared" si="430"/>
        <v/>
      </c>
      <c r="BF243" s="52" t="str">
        <f t="shared" si="431"/>
        <v/>
      </c>
      <c r="BG243" s="52" t="str">
        <f t="shared" si="432"/>
        <v/>
      </c>
      <c r="BH243" s="2"/>
      <c r="BI243" s="103" t="str">
        <f>IF(ISBLANK('IP Rules'!N243),"",'IP Rules'!N243)</f>
        <v/>
      </c>
      <c r="BJ243" s="110" t="str">
        <f t="shared" si="481"/>
        <v/>
      </c>
      <c r="BK243" s="109" t="str">
        <f t="shared" si="482"/>
        <v>MISSING</v>
      </c>
      <c r="BL243" s="109" t="str">
        <f t="shared" si="483"/>
        <v>MISSING</v>
      </c>
      <c r="BM243" s="109" t="str">
        <f t="shared" si="484"/>
        <v>MISSING</v>
      </c>
      <c r="BN243" s="110" t="str">
        <f t="shared" si="485"/>
        <v>ERROR</v>
      </c>
      <c r="BO243" s="111" t="str">
        <f t="shared" si="486"/>
        <v>ERROR</v>
      </c>
      <c r="BP243" s="111" t="str">
        <f t="shared" si="487"/>
        <v>ERROR</v>
      </c>
      <c r="BQ243" s="111" t="str">
        <f t="shared" si="488"/>
        <v>ERROR</v>
      </c>
      <c r="BR243" s="109" t="str">
        <f t="shared" si="489"/>
        <v>ERROR</v>
      </c>
      <c r="BS243" s="110" t="str">
        <f t="shared" si="490"/>
        <v>ERROR</v>
      </c>
      <c r="BT243" s="109" t="str">
        <f t="shared" si="433"/>
        <v>ERROR</v>
      </c>
      <c r="BU243" s="109" t="str">
        <f t="shared" si="434"/>
        <v>ERROR</v>
      </c>
      <c r="BV243" s="109" t="str">
        <f t="shared" si="435"/>
        <v>ERROR</v>
      </c>
      <c r="BW243" s="109" t="str">
        <f t="shared" si="436"/>
        <v>ERROR</v>
      </c>
      <c r="BX243" s="110" t="str">
        <f t="shared" si="491"/>
        <v>ERROR</v>
      </c>
      <c r="BY243" s="110" t="str">
        <f t="shared" si="479"/>
        <v/>
      </c>
      <c r="BZ243" s="117" t="str">
        <f t="shared" si="437"/>
        <v>OK</v>
      </c>
      <c r="CA243" s="104" t="str">
        <f t="shared" si="492"/>
        <v/>
      </c>
      <c r="CB243" s="104" t="str">
        <f t="shared" si="493"/>
        <v/>
      </c>
      <c r="CC243" s="104" t="str">
        <f t="shared" si="494"/>
        <v/>
      </c>
      <c r="CD243" s="109" t="str">
        <f t="shared" si="438"/>
        <v>FAILED CHECKS</v>
      </c>
      <c r="CE243" s="22"/>
      <c r="CF243" s="116" t="str">
        <f t="shared" si="495"/>
        <v>ERROR</v>
      </c>
      <c r="CG243" s="116" t="str">
        <f t="shared" si="496"/>
        <v>-</v>
      </c>
      <c r="CH243" s="116" t="str">
        <f t="shared" si="497"/>
        <v>-</v>
      </c>
      <c r="CI243" s="116" t="str">
        <f t="shared" si="498"/>
        <v>-</v>
      </c>
      <c r="CJ243" s="116">
        <f t="shared" si="439"/>
        <v>0</v>
      </c>
      <c r="CK243" s="116">
        <f t="shared" si="440"/>
        <v>0</v>
      </c>
      <c r="CL243" s="116">
        <f t="shared" si="441"/>
        <v>0</v>
      </c>
      <c r="CM243" s="116">
        <f t="shared" si="442"/>
        <v>0</v>
      </c>
      <c r="CN243" s="116">
        <f t="shared" si="443"/>
        <v>0</v>
      </c>
      <c r="CO243" s="116">
        <f t="shared" si="444"/>
        <v>0</v>
      </c>
      <c r="CP243" s="116">
        <f t="shared" si="445"/>
        <v>0</v>
      </c>
      <c r="CQ243" s="116">
        <f t="shared" si="446"/>
        <v>0</v>
      </c>
      <c r="CR243" s="116">
        <f t="shared" si="447"/>
        <v>0</v>
      </c>
      <c r="CS243" s="116">
        <f t="shared" si="448"/>
        <v>0</v>
      </c>
      <c r="CT243" s="116">
        <f t="shared" si="449"/>
        <v>0</v>
      </c>
      <c r="CU243" s="116">
        <f t="shared" si="450"/>
        <v>0</v>
      </c>
      <c r="CV243" s="116">
        <f t="shared" si="451"/>
        <v>0</v>
      </c>
      <c r="CW243" s="116">
        <f t="shared" si="452"/>
        <v>0</v>
      </c>
      <c r="CX243" s="116">
        <f t="shared" si="453"/>
        <v>0</v>
      </c>
      <c r="CY243" s="116">
        <f t="shared" si="454"/>
        <v>0</v>
      </c>
      <c r="CZ243" s="116">
        <f t="shared" si="455"/>
        <v>0</v>
      </c>
      <c r="DA243" s="116">
        <f t="shared" si="456"/>
        <v>0</v>
      </c>
      <c r="DB243" s="116">
        <f t="shared" si="457"/>
        <v>0</v>
      </c>
      <c r="DC243" s="116">
        <f t="shared" si="458"/>
        <v>0</v>
      </c>
      <c r="DD243" s="116">
        <f t="shared" si="459"/>
        <v>0</v>
      </c>
      <c r="DE243" s="116">
        <f t="shared" si="460"/>
        <v>0</v>
      </c>
      <c r="DF243" s="116">
        <f t="shared" si="461"/>
        <v>0</v>
      </c>
      <c r="DG243" s="116">
        <f t="shared" si="462"/>
        <v>0</v>
      </c>
      <c r="DH243" s="116">
        <f t="shared" si="463"/>
        <v>0</v>
      </c>
      <c r="DI243" s="116">
        <f t="shared" si="464"/>
        <v>0</v>
      </c>
      <c r="DJ243" s="116">
        <f t="shared" si="465"/>
        <v>0</v>
      </c>
      <c r="DK243" s="116">
        <f t="shared" si="466"/>
        <v>0</v>
      </c>
      <c r="DL243" s="116">
        <f t="shared" si="467"/>
        <v>0</v>
      </c>
      <c r="DM243" s="116">
        <f t="shared" si="468"/>
        <v>0</v>
      </c>
      <c r="DN243" s="116">
        <f t="shared" si="469"/>
        <v>0</v>
      </c>
      <c r="DO243" s="116">
        <f t="shared" si="470"/>
        <v>0</v>
      </c>
      <c r="DP243" s="116">
        <f t="shared" si="471"/>
        <v>0</v>
      </c>
      <c r="DQ243" s="116">
        <f t="shared" si="472"/>
        <v>0</v>
      </c>
      <c r="DR243" s="116">
        <f t="shared" si="473"/>
        <v>0</v>
      </c>
      <c r="DS243" s="116">
        <f t="shared" si="474"/>
        <v>0</v>
      </c>
      <c r="DT243" s="116">
        <f t="shared" si="480"/>
        <v>0</v>
      </c>
      <c r="DU243" s="116">
        <f t="shared" si="475"/>
        <v>0</v>
      </c>
      <c r="DV243" s="116">
        <f t="shared" si="499"/>
        <v>0</v>
      </c>
      <c r="DW243" s="116">
        <f t="shared" si="500"/>
        <v>0</v>
      </c>
      <c r="DX243" s="114" t="b">
        <f t="shared" si="389"/>
        <v>0</v>
      </c>
      <c r="DY243" s="116" t="str">
        <f t="shared" si="476"/>
        <v>FAILED CHECKS</v>
      </c>
      <c r="DZ243" s="2"/>
      <c r="EA243" s="105" t="str">
        <f t="shared" si="390"/>
        <v/>
      </c>
      <c r="EB243" s="2"/>
      <c r="EC243" s="105" t="str">
        <f t="shared" si="391"/>
        <v/>
      </c>
      <c r="ED243" s="2"/>
      <c r="EE243" s="105" t="str">
        <f t="shared" si="392"/>
        <v/>
      </c>
      <c r="EF243" s="2"/>
      <c r="EG243" s="6">
        <f t="shared" si="478"/>
        <v>233</v>
      </c>
      <c r="EH243" s="2"/>
      <c r="EI243" s="29" t="str">
        <f>IF(ISBLANK('IP Rules'!P243),"",'IP Rules'!P243)</f>
        <v/>
      </c>
      <c r="EJ243" s="2"/>
      <c r="EK243" s="29" t="str">
        <f>IF(ISBLANK('IP Rules'!R243),"",'IP Rules'!R243)</f>
        <v/>
      </c>
      <c r="EL243" s="2"/>
      <c r="EM243" s="29" t="str">
        <f>IF(ISBLANK('IP Rules'!T243),"",'IP Rules'!T243)</f>
        <v/>
      </c>
      <c r="EN243" s="2"/>
      <c r="EO243" s="7" t="str">
        <f t="shared" si="383"/>
        <v>NO</v>
      </c>
      <c r="EP243" s="7" t="str">
        <f t="shared" si="384"/>
        <v>NO</v>
      </c>
      <c r="EQ243" s="7" t="str">
        <f t="shared" si="385"/>
        <v/>
      </c>
      <c r="ER243" s="7" t="str">
        <f t="shared" si="386"/>
        <v/>
      </c>
      <c r="ES243" s="7" t="str">
        <f>IF(AND(ISNUMBER('IP Rules'!R243),'IP Rules'!R243&gt;=0,'IP Rules'!R243&lt;=65535),"GOOD","BAD")</f>
        <v>BAD</v>
      </c>
      <c r="ET243" s="7" t="str">
        <f>IF(OR(AND(ISNUMBER('IP Rules'!T243),'IP Rules'!T243&gt;=1,'IP Rules'!T243&lt;=65535,'IP Rules'!R243&lt;'IP Rules'!T243),'IP Rules'!T243=""),"GOOD","BAD")</f>
        <v>GOOD</v>
      </c>
      <c r="EU243" s="9" t="str">
        <f t="shared" si="387"/>
        <v/>
      </c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</row>
    <row r="244" spans="1:211" ht="15.75" thickBot="1">
      <c r="A244" s="2"/>
      <c r="B244" s="6">
        <f t="shared" si="477"/>
        <v>234</v>
      </c>
      <c r="C244" s="2"/>
      <c r="D244" s="48" t="str">
        <f>IF(ISBLANK('IP Rules'!H244),"",'IP Rules'!H244)</f>
        <v/>
      </c>
      <c r="E244" s="52" t="str">
        <f t="shared" si="393"/>
        <v/>
      </c>
      <c r="F244" s="52" t="str">
        <f t="shared" si="394"/>
        <v/>
      </c>
      <c r="G244" s="52" t="str">
        <f t="shared" si="395"/>
        <v/>
      </c>
      <c r="H244" s="52" t="str">
        <f t="shared" si="396"/>
        <v/>
      </c>
      <c r="I244" s="52" t="str">
        <f t="shared" si="397"/>
        <v/>
      </c>
      <c r="J244" s="52" t="str">
        <f t="shared" si="398"/>
        <v/>
      </c>
      <c r="K244" s="52" t="str">
        <f t="shared" si="399"/>
        <v/>
      </c>
      <c r="L244" s="52" t="str">
        <f t="shared" si="400"/>
        <v/>
      </c>
      <c r="M244" s="2"/>
      <c r="N244" s="52" t="str">
        <f t="shared" si="401"/>
        <v/>
      </c>
      <c r="O244" s="2"/>
      <c r="P244" s="103" t="str">
        <f>IF(UPPER('IP Rules'!H244)="ANY","",IF(LEN(TRIM('IP Rules'!J244))=0,"",'IP Rules'!J244))</f>
        <v/>
      </c>
      <c r="Q244" s="7" t="str">
        <f t="shared" si="402"/>
        <v/>
      </c>
      <c r="R244" s="109" t="str">
        <f t="shared" si="403"/>
        <v>MISSING</v>
      </c>
      <c r="S244" s="109" t="str">
        <f t="shared" si="404"/>
        <v>MISSING</v>
      </c>
      <c r="T244" s="109" t="str">
        <f t="shared" si="405"/>
        <v>MISSING</v>
      </c>
      <c r="U244" s="110" t="str">
        <f t="shared" si="406"/>
        <v>ERROR</v>
      </c>
      <c r="V244" s="111" t="str">
        <f t="shared" si="407"/>
        <v>ERROR</v>
      </c>
      <c r="W244" s="111" t="str">
        <f t="shared" si="408"/>
        <v>ERROR</v>
      </c>
      <c r="X244" s="111" t="str">
        <f t="shared" si="409"/>
        <v>ERROR</v>
      </c>
      <c r="Y244" s="109" t="str">
        <f t="shared" si="410"/>
        <v>ERROR</v>
      </c>
      <c r="Z244" s="110" t="str">
        <f t="shared" si="411"/>
        <v>ERROR</v>
      </c>
      <c r="AA244" s="109" t="str">
        <f t="shared" si="412"/>
        <v>ERROR</v>
      </c>
      <c r="AB244" s="109" t="str">
        <f t="shared" si="413"/>
        <v>ERROR</v>
      </c>
      <c r="AC244" s="109" t="str">
        <f t="shared" si="414"/>
        <v>ERROR</v>
      </c>
      <c r="AD244" s="109" t="str">
        <f t="shared" si="415"/>
        <v>ERROR</v>
      </c>
      <c r="AE244" s="110" t="str">
        <f t="shared" si="416"/>
        <v>ERROR</v>
      </c>
      <c r="AF244" s="7" t="str">
        <f t="shared" si="417"/>
        <v/>
      </c>
      <c r="AG244" s="104" t="str">
        <f t="shared" si="418"/>
        <v/>
      </c>
      <c r="AH244" s="104" t="str">
        <f t="shared" si="419"/>
        <v/>
      </c>
      <c r="AI244" s="104" t="str">
        <f t="shared" si="420"/>
        <v/>
      </c>
      <c r="AJ244" s="114" t="str">
        <f>IF(AND(Q244&lt;&gt;"ERROR",UPPER('IP Rules'!D244)="GLOBAL",UPPER(N244)="ANY"),"All_IPs","")</f>
        <v/>
      </c>
      <c r="AK244" s="114" t="str">
        <f>IF(AND(Q244&lt;&gt;"ERROR",UPPER('IP Rules'!D244)="NATIONAL",UPPER(N244)="ANY"),"GRP_ALL_CNSP_SUBNETS","")</f>
        <v/>
      </c>
      <c r="AL244" s="104" t="str">
        <f>IF(LEN(TRIM(D244))=0,"",IF(AND(Q244&lt;&gt;"ERROR",UPPER('IP Rules'!H244)&lt;&gt;"ANY"),AI244&amp;N244&amp;"_"&amp;AG244,""))</f>
        <v/>
      </c>
      <c r="AM244" s="109" t="str">
        <f t="shared" si="421"/>
        <v>FAILED CHECKS</v>
      </c>
      <c r="AN244" s="2"/>
      <c r="AO244" s="62" t="str">
        <f t="shared" si="388"/>
        <v/>
      </c>
      <c r="AP244" s="26"/>
      <c r="AQ244" s="62" t="str">
        <f t="shared" si="422"/>
        <v/>
      </c>
      <c r="AR244" s="26"/>
      <c r="AS244" s="6">
        <f>'IP Rules'!F244</f>
        <v>0</v>
      </c>
      <c r="AT244" s="2"/>
      <c r="AU244" s="6">
        <f t="shared" si="423"/>
        <v>234</v>
      </c>
      <c r="AV244" s="2"/>
      <c r="AW244" s="46" t="str">
        <f>IF(ISBLANK('IP Rules'!L244),"",'IP Rules'!L244)</f>
        <v/>
      </c>
      <c r="AX244" s="2"/>
      <c r="AY244" s="52" t="str">
        <f t="shared" si="424"/>
        <v/>
      </c>
      <c r="AZ244" s="52" t="str">
        <f t="shared" si="425"/>
        <v/>
      </c>
      <c r="BA244" s="52" t="str">
        <f t="shared" si="426"/>
        <v/>
      </c>
      <c r="BB244" s="52" t="str">
        <f t="shared" si="427"/>
        <v/>
      </c>
      <c r="BC244" s="52" t="str">
        <f t="shared" si="428"/>
        <v/>
      </c>
      <c r="BD244" s="52" t="str">
        <f t="shared" si="429"/>
        <v/>
      </c>
      <c r="BE244" s="52" t="str">
        <f t="shared" si="430"/>
        <v/>
      </c>
      <c r="BF244" s="52" t="str">
        <f t="shared" si="431"/>
        <v/>
      </c>
      <c r="BG244" s="52" t="str">
        <f t="shared" si="432"/>
        <v/>
      </c>
      <c r="BH244" s="2"/>
      <c r="BI244" s="103" t="str">
        <f>IF(ISBLANK('IP Rules'!N244),"",'IP Rules'!N244)</f>
        <v/>
      </c>
      <c r="BJ244" s="110" t="str">
        <f t="shared" si="481"/>
        <v/>
      </c>
      <c r="BK244" s="109" t="str">
        <f t="shared" si="482"/>
        <v>MISSING</v>
      </c>
      <c r="BL244" s="109" t="str">
        <f t="shared" si="483"/>
        <v>MISSING</v>
      </c>
      <c r="BM244" s="109" t="str">
        <f t="shared" si="484"/>
        <v>MISSING</v>
      </c>
      <c r="BN244" s="110" t="str">
        <f t="shared" si="485"/>
        <v>ERROR</v>
      </c>
      <c r="BO244" s="111" t="str">
        <f t="shared" si="486"/>
        <v>ERROR</v>
      </c>
      <c r="BP244" s="111" t="str">
        <f t="shared" si="487"/>
        <v>ERROR</v>
      </c>
      <c r="BQ244" s="111" t="str">
        <f t="shared" si="488"/>
        <v>ERROR</v>
      </c>
      <c r="BR244" s="109" t="str">
        <f t="shared" si="489"/>
        <v>ERROR</v>
      </c>
      <c r="BS244" s="110" t="str">
        <f t="shared" si="490"/>
        <v>ERROR</v>
      </c>
      <c r="BT244" s="109" t="str">
        <f t="shared" si="433"/>
        <v>ERROR</v>
      </c>
      <c r="BU244" s="109" t="str">
        <f t="shared" si="434"/>
        <v>ERROR</v>
      </c>
      <c r="BV244" s="109" t="str">
        <f t="shared" si="435"/>
        <v>ERROR</v>
      </c>
      <c r="BW244" s="109" t="str">
        <f t="shared" si="436"/>
        <v>ERROR</v>
      </c>
      <c r="BX244" s="110" t="str">
        <f t="shared" si="491"/>
        <v>ERROR</v>
      </c>
      <c r="BY244" s="110" t="str">
        <f t="shared" si="479"/>
        <v/>
      </c>
      <c r="BZ244" s="117" t="str">
        <f t="shared" si="437"/>
        <v>OK</v>
      </c>
      <c r="CA244" s="104" t="str">
        <f t="shared" si="492"/>
        <v/>
      </c>
      <c r="CB244" s="104" t="str">
        <f t="shared" si="493"/>
        <v/>
      </c>
      <c r="CC244" s="104" t="str">
        <f t="shared" si="494"/>
        <v/>
      </c>
      <c r="CD244" s="109" t="str">
        <f t="shared" si="438"/>
        <v>FAILED CHECKS</v>
      </c>
      <c r="CE244" s="22"/>
      <c r="CF244" s="116" t="str">
        <f t="shared" si="495"/>
        <v>ERROR</v>
      </c>
      <c r="CG244" s="116" t="str">
        <f t="shared" si="496"/>
        <v>-</v>
      </c>
      <c r="CH244" s="116" t="str">
        <f t="shared" si="497"/>
        <v>-</v>
      </c>
      <c r="CI244" s="116" t="str">
        <f t="shared" si="498"/>
        <v>-</v>
      </c>
      <c r="CJ244" s="116">
        <f t="shared" si="439"/>
        <v>0</v>
      </c>
      <c r="CK244" s="116">
        <f t="shared" si="440"/>
        <v>0</v>
      </c>
      <c r="CL244" s="116">
        <f t="shared" si="441"/>
        <v>0</v>
      </c>
      <c r="CM244" s="116">
        <f t="shared" si="442"/>
        <v>0</v>
      </c>
      <c r="CN244" s="116">
        <f t="shared" si="443"/>
        <v>0</v>
      </c>
      <c r="CO244" s="116">
        <f t="shared" si="444"/>
        <v>0</v>
      </c>
      <c r="CP244" s="116">
        <f t="shared" si="445"/>
        <v>0</v>
      </c>
      <c r="CQ244" s="116">
        <f t="shared" si="446"/>
        <v>0</v>
      </c>
      <c r="CR244" s="116">
        <f t="shared" si="447"/>
        <v>0</v>
      </c>
      <c r="CS244" s="116">
        <f t="shared" si="448"/>
        <v>0</v>
      </c>
      <c r="CT244" s="116">
        <f t="shared" si="449"/>
        <v>0</v>
      </c>
      <c r="CU244" s="116">
        <f t="shared" si="450"/>
        <v>0</v>
      </c>
      <c r="CV244" s="116">
        <f t="shared" si="451"/>
        <v>0</v>
      </c>
      <c r="CW244" s="116">
        <f t="shared" si="452"/>
        <v>0</v>
      </c>
      <c r="CX244" s="116">
        <f t="shared" si="453"/>
        <v>0</v>
      </c>
      <c r="CY244" s="116">
        <f t="shared" si="454"/>
        <v>0</v>
      </c>
      <c r="CZ244" s="116">
        <f t="shared" si="455"/>
        <v>0</v>
      </c>
      <c r="DA244" s="116">
        <f t="shared" si="456"/>
        <v>0</v>
      </c>
      <c r="DB244" s="116">
        <f t="shared" si="457"/>
        <v>0</v>
      </c>
      <c r="DC244" s="116">
        <f t="shared" si="458"/>
        <v>0</v>
      </c>
      <c r="DD244" s="116">
        <f t="shared" si="459"/>
        <v>0</v>
      </c>
      <c r="DE244" s="116">
        <f t="shared" si="460"/>
        <v>0</v>
      </c>
      <c r="DF244" s="116">
        <f t="shared" si="461"/>
        <v>0</v>
      </c>
      <c r="DG244" s="116">
        <f t="shared" si="462"/>
        <v>0</v>
      </c>
      <c r="DH244" s="116">
        <f t="shared" si="463"/>
        <v>0</v>
      </c>
      <c r="DI244" s="116">
        <f t="shared" si="464"/>
        <v>0</v>
      </c>
      <c r="DJ244" s="116">
        <f t="shared" si="465"/>
        <v>0</v>
      </c>
      <c r="DK244" s="116">
        <f t="shared" si="466"/>
        <v>0</v>
      </c>
      <c r="DL244" s="116">
        <f t="shared" si="467"/>
        <v>0</v>
      </c>
      <c r="DM244" s="116">
        <f t="shared" si="468"/>
        <v>0</v>
      </c>
      <c r="DN244" s="116">
        <f t="shared" si="469"/>
        <v>0</v>
      </c>
      <c r="DO244" s="116">
        <f t="shared" si="470"/>
        <v>0</v>
      </c>
      <c r="DP244" s="116">
        <f t="shared" si="471"/>
        <v>0</v>
      </c>
      <c r="DQ244" s="116">
        <f t="shared" si="472"/>
        <v>0</v>
      </c>
      <c r="DR244" s="116">
        <f t="shared" si="473"/>
        <v>0</v>
      </c>
      <c r="DS244" s="116">
        <f t="shared" si="474"/>
        <v>0</v>
      </c>
      <c r="DT244" s="116">
        <f t="shared" si="480"/>
        <v>0</v>
      </c>
      <c r="DU244" s="116">
        <f t="shared" si="475"/>
        <v>0</v>
      </c>
      <c r="DV244" s="116">
        <f t="shared" si="499"/>
        <v>0</v>
      </c>
      <c r="DW244" s="116">
        <f t="shared" si="500"/>
        <v>0</v>
      </c>
      <c r="DX244" s="114" t="b">
        <f t="shared" si="389"/>
        <v>0</v>
      </c>
      <c r="DY244" s="116" t="str">
        <f t="shared" si="476"/>
        <v>FAILED CHECKS</v>
      </c>
      <c r="DZ244" s="2"/>
      <c r="EA244" s="105" t="str">
        <f t="shared" si="390"/>
        <v/>
      </c>
      <c r="EB244" s="2"/>
      <c r="EC244" s="105" t="str">
        <f t="shared" si="391"/>
        <v/>
      </c>
      <c r="ED244" s="2"/>
      <c r="EE244" s="105" t="str">
        <f t="shared" si="392"/>
        <v/>
      </c>
      <c r="EF244" s="2"/>
      <c r="EG244" s="6">
        <f t="shared" si="478"/>
        <v>234</v>
      </c>
      <c r="EH244" s="2"/>
      <c r="EI244" s="29" t="str">
        <f>IF(ISBLANK('IP Rules'!P244),"",'IP Rules'!P244)</f>
        <v/>
      </c>
      <c r="EJ244" s="2"/>
      <c r="EK244" s="29" t="str">
        <f>IF(ISBLANK('IP Rules'!R244),"",'IP Rules'!R244)</f>
        <v/>
      </c>
      <c r="EL244" s="2"/>
      <c r="EM244" s="29" t="str">
        <f>IF(ISBLANK('IP Rules'!T244),"",'IP Rules'!T244)</f>
        <v/>
      </c>
      <c r="EN244" s="2"/>
      <c r="EO244" s="7" t="str">
        <f t="shared" si="383"/>
        <v>NO</v>
      </c>
      <c r="EP244" s="7" t="str">
        <f t="shared" si="384"/>
        <v>NO</v>
      </c>
      <c r="EQ244" s="7" t="str">
        <f t="shared" si="385"/>
        <v/>
      </c>
      <c r="ER244" s="7" t="str">
        <f t="shared" si="386"/>
        <v/>
      </c>
      <c r="ES244" s="7" t="str">
        <f>IF(AND(ISNUMBER('IP Rules'!R244),'IP Rules'!R244&gt;=0,'IP Rules'!R244&lt;=65535),"GOOD","BAD")</f>
        <v>BAD</v>
      </c>
      <c r="ET244" s="7" t="str">
        <f>IF(OR(AND(ISNUMBER('IP Rules'!T244),'IP Rules'!T244&gt;=1,'IP Rules'!T244&lt;=65535,'IP Rules'!R244&lt;'IP Rules'!T244),'IP Rules'!T244=""),"GOOD","BAD")</f>
        <v>GOOD</v>
      </c>
      <c r="EU244" s="9" t="str">
        <f t="shared" si="387"/>
        <v/>
      </c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</row>
    <row r="245" spans="1:211" ht="15.75" thickBot="1">
      <c r="A245" s="2"/>
      <c r="B245" s="6">
        <f t="shared" si="477"/>
        <v>235</v>
      </c>
      <c r="C245" s="2"/>
      <c r="D245" s="48" t="str">
        <f>IF(ISBLANK('IP Rules'!H245),"",'IP Rules'!H245)</f>
        <v/>
      </c>
      <c r="E245" s="52" t="str">
        <f t="shared" si="393"/>
        <v/>
      </c>
      <c r="F245" s="52" t="str">
        <f t="shared" si="394"/>
        <v/>
      </c>
      <c r="G245" s="52" t="str">
        <f t="shared" si="395"/>
        <v/>
      </c>
      <c r="H245" s="52" t="str">
        <f t="shared" si="396"/>
        <v/>
      </c>
      <c r="I245" s="52" t="str">
        <f t="shared" si="397"/>
        <v/>
      </c>
      <c r="J245" s="52" t="str">
        <f t="shared" si="398"/>
        <v/>
      </c>
      <c r="K245" s="52" t="str">
        <f t="shared" si="399"/>
        <v/>
      </c>
      <c r="L245" s="52" t="str">
        <f t="shared" si="400"/>
        <v/>
      </c>
      <c r="M245" s="2"/>
      <c r="N245" s="52" t="str">
        <f t="shared" si="401"/>
        <v/>
      </c>
      <c r="O245" s="2"/>
      <c r="P245" s="103" t="str">
        <f>IF(UPPER('IP Rules'!H245)="ANY","",IF(LEN(TRIM('IP Rules'!J245))=0,"",'IP Rules'!J245))</f>
        <v/>
      </c>
      <c r="Q245" s="7" t="str">
        <f t="shared" si="402"/>
        <v/>
      </c>
      <c r="R245" s="109" t="str">
        <f t="shared" si="403"/>
        <v>MISSING</v>
      </c>
      <c r="S245" s="109" t="str">
        <f t="shared" si="404"/>
        <v>MISSING</v>
      </c>
      <c r="T245" s="109" t="str">
        <f t="shared" si="405"/>
        <v>MISSING</v>
      </c>
      <c r="U245" s="110" t="str">
        <f t="shared" si="406"/>
        <v>ERROR</v>
      </c>
      <c r="V245" s="111" t="str">
        <f t="shared" si="407"/>
        <v>ERROR</v>
      </c>
      <c r="W245" s="111" t="str">
        <f t="shared" si="408"/>
        <v>ERROR</v>
      </c>
      <c r="X245" s="111" t="str">
        <f t="shared" si="409"/>
        <v>ERROR</v>
      </c>
      <c r="Y245" s="109" t="str">
        <f t="shared" si="410"/>
        <v>ERROR</v>
      </c>
      <c r="Z245" s="110" t="str">
        <f t="shared" si="411"/>
        <v>ERROR</v>
      </c>
      <c r="AA245" s="109" t="str">
        <f t="shared" si="412"/>
        <v>ERROR</v>
      </c>
      <c r="AB245" s="109" t="str">
        <f t="shared" si="413"/>
        <v>ERROR</v>
      </c>
      <c r="AC245" s="109" t="str">
        <f t="shared" si="414"/>
        <v>ERROR</v>
      </c>
      <c r="AD245" s="109" t="str">
        <f t="shared" si="415"/>
        <v>ERROR</v>
      </c>
      <c r="AE245" s="110" t="str">
        <f t="shared" si="416"/>
        <v>ERROR</v>
      </c>
      <c r="AF245" s="7" t="str">
        <f t="shared" si="417"/>
        <v/>
      </c>
      <c r="AG245" s="104" t="str">
        <f t="shared" si="418"/>
        <v/>
      </c>
      <c r="AH245" s="104" t="str">
        <f t="shared" si="419"/>
        <v/>
      </c>
      <c r="AI245" s="104" t="str">
        <f t="shared" si="420"/>
        <v/>
      </c>
      <c r="AJ245" s="114" t="str">
        <f>IF(AND(Q245&lt;&gt;"ERROR",UPPER('IP Rules'!D245)="GLOBAL",UPPER(N245)="ANY"),"All_IPs","")</f>
        <v/>
      </c>
      <c r="AK245" s="114" t="str">
        <f>IF(AND(Q245&lt;&gt;"ERROR",UPPER('IP Rules'!D245)="NATIONAL",UPPER(N245)="ANY"),"GRP_ALL_CNSP_SUBNETS","")</f>
        <v/>
      </c>
      <c r="AL245" s="104" t="str">
        <f>IF(LEN(TRIM(D245))=0,"",IF(AND(Q245&lt;&gt;"ERROR",UPPER('IP Rules'!H245)&lt;&gt;"ANY"),AI245&amp;N245&amp;"_"&amp;AG245,""))</f>
        <v/>
      </c>
      <c r="AM245" s="109" t="str">
        <f t="shared" si="421"/>
        <v>FAILED CHECKS</v>
      </c>
      <c r="AN245" s="2"/>
      <c r="AO245" s="62" t="str">
        <f t="shared" si="388"/>
        <v/>
      </c>
      <c r="AP245" s="26"/>
      <c r="AQ245" s="62" t="str">
        <f t="shared" si="422"/>
        <v/>
      </c>
      <c r="AR245" s="26"/>
      <c r="AS245" s="6">
        <f>'IP Rules'!F245</f>
        <v>0</v>
      </c>
      <c r="AT245" s="2"/>
      <c r="AU245" s="6">
        <f t="shared" si="423"/>
        <v>235</v>
      </c>
      <c r="AV245" s="2"/>
      <c r="AW245" s="46" t="str">
        <f>IF(ISBLANK('IP Rules'!L245),"",'IP Rules'!L245)</f>
        <v/>
      </c>
      <c r="AX245" s="2"/>
      <c r="AY245" s="52" t="str">
        <f t="shared" si="424"/>
        <v/>
      </c>
      <c r="AZ245" s="52" t="str">
        <f t="shared" si="425"/>
        <v/>
      </c>
      <c r="BA245" s="52" t="str">
        <f t="shared" si="426"/>
        <v/>
      </c>
      <c r="BB245" s="52" t="str">
        <f t="shared" si="427"/>
        <v/>
      </c>
      <c r="BC245" s="52" t="str">
        <f t="shared" si="428"/>
        <v/>
      </c>
      <c r="BD245" s="52" t="str">
        <f t="shared" si="429"/>
        <v/>
      </c>
      <c r="BE245" s="52" t="str">
        <f t="shared" si="430"/>
        <v/>
      </c>
      <c r="BF245" s="52" t="str">
        <f t="shared" si="431"/>
        <v/>
      </c>
      <c r="BG245" s="52" t="str">
        <f t="shared" si="432"/>
        <v/>
      </c>
      <c r="BH245" s="2"/>
      <c r="BI245" s="103" t="str">
        <f>IF(ISBLANK('IP Rules'!N245),"",'IP Rules'!N245)</f>
        <v/>
      </c>
      <c r="BJ245" s="110" t="str">
        <f t="shared" si="481"/>
        <v/>
      </c>
      <c r="BK245" s="109" t="str">
        <f t="shared" si="482"/>
        <v>MISSING</v>
      </c>
      <c r="BL245" s="109" t="str">
        <f t="shared" si="483"/>
        <v>MISSING</v>
      </c>
      <c r="BM245" s="109" t="str">
        <f t="shared" si="484"/>
        <v>MISSING</v>
      </c>
      <c r="BN245" s="110" t="str">
        <f t="shared" si="485"/>
        <v>ERROR</v>
      </c>
      <c r="BO245" s="111" t="str">
        <f t="shared" si="486"/>
        <v>ERROR</v>
      </c>
      <c r="BP245" s="111" t="str">
        <f t="shared" si="487"/>
        <v>ERROR</v>
      </c>
      <c r="BQ245" s="111" t="str">
        <f t="shared" si="488"/>
        <v>ERROR</v>
      </c>
      <c r="BR245" s="109" t="str">
        <f t="shared" si="489"/>
        <v>ERROR</v>
      </c>
      <c r="BS245" s="110" t="str">
        <f t="shared" si="490"/>
        <v>ERROR</v>
      </c>
      <c r="BT245" s="109" t="str">
        <f t="shared" si="433"/>
        <v>ERROR</v>
      </c>
      <c r="BU245" s="109" t="str">
        <f t="shared" si="434"/>
        <v>ERROR</v>
      </c>
      <c r="BV245" s="109" t="str">
        <f t="shared" si="435"/>
        <v>ERROR</v>
      </c>
      <c r="BW245" s="109" t="str">
        <f t="shared" si="436"/>
        <v>ERROR</v>
      </c>
      <c r="BX245" s="110" t="str">
        <f t="shared" si="491"/>
        <v>ERROR</v>
      </c>
      <c r="BY245" s="110" t="str">
        <f t="shared" si="479"/>
        <v/>
      </c>
      <c r="BZ245" s="117" t="str">
        <f t="shared" si="437"/>
        <v>OK</v>
      </c>
      <c r="CA245" s="104" t="str">
        <f t="shared" si="492"/>
        <v/>
      </c>
      <c r="CB245" s="104" t="str">
        <f t="shared" si="493"/>
        <v/>
      </c>
      <c r="CC245" s="104" t="str">
        <f t="shared" si="494"/>
        <v/>
      </c>
      <c r="CD245" s="109" t="str">
        <f t="shared" si="438"/>
        <v>FAILED CHECKS</v>
      </c>
      <c r="CE245" s="22"/>
      <c r="CF245" s="116" t="str">
        <f t="shared" si="495"/>
        <v>ERROR</v>
      </c>
      <c r="CG245" s="116" t="str">
        <f t="shared" si="496"/>
        <v>-</v>
      </c>
      <c r="CH245" s="116" t="str">
        <f t="shared" si="497"/>
        <v>-</v>
      </c>
      <c r="CI245" s="116" t="str">
        <f t="shared" si="498"/>
        <v>-</v>
      </c>
      <c r="CJ245" s="116">
        <f t="shared" si="439"/>
        <v>0</v>
      </c>
      <c r="CK245" s="116">
        <f t="shared" si="440"/>
        <v>0</v>
      </c>
      <c r="CL245" s="116">
        <f t="shared" si="441"/>
        <v>0</v>
      </c>
      <c r="CM245" s="116">
        <f t="shared" si="442"/>
        <v>0</v>
      </c>
      <c r="CN245" s="116">
        <f t="shared" si="443"/>
        <v>0</v>
      </c>
      <c r="CO245" s="116">
        <f t="shared" si="444"/>
        <v>0</v>
      </c>
      <c r="CP245" s="116">
        <f t="shared" si="445"/>
        <v>0</v>
      </c>
      <c r="CQ245" s="116">
        <f t="shared" si="446"/>
        <v>0</v>
      </c>
      <c r="CR245" s="116">
        <f t="shared" si="447"/>
        <v>0</v>
      </c>
      <c r="CS245" s="116">
        <f t="shared" si="448"/>
        <v>0</v>
      </c>
      <c r="CT245" s="116">
        <f t="shared" si="449"/>
        <v>0</v>
      </c>
      <c r="CU245" s="116">
        <f t="shared" si="450"/>
        <v>0</v>
      </c>
      <c r="CV245" s="116">
        <f t="shared" si="451"/>
        <v>0</v>
      </c>
      <c r="CW245" s="116">
        <f t="shared" si="452"/>
        <v>0</v>
      </c>
      <c r="CX245" s="116">
        <f t="shared" si="453"/>
        <v>0</v>
      </c>
      <c r="CY245" s="116">
        <f t="shared" si="454"/>
        <v>0</v>
      </c>
      <c r="CZ245" s="116">
        <f t="shared" si="455"/>
        <v>0</v>
      </c>
      <c r="DA245" s="116">
        <f t="shared" si="456"/>
        <v>0</v>
      </c>
      <c r="DB245" s="116">
        <f t="shared" si="457"/>
        <v>0</v>
      </c>
      <c r="DC245" s="116">
        <f t="shared" si="458"/>
        <v>0</v>
      </c>
      <c r="DD245" s="116">
        <f t="shared" si="459"/>
        <v>0</v>
      </c>
      <c r="DE245" s="116">
        <f t="shared" si="460"/>
        <v>0</v>
      </c>
      <c r="DF245" s="116">
        <f t="shared" si="461"/>
        <v>0</v>
      </c>
      <c r="DG245" s="116">
        <f t="shared" si="462"/>
        <v>0</v>
      </c>
      <c r="DH245" s="116">
        <f t="shared" si="463"/>
        <v>0</v>
      </c>
      <c r="DI245" s="116">
        <f t="shared" si="464"/>
        <v>0</v>
      </c>
      <c r="DJ245" s="116">
        <f t="shared" si="465"/>
        <v>0</v>
      </c>
      <c r="DK245" s="116">
        <f t="shared" si="466"/>
        <v>0</v>
      </c>
      <c r="DL245" s="116">
        <f t="shared" si="467"/>
        <v>0</v>
      </c>
      <c r="DM245" s="116">
        <f t="shared" si="468"/>
        <v>0</v>
      </c>
      <c r="DN245" s="116">
        <f t="shared" si="469"/>
        <v>0</v>
      </c>
      <c r="DO245" s="116">
        <f t="shared" si="470"/>
        <v>0</v>
      </c>
      <c r="DP245" s="116">
        <f t="shared" si="471"/>
        <v>0</v>
      </c>
      <c r="DQ245" s="116">
        <f t="shared" si="472"/>
        <v>0</v>
      </c>
      <c r="DR245" s="116">
        <f t="shared" si="473"/>
        <v>0</v>
      </c>
      <c r="DS245" s="116">
        <f t="shared" si="474"/>
        <v>0</v>
      </c>
      <c r="DT245" s="116">
        <f t="shared" si="480"/>
        <v>0</v>
      </c>
      <c r="DU245" s="116">
        <f t="shared" si="475"/>
        <v>0</v>
      </c>
      <c r="DV245" s="116">
        <f t="shared" si="499"/>
        <v>0</v>
      </c>
      <c r="DW245" s="116">
        <f t="shared" si="500"/>
        <v>0</v>
      </c>
      <c r="DX245" s="114" t="b">
        <f t="shared" si="389"/>
        <v>0</v>
      </c>
      <c r="DY245" s="116" t="str">
        <f t="shared" si="476"/>
        <v>FAILED CHECKS</v>
      </c>
      <c r="DZ245" s="2"/>
      <c r="EA245" s="105" t="str">
        <f t="shared" si="390"/>
        <v/>
      </c>
      <c r="EB245" s="2"/>
      <c r="EC245" s="105" t="str">
        <f t="shared" si="391"/>
        <v/>
      </c>
      <c r="ED245" s="2"/>
      <c r="EE245" s="105" t="str">
        <f t="shared" si="392"/>
        <v/>
      </c>
      <c r="EF245" s="2"/>
      <c r="EG245" s="6">
        <f t="shared" si="478"/>
        <v>235</v>
      </c>
      <c r="EH245" s="2"/>
      <c r="EI245" s="29" t="str">
        <f>IF(ISBLANK('IP Rules'!P245),"",'IP Rules'!P245)</f>
        <v/>
      </c>
      <c r="EJ245" s="2"/>
      <c r="EK245" s="29" t="str">
        <f>IF(ISBLANK('IP Rules'!R245),"",'IP Rules'!R245)</f>
        <v/>
      </c>
      <c r="EL245" s="2"/>
      <c r="EM245" s="29" t="str">
        <f>IF(ISBLANK('IP Rules'!T245),"",'IP Rules'!T245)</f>
        <v/>
      </c>
      <c r="EN245" s="2"/>
      <c r="EO245" s="7" t="str">
        <f t="shared" si="383"/>
        <v>NO</v>
      </c>
      <c r="EP245" s="7" t="str">
        <f t="shared" si="384"/>
        <v>NO</v>
      </c>
      <c r="EQ245" s="7" t="str">
        <f t="shared" si="385"/>
        <v/>
      </c>
      <c r="ER245" s="7" t="str">
        <f t="shared" si="386"/>
        <v/>
      </c>
      <c r="ES245" s="7" t="str">
        <f>IF(AND(ISNUMBER('IP Rules'!R245),'IP Rules'!R245&gt;=0,'IP Rules'!R245&lt;=65535),"GOOD","BAD")</f>
        <v>BAD</v>
      </c>
      <c r="ET245" s="7" t="str">
        <f>IF(OR(AND(ISNUMBER('IP Rules'!T245),'IP Rules'!T245&gt;=1,'IP Rules'!T245&lt;=65535,'IP Rules'!R245&lt;'IP Rules'!T245),'IP Rules'!T245=""),"GOOD","BAD")</f>
        <v>GOOD</v>
      </c>
      <c r="EU245" s="9" t="str">
        <f t="shared" si="387"/>
        <v/>
      </c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</row>
    <row r="246" spans="1:211" ht="15.75" thickBot="1">
      <c r="A246" s="2"/>
      <c r="B246" s="6">
        <f t="shared" si="477"/>
        <v>236</v>
      </c>
      <c r="C246" s="2"/>
      <c r="D246" s="48" t="str">
        <f>IF(ISBLANK('IP Rules'!H246),"",'IP Rules'!H246)</f>
        <v/>
      </c>
      <c r="E246" s="52" t="str">
        <f t="shared" si="393"/>
        <v/>
      </c>
      <c r="F246" s="52" t="str">
        <f t="shared" si="394"/>
        <v/>
      </c>
      <c r="G246" s="52" t="str">
        <f t="shared" si="395"/>
        <v/>
      </c>
      <c r="H246" s="52" t="str">
        <f t="shared" si="396"/>
        <v/>
      </c>
      <c r="I246" s="52" t="str">
        <f t="shared" si="397"/>
        <v/>
      </c>
      <c r="J246" s="52" t="str">
        <f t="shared" si="398"/>
        <v/>
      </c>
      <c r="K246" s="52" t="str">
        <f t="shared" si="399"/>
        <v/>
      </c>
      <c r="L246" s="52" t="str">
        <f t="shared" si="400"/>
        <v/>
      </c>
      <c r="M246" s="2"/>
      <c r="N246" s="52" t="str">
        <f t="shared" si="401"/>
        <v/>
      </c>
      <c r="O246" s="2"/>
      <c r="P246" s="103" t="str">
        <f>IF(UPPER('IP Rules'!H246)="ANY","",IF(LEN(TRIM('IP Rules'!J246))=0,"",'IP Rules'!J246))</f>
        <v/>
      </c>
      <c r="Q246" s="7" t="str">
        <f t="shared" si="402"/>
        <v/>
      </c>
      <c r="R246" s="109" t="str">
        <f t="shared" si="403"/>
        <v>MISSING</v>
      </c>
      <c r="S246" s="109" t="str">
        <f t="shared" si="404"/>
        <v>MISSING</v>
      </c>
      <c r="T246" s="109" t="str">
        <f t="shared" si="405"/>
        <v>MISSING</v>
      </c>
      <c r="U246" s="110" t="str">
        <f t="shared" si="406"/>
        <v>ERROR</v>
      </c>
      <c r="V246" s="111" t="str">
        <f t="shared" si="407"/>
        <v>ERROR</v>
      </c>
      <c r="W246" s="111" t="str">
        <f t="shared" si="408"/>
        <v>ERROR</v>
      </c>
      <c r="X246" s="111" t="str">
        <f t="shared" si="409"/>
        <v>ERROR</v>
      </c>
      <c r="Y246" s="109" t="str">
        <f t="shared" si="410"/>
        <v>ERROR</v>
      </c>
      <c r="Z246" s="110" t="str">
        <f t="shared" si="411"/>
        <v>ERROR</v>
      </c>
      <c r="AA246" s="109" t="str">
        <f t="shared" si="412"/>
        <v>ERROR</v>
      </c>
      <c r="AB246" s="109" t="str">
        <f t="shared" si="413"/>
        <v>ERROR</v>
      </c>
      <c r="AC246" s="109" t="str">
        <f t="shared" si="414"/>
        <v>ERROR</v>
      </c>
      <c r="AD246" s="109" t="str">
        <f t="shared" si="415"/>
        <v>ERROR</v>
      </c>
      <c r="AE246" s="110" t="str">
        <f t="shared" si="416"/>
        <v>ERROR</v>
      </c>
      <c r="AF246" s="7" t="str">
        <f t="shared" si="417"/>
        <v/>
      </c>
      <c r="AG246" s="104" t="str">
        <f t="shared" si="418"/>
        <v/>
      </c>
      <c r="AH246" s="104" t="str">
        <f t="shared" si="419"/>
        <v/>
      </c>
      <c r="AI246" s="104" t="str">
        <f t="shared" si="420"/>
        <v/>
      </c>
      <c r="AJ246" s="114" t="str">
        <f>IF(AND(Q246&lt;&gt;"ERROR",UPPER('IP Rules'!D246)="GLOBAL",UPPER(N246)="ANY"),"All_IPs","")</f>
        <v/>
      </c>
      <c r="AK246" s="114" t="str">
        <f>IF(AND(Q246&lt;&gt;"ERROR",UPPER('IP Rules'!D246)="NATIONAL",UPPER(N246)="ANY"),"GRP_ALL_CNSP_SUBNETS","")</f>
        <v/>
      </c>
      <c r="AL246" s="104" t="str">
        <f>IF(LEN(TRIM(D246))=0,"",IF(AND(Q246&lt;&gt;"ERROR",UPPER('IP Rules'!H246)&lt;&gt;"ANY"),AI246&amp;N246&amp;"_"&amp;AG246,""))</f>
        <v/>
      </c>
      <c r="AM246" s="109" t="str">
        <f t="shared" si="421"/>
        <v>FAILED CHECKS</v>
      </c>
      <c r="AN246" s="2"/>
      <c r="AO246" s="62" t="str">
        <f t="shared" si="388"/>
        <v/>
      </c>
      <c r="AP246" s="26"/>
      <c r="AQ246" s="62" t="str">
        <f t="shared" si="422"/>
        <v/>
      </c>
      <c r="AR246" s="26"/>
      <c r="AS246" s="6">
        <f>'IP Rules'!F246</f>
        <v>0</v>
      </c>
      <c r="AT246" s="2"/>
      <c r="AU246" s="6">
        <f t="shared" si="423"/>
        <v>236</v>
      </c>
      <c r="AV246" s="2"/>
      <c r="AW246" s="46" t="str">
        <f>IF(ISBLANK('IP Rules'!L246),"",'IP Rules'!L246)</f>
        <v/>
      </c>
      <c r="AX246" s="2"/>
      <c r="AY246" s="52" t="str">
        <f t="shared" si="424"/>
        <v/>
      </c>
      <c r="AZ246" s="52" t="str">
        <f t="shared" si="425"/>
        <v/>
      </c>
      <c r="BA246" s="52" t="str">
        <f t="shared" si="426"/>
        <v/>
      </c>
      <c r="BB246" s="52" t="str">
        <f t="shared" si="427"/>
        <v/>
      </c>
      <c r="BC246" s="52" t="str">
        <f t="shared" si="428"/>
        <v/>
      </c>
      <c r="BD246" s="52" t="str">
        <f t="shared" si="429"/>
        <v/>
      </c>
      <c r="BE246" s="52" t="str">
        <f t="shared" si="430"/>
        <v/>
      </c>
      <c r="BF246" s="52" t="str">
        <f t="shared" si="431"/>
        <v/>
      </c>
      <c r="BG246" s="52" t="str">
        <f t="shared" si="432"/>
        <v/>
      </c>
      <c r="BH246" s="2"/>
      <c r="BI246" s="103" t="str">
        <f>IF(ISBLANK('IP Rules'!N246),"",'IP Rules'!N246)</f>
        <v/>
      </c>
      <c r="BJ246" s="110" t="str">
        <f t="shared" si="481"/>
        <v/>
      </c>
      <c r="BK246" s="109" t="str">
        <f t="shared" si="482"/>
        <v>MISSING</v>
      </c>
      <c r="BL246" s="109" t="str">
        <f t="shared" si="483"/>
        <v>MISSING</v>
      </c>
      <c r="BM246" s="109" t="str">
        <f t="shared" si="484"/>
        <v>MISSING</v>
      </c>
      <c r="BN246" s="110" t="str">
        <f t="shared" si="485"/>
        <v>ERROR</v>
      </c>
      <c r="BO246" s="111" t="str">
        <f t="shared" si="486"/>
        <v>ERROR</v>
      </c>
      <c r="BP246" s="111" t="str">
        <f t="shared" si="487"/>
        <v>ERROR</v>
      </c>
      <c r="BQ246" s="111" t="str">
        <f t="shared" si="488"/>
        <v>ERROR</v>
      </c>
      <c r="BR246" s="109" t="str">
        <f t="shared" si="489"/>
        <v>ERROR</v>
      </c>
      <c r="BS246" s="110" t="str">
        <f t="shared" si="490"/>
        <v>ERROR</v>
      </c>
      <c r="BT246" s="109" t="str">
        <f t="shared" si="433"/>
        <v>ERROR</v>
      </c>
      <c r="BU246" s="109" t="str">
        <f t="shared" si="434"/>
        <v>ERROR</v>
      </c>
      <c r="BV246" s="109" t="str">
        <f t="shared" si="435"/>
        <v>ERROR</v>
      </c>
      <c r="BW246" s="109" t="str">
        <f t="shared" si="436"/>
        <v>ERROR</v>
      </c>
      <c r="BX246" s="110" t="str">
        <f t="shared" si="491"/>
        <v>ERROR</v>
      </c>
      <c r="BY246" s="110" t="str">
        <f t="shared" si="479"/>
        <v/>
      </c>
      <c r="BZ246" s="117" t="str">
        <f t="shared" si="437"/>
        <v>OK</v>
      </c>
      <c r="CA246" s="104" t="str">
        <f t="shared" si="492"/>
        <v/>
      </c>
      <c r="CB246" s="104" t="str">
        <f t="shared" si="493"/>
        <v/>
      </c>
      <c r="CC246" s="104" t="str">
        <f t="shared" si="494"/>
        <v/>
      </c>
      <c r="CD246" s="109" t="str">
        <f t="shared" si="438"/>
        <v>FAILED CHECKS</v>
      </c>
      <c r="CE246" s="22"/>
      <c r="CF246" s="116" t="str">
        <f t="shared" si="495"/>
        <v>ERROR</v>
      </c>
      <c r="CG246" s="116" t="str">
        <f t="shared" si="496"/>
        <v>-</v>
      </c>
      <c r="CH246" s="116" t="str">
        <f t="shared" si="497"/>
        <v>-</v>
      </c>
      <c r="CI246" s="116" t="str">
        <f t="shared" si="498"/>
        <v>-</v>
      </c>
      <c r="CJ246" s="116">
        <f t="shared" si="439"/>
        <v>0</v>
      </c>
      <c r="CK246" s="116">
        <f t="shared" si="440"/>
        <v>0</v>
      </c>
      <c r="CL246" s="116">
        <f t="shared" si="441"/>
        <v>0</v>
      </c>
      <c r="CM246" s="116">
        <f t="shared" si="442"/>
        <v>0</v>
      </c>
      <c r="CN246" s="116">
        <f t="shared" si="443"/>
        <v>0</v>
      </c>
      <c r="CO246" s="116">
        <f t="shared" si="444"/>
        <v>0</v>
      </c>
      <c r="CP246" s="116">
        <f t="shared" si="445"/>
        <v>0</v>
      </c>
      <c r="CQ246" s="116">
        <f t="shared" si="446"/>
        <v>0</v>
      </c>
      <c r="CR246" s="116">
        <f t="shared" si="447"/>
        <v>0</v>
      </c>
      <c r="CS246" s="116">
        <f t="shared" si="448"/>
        <v>0</v>
      </c>
      <c r="CT246" s="116">
        <f t="shared" si="449"/>
        <v>0</v>
      </c>
      <c r="CU246" s="116">
        <f t="shared" si="450"/>
        <v>0</v>
      </c>
      <c r="CV246" s="116">
        <f t="shared" si="451"/>
        <v>0</v>
      </c>
      <c r="CW246" s="116">
        <f t="shared" si="452"/>
        <v>0</v>
      </c>
      <c r="CX246" s="116">
        <f t="shared" si="453"/>
        <v>0</v>
      </c>
      <c r="CY246" s="116">
        <f t="shared" si="454"/>
        <v>0</v>
      </c>
      <c r="CZ246" s="116">
        <f t="shared" si="455"/>
        <v>0</v>
      </c>
      <c r="DA246" s="116">
        <f t="shared" si="456"/>
        <v>0</v>
      </c>
      <c r="DB246" s="116">
        <f t="shared" si="457"/>
        <v>0</v>
      </c>
      <c r="DC246" s="116">
        <f t="shared" si="458"/>
        <v>0</v>
      </c>
      <c r="DD246" s="116">
        <f t="shared" si="459"/>
        <v>0</v>
      </c>
      <c r="DE246" s="116">
        <f t="shared" si="460"/>
        <v>0</v>
      </c>
      <c r="DF246" s="116">
        <f t="shared" si="461"/>
        <v>0</v>
      </c>
      <c r="DG246" s="116">
        <f t="shared" si="462"/>
        <v>0</v>
      </c>
      <c r="DH246" s="116">
        <f t="shared" si="463"/>
        <v>0</v>
      </c>
      <c r="DI246" s="116">
        <f t="shared" si="464"/>
        <v>0</v>
      </c>
      <c r="DJ246" s="116">
        <f t="shared" si="465"/>
        <v>0</v>
      </c>
      <c r="DK246" s="116">
        <f t="shared" si="466"/>
        <v>0</v>
      </c>
      <c r="DL246" s="116">
        <f t="shared" si="467"/>
        <v>0</v>
      </c>
      <c r="DM246" s="116">
        <f t="shared" si="468"/>
        <v>0</v>
      </c>
      <c r="DN246" s="116">
        <f t="shared" si="469"/>
        <v>0</v>
      </c>
      <c r="DO246" s="116">
        <f t="shared" si="470"/>
        <v>0</v>
      </c>
      <c r="DP246" s="116">
        <f t="shared" si="471"/>
        <v>0</v>
      </c>
      <c r="DQ246" s="116">
        <f t="shared" si="472"/>
        <v>0</v>
      </c>
      <c r="DR246" s="116">
        <f t="shared" si="473"/>
        <v>0</v>
      </c>
      <c r="DS246" s="116">
        <f t="shared" si="474"/>
        <v>0</v>
      </c>
      <c r="DT246" s="116">
        <f t="shared" si="480"/>
        <v>0</v>
      </c>
      <c r="DU246" s="116">
        <f t="shared" si="475"/>
        <v>0</v>
      </c>
      <c r="DV246" s="116">
        <f t="shared" si="499"/>
        <v>0</v>
      </c>
      <c r="DW246" s="116">
        <f t="shared" si="500"/>
        <v>0</v>
      </c>
      <c r="DX246" s="114" t="b">
        <f t="shared" si="389"/>
        <v>0</v>
      </c>
      <c r="DY246" s="116" t="str">
        <f t="shared" si="476"/>
        <v>FAILED CHECKS</v>
      </c>
      <c r="DZ246" s="2"/>
      <c r="EA246" s="105" t="str">
        <f t="shared" si="390"/>
        <v/>
      </c>
      <c r="EB246" s="2"/>
      <c r="EC246" s="105" t="str">
        <f t="shared" si="391"/>
        <v/>
      </c>
      <c r="ED246" s="2"/>
      <c r="EE246" s="105" t="str">
        <f t="shared" si="392"/>
        <v/>
      </c>
      <c r="EF246" s="2"/>
      <c r="EG246" s="6">
        <f t="shared" si="478"/>
        <v>236</v>
      </c>
      <c r="EH246" s="2"/>
      <c r="EI246" s="29" t="str">
        <f>IF(ISBLANK('IP Rules'!P246),"",'IP Rules'!P246)</f>
        <v/>
      </c>
      <c r="EJ246" s="2"/>
      <c r="EK246" s="29" t="str">
        <f>IF(ISBLANK('IP Rules'!R246),"",'IP Rules'!R246)</f>
        <v/>
      </c>
      <c r="EL246" s="2"/>
      <c r="EM246" s="29" t="str">
        <f>IF(ISBLANK('IP Rules'!T246),"",'IP Rules'!T246)</f>
        <v/>
      </c>
      <c r="EN246" s="2"/>
      <c r="EO246" s="7" t="str">
        <f t="shared" si="383"/>
        <v>NO</v>
      </c>
      <c r="EP246" s="7" t="str">
        <f t="shared" si="384"/>
        <v>NO</v>
      </c>
      <c r="EQ246" s="7" t="str">
        <f t="shared" si="385"/>
        <v/>
      </c>
      <c r="ER246" s="7" t="str">
        <f t="shared" si="386"/>
        <v/>
      </c>
      <c r="ES246" s="7" t="str">
        <f>IF(AND(ISNUMBER('IP Rules'!R246),'IP Rules'!R246&gt;=0,'IP Rules'!R246&lt;=65535),"GOOD","BAD")</f>
        <v>BAD</v>
      </c>
      <c r="ET246" s="7" t="str">
        <f>IF(OR(AND(ISNUMBER('IP Rules'!T246),'IP Rules'!T246&gt;=1,'IP Rules'!T246&lt;=65535,'IP Rules'!R246&lt;'IP Rules'!T246),'IP Rules'!T246=""),"GOOD","BAD")</f>
        <v>GOOD</v>
      </c>
      <c r="EU246" s="9" t="str">
        <f t="shared" si="387"/>
        <v/>
      </c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</row>
    <row r="247" spans="1:211" ht="15.75" thickBot="1">
      <c r="A247" s="2"/>
      <c r="B247" s="6">
        <f t="shared" si="477"/>
        <v>237</v>
      </c>
      <c r="C247" s="2"/>
      <c r="D247" s="48" t="str">
        <f>IF(ISBLANK('IP Rules'!H247),"",'IP Rules'!H247)</f>
        <v/>
      </c>
      <c r="E247" s="52" t="str">
        <f t="shared" si="393"/>
        <v/>
      </c>
      <c r="F247" s="52" t="str">
        <f t="shared" si="394"/>
        <v/>
      </c>
      <c r="G247" s="52" t="str">
        <f t="shared" si="395"/>
        <v/>
      </c>
      <c r="H247" s="52" t="str">
        <f t="shared" si="396"/>
        <v/>
      </c>
      <c r="I247" s="52" t="str">
        <f t="shared" si="397"/>
        <v/>
      </c>
      <c r="J247" s="52" t="str">
        <f t="shared" si="398"/>
        <v/>
      </c>
      <c r="K247" s="52" t="str">
        <f t="shared" si="399"/>
        <v/>
      </c>
      <c r="L247" s="52" t="str">
        <f t="shared" si="400"/>
        <v/>
      </c>
      <c r="M247" s="2"/>
      <c r="N247" s="52" t="str">
        <f t="shared" si="401"/>
        <v/>
      </c>
      <c r="O247" s="2"/>
      <c r="P247" s="103" t="str">
        <f>IF(UPPER('IP Rules'!H247)="ANY","",IF(LEN(TRIM('IP Rules'!J247))=0,"",'IP Rules'!J247))</f>
        <v/>
      </c>
      <c r="Q247" s="7" t="str">
        <f t="shared" si="402"/>
        <v/>
      </c>
      <c r="R247" s="109" t="str">
        <f t="shared" si="403"/>
        <v>MISSING</v>
      </c>
      <c r="S247" s="109" t="str">
        <f t="shared" si="404"/>
        <v>MISSING</v>
      </c>
      <c r="T247" s="109" t="str">
        <f t="shared" si="405"/>
        <v>MISSING</v>
      </c>
      <c r="U247" s="110" t="str">
        <f t="shared" si="406"/>
        <v>ERROR</v>
      </c>
      <c r="V247" s="111" t="str">
        <f t="shared" si="407"/>
        <v>ERROR</v>
      </c>
      <c r="W247" s="111" t="str">
        <f t="shared" si="408"/>
        <v>ERROR</v>
      </c>
      <c r="X247" s="111" t="str">
        <f t="shared" si="409"/>
        <v>ERROR</v>
      </c>
      <c r="Y247" s="109" t="str">
        <f t="shared" si="410"/>
        <v>ERROR</v>
      </c>
      <c r="Z247" s="110" t="str">
        <f t="shared" si="411"/>
        <v>ERROR</v>
      </c>
      <c r="AA247" s="109" t="str">
        <f t="shared" si="412"/>
        <v>ERROR</v>
      </c>
      <c r="AB247" s="109" t="str">
        <f t="shared" si="413"/>
        <v>ERROR</v>
      </c>
      <c r="AC247" s="109" t="str">
        <f t="shared" si="414"/>
        <v>ERROR</v>
      </c>
      <c r="AD247" s="109" t="str">
        <f t="shared" si="415"/>
        <v>ERROR</v>
      </c>
      <c r="AE247" s="110" t="str">
        <f t="shared" si="416"/>
        <v>ERROR</v>
      </c>
      <c r="AF247" s="7" t="str">
        <f t="shared" si="417"/>
        <v/>
      </c>
      <c r="AG247" s="104" t="str">
        <f t="shared" si="418"/>
        <v/>
      </c>
      <c r="AH247" s="104" t="str">
        <f t="shared" si="419"/>
        <v/>
      </c>
      <c r="AI247" s="104" t="str">
        <f t="shared" si="420"/>
        <v/>
      </c>
      <c r="AJ247" s="114" t="str">
        <f>IF(AND(Q247&lt;&gt;"ERROR",UPPER('IP Rules'!D247)="GLOBAL",UPPER(N247)="ANY"),"All_IPs","")</f>
        <v/>
      </c>
      <c r="AK247" s="114" t="str">
        <f>IF(AND(Q247&lt;&gt;"ERROR",UPPER('IP Rules'!D247)="NATIONAL",UPPER(N247)="ANY"),"GRP_ALL_CNSP_SUBNETS","")</f>
        <v/>
      </c>
      <c r="AL247" s="104" t="str">
        <f>IF(LEN(TRIM(D247))=0,"",IF(AND(Q247&lt;&gt;"ERROR",UPPER('IP Rules'!H247)&lt;&gt;"ANY"),AI247&amp;N247&amp;"_"&amp;AG247,""))</f>
        <v/>
      </c>
      <c r="AM247" s="109" t="str">
        <f t="shared" si="421"/>
        <v>FAILED CHECKS</v>
      </c>
      <c r="AN247" s="2"/>
      <c r="AO247" s="62" t="str">
        <f t="shared" si="388"/>
        <v/>
      </c>
      <c r="AP247" s="26"/>
      <c r="AQ247" s="62" t="str">
        <f t="shared" si="422"/>
        <v/>
      </c>
      <c r="AR247" s="26"/>
      <c r="AS247" s="6">
        <f>'IP Rules'!F247</f>
        <v>0</v>
      </c>
      <c r="AT247" s="2"/>
      <c r="AU247" s="6">
        <f t="shared" si="423"/>
        <v>237</v>
      </c>
      <c r="AV247" s="2"/>
      <c r="AW247" s="46" t="str">
        <f>IF(ISBLANK('IP Rules'!L247),"",'IP Rules'!L247)</f>
        <v/>
      </c>
      <c r="AX247" s="2"/>
      <c r="AY247" s="52" t="str">
        <f t="shared" si="424"/>
        <v/>
      </c>
      <c r="AZ247" s="52" t="str">
        <f t="shared" si="425"/>
        <v/>
      </c>
      <c r="BA247" s="52" t="str">
        <f t="shared" si="426"/>
        <v/>
      </c>
      <c r="BB247" s="52" t="str">
        <f t="shared" si="427"/>
        <v/>
      </c>
      <c r="BC247" s="52" t="str">
        <f t="shared" si="428"/>
        <v/>
      </c>
      <c r="BD247" s="52" t="str">
        <f t="shared" si="429"/>
        <v/>
      </c>
      <c r="BE247" s="52" t="str">
        <f t="shared" si="430"/>
        <v/>
      </c>
      <c r="BF247" s="52" t="str">
        <f t="shared" si="431"/>
        <v/>
      </c>
      <c r="BG247" s="52" t="str">
        <f t="shared" si="432"/>
        <v/>
      </c>
      <c r="BH247" s="2"/>
      <c r="BI247" s="103" t="str">
        <f>IF(ISBLANK('IP Rules'!N247),"",'IP Rules'!N247)</f>
        <v/>
      </c>
      <c r="BJ247" s="110" t="str">
        <f t="shared" si="481"/>
        <v/>
      </c>
      <c r="BK247" s="109" t="str">
        <f t="shared" si="482"/>
        <v>MISSING</v>
      </c>
      <c r="BL247" s="109" t="str">
        <f t="shared" si="483"/>
        <v>MISSING</v>
      </c>
      <c r="BM247" s="109" t="str">
        <f t="shared" si="484"/>
        <v>MISSING</v>
      </c>
      <c r="BN247" s="110" t="str">
        <f t="shared" si="485"/>
        <v>ERROR</v>
      </c>
      <c r="BO247" s="111" t="str">
        <f t="shared" si="486"/>
        <v>ERROR</v>
      </c>
      <c r="BP247" s="111" t="str">
        <f t="shared" si="487"/>
        <v>ERROR</v>
      </c>
      <c r="BQ247" s="111" t="str">
        <f t="shared" si="488"/>
        <v>ERROR</v>
      </c>
      <c r="BR247" s="109" t="str">
        <f t="shared" si="489"/>
        <v>ERROR</v>
      </c>
      <c r="BS247" s="110" t="str">
        <f t="shared" si="490"/>
        <v>ERROR</v>
      </c>
      <c r="BT247" s="109" t="str">
        <f t="shared" si="433"/>
        <v>ERROR</v>
      </c>
      <c r="BU247" s="109" t="str">
        <f t="shared" si="434"/>
        <v>ERROR</v>
      </c>
      <c r="BV247" s="109" t="str">
        <f t="shared" si="435"/>
        <v>ERROR</v>
      </c>
      <c r="BW247" s="109" t="str">
        <f t="shared" si="436"/>
        <v>ERROR</v>
      </c>
      <c r="BX247" s="110" t="str">
        <f t="shared" si="491"/>
        <v>ERROR</v>
      </c>
      <c r="BY247" s="110" t="str">
        <f t="shared" si="479"/>
        <v/>
      </c>
      <c r="BZ247" s="117" t="str">
        <f t="shared" si="437"/>
        <v>OK</v>
      </c>
      <c r="CA247" s="104" t="str">
        <f t="shared" si="492"/>
        <v/>
      </c>
      <c r="CB247" s="104" t="str">
        <f t="shared" si="493"/>
        <v/>
      </c>
      <c r="CC247" s="104" t="str">
        <f t="shared" si="494"/>
        <v/>
      </c>
      <c r="CD247" s="109" t="str">
        <f t="shared" si="438"/>
        <v>FAILED CHECKS</v>
      </c>
      <c r="CE247" s="22"/>
      <c r="CF247" s="116" t="str">
        <f t="shared" si="495"/>
        <v>ERROR</v>
      </c>
      <c r="CG247" s="116" t="str">
        <f t="shared" si="496"/>
        <v>-</v>
      </c>
      <c r="CH247" s="116" t="str">
        <f t="shared" si="497"/>
        <v>-</v>
      </c>
      <c r="CI247" s="116" t="str">
        <f t="shared" si="498"/>
        <v>-</v>
      </c>
      <c r="CJ247" s="116">
        <f t="shared" si="439"/>
        <v>0</v>
      </c>
      <c r="CK247" s="116">
        <f t="shared" si="440"/>
        <v>0</v>
      </c>
      <c r="CL247" s="116">
        <f t="shared" si="441"/>
        <v>0</v>
      </c>
      <c r="CM247" s="116">
        <f t="shared" si="442"/>
        <v>0</v>
      </c>
      <c r="CN247" s="116">
        <f t="shared" si="443"/>
        <v>0</v>
      </c>
      <c r="CO247" s="116">
        <f t="shared" si="444"/>
        <v>0</v>
      </c>
      <c r="CP247" s="116">
        <f t="shared" si="445"/>
        <v>0</v>
      </c>
      <c r="CQ247" s="116">
        <f t="shared" si="446"/>
        <v>0</v>
      </c>
      <c r="CR247" s="116">
        <f t="shared" si="447"/>
        <v>0</v>
      </c>
      <c r="CS247" s="116">
        <f t="shared" si="448"/>
        <v>0</v>
      </c>
      <c r="CT247" s="116">
        <f t="shared" si="449"/>
        <v>0</v>
      </c>
      <c r="CU247" s="116">
        <f t="shared" si="450"/>
        <v>0</v>
      </c>
      <c r="CV247" s="116">
        <f t="shared" si="451"/>
        <v>0</v>
      </c>
      <c r="CW247" s="116">
        <f t="shared" si="452"/>
        <v>0</v>
      </c>
      <c r="CX247" s="116">
        <f t="shared" si="453"/>
        <v>0</v>
      </c>
      <c r="CY247" s="116">
        <f t="shared" si="454"/>
        <v>0</v>
      </c>
      <c r="CZ247" s="116">
        <f t="shared" si="455"/>
        <v>0</v>
      </c>
      <c r="DA247" s="116">
        <f t="shared" si="456"/>
        <v>0</v>
      </c>
      <c r="DB247" s="116">
        <f t="shared" si="457"/>
        <v>0</v>
      </c>
      <c r="DC247" s="116">
        <f t="shared" si="458"/>
        <v>0</v>
      </c>
      <c r="DD247" s="116">
        <f t="shared" si="459"/>
        <v>0</v>
      </c>
      <c r="DE247" s="116">
        <f t="shared" si="460"/>
        <v>0</v>
      </c>
      <c r="DF247" s="116">
        <f t="shared" si="461"/>
        <v>0</v>
      </c>
      <c r="DG247" s="116">
        <f t="shared" si="462"/>
        <v>0</v>
      </c>
      <c r="DH247" s="116">
        <f t="shared" si="463"/>
        <v>0</v>
      </c>
      <c r="DI247" s="116">
        <f t="shared" si="464"/>
        <v>0</v>
      </c>
      <c r="DJ247" s="116">
        <f t="shared" si="465"/>
        <v>0</v>
      </c>
      <c r="DK247" s="116">
        <f t="shared" si="466"/>
        <v>0</v>
      </c>
      <c r="DL247" s="116">
        <f t="shared" si="467"/>
        <v>0</v>
      </c>
      <c r="DM247" s="116">
        <f t="shared" si="468"/>
        <v>0</v>
      </c>
      <c r="DN247" s="116">
        <f t="shared" si="469"/>
        <v>0</v>
      </c>
      <c r="DO247" s="116">
        <f t="shared" si="470"/>
        <v>0</v>
      </c>
      <c r="DP247" s="116">
        <f t="shared" si="471"/>
        <v>0</v>
      </c>
      <c r="DQ247" s="116">
        <f t="shared" si="472"/>
        <v>0</v>
      </c>
      <c r="DR247" s="116">
        <f t="shared" si="473"/>
        <v>0</v>
      </c>
      <c r="DS247" s="116">
        <f t="shared" si="474"/>
        <v>0</v>
      </c>
      <c r="DT247" s="116">
        <f t="shared" si="480"/>
        <v>0</v>
      </c>
      <c r="DU247" s="116">
        <f t="shared" si="475"/>
        <v>0</v>
      </c>
      <c r="DV247" s="116">
        <f t="shared" si="499"/>
        <v>0</v>
      </c>
      <c r="DW247" s="116">
        <f t="shared" si="500"/>
        <v>0</v>
      </c>
      <c r="DX247" s="114" t="b">
        <f t="shared" si="389"/>
        <v>0</v>
      </c>
      <c r="DY247" s="116" t="str">
        <f t="shared" si="476"/>
        <v>FAILED CHECKS</v>
      </c>
      <c r="DZ247" s="2"/>
      <c r="EA247" s="105" t="str">
        <f t="shared" si="390"/>
        <v/>
      </c>
      <c r="EB247" s="2"/>
      <c r="EC247" s="105" t="str">
        <f t="shared" si="391"/>
        <v/>
      </c>
      <c r="ED247" s="2"/>
      <c r="EE247" s="105" t="str">
        <f t="shared" si="392"/>
        <v/>
      </c>
      <c r="EF247" s="2"/>
      <c r="EG247" s="6">
        <f t="shared" si="478"/>
        <v>237</v>
      </c>
      <c r="EH247" s="2"/>
      <c r="EI247" s="29" t="str">
        <f>IF(ISBLANK('IP Rules'!P247),"",'IP Rules'!P247)</f>
        <v/>
      </c>
      <c r="EJ247" s="2"/>
      <c r="EK247" s="29" t="str">
        <f>IF(ISBLANK('IP Rules'!R247),"",'IP Rules'!R247)</f>
        <v/>
      </c>
      <c r="EL247" s="2"/>
      <c r="EM247" s="29" t="str">
        <f>IF(ISBLANK('IP Rules'!T247),"",'IP Rules'!T247)</f>
        <v/>
      </c>
      <c r="EN247" s="2"/>
      <c r="EO247" s="7" t="str">
        <f t="shared" si="383"/>
        <v>NO</v>
      </c>
      <c r="EP247" s="7" t="str">
        <f t="shared" si="384"/>
        <v>NO</v>
      </c>
      <c r="EQ247" s="7" t="str">
        <f t="shared" si="385"/>
        <v/>
      </c>
      <c r="ER247" s="7" t="str">
        <f t="shared" si="386"/>
        <v/>
      </c>
      <c r="ES247" s="7" t="str">
        <f>IF(AND(ISNUMBER('IP Rules'!R247),'IP Rules'!R247&gt;=0,'IP Rules'!R247&lt;=65535),"GOOD","BAD")</f>
        <v>BAD</v>
      </c>
      <c r="ET247" s="7" t="str">
        <f>IF(OR(AND(ISNUMBER('IP Rules'!T247),'IP Rules'!T247&gt;=1,'IP Rules'!T247&lt;=65535,'IP Rules'!R247&lt;'IP Rules'!T247),'IP Rules'!T247=""),"GOOD","BAD")</f>
        <v>GOOD</v>
      </c>
      <c r="EU247" s="9" t="str">
        <f t="shared" si="387"/>
        <v/>
      </c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</row>
    <row r="248" spans="1:211" ht="15.75" thickBot="1">
      <c r="A248" s="2"/>
      <c r="B248" s="6">
        <f t="shared" si="477"/>
        <v>238</v>
      </c>
      <c r="C248" s="2"/>
      <c r="D248" s="48" t="str">
        <f>IF(ISBLANK('IP Rules'!H248),"",'IP Rules'!H248)</f>
        <v/>
      </c>
      <c r="E248" s="52" t="str">
        <f t="shared" si="393"/>
        <v/>
      </c>
      <c r="F248" s="52" t="str">
        <f t="shared" si="394"/>
        <v/>
      </c>
      <c r="G248" s="52" t="str">
        <f t="shared" si="395"/>
        <v/>
      </c>
      <c r="H248" s="52" t="str">
        <f t="shared" si="396"/>
        <v/>
      </c>
      <c r="I248" s="52" t="str">
        <f t="shared" si="397"/>
        <v/>
      </c>
      <c r="J248" s="52" t="str">
        <f t="shared" si="398"/>
        <v/>
      </c>
      <c r="K248" s="52" t="str">
        <f t="shared" si="399"/>
        <v/>
      </c>
      <c r="L248" s="52" t="str">
        <f t="shared" si="400"/>
        <v/>
      </c>
      <c r="M248" s="2"/>
      <c r="N248" s="52" t="str">
        <f t="shared" si="401"/>
        <v/>
      </c>
      <c r="O248" s="2"/>
      <c r="P248" s="103" t="str">
        <f>IF(UPPER('IP Rules'!H248)="ANY","",IF(LEN(TRIM('IP Rules'!J248))=0,"",'IP Rules'!J248))</f>
        <v/>
      </c>
      <c r="Q248" s="7" t="str">
        <f t="shared" si="402"/>
        <v/>
      </c>
      <c r="R248" s="109" t="str">
        <f t="shared" si="403"/>
        <v>MISSING</v>
      </c>
      <c r="S248" s="109" t="str">
        <f t="shared" si="404"/>
        <v>MISSING</v>
      </c>
      <c r="T248" s="109" t="str">
        <f t="shared" si="405"/>
        <v>MISSING</v>
      </c>
      <c r="U248" s="110" t="str">
        <f t="shared" si="406"/>
        <v>ERROR</v>
      </c>
      <c r="V248" s="111" t="str">
        <f t="shared" si="407"/>
        <v>ERROR</v>
      </c>
      <c r="W248" s="111" t="str">
        <f t="shared" si="408"/>
        <v>ERROR</v>
      </c>
      <c r="X248" s="111" t="str">
        <f t="shared" si="409"/>
        <v>ERROR</v>
      </c>
      <c r="Y248" s="109" t="str">
        <f t="shared" si="410"/>
        <v>ERROR</v>
      </c>
      <c r="Z248" s="110" t="str">
        <f t="shared" si="411"/>
        <v>ERROR</v>
      </c>
      <c r="AA248" s="109" t="str">
        <f t="shared" si="412"/>
        <v>ERROR</v>
      </c>
      <c r="AB248" s="109" t="str">
        <f t="shared" si="413"/>
        <v>ERROR</v>
      </c>
      <c r="AC248" s="109" t="str">
        <f t="shared" si="414"/>
        <v>ERROR</v>
      </c>
      <c r="AD248" s="109" t="str">
        <f t="shared" si="415"/>
        <v>ERROR</v>
      </c>
      <c r="AE248" s="110" t="str">
        <f t="shared" si="416"/>
        <v>ERROR</v>
      </c>
      <c r="AF248" s="7" t="str">
        <f t="shared" si="417"/>
        <v/>
      </c>
      <c r="AG248" s="104" t="str">
        <f t="shared" si="418"/>
        <v/>
      </c>
      <c r="AH248" s="104" t="str">
        <f t="shared" si="419"/>
        <v/>
      </c>
      <c r="AI248" s="104" t="str">
        <f t="shared" si="420"/>
        <v/>
      </c>
      <c r="AJ248" s="114" t="str">
        <f>IF(AND(Q248&lt;&gt;"ERROR",UPPER('IP Rules'!D248)="GLOBAL",UPPER(N248)="ANY"),"All_IPs","")</f>
        <v/>
      </c>
      <c r="AK248" s="114" t="str">
        <f>IF(AND(Q248&lt;&gt;"ERROR",UPPER('IP Rules'!D248)="NATIONAL",UPPER(N248)="ANY"),"GRP_ALL_CNSP_SUBNETS","")</f>
        <v/>
      </c>
      <c r="AL248" s="104" t="str">
        <f>IF(LEN(TRIM(D248))=0,"",IF(AND(Q248&lt;&gt;"ERROR",UPPER('IP Rules'!H248)&lt;&gt;"ANY"),AI248&amp;N248&amp;"_"&amp;AG248,""))</f>
        <v/>
      </c>
      <c r="AM248" s="109" t="str">
        <f t="shared" si="421"/>
        <v>FAILED CHECKS</v>
      </c>
      <c r="AN248" s="2"/>
      <c r="AO248" s="62" t="str">
        <f t="shared" si="388"/>
        <v/>
      </c>
      <c r="AP248" s="26"/>
      <c r="AQ248" s="62" t="str">
        <f t="shared" si="422"/>
        <v/>
      </c>
      <c r="AR248" s="26"/>
      <c r="AS248" s="6">
        <f>'IP Rules'!F248</f>
        <v>0</v>
      </c>
      <c r="AT248" s="2"/>
      <c r="AU248" s="6">
        <f t="shared" si="423"/>
        <v>238</v>
      </c>
      <c r="AV248" s="2"/>
      <c r="AW248" s="46" t="str">
        <f>IF(ISBLANK('IP Rules'!L248),"",'IP Rules'!L248)</f>
        <v/>
      </c>
      <c r="AX248" s="2"/>
      <c r="AY248" s="52" t="str">
        <f t="shared" si="424"/>
        <v/>
      </c>
      <c r="AZ248" s="52" t="str">
        <f t="shared" si="425"/>
        <v/>
      </c>
      <c r="BA248" s="52" t="str">
        <f t="shared" si="426"/>
        <v/>
      </c>
      <c r="BB248" s="52" t="str">
        <f t="shared" si="427"/>
        <v/>
      </c>
      <c r="BC248" s="52" t="str">
        <f t="shared" si="428"/>
        <v/>
      </c>
      <c r="BD248" s="52" t="str">
        <f t="shared" si="429"/>
        <v/>
      </c>
      <c r="BE248" s="52" t="str">
        <f t="shared" si="430"/>
        <v/>
      </c>
      <c r="BF248" s="52" t="str">
        <f t="shared" si="431"/>
        <v/>
      </c>
      <c r="BG248" s="52" t="str">
        <f t="shared" si="432"/>
        <v/>
      </c>
      <c r="BH248" s="2"/>
      <c r="BI248" s="103" t="str">
        <f>IF(ISBLANK('IP Rules'!N248),"",'IP Rules'!N248)</f>
        <v/>
      </c>
      <c r="BJ248" s="110" t="str">
        <f t="shared" si="481"/>
        <v/>
      </c>
      <c r="BK248" s="109" t="str">
        <f t="shared" si="482"/>
        <v>MISSING</v>
      </c>
      <c r="BL248" s="109" t="str">
        <f t="shared" si="483"/>
        <v>MISSING</v>
      </c>
      <c r="BM248" s="109" t="str">
        <f t="shared" si="484"/>
        <v>MISSING</v>
      </c>
      <c r="BN248" s="110" t="str">
        <f t="shared" si="485"/>
        <v>ERROR</v>
      </c>
      <c r="BO248" s="111" t="str">
        <f t="shared" si="486"/>
        <v>ERROR</v>
      </c>
      <c r="BP248" s="111" t="str">
        <f t="shared" si="487"/>
        <v>ERROR</v>
      </c>
      <c r="BQ248" s="111" t="str">
        <f t="shared" si="488"/>
        <v>ERROR</v>
      </c>
      <c r="BR248" s="109" t="str">
        <f t="shared" si="489"/>
        <v>ERROR</v>
      </c>
      <c r="BS248" s="110" t="str">
        <f t="shared" si="490"/>
        <v>ERROR</v>
      </c>
      <c r="BT248" s="109" t="str">
        <f t="shared" si="433"/>
        <v>ERROR</v>
      </c>
      <c r="BU248" s="109" t="str">
        <f t="shared" si="434"/>
        <v>ERROR</v>
      </c>
      <c r="BV248" s="109" t="str">
        <f t="shared" si="435"/>
        <v>ERROR</v>
      </c>
      <c r="BW248" s="109" t="str">
        <f t="shared" si="436"/>
        <v>ERROR</v>
      </c>
      <c r="BX248" s="110" t="str">
        <f t="shared" si="491"/>
        <v>ERROR</v>
      </c>
      <c r="BY248" s="110" t="str">
        <f t="shared" si="479"/>
        <v/>
      </c>
      <c r="BZ248" s="117" t="str">
        <f t="shared" si="437"/>
        <v>OK</v>
      </c>
      <c r="CA248" s="104" t="str">
        <f t="shared" si="492"/>
        <v/>
      </c>
      <c r="CB248" s="104" t="str">
        <f t="shared" si="493"/>
        <v/>
      </c>
      <c r="CC248" s="104" t="str">
        <f t="shared" si="494"/>
        <v/>
      </c>
      <c r="CD248" s="109" t="str">
        <f t="shared" si="438"/>
        <v>FAILED CHECKS</v>
      </c>
      <c r="CE248" s="22"/>
      <c r="CF248" s="116" t="str">
        <f t="shared" si="495"/>
        <v>ERROR</v>
      </c>
      <c r="CG248" s="116" t="str">
        <f t="shared" si="496"/>
        <v>-</v>
      </c>
      <c r="CH248" s="116" t="str">
        <f t="shared" si="497"/>
        <v>-</v>
      </c>
      <c r="CI248" s="116" t="str">
        <f t="shared" si="498"/>
        <v>-</v>
      </c>
      <c r="CJ248" s="116">
        <f t="shared" si="439"/>
        <v>0</v>
      </c>
      <c r="CK248" s="116">
        <f t="shared" si="440"/>
        <v>0</v>
      </c>
      <c r="CL248" s="116">
        <f t="shared" si="441"/>
        <v>0</v>
      </c>
      <c r="CM248" s="116">
        <f t="shared" si="442"/>
        <v>0</v>
      </c>
      <c r="CN248" s="116">
        <f t="shared" si="443"/>
        <v>0</v>
      </c>
      <c r="CO248" s="116">
        <f t="shared" si="444"/>
        <v>0</v>
      </c>
      <c r="CP248" s="116">
        <f t="shared" si="445"/>
        <v>0</v>
      </c>
      <c r="CQ248" s="116">
        <f t="shared" si="446"/>
        <v>0</v>
      </c>
      <c r="CR248" s="116">
        <f t="shared" si="447"/>
        <v>0</v>
      </c>
      <c r="CS248" s="116">
        <f t="shared" si="448"/>
        <v>0</v>
      </c>
      <c r="CT248" s="116">
        <f t="shared" si="449"/>
        <v>0</v>
      </c>
      <c r="CU248" s="116">
        <f t="shared" si="450"/>
        <v>0</v>
      </c>
      <c r="CV248" s="116">
        <f t="shared" si="451"/>
        <v>0</v>
      </c>
      <c r="CW248" s="116">
        <f t="shared" si="452"/>
        <v>0</v>
      </c>
      <c r="CX248" s="116">
        <f t="shared" si="453"/>
        <v>0</v>
      </c>
      <c r="CY248" s="116">
        <f t="shared" si="454"/>
        <v>0</v>
      </c>
      <c r="CZ248" s="116">
        <f t="shared" si="455"/>
        <v>0</v>
      </c>
      <c r="DA248" s="116">
        <f t="shared" si="456"/>
        <v>0</v>
      </c>
      <c r="DB248" s="116">
        <f t="shared" si="457"/>
        <v>0</v>
      </c>
      <c r="DC248" s="116">
        <f t="shared" si="458"/>
        <v>0</v>
      </c>
      <c r="DD248" s="116">
        <f t="shared" si="459"/>
        <v>0</v>
      </c>
      <c r="DE248" s="116">
        <f t="shared" si="460"/>
        <v>0</v>
      </c>
      <c r="DF248" s="116">
        <f t="shared" si="461"/>
        <v>0</v>
      </c>
      <c r="DG248" s="116">
        <f t="shared" si="462"/>
        <v>0</v>
      </c>
      <c r="DH248" s="116">
        <f t="shared" si="463"/>
        <v>0</v>
      </c>
      <c r="DI248" s="116">
        <f t="shared" si="464"/>
        <v>0</v>
      </c>
      <c r="DJ248" s="116">
        <f t="shared" si="465"/>
        <v>0</v>
      </c>
      <c r="DK248" s="116">
        <f t="shared" si="466"/>
        <v>0</v>
      </c>
      <c r="DL248" s="116">
        <f t="shared" si="467"/>
        <v>0</v>
      </c>
      <c r="DM248" s="116">
        <f t="shared" si="468"/>
        <v>0</v>
      </c>
      <c r="DN248" s="116">
        <f t="shared" si="469"/>
        <v>0</v>
      </c>
      <c r="DO248" s="116">
        <f t="shared" si="470"/>
        <v>0</v>
      </c>
      <c r="DP248" s="116">
        <f t="shared" si="471"/>
        <v>0</v>
      </c>
      <c r="DQ248" s="116">
        <f t="shared" si="472"/>
        <v>0</v>
      </c>
      <c r="DR248" s="116">
        <f t="shared" si="473"/>
        <v>0</v>
      </c>
      <c r="DS248" s="116">
        <f t="shared" si="474"/>
        <v>0</v>
      </c>
      <c r="DT248" s="116">
        <f t="shared" si="480"/>
        <v>0</v>
      </c>
      <c r="DU248" s="116">
        <f t="shared" si="475"/>
        <v>0</v>
      </c>
      <c r="DV248" s="116">
        <f t="shared" si="499"/>
        <v>0</v>
      </c>
      <c r="DW248" s="116">
        <f t="shared" si="500"/>
        <v>0</v>
      </c>
      <c r="DX248" s="114" t="b">
        <f t="shared" si="389"/>
        <v>0</v>
      </c>
      <c r="DY248" s="116" t="str">
        <f t="shared" si="476"/>
        <v>FAILED CHECKS</v>
      </c>
      <c r="DZ248" s="2"/>
      <c r="EA248" s="105" t="str">
        <f t="shared" si="390"/>
        <v/>
      </c>
      <c r="EB248" s="2"/>
      <c r="EC248" s="105" t="str">
        <f t="shared" si="391"/>
        <v/>
      </c>
      <c r="ED248" s="2"/>
      <c r="EE248" s="105" t="str">
        <f t="shared" si="392"/>
        <v/>
      </c>
      <c r="EF248" s="2"/>
      <c r="EG248" s="6">
        <f t="shared" si="478"/>
        <v>238</v>
      </c>
      <c r="EH248" s="2"/>
      <c r="EI248" s="29" t="str">
        <f>IF(ISBLANK('IP Rules'!P248),"",'IP Rules'!P248)</f>
        <v/>
      </c>
      <c r="EJ248" s="2"/>
      <c r="EK248" s="29" t="str">
        <f>IF(ISBLANK('IP Rules'!R248),"",'IP Rules'!R248)</f>
        <v/>
      </c>
      <c r="EL248" s="2"/>
      <c r="EM248" s="29" t="str">
        <f>IF(ISBLANK('IP Rules'!T248),"",'IP Rules'!T248)</f>
        <v/>
      </c>
      <c r="EN248" s="2"/>
      <c r="EO248" s="7" t="str">
        <f t="shared" si="383"/>
        <v>NO</v>
      </c>
      <c r="EP248" s="7" t="str">
        <f t="shared" si="384"/>
        <v>NO</v>
      </c>
      <c r="EQ248" s="7" t="str">
        <f t="shared" si="385"/>
        <v/>
      </c>
      <c r="ER248" s="7" t="str">
        <f t="shared" si="386"/>
        <v/>
      </c>
      <c r="ES248" s="7" t="str">
        <f>IF(AND(ISNUMBER('IP Rules'!R248),'IP Rules'!R248&gt;=0,'IP Rules'!R248&lt;=65535),"GOOD","BAD")</f>
        <v>BAD</v>
      </c>
      <c r="ET248" s="7" t="str">
        <f>IF(OR(AND(ISNUMBER('IP Rules'!T248),'IP Rules'!T248&gt;=1,'IP Rules'!T248&lt;=65535,'IP Rules'!R248&lt;'IP Rules'!T248),'IP Rules'!T248=""),"GOOD","BAD")</f>
        <v>GOOD</v>
      </c>
      <c r="EU248" s="9" t="str">
        <f t="shared" si="387"/>
        <v/>
      </c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</row>
    <row r="249" spans="1:211" ht="15.75" thickBot="1">
      <c r="A249" s="2"/>
      <c r="B249" s="6">
        <f t="shared" si="477"/>
        <v>239</v>
      </c>
      <c r="C249" s="2"/>
      <c r="D249" s="48" t="str">
        <f>IF(ISBLANK('IP Rules'!H249),"",'IP Rules'!H249)</f>
        <v/>
      </c>
      <c r="E249" s="52" t="str">
        <f t="shared" si="393"/>
        <v/>
      </c>
      <c r="F249" s="52" t="str">
        <f t="shared" si="394"/>
        <v/>
      </c>
      <c r="G249" s="52" t="str">
        <f t="shared" si="395"/>
        <v/>
      </c>
      <c r="H249" s="52" t="str">
        <f t="shared" si="396"/>
        <v/>
      </c>
      <c r="I249" s="52" t="str">
        <f t="shared" si="397"/>
        <v/>
      </c>
      <c r="J249" s="52" t="str">
        <f t="shared" si="398"/>
        <v/>
      </c>
      <c r="K249" s="52" t="str">
        <f t="shared" si="399"/>
        <v/>
      </c>
      <c r="L249" s="52" t="str">
        <f t="shared" si="400"/>
        <v/>
      </c>
      <c r="M249" s="2"/>
      <c r="N249" s="52" t="str">
        <f t="shared" si="401"/>
        <v/>
      </c>
      <c r="O249" s="2"/>
      <c r="P249" s="103" t="str">
        <f>IF(UPPER('IP Rules'!H249)="ANY","",IF(LEN(TRIM('IP Rules'!J249))=0,"",'IP Rules'!J249))</f>
        <v/>
      </c>
      <c r="Q249" s="7" t="str">
        <f t="shared" si="402"/>
        <v/>
      </c>
      <c r="R249" s="109" t="str">
        <f t="shared" si="403"/>
        <v>MISSING</v>
      </c>
      <c r="S249" s="109" t="str">
        <f t="shared" si="404"/>
        <v>MISSING</v>
      </c>
      <c r="T249" s="109" t="str">
        <f t="shared" si="405"/>
        <v>MISSING</v>
      </c>
      <c r="U249" s="110" t="str">
        <f t="shared" si="406"/>
        <v>ERROR</v>
      </c>
      <c r="V249" s="111" t="str">
        <f t="shared" si="407"/>
        <v>ERROR</v>
      </c>
      <c r="W249" s="111" t="str">
        <f t="shared" si="408"/>
        <v>ERROR</v>
      </c>
      <c r="X249" s="111" t="str">
        <f t="shared" si="409"/>
        <v>ERROR</v>
      </c>
      <c r="Y249" s="109" t="str">
        <f t="shared" si="410"/>
        <v>ERROR</v>
      </c>
      <c r="Z249" s="110" t="str">
        <f t="shared" si="411"/>
        <v>ERROR</v>
      </c>
      <c r="AA249" s="109" t="str">
        <f t="shared" si="412"/>
        <v>ERROR</v>
      </c>
      <c r="AB249" s="109" t="str">
        <f t="shared" si="413"/>
        <v>ERROR</v>
      </c>
      <c r="AC249" s="109" t="str">
        <f t="shared" si="414"/>
        <v>ERROR</v>
      </c>
      <c r="AD249" s="109" t="str">
        <f t="shared" si="415"/>
        <v>ERROR</v>
      </c>
      <c r="AE249" s="110" t="str">
        <f t="shared" si="416"/>
        <v>ERROR</v>
      </c>
      <c r="AF249" s="7" t="str">
        <f t="shared" si="417"/>
        <v/>
      </c>
      <c r="AG249" s="104" t="str">
        <f t="shared" si="418"/>
        <v/>
      </c>
      <c r="AH249" s="104" t="str">
        <f t="shared" si="419"/>
        <v/>
      </c>
      <c r="AI249" s="104" t="str">
        <f t="shared" si="420"/>
        <v/>
      </c>
      <c r="AJ249" s="114" t="str">
        <f>IF(AND(Q249&lt;&gt;"ERROR",UPPER('IP Rules'!D249)="GLOBAL",UPPER(N249)="ANY"),"All_IPs","")</f>
        <v/>
      </c>
      <c r="AK249" s="114" t="str">
        <f>IF(AND(Q249&lt;&gt;"ERROR",UPPER('IP Rules'!D249)="NATIONAL",UPPER(N249)="ANY"),"GRP_ALL_CNSP_SUBNETS","")</f>
        <v/>
      </c>
      <c r="AL249" s="104" t="str">
        <f>IF(LEN(TRIM(D249))=0,"",IF(AND(Q249&lt;&gt;"ERROR",UPPER('IP Rules'!H249)&lt;&gt;"ANY"),AI249&amp;N249&amp;"_"&amp;AG249,""))</f>
        <v/>
      </c>
      <c r="AM249" s="109" t="str">
        <f t="shared" si="421"/>
        <v>FAILED CHECKS</v>
      </c>
      <c r="AN249" s="2"/>
      <c r="AO249" s="62" t="str">
        <f t="shared" si="388"/>
        <v/>
      </c>
      <c r="AP249" s="26"/>
      <c r="AQ249" s="62" t="str">
        <f t="shared" si="422"/>
        <v/>
      </c>
      <c r="AR249" s="26"/>
      <c r="AS249" s="6">
        <f>'IP Rules'!F249</f>
        <v>0</v>
      </c>
      <c r="AT249" s="2"/>
      <c r="AU249" s="6">
        <f t="shared" si="423"/>
        <v>239</v>
      </c>
      <c r="AV249" s="2"/>
      <c r="AW249" s="46" t="str">
        <f>IF(ISBLANK('IP Rules'!L249),"",'IP Rules'!L249)</f>
        <v/>
      </c>
      <c r="AX249" s="2"/>
      <c r="AY249" s="52" t="str">
        <f t="shared" si="424"/>
        <v/>
      </c>
      <c r="AZ249" s="52" t="str">
        <f t="shared" si="425"/>
        <v/>
      </c>
      <c r="BA249" s="52" t="str">
        <f t="shared" si="426"/>
        <v/>
      </c>
      <c r="BB249" s="52" t="str">
        <f t="shared" si="427"/>
        <v/>
      </c>
      <c r="BC249" s="52" t="str">
        <f t="shared" si="428"/>
        <v/>
      </c>
      <c r="BD249" s="52" t="str">
        <f t="shared" si="429"/>
        <v/>
      </c>
      <c r="BE249" s="52" t="str">
        <f t="shared" si="430"/>
        <v/>
      </c>
      <c r="BF249" s="52" t="str">
        <f t="shared" si="431"/>
        <v/>
      </c>
      <c r="BG249" s="52" t="str">
        <f t="shared" si="432"/>
        <v/>
      </c>
      <c r="BH249" s="2"/>
      <c r="BI249" s="103" t="str">
        <f>IF(ISBLANK('IP Rules'!N249),"",'IP Rules'!N249)</f>
        <v/>
      </c>
      <c r="BJ249" s="110" t="str">
        <f t="shared" si="481"/>
        <v/>
      </c>
      <c r="BK249" s="109" t="str">
        <f t="shared" si="482"/>
        <v>MISSING</v>
      </c>
      <c r="BL249" s="109" t="str">
        <f t="shared" si="483"/>
        <v>MISSING</v>
      </c>
      <c r="BM249" s="109" t="str">
        <f t="shared" si="484"/>
        <v>MISSING</v>
      </c>
      <c r="BN249" s="110" t="str">
        <f t="shared" si="485"/>
        <v>ERROR</v>
      </c>
      <c r="BO249" s="111" t="str">
        <f t="shared" si="486"/>
        <v>ERROR</v>
      </c>
      <c r="BP249" s="111" t="str">
        <f t="shared" si="487"/>
        <v>ERROR</v>
      </c>
      <c r="BQ249" s="111" t="str">
        <f t="shared" si="488"/>
        <v>ERROR</v>
      </c>
      <c r="BR249" s="109" t="str">
        <f t="shared" si="489"/>
        <v>ERROR</v>
      </c>
      <c r="BS249" s="110" t="str">
        <f t="shared" si="490"/>
        <v>ERROR</v>
      </c>
      <c r="BT249" s="109" t="str">
        <f t="shared" si="433"/>
        <v>ERROR</v>
      </c>
      <c r="BU249" s="109" t="str">
        <f t="shared" si="434"/>
        <v>ERROR</v>
      </c>
      <c r="BV249" s="109" t="str">
        <f t="shared" si="435"/>
        <v>ERROR</v>
      </c>
      <c r="BW249" s="109" t="str">
        <f t="shared" si="436"/>
        <v>ERROR</v>
      </c>
      <c r="BX249" s="110" t="str">
        <f t="shared" si="491"/>
        <v>ERROR</v>
      </c>
      <c r="BY249" s="110" t="str">
        <f t="shared" si="479"/>
        <v/>
      </c>
      <c r="BZ249" s="117" t="str">
        <f t="shared" si="437"/>
        <v>OK</v>
      </c>
      <c r="CA249" s="104" t="str">
        <f t="shared" si="492"/>
        <v/>
      </c>
      <c r="CB249" s="104" t="str">
        <f t="shared" si="493"/>
        <v/>
      </c>
      <c r="CC249" s="104" t="str">
        <f t="shared" si="494"/>
        <v/>
      </c>
      <c r="CD249" s="109" t="str">
        <f t="shared" si="438"/>
        <v>FAILED CHECKS</v>
      </c>
      <c r="CE249" s="22"/>
      <c r="CF249" s="116" t="str">
        <f t="shared" si="495"/>
        <v>ERROR</v>
      </c>
      <c r="CG249" s="116" t="str">
        <f t="shared" si="496"/>
        <v>-</v>
      </c>
      <c r="CH249" s="116" t="str">
        <f t="shared" si="497"/>
        <v>-</v>
      </c>
      <c r="CI249" s="116" t="str">
        <f t="shared" si="498"/>
        <v>-</v>
      </c>
      <c r="CJ249" s="116">
        <f t="shared" si="439"/>
        <v>0</v>
      </c>
      <c r="CK249" s="116">
        <f t="shared" si="440"/>
        <v>0</v>
      </c>
      <c r="CL249" s="116">
        <f t="shared" si="441"/>
        <v>0</v>
      </c>
      <c r="CM249" s="116">
        <f t="shared" si="442"/>
        <v>0</v>
      </c>
      <c r="CN249" s="116">
        <f t="shared" si="443"/>
        <v>0</v>
      </c>
      <c r="CO249" s="116">
        <f t="shared" si="444"/>
        <v>0</v>
      </c>
      <c r="CP249" s="116">
        <f t="shared" si="445"/>
        <v>0</v>
      </c>
      <c r="CQ249" s="116">
        <f t="shared" si="446"/>
        <v>0</v>
      </c>
      <c r="CR249" s="116">
        <f t="shared" si="447"/>
        <v>0</v>
      </c>
      <c r="CS249" s="116">
        <f t="shared" si="448"/>
        <v>0</v>
      </c>
      <c r="CT249" s="116">
        <f t="shared" si="449"/>
        <v>0</v>
      </c>
      <c r="CU249" s="116">
        <f t="shared" si="450"/>
        <v>0</v>
      </c>
      <c r="CV249" s="116">
        <f t="shared" si="451"/>
        <v>0</v>
      </c>
      <c r="CW249" s="116">
        <f t="shared" si="452"/>
        <v>0</v>
      </c>
      <c r="CX249" s="116">
        <f t="shared" si="453"/>
        <v>0</v>
      </c>
      <c r="CY249" s="116">
        <f t="shared" si="454"/>
        <v>0</v>
      </c>
      <c r="CZ249" s="116">
        <f t="shared" si="455"/>
        <v>0</v>
      </c>
      <c r="DA249" s="116">
        <f t="shared" si="456"/>
        <v>0</v>
      </c>
      <c r="DB249" s="116">
        <f t="shared" si="457"/>
        <v>0</v>
      </c>
      <c r="DC249" s="116">
        <f t="shared" si="458"/>
        <v>0</v>
      </c>
      <c r="DD249" s="116">
        <f t="shared" si="459"/>
        <v>0</v>
      </c>
      <c r="DE249" s="116">
        <f t="shared" si="460"/>
        <v>0</v>
      </c>
      <c r="DF249" s="116">
        <f t="shared" si="461"/>
        <v>0</v>
      </c>
      <c r="DG249" s="116">
        <f t="shared" si="462"/>
        <v>0</v>
      </c>
      <c r="DH249" s="116">
        <f t="shared" si="463"/>
        <v>0</v>
      </c>
      <c r="DI249" s="116">
        <f t="shared" si="464"/>
        <v>0</v>
      </c>
      <c r="DJ249" s="116">
        <f t="shared" si="465"/>
        <v>0</v>
      </c>
      <c r="DK249" s="116">
        <f t="shared" si="466"/>
        <v>0</v>
      </c>
      <c r="DL249" s="116">
        <f t="shared" si="467"/>
        <v>0</v>
      </c>
      <c r="DM249" s="116">
        <f t="shared" si="468"/>
        <v>0</v>
      </c>
      <c r="DN249" s="116">
        <f t="shared" si="469"/>
        <v>0</v>
      </c>
      <c r="DO249" s="116">
        <f t="shared" si="470"/>
        <v>0</v>
      </c>
      <c r="DP249" s="116">
        <f t="shared" si="471"/>
        <v>0</v>
      </c>
      <c r="DQ249" s="116">
        <f t="shared" si="472"/>
        <v>0</v>
      </c>
      <c r="DR249" s="116">
        <f t="shared" si="473"/>
        <v>0</v>
      </c>
      <c r="DS249" s="116">
        <f t="shared" si="474"/>
        <v>0</v>
      </c>
      <c r="DT249" s="116">
        <f t="shared" si="480"/>
        <v>0</v>
      </c>
      <c r="DU249" s="116">
        <f t="shared" si="475"/>
        <v>0</v>
      </c>
      <c r="DV249" s="116">
        <f t="shared" si="499"/>
        <v>0</v>
      </c>
      <c r="DW249" s="116">
        <f t="shared" si="500"/>
        <v>0</v>
      </c>
      <c r="DX249" s="114" t="b">
        <f t="shared" si="389"/>
        <v>0</v>
      </c>
      <c r="DY249" s="116" t="str">
        <f t="shared" si="476"/>
        <v>FAILED CHECKS</v>
      </c>
      <c r="DZ249" s="2"/>
      <c r="EA249" s="105" t="str">
        <f t="shared" si="390"/>
        <v/>
      </c>
      <c r="EB249" s="2"/>
      <c r="EC249" s="105" t="str">
        <f t="shared" si="391"/>
        <v/>
      </c>
      <c r="ED249" s="2"/>
      <c r="EE249" s="105" t="str">
        <f t="shared" si="392"/>
        <v/>
      </c>
      <c r="EF249" s="2"/>
      <c r="EG249" s="6">
        <f t="shared" si="478"/>
        <v>239</v>
      </c>
      <c r="EH249" s="2"/>
      <c r="EI249" s="29" t="str">
        <f>IF(ISBLANK('IP Rules'!P249),"",'IP Rules'!P249)</f>
        <v/>
      </c>
      <c r="EJ249" s="2"/>
      <c r="EK249" s="29" t="str">
        <f>IF(ISBLANK('IP Rules'!R249),"",'IP Rules'!R249)</f>
        <v/>
      </c>
      <c r="EL249" s="2"/>
      <c r="EM249" s="29" t="str">
        <f>IF(ISBLANK('IP Rules'!T249),"",'IP Rules'!T249)</f>
        <v/>
      </c>
      <c r="EN249" s="2"/>
      <c r="EO249" s="7" t="str">
        <f t="shared" si="383"/>
        <v>NO</v>
      </c>
      <c r="EP249" s="7" t="str">
        <f t="shared" si="384"/>
        <v>NO</v>
      </c>
      <c r="EQ249" s="7" t="str">
        <f t="shared" si="385"/>
        <v/>
      </c>
      <c r="ER249" s="7" t="str">
        <f t="shared" si="386"/>
        <v/>
      </c>
      <c r="ES249" s="7" t="str">
        <f>IF(AND(ISNUMBER('IP Rules'!R249),'IP Rules'!R249&gt;=0,'IP Rules'!R249&lt;=65535),"GOOD","BAD")</f>
        <v>BAD</v>
      </c>
      <c r="ET249" s="7" t="str">
        <f>IF(OR(AND(ISNUMBER('IP Rules'!T249),'IP Rules'!T249&gt;=1,'IP Rules'!T249&lt;=65535,'IP Rules'!R249&lt;'IP Rules'!T249),'IP Rules'!T249=""),"GOOD","BAD")</f>
        <v>GOOD</v>
      </c>
      <c r="EU249" s="9" t="str">
        <f t="shared" si="387"/>
        <v/>
      </c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</row>
    <row r="250" spans="1:211" ht="15.75" thickBot="1">
      <c r="A250" s="2"/>
      <c r="B250" s="6">
        <f t="shared" si="477"/>
        <v>240</v>
      </c>
      <c r="C250" s="2"/>
      <c r="D250" s="48" t="str">
        <f>IF(ISBLANK('IP Rules'!H250),"",'IP Rules'!H250)</f>
        <v/>
      </c>
      <c r="E250" s="52" t="str">
        <f t="shared" si="393"/>
        <v/>
      </c>
      <c r="F250" s="52" t="str">
        <f t="shared" si="394"/>
        <v/>
      </c>
      <c r="G250" s="52" t="str">
        <f t="shared" si="395"/>
        <v/>
      </c>
      <c r="H250" s="52" t="str">
        <f t="shared" si="396"/>
        <v/>
      </c>
      <c r="I250" s="52" t="str">
        <f t="shared" si="397"/>
        <v/>
      </c>
      <c r="J250" s="52" t="str">
        <f t="shared" si="398"/>
        <v/>
      </c>
      <c r="K250" s="52" t="str">
        <f t="shared" si="399"/>
        <v/>
      </c>
      <c r="L250" s="52" t="str">
        <f t="shared" si="400"/>
        <v/>
      </c>
      <c r="M250" s="2"/>
      <c r="N250" s="52" t="str">
        <f t="shared" si="401"/>
        <v/>
      </c>
      <c r="O250" s="2"/>
      <c r="P250" s="103" t="str">
        <f>IF(UPPER('IP Rules'!H250)="ANY","",IF(LEN(TRIM('IP Rules'!J250))=0,"",'IP Rules'!J250))</f>
        <v/>
      </c>
      <c r="Q250" s="7" t="str">
        <f t="shared" si="402"/>
        <v/>
      </c>
      <c r="R250" s="109" t="str">
        <f t="shared" si="403"/>
        <v>MISSING</v>
      </c>
      <c r="S250" s="109" t="str">
        <f t="shared" si="404"/>
        <v>MISSING</v>
      </c>
      <c r="T250" s="109" t="str">
        <f t="shared" si="405"/>
        <v>MISSING</v>
      </c>
      <c r="U250" s="110" t="str">
        <f t="shared" si="406"/>
        <v>ERROR</v>
      </c>
      <c r="V250" s="111" t="str">
        <f t="shared" si="407"/>
        <v>ERROR</v>
      </c>
      <c r="W250" s="111" t="str">
        <f t="shared" si="408"/>
        <v>ERROR</v>
      </c>
      <c r="X250" s="111" t="str">
        <f t="shared" si="409"/>
        <v>ERROR</v>
      </c>
      <c r="Y250" s="109" t="str">
        <f t="shared" si="410"/>
        <v>ERROR</v>
      </c>
      <c r="Z250" s="110" t="str">
        <f t="shared" si="411"/>
        <v>ERROR</v>
      </c>
      <c r="AA250" s="109" t="str">
        <f t="shared" si="412"/>
        <v>ERROR</v>
      </c>
      <c r="AB250" s="109" t="str">
        <f t="shared" si="413"/>
        <v>ERROR</v>
      </c>
      <c r="AC250" s="109" t="str">
        <f t="shared" si="414"/>
        <v>ERROR</v>
      </c>
      <c r="AD250" s="109" t="str">
        <f t="shared" si="415"/>
        <v>ERROR</v>
      </c>
      <c r="AE250" s="110" t="str">
        <f t="shared" si="416"/>
        <v>ERROR</v>
      </c>
      <c r="AF250" s="7" t="str">
        <f t="shared" si="417"/>
        <v/>
      </c>
      <c r="AG250" s="104" t="str">
        <f t="shared" si="418"/>
        <v/>
      </c>
      <c r="AH250" s="104" t="str">
        <f t="shared" si="419"/>
        <v/>
      </c>
      <c r="AI250" s="104" t="str">
        <f t="shared" si="420"/>
        <v/>
      </c>
      <c r="AJ250" s="114" t="str">
        <f>IF(AND(Q250&lt;&gt;"ERROR",UPPER('IP Rules'!D250)="GLOBAL",UPPER(N250)="ANY"),"All_IPs","")</f>
        <v/>
      </c>
      <c r="AK250" s="114" t="str">
        <f>IF(AND(Q250&lt;&gt;"ERROR",UPPER('IP Rules'!D250)="NATIONAL",UPPER(N250)="ANY"),"GRP_ALL_CNSP_SUBNETS","")</f>
        <v/>
      </c>
      <c r="AL250" s="104" t="str">
        <f>IF(LEN(TRIM(D250))=0,"",IF(AND(Q250&lt;&gt;"ERROR",UPPER('IP Rules'!H250)&lt;&gt;"ANY"),AI250&amp;N250&amp;"_"&amp;AG250,""))</f>
        <v/>
      </c>
      <c r="AM250" s="109" t="str">
        <f t="shared" si="421"/>
        <v>FAILED CHECKS</v>
      </c>
      <c r="AN250" s="2"/>
      <c r="AO250" s="62" t="str">
        <f t="shared" si="388"/>
        <v/>
      </c>
      <c r="AP250" s="26"/>
      <c r="AQ250" s="62" t="str">
        <f t="shared" si="422"/>
        <v/>
      </c>
      <c r="AR250" s="26"/>
      <c r="AS250" s="6">
        <f>'IP Rules'!F250</f>
        <v>0</v>
      </c>
      <c r="AT250" s="2"/>
      <c r="AU250" s="6">
        <f t="shared" si="423"/>
        <v>240</v>
      </c>
      <c r="AV250" s="2"/>
      <c r="AW250" s="46" t="str">
        <f>IF(ISBLANK('IP Rules'!L250),"",'IP Rules'!L250)</f>
        <v/>
      </c>
      <c r="AX250" s="2"/>
      <c r="AY250" s="52" t="str">
        <f t="shared" si="424"/>
        <v/>
      </c>
      <c r="AZ250" s="52" t="str">
        <f t="shared" si="425"/>
        <v/>
      </c>
      <c r="BA250" s="52" t="str">
        <f t="shared" si="426"/>
        <v/>
      </c>
      <c r="BB250" s="52" t="str">
        <f t="shared" si="427"/>
        <v/>
      </c>
      <c r="BC250" s="52" t="str">
        <f t="shared" si="428"/>
        <v/>
      </c>
      <c r="BD250" s="52" t="str">
        <f t="shared" si="429"/>
        <v/>
      </c>
      <c r="BE250" s="52" t="str">
        <f t="shared" si="430"/>
        <v/>
      </c>
      <c r="BF250" s="52" t="str">
        <f t="shared" si="431"/>
        <v/>
      </c>
      <c r="BG250" s="52" t="str">
        <f t="shared" si="432"/>
        <v/>
      </c>
      <c r="BH250" s="2"/>
      <c r="BI250" s="103" t="str">
        <f>IF(ISBLANK('IP Rules'!N250),"",'IP Rules'!N250)</f>
        <v/>
      </c>
      <c r="BJ250" s="110" t="str">
        <f t="shared" si="481"/>
        <v/>
      </c>
      <c r="BK250" s="109" t="str">
        <f t="shared" si="482"/>
        <v>MISSING</v>
      </c>
      <c r="BL250" s="109" t="str">
        <f t="shared" si="483"/>
        <v>MISSING</v>
      </c>
      <c r="BM250" s="109" t="str">
        <f t="shared" si="484"/>
        <v>MISSING</v>
      </c>
      <c r="BN250" s="110" t="str">
        <f t="shared" si="485"/>
        <v>ERROR</v>
      </c>
      <c r="BO250" s="111" t="str">
        <f t="shared" si="486"/>
        <v>ERROR</v>
      </c>
      <c r="BP250" s="111" t="str">
        <f t="shared" si="487"/>
        <v>ERROR</v>
      </c>
      <c r="BQ250" s="111" t="str">
        <f t="shared" si="488"/>
        <v>ERROR</v>
      </c>
      <c r="BR250" s="109" t="str">
        <f t="shared" si="489"/>
        <v>ERROR</v>
      </c>
      <c r="BS250" s="110" t="str">
        <f t="shared" si="490"/>
        <v>ERROR</v>
      </c>
      <c r="BT250" s="109" t="str">
        <f t="shared" si="433"/>
        <v>ERROR</v>
      </c>
      <c r="BU250" s="109" t="str">
        <f t="shared" si="434"/>
        <v>ERROR</v>
      </c>
      <c r="BV250" s="109" t="str">
        <f t="shared" si="435"/>
        <v>ERROR</v>
      </c>
      <c r="BW250" s="109" t="str">
        <f t="shared" si="436"/>
        <v>ERROR</v>
      </c>
      <c r="BX250" s="110" t="str">
        <f t="shared" si="491"/>
        <v>ERROR</v>
      </c>
      <c r="BY250" s="110" t="str">
        <f t="shared" si="479"/>
        <v/>
      </c>
      <c r="BZ250" s="117" t="str">
        <f t="shared" si="437"/>
        <v>OK</v>
      </c>
      <c r="CA250" s="104" t="str">
        <f t="shared" si="492"/>
        <v/>
      </c>
      <c r="CB250" s="104" t="str">
        <f t="shared" si="493"/>
        <v/>
      </c>
      <c r="CC250" s="104" t="str">
        <f t="shared" si="494"/>
        <v/>
      </c>
      <c r="CD250" s="109" t="str">
        <f t="shared" si="438"/>
        <v>FAILED CHECKS</v>
      </c>
      <c r="CE250" s="22"/>
      <c r="CF250" s="116" t="str">
        <f t="shared" si="495"/>
        <v>ERROR</v>
      </c>
      <c r="CG250" s="116" t="str">
        <f t="shared" si="496"/>
        <v>-</v>
      </c>
      <c r="CH250" s="116" t="str">
        <f t="shared" si="497"/>
        <v>-</v>
      </c>
      <c r="CI250" s="116" t="str">
        <f t="shared" si="498"/>
        <v>-</v>
      </c>
      <c r="CJ250" s="116">
        <f t="shared" si="439"/>
        <v>0</v>
      </c>
      <c r="CK250" s="116">
        <f t="shared" si="440"/>
        <v>0</v>
      </c>
      <c r="CL250" s="116">
        <f t="shared" si="441"/>
        <v>0</v>
      </c>
      <c r="CM250" s="116">
        <f t="shared" si="442"/>
        <v>0</v>
      </c>
      <c r="CN250" s="116">
        <f t="shared" si="443"/>
        <v>0</v>
      </c>
      <c r="CO250" s="116">
        <f t="shared" si="444"/>
        <v>0</v>
      </c>
      <c r="CP250" s="116">
        <f t="shared" si="445"/>
        <v>0</v>
      </c>
      <c r="CQ250" s="116">
        <f t="shared" si="446"/>
        <v>0</v>
      </c>
      <c r="CR250" s="116">
        <f t="shared" si="447"/>
        <v>0</v>
      </c>
      <c r="CS250" s="116">
        <f t="shared" si="448"/>
        <v>0</v>
      </c>
      <c r="CT250" s="116">
        <f t="shared" si="449"/>
        <v>0</v>
      </c>
      <c r="CU250" s="116">
        <f t="shared" si="450"/>
        <v>0</v>
      </c>
      <c r="CV250" s="116">
        <f t="shared" si="451"/>
        <v>0</v>
      </c>
      <c r="CW250" s="116">
        <f t="shared" si="452"/>
        <v>0</v>
      </c>
      <c r="CX250" s="116">
        <f t="shared" si="453"/>
        <v>0</v>
      </c>
      <c r="CY250" s="116">
        <f t="shared" si="454"/>
        <v>0</v>
      </c>
      <c r="CZ250" s="116">
        <f t="shared" si="455"/>
        <v>0</v>
      </c>
      <c r="DA250" s="116">
        <f t="shared" si="456"/>
        <v>0</v>
      </c>
      <c r="DB250" s="116">
        <f t="shared" si="457"/>
        <v>0</v>
      </c>
      <c r="DC250" s="116">
        <f t="shared" si="458"/>
        <v>0</v>
      </c>
      <c r="DD250" s="116">
        <f t="shared" si="459"/>
        <v>0</v>
      </c>
      <c r="DE250" s="116">
        <f t="shared" si="460"/>
        <v>0</v>
      </c>
      <c r="DF250" s="116">
        <f t="shared" si="461"/>
        <v>0</v>
      </c>
      <c r="DG250" s="116">
        <f t="shared" si="462"/>
        <v>0</v>
      </c>
      <c r="DH250" s="116">
        <f t="shared" si="463"/>
        <v>0</v>
      </c>
      <c r="DI250" s="116">
        <f t="shared" si="464"/>
        <v>0</v>
      </c>
      <c r="DJ250" s="116">
        <f t="shared" si="465"/>
        <v>0</v>
      </c>
      <c r="DK250" s="116">
        <f t="shared" si="466"/>
        <v>0</v>
      </c>
      <c r="DL250" s="116">
        <f t="shared" si="467"/>
        <v>0</v>
      </c>
      <c r="DM250" s="116">
        <f t="shared" si="468"/>
        <v>0</v>
      </c>
      <c r="DN250" s="116">
        <f t="shared" si="469"/>
        <v>0</v>
      </c>
      <c r="DO250" s="116">
        <f t="shared" si="470"/>
        <v>0</v>
      </c>
      <c r="DP250" s="116">
        <f t="shared" si="471"/>
        <v>0</v>
      </c>
      <c r="DQ250" s="116">
        <f t="shared" si="472"/>
        <v>0</v>
      </c>
      <c r="DR250" s="116">
        <f t="shared" si="473"/>
        <v>0</v>
      </c>
      <c r="DS250" s="116">
        <f t="shared" si="474"/>
        <v>0</v>
      </c>
      <c r="DT250" s="116">
        <f t="shared" si="480"/>
        <v>0</v>
      </c>
      <c r="DU250" s="116">
        <f t="shared" si="475"/>
        <v>0</v>
      </c>
      <c r="DV250" s="116">
        <f t="shared" si="499"/>
        <v>0</v>
      </c>
      <c r="DW250" s="116">
        <f t="shared" si="500"/>
        <v>0</v>
      </c>
      <c r="DX250" s="114" t="b">
        <f t="shared" si="389"/>
        <v>0</v>
      </c>
      <c r="DY250" s="116" t="str">
        <f t="shared" si="476"/>
        <v>FAILED CHECKS</v>
      </c>
      <c r="DZ250" s="2"/>
      <c r="EA250" s="105" t="str">
        <f t="shared" si="390"/>
        <v/>
      </c>
      <c r="EB250" s="2"/>
      <c r="EC250" s="105" t="str">
        <f t="shared" si="391"/>
        <v/>
      </c>
      <c r="ED250" s="2"/>
      <c r="EE250" s="105" t="str">
        <f t="shared" si="392"/>
        <v/>
      </c>
      <c r="EF250" s="2"/>
      <c r="EG250" s="6">
        <f t="shared" si="478"/>
        <v>240</v>
      </c>
      <c r="EH250" s="2"/>
      <c r="EI250" s="29" t="str">
        <f>IF(ISBLANK('IP Rules'!P250),"",'IP Rules'!P250)</f>
        <v/>
      </c>
      <c r="EJ250" s="2"/>
      <c r="EK250" s="29" t="str">
        <f>IF(ISBLANK('IP Rules'!R250),"",'IP Rules'!R250)</f>
        <v/>
      </c>
      <c r="EL250" s="2"/>
      <c r="EM250" s="29" t="str">
        <f>IF(ISBLANK('IP Rules'!T250),"",'IP Rules'!T250)</f>
        <v/>
      </c>
      <c r="EN250" s="2"/>
      <c r="EO250" s="7" t="str">
        <f t="shared" si="383"/>
        <v>NO</v>
      </c>
      <c r="EP250" s="7" t="str">
        <f t="shared" si="384"/>
        <v>NO</v>
      </c>
      <c r="EQ250" s="7" t="str">
        <f t="shared" si="385"/>
        <v/>
      </c>
      <c r="ER250" s="7" t="str">
        <f t="shared" si="386"/>
        <v/>
      </c>
      <c r="ES250" s="7" t="str">
        <f>IF(AND(ISNUMBER('IP Rules'!R250),'IP Rules'!R250&gt;=0,'IP Rules'!R250&lt;=65535),"GOOD","BAD")</f>
        <v>BAD</v>
      </c>
      <c r="ET250" s="7" t="str">
        <f>IF(OR(AND(ISNUMBER('IP Rules'!T250),'IP Rules'!T250&gt;=1,'IP Rules'!T250&lt;=65535,'IP Rules'!R250&lt;'IP Rules'!T250),'IP Rules'!T250=""),"GOOD","BAD")</f>
        <v>GOOD</v>
      </c>
      <c r="EU250" s="9" t="str">
        <f t="shared" si="387"/>
        <v/>
      </c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</row>
    <row r="251" spans="1:211" ht="15.75" thickBot="1">
      <c r="A251" s="2"/>
      <c r="B251" s="6">
        <f t="shared" si="477"/>
        <v>241</v>
      </c>
      <c r="C251" s="2"/>
      <c r="D251" s="48" t="str">
        <f>IF(ISBLANK('IP Rules'!H251),"",'IP Rules'!H251)</f>
        <v/>
      </c>
      <c r="E251" s="52" t="str">
        <f t="shared" si="393"/>
        <v/>
      </c>
      <c r="F251" s="52" t="str">
        <f t="shared" si="394"/>
        <v/>
      </c>
      <c r="G251" s="52" t="str">
        <f t="shared" si="395"/>
        <v/>
      </c>
      <c r="H251" s="52" t="str">
        <f t="shared" si="396"/>
        <v/>
      </c>
      <c r="I251" s="52" t="str">
        <f t="shared" si="397"/>
        <v/>
      </c>
      <c r="J251" s="52" t="str">
        <f t="shared" si="398"/>
        <v/>
      </c>
      <c r="K251" s="52" t="str">
        <f t="shared" si="399"/>
        <v/>
      </c>
      <c r="L251" s="52" t="str">
        <f t="shared" si="400"/>
        <v/>
      </c>
      <c r="M251" s="2"/>
      <c r="N251" s="52" t="str">
        <f t="shared" si="401"/>
        <v/>
      </c>
      <c r="O251" s="2"/>
      <c r="P251" s="103" t="str">
        <f>IF(UPPER('IP Rules'!H251)="ANY","",IF(LEN(TRIM('IP Rules'!J251))=0,"",'IP Rules'!J251))</f>
        <v/>
      </c>
      <c r="Q251" s="7" t="str">
        <f t="shared" si="402"/>
        <v/>
      </c>
      <c r="R251" s="109" t="str">
        <f t="shared" si="403"/>
        <v>MISSING</v>
      </c>
      <c r="S251" s="109" t="str">
        <f t="shared" si="404"/>
        <v>MISSING</v>
      </c>
      <c r="T251" s="109" t="str">
        <f t="shared" si="405"/>
        <v>MISSING</v>
      </c>
      <c r="U251" s="110" t="str">
        <f t="shared" si="406"/>
        <v>ERROR</v>
      </c>
      <c r="V251" s="111" t="str">
        <f t="shared" si="407"/>
        <v>ERROR</v>
      </c>
      <c r="W251" s="111" t="str">
        <f t="shared" si="408"/>
        <v>ERROR</v>
      </c>
      <c r="X251" s="111" t="str">
        <f t="shared" si="409"/>
        <v>ERROR</v>
      </c>
      <c r="Y251" s="109" t="str">
        <f t="shared" si="410"/>
        <v>ERROR</v>
      </c>
      <c r="Z251" s="110" t="str">
        <f t="shared" si="411"/>
        <v>ERROR</v>
      </c>
      <c r="AA251" s="109" t="str">
        <f t="shared" si="412"/>
        <v>ERROR</v>
      </c>
      <c r="AB251" s="109" t="str">
        <f t="shared" si="413"/>
        <v>ERROR</v>
      </c>
      <c r="AC251" s="109" t="str">
        <f t="shared" si="414"/>
        <v>ERROR</v>
      </c>
      <c r="AD251" s="109" t="str">
        <f t="shared" si="415"/>
        <v>ERROR</v>
      </c>
      <c r="AE251" s="110" t="str">
        <f t="shared" si="416"/>
        <v>ERROR</v>
      </c>
      <c r="AF251" s="7" t="str">
        <f t="shared" si="417"/>
        <v/>
      </c>
      <c r="AG251" s="104" t="str">
        <f t="shared" si="418"/>
        <v/>
      </c>
      <c r="AH251" s="104" t="str">
        <f t="shared" si="419"/>
        <v/>
      </c>
      <c r="AI251" s="104" t="str">
        <f t="shared" si="420"/>
        <v/>
      </c>
      <c r="AJ251" s="114" t="str">
        <f>IF(AND(Q251&lt;&gt;"ERROR",UPPER('IP Rules'!D251)="GLOBAL",UPPER(N251)="ANY"),"All_IPs","")</f>
        <v/>
      </c>
      <c r="AK251" s="114" t="str">
        <f>IF(AND(Q251&lt;&gt;"ERROR",UPPER('IP Rules'!D251)="NATIONAL",UPPER(N251)="ANY"),"GRP_ALL_CNSP_SUBNETS","")</f>
        <v/>
      </c>
      <c r="AL251" s="104" t="str">
        <f>IF(LEN(TRIM(D251))=0,"",IF(AND(Q251&lt;&gt;"ERROR",UPPER('IP Rules'!H251)&lt;&gt;"ANY"),AI251&amp;N251&amp;"_"&amp;AG251,""))</f>
        <v/>
      </c>
      <c r="AM251" s="109" t="str">
        <f t="shared" si="421"/>
        <v>FAILED CHECKS</v>
      </c>
      <c r="AN251" s="2"/>
      <c r="AO251" s="62" t="str">
        <f t="shared" si="388"/>
        <v/>
      </c>
      <c r="AP251" s="26"/>
      <c r="AQ251" s="62" t="str">
        <f t="shared" si="422"/>
        <v/>
      </c>
      <c r="AR251" s="26"/>
      <c r="AS251" s="6">
        <f>'IP Rules'!F251</f>
        <v>0</v>
      </c>
      <c r="AT251" s="2"/>
      <c r="AU251" s="6">
        <f t="shared" si="423"/>
        <v>241</v>
      </c>
      <c r="AV251" s="2"/>
      <c r="AW251" s="46" t="str">
        <f>IF(ISBLANK('IP Rules'!L251),"",'IP Rules'!L251)</f>
        <v/>
      </c>
      <c r="AX251" s="2"/>
      <c r="AY251" s="52" t="str">
        <f t="shared" si="424"/>
        <v/>
      </c>
      <c r="AZ251" s="52" t="str">
        <f t="shared" si="425"/>
        <v/>
      </c>
      <c r="BA251" s="52" t="str">
        <f t="shared" si="426"/>
        <v/>
      </c>
      <c r="BB251" s="52" t="str">
        <f t="shared" si="427"/>
        <v/>
      </c>
      <c r="BC251" s="52" t="str">
        <f t="shared" si="428"/>
        <v/>
      </c>
      <c r="BD251" s="52" t="str">
        <f t="shared" si="429"/>
        <v/>
      </c>
      <c r="BE251" s="52" t="str">
        <f t="shared" si="430"/>
        <v/>
      </c>
      <c r="BF251" s="52" t="str">
        <f t="shared" si="431"/>
        <v/>
      </c>
      <c r="BG251" s="52" t="str">
        <f t="shared" si="432"/>
        <v/>
      </c>
      <c r="BH251" s="2"/>
      <c r="BI251" s="103" t="str">
        <f>IF(ISBLANK('IP Rules'!N251),"",'IP Rules'!N251)</f>
        <v/>
      </c>
      <c r="BJ251" s="110" t="str">
        <f t="shared" si="481"/>
        <v/>
      </c>
      <c r="BK251" s="109" t="str">
        <f t="shared" si="482"/>
        <v>MISSING</v>
      </c>
      <c r="BL251" s="109" t="str">
        <f t="shared" si="483"/>
        <v>MISSING</v>
      </c>
      <c r="BM251" s="109" t="str">
        <f t="shared" si="484"/>
        <v>MISSING</v>
      </c>
      <c r="BN251" s="110" t="str">
        <f t="shared" si="485"/>
        <v>ERROR</v>
      </c>
      <c r="BO251" s="111" t="str">
        <f t="shared" si="486"/>
        <v>ERROR</v>
      </c>
      <c r="BP251" s="111" t="str">
        <f t="shared" si="487"/>
        <v>ERROR</v>
      </c>
      <c r="BQ251" s="111" t="str">
        <f t="shared" si="488"/>
        <v>ERROR</v>
      </c>
      <c r="BR251" s="109" t="str">
        <f t="shared" si="489"/>
        <v>ERROR</v>
      </c>
      <c r="BS251" s="110" t="str">
        <f t="shared" si="490"/>
        <v>ERROR</v>
      </c>
      <c r="BT251" s="109" t="str">
        <f t="shared" si="433"/>
        <v>ERROR</v>
      </c>
      <c r="BU251" s="109" t="str">
        <f t="shared" si="434"/>
        <v>ERROR</v>
      </c>
      <c r="BV251" s="109" t="str">
        <f t="shared" si="435"/>
        <v>ERROR</v>
      </c>
      <c r="BW251" s="109" t="str">
        <f t="shared" si="436"/>
        <v>ERROR</v>
      </c>
      <c r="BX251" s="110" t="str">
        <f t="shared" si="491"/>
        <v>ERROR</v>
      </c>
      <c r="BY251" s="110" t="str">
        <f t="shared" si="479"/>
        <v/>
      </c>
      <c r="BZ251" s="117" t="str">
        <f t="shared" si="437"/>
        <v>OK</v>
      </c>
      <c r="CA251" s="104" t="str">
        <f t="shared" si="492"/>
        <v/>
      </c>
      <c r="CB251" s="104" t="str">
        <f t="shared" si="493"/>
        <v/>
      </c>
      <c r="CC251" s="104" t="str">
        <f t="shared" si="494"/>
        <v/>
      </c>
      <c r="CD251" s="109" t="str">
        <f t="shared" si="438"/>
        <v>FAILED CHECKS</v>
      </c>
      <c r="CE251" s="22"/>
      <c r="CF251" s="116" t="str">
        <f t="shared" si="495"/>
        <v>ERROR</v>
      </c>
      <c r="CG251" s="116" t="str">
        <f t="shared" si="496"/>
        <v>-</v>
      </c>
      <c r="CH251" s="116" t="str">
        <f t="shared" si="497"/>
        <v>-</v>
      </c>
      <c r="CI251" s="116" t="str">
        <f t="shared" si="498"/>
        <v>-</v>
      </c>
      <c r="CJ251" s="116">
        <f t="shared" si="439"/>
        <v>0</v>
      </c>
      <c r="CK251" s="116">
        <f t="shared" si="440"/>
        <v>0</v>
      </c>
      <c r="CL251" s="116">
        <f t="shared" si="441"/>
        <v>0</v>
      </c>
      <c r="CM251" s="116">
        <f t="shared" si="442"/>
        <v>0</v>
      </c>
      <c r="CN251" s="116">
        <f t="shared" si="443"/>
        <v>0</v>
      </c>
      <c r="CO251" s="116">
        <f t="shared" si="444"/>
        <v>0</v>
      </c>
      <c r="CP251" s="116">
        <f t="shared" si="445"/>
        <v>0</v>
      </c>
      <c r="CQ251" s="116">
        <f t="shared" si="446"/>
        <v>0</v>
      </c>
      <c r="CR251" s="116">
        <f t="shared" si="447"/>
        <v>0</v>
      </c>
      <c r="CS251" s="116">
        <f t="shared" si="448"/>
        <v>0</v>
      </c>
      <c r="CT251" s="116">
        <f t="shared" si="449"/>
        <v>0</v>
      </c>
      <c r="CU251" s="116">
        <f t="shared" si="450"/>
        <v>0</v>
      </c>
      <c r="CV251" s="116">
        <f t="shared" si="451"/>
        <v>0</v>
      </c>
      <c r="CW251" s="116">
        <f t="shared" si="452"/>
        <v>0</v>
      </c>
      <c r="CX251" s="116">
        <f t="shared" si="453"/>
        <v>0</v>
      </c>
      <c r="CY251" s="116">
        <f t="shared" si="454"/>
        <v>0</v>
      </c>
      <c r="CZ251" s="116">
        <f t="shared" si="455"/>
        <v>0</v>
      </c>
      <c r="DA251" s="116">
        <f t="shared" si="456"/>
        <v>0</v>
      </c>
      <c r="DB251" s="116">
        <f t="shared" si="457"/>
        <v>0</v>
      </c>
      <c r="DC251" s="116">
        <f t="shared" si="458"/>
        <v>0</v>
      </c>
      <c r="DD251" s="116">
        <f t="shared" si="459"/>
        <v>0</v>
      </c>
      <c r="DE251" s="116">
        <f t="shared" si="460"/>
        <v>0</v>
      </c>
      <c r="DF251" s="116">
        <f t="shared" si="461"/>
        <v>0</v>
      </c>
      <c r="DG251" s="116">
        <f t="shared" si="462"/>
        <v>0</v>
      </c>
      <c r="DH251" s="116">
        <f t="shared" si="463"/>
        <v>0</v>
      </c>
      <c r="DI251" s="116">
        <f t="shared" si="464"/>
        <v>0</v>
      </c>
      <c r="DJ251" s="116">
        <f t="shared" si="465"/>
        <v>0</v>
      </c>
      <c r="DK251" s="116">
        <f t="shared" si="466"/>
        <v>0</v>
      </c>
      <c r="DL251" s="116">
        <f t="shared" si="467"/>
        <v>0</v>
      </c>
      <c r="DM251" s="116">
        <f t="shared" si="468"/>
        <v>0</v>
      </c>
      <c r="DN251" s="116">
        <f t="shared" si="469"/>
        <v>0</v>
      </c>
      <c r="DO251" s="116">
        <f t="shared" si="470"/>
        <v>0</v>
      </c>
      <c r="DP251" s="116">
        <f t="shared" si="471"/>
        <v>0</v>
      </c>
      <c r="DQ251" s="116">
        <f t="shared" si="472"/>
        <v>0</v>
      </c>
      <c r="DR251" s="116">
        <f t="shared" si="473"/>
        <v>0</v>
      </c>
      <c r="DS251" s="116">
        <f t="shared" si="474"/>
        <v>0</v>
      </c>
      <c r="DT251" s="116">
        <f t="shared" si="480"/>
        <v>0</v>
      </c>
      <c r="DU251" s="116">
        <f t="shared" si="475"/>
        <v>0</v>
      </c>
      <c r="DV251" s="116">
        <f t="shared" si="499"/>
        <v>0</v>
      </c>
      <c r="DW251" s="116">
        <f t="shared" si="500"/>
        <v>0</v>
      </c>
      <c r="DX251" s="114" t="b">
        <f t="shared" si="389"/>
        <v>0</v>
      </c>
      <c r="DY251" s="116" t="str">
        <f t="shared" si="476"/>
        <v>FAILED CHECKS</v>
      </c>
      <c r="DZ251" s="2"/>
      <c r="EA251" s="105" t="str">
        <f t="shared" si="390"/>
        <v/>
      </c>
      <c r="EB251" s="2"/>
      <c r="EC251" s="105" t="str">
        <f t="shared" si="391"/>
        <v/>
      </c>
      <c r="ED251" s="2"/>
      <c r="EE251" s="105" t="str">
        <f t="shared" si="392"/>
        <v/>
      </c>
      <c r="EF251" s="2"/>
      <c r="EG251" s="6">
        <f t="shared" si="478"/>
        <v>241</v>
      </c>
      <c r="EH251" s="2"/>
      <c r="EI251" s="29" t="str">
        <f>IF(ISBLANK('IP Rules'!P251),"",'IP Rules'!P251)</f>
        <v/>
      </c>
      <c r="EJ251" s="2"/>
      <c r="EK251" s="29" t="str">
        <f>IF(ISBLANK('IP Rules'!R251),"",'IP Rules'!R251)</f>
        <v/>
      </c>
      <c r="EL251" s="2"/>
      <c r="EM251" s="29" t="str">
        <f>IF(ISBLANK('IP Rules'!T251),"",'IP Rules'!T251)</f>
        <v/>
      </c>
      <c r="EN251" s="2"/>
      <c r="EO251" s="7" t="str">
        <f t="shared" si="383"/>
        <v>NO</v>
      </c>
      <c r="EP251" s="7" t="str">
        <f t="shared" si="384"/>
        <v>NO</v>
      </c>
      <c r="EQ251" s="7" t="str">
        <f t="shared" si="385"/>
        <v/>
      </c>
      <c r="ER251" s="7" t="str">
        <f t="shared" si="386"/>
        <v/>
      </c>
      <c r="ES251" s="7" t="str">
        <f>IF(AND(ISNUMBER('IP Rules'!R251),'IP Rules'!R251&gt;=0,'IP Rules'!R251&lt;=65535),"GOOD","BAD")</f>
        <v>BAD</v>
      </c>
      <c r="ET251" s="7" t="str">
        <f>IF(OR(AND(ISNUMBER('IP Rules'!T251),'IP Rules'!T251&gt;=1,'IP Rules'!T251&lt;=65535,'IP Rules'!R251&lt;'IP Rules'!T251),'IP Rules'!T251=""),"GOOD","BAD")</f>
        <v>GOOD</v>
      </c>
      <c r="EU251" s="9" t="str">
        <f t="shared" si="387"/>
        <v/>
      </c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</row>
    <row r="252" spans="1:211" ht="15.75" thickBot="1">
      <c r="A252" s="2"/>
      <c r="B252" s="6">
        <f t="shared" si="477"/>
        <v>242</v>
      </c>
      <c r="C252" s="2"/>
      <c r="D252" s="48" t="str">
        <f>IF(ISBLANK('IP Rules'!H252),"",'IP Rules'!H252)</f>
        <v/>
      </c>
      <c r="E252" s="52" t="str">
        <f t="shared" si="393"/>
        <v/>
      </c>
      <c r="F252" s="52" t="str">
        <f t="shared" si="394"/>
        <v/>
      </c>
      <c r="G252" s="52" t="str">
        <f t="shared" si="395"/>
        <v/>
      </c>
      <c r="H252" s="52" t="str">
        <f t="shared" si="396"/>
        <v/>
      </c>
      <c r="I252" s="52" t="str">
        <f t="shared" si="397"/>
        <v/>
      </c>
      <c r="J252" s="52" t="str">
        <f t="shared" si="398"/>
        <v/>
      </c>
      <c r="K252" s="52" t="str">
        <f t="shared" si="399"/>
        <v/>
      </c>
      <c r="L252" s="52" t="str">
        <f t="shared" si="400"/>
        <v/>
      </c>
      <c r="M252" s="2"/>
      <c r="N252" s="52" t="str">
        <f t="shared" si="401"/>
        <v/>
      </c>
      <c r="O252" s="2"/>
      <c r="P252" s="103" t="str">
        <f>IF(UPPER('IP Rules'!H252)="ANY","",IF(LEN(TRIM('IP Rules'!J252))=0,"",'IP Rules'!J252))</f>
        <v/>
      </c>
      <c r="Q252" s="7" t="str">
        <f t="shared" si="402"/>
        <v/>
      </c>
      <c r="R252" s="109" t="str">
        <f t="shared" si="403"/>
        <v>MISSING</v>
      </c>
      <c r="S252" s="109" t="str">
        <f t="shared" si="404"/>
        <v>MISSING</v>
      </c>
      <c r="T252" s="109" t="str">
        <f t="shared" si="405"/>
        <v>MISSING</v>
      </c>
      <c r="U252" s="110" t="str">
        <f t="shared" si="406"/>
        <v>ERROR</v>
      </c>
      <c r="V252" s="111" t="str">
        <f t="shared" si="407"/>
        <v>ERROR</v>
      </c>
      <c r="W252" s="111" t="str">
        <f t="shared" si="408"/>
        <v>ERROR</v>
      </c>
      <c r="X252" s="111" t="str">
        <f t="shared" si="409"/>
        <v>ERROR</v>
      </c>
      <c r="Y252" s="109" t="str">
        <f t="shared" si="410"/>
        <v>ERROR</v>
      </c>
      <c r="Z252" s="110" t="str">
        <f t="shared" si="411"/>
        <v>ERROR</v>
      </c>
      <c r="AA252" s="109" t="str">
        <f t="shared" si="412"/>
        <v>ERROR</v>
      </c>
      <c r="AB252" s="109" t="str">
        <f t="shared" si="413"/>
        <v>ERROR</v>
      </c>
      <c r="AC252" s="109" t="str">
        <f t="shared" si="414"/>
        <v>ERROR</v>
      </c>
      <c r="AD252" s="109" t="str">
        <f t="shared" si="415"/>
        <v>ERROR</v>
      </c>
      <c r="AE252" s="110" t="str">
        <f t="shared" si="416"/>
        <v>ERROR</v>
      </c>
      <c r="AF252" s="7" t="str">
        <f t="shared" si="417"/>
        <v/>
      </c>
      <c r="AG252" s="104" t="str">
        <f t="shared" si="418"/>
        <v/>
      </c>
      <c r="AH252" s="104" t="str">
        <f t="shared" si="419"/>
        <v/>
      </c>
      <c r="AI252" s="104" t="str">
        <f t="shared" si="420"/>
        <v/>
      </c>
      <c r="AJ252" s="114" t="str">
        <f>IF(AND(Q252&lt;&gt;"ERROR",UPPER('IP Rules'!D252)="GLOBAL",UPPER(N252)="ANY"),"All_IPs","")</f>
        <v/>
      </c>
      <c r="AK252" s="114" t="str">
        <f>IF(AND(Q252&lt;&gt;"ERROR",UPPER('IP Rules'!D252)="NATIONAL",UPPER(N252)="ANY"),"GRP_ALL_CNSP_SUBNETS","")</f>
        <v/>
      </c>
      <c r="AL252" s="104" t="str">
        <f>IF(LEN(TRIM(D252))=0,"",IF(AND(Q252&lt;&gt;"ERROR",UPPER('IP Rules'!H252)&lt;&gt;"ANY"),AI252&amp;N252&amp;"_"&amp;AG252,""))</f>
        <v/>
      </c>
      <c r="AM252" s="109" t="str">
        <f t="shared" si="421"/>
        <v>FAILED CHECKS</v>
      </c>
      <c r="AN252" s="2"/>
      <c r="AO252" s="62" t="str">
        <f t="shared" si="388"/>
        <v/>
      </c>
      <c r="AP252" s="26"/>
      <c r="AQ252" s="62" t="str">
        <f t="shared" si="422"/>
        <v/>
      </c>
      <c r="AR252" s="26"/>
      <c r="AS252" s="6">
        <f>'IP Rules'!F252</f>
        <v>0</v>
      </c>
      <c r="AT252" s="2"/>
      <c r="AU252" s="6">
        <f t="shared" si="423"/>
        <v>242</v>
      </c>
      <c r="AV252" s="2"/>
      <c r="AW252" s="46" t="str">
        <f>IF(ISBLANK('IP Rules'!L252),"",'IP Rules'!L252)</f>
        <v/>
      </c>
      <c r="AX252" s="2"/>
      <c r="AY252" s="52" t="str">
        <f t="shared" si="424"/>
        <v/>
      </c>
      <c r="AZ252" s="52" t="str">
        <f t="shared" si="425"/>
        <v/>
      </c>
      <c r="BA252" s="52" t="str">
        <f t="shared" si="426"/>
        <v/>
      </c>
      <c r="BB252" s="52" t="str">
        <f t="shared" si="427"/>
        <v/>
      </c>
      <c r="BC252" s="52" t="str">
        <f t="shared" si="428"/>
        <v/>
      </c>
      <c r="BD252" s="52" t="str">
        <f t="shared" si="429"/>
        <v/>
      </c>
      <c r="BE252" s="52" t="str">
        <f t="shared" si="430"/>
        <v/>
      </c>
      <c r="BF252" s="52" t="str">
        <f t="shared" si="431"/>
        <v/>
      </c>
      <c r="BG252" s="52" t="str">
        <f t="shared" si="432"/>
        <v/>
      </c>
      <c r="BH252" s="2"/>
      <c r="BI252" s="103" t="str">
        <f>IF(ISBLANK('IP Rules'!N252),"",'IP Rules'!N252)</f>
        <v/>
      </c>
      <c r="BJ252" s="110" t="str">
        <f t="shared" si="481"/>
        <v/>
      </c>
      <c r="BK252" s="109" t="str">
        <f t="shared" si="482"/>
        <v>MISSING</v>
      </c>
      <c r="BL252" s="109" t="str">
        <f t="shared" si="483"/>
        <v>MISSING</v>
      </c>
      <c r="BM252" s="109" t="str">
        <f t="shared" si="484"/>
        <v>MISSING</v>
      </c>
      <c r="BN252" s="110" t="str">
        <f t="shared" si="485"/>
        <v>ERROR</v>
      </c>
      <c r="BO252" s="111" t="str">
        <f t="shared" si="486"/>
        <v>ERROR</v>
      </c>
      <c r="BP252" s="111" t="str">
        <f t="shared" si="487"/>
        <v>ERROR</v>
      </c>
      <c r="BQ252" s="111" t="str">
        <f t="shared" si="488"/>
        <v>ERROR</v>
      </c>
      <c r="BR252" s="109" t="str">
        <f t="shared" si="489"/>
        <v>ERROR</v>
      </c>
      <c r="BS252" s="110" t="str">
        <f t="shared" si="490"/>
        <v>ERROR</v>
      </c>
      <c r="BT252" s="109" t="str">
        <f t="shared" si="433"/>
        <v>ERROR</v>
      </c>
      <c r="BU252" s="109" t="str">
        <f t="shared" si="434"/>
        <v>ERROR</v>
      </c>
      <c r="BV252" s="109" t="str">
        <f t="shared" si="435"/>
        <v>ERROR</v>
      </c>
      <c r="BW252" s="109" t="str">
        <f t="shared" si="436"/>
        <v>ERROR</v>
      </c>
      <c r="BX252" s="110" t="str">
        <f t="shared" si="491"/>
        <v>ERROR</v>
      </c>
      <c r="BY252" s="110" t="str">
        <f t="shared" si="479"/>
        <v/>
      </c>
      <c r="BZ252" s="117" t="str">
        <f t="shared" si="437"/>
        <v>OK</v>
      </c>
      <c r="CA252" s="104" t="str">
        <f t="shared" si="492"/>
        <v/>
      </c>
      <c r="CB252" s="104" t="str">
        <f t="shared" si="493"/>
        <v/>
      </c>
      <c r="CC252" s="104" t="str">
        <f t="shared" si="494"/>
        <v/>
      </c>
      <c r="CD252" s="109" t="str">
        <f t="shared" si="438"/>
        <v>FAILED CHECKS</v>
      </c>
      <c r="CE252" s="22"/>
      <c r="CF252" s="116" t="str">
        <f t="shared" si="495"/>
        <v>ERROR</v>
      </c>
      <c r="CG252" s="116" t="str">
        <f t="shared" si="496"/>
        <v>-</v>
      </c>
      <c r="CH252" s="116" t="str">
        <f t="shared" si="497"/>
        <v>-</v>
      </c>
      <c r="CI252" s="116" t="str">
        <f t="shared" si="498"/>
        <v>-</v>
      </c>
      <c r="CJ252" s="116">
        <f t="shared" si="439"/>
        <v>0</v>
      </c>
      <c r="CK252" s="116">
        <f t="shared" si="440"/>
        <v>0</v>
      </c>
      <c r="CL252" s="116">
        <f t="shared" si="441"/>
        <v>0</v>
      </c>
      <c r="CM252" s="116">
        <f t="shared" si="442"/>
        <v>0</v>
      </c>
      <c r="CN252" s="116">
        <f t="shared" si="443"/>
        <v>0</v>
      </c>
      <c r="CO252" s="116">
        <f t="shared" si="444"/>
        <v>0</v>
      </c>
      <c r="CP252" s="116">
        <f t="shared" si="445"/>
        <v>0</v>
      </c>
      <c r="CQ252" s="116">
        <f t="shared" si="446"/>
        <v>0</v>
      </c>
      <c r="CR252" s="116">
        <f t="shared" si="447"/>
        <v>0</v>
      </c>
      <c r="CS252" s="116">
        <f t="shared" si="448"/>
        <v>0</v>
      </c>
      <c r="CT252" s="116">
        <f t="shared" si="449"/>
        <v>0</v>
      </c>
      <c r="CU252" s="116">
        <f t="shared" si="450"/>
        <v>0</v>
      </c>
      <c r="CV252" s="116">
        <f t="shared" si="451"/>
        <v>0</v>
      </c>
      <c r="CW252" s="116">
        <f t="shared" si="452"/>
        <v>0</v>
      </c>
      <c r="CX252" s="116">
        <f t="shared" si="453"/>
        <v>0</v>
      </c>
      <c r="CY252" s="116">
        <f t="shared" si="454"/>
        <v>0</v>
      </c>
      <c r="CZ252" s="116">
        <f t="shared" si="455"/>
        <v>0</v>
      </c>
      <c r="DA252" s="116">
        <f t="shared" si="456"/>
        <v>0</v>
      </c>
      <c r="DB252" s="116">
        <f t="shared" si="457"/>
        <v>0</v>
      </c>
      <c r="DC252" s="116">
        <f t="shared" si="458"/>
        <v>0</v>
      </c>
      <c r="DD252" s="116">
        <f t="shared" si="459"/>
        <v>0</v>
      </c>
      <c r="DE252" s="116">
        <f t="shared" si="460"/>
        <v>0</v>
      </c>
      <c r="DF252" s="116">
        <f t="shared" si="461"/>
        <v>0</v>
      </c>
      <c r="DG252" s="116">
        <f t="shared" si="462"/>
        <v>0</v>
      </c>
      <c r="DH252" s="116">
        <f t="shared" si="463"/>
        <v>0</v>
      </c>
      <c r="DI252" s="116">
        <f t="shared" si="464"/>
        <v>0</v>
      </c>
      <c r="DJ252" s="116">
        <f t="shared" si="465"/>
        <v>0</v>
      </c>
      <c r="DK252" s="116">
        <f t="shared" si="466"/>
        <v>0</v>
      </c>
      <c r="DL252" s="116">
        <f t="shared" si="467"/>
        <v>0</v>
      </c>
      <c r="DM252" s="116">
        <f t="shared" si="468"/>
        <v>0</v>
      </c>
      <c r="DN252" s="116">
        <f t="shared" si="469"/>
        <v>0</v>
      </c>
      <c r="DO252" s="116">
        <f t="shared" si="470"/>
        <v>0</v>
      </c>
      <c r="DP252" s="116">
        <f t="shared" si="471"/>
        <v>0</v>
      </c>
      <c r="DQ252" s="116">
        <f t="shared" si="472"/>
        <v>0</v>
      </c>
      <c r="DR252" s="116">
        <f t="shared" si="473"/>
        <v>0</v>
      </c>
      <c r="DS252" s="116">
        <f t="shared" si="474"/>
        <v>0</v>
      </c>
      <c r="DT252" s="116">
        <f t="shared" si="480"/>
        <v>0</v>
      </c>
      <c r="DU252" s="116">
        <f t="shared" si="475"/>
        <v>0</v>
      </c>
      <c r="DV252" s="116">
        <f t="shared" si="499"/>
        <v>0</v>
      </c>
      <c r="DW252" s="116">
        <f t="shared" si="500"/>
        <v>0</v>
      </c>
      <c r="DX252" s="114" t="b">
        <f t="shared" si="389"/>
        <v>0</v>
      </c>
      <c r="DY252" s="116" t="str">
        <f t="shared" si="476"/>
        <v>FAILED CHECKS</v>
      </c>
      <c r="DZ252" s="2"/>
      <c r="EA252" s="105" t="str">
        <f t="shared" si="390"/>
        <v/>
      </c>
      <c r="EB252" s="2"/>
      <c r="EC252" s="105" t="str">
        <f t="shared" si="391"/>
        <v/>
      </c>
      <c r="ED252" s="2"/>
      <c r="EE252" s="105" t="str">
        <f t="shared" si="392"/>
        <v/>
      </c>
      <c r="EF252" s="2"/>
      <c r="EG252" s="6">
        <f t="shared" si="478"/>
        <v>242</v>
      </c>
      <c r="EH252" s="2"/>
      <c r="EI252" s="29" t="str">
        <f>IF(ISBLANK('IP Rules'!P252),"",'IP Rules'!P252)</f>
        <v/>
      </c>
      <c r="EJ252" s="2"/>
      <c r="EK252" s="29" t="str">
        <f>IF(ISBLANK('IP Rules'!R252),"",'IP Rules'!R252)</f>
        <v/>
      </c>
      <c r="EL252" s="2"/>
      <c r="EM252" s="29" t="str">
        <f>IF(ISBLANK('IP Rules'!T252),"",'IP Rules'!T252)</f>
        <v/>
      </c>
      <c r="EN252" s="2"/>
      <c r="EO252" s="7" t="str">
        <f t="shared" si="383"/>
        <v>NO</v>
      </c>
      <c r="EP252" s="7" t="str">
        <f t="shared" si="384"/>
        <v>NO</v>
      </c>
      <c r="EQ252" s="7" t="str">
        <f t="shared" si="385"/>
        <v/>
      </c>
      <c r="ER252" s="7" t="str">
        <f t="shared" si="386"/>
        <v/>
      </c>
      <c r="ES252" s="7" t="str">
        <f>IF(AND(ISNUMBER('IP Rules'!R252),'IP Rules'!R252&gt;=0,'IP Rules'!R252&lt;=65535),"GOOD","BAD")</f>
        <v>BAD</v>
      </c>
      <c r="ET252" s="7" t="str">
        <f>IF(OR(AND(ISNUMBER('IP Rules'!T252),'IP Rules'!T252&gt;=1,'IP Rules'!T252&lt;=65535,'IP Rules'!R252&lt;'IP Rules'!T252),'IP Rules'!T252=""),"GOOD","BAD")</f>
        <v>GOOD</v>
      </c>
      <c r="EU252" s="9" t="str">
        <f t="shared" si="387"/>
        <v/>
      </c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</row>
    <row r="253" spans="1:211" ht="15.75" thickBot="1">
      <c r="A253" s="2"/>
      <c r="B253" s="6">
        <f t="shared" si="477"/>
        <v>243</v>
      </c>
      <c r="C253" s="2"/>
      <c r="D253" s="48" t="str">
        <f>IF(ISBLANK('IP Rules'!H253),"",'IP Rules'!H253)</f>
        <v/>
      </c>
      <c r="E253" s="52" t="str">
        <f t="shared" si="393"/>
        <v/>
      </c>
      <c r="F253" s="52" t="str">
        <f t="shared" si="394"/>
        <v/>
      </c>
      <c r="G253" s="52" t="str">
        <f t="shared" si="395"/>
        <v/>
      </c>
      <c r="H253" s="52" t="str">
        <f t="shared" si="396"/>
        <v/>
      </c>
      <c r="I253" s="52" t="str">
        <f t="shared" si="397"/>
        <v/>
      </c>
      <c r="J253" s="52" t="str">
        <f t="shared" si="398"/>
        <v/>
      </c>
      <c r="K253" s="52" t="str">
        <f t="shared" si="399"/>
        <v/>
      </c>
      <c r="L253" s="52" t="str">
        <f t="shared" si="400"/>
        <v/>
      </c>
      <c r="M253" s="2"/>
      <c r="N253" s="52" t="str">
        <f t="shared" si="401"/>
        <v/>
      </c>
      <c r="O253" s="2"/>
      <c r="P253" s="103" t="str">
        <f>IF(UPPER('IP Rules'!H253)="ANY","",IF(LEN(TRIM('IP Rules'!J253))=0,"",'IP Rules'!J253))</f>
        <v/>
      </c>
      <c r="Q253" s="7" t="str">
        <f t="shared" si="402"/>
        <v/>
      </c>
      <c r="R253" s="109" t="str">
        <f t="shared" si="403"/>
        <v>MISSING</v>
      </c>
      <c r="S253" s="109" t="str">
        <f t="shared" si="404"/>
        <v>MISSING</v>
      </c>
      <c r="T253" s="109" t="str">
        <f t="shared" si="405"/>
        <v>MISSING</v>
      </c>
      <c r="U253" s="110" t="str">
        <f t="shared" si="406"/>
        <v>ERROR</v>
      </c>
      <c r="V253" s="111" t="str">
        <f t="shared" si="407"/>
        <v>ERROR</v>
      </c>
      <c r="W253" s="111" t="str">
        <f t="shared" si="408"/>
        <v>ERROR</v>
      </c>
      <c r="X253" s="111" t="str">
        <f t="shared" si="409"/>
        <v>ERROR</v>
      </c>
      <c r="Y253" s="109" t="str">
        <f t="shared" si="410"/>
        <v>ERROR</v>
      </c>
      <c r="Z253" s="110" t="str">
        <f t="shared" si="411"/>
        <v>ERROR</v>
      </c>
      <c r="AA253" s="109" t="str">
        <f t="shared" si="412"/>
        <v>ERROR</v>
      </c>
      <c r="AB253" s="109" t="str">
        <f t="shared" si="413"/>
        <v>ERROR</v>
      </c>
      <c r="AC253" s="109" t="str">
        <f t="shared" si="414"/>
        <v>ERROR</v>
      </c>
      <c r="AD253" s="109" t="str">
        <f t="shared" si="415"/>
        <v>ERROR</v>
      </c>
      <c r="AE253" s="110" t="str">
        <f t="shared" si="416"/>
        <v>ERROR</v>
      </c>
      <c r="AF253" s="7" t="str">
        <f t="shared" si="417"/>
        <v/>
      </c>
      <c r="AG253" s="104" t="str">
        <f t="shared" si="418"/>
        <v/>
      </c>
      <c r="AH253" s="104" t="str">
        <f t="shared" si="419"/>
        <v/>
      </c>
      <c r="AI253" s="104" t="str">
        <f t="shared" si="420"/>
        <v/>
      </c>
      <c r="AJ253" s="114" t="str">
        <f>IF(AND(Q253&lt;&gt;"ERROR",UPPER('IP Rules'!D253)="GLOBAL",UPPER(N253)="ANY"),"All_IPs","")</f>
        <v/>
      </c>
      <c r="AK253" s="114" t="str">
        <f>IF(AND(Q253&lt;&gt;"ERROR",UPPER('IP Rules'!D253)="NATIONAL",UPPER(N253)="ANY"),"GRP_ALL_CNSP_SUBNETS","")</f>
        <v/>
      </c>
      <c r="AL253" s="104" t="str">
        <f>IF(LEN(TRIM(D253))=0,"",IF(AND(Q253&lt;&gt;"ERROR",UPPER('IP Rules'!H253)&lt;&gt;"ANY"),AI253&amp;N253&amp;"_"&amp;AG253,""))</f>
        <v/>
      </c>
      <c r="AM253" s="109" t="str">
        <f t="shared" si="421"/>
        <v>FAILED CHECKS</v>
      </c>
      <c r="AN253" s="2"/>
      <c r="AO253" s="62" t="str">
        <f t="shared" si="388"/>
        <v/>
      </c>
      <c r="AP253" s="26"/>
      <c r="AQ253" s="62" t="str">
        <f t="shared" si="422"/>
        <v/>
      </c>
      <c r="AR253" s="26"/>
      <c r="AS253" s="6">
        <f>'IP Rules'!F253</f>
        <v>0</v>
      </c>
      <c r="AT253" s="2"/>
      <c r="AU253" s="6">
        <f t="shared" si="423"/>
        <v>243</v>
      </c>
      <c r="AV253" s="2"/>
      <c r="AW253" s="46" t="str">
        <f>IF(ISBLANK('IP Rules'!L253),"",'IP Rules'!L253)</f>
        <v/>
      </c>
      <c r="AX253" s="2"/>
      <c r="AY253" s="52" t="str">
        <f t="shared" si="424"/>
        <v/>
      </c>
      <c r="AZ253" s="52" t="str">
        <f t="shared" si="425"/>
        <v/>
      </c>
      <c r="BA253" s="52" t="str">
        <f t="shared" si="426"/>
        <v/>
      </c>
      <c r="BB253" s="52" t="str">
        <f t="shared" si="427"/>
        <v/>
      </c>
      <c r="BC253" s="52" t="str">
        <f t="shared" si="428"/>
        <v/>
      </c>
      <c r="BD253" s="52" t="str">
        <f t="shared" si="429"/>
        <v/>
      </c>
      <c r="BE253" s="52" t="str">
        <f t="shared" si="430"/>
        <v/>
      </c>
      <c r="BF253" s="52" t="str">
        <f t="shared" si="431"/>
        <v/>
      </c>
      <c r="BG253" s="52" t="str">
        <f t="shared" si="432"/>
        <v/>
      </c>
      <c r="BH253" s="2"/>
      <c r="BI253" s="103" t="str">
        <f>IF(ISBLANK('IP Rules'!N253),"",'IP Rules'!N253)</f>
        <v/>
      </c>
      <c r="BJ253" s="110" t="str">
        <f t="shared" si="481"/>
        <v/>
      </c>
      <c r="BK253" s="109" t="str">
        <f t="shared" si="482"/>
        <v>MISSING</v>
      </c>
      <c r="BL253" s="109" t="str">
        <f t="shared" si="483"/>
        <v>MISSING</v>
      </c>
      <c r="BM253" s="109" t="str">
        <f t="shared" si="484"/>
        <v>MISSING</v>
      </c>
      <c r="BN253" s="110" t="str">
        <f t="shared" si="485"/>
        <v>ERROR</v>
      </c>
      <c r="BO253" s="111" t="str">
        <f t="shared" si="486"/>
        <v>ERROR</v>
      </c>
      <c r="BP253" s="111" t="str">
        <f t="shared" si="487"/>
        <v>ERROR</v>
      </c>
      <c r="BQ253" s="111" t="str">
        <f t="shared" si="488"/>
        <v>ERROR</v>
      </c>
      <c r="BR253" s="109" t="str">
        <f t="shared" si="489"/>
        <v>ERROR</v>
      </c>
      <c r="BS253" s="110" t="str">
        <f t="shared" si="490"/>
        <v>ERROR</v>
      </c>
      <c r="BT253" s="109" t="str">
        <f t="shared" si="433"/>
        <v>ERROR</v>
      </c>
      <c r="BU253" s="109" t="str">
        <f t="shared" si="434"/>
        <v>ERROR</v>
      </c>
      <c r="BV253" s="109" t="str">
        <f t="shared" si="435"/>
        <v>ERROR</v>
      </c>
      <c r="BW253" s="109" t="str">
        <f t="shared" si="436"/>
        <v>ERROR</v>
      </c>
      <c r="BX253" s="110" t="str">
        <f t="shared" si="491"/>
        <v>ERROR</v>
      </c>
      <c r="BY253" s="110" t="str">
        <f t="shared" si="479"/>
        <v/>
      </c>
      <c r="BZ253" s="117" t="str">
        <f t="shared" si="437"/>
        <v>OK</v>
      </c>
      <c r="CA253" s="104" t="str">
        <f t="shared" si="492"/>
        <v/>
      </c>
      <c r="CB253" s="104" t="str">
        <f t="shared" si="493"/>
        <v/>
      </c>
      <c r="CC253" s="104" t="str">
        <f t="shared" si="494"/>
        <v/>
      </c>
      <c r="CD253" s="109" t="str">
        <f t="shared" si="438"/>
        <v>FAILED CHECKS</v>
      </c>
      <c r="CE253" s="22"/>
      <c r="CF253" s="116" t="str">
        <f t="shared" si="495"/>
        <v>ERROR</v>
      </c>
      <c r="CG253" s="116" t="str">
        <f t="shared" si="496"/>
        <v>-</v>
      </c>
      <c r="CH253" s="116" t="str">
        <f t="shared" si="497"/>
        <v>-</v>
      </c>
      <c r="CI253" s="116" t="str">
        <f t="shared" si="498"/>
        <v>-</v>
      </c>
      <c r="CJ253" s="116">
        <f t="shared" si="439"/>
        <v>0</v>
      </c>
      <c r="CK253" s="116">
        <f t="shared" si="440"/>
        <v>0</v>
      </c>
      <c r="CL253" s="116">
        <f t="shared" si="441"/>
        <v>0</v>
      </c>
      <c r="CM253" s="116">
        <f t="shared" si="442"/>
        <v>0</v>
      </c>
      <c r="CN253" s="116">
        <f t="shared" si="443"/>
        <v>0</v>
      </c>
      <c r="CO253" s="116">
        <f t="shared" si="444"/>
        <v>0</v>
      </c>
      <c r="CP253" s="116">
        <f t="shared" si="445"/>
        <v>0</v>
      </c>
      <c r="CQ253" s="116">
        <f t="shared" si="446"/>
        <v>0</v>
      </c>
      <c r="CR253" s="116">
        <f t="shared" si="447"/>
        <v>0</v>
      </c>
      <c r="CS253" s="116">
        <f t="shared" si="448"/>
        <v>0</v>
      </c>
      <c r="CT253" s="116">
        <f t="shared" si="449"/>
        <v>0</v>
      </c>
      <c r="CU253" s="116">
        <f t="shared" si="450"/>
        <v>0</v>
      </c>
      <c r="CV253" s="116">
        <f t="shared" si="451"/>
        <v>0</v>
      </c>
      <c r="CW253" s="116">
        <f t="shared" si="452"/>
        <v>0</v>
      </c>
      <c r="CX253" s="116">
        <f t="shared" si="453"/>
        <v>0</v>
      </c>
      <c r="CY253" s="116">
        <f t="shared" si="454"/>
        <v>0</v>
      </c>
      <c r="CZ253" s="116">
        <f t="shared" si="455"/>
        <v>0</v>
      </c>
      <c r="DA253" s="116">
        <f t="shared" si="456"/>
        <v>0</v>
      </c>
      <c r="DB253" s="116">
        <f t="shared" si="457"/>
        <v>0</v>
      </c>
      <c r="DC253" s="116">
        <f t="shared" si="458"/>
        <v>0</v>
      </c>
      <c r="DD253" s="116">
        <f t="shared" si="459"/>
        <v>0</v>
      </c>
      <c r="DE253" s="116">
        <f t="shared" si="460"/>
        <v>0</v>
      </c>
      <c r="DF253" s="116">
        <f t="shared" si="461"/>
        <v>0</v>
      </c>
      <c r="DG253" s="116">
        <f t="shared" si="462"/>
        <v>0</v>
      </c>
      <c r="DH253" s="116">
        <f t="shared" si="463"/>
        <v>0</v>
      </c>
      <c r="DI253" s="116">
        <f t="shared" si="464"/>
        <v>0</v>
      </c>
      <c r="DJ253" s="116">
        <f t="shared" si="465"/>
        <v>0</v>
      </c>
      <c r="DK253" s="116">
        <f t="shared" si="466"/>
        <v>0</v>
      </c>
      <c r="DL253" s="116">
        <f t="shared" si="467"/>
        <v>0</v>
      </c>
      <c r="DM253" s="116">
        <f t="shared" si="468"/>
        <v>0</v>
      </c>
      <c r="DN253" s="116">
        <f t="shared" si="469"/>
        <v>0</v>
      </c>
      <c r="DO253" s="116">
        <f t="shared" si="470"/>
        <v>0</v>
      </c>
      <c r="DP253" s="116">
        <f t="shared" si="471"/>
        <v>0</v>
      </c>
      <c r="DQ253" s="116">
        <f t="shared" si="472"/>
        <v>0</v>
      </c>
      <c r="DR253" s="116">
        <f t="shared" si="473"/>
        <v>0</v>
      </c>
      <c r="DS253" s="116">
        <f t="shared" si="474"/>
        <v>0</v>
      </c>
      <c r="DT253" s="116">
        <f t="shared" si="480"/>
        <v>0</v>
      </c>
      <c r="DU253" s="116">
        <f t="shared" si="475"/>
        <v>0</v>
      </c>
      <c r="DV253" s="116">
        <f t="shared" si="499"/>
        <v>0</v>
      </c>
      <c r="DW253" s="116">
        <f t="shared" si="500"/>
        <v>0</v>
      </c>
      <c r="DX253" s="114" t="b">
        <f t="shared" si="389"/>
        <v>0</v>
      </c>
      <c r="DY253" s="116" t="str">
        <f t="shared" si="476"/>
        <v>FAILED CHECKS</v>
      </c>
      <c r="DZ253" s="2"/>
      <c r="EA253" s="105" t="str">
        <f t="shared" si="390"/>
        <v/>
      </c>
      <c r="EB253" s="2"/>
      <c r="EC253" s="105" t="str">
        <f t="shared" si="391"/>
        <v/>
      </c>
      <c r="ED253" s="2"/>
      <c r="EE253" s="105" t="str">
        <f t="shared" si="392"/>
        <v/>
      </c>
      <c r="EF253" s="2"/>
      <c r="EG253" s="6">
        <f t="shared" si="478"/>
        <v>243</v>
      </c>
      <c r="EH253" s="2"/>
      <c r="EI253" s="29" t="str">
        <f>IF(ISBLANK('IP Rules'!P253),"",'IP Rules'!P253)</f>
        <v/>
      </c>
      <c r="EJ253" s="2"/>
      <c r="EK253" s="29" t="str">
        <f>IF(ISBLANK('IP Rules'!R253),"",'IP Rules'!R253)</f>
        <v/>
      </c>
      <c r="EL253" s="2"/>
      <c r="EM253" s="29" t="str">
        <f>IF(ISBLANK('IP Rules'!T253),"",'IP Rules'!T253)</f>
        <v/>
      </c>
      <c r="EN253" s="2"/>
      <c r="EO253" s="7" t="str">
        <f t="shared" ref="EO253:EO316" si="501">IF(EI253&lt;&gt;"","YES","NO")</f>
        <v>NO</v>
      </c>
      <c r="EP253" s="7" t="str">
        <f t="shared" ref="EP253:EP316" si="502">IF(LEN(TRIM(EM253))=0,"NO","YES")</f>
        <v>NO</v>
      </c>
      <c r="EQ253" s="7" t="str">
        <f t="shared" ref="EQ253:EQ316" si="503">IF(AND(EO253="YES",EP253="NO"),EI253&amp;"-"&amp;EK253,"")</f>
        <v/>
      </c>
      <c r="ER253" s="7" t="str">
        <f t="shared" ref="ER253:ER316" si="504">IF(AND(EO253="YES",EP253="YES"),EI253&amp;"-"&amp;EK253&amp;"-"&amp;EM253,"")</f>
        <v/>
      </c>
      <c r="ES253" s="7" t="str">
        <f>IF(AND(ISNUMBER('IP Rules'!R253),'IP Rules'!R253&gt;=0,'IP Rules'!R253&lt;=65535),"GOOD","BAD")</f>
        <v>BAD</v>
      </c>
      <c r="ET253" s="7" t="str">
        <f>IF(OR(AND(ISNUMBER('IP Rules'!T253),'IP Rules'!T253&gt;=1,'IP Rules'!T253&lt;=65535,'IP Rules'!R253&lt;'IP Rules'!T253),'IP Rules'!T253=""),"GOOD","BAD")</f>
        <v>GOOD</v>
      </c>
      <c r="EU253" s="9" t="str">
        <f t="shared" ref="EU253:EU316" si="505">EQ253&amp;ER253</f>
        <v/>
      </c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</row>
    <row r="254" spans="1:211" ht="15.75" thickBot="1">
      <c r="A254" s="2"/>
      <c r="B254" s="6">
        <f t="shared" si="477"/>
        <v>244</v>
      </c>
      <c r="C254" s="2"/>
      <c r="D254" s="48" t="str">
        <f>IF(ISBLANK('IP Rules'!H254),"",'IP Rules'!H254)</f>
        <v/>
      </c>
      <c r="E254" s="52" t="str">
        <f t="shared" si="393"/>
        <v/>
      </c>
      <c r="F254" s="52" t="str">
        <f t="shared" si="394"/>
        <v/>
      </c>
      <c r="G254" s="52" t="str">
        <f t="shared" si="395"/>
        <v/>
      </c>
      <c r="H254" s="52" t="str">
        <f t="shared" si="396"/>
        <v/>
      </c>
      <c r="I254" s="52" t="str">
        <f t="shared" si="397"/>
        <v/>
      </c>
      <c r="J254" s="52" t="str">
        <f t="shared" si="398"/>
        <v/>
      </c>
      <c r="K254" s="52" t="str">
        <f t="shared" si="399"/>
        <v/>
      </c>
      <c r="L254" s="52" t="str">
        <f t="shared" si="400"/>
        <v/>
      </c>
      <c r="M254" s="2"/>
      <c r="N254" s="52" t="str">
        <f t="shared" si="401"/>
        <v/>
      </c>
      <c r="O254" s="2"/>
      <c r="P254" s="103" t="str">
        <f>IF(UPPER('IP Rules'!H254)="ANY","",IF(LEN(TRIM('IP Rules'!J254))=0,"",'IP Rules'!J254))</f>
        <v/>
      </c>
      <c r="Q254" s="7" t="str">
        <f t="shared" si="402"/>
        <v/>
      </c>
      <c r="R254" s="109" t="str">
        <f t="shared" si="403"/>
        <v>MISSING</v>
      </c>
      <c r="S254" s="109" t="str">
        <f t="shared" si="404"/>
        <v>MISSING</v>
      </c>
      <c r="T254" s="109" t="str">
        <f t="shared" si="405"/>
        <v>MISSING</v>
      </c>
      <c r="U254" s="110" t="str">
        <f t="shared" si="406"/>
        <v>ERROR</v>
      </c>
      <c r="V254" s="111" t="str">
        <f t="shared" si="407"/>
        <v>ERROR</v>
      </c>
      <c r="W254" s="111" t="str">
        <f t="shared" si="408"/>
        <v>ERROR</v>
      </c>
      <c r="X254" s="111" t="str">
        <f t="shared" si="409"/>
        <v>ERROR</v>
      </c>
      <c r="Y254" s="109" t="str">
        <f t="shared" si="410"/>
        <v>ERROR</v>
      </c>
      <c r="Z254" s="110" t="str">
        <f t="shared" si="411"/>
        <v>ERROR</v>
      </c>
      <c r="AA254" s="109" t="str">
        <f t="shared" si="412"/>
        <v>ERROR</v>
      </c>
      <c r="AB254" s="109" t="str">
        <f t="shared" si="413"/>
        <v>ERROR</v>
      </c>
      <c r="AC254" s="109" t="str">
        <f t="shared" si="414"/>
        <v>ERROR</v>
      </c>
      <c r="AD254" s="109" t="str">
        <f t="shared" si="415"/>
        <v>ERROR</v>
      </c>
      <c r="AE254" s="110" t="str">
        <f t="shared" si="416"/>
        <v>ERROR</v>
      </c>
      <c r="AF254" s="7" t="str">
        <f t="shared" si="417"/>
        <v/>
      </c>
      <c r="AG254" s="104" t="str">
        <f t="shared" si="418"/>
        <v/>
      </c>
      <c r="AH254" s="104" t="str">
        <f t="shared" si="419"/>
        <v/>
      </c>
      <c r="AI254" s="104" t="str">
        <f t="shared" si="420"/>
        <v/>
      </c>
      <c r="AJ254" s="114" t="str">
        <f>IF(AND(Q254&lt;&gt;"ERROR",UPPER('IP Rules'!D254)="GLOBAL",UPPER(N254)="ANY"),"All_IPs","")</f>
        <v/>
      </c>
      <c r="AK254" s="114" t="str">
        <f>IF(AND(Q254&lt;&gt;"ERROR",UPPER('IP Rules'!D254)="NATIONAL",UPPER(N254)="ANY"),"GRP_ALL_CNSP_SUBNETS","")</f>
        <v/>
      </c>
      <c r="AL254" s="104" t="str">
        <f>IF(LEN(TRIM(D254))=0,"",IF(AND(Q254&lt;&gt;"ERROR",UPPER('IP Rules'!H254)&lt;&gt;"ANY"),AI254&amp;N254&amp;"_"&amp;AG254,""))</f>
        <v/>
      </c>
      <c r="AM254" s="109" t="str">
        <f t="shared" si="421"/>
        <v>FAILED CHECKS</v>
      </c>
      <c r="AN254" s="2"/>
      <c r="AO254" s="62" t="str">
        <f t="shared" si="388"/>
        <v/>
      </c>
      <c r="AP254" s="26"/>
      <c r="AQ254" s="62" t="str">
        <f t="shared" si="422"/>
        <v/>
      </c>
      <c r="AR254" s="26"/>
      <c r="AS254" s="6">
        <f>'IP Rules'!F254</f>
        <v>0</v>
      </c>
      <c r="AT254" s="2"/>
      <c r="AU254" s="6">
        <f t="shared" si="423"/>
        <v>244</v>
      </c>
      <c r="AV254" s="2"/>
      <c r="AW254" s="46" t="str">
        <f>IF(ISBLANK('IP Rules'!L254),"",'IP Rules'!L254)</f>
        <v/>
      </c>
      <c r="AX254" s="2"/>
      <c r="AY254" s="52" t="str">
        <f t="shared" si="424"/>
        <v/>
      </c>
      <c r="AZ254" s="52" t="str">
        <f t="shared" si="425"/>
        <v/>
      </c>
      <c r="BA254" s="52" t="str">
        <f t="shared" si="426"/>
        <v/>
      </c>
      <c r="BB254" s="52" t="str">
        <f t="shared" si="427"/>
        <v/>
      </c>
      <c r="BC254" s="52" t="str">
        <f t="shared" si="428"/>
        <v/>
      </c>
      <c r="BD254" s="52" t="str">
        <f t="shared" si="429"/>
        <v/>
      </c>
      <c r="BE254" s="52" t="str">
        <f t="shared" si="430"/>
        <v/>
      </c>
      <c r="BF254" s="52" t="str">
        <f t="shared" si="431"/>
        <v/>
      </c>
      <c r="BG254" s="52" t="str">
        <f t="shared" si="432"/>
        <v/>
      </c>
      <c r="BH254" s="2"/>
      <c r="BI254" s="103" t="str">
        <f>IF(ISBLANK('IP Rules'!N254),"",'IP Rules'!N254)</f>
        <v/>
      </c>
      <c r="BJ254" s="110" t="str">
        <f t="shared" si="481"/>
        <v/>
      </c>
      <c r="BK254" s="109" t="str">
        <f t="shared" si="482"/>
        <v>MISSING</v>
      </c>
      <c r="BL254" s="109" t="str">
        <f t="shared" si="483"/>
        <v>MISSING</v>
      </c>
      <c r="BM254" s="109" t="str">
        <f t="shared" si="484"/>
        <v>MISSING</v>
      </c>
      <c r="BN254" s="110" t="str">
        <f t="shared" si="485"/>
        <v>ERROR</v>
      </c>
      <c r="BO254" s="111" t="str">
        <f t="shared" si="486"/>
        <v>ERROR</v>
      </c>
      <c r="BP254" s="111" t="str">
        <f t="shared" si="487"/>
        <v>ERROR</v>
      </c>
      <c r="BQ254" s="111" t="str">
        <f t="shared" si="488"/>
        <v>ERROR</v>
      </c>
      <c r="BR254" s="109" t="str">
        <f t="shared" si="489"/>
        <v>ERROR</v>
      </c>
      <c r="BS254" s="110" t="str">
        <f t="shared" si="490"/>
        <v>ERROR</v>
      </c>
      <c r="BT254" s="109" t="str">
        <f t="shared" si="433"/>
        <v>ERROR</v>
      </c>
      <c r="BU254" s="109" t="str">
        <f t="shared" si="434"/>
        <v>ERROR</v>
      </c>
      <c r="BV254" s="109" t="str">
        <f t="shared" si="435"/>
        <v>ERROR</v>
      </c>
      <c r="BW254" s="109" t="str">
        <f t="shared" si="436"/>
        <v>ERROR</v>
      </c>
      <c r="BX254" s="110" t="str">
        <f t="shared" si="491"/>
        <v>ERROR</v>
      </c>
      <c r="BY254" s="110" t="str">
        <f t="shared" si="479"/>
        <v/>
      </c>
      <c r="BZ254" s="117" t="str">
        <f t="shared" si="437"/>
        <v>OK</v>
      </c>
      <c r="CA254" s="104" t="str">
        <f t="shared" si="492"/>
        <v/>
      </c>
      <c r="CB254" s="104" t="str">
        <f t="shared" si="493"/>
        <v/>
      </c>
      <c r="CC254" s="104" t="str">
        <f t="shared" si="494"/>
        <v/>
      </c>
      <c r="CD254" s="109" t="str">
        <f t="shared" si="438"/>
        <v>FAILED CHECKS</v>
      </c>
      <c r="CE254" s="22"/>
      <c r="CF254" s="116" t="str">
        <f t="shared" si="495"/>
        <v>ERROR</v>
      </c>
      <c r="CG254" s="116" t="str">
        <f t="shared" si="496"/>
        <v>-</v>
      </c>
      <c r="CH254" s="116" t="str">
        <f t="shared" si="497"/>
        <v>-</v>
      </c>
      <c r="CI254" s="116" t="str">
        <f t="shared" si="498"/>
        <v>-</v>
      </c>
      <c r="CJ254" s="116">
        <f t="shared" si="439"/>
        <v>0</v>
      </c>
      <c r="CK254" s="116">
        <f t="shared" si="440"/>
        <v>0</v>
      </c>
      <c r="CL254" s="116">
        <f t="shared" si="441"/>
        <v>0</v>
      </c>
      <c r="CM254" s="116">
        <f t="shared" si="442"/>
        <v>0</v>
      </c>
      <c r="CN254" s="116">
        <f t="shared" si="443"/>
        <v>0</v>
      </c>
      <c r="CO254" s="116">
        <f t="shared" si="444"/>
        <v>0</v>
      </c>
      <c r="CP254" s="116">
        <f t="shared" si="445"/>
        <v>0</v>
      </c>
      <c r="CQ254" s="116">
        <f t="shared" si="446"/>
        <v>0</v>
      </c>
      <c r="CR254" s="116">
        <f t="shared" si="447"/>
        <v>0</v>
      </c>
      <c r="CS254" s="116">
        <f t="shared" si="448"/>
        <v>0</v>
      </c>
      <c r="CT254" s="116">
        <f t="shared" si="449"/>
        <v>0</v>
      </c>
      <c r="CU254" s="116">
        <f t="shared" si="450"/>
        <v>0</v>
      </c>
      <c r="CV254" s="116">
        <f t="shared" si="451"/>
        <v>0</v>
      </c>
      <c r="CW254" s="116">
        <f t="shared" si="452"/>
        <v>0</v>
      </c>
      <c r="CX254" s="116">
        <f t="shared" si="453"/>
        <v>0</v>
      </c>
      <c r="CY254" s="116">
        <f t="shared" si="454"/>
        <v>0</v>
      </c>
      <c r="CZ254" s="116">
        <f t="shared" si="455"/>
        <v>0</v>
      </c>
      <c r="DA254" s="116">
        <f t="shared" si="456"/>
        <v>0</v>
      </c>
      <c r="DB254" s="116">
        <f t="shared" si="457"/>
        <v>0</v>
      </c>
      <c r="DC254" s="116">
        <f t="shared" si="458"/>
        <v>0</v>
      </c>
      <c r="DD254" s="116">
        <f t="shared" si="459"/>
        <v>0</v>
      </c>
      <c r="DE254" s="116">
        <f t="shared" si="460"/>
        <v>0</v>
      </c>
      <c r="DF254" s="116">
        <f t="shared" si="461"/>
        <v>0</v>
      </c>
      <c r="DG254" s="116">
        <f t="shared" si="462"/>
        <v>0</v>
      </c>
      <c r="DH254" s="116">
        <f t="shared" si="463"/>
        <v>0</v>
      </c>
      <c r="DI254" s="116">
        <f t="shared" si="464"/>
        <v>0</v>
      </c>
      <c r="DJ254" s="116">
        <f t="shared" si="465"/>
        <v>0</v>
      </c>
      <c r="DK254" s="116">
        <f t="shared" si="466"/>
        <v>0</v>
      </c>
      <c r="DL254" s="116">
        <f t="shared" si="467"/>
        <v>0</v>
      </c>
      <c r="DM254" s="116">
        <f t="shared" si="468"/>
        <v>0</v>
      </c>
      <c r="DN254" s="116">
        <f t="shared" si="469"/>
        <v>0</v>
      </c>
      <c r="DO254" s="116">
        <f t="shared" si="470"/>
        <v>0</v>
      </c>
      <c r="DP254" s="116">
        <f t="shared" si="471"/>
        <v>0</v>
      </c>
      <c r="DQ254" s="116">
        <f t="shared" si="472"/>
        <v>0</v>
      </c>
      <c r="DR254" s="116">
        <f t="shared" si="473"/>
        <v>0</v>
      </c>
      <c r="DS254" s="116">
        <f t="shared" si="474"/>
        <v>0</v>
      </c>
      <c r="DT254" s="116">
        <f t="shared" si="480"/>
        <v>0</v>
      </c>
      <c r="DU254" s="116">
        <f t="shared" si="475"/>
        <v>0</v>
      </c>
      <c r="DV254" s="116">
        <f t="shared" si="499"/>
        <v>0</v>
      </c>
      <c r="DW254" s="116">
        <f t="shared" si="500"/>
        <v>0</v>
      </c>
      <c r="DX254" s="114" t="b">
        <f t="shared" si="389"/>
        <v>0</v>
      </c>
      <c r="DY254" s="116" t="str">
        <f t="shared" si="476"/>
        <v>FAILED CHECKS</v>
      </c>
      <c r="DZ254" s="2"/>
      <c r="EA254" s="105" t="str">
        <f t="shared" si="390"/>
        <v/>
      </c>
      <c r="EB254" s="2"/>
      <c r="EC254" s="105" t="str">
        <f t="shared" si="391"/>
        <v/>
      </c>
      <c r="ED254" s="2"/>
      <c r="EE254" s="105" t="str">
        <f t="shared" si="392"/>
        <v/>
      </c>
      <c r="EF254" s="2"/>
      <c r="EG254" s="6">
        <f t="shared" si="478"/>
        <v>244</v>
      </c>
      <c r="EH254" s="2"/>
      <c r="EI254" s="29" t="str">
        <f>IF(ISBLANK('IP Rules'!P254),"",'IP Rules'!P254)</f>
        <v/>
      </c>
      <c r="EJ254" s="2"/>
      <c r="EK254" s="29" t="str">
        <f>IF(ISBLANK('IP Rules'!R254),"",'IP Rules'!R254)</f>
        <v/>
      </c>
      <c r="EL254" s="2"/>
      <c r="EM254" s="29" t="str">
        <f>IF(ISBLANK('IP Rules'!T254),"",'IP Rules'!T254)</f>
        <v/>
      </c>
      <c r="EN254" s="2"/>
      <c r="EO254" s="7" t="str">
        <f t="shared" si="501"/>
        <v>NO</v>
      </c>
      <c r="EP254" s="7" t="str">
        <f t="shared" si="502"/>
        <v>NO</v>
      </c>
      <c r="EQ254" s="7" t="str">
        <f t="shared" si="503"/>
        <v/>
      </c>
      <c r="ER254" s="7" t="str">
        <f t="shared" si="504"/>
        <v/>
      </c>
      <c r="ES254" s="7" t="str">
        <f>IF(AND(ISNUMBER('IP Rules'!R254),'IP Rules'!R254&gt;=0,'IP Rules'!R254&lt;=65535),"GOOD","BAD")</f>
        <v>BAD</v>
      </c>
      <c r="ET254" s="7" t="str">
        <f>IF(OR(AND(ISNUMBER('IP Rules'!T254),'IP Rules'!T254&gt;=1,'IP Rules'!T254&lt;=65535,'IP Rules'!R254&lt;'IP Rules'!T254),'IP Rules'!T254=""),"GOOD","BAD")</f>
        <v>GOOD</v>
      </c>
      <c r="EU254" s="9" t="str">
        <f t="shared" si="505"/>
        <v/>
      </c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</row>
    <row r="255" spans="1:211" ht="15.75" thickBot="1">
      <c r="A255" s="2"/>
      <c r="B255" s="6">
        <f t="shared" si="477"/>
        <v>245</v>
      </c>
      <c r="C255" s="2"/>
      <c r="D255" s="48" t="str">
        <f>IF(ISBLANK('IP Rules'!H255),"",'IP Rules'!H255)</f>
        <v/>
      </c>
      <c r="E255" s="52" t="str">
        <f t="shared" si="393"/>
        <v/>
      </c>
      <c r="F255" s="52" t="str">
        <f t="shared" si="394"/>
        <v/>
      </c>
      <c r="G255" s="52" t="str">
        <f t="shared" si="395"/>
        <v/>
      </c>
      <c r="H255" s="52" t="str">
        <f t="shared" si="396"/>
        <v/>
      </c>
      <c r="I255" s="52" t="str">
        <f t="shared" si="397"/>
        <v/>
      </c>
      <c r="J255" s="52" t="str">
        <f t="shared" si="398"/>
        <v/>
      </c>
      <c r="K255" s="52" t="str">
        <f t="shared" si="399"/>
        <v/>
      </c>
      <c r="L255" s="52" t="str">
        <f t="shared" si="400"/>
        <v/>
      </c>
      <c r="M255" s="2"/>
      <c r="N255" s="52" t="str">
        <f t="shared" si="401"/>
        <v/>
      </c>
      <c r="O255" s="2"/>
      <c r="P255" s="103" t="str">
        <f>IF(UPPER('IP Rules'!H255)="ANY","",IF(LEN(TRIM('IP Rules'!J255))=0,"",'IP Rules'!J255))</f>
        <v/>
      </c>
      <c r="Q255" s="7" t="str">
        <f t="shared" si="402"/>
        <v/>
      </c>
      <c r="R255" s="109" t="str">
        <f t="shared" si="403"/>
        <v>MISSING</v>
      </c>
      <c r="S255" s="109" t="str">
        <f t="shared" si="404"/>
        <v>MISSING</v>
      </c>
      <c r="T255" s="109" t="str">
        <f t="shared" si="405"/>
        <v>MISSING</v>
      </c>
      <c r="U255" s="110" t="str">
        <f t="shared" si="406"/>
        <v>ERROR</v>
      </c>
      <c r="V255" s="111" t="str">
        <f t="shared" si="407"/>
        <v>ERROR</v>
      </c>
      <c r="W255" s="111" t="str">
        <f t="shared" si="408"/>
        <v>ERROR</v>
      </c>
      <c r="X255" s="111" t="str">
        <f t="shared" si="409"/>
        <v>ERROR</v>
      </c>
      <c r="Y255" s="109" t="str">
        <f t="shared" si="410"/>
        <v>ERROR</v>
      </c>
      <c r="Z255" s="110" t="str">
        <f t="shared" si="411"/>
        <v>ERROR</v>
      </c>
      <c r="AA255" s="109" t="str">
        <f t="shared" si="412"/>
        <v>ERROR</v>
      </c>
      <c r="AB255" s="109" t="str">
        <f t="shared" si="413"/>
        <v>ERROR</v>
      </c>
      <c r="AC255" s="109" t="str">
        <f t="shared" si="414"/>
        <v>ERROR</v>
      </c>
      <c r="AD255" s="109" t="str">
        <f t="shared" si="415"/>
        <v>ERROR</v>
      </c>
      <c r="AE255" s="110" t="str">
        <f t="shared" si="416"/>
        <v>ERROR</v>
      </c>
      <c r="AF255" s="7" t="str">
        <f t="shared" si="417"/>
        <v/>
      </c>
      <c r="AG255" s="104" t="str">
        <f t="shared" si="418"/>
        <v/>
      </c>
      <c r="AH255" s="104" t="str">
        <f t="shared" si="419"/>
        <v/>
      </c>
      <c r="AI255" s="104" t="str">
        <f t="shared" si="420"/>
        <v/>
      </c>
      <c r="AJ255" s="114" t="str">
        <f>IF(AND(Q255&lt;&gt;"ERROR",UPPER('IP Rules'!D255)="GLOBAL",UPPER(N255)="ANY"),"All_IPs","")</f>
        <v/>
      </c>
      <c r="AK255" s="114" t="str">
        <f>IF(AND(Q255&lt;&gt;"ERROR",UPPER('IP Rules'!D255)="NATIONAL",UPPER(N255)="ANY"),"GRP_ALL_CNSP_SUBNETS","")</f>
        <v/>
      </c>
      <c r="AL255" s="104" t="str">
        <f>IF(LEN(TRIM(D255))=0,"",IF(AND(Q255&lt;&gt;"ERROR",UPPER('IP Rules'!H255)&lt;&gt;"ANY"),AI255&amp;N255&amp;"_"&amp;AG255,""))</f>
        <v/>
      </c>
      <c r="AM255" s="109" t="str">
        <f t="shared" si="421"/>
        <v>FAILED CHECKS</v>
      </c>
      <c r="AN255" s="2"/>
      <c r="AO255" s="62" t="str">
        <f t="shared" si="388"/>
        <v/>
      </c>
      <c r="AP255" s="26"/>
      <c r="AQ255" s="62" t="str">
        <f t="shared" si="422"/>
        <v/>
      </c>
      <c r="AR255" s="26"/>
      <c r="AS255" s="6">
        <f>'IP Rules'!F255</f>
        <v>0</v>
      </c>
      <c r="AT255" s="2"/>
      <c r="AU255" s="6">
        <f t="shared" si="423"/>
        <v>245</v>
      </c>
      <c r="AV255" s="2"/>
      <c r="AW255" s="46" t="str">
        <f>IF(ISBLANK('IP Rules'!L255),"",'IP Rules'!L255)</f>
        <v/>
      </c>
      <c r="AX255" s="2"/>
      <c r="AY255" s="52" t="str">
        <f t="shared" si="424"/>
        <v/>
      </c>
      <c r="AZ255" s="52" t="str">
        <f t="shared" si="425"/>
        <v/>
      </c>
      <c r="BA255" s="52" t="str">
        <f t="shared" si="426"/>
        <v/>
      </c>
      <c r="BB255" s="52" t="str">
        <f t="shared" si="427"/>
        <v/>
      </c>
      <c r="BC255" s="52" t="str">
        <f t="shared" si="428"/>
        <v/>
      </c>
      <c r="BD255" s="52" t="str">
        <f t="shared" si="429"/>
        <v/>
      </c>
      <c r="BE255" s="52" t="str">
        <f t="shared" si="430"/>
        <v/>
      </c>
      <c r="BF255" s="52" t="str">
        <f t="shared" si="431"/>
        <v/>
      </c>
      <c r="BG255" s="52" t="str">
        <f t="shared" si="432"/>
        <v/>
      </c>
      <c r="BH255" s="2"/>
      <c r="BI255" s="103" t="str">
        <f>IF(ISBLANK('IP Rules'!N255),"",'IP Rules'!N255)</f>
        <v/>
      </c>
      <c r="BJ255" s="110" t="str">
        <f t="shared" si="481"/>
        <v/>
      </c>
      <c r="BK255" s="109" t="str">
        <f t="shared" si="482"/>
        <v>MISSING</v>
      </c>
      <c r="BL255" s="109" t="str">
        <f t="shared" si="483"/>
        <v>MISSING</v>
      </c>
      <c r="BM255" s="109" t="str">
        <f t="shared" si="484"/>
        <v>MISSING</v>
      </c>
      <c r="BN255" s="110" t="str">
        <f t="shared" si="485"/>
        <v>ERROR</v>
      </c>
      <c r="BO255" s="111" t="str">
        <f t="shared" si="486"/>
        <v>ERROR</v>
      </c>
      <c r="BP255" s="111" t="str">
        <f t="shared" si="487"/>
        <v>ERROR</v>
      </c>
      <c r="BQ255" s="111" t="str">
        <f t="shared" si="488"/>
        <v>ERROR</v>
      </c>
      <c r="BR255" s="109" t="str">
        <f t="shared" si="489"/>
        <v>ERROR</v>
      </c>
      <c r="BS255" s="110" t="str">
        <f t="shared" si="490"/>
        <v>ERROR</v>
      </c>
      <c r="BT255" s="109" t="str">
        <f t="shared" si="433"/>
        <v>ERROR</v>
      </c>
      <c r="BU255" s="109" t="str">
        <f t="shared" si="434"/>
        <v>ERROR</v>
      </c>
      <c r="BV255" s="109" t="str">
        <f t="shared" si="435"/>
        <v>ERROR</v>
      </c>
      <c r="BW255" s="109" t="str">
        <f t="shared" si="436"/>
        <v>ERROR</v>
      </c>
      <c r="BX255" s="110" t="str">
        <f t="shared" si="491"/>
        <v>ERROR</v>
      </c>
      <c r="BY255" s="110" t="str">
        <f t="shared" si="479"/>
        <v/>
      </c>
      <c r="BZ255" s="117" t="str">
        <f t="shared" si="437"/>
        <v>OK</v>
      </c>
      <c r="CA255" s="104" t="str">
        <f t="shared" si="492"/>
        <v/>
      </c>
      <c r="CB255" s="104" t="str">
        <f t="shared" si="493"/>
        <v/>
      </c>
      <c r="CC255" s="104" t="str">
        <f t="shared" si="494"/>
        <v/>
      </c>
      <c r="CD255" s="109" t="str">
        <f t="shared" si="438"/>
        <v>FAILED CHECKS</v>
      </c>
      <c r="CE255" s="22"/>
      <c r="CF255" s="116" t="str">
        <f t="shared" si="495"/>
        <v>ERROR</v>
      </c>
      <c r="CG255" s="116" t="str">
        <f t="shared" si="496"/>
        <v>-</v>
      </c>
      <c r="CH255" s="116" t="str">
        <f t="shared" si="497"/>
        <v>-</v>
      </c>
      <c r="CI255" s="116" t="str">
        <f t="shared" si="498"/>
        <v>-</v>
      </c>
      <c r="CJ255" s="116">
        <f t="shared" si="439"/>
        <v>0</v>
      </c>
      <c r="CK255" s="116">
        <f t="shared" si="440"/>
        <v>0</v>
      </c>
      <c r="CL255" s="116">
        <f t="shared" si="441"/>
        <v>0</v>
      </c>
      <c r="CM255" s="116">
        <f t="shared" si="442"/>
        <v>0</v>
      </c>
      <c r="CN255" s="116">
        <f t="shared" si="443"/>
        <v>0</v>
      </c>
      <c r="CO255" s="116">
        <f t="shared" si="444"/>
        <v>0</v>
      </c>
      <c r="CP255" s="116">
        <f t="shared" si="445"/>
        <v>0</v>
      </c>
      <c r="CQ255" s="116">
        <f t="shared" si="446"/>
        <v>0</v>
      </c>
      <c r="CR255" s="116">
        <f t="shared" si="447"/>
        <v>0</v>
      </c>
      <c r="CS255" s="116">
        <f t="shared" si="448"/>
        <v>0</v>
      </c>
      <c r="CT255" s="116">
        <f t="shared" si="449"/>
        <v>0</v>
      </c>
      <c r="CU255" s="116">
        <f t="shared" si="450"/>
        <v>0</v>
      </c>
      <c r="CV255" s="116">
        <f t="shared" si="451"/>
        <v>0</v>
      </c>
      <c r="CW255" s="116">
        <f t="shared" si="452"/>
        <v>0</v>
      </c>
      <c r="CX255" s="116">
        <f t="shared" si="453"/>
        <v>0</v>
      </c>
      <c r="CY255" s="116">
        <f t="shared" si="454"/>
        <v>0</v>
      </c>
      <c r="CZ255" s="116">
        <f t="shared" si="455"/>
        <v>0</v>
      </c>
      <c r="DA255" s="116">
        <f t="shared" si="456"/>
        <v>0</v>
      </c>
      <c r="DB255" s="116">
        <f t="shared" si="457"/>
        <v>0</v>
      </c>
      <c r="DC255" s="116">
        <f t="shared" si="458"/>
        <v>0</v>
      </c>
      <c r="DD255" s="116">
        <f t="shared" si="459"/>
        <v>0</v>
      </c>
      <c r="DE255" s="116">
        <f t="shared" si="460"/>
        <v>0</v>
      </c>
      <c r="DF255" s="116">
        <f t="shared" si="461"/>
        <v>0</v>
      </c>
      <c r="DG255" s="116">
        <f t="shared" si="462"/>
        <v>0</v>
      </c>
      <c r="DH255" s="116">
        <f t="shared" si="463"/>
        <v>0</v>
      </c>
      <c r="DI255" s="116">
        <f t="shared" si="464"/>
        <v>0</v>
      </c>
      <c r="DJ255" s="116">
        <f t="shared" si="465"/>
        <v>0</v>
      </c>
      <c r="DK255" s="116">
        <f t="shared" si="466"/>
        <v>0</v>
      </c>
      <c r="DL255" s="116">
        <f t="shared" si="467"/>
        <v>0</v>
      </c>
      <c r="DM255" s="116">
        <f t="shared" si="468"/>
        <v>0</v>
      </c>
      <c r="DN255" s="116">
        <f t="shared" si="469"/>
        <v>0</v>
      </c>
      <c r="DO255" s="116">
        <f t="shared" si="470"/>
        <v>0</v>
      </c>
      <c r="DP255" s="116">
        <f t="shared" si="471"/>
        <v>0</v>
      </c>
      <c r="DQ255" s="116">
        <f t="shared" si="472"/>
        <v>0</v>
      </c>
      <c r="DR255" s="116">
        <f t="shared" si="473"/>
        <v>0</v>
      </c>
      <c r="DS255" s="116">
        <f t="shared" si="474"/>
        <v>0</v>
      </c>
      <c r="DT255" s="116">
        <f t="shared" si="480"/>
        <v>0</v>
      </c>
      <c r="DU255" s="116">
        <f t="shared" si="475"/>
        <v>0</v>
      </c>
      <c r="DV255" s="116">
        <f t="shared" si="499"/>
        <v>0</v>
      </c>
      <c r="DW255" s="116">
        <f t="shared" si="500"/>
        <v>0</v>
      </c>
      <c r="DX255" s="114" t="b">
        <f t="shared" si="389"/>
        <v>0</v>
      </c>
      <c r="DY255" s="116" t="str">
        <f t="shared" si="476"/>
        <v>FAILED CHECKS</v>
      </c>
      <c r="DZ255" s="2"/>
      <c r="EA255" s="105" t="str">
        <f t="shared" si="390"/>
        <v/>
      </c>
      <c r="EB255" s="2"/>
      <c r="EC255" s="105" t="str">
        <f t="shared" si="391"/>
        <v/>
      </c>
      <c r="ED255" s="2"/>
      <c r="EE255" s="105" t="str">
        <f t="shared" si="392"/>
        <v/>
      </c>
      <c r="EF255" s="2"/>
      <c r="EG255" s="6">
        <f t="shared" si="478"/>
        <v>245</v>
      </c>
      <c r="EH255" s="2"/>
      <c r="EI255" s="29" t="str">
        <f>IF(ISBLANK('IP Rules'!P255),"",'IP Rules'!P255)</f>
        <v/>
      </c>
      <c r="EJ255" s="2"/>
      <c r="EK255" s="29" t="str">
        <f>IF(ISBLANK('IP Rules'!R255),"",'IP Rules'!R255)</f>
        <v/>
      </c>
      <c r="EL255" s="2"/>
      <c r="EM255" s="29" t="str">
        <f>IF(ISBLANK('IP Rules'!T255),"",'IP Rules'!T255)</f>
        <v/>
      </c>
      <c r="EN255" s="2"/>
      <c r="EO255" s="7" t="str">
        <f t="shared" si="501"/>
        <v>NO</v>
      </c>
      <c r="EP255" s="7" t="str">
        <f t="shared" si="502"/>
        <v>NO</v>
      </c>
      <c r="EQ255" s="7" t="str">
        <f t="shared" si="503"/>
        <v/>
      </c>
      <c r="ER255" s="7" t="str">
        <f t="shared" si="504"/>
        <v/>
      </c>
      <c r="ES255" s="7" t="str">
        <f>IF(AND(ISNUMBER('IP Rules'!R255),'IP Rules'!R255&gt;=0,'IP Rules'!R255&lt;=65535),"GOOD","BAD")</f>
        <v>BAD</v>
      </c>
      <c r="ET255" s="7" t="str">
        <f>IF(OR(AND(ISNUMBER('IP Rules'!T255),'IP Rules'!T255&gt;=1,'IP Rules'!T255&lt;=65535,'IP Rules'!R255&lt;'IP Rules'!T255),'IP Rules'!T255=""),"GOOD","BAD")</f>
        <v>GOOD</v>
      </c>
      <c r="EU255" s="9" t="str">
        <f t="shared" si="505"/>
        <v/>
      </c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</row>
    <row r="256" spans="1:211" ht="15.75" thickBot="1">
      <c r="A256" s="2"/>
      <c r="B256" s="6">
        <f t="shared" si="477"/>
        <v>246</v>
      </c>
      <c r="C256" s="2"/>
      <c r="D256" s="48" t="str">
        <f>IF(ISBLANK('IP Rules'!H256),"",'IP Rules'!H256)</f>
        <v/>
      </c>
      <c r="E256" s="52" t="str">
        <f t="shared" si="393"/>
        <v/>
      </c>
      <c r="F256" s="52" t="str">
        <f t="shared" si="394"/>
        <v/>
      </c>
      <c r="G256" s="52" t="str">
        <f t="shared" si="395"/>
        <v/>
      </c>
      <c r="H256" s="52" t="str">
        <f t="shared" si="396"/>
        <v/>
      </c>
      <c r="I256" s="52" t="str">
        <f t="shared" si="397"/>
        <v/>
      </c>
      <c r="J256" s="52" t="str">
        <f t="shared" si="398"/>
        <v/>
      </c>
      <c r="K256" s="52" t="str">
        <f t="shared" si="399"/>
        <v/>
      </c>
      <c r="L256" s="52" t="str">
        <f t="shared" si="400"/>
        <v/>
      </c>
      <c r="M256" s="2"/>
      <c r="N256" s="52" t="str">
        <f t="shared" si="401"/>
        <v/>
      </c>
      <c r="O256" s="2"/>
      <c r="P256" s="103" t="str">
        <f>IF(UPPER('IP Rules'!H256)="ANY","",IF(LEN(TRIM('IP Rules'!J256))=0,"",'IP Rules'!J256))</f>
        <v/>
      </c>
      <c r="Q256" s="7" t="str">
        <f t="shared" si="402"/>
        <v/>
      </c>
      <c r="R256" s="109" t="str">
        <f t="shared" si="403"/>
        <v>MISSING</v>
      </c>
      <c r="S256" s="109" t="str">
        <f t="shared" si="404"/>
        <v>MISSING</v>
      </c>
      <c r="T256" s="109" t="str">
        <f t="shared" si="405"/>
        <v>MISSING</v>
      </c>
      <c r="U256" s="110" t="str">
        <f t="shared" si="406"/>
        <v>ERROR</v>
      </c>
      <c r="V256" s="111" t="str">
        <f t="shared" si="407"/>
        <v>ERROR</v>
      </c>
      <c r="W256" s="111" t="str">
        <f t="shared" si="408"/>
        <v>ERROR</v>
      </c>
      <c r="X256" s="111" t="str">
        <f t="shared" si="409"/>
        <v>ERROR</v>
      </c>
      <c r="Y256" s="109" t="str">
        <f t="shared" si="410"/>
        <v>ERROR</v>
      </c>
      <c r="Z256" s="110" t="str">
        <f t="shared" si="411"/>
        <v>ERROR</v>
      </c>
      <c r="AA256" s="109" t="str">
        <f t="shared" si="412"/>
        <v>ERROR</v>
      </c>
      <c r="AB256" s="109" t="str">
        <f t="shared" si="413"/>
        <v>ERROR</v>
      </c>
      <c r="AC256" s="109" t="str">
        <f t="shared" si="414"/>
        <v>ERROR</v>
      </c>
      <c r="AD256" s="109" t="str">
        <f t="shared" si="415"/>
        <v>ERROR</v>
      </c>
      <c r="AE256" s="110" t="str">
        <f t="shared" si="416"/>
        <v>ERROR</v>
      </c>
      <c r="AF256" s="7" t="str">
        <f t="shared" si="417"/>
        <v/>
      </c>
      <c r="AG256" s="104" t="str">
        <f t="shared" si="418"/>
        <v/>
      </c>
      <c r="AH256" s="104" t="str">
        <f t="shared" si="419"/>
        <v/>
      </c>
      <c r="AI256" s="104" t="str">
        <f t="shared" si="420"/>
        <v/>
      </c>
      <c r="AJ256" s="114" t="str">
        <f>IF(AND(Q256&lt;&gt;"ERROR",UPPER('IP Rules'!D256)="GLOBAL",UPPER(N256)="ANY"),"All_IPs","")</f>
        <v/>
      </c>
      <c r="AK256" s="114" t="str">
        <f>IF(AND(Q256&lt;&gt;"ERROR",UPPER('IP Rules'!D256)="NATIONAL",UPPER(N256)="ANY"),"GRP_ALL_CNSP_SUBNETS","")</f>
        <v/>
      </c>
      <c r="AL256" s="104" t="str">
        <f>IF(LEN(TRIM(D256))=0,"",IF(AND(Q256&lt;&gt;"ERROR",UPPER('IP Rules'!H256)&lt;&gt;"ANY"),AI256&amp;N256&amp;"_"&amp;AG256,""))</f>
        <v/>
      </c>
      <c r="AM256" s="109" t="str">
        <f t="shared" si="421"/>
        <v>FAILED CHECKS</v>
      </c>
      <c r="AN256" s="2"/>
      <c r="AO256" s="62" t="str">
        <f t="shared" si="388"/>
        <v/>
      </c>
      <c r="AP256" s="26"/>
      <c r="AQ256" s="62" t="str">
        <f t="shared" si="422"/>
        <v/>
      </c>
      <c r="AR256" s="26"/>
      <c r="AS256" s="6">
        <f>'IP Rules'!F256</f>
        <v>0</v>
      </c>
      <c r="AT256" s="2"/>
      <c r="AU256" s="6">
        <f t="shared" si="423"/>
        <v>246</v>
      </c>
      <c r="AV256" s="2"/>
      <c r="AW256" s="46" t="str">
        <f>IF(ISBLANK('IP Rules'!L256),"",'IP Rules'!L256)</f>
        <v/>
      </c>
      <c r="AX256" s="2"/>
      <c r="AY256" s="52" t="str">
        <f t="shared" si="424"/>
        <v/>
      </c>
      <c r="AZ256" s="52" t="str">
        <f t="shared" si="425"/>
        <v/>
      </c>
      <c r="BA256" s="52" t="str">
        <f t="shared" si="426"/>
        <v/>
      </c>
      <c r="BB256" s="52" t="str">
        <f t="shared" si="427"/>
        <v/>
      </c>
      <c r="BC256" s="52" t="str">
        <f t="shared" si="428"/>
        <v/>
      </c>
      <c r="BD256" s="52" t="str">
        <f t="shared" si="429"/>
        <v/>
      </c>
      <c r="BE256" s="52" t="str">
        <f t="shared" si="430"/>
        <v/>
      </c>
      <c r="BF256" s="52" t="str">
        <f t="shared" si="431"/>
        <v/>
      </c>
      <c r="BG256" s="52" t="str">
        <f t="shared" si="432"/>
        <v/>
      </c>
      <c r="BH256" s="2"/>
      <c r="BI256" s="103" t="str">
        <f>IF(ISBLANK('IP Rules'!N256),"",'IP Rules'!N256)</f>
        <v/>
      </c>
      <c r="BJ256" s="110" t="str">
        <f t="shared" si="481"/>
        <v/>
      </c>
      <c r="BK256" s="109" t="str">
        <f t="shared" si="482"/>
        <v>MISSING</v>
      </c>
      <c r="BL256" s="109" t="str">
        <f t="shared" si="483"/>
        <v>MISSING</v>
      </c>
      <c r="BM256" s="109" t="str">
        <f t="shared" si="484"/>
        <v>MISSING</v>
      </c>
      <c r="BN256" s="110" t="str">
        <f t="shared" si="485"/>
        <v>ERROR</v>
      </c>
      <c r="BO256" s="111" t="str">
        <f t="shared" si="486"/>
        <v>ERROR</v>
      </c>
      <c r="BP256" s="111" t="str">
        <f t="shared" si="487"/>
        <v>ERROR</v>
      </c>
      <c r="BQ256" s="111" t="str">
        <f t="shared" si="488"/>
        <v>ERROR</v>
      </c>
      <c r="BR256" s="109" t="str">
        <f t="shared" si="489"/>
        <v>ERROR</v>
      </c>
      <c r="BS256" s="110" t="str">
        <f t="shared" si="490"/>
        <v>ERROR</v>
      </c>
      <c r="BT256" s="109" t="str">
        <f t="shared" si="433"/>
        <v>ERROR</v>
      </c>
      <c r="BU256" s="109" t="str">
        <f t="shared" si="434"/>
        <v>ERROR</v>
      </c>
      <c r="BV256" s="109" t="str">
        <f t="shared" si="435"/>
        <v>ERROR</v>
      </c>
      <c r="BW256" s="109" t="str">
        <f t="shared" si="436"/>
        <v>ERROR</v>
      </c>
      <c r="BX256" s="110" t="str">
        <f t="shared" si="491"/>
        <v>ERROR</v>
      </c>
      <c r="BY256" s="110" t="str">
        <f t="shared" si="479"/>
        <v/>
      </c>
      <c r="BZ256" s="117" t="str">
        <f t="shared" si="437"/>
        <v>OK</v>
      </c>
      <c r="CA256" s="104" t="str">
        <f t="shared" si="492"/>
        <v/>
      </c>
      <c r="CB256" s="104" t="str">
        <f t="shared" si="493"/>
        <v/>
      </c>
      <c r="CC256" s="104" t="str">
        <f t="shared" si="494"/>
        <v/>
      </c>
      <c r="CD256" s="109" t="str">
        <f t="shared" si="438"/>
        <v>FAILED CHECKS</v>
      </c>
      <c r="CE256" s="22"/>
      <c r="CF256" s="116" t="str">
        <f t="shared" si="495"/>
        <v>ERROR</v>
      </c>
      <c r="CG256" s="116" t="str">
        <f t="shared" si="496"/>
        <v>-</v>
      </c>
      <c r="CH256" s="116" t="str">
        <f t="shared" si="497"/>
        <v>-</v>
      </c>
      <c r="CI256" s="116" t="str">
        <f t="shared" si="498"/>
        <v>-</v>
      </c>
      <c r="CJ256" s="116">
        <f t="shared" si="439"/>
        <v>0</v>
      </c>
      <c r="CK256" s="116">
        <f t="shared" si="440"/>
        <v>0</v>
      </c>
      <c r="CL256" s="116">
        <f t="shared" si="441"/>
        <v>0</v>
      </c>
      <c r="CM256" s="116">
        <f t="shared" si="442"/>
        <v>0</v>
      </c>
      <c r="CN256" s="116">
        <f t="shared" si="443"/>
        <v>0</v>
      </c>
      <c r="CO256" s="116">
        <f t="shared" si="444"/>
        <v>0</v>
      </c>
      <c r="CP256" s="116">
        <f t="shared" si="445"/>
        <v>0</v>
      </c>
      <c r="CQ256" s="116">
        <f t="shared" si="446"/>
        <v>0</v>
      </c>
      <c r="CR256" s="116">
        <f t="shared" si="447"/>
        <v>0</v>
      </c>
      <c r="CS256" s="116">
        <f t="shared" si="448"/>
        <v>0</v>
      </c>
      <c r="CT256" s="116">
        <f t="shared" si="449"/>
        <v>0</v>
      </c>
      <c r="CU256" s="116">
        <f t="shared" si="450"/>
        <v>0</v>
      </c>
      <c r="CV256" s="116">
        <f t="shared" si="451"/>
        <v>0</v>
      </c>
      <c r="CW256" s="116">
        <f t="shared" si="452"/>
        <v>0</v>
      </c>
      <c r="CX256" s="116">
        <f t="shared" si="453"/>
        <v>0</v>
      </c>
      <c r="CY256" s="116">
        <f t="shared" si="454"/>
        <v>0</v>
      </c>
      <c r="CZ256" s="116">
        <f t="shared" si="455"/>
        <v>0</v>
      </c>
      <c r="DA256" s="116">
        <f t="shared" si="456"/>
        <v>0</v>
      </c>
      <c r="DB256" s="116">
        <f t="shared" si="457"/>
        <v>0</v>
      </c>
      <c r="DC256" s="116">
        <f t="shared" si="458"/>
        <v>0</v>
      </c>
      <c r="DD256" s="116">
        <f t="shared" si="459"/>
        <v>0</v>
      </c>
      <c r="DE256" s="116">
        <f t="shared" si="460"/>
        <v>0</v>
      </c>
      <c r="DF256" s="116">
        <f t="shared" si="461"/>
        <v>0</v>
      </c>
      <c r="DG256" s="116">
        <f t="shared" si="462"/>
        <v>0</v>
      </c>
      <c r="DH256" s="116">
        <f t="shared" si="463"/>
        <v>0</v>
      </c>
      <c r="DI256" s="116">
        <f t="shared" si="464"/>
        <v>0</v>
      </c>
      <c r="DJ256" s="116">
        <f t="shared" si="465"/>
        <v>0</v>
      </c>
      <c r="DK256" s="116">
        <f t="shared" si="466"/>
        <v>0</v>
      </c>
      <c r="DL256" s="116">
        <f t="shared" si="467"/>
        <v>0</v>
      </c>
      <c r="DM256" s="116">
        <f t="shared" si="468"/>
        <v>0</v>
      </c>
      <c r="DN256" s="116">
        <f t="shared" si="469"/>
        <v>0</v>
      </c>
      <c r="DO256" s="116">
        <f t="shared" si="470"/>
        <v>0</v>
      </c>
      <c r="DP256" s="116">
        <f t="shared" si="471"/>
        <v>0</v>
      </c>
      <c r="DQ256" s="116">
        <f t="shared" si="472"/>
        <v>0</v>
      </c>
      <c r="DR256" s="116">
        <f t="shared" si="473"/>
        <v>0</v>
      </c>
      <c r="DS256" s="116">
        <f t="shared" si="474"/>
        <v>0</v>
      </c>
      <c r="DT256" s="116">
        <f t="shared" si="480"/>
        <v>0</v>
      </c>
      <c r="DU256" s="116">
        <f t="shared" si="475"/>
        <v>0</v>
      </c>
      <c r="DV256" s="116">
        <f t="shared" si="499"/>
        <v>0</v>
      </c>
      <c r="DW256" s="116">
        <f t="shared" si="500"/>
        <v>0</v>
      </c>
      <c r="DX256" s="114" t="b">
        <f t="shared" si="389"/>
        <v>0</v>
      </c>
      <c r="DY256" s="116" t="str">
        <f t="shared" si="476"/>
        <v>FAILED CHECKS</v>
      </c>
      <c r="DZ256" s="2"/>
      <c r="EA256" s="105" t="str">
        <f t="shared" si="390"/>
        <v/>
      </c>
      <c r="EB256" s="2"/>
      <c r="EC256" s="105" t="str">
        <f t="shared" si="391"/>
        <v/>
      </c>
      <c r="ED256" s="2"/>
      <c r="EE256" s="105" t="str">
        <f t="shared" si="392"/>
        <v/>
      </c>
      <c r="EF256" s="2"/>
      <c r="EG256" s="6">
        <f t="shared" si="478"/>
        <v>246</v>
      </c>
      <c r="EH256" s="2"/>
      <c r="EI256" s="29" t="str">
        <f>IF(ISBLANK('IP Rules'!P256),"",'IP Rules'!P256)</f>
        <v/>
      </c>
      <c r="EJ256" s="2"/>
      <c r="EK256" s="29" t="str">
        <f>IF(ISBLANK('IP Rules'!R256),"",'IP Rules'!R256)</f>
        <v/>
      </c>
      <c r="EL256" s="2"/>
      <c r="EM256" s="29" t="str">
        <f>IF(ISBLANK('IP Rules'!T256),"",'IP Rules'!T256)</f>
        <v/>
      </c>
      <c r="EN256" s="2"/>
      <c r="EO256" s="7" t="str">
        <f t="shared" si="501"/>
        <v>NO</v>
      </c>
      <c r="EP256" s="7" t="str">
        <f t="shared" si="502"/>
        <v>NO</v>
      </c>
      <c r="EQ256" s="7" t="str">
        <f t="shared" si="503"/>
        <v/>
      </c>
      <c r="ER256" s="7" t="str">
        <f t="shared" si="504"/>
        <v/>
      </c>
      <c r="ES256" s="7" t="str">
        <f>IF(AND(ISNUMBER('IP Rules'!R256),'IP Rules'!R256&gt;=0,'IP Rules'!R256&lt;=65535),"GOOD","BAD")</f>
        <v>BAD</v>
      </c>
      <c r="ET256" s="7" t="str">
        <f>IF(OR(AND(ISNUMBER('IP Rules'!T256),'IP Rules'!T256&gt;=1,'IP Rules'!T256&lt;=65535,'IP Rules'!R256&lt;'IP Rules'!T256),'IP Rules'!T256=""),"GOOD","BAD")</f>
        <v>GOOD</v>
      </c>
      <c r="EU256" s="9" t="str">
        <f t="shared" si="505"/>
        <v/>
      </c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</row>
    <row r="257" spans="1:211" ht="15.75" thickBot="1">
      <c r="A257" s="2"/>
      <c r="B257" s="6">
        <f t="shared" si="477"/>
        <v>247</v>
      </c>
      <c r="C257" s="2"/>
      <c r="D257" s="48" t="str">
        <f>IF(ISBLANK('IP Rules'!H257),"",'IP Rules'!H257)</f>
        <v/>
      </c>
      <c r="E257" s="52" t="str">
        <f t="shared" si="393"/>
        <v/>
      </c>
      <c r="F257" s="52" t="str">
        <f t="shared" si="394"/>
        <v/>
      </c>
      <c r="G257" s="52" t="str">
        <f t="shared" si="395"/>
        <v/>
      </c>
      <c r="H257" s="52" t="str">
        <f t="shared" si="396"/>
        <v/>
      </c>
      <c r="I257" s="52" t="str">
        <f t="shared" si="397"/>
        <v/>
      </c>
      <c r="J257" s="52" t="str">
        <f t="shared" si="398"/>
        <v/>
      </c>
      <c r="K257" s="52" t="str">
        <f t="shared" si="399"/>
        <v/>
      </c>
      <c r="L257" s="52" t="str">
        <f t="shared" si="400"/>
        <v/>
      </c>
      <c r="M257" s="2"/>
      <c r="N257" s="52" t="str">
        <f t="shared" si="401"/>
        <v/>
      </c>
      <c r="O257" s="2"/>
      <c r="P257" s="103" t="str">
        <f>IF(UPPER('IP Rules'!H257)="ANY","",IF(LEN(TRIM('IP Rules'!J257))=0,"",'IP Rules'!J257))</f>
        <v/>
      </c>
      <c r="Q257" s="7" t="str">
        <f t="shared" si="402"/>
        <v/>
      </c>
      <c r="R257" s="109" t="str">
        <f t="shared" si="403"/>
        <v>MISSING</v>
      </c>
      <c r="S257" s="109" t="str">
        <f t="shared" si="404"/>
        <v>MISSING</v>
      </c>
      <c r="T257" s="109" t="str">
        <f t="shared" si="405"/>
        <v>MISSING</v>
      </c>
      <c r="U257" s="110" t="str">
        <f t="shared" si="406"/>
        <v>ERROR</v>
      </c>
      <c r="V257" s="111" t="str">
        <f t="shared" si="407"/>
        <v>ERROR</v>
      </c>
      <c r="W257" s="111" t="str">
        <f t="shared" si="408"/>
        <v>ERROR</v>
      </c>
      <c r="X257" s="111" t="str">
        <f t="shared" si="409"/>
        <v>ERROR</v>
      </c>
      <c r="Y257" s="109" t="str">
        <f t="shared" si="410"/>
        <v>ERROR</v>
      </c>
      <c r="Z257" s="110" t="str">
        <f t="shared" si="411"/>
        <v>ERROR</v>
      </c>
      <c r="AA257" s="109" t="str">
        <f t="shared" si="412"/>
        <v>ERROR</v>
      </c>
      <c r="AB257" s="109" t="str">
        <f t="shared" si="413"/>
        <v>ERROR</v>
      </c>
      <c r="AC257" s="109" t="str">
        <f t="shared" si="414"/>
        <v>ERROR</v>
      </c>
      <c r="AD257" s="109" t="str">
        <f t="shared" si="415"/>
        <v>ERROR</v>
      </c>
      <c r="AE257" s="110" t="str">
        <f t="shared" si="416"/>
        <v>ERROR</v>
      </c>
      <c r="AF257" s="7" t="str">
        <f t="shared" si="417"/>
        <v/>
      </c>
      <c r="AG257" s="104" t="str">
        <f t="shared" si="418"/>
        <v/>
      </c>
      <c r="AH257" s="104" t="str">
        <f t="shared" si="419"/>
        <v/>
      </c>
      <c r="AI257" s="104" t="str">
        <f t="shared" si="420"/>
        <v/>
      </c>
      <c r="AJ257" s="114" t="str">
        <f>IF(AND(Q257&lt;&gt;"ERROR",UPPER('IP Rules'!D257)="GLOBAL",UPPER(N257)="ANY"),"All_IPs","")</f>
        <v/>
      </c>
      <c r="AK257" s="114" t="str">
        <f>IF(AND(Q257&lt;&gt;"ERROR",UPPER('IP Rules'!D257)="NATIONAL",UPPER(N257)="ANY"),"GRP_ALL_CNSP_SUBNETS","")</f>
        <v/>
      </c>
      <c r="AL257" s="104" t="str">
        <f>IF(LEN(TRIM(D257))=0,"",IF(AND(Q257&lt;&gt;"ERROR",UPPER('IP Rules'!H257)&lt;&gt;"ANY"),AI257&amp;N257&amp;"_"&amp;AG257,""))</f>
        <v/>
      </c>
      <c r="AM257" s="109" t="str">
        <f t="shared" si="421"/>
        <v>FAILED CHECKS</v>
      </c>
      <c r="AN257" s="2"/>
      <c r="AO257" s="62" t="str">
        <f t="shared" si="388"/>
        <v/>
      </c>
      <c r="AP257" s="26"/>
      <c r="AQ257" s="62" t="str">
        <f t="shared" si="422"/>
        <v/>
      </c>
      <c r="AR257" s="26"/>
      <c r="AS257" s="6">
        <f>'IP Rules'!F257</f>
        <v>0</v>
      </c>
      <c r="AT257" s="2"/>
      <c r="AU257" s="6">
        <f t="shared" si="423"/>
        <v>247</v>
      </c>
      <c r="AV257" s="2"/>
      <c r="AW257" s="46" t="str">
        <f>IF(ISBLANK('IP Rules'!L257),"",'IP Rules'!L257)</f>
        <v/>
      </c>
      <c r="AX257" s="2"/>
      <c r="AY257" s="52" t="str">
        <f t="shared" si="424"/>
        <v/>
      </c>
      <c r="AZ257" s="52" t="str">
        <f t="shared" si="425"/>
        <v/>
      </c>
      <c r="BA257" s="52" t="str">
        <f t="shared" si="426"/>
        <v/>
      </c>
      <c r="BB257" s="52" t="str">
        <f t="shared" si="427"/>
        <v/>
      </c>
      <c r="BC257" s="52" t="str">
        <f t="shared" si="428"/>
        <v/>
      </c>
      <c r="BD257" s="52" t="str">
        <f t="shared" si="429"/>
        <v/>
      </c>
      <c r="BE257" s="52" t="str">
        <f t="shared" si="430"/>
        <v/>
      </c>
      <c r="BF257" s="52" t="str">
        <f t="shared" si="431"/>
        <v/>
      </c>
      <c r="BG257" s="52" t="str">
        <f t="shared" si="432"/>
        <v/>
      </c>
      <c r="BH257" s="2"/>
      <c r="BI257" s="103" t="str">
        <f>IF(ISBLANK('IP Rules'!N257),"",'IP Rules'!N257)</f>
        <v/>
      </c>
      <c r="BJ257" s="110" t="str">
        <f t="shared" si="481"/>
        <v/>
      </c>
      <c r="BK257" s="109" t="str">
        <f t="shared" si="482"/>
        <v>MISSING</v>
      </c>
      <c r="BL257" s="109" t="str">
        <f t="shared" si="483"/>
        <v>MISSING</v>
      </c>
      <c r="BM257" s="109" t="str">
        <f t="shared" si="484"/>
        <v>MISSING</v>
      </c>
      <c r="BN257" s="110" t="str">
        <f t="shared" si="485"/>
        <v>ERROR</v>
      </c>
      <c r="BO257" s="111" t="str">
        <f t="shared" si="486"/>
        <v>ERROR</v>
      </c>
      <c r="BP257" s="111" t="str">
        <f t="shared" si="487"/>
        <v>ERROR</v>
      </c>
      <c r="BQ257" s="111" t="str">
        <f t="shared" si="488"/>
        <v>ERROR</v>
      </c>
      <c r="BR257" s="109" t="str">
        <f t="shared" si="489"/>
        <v>ERROR</v>
      </c>
      <c r="BS257" s="110" t="str">
        <f t="shared" si="490"/>
        <v>ERROR</v>
      </c>
      <c r="BT257" s="109" t="str">
        <f t="shared" si="433"/>
        <v>ERROR</v>
      </c>
      <c r="BU257" s="109" t="str">
        <f t="shared" si="434"/>
        <v>ERROR</v>
      </c>
      <c r="BV257" s="109" t="str">
        <f t="shared" si="435"/>
        <v>ERROR</v>
      </c>
      <c r="BW257" s="109" t="str">
        <f t="shared" si="436"/>
        <v>ERROR</v>
      </c>
      <c r="BX257" s="110" t="str">
        <f t="shared" si="491"/>
        <v>ERROR</v>
      </c>
      <c r="BY257" s="110" t="str">
        <f t="shared" si="479"/>
        <v/>
      </c>
      <c r="BZ257" s="117" t="str">
        <f t="shared" si="437"/>
        <v>OK</v>
      </c>
      <c r="CA257" s="104" t="str">
        <f t="shared" si="492"/>
        <v/>
      </c>
      <c r="CB257" s="104" t="str">
        <f t="shared" si="493"/>
        <v/>
      </c>
      <c r="CC257" s="104" t="str">
        <f t="shared" si="494"/>
        <v/>
      </c>
      <c r="CD257" s="109" t="str">
        <f t="shared" si="438"/>
        <v>FAILED CHECKS</v>
      </c>
      <c r="CE257" s="22"/>
      <c r="CF257" s="116" t="str">
        <f t="shared" si="495"/>
        <v>ERROR</v>
      </c>
      <c r="CG257" s="116" t="str">
        <f t="shared" si="496"/>
        <v>-</v>
      </c>
      <c r="CH257" s="116" t="str">
        <f t="shared" si="497"/>
        <v>-</v>
      </c>
      <c r="CI257" s="116" t="str">
        <f t="shared" si="498"/>
        <v>-</v>
      </c>
      <c r="CJ257" s="116">
        <f t="shared" si="439"/>
        <v>0</v>
      </c>
      <c r="CK257" s="116">
        <f t="shared" si="440"/>
        <v>0</v>
      </c>
      <c r="CL257" s="116">
        <f t="shared" si="441"/>
        <v>0</v>
      </c>
      <c r="CM257" s="116">
        <f t="shared" si="442"/>
        <v>0</v>
      </c>
      <c r="CN257" s="116">
        <f t="shared" si="443"/>
        <v>0</v>
      </c>
      <c r="CO257" s="116">
        <f t="shared" si="444"/>
        <v>0</v>
      </c>
      <c r="CP257" s="116">
        <f t="shared" si="445"/>
        <v>0</v>
      </c>
      <c r="CQ257" s="116">
        <f t="shared" si="446"/>
        <v>0</v>
      </c>
      <c r="CR257" s="116">
        <f t="shared" si="447"/>
        <v>0</v>
      </c>
      <c r="CS257" s="116">
        <f t="shared" si="448"/>
        <v>0</v>
      </c>
      <c r="CT257" s="116">
        <f t="shared" si="449"/>
        <v>0</v>
      </c>
      <c r="CU257" s="116">
        <f t="shared" si="450"/>
        <v>0</v>
      </c>
      <c r="CV257" s="116">
        <f t="shared" si="451"/>
        <v>0</v>
      </c>
      <c r="CW257" s="116">
        <f t="shared" si="452"/>
        <v>0</v>
      </c>
      <c r="CX257" s="116">
        <f t="shared" si="453"/>
        <v>0</v>
      </c>
      <c r="CY257" s="116">
        <f t="shared" si="454"/>
        <v>0</v>
      </c>
      <c r="CZ257" s="116">
        <f t="shared" si="455"/>
        <v>0</v>
      </c>
      <c r="DA257" s="116">
        <f t="shared" si="456"/>
        <v>0</v>
      </c>
      <c r="DB257" s="116">
        <f t="shared" si="457"/>
        <v>0</v>
      </c>
      <c r="DC257" s="116">
        <f t="shared" si="458"/>
        <v>0</v>
      </c>
      <c r="DD257" s="116">
        <f t="shared" si="459"/>
        <v>0</v>
      </c>
      <c r="DE257" s="116">
        <f t="shared" si="460"/>
        <v>0</v>
      </c>
      <c r="DF257" s="116">
        <f t="shared" si="461"/>
        <v>0</v>
      </c>
      <c r="DG257" s="116">
        <f t="shared" si="462"/>
        <v>0</v>
      </c>
      <c r="DH257" s="116">
        <f t="shared" si="463"/>
        <v>0</v>
      </c>
      <c r="DI257" s="116">
        <f t="shared" si="464"/>
        <v>0</v>
      </c>
      <c r="DJ257" s="116">
        <f t="shared" si="465"/>
        <v>0</v>
      </c>
      <c r="DK257" s="116">
        <f t="shared" si="466"/>
        <v>0</v>
      </c>
      <c r="DL257" s="116">
        <f t="shared" si="467"/>
        <v>0</v>
      </c>
      <c r="DM257" s="116">
        <f t="shared" si="468"/>
        <v>0</v>
      </c>
      <c r="DN257" s="116">
        <f t="shared" si="469"/>
        <v>0</v>
      </c>
      <c r="DO257" s="116">
        <f t="shared" si="470"/>
        <v>0</v>
      </c>
      <c r="DP257" s="116">
        <f t="shared" si="471"/>
        <v>0</v>
      </c>
      <c r="DQ257" s="116">
        <f t="shared" si="472"/>
        <v>0</v>
      </c>
      <c r="DR257" s="116">
        <f t="shared" si="473"/>
        <v>0</v>
      </c>
      <c r="DS257" s="116">
        <f t="shared" si="474"/>
        <v>0</v>
      </c>
      <c r="DT257" s="116">
        <f t="shared" si="480"/>
        <v>0</v>
      </c>
      <c r="DU257" s="116">
        <f t="shared" si="475"/>
        <v>0</v>
      </c>
      <c r="DV257" s="116">
        <f t="shared" si="499"/>
        <v>0</v>
      </c>
      <c r="DW257" s="116">
        <f t="shared" si="500"/>
        <v>0</v>
      </c>
      <c r="DX257" s="114" t="b">
        <f t="shared" si="389"/>
        <v>0</v>
      </c>
      <c r="DY257" s="116" t="str">
        <f t="shared" si="476"/>
        <v>FAILED CHECKS</v>
      </c>
      <c r="DZ257" s="2"/>
      <c r="EA257" s="105" t="str">
        <f t="shared" si="390"/>
        <v/>
      </c>
      <c r="EB257" s="2"/>
      <c r="EC257" s="105" t="str">
        <f t="shared" si="391"/>
        <v/>
      </c>
      <c r="ED257" s="2"/>
      <c r="EE257" s="105" t="str">
        <f t="shared" si="392"/>
        <v/>
      </c>
      <c r="EF257" s="2"/>
      <c r="EG257" s="6">
        <f t="shared" si="478"/>
        <v>247</v>
      </c>
      <c r="EH257" s="2"/>
      <c r="EI257" s="29" t="str">
        <f>IF(ISBLANK('IP Rules'!P257),"",'IP Rules'!P257)</f>
        <v/>
      </c>
      <c r="EJ257" s="2"/>
      <c r="EK257" s="29" t="str">
        <f>IF(ISBLANK('IP Rules'!R257),"",'IP Rules'!R257)</f>
        <v/>
      </c>
      <c r="EL257" s="2"/>
      <c r="EM257" s="29" t="str">
        <f>IF(ISBLANK('IP Rules'!T257),"",'IP Rules'!T257)</f>
        <v/>
      </c>
      <c r="EN257" s="2"/>
      <c r="EO257" s="7" t="str">
        <f t="shared" si="501"/>
        <v>NO</v>
      </c>
      <c r="EP257" s="7" t="str">
        <f t="shared" si="502"/>
        <v>NO</v>
      </c>
      <c r="EQ257" s="7" t="str">
        <f t="shared" si="503"/>
        <v/>
      </c>
      <c r="ER257" s="7" t="str">
        <f t="shared" si="504"/>
        <v/>
      </c>
      <c r="ES257" s="7" t="str">
        <f>IF(AND(ISNUMBER('IP Rules'!R257),'IP Rules'!R257&gt;=0,'IP Rules'!R257&lt;=65535),"GOOD","BAD")</f>
        <v>BAD</v>
      </c>
      <c r="ET257" s="7" t="str">
        <f>IF(OR(AND(ISNUMBER('IP Rules'!T257),'IP Rules'!T257&gt;=1,'IP Rules'!T257&lt;=65535,'IP Rules'!R257&lt;'IP Rules'!T257),'IP Rules'!T257=""),"GOOD","BAD")</f>
        <v>GOOD</v>
      </c>
      <c r="EU257" s="9" t="str">
        <f t="shared" si="505"/>
        <v/>
      </c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</row>
    <row r="258" spans="1:211" ht="15.75" thickBot="1">
      <c r="A258" s="2"/>
      <c r="B258" s="6">
        <f t="shared" si="477"/>
        <v>248</v>
      </c>
      <c r="C258" s="2"/>
      <c r="D258" s="48" t="str">
        <f>IF(ISBLANK('IP Rules'!H258),"",'IP Rules'!H258)</f>
        <v/>
      </c>
      <c r="E258" s="52" t="str">
        <f t="shared" si="393"/>
        <v/>
      </c>
      <c r="F258" s="52" t="str">
        <f t="shared" si="394"/>
        <v/>
      </c>
      <c r="G258" s="52" t="str">
        <f t="shared" si="395"/>
        <v/>
      </c>
      <c r="H258" s="52" t="str">
        <f t="shared" si="396"/>
        <v/>
      </c>
      <c r="I258" s="52" t="str">
        <f t="shared" si="397"/>
        <v/>
      </c>
      <c r="J258" s="52" t="str">
        <f t="shared" si="398"/>
        <v/>
      </c>
      <c r="K258" s="52" t="str">
        <f t="shared" si="399"/>
        <v/>
      </c>
      <c r="L258" s="52" t="str">
        <f t="shared" si="400"/>
        <v/>
      </c>
      <c r="M258" s="2"/>
      <c r="N258" s="52" t="str">
        <f t="shared" si="401"/>
        <v/>
      </c>
      <c r="O258" s="2"/>
      <c r="P258" s="103" t="str">
        <f>IF(UPPER('IP Rules'!H258)="ANY","",IF(LEN(TRIM('IP Rules'!J258))=0,"",'IP Rules'!J258))</f>
        <v/>
      </c>
      <c r="Q258" s="7" t="str">
        <f t="shared" si="402"/>
        <v/>
      </c>
      <c r="R258" s="109" t="str">
        <f t="shared" si="403"/>
        <v>MISSING</v>
      </c>
      <c r="S258" s="109" t="str">
        <f t="shared" si="404"/>
        <v>MISSING</v>
      </c>
      <c r="T258" s="109" t="str">
        <f t="shared" si="405"/>
        <v>MISSING</v>
      </c>
      <c r="U258" s="110" t="str">
        <f t="shared" si="406"/>
        <v>ERROR</v>
      </c>
      <c r="V258" s="111" t="str">
        <f t="shared" si="407"/>
        <v>ERROR</v>
      </c>
      <c r="W258" s="111" t="str">
        <f t="shared" si="408"/>
        <v>ERROR</v>
      </c>
      <c r="X258" s="111" t="str">
        <f t="shared" si="409"/>
        <v>ERROR</v>
      </c>
      <c r="Y258" s="109" t="str">
        <f t="shared" si="410"/>
        <v>ERROR</v>
      </c>
      <c r="Z258" s="110" t="str">
        <f t="shared" si="411"/>
        <v>ERROR</v>
      </c>
      <c r="AA258" s="109" t="str">
        <f t="shared" si="412"/>
        <v>ERROR</v>
      </c>
      <c r="AB258" s="109" t="str">
        <f t="shared" si="413"/>
        <v>ERROR</v>
      </c>
      <c r="AC258" s="109" t="str">
        <f t="shared" si="414"/>
        <v>ERROR</v>
      </c>
      <c r="AD258" s="109" t="str">
        <f t="shared" si="415"/>
        <v>ERROR</v>
      </c>
      <c r="AE258" s="110" t="str">
        <f t="shared" si="416"/>
        <v>ERROR</v>
      </c>
      <c r="AF258" s="7" t="str">
        <f t="shared" si="417"/>
        <v/>
      </c>
      <c r="AG258" s="104" t="str">
        <f t="shared" si="418"/>
        <v/>
      </c>
      <c r="AH258" s="104" t="str">
        <f t="shared" si="419"/>
        <v/>
      </c>
      <c r="AI258" s="104" t="str">
        <f t="shared" si="420"/>
        <v/>
      </c>
      <c r="AJ258" s="114" t="str">
        <f>IF(AND(Q258&lt;&gt;"ERROR",UPPER('IP Rules'!D258)="GLOBAL",UPPER(N258)="ANY"),"All_IPs","")</f>
        <v/>
      </c>
      <c r="AK258" s="114" t="str">
        <f>IF(AND(Q258&lt;&gt;"ERROR",UPPER('IP Rules'!D258)="NATIONAL",UPPER(N258)="ANY"),"GRP_ALL_CNSP_SUBNETS","")</f>
        <v/>
      </c>
      <c r="AL258" s="104" t="str">
        <f>IF(LEN(TRIM(D258))=0,"",IF(AND(Q258&lt;&gt;"ERROR",UPPER('IP Rules'!H258)&lt;&gt;"ANY"),AI258&amp;N258&amp;"_"&amp;AG258,""))</f>
        <v/>
      </c>
      <c r="AM258" s="109" t="str">
        <f t="shared" si="421"/>
        <v>FAILED CHECKS</v>
      </c>
      <c r="AN258" s="2"/>
      <c r="AO258" s="62" t="str">
        <f t="shared" si="388"/>
        <v/>
      </c>
      <c r="AP258" s="26"/>
      <c r="AQ258" s="62" t="str">
        <f t="shared" si="422"/>
        <v/>
      </c>
      <c r="AR258" s="26"/>
      <c r="AS258" s="6">
        <f>'IP Rules'!F258</f>
        <v>0</v>
      </c>
      <c r="AT258" s="2"/>
      <c r="AU258" s="6">
        <f t="shared" si="423"/>
        <v>248</v>
      </c>
      <c r="AV258" s="2"/>
      <c r="AW258" s="46" t="str">
        <f>IF(ISBLANK('IP Rules'!L258),"",'IP Rules'!L258)</f>
        <v/>
      </c>
      <c r="AX258" s="2"/>
      <c r="AY258" s="52" t="str">
        <f t="shared" si="424"/>
        <v/>
      </c>
      <c r="AZ258" s="52" t="str">
        <f t="shared" si="425"/>
        <v/>
      </c>
      <c r="BA258" s="52" t="str">
        <f t="shared" si="426"/>
        <v/>
      </c>
      <c r="BB258" s="52" t="str">
        <f t="shared" si="427"/>
        <v/>
      </c>
      <c r="BC258" s="52" t="str">
        <f t="shared" si="428"/>
        <v/>
      </c>
      <c r="BD258" s="52" t="str">
        <f t="shared" si="429"/>
        <v/>
      </c>
      <c r="BE258" s="52" t="str">
        <f t="shared" si="430"/>
        <v/>
      </c>
      <c r="BF258" s="52" t="str">
        <f t="shared" si="431"/>
        <v/>
      </c>
      <c r="BG258" s="52" t="str">
        <f t="shared" si="432"/>
        <v/>
      </c>
      <c r="BH258" s="2"/>
      <c r="BI258" s="103" t="str">
        <f>IF(ISBLANK('IP Rules'!N258),"",'IP Rules'!N258)</f>
        <v/>
      </c>
      <c r="BJ258" s="110" t="str">
        <f t="shared" si="481"/>
        <v/>
      </c>
      <c r="BK258" s="109" t="str">
        <f t="shared" si="482"/>
        <v>MISSING</v>
      </c>
      <c r="BL258" s="109" t="str">
        <f t="shared" si="483"/>
        <v>MISSING</v>
      </c>
      <c r="BM258" s="109" t="str">
        <f t="shared" si="484"/>
        <v>MISSING</v>
      </c>
      <c r="BN258" s="110" t="str">
        <f t="shared" si="485"/>
        <v>ERROR</v>
      </c>
      <c r="BO258" s="111" t="str">
        <f t="shared" si="486"/>
        <v>ERROR</v>
      </c>
      <c r="BP258" s="111" t="str">
        <f t="shared" si="487"/>
        <v>ERROR</v>
      </c>
      <c r="BQ258" s="111" t="str">
        <f t="shared" si="488"/>
        <v>ERROR</v>
      </c>
      <c r="BR258" s="109" t="str">
        <f t="shared" si="489"/>
        <v>ERROR</v>
      </c>
      <c r="BS258" s="110" t="str">
        <f t="shared" si="490"/>
        <v>ERROR</v>
      </c>
      <c r="BT258" s="109" t="str">
        <f t="shared" si="433"/>
        <v>ERROR</v>
      </c>
      <c r="BU258" s="109" t="str">
        <f t="shared" si="434"/>
        <v>ERROR</v>
      </c>
      <c r="BV258" s="109" t="str">
        <f t="shared" si="435"/>
        <v>ERROR</v>
      </c>
      <c r="BW258" s="109" t="str">
        <f t="shared" si="436"/>
        <v>ERROR</v>
      </c>
      <c r="BX258" s="110" t="str">
        <f t="shared" si="491"/>
        <v>ERROR</v>
      </c>
      <c r="BY258" s="110" t="str">
        <f t="shared" si="479"/>
        <v/>
      </c>
      <c r="BZ258" s="117" t="str">
        <f t="shared" si="437"/>
        <v>OK</v>
      </c>
      <c r="CA258" s="104" t="str">
        <f t="shared" si="492"/>
        <v/>
      </c>
      <c r="CB258" s="104" t="str">
        <f t="shared" si="493"/>
        <v/>
      </c>
      <c r="CC258" s="104" t="str">
        <f t="shared" si="494"/>
        <v/>
      </c>
      <c r="CD258" s="109" t="str">
        <f t="shared" si="438"/>
        <v>FAILED CHECKS</v>
      </c>
      <c r="CE258" s="22"/>
      <c r="CF258" s="116" t="str">
        <f t="shared" si="495"/>
        <v>ERROR</v>
      </c>
      <c r="CG258" s="116" t="str">
        <f t="shared" si="496"/>
        <v>-</v>
      </c>
      <c r="CH258" s="116" t="str">
        <f t="shared" si="497"/>
        <v>-</v>
      </c>
      <c r="CI258" s="116" t="str">
        <f t="shared" si="498"/>
        <v>-</v>
      </c>
      <c r="CJ258" s="116">
        <f t="shared" si="439"/>
        <v>0</v>
      </c>
      <c r="CK258" s="116">
        <f t="shared" si="440"/>
        <v>0</v>
      </c>
      <c r="CL258" s="116">
        <f t="shared" si="441"/>
        <v>0</v>
      </c>
      <c r="CM258" s="116">
        <f t="shared" si="442"/>
        <v>0</v>
      </c>
      <c r="CN258" s="116">
        <f t="shared" si="443"/>
        <v>0</v>
      </c>
      <c r="CO258" s="116">
        <f t="shared" si="444"/>
        <v>0</v>
      </c>
      <c r="CP258" s="116">
        <f t="shared" si="445"/>
        <v>0</v>
      </c>
      <c r="CQ258" s="116">
        <f t="shared" si="446"/>
        <v>0</v>
      </c>
      <c r="CR258" s="116">
        <f t="shared" si="447"/>
        <v>0</v>
      </c>
      <c r="CS258" s="116">
        <f t="shared" si="448"/>
        <v>0</v>
      </c>
      <c r="CT258" s="116">
        <f t="shared" si="449"/>
        <v>0</v>
      </c>
      <c r="CU258" s="116">
        <f t="shared" si="450"/>
        <v>0</v>
      </c>
      <c r="CV258" s="116">
        <f t="shared" si="451"/>
        <v>0</v>
      </c>
      <c r="CW258" s="116">
        <f t="shared" si="452"/>
        <v>0</v>
      </c>
      <c r="CX258" s="116">
        <f t="shared" si="453"/>
        <v>0</v>
      </c>
      <c r="CY258" s="116">
        <f t="shared" si="454"/>
        <v>0</v>
      </c>
      <c r="CZ258" s="116">
        <f t="shared" si="455"/>
        <v>0</v>
      </c>
      <c r="DA258" s="116">
        <f t="shared" si="456"/>
        <v>0</v>
      </c>
      <c r="DB258" s="116">
        <f t="shared" si="457"/>
        <v>0</v>
      </c>
      <c r="DC258" s="116">
        <f t="shared" si="458"/>
        <v>0</v>
      </c>
      <c r="DD258" s="116">
        <f t="shared" si="459"/>
        <v>0</v>
      </c>
      <c r="DE258" s="116">
        <f t="shared" si="460"/>
        <v>0</v>
      </c>
      <c r="DF258" s="116">
        <f t="shared" si="461"/>
        <v>0</v>
      </c>
      <c r="DG258" s="116">
        <f t="shared" si="462"/>
        <v>0</v>
      </c>
      <c r="DH258" s="116">
        <f t="shared" si="463"/>
        <v>0</v>
      </c>
      <c r="DI258" s="116">
        <f t="shared" si="464"/>
        <v>0</v>
      </c>
      <c r="DJ258" s="116">
        <f t="shared" si="465"/>
        <v>0</v>
      </c>
      <c r="DK258" s="116">
        <f t="shared" si="466"/>
        <v>0</v>
      </c>
      <c r="DL258" s="116">
        <f t="shared" si="467"/>
        <v>0</v>
      </c>
      <c r="DM258" s="116">
        <f t="shared" si="468"/>
        <v>0</v>
      </c>
      <c r="DN258" s="116">
        <f t="shared" si="469"/>
        <v>0</v>
      </c>
      <c r="DO258" s="116">
        <f t="shared" si="470"/>
        <v>0</v>
      </c>
      <c r="DP258" s="116">
        <f t="shared" si="471"/>
        <v>0</v>
      </c>
      <c r="DQ258" s="116">
        <f t="shared" si="472"/>
        <v>0</v>
      </c>
      <c r="DR258" s="116">
        <f t="shared" si="473"/>
        <v>0</v>
      </c>
      <c r="DS258" s="116">
        <f t="shared" si="474"/>
        <v>0</v>
      </c>
      <c r="DT258" s="116">
        <f t="shared" si="480"/>
        <v>0</v>
      </c>
      <c r="DU258" s="116">
        <f t="shared" si="475"/>
        <v>0</v>
      </c>
      <c r="DV258" s="116">
        <f t="shared" si="499"/>
        <v>0</v>
      </c>
      <c r="DW258" s="116">
        <f t="shared" si="500"/>
        <v>0</v>
      </c>
      <c r="DX258" s="114" t="b">
        <f t="shared" si="389"/>
        <v>0</v>
      </c>
      <c r="DY258" s="116" t="str">
        <f t="shared" si="476"/>
        <v>FAILED CHECKS</v>
      </c>
      <c r="DZ258" s="2"/>
      <c r="EA258" s="105" t="str">
        <f t="shared" si="390"/>
        <v/>
      </c>
      <c r="EB258" s="2"/>
      <c r="EC258" s="105" t="str">
        <f t="shared" si="391"/>
        <v/>
      </c>
      <c r="ED258" s="2"/>
      <c r="EE258" s="105" t="str">
        <f t="shared" si="392"/>
        <v/>
      </c>
      <c r="EF258" s="2"/>
      <c r="EG258" s="6">
        <f t="shared" si="478"/>
        <v>248</v>
      </c>
      <c r="EH258" s="2"/>
      <c r="EI258" s="29" t="str">
        <f>IF(ISBLANK('IP Rules'!P258),"",'IP Rules'!P258)</f>
        <v/>
      </c>
      <c r="EJ258" s="2"/>
      <c r="EK258" s="29" t="str">
        <f>IF(ISBLANK('IP Rules'!R258),"",'IP Rules'!R258)</f>
        <v/>
      </c>
      <c r="EL258" s="2"/>
      <c r="EM258" s="29" t="str">
        <f>IF(ISBLANK('IP Rules'!T258),"",'IP Rules'!T258)</f>
        <v/>
      </c>
      <c r="EN258" s="2"/>
      <c r="EO258" s="7" t="str">
        <f t="shared" si="501"/>
        <v>NO</v>
      </c>
      <c r="EP258" s="7" t="str">
        <f t="shared" si="502"/>
        <v>NO</v>
      </c>
      <c r="EQ258" s="7" t="str">
        <f t="shared" si="503"/>
        <v/>
      </c>
      <c r="ER258" s="7" t="str">
        <f t="shared" si="504"/>
        <v/>
      </c>
      <c r="ES258" s="7" t="str">
        <f>IF(AND(ISNUMBER('IP Rules'!R258),'IP Rules'!R258&gt;=0,'IP Rules'!R258&lt;=65535),"GOOD","BAD")</f>
        <v>BAD</v>
      </c>
      <c r="ET258" s="7" t="str">
        <f>IF(OR(AND(ISNUMBER('IP Rules'!T258),'IP Rules'!T258&gt;=1,'IP Rules'!T258&lt;=65535,'IP Rules'!R258&lt;'IP Rules'!T258),'IP Rules'!T258=""),"GOOD","BAD")</f>
        <v>GOOD</v>
      </c>
      <c r="EU258" s="9" t="str">
        <f t="shared" si="505"/>
        <v/>
      </c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</row>
    <row r="259" spans="1:211" ht="15.75" thickBot="1">
      <c r="A259" s="2"/>
      <c r="B259" s="6">
        <f t="shared" si="477"/>
        <v>249</v>
      </c>
      <c r="C259" s="2"/>
      <c r="D259" s="48" t="str">
        <f>IF(ISBLANK('IP Rules'!H259),"",'IP Rules'!H259)</f>
        <v/>
      </c>
      <c r="E259" s="52" t="str">
        <f t="shared" si="393"/>
        <v/>
      </c>
      <c r="F259" s="52" t="str">
        <f t="shared" si="394"/>
        <v/>
      </c>
      <c r="G259" s="52" t="str">
        <f t="shared" si="395"/>
        <v/>
      </c>
      <c r="H259" s="52" t="str">
        <f t="shared" si="396"/>
        <v/>
      </c>
      <c r="I259" s="52" t="str">
        <f t="shared" si="397"/>
        <v/>
      </c>
      <c r="J259" s="52" t="str">
        <f t="shared" si="398"/>
        <v/>
      </c>
      <c r="K259" s="52" t="str">
        <f t="shared" si="399"/>
        <v/>
      </c>
      <c r="L259" s="52" t="str">
        <f t="shared" si="400"/>
        <v/>
      </c>
      <c r="M259" s="2"/>
      <c r="N259" s="52" t="str">
        <f t="shared" si="401"/>
        <v/>
      </c>
      <c r="O259" s="2"/>
      <c r="P259" s="103" t="str">
        <f>IF(UPPER('IP Rules'!H259)="ANY","",IF(LEN(TRIM('IP Rules'!J259))=0,"",'IP Rules'!J259))</f>
        <v/>
      </c>
      <c r="Q259" s="7" t="str">
        <f t="shared" si="402"/>
        <v/>
      </c>
      <c r="R259" s="109" t="str">
        <f t="shared" si="403"/>
        <v>MISSING</v>
      </c>
      <c r="S259" s="109" t="str">
        <f t="shared" si="404"/>
        <v>MISSING</v>
      </c>
      <c r="T259" s="109" t="str">
        <f t="shared" si="405"/>
        <v>MISSING</v>
      </c>
      <c r="U259" s="110" t="str">
        <f t="shared" si="406"/>
        <v>ERROR</v>
      </c>
      <c r="V259" s="111" t="str">
        <f t="shared" si="407"/>
        <v>ERROR</v>
      </c>
      <c r="W259" s="111" t="str">
        <f t="shared" si="408"/>
        <v>ERROR</v>
      </c>
      <c r="X259" s="111" t="str">
        <f t="shared" si="409"/>
        <v>ERROR</v>
      </c>
      <c r="Y259" s="109" t="str">
        <f t="shared" si="410"/>
        <v>ERROR</v>
      </c>
      <c r="Z259" s="110" t="str">
        <f t="shared" si="411"/>
        <v>ERROR</v>
      </c>
      <c r="AA259" s="109" t="str">
        <f t="shared" si="412"/>
        <v>ERROR</v>
      </c>
      <c r="AB259" s="109" t="str">
        <f t="shared" si="413"/>
        <v>ERROR</v>
      </c>
      <c r="AC259" s="109" t="str">
        <f t="shared" si="414"/>
        <v>ERROR</v>
      </c>
      <c r="AD259" s="109" t="str">
        <f t="shared" si="415"/>
        <v>ERROR</v>
      </c>
      <c r="AE259" s="110" t="str">
        <f t="shared" si="416"/>
        <v>ERROR</v>
      </c>
      <c r="AF259" s="7" t="str">
        <f t="shared" si="417"/>
        <v/>
      </c>
      <c r="AG259" s="104" t="str">
        <f t="shared" si="418"/>
        <v/>
      </c>
      <c r="AH259" s="104" t="str">
        <f t="shared" si="419"/>
        <v/>
      </c>
      <c r="AI259" s="104" t="str">
        <f t="shared" si="420"/>
        <v/>
      </c>
      <c r="AJ259" s="114" t="str">
        <f>IF(AND(Q259&lt;&gt;"ERROR",UPPER('IP Rules'!D259)="GLOBAL",UPPER(N259)="ANY"),"All_IPs","")</f>
        <v/>
      </c>
      <c r="AK259" s="114" t="str">
        <f>IF(AND(Q259&lt;&gt;"ERROR",UPPER('IP Rules'!D259)="NATIONAL",UPPER(N259)="ANY"),"GRP_ALL_CNSP_SUBNETS","")</f>
        <v/>
      </c>
      <c r="AL259" s="104" t="str">
        <f>IF(LEN(TRIM(D259))=0,"",IF(AND(Q259&lt;&gt;"ERROR",UPPER('IP Rules'!H259)&lt;&gt;"ANY"),AI259&amp;N259&amp;"_"&amp;AG259,""))</f>
        <v/>
      </c>
      <c r="AM259" s="109" t="str">
        <f t="shared" si="421"/>
        <v>FAILED CHECKS</v>
      </c>
      <c r="AN259" s="2"/>
      <c r="AO259" s="62" t="str">
        <f t="shared" si="388"/>
        <v/>
      </c>
      <c r="AP259" s="26"/>
      <c r="AQ259" s="62" t="str">
        <f t="shared" si="422"/>
        <v/>
      </c>
      <c r="AR259" s="26"/>
      <c r="AS259" s="6">
        <f>'IP Rules'!F259</f>
        <v>0</v>
      </c>
      <c r="AT259" s="2"/>
      <c r="AU259" s="6">
        <f t="shared" si="423"/>
        <v>249</v>
      </c>
      <c r="AV259" s="2"/>
      <c r="AW259" s="46" t="str">
        <f>IF(ISBLANK('IP Rules'!L259),"",'IP Rules'!L259)</f>
        <v/>
      </c>
      <c r="AX259" s="2"/>
      <c r="AY259" s="52" t="str">
        <f t="shared" si="424"/>
        <v/>
      </c>
      <c r="AZ259" s="52" t="str">
        <f t="shared" si="425"/>
        <v/>
      </c>
      <c r="BA259" s="52" t="str">
        <f t="shared" si="426"/>
        <v/>
      </c>
      <c r="BB259" s="52" t="str">
        <f t="shared" si="427"/>
        <v/>
      </c>
      <c r="BC259" s="52" t="str">
        <f t="shared" si="428"/>
        <v/>
      </c>
      <c r="BD259" s="52" t="str">
        <f t="shared" si="429"/>
        <v/>
      </c>
      <c r="BE259" s="52" t="str">
        <f t="shared" si="430"/>
        <v/>
      </c>
      <c r="BF259" s="52" t="str">
        <f t="shared" si="431"/>
        <v/>
      </c>
      <c r="BG259" s="52" t="str">
        <f t="shared" si="432"/>
        <v/>
      </c>
      <c r="BH259" s="2"/>
      <c r="BI259" s="103" t="str">
        <f>IF(ISBLANK('IP Rules'!N259),"",'IP Rules'!N259)</f>
        <v/>
      </c>
      <c r="BJ259" s="110" t="str">
        <f t="shared" si="481"/>
        <v/>
      </c>
      <c r="BK259" s="109" t="str">
        <f t="shared" si="482"/>
        <v>MISSING</v>
      </c>
      <c r="BL259" s="109" t="str">
        <f t="shared" si="483"/>
        <v>MISSING</v>
      </c>
      <c r="BM259" s="109" t="str">
        <f t="shared" si="484"/>
        <v>MISSING</v>
      </c>
      <c r="BN259" s="110" t="str">
        <f t="shared" si="485"/>
        <v>ERROR</v>
      </c>
      <c r="BO259" s="111" t="str">
        <f t="shared" si="486"/>
        <v>ERROR</v>
      </c>
      <c r="BP259" s="111" t="str">
        <f t="shared" si="487"/>
        <v>ERROR</v>
      </c>
      <c r="BQ259" s="111" t="str">
        <f t="shared" si="488"/>
        <v>ERROR</v>
      </c>
      <c r="BR259" s="109" t="str">
        <f t="shared" si="489"/>
        <v>ERROR</v>
      </c>
      <c r="BS259" s="110" t="str">
        <f t="shared" si="490"/>
        <v>ERROR</v>
      </c>
      <c r="BT259" s="109" t="str">
        <f t="shared" si="433"/>
        <v>ERROR</v>
      </c>
      <c r="BU259" s="109" t="str">
        <f t="shared" si="434"/>
        <v>ERROR</v>
      </c>
      <c r="BV259" s="109" t="str">
        <f t="shared" si="435"/>
        <v>ERROR</v>
      </c>
      <c r="BW259" s="109" t="str">
        <f t="shared" si="436"/>
        <v>ERROR</v>
      </c>
      <c r="BX259" s="110" t="str">
        <f t="shared" si="491"/>
        <v>ERROR</v>
      </c>
      <c r="BY259" s="110" t="str">
        <f t="shared" si="479"/>
        <v/>
      </c>
      <c r="BZ259" s="117" t="str">
        <f t="shared" si="437"/>
        <v>OK</v>
      </c>
      <c r="CA259" s="104" t="str">
        <f t="shared" si="492"/>
        <v/>
      </c>
      <c r="CB259" s="104" t="str">
        <f t="shared" si="493"/>
        <v/>
      </c>
      <c r="CC259" s="104" t="str">
        <f t="shared" si="494"/>
        <v/>
      </c>
      <c r="CD259" s="109" t="str">
        <f t="shared" si="438"/>
        <v>FAILED CHECKS</v>
      </c>
      <c r="CE259" s="22"/>
      <c r="CF259" s="116" t="str">
        <f t="shared" si="495"/>
        <v>ERROR</v>
      </c>
      <c r="CG259" s="116" t="str">
        <f t="shared" si="496"/>
        <v>-</v>
      </c>
      <c r="CH259" s="116" t="str">
        <f t="shared" si="497"/>
        <v>-</v>
      </c>
      <c r="CI259" s="116" t="str">
        <f t="shared" si="498"/>
        <v>-</v>
      </c>
      <c r="CJ259" s="116">
        <f t="shared" si="439"/>
        <v>0</v>
      </c>
      <c r="CK259" s="116">
        <f t="shared" si="440"/>
        <v>0</v>
      </c>
      <c r="CL259" s="116">
        <f t="shared" si="441"/>
        <v>0</v>
      </c>
      <c r="CM259" s="116">
        <f t="shared" si="442"/>
        <v>0</v>
      </c>
      <c r="CN259" s="116">
        <f t="shared" si="443"/>
        <v>0</v>
      </c>
      <c r="CO259" s="116">
        <f t="shared" si="444"/>
        <v>0</v>
      </c>
      <c r="CP259" s="116">
        <f t="shared" si="445"/>
        <v>0</v>
      </c>
      <c r="CQ259" s="116">
        <f t="shared" si="446"/>
        <v>0</v>
      </c>
      <c r="CR259" s="116">
        <f t="shared" si="447"/>
        <v>0</v>
      </c>
      <c r="CS259" s="116">
        <f t="shared" si="448"/>
        <v>0</v>
      </c>
      <c r="CT259" s="116">
        <f t="shared" si="449"/>
        <v>0</v>
      </c>
      <c r="CU259" s="116">
        <f t="shared" si="450"/>
        <v>0</v>
      </c>
      <c r="CV259" s="116">
        <f t="shared" si="451"/>
        <v>0</v>
      </c>
      <c r="CW259" s="116">
        <f t="shared" si="452"/>
        <v>0</v>
      </c>
      <c r="CX259" s="116">
        <f t="shared" si="453"/>
        <v>0</v>
      </c>
      <c r="CY259" s="116">
        <f t="shared" si="454"/>
        <v>0</v>
      </c>
      <c r="CZ259" s="116">
        <f t="shared" si="455"/>
        <v>0</v>
      </c>
      <c r="DA259" s="116">
        <f t="shared" si="456"/>
        <v>0</v>
      </c>
      <c r="DB259" s="116">
        <f t="shared" si="457"/>
        <v>0</v>
      </c>
      <c r="DC259" s="116">
        <f t="shared" si="458"/>
        <v>0</v>
      </c>
      <c r="DD259" s="116">
        <f t="shared" si="459"/>
        <v>0</v>
      </c>
      <c r="DE259" s="116">
        <f t="shared" si="460"/>
        <v>0</v>
      </c>
      <c r="DF259" s="116">
        <f t="shared" si="461"/>
        <v>0</v>
      </c>
      <c r="DG259" s="116">
        <f t="shared" si="462"/>
        <v>0</v>
      </c>
      <c r="DH259" s="116">
        <f t="shared" si="463"/>
        <v>0</v>
      </c>
      <c r="DI259" s="116">
        <f t="shared" si="464"/>
        <v>0</v>
      </c>
      <c r="DJ259" s="116">
        <f t="shared" si="465"/>
        <v>0</v>
      </c>
      <c r="DK259" s="116">
        <f t="shared" si="466"/>
        <v>0</v>
      </c>
      <c r="DL259" s="116">
        <f t="shared" si="467"/>
        <v>0</v>
      </c>
      <c r="DM259" s="116">
        <f t="shared" si="468"/>
        <v>0</v>
      </c>
      <c r="DN259" s="116">
        <f t="shared" si="469"/>
        <v>0</v>
      </c>
      <c r="DO259" s="116">
        <f t="shared" si="470"/>
        <v>0</v>
      </c>
      <c r="DP259" s="116">
        <f t="shared" si="471"/>
        <v>0</v>
      </c>
      <c r="DQ259" s="116">
        <f t="shared" si="472"/>
        <v>0</v>
      </c>
      <c r="DR259" s="116">
        <f t="shared" si="473"/>
        <v>0</v>
      </c>
      <c r="DS259" s="116">
        <f t="shared" si="474"/>
        <v>0</v>
      </c>
      <c r="DT259" s="116">
        <f t="shared" si="480"/>
        <v>0</v>
      </c>
      <c r="DU259" s="116">
        <f t="shared" si="475"/>
        <v>0</v>
      </c>
      <c r="DV259" s="116">
        <f t="shared" si="499"/>
        <v>0</v>
      </c>
      <c r="DW259" s="116">
        <f t="shared" si="500"/>
        <v>0</v>
      </c>
      <c r="DX259" s="114" t="b">
        <f t="shared" si="389"/>
        <v>0</v>
      </c>
      <c r="DY259" s="116" t="str">
        <f t="shared" si="476"/>
        <v>FAILED CHECKS</v>
      </c>
      <c r="DZ259" s="2"/>
      <c r="EA259" s="105" t="str">
        <f t="shared" si="390"/>
        <v/>
      </c>
      <c r="EB259" s="2"/>
      <c r="EC259" s="105" t="str">
        <f t="shared" si="391"/>
        <v/>
      </c>
      <c r="ED259" s="2"/>
      <c r="EE259" s="105" t="str">
        <f t="shared" si="392"/>
        <v/>
      </c>
      <c r="EF259" s="2"/>
      <c r="EG259" s="6">
        <f t="shared" si="478"/>
        <v>249</v>
      </c>
      <c r="EH259" s="2"/>
      <c r="EI259" s="29" t="str">
        <f>IF(ISBLANK('IP Rules'!P259),"",'IP Rules'!P259)</f>
        <v/>
      </c>
      <c r="EJ259" s="2"/>
      <c r="EK259" s="29" t="str">
        <f>IF(ISBLANK('IP Rules'!R259),"",'IP Rules'!R259)</f>
        <v/>
      </c>
      <c r="EL259" s="2"/>
      <c r="EM259" s="29" t="str">
        <f>IF(ISBLANK('IP Rules'!T259),"",'IP Rules'!T259)</f>
        <v/>
      </c>
      <c r="EN259" s="2"/>
      <c r="EO259" s="7" t="str">
        <f t="shared" si="501"/>
        <v>NO</v>
      </c>
      <c r="EP259" s="7" t="str">
        <f t="shared" si="502"/>
        <v>NO</v>
      </c>
      <c r="EQ259" s="7" t="str">
        <f t="shared" si="503"/>
        <v/>
      </c>
      <c r="ER259" s="7" t="str">
        <f t="shared" si="504"/>
        <v/>
      </c>
      <c r="ES259" s="7" t="str">
        <f>IF(AND(ISNUMBER('IP Rules'!R259),'IP Rules'!R259&gt;=0,'IP Rules'!R259&lt;=65535),"GOOD","BAD")</f>
        <v>BAD</v>
      </c>
      <c r="ET259" s="7" t="str">
        <f>IF(OR(AND(ISNUMBER('IP Rules'!T259),'IP Rules'!T259&gt;=1,'IP Rules'!T259&lt;=65535,'IP Rules'!R259&lt;'IP Rules'!T259),'IP Rules'!T259=""),"GOOD","BAD")</f>
        <v>GOOD</v>
      </c>
      <c r="EU259" s="9" t="str">
        <f t="shared" si="505"/>
        <v/>
      </c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</row>
    <row r="260" spans="1:211" ht="15.75" thickBot="1">
      <c r="A260" s="2"/>
      <c r="B260" s="6">
        <f t="shared" si="477"/>
        <v>250</v>
      </c>
      <c r="C260" s="2"/>
      <c r="D260" s="48" t="str">
        <f>IF(ISBLANK('IP Rules'!H260),"",'IP Rules'!H260)</f>
        <v/>
      </c>
      <c r="E260" s="52" t="str">
        <f t="shared" si="393"/>
        <v/>
      </c>
      <c r="F260" s="52" t="str">
        <f t="shared" si="394"/>
        <v/>
      </c>
      <c r="G260" s="52" t="str">
        <f t="shared" si="395"/>
        <v/>
      </c>
      <c r="H260" s="52" t="str">
        <f t="shared" si="396"/>
        <v/>
      </c>
      <c r="I260" s="52" t="str">
        <f t="shared" si="397"/>
        <v/>
      </c>
      <c r="J260" s="52" t="str">
        <f t="shared" si="398"/>
        <v/>
      </c>
      <c r="K260" s="52" t="str">
        <f t="shared" si="399"/>
        <v/>
      </c>
      <c r="L260" s="52" t="str">
        <f t="shared" si="400"/>
        <v/>
      </c>
      <c r="M260" s="2"/>
      <c r="N260" s="52" t="str">
        <f t="shared" si="401"/>
        <v/>
      </c>
      <c r="O260" s="2"/>
      <c r="P260" s="103" t="str">
        <f>IF(UPPER('IP Rules'!H260)="ANY","",IF(LEN(TRIM('IP Rules'!J260))=0,"",'IP Rules'!J260))</f>
        <v/>
      </c>
      <c r="Q260" s="7" t="str">
        <f t="shared" si="402"/>
        <v/>
      </c>
      <c r="R260" s="109" t="str">
        <f t="shared" si="403"/>
        <v>MISSING</v>
      </c>
      <c r="S260" s="109" t="str">
        <f t="shared" si="404"/>
        <v>MISSING</v>
      </c>
      <c r="T260" s="109" t="str">
        <f t="shared" si="405"/>
        <v>MISSING</v>
      </c>
      <c r="U260" s="110" t="str">
        <f t="shared" si="406"/>
        <v>ERROR</v>
      </c>
      <c r="V260" s="111" t="str">
        <f t="shared" si="407"/>
        <v>ERROR</v>
      </c>
      <c r="W260" s="111" t="str">
        <f t="shared" si="408"/>
        <v>ERROR</v>
      </c>
      <c r="X260" s="111" t="str">
        <f t="shared" si="409"/>
        <v>ERROR</v>
      </c>
      <c r="Y260" s="109" t="str">
        <f t="shared" si="410"/>
        <v>ERROR</v>
      </c>
      <c r="Z260" s="110" t="str">
        <f t="shared" si="411"/>
        <v>ERROR</v>
      </c>
      <c r="AA260" s="109" t="str">
        <f t="shared" si="412"/>
        <v>ERROR</v>
      </c>
      <c r="AB260" s="109" t="str">
        <f t="shared" si="413"/>
        <v>ERROR</v>
      </c>
      <c r="AC260" s="109" t="str">
        <f t="shared" si="414"/>
        <v>ERROR</v>
      </c>
      <c r="AD260" s="109" t="str">
        <f t="shared" si="415"/>
        <v>ERROR</v>
      </c>
      <c r="AE260" s="110" t="str">
        <f t="shared" si="416"/>
        <v>ERROR</v>
      </c>
      <c r="AF260" s="7" t="str">
        <f t="shared" si="417"/>
        <v/>
      </c>
      <c r="AG260" s="104" t="str">
        <f t="shared" si="418"/>
        <v/>
      </c>
      <c r="AH260" s="104" t="str">
        <f t="shared" si="419"/>
        <v/>
      </c>
      <c r="AI260" s="104" t="str">
        <f t="shared" si="420"/>
        <v/>
      </c>
      <c r="AJ260" s="114" t="str">
        <f>IF(AND(Q260&lt;&gt;"ERROR",UPPER('IP Rules'!D260)="GLOBAL",UPPER(N260)="ANY"),"All_IPs","")</f>
        <v/>
      </c>
      <c r="AK260" s="114" t="str">
        <f>IF(AND(Q260&lt;&gt;"ERROR",UPPER('IP Rules'!D260)="NATIONAL",UPPER(N260)="ANY"),"GRP_ALL_CNSP_SUBNETS","")</f>
        <v/>
      </c>
      <c r="AL260" s="104" t="str">
        <f>IF(LEN(TRIM(D260))=0,"",IF(AND(Q260&lt;&gt;"ERROR",UPPER('IP Rules'!H260)&lt;&gt;"ANY"),AI260&amp;N260&amp;"_"&amp;AG260,""))</f>
        <v/>
      </c>
      <c r="AM260" s="109" t="str">
        <f t="shared" si="421"/>
        <v>FAILED CHECKS</v>
      </c>
      <c r="AN260" s="2"/>
      <c r="AO260" s="62" t="str">
        <f t="shared" si="388"/>
        <v/>
      </c>
      <c r="AP260" s="26"/>
      <c r="AQ260" s="62" t="str">
        <f t="shared" si="422"/>
        <v/>
      </c>
      <c r="AR260" s="26"/>
      <c r="AS260" s="6">
        <f>'IP Rules'!F260</f>
        <v>0</v>
      </c>
      <c r="AT260" s="2"/>
      <c r="AU260" s="6">
        <f t="shared" si="423"/>
        <v>250</v>
      </c>
      <c r="AV260" s="2"/>
      <c r="AW260" s="46" t="str">
        <f>IF(ISBLANK('IP Rules'!L260),"",'IP Rules'!L260)</f>
        <v/>
      </c>
      <c r="AX260" s="2"/>
      <c r="AY260" s="52" t="str">
        <f t="shared" si="424"/>
        <v/>
      </c>
      <c r="AZ260" s="52" t="str">
        <f t="shared" si="425"/>
        <v/>
      </c>
      <c r="BA260" s="52" t="str">
        <f t="shared" si="426"/>
        <v/>
      </c>
      <c r="BB260" s="52" t="str">
        <f t="shared" si="427"/>
        <v/>
      </c>
      <c r="BC260" s="52" t="str">
        <f t="shared" si="428"/>
        <v/>
      </c>
      <c r="BD260" s="52" t="str">
        <f t="shared" si="429"/>
        <v/>
      </c>
      <c r="BE260" s="52" t="str">
        <f t="shared" si="430"/>
        <v/>
      </c>
      <c r="BF260" s="52" t="str">
        <f t="shared" si="431"/>
        <v/>
      </c>
      <c r="BG260" s="52" t="str">
        <f t="shared" si="432"/>
        <v/>
      </c>
      <c r="BH260" s="2"/>
      <c r="BI260" s="103" t="str">
        <f>IF(ISBLANK('IP Rules'!N260),"",'IP Rules'!N260)</f>
        <v/>
      </c>
      <c r="BJ260" s="110" t="str">
        <f t="shared" si="481"/>
        <v/>
      </c>
      <c r="BK260" s="109" t="str">
        <f t="shared" si="482"/>
        <v>MISSING</v>
      </c>
      <c r="BL260" s="109" t="str">
        <f t="shared" si="483"/>
        <v>MISSING</v>
      </c>
      <c r="BM260" s="109" t="str">
        <f t="shared" si="484"/>
        <v>MISSING</v>
      </c>
      <c r="BN260" s="110" t="str">
        <f t="shared" si="485"/>
        <v>ERROR</v>
      </c>
      <c r="BO260" s="111" t="str">
        <f t="shared" si="486"/>
        <v>ERROR</v>
      </c>
      <c r="BP260" s="111" t="str">
        <f t="shared" si="487"/>
        <v>ERROR</v>
      </c>
      <c r="BQ260" s="111" t="str">
        <f t="shared" si="488"/>
        <v>ERROR</v>
      </c>
      <c r="BR260" s="109" t="str">
        <f t="shared" si="489"/>
        <v>ERROR</v>
      </c>
      <c r="BS260" s="110" t="str">
        <f t="shared" si="490"/>
        <v>ERROR</v>
      </c>
      <c r="BT260" s="109" t="str">
        <f t="shared" si="433"/>
        <v>ERROR</v>
      </c>
      <c r="BU260" s="109" t="str">
        <f t="shared" si="434"/>
        <v>ERROR</v>
      </c>
      <c r="BV260" s="109" t="str">
        <f t="shared" si="435"/>
        <v>ERROR</v>
      </c>
      <c r="BW260" s="109" t="str">
        <f t="shared" si="436"/>
        <v>ERROR</v>
      </c>
      <c r="BX260" s="110" t="str">
        <f t="shared" si="491"/>
        <v>ERROR</v>
      </c>
      <c r="BY260" s="110" t="str">
        <f t="shared" si="479"/>
        <v/>
      </c>
      <c r="BZ260" s="117" t="str">
        <f t="shared" si="437"/>
        <v>OK</v>
      </c>
      <c r="CA260" s="104" t="str">
        <f t="shared" si="492"/>
        <v/>
      </c>
      <c r="CB260" s="104" t="str">
        <f t="shared" si="493"/>
        <v/>
      </c>
      <c r="CC260" s="104" t="str">
        <f t="shared" si="494"/>
        <v/>
      </c>
      <c r="CD260" s="109" t="str">
        <f t="shared" si="438"/>
        <v>FAILED CHECKS</v>
      </c>
      <c r="CE260" s="22"/>
      <c r="CF260" s="116" t="str">
        <f t="shared" si="495"/>
        <v>ERROR</v>
      </c>
      <c r="CG260" s="116" t="str">
        <f t="shared" si="496"/>
        <v>-</v>
      </c>
      <c r="CH260" s="116" t="str">
        <f t="shared" si="497"/>
        <v>-</v>
      </c>
      <c r="CI260" s="116" t="str">
        <f t="shared" si="498"/>
        <v>-</v>
      </c>
      <c r="CJ260" s="116">
        <f t="shared" si="439"/>
        <v>0</v>
      </c>
      <c r="CK260" s="116">
        <f t="shared" si="440"/>
        <v>0</v>
      </c>
      <c r="CL260" s="116">
        <f t="shared" si="441"/>
        <v>0</v>
      </c>
      <c r="CM260" s="116">
        <f t="shared" si="442"/>
        <v>0</v>
      </c>
      <c r="CN260" s="116">
        <f t="shared" si="443"/>
        <v>0</v>
      </c>
      <c r="CO260" s="116">
        <f t="shared" si="444"/>
        <v>0</v>
      </c>
      <c r="CP260" s="116">
        <f t="shared" si="445"/>
        <v>0</v>
      </c>
      <c r="CQ260" s="116">
        <f t="shared" si="446"/>
        <v>0</v>
      </c>
      <c r="CR260" s="116">
        <f t="shared" si="447"/>
        <v>0</v>
      </c>
      <c r="CS260" s="116">
        <f t="shared" si="448"/>
        <v>0</v>
      </c>
      <c r="CT260" s="116">
        <f t="shared" si="449"/>
        <v>0</v>
      </c>
      <c r="CU260" s="116">
        <f t="shared" si="450"/>
        <v>0</v>
      </c>
      <c r="CV260" s="116">
        <f t="shared" si="451"/>
        <v>0</v>
      </c>
      <c r="CW260" s="116">
        <f t="shared" si="452"/>
        <v>0</v>
      </c>
      <c r="CX260" s="116">
        <f t="shared" si="453"/>
        <v>0</v>
      </c>
      <c r="CY260" s="116">
        <f t="shared" si="454"/>
        <v>0</v>
      </c>
      <c r="CZ260" s="116">
        <f t="shared" si="455"/>
        <v>0</v>
      </c>
      <c r="DA260" s="116">
        <f t="shared" si="456"/>
        <v>0</v>
      </c>
      <c r="DB260" s="116">
        <f t="shared" si="457"/>
        <v>0</v>
      </c>
      <c r="DC260" s="116">
        <f t="shared" si="458"/>
        <v>0</v>
      </c>
      <c r="DD260" s="116">
        <f t="shared" si="459"/>
        <v>0</v>
      </c>
      <c r="DE260" s="116">
        <f t="shared" si="460"/>
        <v>0</v>
      </c>
      <c r="DF260" s="116">
        <f t="shared" si="461"/>
        <v>0</v>
      </c>
      <c r="DG260" s="116">
        <f t="shared" si="462"/>
        <v>0</v>
      </c>
      <c r="DH260" s="116">
        <f t="shared" si="463"/>
        <v>0</v>
      </c>
      <c r="DI260" s="116">
        <f t="shared" si="464"/>
        <v>0</v>
      </c>
      <c r="DJ260" s="116">
        <f t="shared" si="465"/>
        <v>0</v>
      </c>
      <c r="DK260" s="116">
        <f t="shared" si="466"/>
        <v>0</v>
      </c>
      <c r="DL260" s="116">
        <f t="shared" si="467"/>
        <v>0</v>
      </c>
      <c r="DM260" s="116">
        <f t="shared" si="468"/>
        <v>0</v>
      </c>
      <c r="DN260" s="116">
        <f t="shared" si="469"/>
        <v>0</v>
      </c>
      <c r="DO260" s="116">
        <f t="shared" si="470"/>
        <v>0</v>
      </c>
      <c r="DP260" s="116">
        <f t="shared" si="471"/>
        <v>0</v>
      </c>
      <c r="DQ260" s="116">
        <f t="shared" si="472"/>
        <v>0</v>
      </c>
      <c r="DR260" s="116">
        <f t="shared" si="473"/>
        <v>0</v>
      </c>
      <c r="DS260" s="116">
        <f t="shared" si="474"/>
        <v>0</v>
      </c>
      <c r="DT260" s="116">
        <f t="shared" si="480"/>
        <v>0</v>
      </c>
      <c r="DU260" s="116">
        <f t="shared" si="475"/>
        <v>0</v>
      </c>
      <c r="DV260" s="116">
        <f t="shared" si="499"/>
        <v>0</v>
      </c>
      <c r="DW260" s="116">
        <f t="shared" si="500"/>
        <v>0</v>
      </c>
      <c r="DX260" s="114" t="b">
        <f t="shared" si="389"/>
        <v>0</v>
      </c>
      <c r="DY260" s="116" t="str">
        <f t="shared" si="476"/>
        <v>FAILED CHECKS</v>
      </c>
      <c r="DZ260" s="2"/>
      <c r="EA260" s="105" t="str">
        <f t="shared" si="390"/>
        <v/>
      </c>
      <c r="EB260" s="2"/>
      <c r="EC260" s="105" t="str">
        <f t="shared" si="391"/>
        <v/>
      </c>
      <c r="ED260" s="2"/>
      <c r="EE260" s="105" t="str">
        <f t="shared" si="392"/>
        <v/>
      </c>
      <c r="EF260" s="2"/>
      <c r="EG260" s="6">
        <f t="shared" si="478"/>
        <v>250</v>
      </c>
      <c r="EH260" s="2"/>
      <c r="EI260" s="29" t="str">
        <f>IF(ISBLANK('IP Rules'!P260),"",'IP Rules'!P260)</f>
        <v/>
      </c>
      <c r="EJ260" s="2"/>
      <c r="EK260" s="29" t="str">
        <f>IF(ISBLANK('IP Rules'!R260),"",'IP Rules'!R260)</f>
        <v/>
      </c>
      <c r="EL260" s="2"/>
      <c r="EM260" s="29" t="str">
        <f>IF(ISBLANK('IP Rules'!T260),"",'IP Rules'!T260)</f>
        <v/>
      </c>
      <c r="EN260" s="2"/>
      <c r="EO260" s="7" t="str">
        <f t="shared" si="501"/>
        <v>NO</v>
      </c>
      <c r="EP260" s="7" t="str">
        <f t="shared" si="502"/>
        <v>NO</v>
      </c>
      <c r="EQ260" s="7" t="str">
        <f t="shared" si="503"/>
        <v/>
      </c>
      <c r="ER260" s="7" t="str">
        <f t="shared" si="504"/>
        <v/>
      </c>
      <c r="ES260" s="7" t="str">
        <f>IF(AND(ISNUMBER('IP Rules'!R260),'IP Rules'!R260&gt;=0,'IP Rules'!R260&lt;=65535),"GOOD","BAD")</f>
        <v>BAD</v>
      </c>
      <c r="ET260" s="7" t="str">
        <f>IF(OR(AND(ISNUMBER('IP Rules'!T260),'IP Rules'!T260&gt;=1,'IP Rules'!T260&lt;=65535,'IP Rules'!R260&lt;'IP Rules'!T260),'IP Rules'!T260=""),"GOOD","BAD")</f>
        <v>GOOD</v>
      </c>
      <c r="EU260" s="9" t="str">
        <f t="shared" si="505"/>
        <v/>
      </c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</row>
    <row r="261" spans="1:211" ht="15.75" thickBot="1">
      <c r="A261" s="2"/>
      <c r="B261" s="6">
        <f t="shared" si="477"/>
        <v>251</v>
      </c>
      <c r="C261" s="2"/>
      <c r="D261" s="48" t="str">
        <f>IF(ISBLANK('IP Rules'!H261),"",'IP Rules'!H261)</f>
        <v/>
      </c>
      <c r="E261" s="52" t="str">
        <f t="shared" si="393"/>
        <v/>
      </c>
      <c r="F261" s="52" t="str">
        <f t="shared" si="394"/>
        <v/>
      </c>
      <c r="G261" s="52" t="str">
        <f t="shared" si="395"/>
        <v/>
      </c>
      <c r="H261" s="52" t="str">
        <f t="shared" si="396"/>
        <v/>
      </c>
      <c r="I261" s="52" t="str">
        <f t="shared" si="397"/>
        <v/>
      </c>
      <c r="J261" s="52" t="str">
        <f t="shared" si="398"/>
        <v/>
      </c>
      <c r="K261" s="52" t="str">
        <f t="shared" si="399"/>
        <v/>
      </c>
      <c r="L261" s="52" t="str">
        <f t="shared" si="400"/>
        <v/>
      </c>
      <c r="M261" s="2"/>
      <c r="N261" s="52" t="str">
        <f t="shared" si="401"/>
        <v/>
      </c>
      <c r="O261" s="2"/>
      <c r="P261" s="103" t="str">
        <f>IF(UPPER('IP Rules'!H261)="ANY","",IF(LEN(TRIM('IP Rules'!J261))=0,"",'IP Rules'!J261))</f>
        <v/>
      </c>
      <c r="Q261" s="7" t="str">
        <f t="shared" si="402"/>
        <v/>
      </c>
      <c r="R261" s="109" t="str">
        <f t="shared" si="403"/>
        <v>MISSING</v>
      </c>
      <c r="S261" s="109" t="str">
        <f t="shared" si="404"/>
        <v>MISSING</v>
      </c>
      <c r="T261" s="109" t="str">
        <f t="shared" si="405"/>
        <v>MISSING</v>
      </c>
      <c r="U261" s="110" t="str">
        <f t="shared" si="406"/>
        <v>ERROR</v>
      </c>
      <c r="V261" s="111" t="str">
        <f t="shared" si="407"/>
        <v>ERROR</v>
      </c>
      <c r="W261" s="111" t="str">
        <f t="shared" si="408"/>
        <v>ERROR</v>
      </c>
      <c r="X261" s="111" t="str">
        <f t="shared" si="409"/>
        <v>ERROR</v>
      </c>
      <c r="Y261" s="109" t="str">
        <f t="shared" si="410"/>
        <v>ERROR</v>
      </c>
      <c r="Z261" s="110" t="str">
        <f t="shared" si="411"/>
        <v>ERROR</v>
      </c>
      <c r="AA261" s="109" t="str">
        <f t="shared" si="412"/>
        <v>ERROR</v>
      </c>
      <c r="AB261" s="109" t="str">
        <f t="shared" si="413"/>
        <v>ERROR</v>
      </c>
      <c r="AC261" s="109" t="str">
        <f t="shared" si="414"/>
        <v>ERROR</v>
      </c>
      <c r="AD261" s="109" t="str">
        <f t="shared" si="415"/>
        <v>ERROR</v>
      </c>
      <c r="AE261" s="110" t="str">
        <f t="shared" si="416"/>
        <v>ERROR</v>
      </c>
      <c r="AF261" s="7" t="str">
        <f t="shared" si="417"/>
        <v/>
      </c>
      <c r="AG261" s="104" t="str">
        <f t="shared" si="418"/>
        <v/>
      </c>
      <c r="AH261" s="104" t="str">
        <f t="shared" si="419"/>
        <v/>
      </c>
      <c r="AI261" s="104" t="str">
        <f t="shared" si="420"/>
        <v/>
      </c>
      <c r="AJ261" s="114" t="str">
        <f>IF(AND(Q261&lt;&gt;"ERROR",UPPER('IP Rules'!D261)="GLOBAL",UPPER(N261)="ANY"),"All_IPs","")</f>
        <v/>
      </c>
      <c r="AK261" s="114" t="str">
        <f>IF(AND(Q261&lt;&gt;"ERROR",UPPER('IP Rules'!D261)="NATIONAL",UPPER(N261)="ANY"),"GRP_ALL_CNSP_SUBNETS","")</f>
        <v/>
      </c>
      <c r="AL261" s="104" t="str">
        <f>IF(LEN(TRIM(D261))=0,"",IF(AND(Q261&lt;&gt;"ERROR",UPPER('IP Rules'!H261)&lt;&gt;"ANY"),AI261&amp;N261&amp;"_"&amp;AG261,""))</f>
        <v/>
      </c>
      <c r="AM261" s="109" t="str">
        <f t="shared" si="421"/>
        <v>FAILED CHECKS</v>
      </c>
      <c r="AN261" s="2"/>
      <c r="AO261" s="62" t="str">
        <f t="shared" si="388"/>
        <v/>
      </c>
      <c r="AP261" s="26"/>
      <c r="AQ261" s="62" t="str">
        <f t="shared" si="422"/>
        <v/>
      </c>
      <c r="AR261" s="26"/>
      <c r="AS261" s="6">
        <f>'IP Rules'!F261</f>
        <v>0</v>
      </c>
      <c r="AT261" s="2"/>
      <c r="AU261" s="6">
        <f t="shared" si="423"/>
        <v>251</v>
      </c>
      <c r="AV261" s="2"/>
      <c r="AW261" s="46" t="str">
        <f>IF(ISBLANK('IP Rules'!L261),"",'IP Rules'!L261)</f>
        <v/>
      </c>
      <c r="AX261" s="2"/>
      <c r="AY261" s="52" t="str">
        <f t="shared" si="424"/>
        <v/>
      </c>
      <c r="AZ261" s="52" t="str">
        <f t="shared" si="425"/>
        <v/>
      </c>
      <c r="BA261" s="52" t="str">
        <f t="shared" si="426"/>
        <v/>
      </c>
      <c r="BB261" s="52" t="str">
        <f t="shared" si="427"/>
        <v/>
      </c>
      <c r="BC261" s="52" t="str">
        <f t="shared" si="428"/>
        <v/>
      </c>
      <c r="BD261" s="52" t="str">
        <f t="shared" si="429"/>
        <v/>
      </c>
      <c r="BE261" s="52" t="str">
        <f t="shared" si="430"/>
        <v/>
      </c>
      <c r="BF261" s="52" t="str">
        <f t="shared" si="431"/>
        <v/>
      </c>
      <c r="BG261" s="52" t="str">
        <f t="shared" si="432"/>
        <v/>
      </c>
      <c r="BH261" s="2"/>
      <c r="BI261" s="103" t="str">
        <f>IF(ISBLANK('IP Rules'!N261),"",'IP Rules'!N261)</f>
        <v/>
      </c>
      <c r="BJ261" s="110" t="str">
        <f t="shared" si="481"/>
        <v/>
      </c>
      <c r="BK261" s="109" t="str">
        <f t="shared" si="482"/>
        <v>MISSING</v>
      </c>
      <c r="BL261" s="109" t="str">
        <f t="shared" si="483"/>
        <v>MISSING</v>
      </c>
      <c r="BM261" s="109" t="str">
        <f t="shared" si="484"/>
        <v>MISSING</v>
      </c>
      <c r="BN261" s="110" t="str">
        <f t="shared" si="485"/>
        <v>ERROR</v>
      </c>
      <c r="BO261" s="111" t="str">
        <f t="shared" si="486"/>
        <v>ERROR</v>
      </c>
      <c r="BP261" s="111" t="str">
        <f t="shared" si="487"/>
        <v>ERROR</v>
      </c>
      <c r="BQ261" s="111" t="str">
        <f t="shared" si="488"/>
        <v>ERROR</v>
      </c>
      <c r="BR261" s="109" t="str">
        <f t="shared" si="489"/>
        <v>ERROR</v>
      </c>
      <c r="BS261" s="110" t="str">
        <f t="shared" si="490"/>
        <v>ERROR</v>
      </c>
      <c r="BT261" s="109" t="str">
        <f t="shared" si="433"/>
        <v>ERROR</v>
      </c>
      <c r="BU261" s="109" t="str">
        <f t="shared" si="434"/>
        <v>ERROR</v>
      </c>
      <c r="BV261" s="109" t="str">
        <f t="shared" si="435"/>
        <v>ERROR</v>
      </c>
      <c r="BW261" s="109" t="str">
        <f t="shared" si="436"/>
        <v>ERROR</v>
      </c>
      <c r="BX261" s="110" t="str">
        <f t="shared" si="491"/>
        <v>ERROR</v>
      </c>
      <c r="BY261" s="110" t="str">
        <f t="shared" si="479"/>
        <v/>
      </c>
      <c r="BZ261" s="117" t="str">
        <f t="shared" si="437"/>
        <v>OK</v>
      </c>
      <c r="CA261" s="104" t="str">
        <f t="shared" si="492"/>
        <v/>
      </c>
      <c r="CB261" s="104" t="str">
        <f t="shared" si="493"/>
        <v/>
      </c>
      <c r="CC261" s="104" t="str">
        <f t="shared" si="494"/>
        <v/>
      </c>
      <c r="CD261" s="109" t="str">
        <f t="shared" si="438"/>
        <v>FAILED CHECKS</v>
      </c>
      <c r="CE261" s="22"/>
      <c r="CF261" s="116" t="str">
        <f t="shared" si="495"/>
        <v>ERROR</v>
      </c>
      <c r="CG261" s="116" t="str">
        <f t="shared" si="496"/>
        <v>-</v>
      </c>
      <c r="CH261" s="116" t="str">
        <f t="shared" si="497"/>
        <v>-</v>
      </c>
      <c r="CI261" s="116" t="str">
        <f t="shared" si="498"/>
        <v>-</v>
      </c>
      <c r="CJ261" s="116">
        <f t="shared" si="439"/>
        <v>0</v>
      </c>
      <c r="CK261" s="116">
        <f t="shared" si="440"/>
        <v>0</v>
      </c>
      <c r="CL261" s="116">
        <f t="shared" si="441"/>
        <v>0</v>
      </c>
      <c r="CM261" s="116">
        <f t="shared" si="442"/>
        <v>0</v>
      </c>
      <c r="CN261" s="116">
        <f t="shared" si="443"/>
        <v>0</v>
      </c>
      <c r="CO261" s="116">
        <f t="shared" si="444"/>
        <v>0</v>
      </c>
      <c r="CP261" s="116">
        <f t="shared" si="445"/>
        <v>0</v>
      </c>
      <c r="CQ261" s="116">
        <f t="shared" si="446"/>
        <v>0</v>
      </c>
      <c r="CR261" s="116">
        <f t="shared" si="447"/>
        <v>0</v>
      </c>
      <c r="CS261" s="116">
        <f t="shared" si="448"/>
        <v>0</v>
      </c>
      <c r="CT261" s="116">
        <f t="shared" si="449"/>
        <v>0</v>
      </c>
      <c r="CU261" s="116">
        <f t="shared" si="450"/>
        <v>0</v>
      </c>
      <c r="CV261" s="116">
        <f t="shared" si="451"/>
        <v>0</v>
      </c>
      <c r="CW261" s="116">
        <f t="shared" si="452"/>
        <v>0</v>
      </c>
      <c r="CX261" s="116">
        <f t="shared" si="453"/>
        <v>0</v>
      </c>
      <c r="CY261" s="116">
        <f t="shared" si="454"/>
        <v>0</v>
      </c>
      <c r="CZ261" s="116">
        <f t="shared" si="455"/>
        <v>0</v>
      </c>
      <c r="DA261" s="116">
        <f t="shared" si="456"/>
        <v>0</v>
      </c>
      <c r="DB261" s="116">
        <f t="shared" si="457"/>
        <v>0</v>
      </c>
      <c r="DC261" s="116">
        <f t="shared" si="458"/>
        <v>0</v>
      </c>
      <c r="DD261" s="116">
        <f t="shared" si="459"/>
        <v>0</v>
      </c>
      <c r="DE261" s="116">
        <f t="shared" si="460"/>
        <v>0</v>
      </c>
      <c r="DF261" s="116">
        <f t="shared" si="461"/>
        <v>0</v>
      </c>
      <c r="DG261" s="116">
        <f t="shared" si="462"/>
        <v>0</v>
      </c>
      <c r="DH261" s="116">
        <f t="shared" si="463"/>
        <v>0</v>
      </c>
      <c r="DI261" s="116">
        <f t="shared" si="464"/>
        <v>0</v>
      </c>
      <c r="DJ261" s="116">
        <f t="shared" si="465"/>
        <v>0</v>
      </c>
      <c r="DK261" s="116">
        <f t="shared" si="466"/>
        <v>0</v>
      </c>
      <c r="DL261" s="116">
        <f t="shared" si="467"/>
        <v>0</v>
      </c>
      <c r="DM261" s="116">
        <f t="shared" si="468"/>
        <v>0</v>
      </c>
      <c r="DN261" s="116">
        <f t="shared" si="469"/>
        <v>0</v>
      </c>
      <c r="DO261" s="116">
        <f t="shared" si="470"/>
        <v>0</v>
      </c>
      <c r="DP261" s="116">
        <f t="shared" si="471"/>
        <v>0</v>
      </c>
      <c r="DQ261" s="116">
        <f t="shared" si="472"/>
        <v>0</v>
      </c>
      <c r="DR261" s="116">
        <f t="shared" si="473"/>
        <v>0</v>
      </c>
      <c r="DS261" s="116">
        <f t="shared" si="474"/>
        <v>0</v>
      </c>
      <c r="DT261" s="116">
        <f t="shared" si="480"/>
        <v>0</v>
      </c>
      <c r="DU261" s="116">
        <f t="shared" si="475"/>
        <v>0</v>
      </c>
      <c r="DV261" s="116">
        <f t="shared" si="499"/>
        <v>0</v>
      </c>
      <c r="DW261" s="116">
        <f t="shared" si="500"/>
        <v>0</v>
      </c>
      <c r="DX261" s="114" t="b">
        <f t="shared" si="389"/>
        <v>0</v>
      </c>
      <c r="DY261" s="116" t="str">
        <f t="shared" si="476"/>
        <v>FAILED CHECKS</v>
      </c>
      <c r="DZ261" s="2"/>
      <c r="EA261" s="105" t="str">
        <f t="shared" si="390"/>
        <v/>
      </c>
      <c r="EB261" s="2"/>
      <c r="EC261" s="105" t="str">
        <f t="shared" si="391"/>
        <v/>
      </c>
      <c r="ED261" s="2"/>
      <c r="EE261" s="105" t="str">
        <f t="shared" si="392"/>
        <v/>
      </c>
      <c r="EF261" s="2"/>
      <c r="EG261" s="6">
        <f t="shared" si="478"/>
        <v>251</v>
      </c>
      <c r="EH261" s="2"/>
      <c r="EI261" s="29" t="str">
        <f>IF(ISBLANK('IP Rules'!P261),"",'IP Rules'!P261)</f>
        <v/>
      </c>
      <c r="EJ261" s="2"/>
      <c r="EK261" s="29" t="str">
        <f>IF(ISBLANK('IP Rules'!R261),"",'IP Rules'!R261)</f>
        <v/>
      </c>
      <c r="EL261" s="2"/>
      <c r="EM261" s="29" t="str">
        <f>IF(ISBLANK('IP Rules'!T261),"",'IP Rules'!T261)</f>
        <v/>
      </c>
      <c r="EN261" s="2"/>
      <c r="EO261" s="7" t="str">
        <f t="shared" si="501"/>
        <v>NO</v>
      </c>
      <c r="EP261" s="7" t="str">
        <f t="shared" si="502"/>
        <v>NO</v>
      </c>
      <c r="EQ261" s="7" t="str">
        <f t="shared" si="503"/>
        <v/>
      </c>
      <c r="ER261" s="7" t="str">
        <f t="shared" si="504"/>
        <v/>
      </c>
      <c r="ES261" s="7" t="str">
        <f>IF(AND(ISNUMBER('IP Rules'!R261),'IP Rules'!R261&gt;=0,'IP Rules'!R261&lt;=65535),"GOOD","BAD")</f>
        <v>BAD</v>
      </c>
      <c r="ET261" s="7" t="str">
        <f>IF(OR(AND(ISNUMBER('IP Rules'!T261),'IP Rules'!T261&gt;=1,'IP Rules'!T261&lt;=65535,'IP Rules'!R261&lt;'IP Rules'!T261),'IP Rules'!T261=""),"GOOD","BAD")</f>
        <v>GOOD</v>
      </c>
      <c r="EU261" s="9" t="str">
        <f t="shared" si="505"/>
        <v/>
      </c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</row>
    <row r="262" spans="1:211" ht="15.75" thickBot="1">
      <c r="A262" s="2"/>
      <c r="B262" s="6">
        <f t="shared" si="477"/>
        <v>252</v>
      </c>
      <c r="C262" s="2"/>
      <c r="D262" s="48" t="str">
        <f>IF(ISBLANK('IP Rules'!H262),"",'IP Rules'!H262)</f>
        <v/>
      </c>
      <c r="E262" s="52" t="str">
        <f t="shared" si="393"/>
        <v/>
      </c>
      <c r="F262" s="52" t="str">
        <f t="shared" si="394"/>
        <v/>
      </c>
      <c r="G262" s="52" t="str">
        <f t="shared" si="395"/>
        <v/>
      </c>
      <c r="H262" s="52" t="str">
        <f t="shared" si="396"/>
        <v/>
      </c>
      <c r="I262" s="52" t="str">
        <f t="shared" si="397"/>
        <v/>
      </c>
      <c r="J262" s="52" t="str">
        <f t="shared" si="398"/>
        <v/>
      </c>
      <c r="K262" s="52" t="str">
        <f t="shared" si="399"/>
        <v/>
      </c>
      <c r="L262" s="52" t="str">
        <f t="shared" si="400"/>
        <v/>
      </c>
      <c r="M262" s="2"/>
      <c r="N262" s="52" t="str">
        <f t="shared" si="401"/>
        <v/>
      </c>
      <c r="O262" s="2"/>
      <c r="P262" s="103" t="str">
        <f>IF(UPPER('IP Rules'!H262)="ANY","",IF(LEN(TRIM('IP Rules'!J262))=0,"",'IP Rules'!J262))</f>
        <v/>
      </c>
      <c r="Q262" s="7" t="str">
        <f t="shared" si="402"/>
        <v/>
      </c>
      <c r="R262" s="109" t="str">
        <f t="shared" si="403"/>
        <v>MISSING</v>
      </c>
      <c r="S262" s="109" t="str">
        <f t="shared" si="404"/>
        <v>MISSING</v>
      </c>
      <c r="T262" s="109" t="str">
        <f t="shared" si="405"/>
        <v>MISSING</v>
      </c>
      <c r="U262" s="110" t="str">
        <f t="shared" si="406"/>
        <v>ERROR</v>
      </c>
      <c r="V262" s="111" t="str">
        <f t="shared" si="407"/>
        <v>ERROR</v>
      </c>
      <c r="W262" s="111" t="str">
        <f t="shared" si="408"/>
        <v>ERROR</v>
      </c>
      <c r="X262" s="111" t="str">
        <f t="shared" si="409"/>
        <v>ERROR</v>
      </c>
      <c r="Y262" s="109" t="str">
        <f t="shared" si="410"/>
        <v>ERROR</v>
      </c>
      <c r="Z262" s="110" t="str">
        <f t="shared" si="411"/>
        <v>ERROR</v>
      </c>
      <c r="AA262" s="109" t="str">
        <f t="shared" si="412"/>
        <v>ERROR</v>
      </c>
      <c r="AB262" s="109" t="str">
        <f t="shared" si="413"/>
        <v>ERROR</v>
      </c>
      <c r="AC262" s="109" t="str">
        <f t="shared" si="414"/>
        <v>ERROR</v>
      </c>
      <c r="AD262" s="109" t="str">
        <f t="shared" si="415"/>
        <v>ERROR</v>
      </c>
      <c r="AE262" s="110" t="str">
        <f t="shared" si="416"/>
        <v>ERROR</v>
      </c>
      <c r="AF262" s="7" t="str">
        <f t="shared" si="417"/>
        <v/>
      </c>
      <c r="AG262" s="104" t="str">
        <f t="shared" si="418"/>
        <v/>
      </c>
      <c r="AH262" s="104" t="str">
        <f t="shared" si="419"/>
        <v/>
      </c>
      <c r="AI262" s="104" t="str">
        <f t="shared" si="420"/>
        <v/>
      </c>
      <c r="AJ262" s="114" t="str">
        <f>IF(AND(Q262&lt;&gt;"ERROR",UPPER('IP Rules'!D262)="GLOBAL",UPPER(N262)="ANY"),"All_IPs","")</f>
        <v/>
      </c>
      <c r="AK262" s="114" t="str">
        <f>IF(AND(Q262&lt;&gt;"ERROR",UPPER('IP Rules'!D262)="NATIONAL",UPPER(N262)="ANY"),"GRP_ALL_CNSP_SUBNETS","")</f>
        <v/>
      </c>
      <c r="AL262" s="104" t="str">
        <f>IF(LEN(TRIM(D262))=0,"",IF(AND(Q262&lt;&gt;"ERROR",UPPER('IP Rules'!H262)&lt;&gt;"ANY"),AI262&amp;N262&amp;"_"&amp;AG262,""))</f>
        <v/>
      </c>
      <c r="AM262" s="109" t="str">
        <f t="shared" si="421"/>
        <v>FAILED CHECKS</v>
      </c>
      <c r="AN262" s="2"/>
      <c r="AO262" s="62" t="str">
        <f t="shared" si="388"/>
        <v/>
      </c>
      <c r="AP262" s="26"/>
      <c r="AQ262" s="62" t="str">
        <f t="shared" si="422"/>
        <v/>
      </c>
      <c r="AR262" s="26"/>
      <c r="AS262" s="6">
        <f>'IP Rules'!F262</f>
        <v>0</v>
      </c>
      <c r="AT262" s="2"/>
      <c r="AU262" s="6">
        <f t="shared" si="423"/>
        <v>252</v>
      </c>
      <c r="AV262" s="2"/>
      <c r="AW262" s="46" t="str">
        <f>IF(ISBLANK('IP Rules'!L262),"",'IP Rules'!L262)</f>
        <v/>
      </c>
      <c r="AX262" s="2"/>
      <c r="AY262" s="52" t="str">
        <f t="shared" si="424"/>
        <v/>
      </c>
      <c r="AZ262" s="52" t="str">
        <f t="shared" si="425"/>
        <v/>
      </c>
      <c r="BA262" s="52" t="str">
        <f t="shared" si="426"/>
        <v/>
      </c>
      <c r="BB262" s="52" t="str">
        <f t="shared" si="427"/>
        <v/>
      </c>
      <c r="BC262" s="52" t="str">
        <f t="shared" si="428"/>
        <v/>
      </c>
      <c r="BD262" s="52" t="str">
        <f t="shared" si="429"/>
        <v/>
      </c>
      <c r="BE262" s="52" t="str">
        <f t="shared" si="430"/>
        <v/>
      </c>
      <c r="BF262" s="52" t="str">
        <f t="shared" si="431"/>
        <v/>
      </c>
      <c r="BG262" s="52" t="str">
        <f t="shared" si="432"/>
        <v/>
      </c>
      <c r="BH262" s="2"/>
      <c r="BI262" s="103" t="str">
        <f>IF(ISBLANK('IP Rules'!N262),"",'IP Rules'!N262)</f>
        <v/>
      </c>
      <c r="BJ262" s="110" t="str">
        <f t="shared" si="481"/>
        <v/>
      </c>
      <c r="BK262" s="109" t="str">
        <f t="shared" si="482"/>
        <v>MISSING</v>
      </c>
      <c r="BL262" s="109" t="str">
        <f t="shared" si="483"/>
        <v>MISSING</v>
      </c>
      <c r="BM262" s="109" t="str">
        <f t="shared" si="484"/>
        <v>MISSING</v>
      </c>
      <c r="BN262" s="110" t="str">
        <f t="shared" si="485"/>
        <v>ERROR</v>
      </c>
      <c r="BO262" s="111" t="str">
        <f t="shared" si="486"/>
        <v>ERROR</v>
      </c>
      <c r="BP262" s="111" t="str">
        <f t="shared" si="487"/>
        <v>ERROR</v>
      </c>
      <c r="BQ262" s="111" t="str">
        <f t="shared" si="488"/>
        <v>ERROR</v>
      </c>
      <c r="BR262" s="109" t="str">
        <f t="shared" si="489"/>
        <v>ERROR</v>
      </c>
      <c r="BS262" s="110" t="str">
        <f t="shared" si="490"/>
        <v>ERROR</v>
      </c>
      <c r="BT262" s="109" t="str">
        <f t="shared" si="433"/>
        <v>ERROR</v>
      </c>
      <c r="BU262" s="109" t="str">
        <f t="shared" si="434"/>
        <v>ERROR</v>
      </c>
      <c r="BV262" s="109" t="str">
        <f t="shared" si="435"/>
        <v>ERROR</v>
      </c>
      <c r="BW262" s="109" t="str">
        <f t="shared" si="436"/>
        <v>ERROR</v>
      </c>
      <c r="BX262" s="110" t="str">
        <f t="shared" si="491"/>
        <v>ERROR</v>
      </c>
      <c r="BY262" s="110" t="str">
        <f t="shared" si="479"/>
        <v/>
      </c>
      <c r="BZ262" s="117" t="str">
        <f t="shared" si="437"/>
        <v>OK</v>
      </c>
      <c r="CA262" s="104" t="str">
        <f t="shared" si="492"/>
        <v/>
      </c>
      <c r="CB262" s="104" t="str">
        <f t="shared" si="493"/>
        <v/>
      </c>
      <c r="CC262" s="104" t="str">
        <f t="shared" si="494"/>
        <v/>
      </c>
      <c r="CD262" s="109" t="str">
        <f t="shared" si="438"/>
        <v>FAILED CHECKS</v>
      </c>
      <c r="CE262" s="22"/>
      <c r="CF262" s="116" t="str">
        <f t="shared" si="495"/>
        <v>ERROR</v>
      </c>
      <c r="CG262" s="116" t="str">
        <f t="shared" si="496"/>
        <v>-</v>
      </c>
      <c r="CH262" s="116" t="str">
        <f t="shared" si="497"/>
        <v>-</v>
      </c>
      <c r="CI262" s="116" t="str">
        <f t="shared" si="498"/>
        <v>-</v>
      </c>
      <c r="CJ262" s="116">
        <f t="shared" si="439"/>
        <v>0</v>
      </c>
      <c r="CK262" s="116">
        <f t="shared" si="440"/>
        <v>0</v>
      </c>
      <c r="CL262" s="116">
        <f t="shared" si="441"/>
        <v>0</v>
      </c>
      <c r="CM262" s="116">
        <f t="shared" si="442"/>
        <v>0</v>
      </c>
      <c r="CN262" s="116">
        <f t="shared" si="443"/>
        <v>0</v>
      </c>
      <c r="CO262" s="116">
        <f t="shared" si="444"/>
        <v>0</v>
      </c>
      <c r="CP262" s="116">
        <f t="shared" si="445"/>
        <v>0</v>
      </c>
      <c r="CQ262" s="116">
        <f t="shared" si="446"/>
        <v>0</v>
      </c>
      <c r="CR262" s="116">
        <f t="shared" si="447"/>
        <v>0</v>
      </c>
      <c r="CS262" s="116">
        <f t="shared" si="448"/>
        <v>0</v>
      </c>
      <c r="CT262" s="116">
        <f t="shared" si="449"/>
        <v>0</v>
      </c>
      <c r="CU262" s="116">
        <f t="shared" si="450"/>
        <v>0</v>
      </c>
      <c r="CV262" s="116">
        <f t="shared" si="451"/>
        <v>0</v>
      </c>
      <c r="CW262" s="116">
        <f t="shared" si="452"/>
        <v>0</v>
      </c>
      <c r="CX262" s="116">
        <f t="shared" si="453"/>
        <v>0</v>
      </c>
      <c r="CY262" s="116">
        <f t="shared" si="454"/>
        <v>0</v>
      </c>
      <c r="CZ262" s="116">
        <f t="shared" si="455"/>
        <v>0</v>
      </c>
      <c r="DA262" s="116">
        <f t="shared" si="456"/>
        <v>0</v>
      </c>
      <c r="DB262" s="116">
        <f t="shared" si="457"/>
        <v>0</v>
      </c>
      <c r="DC262" s="116">
        <f t="shared" si="458"/>
        <v>0</v>
      </c>
      <c r="DD262" s="116">
        <f t="shared" si="459"/>
        <v>0</v>
      </c>
      <c r="DE262" s="116">
        <f t="shared" si="460"/>
        <v>0</v>
      </c>
      <c r="DF262" s="116">
        <f t="shared" si="461"/>
        <v>0</v>
      </c>
      <c r="DG262" s="116">
        <f t="shared" si="462"/>
        <v>0</v>
      </c>
      <c r="DH262" s="116">
        <f t="shared" si="463"/>
        <v>0</v>
      </c>
      <c r="DI262" s="116">
        <f t="shared" si="464"/>
        <v>0</v>
      </c>
      <c r="DJ262" s="116">
        <f t="shared" si="465"/>
        <v>0</v>
      </c>
      <c r="DK262" s="116">
        <f t="shared" si="466"/>
        <v>0</v>
      </c>
      <c r="DL262" s="116">
        <f t="shared" si="467"/>
        <v>0</v>
      </c>
      <c r="DM262" s="116">
        <f t="shared" si="468"/>
        <v>0</v>
      </c>
      <c r="DN262" s="116">
        <f t="shared" si="469"/>
        <v>0</v>
      </c>
      <c r="DO262" s="116">
        <f t="shared" si="470"/>
        <v>0</v>
      </c>
      <c r="DP262" s="116">
        <f t="shared" si="471"/>
        <v>0</v>
      </c>
      <c r="DQ262" s="116">
        <f t="shared" si="472"/>
        <v>0</v>
      </c>
      <c r="DR262" s="116">
        <f t="shared" si="473"/>
        <v>0</v>
      </c>
      <c r="DS262" s="116">
        <f t="shared" si="474"/>
        <v>0</v>
      </c>
      <c r="DT262" s="116">
        <f t="shared" si="480"/>
        <v>0</v>
      </c>
      <c r="DU262" s="116">
        <f t="shared" si="475"/>
        <v>0</v>
      </c>
      <c r="DV262" s="116">
        <f t="shared" si="499"/>
        <v>0</v>
      </c>
      <c r="DW262" s="116">
        <f t="shared" si="500"/>
        <v>0</v>
      </c>
      <c r="DX262" s="114" t="b">
        <f t="shared" si="389"/>
        <v>0</v>
      </c>
      <c r="DY262" s="116" t="str">
        <f t="shared" si="476"/>
        <v>FAILED CHECKS</v>
      </c>
      <c r="DZ262" s="2"/>
      <c r="EA262" s="105" t="str">
        <f t="shared" si="390"/>
        <v/>
      </c>
      <c r="EB262" s="2"/>
      <c r="EC262" s="105" t="str">
        <f t="shared" si="391"/>
        <v/>
      </c>
      <c r="ED262" s="2"/>
      <c r="EE262" s="105" t="str">
        <f t="shared" si="392"/>
        <v/>
      </c>
      <c r="EF262" s="2"/>
      <c r="EG262" s="6">
        <f t="shared" si="478"/>
        <v>252</v>
      </c>
      <c r="EH262" s="2"/>
      <c r="EI262" s="29" t="str">
        <f>IF(ISBLANK('IP Rules'!P262),"",'IP Rules'!P262)</f>
        <v/>
      </c>
      <c r="EJ262" s="2"/>
      <c r="EK262" s="29" t="str">
        <f>IF(ISBLANK('IP Rules'!R262),"",'IP Rules'!R262)</f>
        <v/>
      </c>
      <c r="EL262" s="2"/>
      <c r="EM262" s="29" t="str">
        <f>IF(ISBLANK('IP Rules'!T262),"",'IP Rules'!T262)</f>
        <v/>
      </c>
      <c r="EN262" s="2"/>
      <c r="EO262" s="7" t="str">
        <f t="shared" si="501"/>
        <v>NO</v>
      </c>
      <c r="EP262" s="7" t="str">
        <f t="shared" si="502"/>
        <v>NO</v>
      </c>
      <c r="EQ262" s="7" t="str">
        <f t="shared" si="503"/>
        <v/>
      </c>
      <c r="ER262" s="7" t="str">
        <f t="shared" si="504"/>
        <v/>
      </c>
      <c r="ES262" s="7" t="str">
        <f>IF(AND(ISNUMBER('IP Rules'!R262),'IP Rules'!R262&gt;=0,'IP Rules'!R262&lt;=65535),"GOOD","BAD")</f>
        <v>BAD</v>
      </c>
      <c r="ET262" s="7" t="str">
        <f>IF(OR(AND(ISNUMBER('IP Rules'!T262),'IP Rules'!T262&gt;=1,'IP Rules'!T262&lt;=65535,'IP Rules'!R262&lt;'IP Rules'!T262),'IP Rules'!T262=""),"GOOD","BAD")</f>
        <v>GOOD</v>
      </c>
      <c r="EU262" s="9" t="str">
        <f t="shared" si="505"/>
        <v/>
      </c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</row>
    <row r="263" spans="1:211" ht="15.75" thickBot="1">
      <c r="A263" s="2"/>
      <c r="B263" s="6">
        <f t="shared" si="477"/>
        <v>253</v>
      </c>
      <c r="C263" s="2"/>
      <c r="D263" s="48" t="str">
        <f>IF(ISBLANK('IP Rules'!H263),"",'IP Rules'!H263)</f>
        <v/>
      </c>
      <c r="E263" s="52" t="str">
        <f t="shared" si="393"/>
        <v/>
      </c>
      <c r="F263" s="52" t="str">
        <f t="shared" si="394"/>
        <v/>
      </c>
      <c r="G263" s="52" t="str">
        <f t="shared" si="395"/>
        <v/>
      </c>
      <c r="H263" s="52" t="str">
        <f t="shared" si="396"/>
        <v/>
      </c>
      <c r="I263" s="52" t="str">
        <f t="shared" si="397"/>
        <v/>
      </c>
      <c r="J263" s="52" t="str">
        <f t="shared" si="398"/>
        <v/>
      </c>
      <c r="K263" s="52" t="str">
        <f t="shared" si="399"/>
        <v/>
      </c>
      <c r="L263" s="52" t="str">
        <f t="shared" si="400"/>
        <v/>
      </c>
      <c r="M263" s="2"/>
      <c r="N263" s="52" t="str">
        <f t="shared" si="401"/>
        <v/>
      </c>
      <c r="O263" s="2"/>
      <c r="P263" s="103" t="str">
        <f>IF(UPPER('IP Rules'!H263)="ANY","",IF(LEN(TRIM('IP Rules'!J263))=0,"",'IP Rules'!J263))</f>
        <v/>
      </c>
      <c r="Q263" s="7" t="str">
        <f t="shared" si="402"/>
        <v/>
      </c>
      <c r="R263" s="109" t="str">
        <f t="shared" si="403"/>
        <v>MISSING</v>
      </c>
      <c r="S263" s="109" t="str">
        <f t="shared" si="404"/>
        <v>MISSING</v>
      </c>
      <c r="T263" s="109" t="str">
        <f t="shared" si="405"/>
        <v>MISSING</v>
      </c>
      <c r="U263" s="110" t="str">
        <f t="shared" si="406"/>
        <v>ERROR</v>
      </c>
      <c r="V263" s="111" t="str">
        <f t="shared" si="407"/>
        <v>ERROR</v>
      </c>
      <c r="W263" s="111" t="str">
        <f t="shared" si="408"/>
        <v>ERROR</v>
      </c>
      <c r="X263" s="111" t="str">
        <f t="shared" si="409"/>
        <v>ERROR</v>
      </c>
      <c r="Y263" s="109" t="str">
        <f t="shared" si="410"/>
        <v>ERROR</v>
      </c>
      <c r="Z263" s="110" t="str">
        <f t="shared" si="411"/>
        <v>ERROR</v>
      </c>
      <c r="AA263" s="109" t="str">
        <f t="shared" si="412"/>
        <v>ERROR</v>
      </c>
      <c r="AB263" s="109" t="str">
        <f t="shared" si="413"/>
        <v>ERROR</v>
      </c>
      <c r="AC263" s="109" t="str">
        <f t="shared" si="414"/>
        <v>ERROR</v>
      </c>
      <c r="AD263" s="109" t="str">
        <f t="shared" si="415"/>
        <v>ERROR</v>
      </c>
      <c r="AE263" s="110" t="str">
        <f t="shared" si="416"/>
        <v>ERROR</v>
      </c>
      <c r="AF263" s="7" t="str">
        <f t="shared" si="417"/>
        <v/>
      </c>
      <c r="AG263" s="104" t="str">
        <f t="shared" si="418"/>
        <v/>
      </c>
      <c r="AH263" s="104" t="str">
        <f t="shared" si="419"/>
        <v/>
      </c>
      <c r="AI263" s="104" t="str">
        <f t="shared" si="420"/>
        <v/>
      </c>
      <c r="AJ263" s="114" t="str">
        <f>IF(AND(Q263&lt;&gt;"ERROR",UPPER('IP Rules'!D263)="GLOBAL",UPPER(N263)="ANY"),"All_IPs","")</f>
        <v/>
      </c>
      <c r="AK263" s="114" t="str">
        <f>IF(AND(Q263&lt;&gt;"ERROR",UPPER('IP Rules'!D263)="NATIONAL",UPPER(N263)="ANY"),"GRP_ALL_CNSP_SUBNETS","")</f>
        <v/>
      </c>
      <c r="AL263" s="104" t="str">
        <f>IF(LEN(TRIM(D263))=0,"",IF(AND(Q263&lt;&gt;"ERROR",UPPER('IP Rules'!H263)&lt;&gt;"ANY"),AI263&amp;N263&amp;"_"&amp;AG263,""))</f>
        <v/>
      </c>
      <c r="AM263" s="109" t="str">
        <f t="shared" si="421"/>
        <v>FAILED CHECKS</v>
      </c>
      <c r="AN263" s="2"/>
      <c r="AO263" s="62" t="str">
        <f t="shared" si="388"/>
        <v/>
      </c>
      <c r="AP263" s="26"/>
      <c r="AQ263" s="62" t="str">
        <f t="shared" si="422"/>
        <v/>
      </c>
      <c r="AR263" s="26"/>
      <c r="AS263" s="6">
        <f>'IP Rules'!F263</f>
        <v>0</v>
      </c>
      <c r="AT263" s="2"/>
      <c r="AU263" s="6">
        <f t="shared" si="423"/>
        <v>253</v>
      </c>
      <c r="AV263" s="2"/>
      <c r="AW263" s="46" t="str">
        <f>IF(ISBLANK('IP Rules'!L263),"",'IP Rules'!L263)</f>
        <v/>
      </c>
      <c r="AX263" s="2"/>
      <c r="AY263" s="52" t="str">
        <f t="shared" si="424"/>
        <v/>
      </c>
      <c r="AZ263" s="52" t="str">
        <f t="shared" si="425"/>
        <v/>
      </c>
      <c r="BA263" s="52" t="str">
        <f t="shared" si="426"/>
        <v/>
      </c>
      <c r="BB263" s="52" t="str">
        <f t="shared" si="427"/>
        <v/>
      </c>
      <c r="BC263" s="52" t="str">
        <f t="shared" si="428"/>
        <v/>
      </c>
      <c r="BD263" s="52" t="str">
        <f t="shared" si="429"/>
        <v/>
      </c>
      <c r="BE263" s="52" t="str">
        <f t="shared" si="430"/>
        <v/>
      </c>
      <c r="BF263" s="52" t="str">
        <f t="shared" si="431"/>
        <v/>
      </c>
      <c r="BG263" s="52" t="str">
        <f t="shared" si="432"/>
        <v/>
      </c>
      <c r="BH263" s="2"/>
      <c r="BI263" s="103" t="str">
        <f>IF(ISBLANK('IP Rules'!N263),"",'IP Rules'!N263)</f>
        <v/>
      </c>
      <c r="BJ263" s="110" t="str">
        <f t="shared" si="481"/>
        <v/>
      </c>
      <c r="BK263" s="109" t="str">
        <f t="shared" si="482"/>
        <v>MISSING</v>
      </c>
      <c r="BL263" s="109" t="str">
        <f t="shared" si="483"/>
        <v>MISSING</v>
      </c>
      <c r="BM263" s="109" t="str">
        <f t="shared" si="484"/>
        <v>MISSING</v>
      </c>
      <c r="BN263" s="110" t="str">
        <f t="shared" si="485"/>
        <v>ERROR</v>
      </c>
      <c r="BO263" s="111" t="str">
        <f t="shared" si="486"/>
        <v>ERROR</v>
      </c>
      <c r="BP263" s="111" t="str">
        <f t="shared" si="487"/>
        <v>ERROR</v>
      </c>
      <c r="BQ263" s="111" t="str">
        <f t="shared" si="488"/>
        <v>ERROR</v>
      </c>
      <c r="BR263" s="109" t="str">
        <f t="shared" si="489"/>
        <v>ERROR</v>
      </c>
      <c r="BS263" s="110" t="str">
        <f t="shared" si="490"/>
        <v>ERROR</v>
      </c>
      <c r="BT263" s="109" t="str">
        <f t="shared" si="433"/>
        <v>ERROR</v>
      </c>
      <c r="BU263" s="109" t="str">
        <f t="shared" si="434"/>
        <v>ERROR</v>
      </c>
      <c r="BV263" s="109" t="str">
        <f t="shared" si="435"/>
        <v>ERROR</v>
      </c>
      <c r="BW263" s="109" t="str">
        <f t="shared" si="436"/>
        <v>ERROR</v>
      </c>
      <c r="BX263" s="110" t="str">
        <f t="shared" si="491"/>
        <v>ERROR</v>
      </c>
      <c r="BY263" s="110" t="str">
        <f t="shared" si="479"/>
        <v/>
      </c>
      <c r="BZ263" s="117" t="str">
        <f t="shared" si="437"/>
        <v>OK</v>
      </c>
      <c r="CA263" s="104" t="str">
        <f t="shared" si="492"/>
        <v/>
      </c>
      <c r="CB263" s="104" t="str">
        <f t="shared" si="493"/>
        <v/>
      </c>
      <c r="CC263" s="104" t="str">
        <f t="shared" si="494"/>
        <v/>
      </c>
      <c r="CD263" s="109" t="str">
        <f t="shared" si="438"/>
        <v>FAILED CHECKS</v>
      </c>
      <c r="CE263" s="22"/>
      <c r="CF263" s="116" t="str">
        <f t="shared" si="495"/>
        <v>ERROR</v>
      </c>
      <c r="CG263" s="116" t="str">
        <f t="shared" si="496"/>
        <v>-</v>
      </c>
      <c r="CH263" s="116" t="str">
        <f t="shared" si="497"/>
        <v>-</v>
      </c>
      <c r="CI263" s="116" t="str">
        <f t="shared" si="498"/>
        <v>-</v>
      </c>
      <c r="CJ263" s="116">
        <f t="shared" si="439"/>
        <v>0</v>
      </c>
      <c r="CK263" s="116">
        <f t="shared" si="440"/>
        <v>0</v>
      </c>
      <c r="CL263" s="116">
        <f t="shared" si="441"/>
        <v>0</v>
      </c>
      <c r="CM263" s="116">
        <f t="shared" si="442"/>
        <v>0</v>
      </c>
      <c r="CN263" s="116">
        <f t="shared" si="443"/>
        <v>0</v>
      </c>
      <c r="CO263" s="116">
        <f t="shared" si="444"/>
        <v>0</v>
      </c>
      <c r="CP263" s="116">
        <f t="shared" si="445"/>
        <v>0</v>
      </c>
      <c r="CQ263" s="116">
        <f t="shared" si="446"/>
        <v>0</v>
      </c>
      <c r="CR263" s="116">
        <f t="shared" si="447"/>
        <v>0</v>
      </c>
      <c r="CS263" s="116">
        <f t="shared" si="448"/>
        <v>0</v>
      </c>
      <c r="CT263" s="116">
        <f t="shared" si="449"/>
        <v>0</v>
      </c>
      <c r="CU263" s="116">
        <f t="shared" si="450"/>
        <v>0</v>
      </c>
      <c r="CV263" s="116">
        <f t="shared" si="451"/>
        <v>0</v>
      </c>
      <c r="CW263" s="116">
        <f t="shared" si="452"/>
        <v>0</v>
      </c>
      <c r="CX263" s="116">
        <f t="shared" si="453"/>
        <v>0</v>
      </c>
      <c r="CY263" s="116">
        <f t="shared" si="454"/>
        <v>0</v>
      </c>
      <c r="CZ263" s="116">
        <f t="shared" si="455"/>
        <v>0</v>
      </c>
      <c r="DA263" s="116">
        <f t="shared" si="456"/>
        <v>0</v>
      </c>
      <c r="DB263" s="116">
        <f t="shared" si="457"/>
        <v>0</v>
      </c>
      <c r="DC263" s="116">
        <f t="shared" si="458"/>
        <v>0</v>
      </c>
      <c r="DD263" s="116">
        <f t="shared" si="459"/>
        <v>0</v>
      </c>
      <c r="DE263" s="116">
        <f t="shared" si="460"/>
        <v>0</v>
      </c>
      <c r="DF263" s="116">
        <f t="shared" si="461"/>
        <v>0</v>
      </c>
      <c r="DG263" s="116">
        <f t="shared" si="462"/>
        <v>0</v>
      </c>
      <c r="DH263" s="116">
        <f t="shared" si="463"/>
        <v>0</v>
      </c>
      <c r="DI263" s="116">
        <f t="shared" si="464"/>
        <v>0</v>
      </c>
      <c r="DJ263" s="116">
        <f t="shared" si="465"/>
        <v>0</v>
      </c>
      <c r="DK263" s="116">
        <f t="shared" si="466"/>
        <v>0</v>
      </c>
      <c r="DL263" s="116">
        <f t="shared" si="467"/>
        <v>0</v>
      </c>
      <c r="DM263" s="116">
        <f t="shared" si="468"/>
        <v>0</v>
      </c>
      <c r="DN263" s="116">
        <f t="shared" si="469"/>
        <v>0</v>
      </c>
      <c r="DO263" s="116">
        <f t="shared" si="470"/>
        <v>0</v>
      </c>
      <c r="DP263" s="116">
        <f t="shared" si="471"/>
        <v>0</v>
      </c>
      <c r="DQ263" s="116">
        <f t="shared" si="472"/>
        <v>0</v>
      </c>
      <c r="DR263" s="116">
        <f t="shared" si="473"/>
        <v>0</v>
      </c>
      <c r="DS263" s="116">
        <f t="shared" si="474"/>
        <v>0</v>
      </c>
      <c r="DT263" s="116">
        <f t="shared" si="480"/>
        <v>0</v>
      </c>
      <c r="DU263" s="116">
        <f t="shared" si="475"/>
        <v>0</v>
      </c>
      <c r="DV263" s="116">
        <f t="shared" si="499"/>
        <v>0</v>
      </c>
      <c r="DW263" s="116">
        <f t="shared" si="500"/>
        <v>0</v>
      </c>
      <c r="DX263" s="114" t="b">
        <f t="shared" si="389"/>
        <v>0</v>
      </c>
      <c r="DY263" s="116" t="str">
        <f t="shared" si="476"/>
        <v>FAILED CHECKS</v>
      </c>
      <c r="DZ263" s="2"/>
      <c r="EA263" s="105" t="str">
        <f t="shared" si="390"/>
        <v/>
      </c>
      <c r="EB263" s="2"/>
      <c r="EC263" s="105" t="str">
        <f t="shared" si="391"/>
        <v/>
      </c>
      <c r="ED263" s="2"/>
      <c r="EE263" s="105" t="str">
        <f t="shared" si="392"/>
        <v/>
      </c>
      <c r="EF263" s="2"/>
      <c r="EG263" s="6">
        <f t="shared" si="478"/>
        <v>253</v>
      </c>
      <c r="EH263" s="2"/>
      <c r="EI263" s="29" t="str">
        <f>IF(ISBLANK('IP Rules'!P263),"",'IP Rules'!P263)</f>
        <v/>
      </c>
      <c r="EJ263" s="2"/>
      <c r="EK263" s="29" t="str">
        <f>IF(ISBLANK('IP Rules'!R263),"",'IP Rules'!R263)</f>
        <v/>
      </c>
      <c r="EL263" s="2"/>
      <c r="EM263" s="29" t="str">
        <f>IF(ISBLANK('IP Rules'!T263),"",'IP Rules'!T263)</f>
        <v/>
      </c>
      <c r="EN263" s="2"/>
      <c r="EO263" s="7" t="str">
        <f t="shared" si="501"/>
        <v>NO</v>
      </c>
      <c r="EP263" s="7" t="str">
        <f t="shared" si="502"/>
        <v>NO</v>
      </c>
      <c r="EQ263" s="7" t="str">
        <f t="shared" si="503"/>
        <v/>
      </c>
      <c r="ER263" s="7" t="str">
        <f t="shared" si="504"/>
        <v/>
      </c>
      <c r="ES263" s="7" t="str">
        <f>IF(AND(ISNUMBER('IP Rules'!R263),'IP Rules'!R263&gt;=0,'IP Rules'!R263&lt;=65535),"GOOD","BAD")</f>
        <v>BAD</v>
      </c>
      <c r="ET263" s="7" t="str">
        <f>IF(OR(AND(ISNUMBER('IP Rules'!T263),'IP Rules'!T263&gt;=1,'IP Rules'!T263&lt;=65535,'IP Rules'!R263&lt;'IP Rules'!T263),'IP Rules'!T263=""),"GOOD","BAD")</f>
        <v>GOOD</v>
      </c>
      <c r="EU263" s="9" t="str">
        <f t="shared" si="505"/>
        <v/>
      </c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</row>
    <row r="264" spans="1:211" ht="15.75" thickBot="1">
      <c r="A264" s="2"/>
      <c r="B264" s="6">
        <f t="shared" si="477"/>
        <v>254</v>
      </c>
      <c r="C264" s="2"/>
      <c r="D264" s="48" t="str">
        <f>IF(ISBLANK('IP Rules'!H264),"",'IP Rules'!H264)</f>
        <v/>
      </c>
      <c r="E264" s="52" t="str">
        <f t="shared" si="393"/>
        <v/>
      </c>
      <c r="F264" s="52" t="str">
        <f t="shared" si="394"/>
        <v/>
      </c>
      <c r="G264" s="52" t="str">
        <f t="shared" si="395"/>
        <v/>
      </c>
      <c r="H264" s="52" t="str">
        <f t="shared" si="396"/>
        <v/>
      </c>
      <c r="I264" s="52" t="str">
        <f t="shared" si="397"/>
        <v/>
      </c>
      <c r="J264" s="52" t="str">
        <f t="shared" si="398"/>
        <v/>
      </c>
      <c r="K264" s="52" t="str">
        <f t="shared" si="399"/>
        <v/>
      </c>
      <c r="L264" s="52" t="str">
        <f t="shared" si="400"/>
        <v/>
      </c>
      <c r="M264" s="2"/>
      <c r="N264" s="52" t="str">
        <f t="shared" si="401"/>
        <v/>
      </c>
      <c r="O264" s="2"/>
      <c r="P264" s="103" t="str">
        <f>IF(UPPER('IP Rules'!H264)="ANY","",IF(LEN(TRIM('IP Rules'!J264))=0,"",'IP Rules'!J264))</f>
        <v/>
      </c>
      <c r="Q264" s="7" t="str">
        <f t="shared" si="402"/>
        <v/>
      </c>
      <c r="R264" s="109" t="str">
        <f t="shared" si="403"/>
        <v>MISSING</v>
      </c>
      <c r="S264" s="109" t="str">
        <f t="shared" si="404"/>
        <v>MISSING</v>
      </c>
      <c r="T264" s="109" t="str">
        <f t="shared" si="405"/>
        <v>MISSING</v>
      </c>
      <c r="U264" s="110" t="str">
        <f t="shared" si="406"/>
        <v>ERROR</v>
      </c>
      <c r="V264" s="111" t="str">
        <f t="shared" si="407"/>
        <v>ERROR</v>
      </c>
      <c r="W264" s="111" t="str">
        <f t="shared" si="408"/>
        <v>ERROR</v>
      </c>
      <c r="X264" s="111" t="str">
        <f t="shared" si="409"/>
        <v>ERROR</v>
      </c>
      <c r="Y264" s="109" t="str">
        <f t="shared" si="410"/>
        <v>ERROR</v>
      </c>
      <c r="Z264" s="110" t="str">
        <f t="shared" si="411"/>
        <v>ERROR</v>
      </c>
      <c r="AA264" s="109" t="str">
        <f t="shared" si="412"/>
        <v>ERROR</v>
      </c>
      <c r="AB264" s="109" t="str">
        <f t="shared" si="413"/>
        <v>ERROR</v>
      </c>
      <c r="AC264" s="109" t="str">
        <f t="shared" si="414"/>
        <v>ERROR</v>
      </c>
      <c r="AD264" s="109" t="str">
        <f t="shared" si="415"/>
        <v>ERROR</v>
      </c>
      <c r="AE264" s="110" t="str">
        <f t="shared" si="416"/>
        <v>ERROR</v>
      </c>
      <c r="AF264" s="7" t="str">
        <f t="shared" si="417"/>
        <v/>
      </c>
      <c r="AG264" s="104" t="str">
        <f t="shared" si="418"/>
        <v/>
      </c>
      <c r="AH264" s="104" t="str">
        <f t="shared" si="419"/>
        <v/>
      </c>
      <c r="AI264" s="104" t="str">
        <f t="shared" si="420"/>
        <v/>
      </c>
      <c r="AJ264" s="114" t="str">
        <f>IF(AND(Q264&lt;&gt;"ERROR",UPPER('IP Rules'!D264)="GLOBAL",UPPER(N264)="ANY"),"All_IPs","")</f>
        <v/>
      </c>
      <c r="AK264" s="114" t="str">
        <f>IF(AND(Q264&lt;&gt;"ERROR",UPPER('IP Rules'!D264)="NATIONAL",UPPER(N264)="ANY"),"GRP_ALL_CNSP_SUBNETS","")</f>
        <v/>
      </c>
      <c r="AL264" s="104" t="str">
        <f>IF(LEN(TRIM(D264))=0,"",IF(AND(Q264&lt;&gt;"ERROR",UPPER('IP Rules'!H264)&lt;&gt;"ANY"),AI264&amp;N264&amp;"_"&amp;AG264,""))</f>
        <v/>
      </c>
      <c r="AM264" s="109" t="str">
        <f t="shared" si="421"/>
        <v>FAILED CHECKS</v>
      </c>
      <c r="AN264" s="2"/>
      <c r="AO264" s="62" t="str">
        <f t="shared" si="388"/>
        <v/>
      </c>
      <c r="AP264" s="26"/>
      <c r="AQ264" s="62" t="str">
        <f t="shared" si="422"/>
        <v/>
      </c>
      <c r="AR264" s="26"/>
      <c r="AS264" s="6">
        <f>'IP Rules'!F264</f>
        <v>0</v>
      </c>
      <c r="AT264" s="2"/>
      <c r="AU264" s="6">
        <f t="shared" si="423"/>
        <v>254</v>
      </c>
      <c r="AV264" s="2"/>
      <c r="AW264" s="46" t="str">
        <f>IF(ISBLANK('IP Rules'!L264),"",'IP Rules'!L264)</f>
        <v/>
      </c>
      <c r="AX264" s="2"/>
      <c r="AY264" s="52" t="str">
        <f t="shared" si="424"/>
        <v/>
      </c>
      <c r="AZ264" s="52" t="str">
        <f t="shared" si="425"/>
        <v/>
      </c>
      <c r="BA264" s="52" t="str">
        <f t="shared" si="426"/>
        <v/>
      </c>
      <c r="BB264" s="52" t="str">
        <f t="shared" si="427"/>
        <v/>
      </c>
      <c r="BC264" s="52" t="str">
        <f t="shared" si="428"/>
        <v/>
      </c>
      <c r="BD264" s="52" t="str">
        <f t="shared" si="429"/>
        <v/>
      </c>
      <c r="BE264" s="52" t="str">
        <f t="shared" si="430"/>
        <v/>
      </c>
      <c r="BF264" s="52" t="str">
        <f t="shared" si="431"/>
        <v/>
      </c>
      <c r="BG264" s="52" t="str">
        <f t="shared" si="432"/>
        <v/>
      </c>
      <c r="BH264" s="2"/>
      <c r="BI264" s="103" t="str">
        <f>IF(ISBLANK('IP Rules'!N264),"",'IP Rules'!N264)</f>
        <v/>
      </c>
      <c r="BJ264" s="110" t="str">
        <f t="shared" si="481"/>
        <v/>
      </c>
      <c r="BK264" s="109" t="str">
        <f t="shared" si="482"/>
        <v>MISSING</v>
      </c>
      <c r="BL264" s="109" t="str">
        <f t="shared" si="483"/>
        <v>MISSING</v>
      </c>
      <c r="BM264" s="109" t="str">
        <f t="shared" si="484"/>
        <v>MISSING</v>
      </c>
      <c r="BN264" s="110" t="str">
        <f t="shared" si="485"/>
        <v>ERROR</v>
      </c>
      <c r="BO264" s="111" t="str">
        <f t="shared" si="486"/>
        <v>ERROR</v>
      </c>
      <c r="BP264" s="111" t="str">
        <f t="shared" si="487"/>
        <v>ERROR</v>
      </c>
      <c r="BQ264" s="111" t="str">
        <f t="shared" si="488"/>
        <v>ERROR</v>
      </c>
      <c r="BR264" s="109" t="str">
        <f t="shared" si="489"/>
        <v>ERROR</v>
      </c>
      <c r="BS264" s="110" t="str">
        <f t="shared" si="490"/>
        <v>ERROR</v>
      </c>
      <c r="BT264" s="109" t="str">
        <f t="shared" si="433"/>
        <v>ERROR</v>
      </c>
      <c r="BU264" s="109" t="str">
        <f t="shared" si="434"/>
        <v>ERROR</v>
      </c>
      <c r="BV264" s="109" t="str">
        <f t="shared" si="435"/>
        <v>ERROR</v>
      </c>
      <c r="BW264" s="109" t="str">
        <f t="shared" si="436"/>
        <v>ERROR</v>
      </c>
      <c r="BX264" s="110" t="str">
        <f t="shared" si="491"/>
        <v>ERROR</v>
      </c>
      <c r="BY264" s="110" t="str">
        <f t="shared" si="479"/>
        <v/>
      </c>
      <c r="BZ264" s="117" t="str">
        <f t="shared" si="437"/>
        <v>OK</v>
      </c>
      <c r="CA264" s="104" t="str">
        <f t="shared" si="492"/>
        <v/>
      </c>
      <c r="CB264" s="104" t="str">
        <f t="shared" si="493"/>
        <v/>
      </c>
      <c r="CC264" s="104" t="str">
        <f t="shared" si="494"/>
        <v/>
      </c>
      <c r="CD264" s="109" t="str">
        <f t="shared" si="438"/>
        <v>FAILED CHECKS</v>
      </c>
      <c r="CE264" s="22"/>
      <c r="CF264" s="116" t="str">
        <f t="shared" si="495"/>
        <v>ERROR</v>
      </c>
      <c r="CG264" s="116" t="str">
        <f t="shared" si="496"/>
        <v>-</v>
      </c>
      <c r="CH264" s="116" t="str">
        <f t="shared" si="497"/>
        <v>-</v>
      </c>
      <c r="CI264" s="116" t="str">
        <f t="shared" si="498"/>
        <v>-</v>
      </c>
      <c r="CJ264" s="116">
        <f t="shared" si="439"/>
        <v>0</v>
      </c>
      <c r="CK264" s="116">
        <f t="shared" si="440"/>
        <v>0</v>
      </c>
      <c r="CL264" s="116">
        <f t="shared" si="441"/>
        <v>0</v>
      </c>
      <c r="CM264" s="116">
        <f t="shared" si="442"/>
        <v>0</v>
      </c>
      <c r="CN264" s="116">
        <f t="shared" si="443"/>
        <v>0</v>
      </c>
      <c r="CO264" s="116">
        <f t="shared" si="444"/>
        <v>0</v>
      </c>
      <c r="CP264" s="116">
        <f t="shared" si="445"/>
        <v>0</v>
      </c>
      <c r="CQ264" s="116">
        <f t="shared" si="446"/>
        <v>0</v>
      </c>
      <c r="CR264" s="116">
        <f t="shared" si="447"/>
        <v>0</v>
      </c>
      <c r="CS264" s="116">
        <f t="shared" si="448"/>
        <v>0</v>
      </c>
      <c r="CT264" s="116">
        <f t="shared" si="449"/>
        <v>0</v>
      </c>
      <c r="CU264" s="116">
        <f t="shared" si="450"/>
        <v>0</v>
      </c>
      <c r="CV264" s="116">
        <f t="shared" si="451"/>
        <v>0</v>
      </c>
      <c r="CW264" s="116">
        <f t="shared" si="452"/>
        <v>0</v>
      </c>
      <c r="CX264" s="116">
        <f t="shared" si="453"/>
        <v>0</v>
      </c>
      <c r="CY264" s="116">
        <f t="shared" si="454"/>
        <v>0</v>
      </c>
      <c r="CZ264" s="116">
        <f t="shared" si="455"/>
        <v>0</v>
      </c>
      <c r="DA264" s="116">
        <f t="shared" si="456"/>
        <v>0</v>
      </c>
      <c r="DB264" s="116">
        <f t="shared" si="457"/>
        <v>0</v>
      </c>
      <c r="DC264" s="116">
        <f t="shared" si="458"/>
        <v>0</v>
      </c>
      <c r="DD264" s="116">
        <f t="shared" si="459"/>
        <v>0</v>
      </c>
      <c r="DE264" s="116">
        <f t="shared" si="460"/>
        <v>0</v>
      </c>
      <c r="DF264" s="116">
        <f t="shared" si="461"/>
        <v>0</v>
      </c>
      <c r="DG264" s="116">
        <f t="shared" si="462"/>
        <v>0</v>
      </c>
      <c r="DH264" s="116">
        <f t="shared" si="463"/>
        <v>0</v>
      </c>
      <c r="DI264" s="116">
        <f t="shared" si="464"/>
        <v>0</v>
      </c>
      <c r="DJ264" s="116">
        <f t="shared" si="465"/>
        <v>0</v>
      </c>
      <c r="DK264" s="116">
        <f t="shared" si="466"/>
        <v>0</v>
      </c>
      <c r="DL264" s="116">
        <f t="shared" si="467"/>
        <v>0</v>
      </c>
      <c r="DM264" s="116">
        <f t="shared" si="468"/>
        <v>0</v>
      </c>
      <c r="DN264" s="116">
        <f t="shared" si="469"/>
        <v>0</v>
      </c>
      <c r="DO264" s="116">
        <f t="shared" si="470"/>
        <v>0</v>
      </c>
      <c r="DP264" s="116">
        <f t="shared" si="471"/>
        <v>0</v>
      </c>
      <c r="DQ264" s="116">
        <f t="shared" si="472"/>
        <v>0</v>
      </c>
      <c r="DR264" s="116">
        <f t="shared" si="473"/>
        <v>0</v>
      </c>
      <c r="DS264" s="116">
        <f t="shared" si="474"/>
        <v>0</v>
      </c>
      <c r="DT264" s="116">
        <f t="shared" si="480"/>
        <v>0</v>
      </c>
      <c r="DU264" s="116">
        <f t="shared" si="475"/>
        <v>0</v>
      </c>
      <c r="DV264" s="116">
        <f t="shared" si="499"/>
        <v>0</v>
      </c>
      <c r="DW264" s="116">
        <f t="shared" si="500"/>
        <v>0</v>
      </c>
      <c r="DX264" s="114" t="b">
        <f t="shared" si="389"/>
        <v>0</v>
      </c>
      <c r="DY264" s="116" t="str">
        <f t="shared" si="476"/>
        <v>FAILED CHECKS</v>
      </c>
      <c r="DZ264" s="2"/>
      <c r="EA264" s="105" t="str">
        <f t="shared" si="390"/>
        <v/>
      </c>
      <c r="EB264" s="2"/>
      <c r="EC264" s="105" t="str">
        <f t="shared" si="391"/>
        <v/>
      </c>
      <c r="ED264" s="2"/>
      <c r="EE264" s="105" t="str">
        <f t="shared" si="392"/>
        <v/>
      </c>
      <c r="EF264" s="2"/>
      <c r="EG264" s="6">
        <f t="shared" si="478"/>
        <v>254</v>
      </c>
      <c r="EH264" s="2"/>
      <c r="EI264" s="29" t="str">
        <f>IF(ISBLANK('IP Rules'!P264),"",'IP Rules'!P264)</f>
        <v/>
      </c>
      <c r="EJ264" s="2"/>
      <c r="EK264" s="29" t="str">
        <f>IF(ISBLANK('IP Rules'!R264),"",'IP Rules'!R264)</f>
        <v/>
      </c>
      <c r="EL264" s="2"/>
      <c r="EM264" s="29" t="str">
        <f>IF(ISBLANK('IP Rules'!T264),"",'IP Rules'!T264)</f>
        <v/>
      </c>
      <c r="EN264" s="2"/>
      <c r="EO264" s="7" t="str">
        <f t="shared" si="501"/>
        <v>NO</v>
      </c>
      <c r="EP264" s="7" t="str">
        <f t="shared" si="502"/>
        <v>NO</v>
      </c>
      <c r="EQ264" s="7" t="str">
        <f t="shared" si="503"/>
        <v/>
      </c>
      <c r="ER264" s="7" t="str">
        <f t="shared" si="504"/>
        <v/>
      </c>
      <c r="ES264" s="7" t="str">
        <f>IF(AND(ISNUMBER('IP Rules'!R264),'IP Rules'!R264&gt;=0,'IP Rules'!R264&lt;=65535),"GOOD","BAD")</f>
        <v>BAD</v>
      </c>
      <c r="ET264" s="7" t="str">
        <f>IF(OR(AND(ISNUMBER('IP Rules'!T264),'IP Rules'!T264&gt;=1,'IP Rules'!T264&lt;=65535,'IP Rules'!R264&lt;'IP Rules'!T264),'IP Rules'!T264=""),"GOOD","BAD")</f>
        <v>GOOD</v>
      </c>
      <c r="EU264" s="9" t="str">
        <f t="shared" si="505"/>
        <v/>
      </c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</row>
    <row r="265" spans="1:211" ht="15.75" thickBot="1">
      <c r="A265" s="2"/>
      <c r="B265" s="6">
        <f t="shared" si="477"/>
        <v>255</v>
      </c>
      <c r="C265" s="2"/>
      <c r="D265" s="48" t="str">
        <f>IF(ISBLANK('IP Rules'!H265),"",'IP Rules'!H265)</f>
        <v/>
      </c>
      <c r="E265" s="52" t="str">
        <f t="shared" si="393"/>
        <v/>
      </c>
      <c r="F265" s="52" t="str">
        <f t="shared" si="394"/>
        <v/>
      </c>
      <c r="G265" s="52" t="str">
        <f t="shared" si="395"/>
        <v/>
      </c>
      <c r="H265" s="52" t="str">
        <f t="shared" si="396"/>
        <v/>
      </c>
      <c r="I265" s="52" t="str">
        <f t="shared" si="397"/>
        <v/>
      </c>
      <c r="J265" s="52" t="str">
        <f t="shared" si="398"/>
        <v/>
      </c>
      <c r="K265" s="52" t="str">
        <f t="shared" si="399"/>
        <v/>
      </c>
      <c r="L265" s="52" t="str">
        <f t="shared" si="400"/>
        <v/>
      </c>
      <c r="M265" s="2"/>
      <c r="N265" s="52" t="str">
        <f t="shared" si="401"/>
        <v/>
      </c>
      <c r="O265" s="2"/>
      <c r="P265" s="103" t="str">
        <f>IF(UPPER('IP Rules'!H265)="ANY","",IF(LEN(TRIM('IP Rules'!J265))=0,"",'IP Rules'!J265))</f>
        <v/>
      </c>
      <c r="Q265" s="7" t="str">
        <f t="shared" si="402"/>
        <v/>
      </c>
      <c r="R265" s="109" t="str">
        <f t="shared" si="403"/>
        <v>MISSING</v>
      </c>
      <c r="S265" s="109" t="str">
        <f t="shared" si="404"/>
        <v>MISSING</v>
      </c>
      <c r="T265" s="109" t="str">
        <f t="shared" si="405"/>
        <v>MISSING</v>
      </c>
      <c r="U265" s="110" t="str">
        <f t="shared" si="406"/>
        <v>ERROR</v>
      </c>
      <c r="V265" s="111" t="str">
        <f t="shared" si="407"/>
        <v>ERROR</v>
      </c>
      <c r="W265" s="111" t="str">
        <f t="shared" si="408"/>
        <v>ERROR</v>
      </c>
      <c r="X265" s="111" t="str">
        <f t="shared" si="409"/>
        <v>ERROR</v>
      </c>
      <c r="Y265" s="109" t="str">
        <f t="shared" si="410"/>
        <v>ERROR</v>
      </c>
      <c r="Z265" s="110" t="str">
        <f t="shared" si="411"/>
        <v>ERROR</v>
      </c>
      <c r="AA265" s="109" t="str">
        <f t="shared" si="412"/>
        <v>ERROR</v>
      </c>
      <c r="AB265" s="109" t="str">
        <f t="shared" si="413"/>
        <v>ERROR</v>
      </c>
      <c r="AC265" s="109" t="str">
        <f t="shared" si="414"/>
        <v>ERROR</v>
      </c>
      <c r="AD265" s="109" t="str">
        <f t="shared" si="415"/>
        <v>ERROR</v>
      </c>
      <c r="AE265" s="110" t="str">
        <f t="shared" si="416"/>
        <v>ERROR</v>
      </c>
      <c r="AF265" s="7" t="str">
        <f t="shared" si="417"/>
        <v/>
      </c>
      <c r="AG265" s="104" t="str">
        <f t="shared" si="418"/>
        <v/>
      </c>
      <c r="AH265" s="104" t="str">
        <f t="shared" si="419"/>
        <v/>
      </c>
      <c r="AI265" s="104" t="str">
        <f t="shared" si="420"/>
        <v/>
      </c>
      <c r="AJ265" s="114" t="str">
        <f>IF(AND(Q265&lt;&gt;"ERROR",UPPER('IP Rules'!D265)="GLOBAL",UPPER(N265)="ANY"),"All_IPs","")</f>
        <v/>
      </c>
      <c r="AK265" s="114" t="str">
        <f>IF(AND(Q265&lt;&gt;"ERROR",UPPER('IP Rules'!D265)="NATIONAL",UPPER(N265)="ANY"),"GRP_ALL_CNSP_SUBNETS","")</f>
        <v/>
      </c>
      <c r="AL265" s="104" t="str">
        <f>IF(LEN(TRIM(D265))=0,"",IF(AND(Q265&lt;&gt;"ERROR",UPPER('IP Rules'!H265)&lt;&gt;"ANY"),AI265&amp;N265&amp;"_"&amp;AG265,""))</f>
        <v/>
      </c>
      <c r="AM265" s="109" t="str">
        <f t="shared" si="421"/>
        <v>FAILED CHECKS</v>
      </c>
      <c r="AN265" s="2"/>
      <c r="AO265" s="62" t="str">
        <f t="shared" si="388"/>
        <v/>
      </c>
      <c r="AP265" s="26"/>
      <c r="AQ265" s="62" t="str">
        <f t="shared" si="422"/>
        <v/>
      </c>
      <c r="AR265" s="26"/>
      <c r="AS265" s="6">
        <f>'IP Rules'!F265</f>
        <v>0</v>
      </c>
      <c r="AT265" s="2"/>
      <c r="AU265" s="6">
        <f t="shared" si="423"/>
        <v>255</v>
      </c>
      <c r="AV265" s="2"/>
      <c r="AW265" s="46" t="str">
        <f>IF(ISBLANK('IP Rules'!L265),"",'IP Rules'!L265)</f>
        <v/>
      </c>
      <c r="AX265" s="2"/>
      <c r="AY265" s="52" t="str">
        <f t="shared" si="424"/>
        <v/>
      </c>
      <c r="AZ265" s="52" t="str">
        <f t="shared" si="425"/>
        <v/>
      </c>
      <c r="BA265" s="52" t="str">
        <f t="shared" si="426"/>
        <v/>
      </c>
      <c r="BB265" s="52" t="str">
        <f t="shared" si="427"/>
        <v/>
      </c>
      <c r="BC265" s="52" t="str">
        <f t="shared" si="428"/>
        <v/>
      </c>
      <c r="BD265" s="52" t="str">
        <f t="shared" si="429"/>
        <v/>
      </c>
      <c r="BE265" s="52" t="str">
        <f t="shared" si="430"/>
        <v/>
      </c>
      <c r="BF265" s="52" t="str">
        <f t="shared" si="431"/>
        <v/>
      </c>
      <c r="BG265" s="52" t="str">
        <f t="shared" si="432"/>
        <v/>
      </c>
      <c r="BH265" s="2"/>
      <c r="BI265" s="103" t="str">
        <f>IF(ISBLANK('IP Rules'!N265),"",'IP Rules'!N265)</f>
        <v/>
      </c>
      <c r="BJ265" s="110" t="str">
        <f t="shared" si="481"/>
        <v/>
      </c>
      <c r="BK265" s="109" t="str">
        <f t="shared" si="482"/>
        <v>MISSING</v>
      </c>
      <c r="BL265" s="109" t="str">
        <f t="shared" si="483"/>
        <v>MISSING</v>
      </c>
      <c r="BM265" s="109" t="str">
        <f t="shared" si="484"/>
        <v>MISSING</v>
      </c>
      <c r="BN265" s="110" t="str">
        <f t="shared" si="485"/>
        <v>ERROR</v>
      </c>
      <c r="BO265" s="111" t="str">
        <f t="shared" si="486"/>
        <v>ERROR</v>
      </c>
      <c r="BP265" s="111" t="str">
        <f t="shared" si="487"/>
        <v>ERROR</v>
      </c>
      <c r="BQ265" s="111" t="str">
        <f t="shared" si="488"/>
        <v>ERROR</v>
      </c>
      <c r="BR265" s="109" t="str">
        <f t="shared" si="489"/>
        <v>ERROR</v>
      </c>
      <c r="BS265" s="110" t="str">
        <f t="shared" si="490"/>
        <v>ERROR</v>
      </c>
      <c r="BT265" s="109" t="str">
        <f t="shared" si="433"/>
        <v>ERROR</v>
      </c>
      <c r="BU265" s="109" t="str">
        <f t="shared" si="434"/>
        <v>ERROR</v>
      </c>
      <c r="BV265" s="109" t="str">
        <f t="shared" si="435"/>
        <v>ERROR</v>
      </c>
      <c r="BW265" s="109" t="str">
        <f t="shared" si="436"/>
        <v>ERROR</v>
      </c>
      <c r="BX265" s="110" t="str">
        <f t="shared" si="491"/>
        <v>ERROR</v>
      </c>
      <c r="BY265" s="110" t="str">
        <f t="shared" si="479"/>
        <v/>
      </c>
      <c r="BZ265" s="117" t="str">
        <f t="shared" si="437"/>
        <v>OK</v>
      </c>
      <c r="CA265" s="104" t="str">
        <f t="shared" si="492"/>
        <v/>
      </c>
      <c r="CB265" s="104" t="str">
        <f t="shared" si="493"/>
        <v/>
      </c>
      <c r="CC265" s="104" t="str">
        <f t="shared" si="494"/>
        <v/>
      </c>
      <c r="CD265" s="109" t="str">
        <f t="shared" si="438"/>
        <v>FAILED CHECKS</v>
      </c>
      <c r="CE265" s="22"/>
      <c r="CF265" s="116" t="str">
        <f t="shared" si="495"/>
        <v>ERROR</v>
      </c>
      <c r="CG265" s="116" t="str">
        <f t="shared" si="496"/>
        <v>-</v>
      </c>
      <c r="CH265" s="116" t="str">
        <f t="shared" si="497"/>
        <v>-</v>
      </c>
      <c r="CI265" s="116" t="str">
        <f t="shared" si="498"/>
        <v>-</v>
      </c>
      <c r="CJ265" s="116">
        <f t="shared" si="439"/>
        <v>0</v>
      </c>
      <c r="CK265" s="116">
        <f t="shared" si="440"/>
        <v>0</v>
      </c>
      <c r="CL265" s="116">
        <f t="shared" si="441"/>
        <v>0</v>
      </c>
      <c r="CM265" s="116">
        <f t="shared" si="442"/>
        <v>0</v>
      </c>
      <c r="CN265" s="116">
        <f t="shared" si="443"/>
        <v>0</v>
      </c>
      <c r="CO265" s="116">
        <f t="shared" si="444"/>
        <v>0</v>
      </c>
      <c r="CP265" s="116">
        <f t="shared" si="445"/>
        <v>0</v>
      </c>
      <c r="CQ265" s="116">
        <f t="shared" si="446"/>
        <v>0</v>
      </c>
      <c r="CR265" s="116">
        <f t="shared" si="447"/>
        <v>0</v>
      </c>
      <c r="CS265" s="116">
        <f t="shared" si="448"/>
        <v>0</v>
      </c>
      <c r="CT265" s="116">
        <f t="shared" si="449"/>
        <v>0</v>
      </c>
      <c r="CU265" s="116">
        <f t="shared" si="450"/>
        <v>0</v>
      </c>
      <c r="CV265" s="116">
        <f t="shared" si="451"/>
        <v>0</v>
      </c>
      <c r="CW265" s="116">
        <f t="shared" si="452"/>
        <v>0</v>
      </c>
      <c r="CX265" s="116">
        <f t="shared" si="453"/>
        <v>0</v>
      </c>
      <c r="CY265" s="116">
        <f t="shared" si="454"/>
        <v>0</v>
      </c>
      <c r="CZ265" s="116">
        <f t="shared" si="455"/>
        <v>0</v>
      </c>
      <c r="DA265" s="116">
        <f t="shared" si="456"/>
        <v>0</v>
      </c>
      <c r="DB265" s="116">
        <f t="shared" si="457"/>
        <v>0</v>
      </c>
      <c r="DC265" s="116">
        <f t="shared" si="458"/>
        <v>0</v>
      </c>
      <c r="DD265" s="116">
        <f t="shared" si="459"/>
        <v>0</v>
      </c>
      <c r="DE265" s="116">
        <f t="shared" si="460"/>
        <v>0</v>
      </c>
      <c r="DF265" s="116">
        <f t="shared" si="461"/>
        <v>0</v>
      </c>
      <c r="DG265" s="116">
        <f t="shared" si="462"/>
        <v>0</v>
      </c>
      <c r="DH265" s="116">
        <f t="shared" si="463"/>
        <v>0</v>
      </c>
      <c r="DI265" s="116">
        <f t="shared" si="464"/>
        <v>0</v>
      </c>
      <c r="DJ265" s="116">
        <f t="shared" si="465"/>
        <v>0</v>
      </c>
      <c r="DK265" s="116">
        <f t="shared" si="466"/>
        <v>0</v>
      </c>
      <c r="DL265" s="116">
        <f t="shared" si="467"/>
        <v>0</v>
      </c>
      <c r="DM265" s="116">
        <f t="shared" si="468"/>
        <v>0</v>
      </c>
      <c r="DN265" s="116">
        <f t="shared" si="469"/>
        <v>0</v>
      </c>
      <c r="DO265" s="116">
        <f t="shared" si="470"/>
        <v>0</v>
      </c>
      <c r="DP265" s="116">
        <f t="shared" si="471"/>
        <v>0</v>
      </c>
      <c r="DQ265" s="116">
        <f t="shared" si="472"/>
        <v>0</v>
      </c>
      <c r="DR265" s="116">
        <f t="shared" si="473"/>
        <v>0</v>
      </c>
      <c r="DS265" s="116">
        <f t="shared" si="474"/>
        <v>0</v>
      </c>
      <c r="DT265" s="116">
        <f t="shared" si="480"/>
        <v>0</v>
      </c>
      <c r="DU265" s="116">
        <f t="shared" si="475"/>
        <v>0</v>
      </c>
      <c r="DV265" s="116">
        <f t="shared" si="499"/>
        <v>0</v>
      </c>
      <c r="DW265" s="116">
        <f t="shared" si="500"/>
        <v>0</v>
      </c>
      <c r="DX265" s="114" t="b">
        <f t="shared" si="389"/>
        <v>0</v>
      </c>
      <c r="DY265" s="116" t="str">
        <f t="shared" si="476"/>
        <v>FAILED CHECKS</v>
      </c>
      <c r="DZ265" s="2"/>
      <c r="EA265" s="105" t="str">
        <f t="shared" si="390"/>
        <v/>
      </c>
      <c r="EB265" s="2"/>
      <c r="EC265" s="105" t="str">
        <f t="shared" si="391"/>
        <v/>
      </c>
      <c r="ED265" s="2"/>
      <c r="EE265" s="105" t="str">
        <f t="shared" si="392"/>
        <v/>
      </c>
      <c r="EF265" s="2"/>
      <c r="EG265" s="6">
        <f t="shared" si="478"/>
        <v>255</v>
      </c>
      <c r="EH265" s="2"/>
      <c r="EI265" s="29" t="str">
        <f>IF(ISBLANK('IP Rules'!P265),"",'IP Rules'!P265)</f>
        <v/>
      </c>
      <c r="EJ265" s="2"/>
      <c r="EK265" s="29" t="str">
        <f>IF(ISBLANK('IP Rules'!R265),"",'IP Rules'!R265)</f>
        <v/>
      </c>
      <c r="EL265" s="2"/>
      <c r="EM265" s="29" t="str">
        <f>IF(ISBLANK('IP Rules'!T265),"",'IP Rules'!T265)</f>
        <v/>
      </c>
      <c r="EN265" s="2"/>
      <c r="EO265" s="7" t="str">
        <f t="shared" si="501"/>
        <v>NO</v>
      </c>
      <c r="EP265" s="7" t="str">
        <f t="shared" si="502"/>
        <v>NO</v>
      </c>
      <c r="EQ265" s="7" t="str">
        <f t="shared" si="503"/>
        <v/>
      </c>
      <c r="ER265" s="7" t="str">
        <f t="shared" si="504"/>
        <v/>
      </c>
      <c r="ES265" s="7" t="str">
        <f>IF(AND(ISNUMBER('IP Rules'!R265),'IP Rules'!R265&gt;=0,'IP Rules'!R265&lt;=65535),"GOOD","BAD")</f>
        <v>BAD</v>
      </c>
      <c r="ET265" s="7" t="str">
        <f>IF(OR(AND(ISNUMBER('IP Rules'!T265),'IP Rules'!T265&gt;=1,'IP Rules'!T265&lt;=65535,'IP Rules'!R265&lt;'IP Rules'!T265),'IP Rules'!T265=""),"GOOD","BAD")</f>
        <v>GOOD</v>
      </c>
      <c r="EU265" s="9" t="str">
        <f t="shared" si="505"/>
        <v/>
      </c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</row>
    <row r="266" spans="1:211" ht="15.75" thickBot="1">
      <c r="A266" s="2"/>
      <c r="B266" s="6">
        <f t="shared" si="477"/>
        <v>256</v>
      </c>
      <c r="C266" s="2"/>
      <c r="D266" s="48" t="str">
        <f>IF(ISBLANK('IP Rules'!H266),"",'IP Rules'!H266)</f>
        <v/>
      </c>
      <c r="E266" s="52" t="str">
        <f t="shared" si="393"/>
        <v/>
      </c>
      <c r="F266" s="52" t="str">
        <f t="shared" si="394"/>
        <v/>
      </c>
      <c r="G266" s="52" t="str">
        <f t="shared" si="395"/>
        <v/>
      </c>
      <c r="H266" s="52" t="str">
        <f t="shared" si="396"/>
        <v/>
      </c>
      <c r="I266" s="52" t="str">
        <f t="shared" si="397"/>
        <v/>
      </c>
      <c r="J266" s="52" t="str">
        <f t="shared" si="398"/>
        <v/>
      </c>
      <c r="K266" s="52" t="str">
        <f t="shared" si="399"/>
        <v/>
      </c>
      <c r="L266" s="52" t="str">
        <f t="shared" si="400"/>
        <v/>
      </c>
      <c r="M266" s="2"/>
      <c r="N266" s="52" t="str">
        <f t="shared" si="401"/>
        <v/>
      </c>
      <c r="O266" s="2"/>
      <c r="P266" s="103" t="str">
        <f>IF(UPPER('IP Rules'!H266)="ANY","",IF(LEN(TRIM('IP Rules'!J266))=0,"",'IP Rules'!J266))</f>
        <v/>
      </c>
      <c r="Q266" s="7" t="str">
        <f t="shared" si="402"/>
        <v/>
      </c>
      <c r="R266" s="109" t="str">
        <f t="shared" si="403"/>
        <v>MISSING</v>
      </c>
      <c r="S266" s="109" t="str">
        <f t="shared" si="404"/>
        <v>MISSING</v>
      </c>
      <c r="T266" s="109" t="str">
        <f t="shared" si="405"/>
        <v>MISSING</v>
      </c>
      <c r="U266" s="110" t="str">
        <f t="shared" si="406"/>
        <v>ERROR</v>
      </c>
      <c r="V266" s="111" t="str">
        <f t="shared" si="407"/>
        <v>ERROR</v>
      </c>
      <c r="W266" s="111" t="str">
        <f t="shared" si="408"/>
        <v>ERROR</v>
      </c>
      <c r="X266" s="111" t="str">
        <f t="shared" si="409"/>
        <v>ERROR</v>
      </c>
      <c r="Y266" s="109" t="str">
        <f t="shared" si="410"/>
        <v>ERROR</v>
      </c>
      <c r="Z266" s="110" t="str">
        <f t="shared" si="411"/>
        <v>ERROR</v>
      </c>
      <c r="AA266" s="109" t="str">
        <f t="shared" si="412"/>
        <v>ERROR</v>
      </c>
      <c r="AB266" s="109" t="str">
        <f t="shared" si="413"/>
        <v>ERROR</v>
      </c>
      <c r="AC266" s="109" t="str">
        <f t="shared" si="414"/>
        <v>ERROR</v>
      </c>
      <c r="AD266" s="109" t="str">
        <f t="shared" si="415"/>
        <v>ERROR</v>
      </c>
      <c r="AE266" s="110" t="str">
        <f t="shared" si="416"/>
        <v>ERROR</v>
      </c>
      <c r="AF266" s="7" t="str">
        <f t="shared" si="417"/>
        <v/>
      </c>
      <c r="AG266" s="104" t="str">
        <f t="shared" si="418"/>
        <v/>
      </c>
      <c r="AH266" s="104" t="str">
        <f t="shared" si="419"/>
        <v/>
      </c>
      <c r="AI266" s="104" t="str">
        <f t="shared" si="420"/>
        <v/>
      </c>
      <c r="AJ266" s="114" t="str">
        <f>IF(AND(Q266&lt;&gt;"ERROR",UPPER('IP Rules'!D266)="GLOBAL",UPPER(N266)="ANY"),"All_IPs","")</f>
        <v/>
      </c>
      <c r="AK266" s="114" t="str">
        <f>IF(AND(Q266&lt;&gt;"ERROR",UPPER('IP Rules'!D266)="NATIONAL",UPPER(N266)="ANY"),"GRP_ALL_CNSP_SUBNETS","")</f>
        <v/>
      </c>
      <c r="AL266" s="104" t="str">
        <f>IF(LEN(TRIM(D266))=0,"",IF(AND(Q266&lt;&gt;"ERROR",UPPER('IP Rules'!H266)&lt;&gt;"ANY"),AI266&amp;N266&amp;"_"&amp;AG266,""))</f>
        <v/>
      </c>
      <c r="AM266" s="109" t="str">
        <f t="shared" si="421"/>
        <v>FAILED CHECKS</v>
      </c>
      <c r="AN266" s="2"/>
      <c r="AO266" s="62" t="str">
        <f t="shared" si="388"/>
        <v/>
      </c>
      <c r="AP266" s="26"/>
      <c r="AQ266" s="62" t="str">
        <f t="shared" si="422"/>
        <v/>
      </c>
      <c r="AR266" s="26"/>
      <c r="AS266" s="6">
        <f>'IP Rules'!F266</f>
        <v>0</v>
      </c>
      <c r="AT266" s="2"/>
      <c r="AU266" s="6">
        <f t="shared" si="423"/>
        <v>256</v>
      </c>
      <c r="AV266" s="2"/>
      <c r="AW266" s="46" t="str">
        <f>IF(ISBLANK('IP Rules'!L266),"",'IP Rules'!L266)</f>
        <v/>
      </c>
      <c r="AX266" s="2"/>
      <c r="AY266" s="52" t="str">
        <f t="shared" si="424"/>
        <v/>
      </c>
      <c r="AZ266" s="52" t="str">
        <f t="shared" si="425"/>
        <v/>
      </c>
      <c r="BA266" s="52" t="str">
        <f t="shared" si="426"/>
        <v/>
      </c>
      <c r="BB266" s="52" t="str">
        <f t="shared" si="427"/>
        <v/>
      </c>
      <c r="BC266" s="52" t="str">
        <f t="shared" si="428"/>
        <v/>
      </c>
      <c r="BD266" s="52" t="str">
        <f t="shared" si="429"/>
        <v/>
      </c>
      <c r="BE266" s="52" t="str">
        <f t="shared" si="430"/>
        <v/>
      </c>
      <c r="BF266" s="52" t="str">
        <f t="shared" si="431"/>
        <v/>
      </c>
      <c r="BG266" s="52" t="str">
        <f t="shared" si="432"/>
        <v/>
      </c>
      <c r="BH266" s="2"/>
      <c r="BI266" s="103" t="str">
        <f>IF(ISBLANK('IP Rules'!N266),"",'IP Rules'!N266)</f>
        <v/>
      </c>
      <c r="BJ266" s="110" t="str">
        <f t="shared" si="481"/>
        <v/>
      </c>
      <c r="BK266" s="109" t="str">
        <f t="shared" si="482"/>
        <v>MISSING</v>
      </c>
      <c r="BL266" s="109" t="str">
        <f t="shared" si="483"/>
        <v>MISSING</v>
      </c>
      <c r="BM266" s="109" t="str">
        <f t="shared" si="484"/>
        <v>MISSING</v>
      </c>
      <c r="BN266" s="110" t="str">
        <f t="shared" si="485"/>
        <v>ERROR</v>
      </c>
      <c r="BO266" s="111" t="str">
        <f t="shared" si="486"/>
        <v>ERROR</v>
      </c>
      <c r="BP266" s="111" t="str">
        <f t="shared" si="487"/>
        <v>ERROR</v>
      </c>
      <c r="BQ266" s="111" t="str">
        <f t="shared" si="488"/>
        <v>ERROR</v>
      </c>
      <c r="BR266" s="109" t="str">
        <f t="shared" si="489"/>
        <v>ERROR</v>
      </c>
      <c r="BS266" s="110" t="str">
        <f t="shared" si="490"/>
        <v>ERROR</v>
      </c>
      <c r="BT266" s="109" t="str">
        <f t="shared" si="433"/>
        <v>ERROR</v>
      </c>
      <c r="BU266" s="109" t="str">
        <f t="shared" si="434"/>
        <v>ERROR</v>
      </c>
      <c r="BV266" s="109" t="str">
        <f t="shared" si="435"/>
        <v>ERROR</v>
      </c>
      <c r="BW266" s="109" t="str">
        <f t="shared" si="436"/>
        <v>ERROR</v>
      </c>
      <c r="BX266" s="110" t="str">
        <f t="shared" si="491"/>
        <v>ERROR</v>
      </c>
      <c r="BY266" s="110" t="str">
        <f t="shared" si="479"/>
        <v/>
      </c>
      <c r="BZ266" s="117" t="str">
        <f t="shared" si="437"/>
        <v>OK</v>
      </c>
      <c r="CA266" s="104" t="str">
        <f t="shared" si="492"/>
        <v/>
      </c>
      <c r="CB266" s="104" t="str">
        <f t="shared" si="493"/>
        <v/>
      </c>
      <c r="CC266" s="104" t="str">
        <f t="shared" si="494"/>
        <v/>
      </c>
      <c r="CD266" s="109" t="str">
        <f t="shared" si="438"/>
        <v>FAILED CHECKS</v>
      </c>
      <c r="CE266" s="22"/>
      <c r="CF266" s="116" t="str">
        <f t="shared" si="495"/>
        <v>ERROR</v>
      </c>
      <c r="CG266" s="116" t="str">
        <f t="shared" si="496"/>
        <v>-</v>
      </c>
      <c r="CH266" s="116" t="str">
        <f t="shared" si="497"/>
        <v>-</v>
      </c>
      <c r="CI266" s="116" t="str">
        <f t="shared" si="498"/>
        <v>-</v>
      </c>
      <c r="CJ266" s="116">
        <f t="shared" si="439"/>
        <v>0</v>
      </c>
      <c r="CK266" s="116">
        <f t="shared" si="440"/>
        <v>0</v>
      </c>
      <c r="CL266" s="116">
        <f t="shared" si="441"/>
        <v>0</v>
      </c>
      <c r="CM266" s="116">
        <f t="shared" si="442"/>
        <v>0</v>
      </c>
      <c r="CN266" s="116">
        <f t="shared" si="443"/>
        <v>0</v>
      </c>
      <c r="CO266" s="116">
        <f t="shared" si="444"/>
        <v>0</v>
      </c>
      <c r="CP266" s="116">
        <f t="shared" si="445"/>
        <v>0</v>
      </c>
      <c r="CQ266" s="116">
        <f t="shared" si="446"/>
        <v>0</v>
      </c>
      <c r="CR266" s="116">
        <f t="shared" si="447"/>
        <v>0</v>
      </c>
      <c r="CS266" s="116">
        <f t="shared" si="448"/>
        <v>0</v>
      </c>
      <c r="CT266" s="116">
        <f t="shared" si="449"/>
        <v>0</v>
      </c>
      <c r="CU266" s="116">
        <f t="shared" si="450"/>
        <v>0</v>
      </c>
      <c r="CV266" s="116">
        <f t="shared" si="451"/>
        <v>0</v>
      </c>
      <c r="CW266" s="116">
        <f t="shared" si="452"/>
        <v>0</v>
      </c>
      <c r="CX266" s="116">
        <f t="shared" si="453"/>
        <v>0</v>
      </c>
      <c r="CY266" s="116">
        <f t="shared" si="454"/>
        <v>0</v>
      </c>
      <c r="CZ266" s="116">
        <f t="shared" si="455"/>
        <v>0</v>
      </c>
      <c r="DA266" s="116">
        <f t="shared" si="456"/>
        <v>0</v>
      </c>
      <c r="DB266" s="116">
        <f t="shared" si="457"/>
        <v>0</v>
      </c>
      <c r="DC266" s="116">
        <f t="shared" si="458"/>
        <v>0</v>
      </c>
      <c r="DD266" s="116">
        <f t="shared" si="459"/>
        <v>0</v>
      </c>
      <c r="DE266" s="116">
        <f t="shared" si="460"/>
        <v>0</v>
      </c>
      <c r="DF266" s="116">
        <f t="shared" si="461"/>
        <v>0</v>
      </c>
      <c r="DG266" s="116">
        <f t="shared" si="462"/>
        <v>0</v>
      </c>
      <c r="DH266" s="116">
        <f t="shared" si="463"/>
        <v>0</v>
      </c>
      <c r="DI266" s="116">
        <f t="shared" si="464"/>
        <v>0</v>
      </c>
      <c r="DJ266" s="116">
        <f t="shared" si="465"/>
        <v>0</v>
      </c>
      <c r="DK266" s="116">
        <f t="shared" si="466"/>
        <v>0</v>
      </c>
      <c r="DL266" s="116">
        <f t="shared" si="467"/>
        <v>0</v>
      </c>
      <c r="DM266" s="116">
        <f t="shared" si="468"/>
        <v>0</v>
      </c>
      <c r="DN266" s="116">
        <f t="shared" si="469"/>
        <v>0</v>
      </c>
      <c r="DO266" s="116">
        <f t="shared" si="470"/>
        <v>0</v>
      </c>
      <c r="DP266" s="116">
        <f t="shared" si="471"/>
        <v>0</v>
      </c>
      <c r="DQ266" s="116">
        <f t="shared" si="472"/>
        <v>0</v>
      </c>
      <c r="DR266" s="116">
        <f t="shared" si="473"/>
        <v>0</v>
      </c>
      <c r="DS266" s="116">
        <f t="shared" si="474"/>
        <v>0</v>
      </c>
      <c r="DT266" s="116">
        <f t="shared" si="480"/>
        <v>0</v>
      </c>
      <c r="DU266" s="116">
        <f t="shared" si="475"/>
        <v>0</v>
      </c>
      <c r="DV266" s="116">
        <f t="shared" si="499"/>
        <v>0</v>
      </c>
      <c r="DW266" s="116">
        <f t="shared" si="500"/>
        <v>0</v>
      </c>
      <c r="DX266" s="114" t="b">
        <f t="shared" si="389"/>
        <v>0</v>
      </c>
      <c r="DY266" s="116" t="str">
        <f t="shared" si="476"/>
        <v>FAILED CHECKS</v>
      </c>
      <c r="DZ266" s="2"/>
      <c r="EA266" s="105" t="str">
        <f t="shared" si="390"/>
        <v/>
      </c>
      <c r="EB266" s="2"/>
      <c r="EC266" s="105" t="str">
        <f t="shared" si="391"/>
        <v/>
      </c>
      <c r="ED266" s="2"/>
      <c r="EE266" s="105" t="str">
        <f t="shared" si="392"/>
        <v/>
      </c>
      <c r="EF266" s="2"/>
      <c r="EG266" s="6">
        <f t="shared" si="478"/>
        <v>256</v>
      </c>
      <c r="EH266" s="2"/>
      <c r="EI266" s="29" t="str">
        <f>IF(ISBLANK('IP Rules'!P266),"",'IP Rules'!P266)</f>
        <v/>
      </c>
      <c r="EJ266" s="2"/>
      <c r="EK266" s="29" t="str">
        <f>IF(ISBLANK('IP Rules'!R266),"",'IP Rules'!R266)</f>
        <v/>
      </c>
      <c r="EL266" s="2"/>
      <c r="EM266" s="29" t="str">
        <f>IF(ISBLANK('IP Rules'!T266),"",'IP Rules'!T266)</f>
        <v/>
      </c>
      <c r="EN266" s="2"/>
      <c r="EO266" s="7" t="str">
        <f t="shared" si="501"/>
        <v>NO</v>
      </c>
      <c r="EP266" s="7" t="str">
        <f t="shared" si="502"/>
        <v>NO</v>
      </c>
      <c r="EQ266" s="7" t="str">
        <f t="shared" si="503"/>
        <v/>
      </c>
      <c r="ER266" s="7" t="str">
        <f t="shared" si="504"/>
        <v/>
      </c>
      <c r="ES266" s="7" t="str">
        <f>IF(AND(ISNUMBER('IP Rules'!R266),'IP Rules'!R266&gt;=0,'IP Rules'!R266&lt;=65535),"GOOD","BAD")</f>
        <v>BAD</v>
      </c>
      <c r="ET266" s="7" t="str">
        <f>IF(OR(AND(ISNUMBER('IP Rules'!T266),'IP Rules'!T266&gt;=1,'IP Rules'!T266&lt;=65535,'IP Rules'!R266&lt;'IP Rules'!T266),'IP Rules'!T266=""),"GOOD","BAD")</f>
        <v>GOOD</v>
      </c>
      <c r="EU266" s="9" t="str">
        <f t="shared" si="505"/>
        <v/>
      </c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</row>
    <row r="267" spans="1:211" ht="15.75" thickBot="1">
      <c r="A267" s="2"/>
      <c r="B267" s="6">
        <f t="shared" si="477"/>
        <v>257</v>
      </c>
      <c r="C267" s="2"/>
      <c r="D267" s="48" t="str">
        <f>IF(ISBLANK('IP Rules'!H267),"",'IP Rules'!H267)</f>
        <v/>
      </c>
      <c r="E267" s="52" t="str">
        <f t="shared" si="393"/>
        <v/>
      </c>
      <c r="F267" s="52" t="str">
        <f t="shared" si="394"/>
        <v/>
      </c>
      <c r="G267" s="52" t="str">
        <f t="shared" si="395"/>
        <v/>
      </c>
      <c r="H267" s="52" t="str">
        <f t="shared" si="396"/>
        <v/>
      </c>
      <c r="I267" s="52" t="str">
        <f t="shared" si="397"/>
        <v/>
      </c>
      <c r="J267" s="52" t="str">
        <f t="shared" si="398"/>
        <v/>
      </c>
      <c r="K267" s="52" t="str">
        <f t="shared" si="399"/>
        <v/>
      </c>
      <c r="L267" s="52" t="str">
        <f t="shared" si="400"/>
        <v/>
      </c>
      <c r="M267" s="2"/>
      <c r="N267" s="52" t="str">
        <f t="shared" si="401"/>
        <v/>
      </c>
      <c r="O267" s="2"/>
      <c r="P267" s="103" t="str">
        <f>IF(UPPER('IP Rules'!H267)="ANY","",IF(LEN(TRIM('IP Rules'!J267))=0,"",'IP Rules'!J267))</f>
        <v/>
      </c>
      <c r="Q267" s="7" t="str">
        <f t="shared" si="402"/>
        <v/>
      </c>
      <c r="R267" s="109" t="str">
        <f t="shared" si="403"/>
        <v>MISSING</v>
      </c>
      <c r="S267" s="109" t="str">
        <f t="shared" si="404"/>
        <v>MISSING</v>
      </c>
      <c r="T267" s="109" t="str">
        <f t="shared" si="405"/>
        <v>MISSING</v>
      </c>
      <c r="U267" s="110" t="str">
        <f t="shared" si="406"/>
        <v>ERROR</v>
      </c>
      <c r="V267" s="111" t="str">
        <f t="shared" si="407"/>
        <v>ERROR</v>
      </c>
      <c r="W267" s="111" t="str">
        <f t="shared" si="408"/>
        <v>ERROR</v>
      </c>
      <c r="X267" s="111" t="str">
        <f t="shared" si="409"/>
        <v>ERROR</v>
      </c>
      <c r="Y267" s="109" t="str">
        <f t="shared" si="410"/>
        <v>ERROR</v>
      </c>
      <c r="Z267" s="110" t="str">
        <f t="shared" si="411"/>
        <v>ERROR</v>
      </c>
      <c r="AA267" s="109" t="str">
        <f t="shared" si="412"/>
        <v>ERROR</v>
      </c>
      <c r="AB267" s="109" t="str">
        <f t="shared" si="413"/>
        <v>ERROR</v>
      </c>
      <c r="AC267" s="109" t="str">
        <f t="shared" si="414"/>
        <v>ERROR</v>
      </c>
      <c r="AD267" s="109" t="str">
        <f t="shared" si="415"/>
        <v>ERROR</v>
      </c>
      <c r="AE267" s="110" t="str">
        <f t="shared" si="416"/>
        <v>ERROR</v>
      </c>
      <c r="AF267" s="7" t="str">
        <f t="shared" si="417"/>
        <v/>
      </c>
      <c r="AG267" s="104" t="str">
        <f t="shared" si="418"/>
        <v/>
      </c>
      <c r="AH267" s="104" t="str">
        <f t="shared" si="419"/>
        <v/>
      </c>
      <c r="AI267" s="104" t="str">
        <f t="shared" si="420"/>
        <v/>
      </c>
      <c r="AJ267" s="114" t="str">
        <f>IF(AND(Q267&lt;&gt;"ERROR",UPPER('IP Rules'!D267)="GLOBAL",UPPER(N267)="ANY"),"All_IPs","")</f>
        <v/>
      </c>
      <c r="AK267" s="114" t="str">
        <f>IF(AND(Q267&lt;&gt;"ERROR",UPPER('IP Rules'!D267)="NATIONAL",UPPER(N267)="ANY"),"GRP_ALL_CNSP_SUBNETS","")</f>
        <v/>
      </c>
      <c r="AL267" s="104" t="str">
        <f>IF(LEN(TRIM(D267))=0,"",IF(AND(Q267&lt;&gt;"ERROR",UPPER('IP Rules'!H267)&lt;&gt;"ANY"),AI267&amp;N267&amp;"_"&amp;AG267,""))</f>
        <v/>
      </c>
      <c r="AM267" s="109" t="str">
        <f t="shared" si="421"/>
        <v>FAILED CHECKS</v>
      </c>
      <c r="AN267" s="2"/>
      <c r="AO267" s="62" t="str">
        <f t="shared" ref="AO267:AO330" si="506">AJ267&amp;AK267&amp;AL267</f>
        <v/>
      </c>
      <c r="AP267" s="26"/>
      <c r="AQ267" s="62" t="str">
        <f t="shared" si="422"/>
        <v/>
      </c>
      <c r="AR267" s="26"/>
      <c r="AS267" s="6">
        <f>'IP Rules'!F267</f>
        <v>0</v>
      </c>
      <c r="AT267" s="2"/>
      <c r="AU267" s="6">
        <f t="shared" si="423"/>
        <v>257</v>
      </c>
      <c r="AV267" s="2"/>
      <c r="AW267" s="46" t="str">
        <f>IF(ISBLANK('IP Rules'!L267),"",'IP Rules'!L267)</f>
        <v/>
      </c>
      <c r="AX267" s="2"/>
      <c r="AY267" s="52" t="str">
        <f t="shared" si="424"/>
        <v/>
      </c>
      <c r="AZ267" s="52" t="str">
        <f t="shared" si="425"/>
        <v/>
      </c>
      <c r="BA267" s="52" t="str">
        <f t="shared" si="426"/>
        <v/>
      </c>
      <c r="BB267" s="52" t="str">
        <f t="shared" si="427"/>
        <v/>
      </c>
      <c r="BC267" s="52" t="str">
        <f t="shared" si="428"/>
        <v/>
      </c>
      <c r="BD267" s="52" t="str">
        <f t="shared" si="429"/>
        <v/>
      </c>
      <c r="BE267" s="52" t="str">
        <f t="shared" si="430"/>
        <v/>
      </c>
      <c r="BF267" s="52" t="str">
        <f t="shared" si="431"/>
        <v/>
      </c>
      <c r="BG267" s="52" t="str">
        <f t="shared" si="432"/>
        <v/>
      </c>
      <c r="BH267" s="2"/>
      <c r="BI267" s="103" t="str">
        <f>IF(ISBLANK('IP Rules'!N267),"",'IP Rules'!N267)</f>
        <v/>
      </c>
      <c r="BJ267" s="110" t="str">
        <f t="shared" si="481"/>
        <v/>
      </c>
      <c r="BK267" s="109" t="str">
        <f t="shared" si="482"/>
        <v>MISSING</v>
      </c>
      <c r="BL267" s="109" t="str">
        <f t="shared" si="483"/>
        <v>MISSING</v>
      </c>
      <c r="BM267" s="109" t="str">
        <f t="shared" si="484"/>
        <v>MISSING</v>
      </c>
      <c r="BN267" s="110" t="str">
        <f t="shared" si="485"/>
        <v>ERROR</v>
      </c>
      <c r="BO267" s="111" t="str">
        <f t="shared" si="486"/>
        <v>ERROR</v>
      </c>
      <c r="BP267" s="111" t="str">
        <f t="shared" si="487"/>
        <v>ERROR</v>
      </c>
      <c r="BQ267" s="111" t="str">
        <f t="shared" si="488"/>
        <v>ERROR</v>
      </c>
      <c r="BR267" s="109" t="str">
        <f t="shared" si="489"/>
        <v>ERROR</v>
      </c>
      <c r="BS267" s="110" t="str">
        <f t="shared" si="490"/>
        <v>ERROR</v>
      </c>
      <c r="BT267" s="109" t="str">
        <f t="shared" si="433"/>
        <v>ERROR</v>
      </c>
      <c r="BU267" s="109" t="str">
        <f t="shared" si="434"/>
        <v>ERROR</v>
      </c>
      <c r="BV267" s="109" t="str">
        <f t="shared" si="435"/>
        <v>ERROR</v>
      </c>
      <c r="BW267" s="109" t="str">
        <f t="shared" si="436"/>
        <v>ERROR</v>
      </c>
      <c r="BX267" s="110" t="str">
        <f t="shared" si="491"/>
        <v>ERROR</v>
      </c>
      <c r="BY267" s="110" t="str">
        <f t="shared" si="479"/>
        <v/>
      </c>
      <c r="BZ267" s="117" t="str">
        <f t="shared" si="437"/>
        <v>OK</v>
      </c>
      <c r="CA267" s="104" t="str">
        <f t="shared" si="492"/>
        <v/>
      </c>
      <c r="CB267" s="104" t="str">
        <f t="shared" si="493"/>
        <v/>
      </c>
      <c r="CC267" s="104" t="str">
        <f t="shared" si="494"/>
        <v/>
      </c>
      <c r="CD267" s="109" t="str">
        <f t="shared" si="438"/>
        <v>FAILED CHECKS</v>
      </c>
      <c r="CE267" s="22"/>
      <c r="CF267" s="116" t="str">
        <f t="shared" si="495"/>
        <v>ERROR</v>
      </c>
      <c r="CG267" s="116" t="str">
        <f t="shared" si="496"/>
        <v>-</v>
      </c>
      <c r="CH267" s="116" t="str">
        <f t="shared" si="497"/>
        <v>-</v>
      </c>
      <c r="CI267" s="116" t="str">
        <f t="shared" si="498"/>
        <v>-</v>
      </c>
      <c r="CJ267" s="116">
        <f t="shared" si="439"/>
        <v>0</v>
      </c>
      <c r="CK267" s="116">
        <f t="shared" si="440"/>
        <v>0</v>
      </c>
      <c r="CL267" s="116">
        <f t="shared" si="441"/>
        <v>0</v>
      </c>
      <c r="CM267" s="116">
        <f t="shared" si="442"/>
        <v>0</v>
      </c>
      <c r="CN267" s="116">
        <f t="shared" si="443"/>
        <v>0</v>
      </c>
      <c r="CO267" s="116">
        <f t="shared" si="444"/>
        <v>0</v>
      </c>
      <c r="CP267" s="116">
        <f t="shared" si="445"/>
        <v>0</v>
      </c>
      <c r="CQ267" s="116">
        <f t="shared" si="446"/>
        <v>0</v>
      </c>
      <c r="CR267" s="116">
        <f t="shared" si="447"/>
        <v>0</v>
      </c>
      <c r="CS267" s="116">
        <f t="shared" si="448"/>
        <v>0</v>
      </c>
      <c r="CT267" s="116">
        <f t="shared" si="449"/>
        <v>0</v>
      </c>
      <c r="CU267" s="116">
        <f t="shared" si="450"/>
        <v>0</v>
      </c>
      <c r="CV267" s="116">
        <f t="shared" si="451"/>
        <v>0</v>
      </c>
      <c r="CW267" s="116">
        <f t="shared" si="452"/>
        <v>0</v>
      </c>
      <c r="CX267" s="116">
        <f t="shared" si="453"/>
        <v>0</v>
      </c>
      <c r="CY267" s="116">
        <f t="shared" si="454"/>
        <v>0</v>
      </c>
      <c r="CZ267" s="116">
        <f t="shared" si="455"/>
        <v>0</v>
      </c>
      <c r="DA267" s="116">
        <f t="shared" si="456"/>
        <v>0</v>
      </c>
      <c r="DB267" s="116">
        <f t="shared" si="457"/>
        <v>0</v>
      </c>
      <c r="DC267" s="116">
        <f t="shared" si="458"/>
        <v>0</v>
      </c>
      <c r="DD267" s="116">
        <f t="shared" si="459"/>
        <v>0</v>
      </c>
      <c r="DE267" s="116">
        <f t="shared" si="460"/>
        <v>0</v>
      </c>
      <c r="DF267" s="116">
        <f t="shared" si="461"/>
        <v>0</v>
      </c>
      <c r="DG267" s="116">
        <f t="shared" si="462"/>
        <v>0</v>
      </c>
      <c r="DH267" s="116">
        <f t="shared" si="463"/>
        <v>0</v>
      </c>
      <c r="DI267" s="116">
        <f t="shared" si="464"/>
        <v>0</v>
      </c>
      <c r="DJ267" s="116">
        <f t="shared" si="465"/>
        <v>0</v>
      </c>
      <c r="DK267" s="116">
        <f t="shared" si="466"/>
        <v>0</v>
      </c>
      <c r="DL267" s="116">
        <f t="shared" si="467"/>
        <v>0</v>
      </c>
      <c r="DM267" s="116">
        <f t="shared" si="468"/>
        <v>0</v>
      </c>
      <c r="DN267" s="116">
        <f t="shared" si="469"/>
        <v>0</v>
      </c>
      <c r="DO267" s="116">
        <f t="shared" si="470"/>
        <v>0</v>
      </c>
      <c r="DP267" s="116">
        <f t="shared" si="471"/>
        <v>0</v>
      </c>
      <c r="DQ267" s="116">
        <f t="shared" si="472"/>
        <v>0</v>
      </c>
      <c r="DR267" s="116">
        <f t="shared" si="473"/>
        <v>0</v>
      </c>
      <c r="DS267" s="116">
        <f t="shared" si="474"/>
        <v>0</v>
      </c>
      <c r="DT267" s="116">
        <f t="shared" si="480"/>
        <v>0</v>
      </c>
      <c r="DU267" s="116">
        <f t="shared" si="475"/>
        <v>0</v>
      </c>
      <c r="DV267" s="116">
        <f t="shared" si="499"/>
        <v>0</v>
      </c>
      <c r="DW267" s="116">
        <f t="shared" si="500"/>
        <v>0</v>
      </c>
      <c r="DX267" s="114" t="b">
        <f t="shared" ref="DX267:DX330" si="507">ISNUMBER(VALUE(SUBSTITUTE(SUBSTITUTE(BG267,"-",""),".","")))</f>
        <v>0</v>
      </c>
      <c r="DY267" s="116" t="str">
        <f t="shared" si="476"/>
        <v>FAILED CHECKS</v>
      </c>
      <c r="DZ267" s="2"/>
      <c r="EA267" s="105" t="str">
        <f t="shared" ref="EA267:EA330" si="508">IF(OR(CD267="FAILED CHECKS",BJ267=""),"",IF(UPPER(BG267)="ANY","Any",CC267&amp;BG267&amp;"_"&amp;CA267))</f>
        <v/>
      </c>
      <c r="EB267" s="2"/>
      <c r="EC267" s="105" t="str">
        <f t="shared" ref="EC267:EC330" si="509">IF(OR(CD267="FAILED CHECKS",BJ267=""),"",IF(UPPER(BG267)="ANY","Any",BG267&amp;"/"&amp;CA267))</f>
        <v/>
      </c>
      <c r="ED267" s="2"/>
      <c r="EE267" s="105" t="str">
        <f t="shared" ref="EE267:EE330" si="510">IF(AND(DY267="VALID",CD267="FAILED CHECKS",BG267&lt;&gt;""),BG267,"")</f>
        <v/>
      </c>
      <c r="EF267" s="2"/>
      <c r="EG267" s="6">
        <f t="shared" si="478"/>
        <v>257</v>
      </c>
      <c r="EH267" s="2"/>
      <c r="EI267" s="29" t="str">
        <f>IF(ISBLANK('IP Rules'!P267),"",'IP Rules'!P267)</f>
        <v/>
      </c>
      <c r="EJ267" s="2"/>
      <c r="EK267" s="29" t="str">
        <f>IF(ISBLANK('IP Rules'!R267),"",'IP Rules'!R267)</f>
        <v/>
      </c>
      <c r="EL267" s="2"/>
      <c r="EM267" s="29" t="str">
        <f>IF(ISBLANK('IP Rules'!T267),"",'IP Rules'!T267)</f>
        <v/>
      </c>
      <c r="EN267" s="2"/>
      <c r="EO267" s="7" t="str">
        <f t="shared" si="501"/>
        <v>NO</v>
      </c>
      <c r="EP267" s="7" t="str">
        <f t="shared" si="502"/>
        <v>NO</v>
      </c>
      <c r="EQ267" s="7" t="str">
        <f t="shared" si="503"/>
        <v/>
      </c>
      <c r="ER267" s="7" t="str">
        <f t="shared" si="504"/>
        <v/>
      </c>
      <c r="ES267" s="7" t="str">
        <f>IF(AND(ISNUMBER('IP Rules'!R267),'IP Rules'!R267&gt;=0,'IP Rules'!R267&lt;=65535),"GOOD","BAD")</f>
        <v>BAD</v>
      </c>
      <c r="ET267" s="7" t="str">
        <f>IF(OR(AND(ISNUMBER('IP Rules'!T267),'IP Rules'!T267&gt;=1,'IP Rules'!T267&lt;=65535,'IP Rules'!R267&lt;'IP Rules'!T267),'IP Rules'!T267=""),"GOOD","BAD")</f>
        <v>GOOD</v>
      </c>
      <c r="EU267" s="9" t="str">
        <f t="shared" si="505"/>
        <v/>
      </c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</row>
    <row r="268" spans="1:211" ht="15.75" thickBot="1">
      <c r="A268" s="2"/>
      <c r="B268" s="6">
        <f t="shared" si="477"/>
        <v>258</v>
      </c>
      <c r="C268" s="2"/>
      <c r="D268" s="48" t="str">
        <f>IF(ISBLANK('IP Rules'!H268),"",'IP Rules'!H268)</f>
        <v/>
      </c>
      <c r="E268" s="52" t="str">
        <f t="shared" ref="E268:E331" si="511">SUBSTITUTE(D268,"[","")</f>
        <v/>
      </c>
      <c r="F268" s="52" t="str">
        <f t="shared" ref="F268:F331" si="512">SUBSTITUTE(E268,"]","")</f>
        <v/>
      </c>
      <c r="G268" s="52" t="str">
        <f t="shared" ref="G268:G331" si="513">SUBSTITUTE(F268,"{","")</f>
        <v/>
      </c>
      <c r="H268" s="52" t="str">
        <f t="shared" ref="H268:H331" si="514">SUBSTITUTE(G268,"}","")</f>
        <v/>
      </c>
      <c r="I268" s="52" t="str">
        <f t="shared" ref="I268:I331" si="515">SUBSTITUTE(H268,"(","")</f>
        <v/>
      </c>
      <c r="J268" s="52" t="str">
        <f t="shared" ref="J268:J331" si="516">SUBSTITUTE(I268,")","")</f>
        <v/>
      </c>
      <c r="K268" s="52" t="str">
        <f t="shared" ref="K268:K331" si="517">SUBSTITUTE(J268," ","")</f>
        <v/>
      </c>
      <c r="L268" s="52" t="str">
        <f t="shared" ref="L268:L331" si="518">SUBSTITUTE(K268,CHAR(160),"")</f>
        <v/>
      </c>
      <c r="M268" s="2"/>
      <c r="N268" s="52" t="str">
        <f t="shared" ref="N268:N331" si="519">L268</f>
        <v/>
      </c>
      <c r="O268" s="2"/>
      <c r="P268" s="103" t="str">
        <f>IF(UPPER('IP Rules'!H268)="ANY","",IF(LEN(TRIM('IP Rules'!J268))=0,"",'IP Rules'!J268))</f>
        <v/>
      </c>
      <c r="Q268" s="7" t="str">
        <f t="shared" ref="Q268:Q331" si="520">IF(LEN(TRIM(D268))=0,"",IF(AND(LEN(N268)-LEN(SUBSTITUTE(N268,".",""))&lt;&gt;3,LEN(TRIM(N268))&lt;&gt;0,UPPER(N268)&lt;&gt;"ANY"),"ERROR","OK"))</f>
        <v/>
      </c>
      <c r="R268" s="109" t="str">
        <f t="shared" ref="R268:R331" si="521">IFERROR(FIND(".", N268,1),"MISSING")</f>
        <v>MISSING</v>
      </c>
      <c r="S268" s="109" t="str">
        <f t="shared" ref="S268:S331" si="522">IFERROR(FIND(".", N268,R268+1),"MISSING")</f>
        <v>MISSING</v>
      </c>
      <c r="T268" s="109" t="str">
        <f t="shared" ref="T268:T331" si="523">IFERROR(FIND(".", N268,S268+1),"MISSING")</f>
        <v>MISSING</v>
      </c>
      <c r="U268" s="110" t="str">
        <f t="shared" ref="U268:U331" si="524">IF(AND(ISNUMBER(R268),ISNUMBER(S268),ISNUMBER(T268)),"OK","ERROR")</f>
        <v>ERROR</v>
      </c>
      <c r="V268" s="111" t="str">
        <f t="shared" ref="V268:V331" si="525">IF(U268="OK",MID(N268,1,R268-1),"ERROR")</f>
        <v>ERROR</v>
      </c>
      <c r="W268" s="111" t="str">
        <f t="shared" ref="W268:W331" si="526">IF(U268="OK",MID(N268,R268+1,S268-R268-1),"ERROR")</f>
        <v>ERROR</v>
      </c>
      <c r="X268" s="111" t="str">
        <f t="shared" ref="X268:X331" si="527">IF(U268="OK",MID(N268,S268+1,T268-S268-1),"ERROR")</f>
        <v>ERROR</v>
      </c>
      <c r="Y268" s="109" t="str">
        <f t="shared" ref="Y268:Y331" si="528">IF(U268="OK",MID(N268,T268+1,LEN(N268)-T268),"ERROR")</f>
        <v>ERROR</v>
      </c>
      <c r="Z268" s="110" t="str">
        <f t="shared" ref="Z268:Z331" si="529">IF(AND(ISNUMBER(VALUE(V268)),ISNUMBER(VALUE(W268)),ISNUMBER(VALUE(X268)),ISNUMBER(VALUE(Y268))),"OK","ERROR")</f>
        <v>ERROR</v>
      </c>
      <c r="AA268" s="109" t="str">
        <f t="shared" ref="AA268:AA331" si="530">IFERROR(IF(AND(VALUE(V268)&gt;=0,VALUE(V268)&lt;=255),"OK","ERROR"),"ERROR")</f>
        <v>ERROR</v>
      </c>
      <c r="AB268" s="109" t="str">
        <f t="shared" ref="AB268:AB331" si="531">IFERROR(IF(AND(VALUE(W268)&gt;=0,VALUE(W268)&lt;=255),"OK","ERROR"),"ERROR")</f>
        <v>ERROR</v>
      </c>
      <c r="AC268" s="109" t="str">
        <f t="shared" ref="AC268:AC331" si="532">IFERROR(IF(AND(VALUE(X268)&gt;=0,VALUE(X268)&lt;=255),"OK","ERROR"),"ERROR")</f>
        <v>ERROR</v>
      </c>
      <c r="AD268" s="109" t="str">
        <f t="shared" ref="AD268:AD331" si="533">IFERROR(IF(AND(VALUE(Y268)&gt;=0,VALUE(Y268)&lt;=255),"OK","ERROR"),"ERROR")</f>
        <v>ERROR</v>
      </c>
      <c r="AE268" s="110" t="str">
        <f t="shared" ref="AE268:AE331" si="534">IF(IFERROR(AA268&amp;AB268&amp;AC268&amp;AD268,"ERROR")="OKOKOKOK","OK","ERROR")</f>
        <v>ERROR</v>
      </c>
      <c r="AF268" s="7" t="str">
        <f t="shared" ref="AF268:AF331" si="535">IF(LEN(TRIM(D268))=0,"",IF(AND(LEN(TRIM(P268))&lt;&gt;0,OR(P268&lt;1,P268&gt;32)),"ERROR","OK"))</f>
        <v/>
      </c>
      <c r="AG268" s="104" t="str">
        <f t="shared" ref="AG268:AG331" si="536">IF(UPPER(N268)="ANY","",IF(AND(Q268="OK",LEN(TRIM(P268))=0),32,P268))</f>
        <v/>
      </c>
      <c r="AH268" s="104" t="str">
        <f t="shared" ref="AH268:AH331" si="537">IF(OR(LEN(TRIM(D268))=0,Q268="ERROR",UPPER(N268)="ANY"),"",IF(UPPER(N268)="ANY","",IF(VALUE(AG268)=32,"Host","Netmask")))</f>
        <v/>
      </c>
      <c r="AI268" s="104" t="str">
        <f t="shared" ref="AI268:AI331" si="538">IF(LEN(TRIM(AH268))=0,"",IF(AH268="Host","H-","N-"))</f>
        <v/>
      </c>
      <c r="AJ268" s="114" t="str">
        <f>IF(AND(Q268&lt;&gt;"ERROR",UPPER('IP Rules'!D268)="GLOBAL",UPPER(N268)="ANY"),"All_IPs","")</f>
        <v/>
      </c>
      <c r="AK268" s="114" t="str">
        <f>IF(AND(Q268&lt;&gt;"ERROR",UPPER('IP Rules'!D268)="NATIONAL",UPPER(N268)="ANY"),"GRP_ALL_CNSP_SUBNETS","")</f>
        <v/>
      </c>
      <c r="AL268" s="104" t="str">
        <f>IF(LEN(TRIM(D268))=0,"",IF(AND(Q268&lt;&gt;"ERROR",UPPER('IP Rules'!H268)&lt;&gt;"ANY"),AI268&amp;N268&amp;"_"&amp;AG268,""))</f>
        <v/>
      </c>
      <c r="AM268" s="109" t="str">
        <f t="shared" ref="AM268:AM331" si="539">IF(OR(Q268&amp;U268&amp;Z268&amp;AE268="OKOKOKOK",AJ268="ALL_IPs",AK268="GRP_ALL_CNSP_SUBNETS"),"VALID","FAILED CHECKS")</f>
        <v>FAILED CHECKS</v>
      </c>
      <c r="AN268" s="2"/>
      <c r="AO268" s="62" t="str">
        <f t="shared" si="506"/>
        <v/>
      </c>
      <c r="AP268" s="26"/>
      <c r="AQ268" s="62" t="str">
        <f t="shared" ref="AQ268:AQ331" si="540">IF(OR(UPPER(N268)="ANY",Q268="ERROR",AF268="ERROR"),"",IF(LEN(TRIM(D268))=0,"",N268&amp;"/"&amp;AG268))</f>
        <v/>
      </c>
      <c r="AR268" s="26"/>
      <c r="AS268" s="6">
        <f>'IP Rules'!F268</f>
        <v>0</v>
      </c>
      <c r="AT268" s="2"/>
      <c r="AU268" s="6">
        <f t="shared" ref="AU268:AU331" si="541">AU267+1</f>
        <v>258</v>
      </c>
      <c r="AV268" s="2"/>
      <c r="AW268" s="46" t="str">
        <f>IF(ISBLANK('IP Rules'!L268),"",'IP Rules'!L268)</f>
        <v/>
      </c>
      <c r="AX268" s="2"/>
      <c r="AY268" s="52" t="str">
        <f t="shared" ref="AY268:AY331" si="542">SUBSTITUTE(AW268,"[","")</f>
        <v/>
      </c>
      <c r="AZ268" s="52" t="str">
        <f t="shared" ref="AZ268:AZ331" si="543">SUBSTITUTE(AY268,"]","")</f>
        <v/>
      </c>
      <c r="BA268" s="52" t="str">
        <f t="shared" ref="BA268:BA331" si="544">SUBSTITUTE(AZ268,"{","")</f>
        <v/>
      </c>
      <c r="BB268" s="52" t="str">
        <f t="shared" ref="BB268:BB331" si="545">SUBSTITUTE(BA268,"}","")</f>
        <v/>
      </c>
      <c r="BC268" s="52" t="str">
        <f t="shared" ref="BC268:BC331" si="546">SUBSTITUTE(BB268,"(","")</f>
        <v/>
      </c>
      <c r="BD268" s="52" t="str">
        <f t="shared" ref="BD268:BD331" si="547">SUBSTITUTE(BC268,")","")</f>
        <v/>
      </c>
      <c r="BE268" s="52" t="str">
        <f t="shared" ref="BE268:BE331" si="548">SUBSTITUTE(BD268," ","")</f>
        <v/>
      </c>
      <c r="BF268" s="52" t="str">
        <f t="shared" ref="BF268:BF331" si="549">SUBSTITUTE(BE268,CHAR(160),"")</f>
        <v/>
      </c>
      <c r="BG268" s="52" t="str">
        <f t="shared" ref="BG268:BG331" si="550">BF268</f>
        <v/>
      </c>
      <c r="BH268" s="2"/>
      <c r="BI268" s="103" t="str">
        <f>IF(ISBLANK('IP Rules'!N268),"",'IP Rules'!N268)</f>
        <v/>
      </c>
      <c r="BJ268" s="110" t="str">
        <f t="shared" si="481"/>
        <v/>
      </c>
      <c r="BK268" s="109" t="str">
        <f t="shared" si="482"/>
        <v>MISSING</v>
      </c>
      <c r="BL268" s="109" t="str">
        <f t="shared" si="483"/>
        <v>MISSING</v>
      </c>
      <c r="BM268" s="109" t="str">
        <f t="shared" si="484"/>
        <v>MISSING</v>
      </c>
      <c r="BN268" s="110" t="str">
        <f t="shared" si="485"/>
        <v>ERROR</v>
      </c>
      <c r="BO268" s="111" t="str">
        <f t="shared" si="486"/>
        <v>ERROR</v>
      </c>
      <c r="BP268" s="111" t="str">
        <f t="shared" si="487"/>
        <v>ERROR</v>
      </c>
      <c r="BQ268" s="111" t="str">
        <f t="shared" si="488"/>
        <v>ERROR</v>
      </c>
      <c r="BR268" s="109" t="str">
        <f t="shared" si="489"/>
        <v>ERROR</v>
      </c>
      <c r="BS268" s="110" t="str">
        <f t="shared" si="490"/>
        <v>ERROR</v>
      </c>
      <c r="BT268" s="109" t="str">
        <f t="shared" ref="BT268:BT331" si="551">IFERROR(IF(AND(VALUE(BO268)&gt;=0,VALUE(BO268)&lt;=255),"OK","ERROR"),"ERROR")</f>
        <v>ERROR</v>
      </c>
      <c r="BU268" s="109" t="str">
        <f t="shared" ref="BU268:BU331" si="552">IFERROR(IF(AND(VALUE(BP268)&gt;=0,VALUE(BP268)&lt;=255),"OK","ERROR"),"ERROR")</f>
        <v>ERROR</v>
      </c>
      <c r="BV268" s="109" t="str">
        <f t="shared" ref="BV268:BV331" si="553">IFERROR(IF(AND(VALUE(BQ268)&gt;=0,VALUE(BQ268)&lt;=255),"OK","ERROR"),"ERROR")</f>
        <v>ERROR</v>
      </c>
      <c r="BW268" s="109" t="str">
        <f t="shared" ref="BW268:BW331" si="554">IFERROR(IF(AND(VALUE(BR268)&gt;=0,VALUE(BR268)&lt;=255),"OK","ERROR"),"ERROR")</f>
        <v>ERROR</v>
      </c>
      <c r="BX268" s="110" t="str">
        <f t="shared" si="491"/>
        <v>ERROR</v>
      </c>
      <c r="BY268" s="110" t="str">
        <f t="shared" si="479"/>
        <v/>
      </c>
      <c r="BZ268" s="117" t="str">
        <f t="shared" ref="BZ268:BZ331" si="555">IF(IFERROR(SEARCH("/",BG268),"-")="-","OK","ERROR")</f>
        <v>OK</v>
      </c>
      <c r="CA268" s="104" t="str">
        <f t="shared" si="492"/>
        <v/>
      </c>
      <c r="CB268" s="104" t="str">
        <f t="shared" si="493"/>
        <v/>
      </c>
      <c r="CC268" s="104" t="str">
        <f t="shared" si="494"/>
        <v/>
      </c>
      <c r="CD268" s="109" t="str">
        <f t="shared" ref="CD268:CD331" si="556">IF(BJ268&amp;BN268&amp;BS268&amp;BX268&amp;BZ268="OKOKOKOKOK","VALID","FAILED CHECKS")</f>
        <v>FAILED CHECKS</v>
      </c>
      <c r="CE268" s="22"/>
      <c r="CF268" s="116" t="str">
        <f t="shared" si="495"/>
        <v>ERROR</v>
      </c>
      <c r="CG268" s="116" t="str">
        <f t="shared" si="496"/>
        <v>-</v>
      </c>
      <c r="CH268" s="116" t="str">
        <f t="shared" si="497"/>
        <v>-</v>
      </c>
      <c r="CI268" s="116" t="str">
        <f t="shared" si="498"/>
        <v>-</v>
      </c>
      <c r="CJ268" s="116">
        <f t="shared" ref="CJ268:CJ331" si="557">LEN(BG268)-LEN(SUBSTITUTE(UPPER(BG268),"A",""))</f>
        <v>0</v>
      </c>
      <c r="CK268" s="116">
        <f t="shared" ref="CK268:CK331" si="558">LEN($BG268)-LEN(SUBSTITUTE(UPPER($BG268),"B",""))</f>
        <v>0</v>
      </c>
      <c r="CL268" s="116">
        <f t="shared" ref="CL268:CL331" si="559">LEN($BG268)-LEN(SUBSTITUTE(UPPER($BG268),"C",""))</f>
        <v>0</v>
      </c>
      <c r="CM268" s="116">
        <f t="shared" ref="CM268:CM331" si="560">LEN($BG268)-LEN(SUBSTITUTE(UPPER($BG268),"D",""))</f>
        <v>0</v>
      </c>
      <c r="CN268" s="116">
        <f t="shared" ref="CN268:CN331" si="561">LEN($BG268)-LEN(SUBSTITUTE(UPPER($BG268),"E",""))</f>
        <v>0</v>
      </c>
      <c r="CO268" s="116">
        <f t="shared" ref="CO268:CO331" si="562">LEN($BG268)-LEN(SUBSTITUTE(UPPER($BG268),"F",""))</f>
        <v>0</v>
      </c>
      <c r="CP268" s="116">
        <f t="shared" ref="CP268:CP331" si="563">LEN($BG268)-LEN(SUBSTITUTE(UPPER($BG268),"G",""))</f>
        <v>0</v>
      </c>
      <c r="CQ268" s="116">
        <f t="shared" ref="CQ268:CQ331" si="564">LEN($BG268)-LEN(SUBSTITUTE(UPPER($BG268),"H",""))</f>
        <v>0</v>
      </c>
      <c r="CR268" s="116">
        <f t="shared" ref="CR268:CR331" si="565">LEN($BG268)-LEN(SUBSTITUTE(UPPER($BG268),"I",""))</f>
        <v>0</v>
      </c>
      <c r="CS268" s="116">
        <f t="shared" ref="CS268:CS331" si="566">LEN($BG268)-LEN(SUBSTITUTE(UPPER($BG268),"J",""))</f>
        <v>0</v>
      </c>
      <c r="CT268" s="116">
        <f t="shared" ref="CT268:CT331" si="567">LEN($BG268)-LEN(SUBSTITUTE(UPPER($BG268),"K",""))</f>
        <v>0</v>
      </c>
      <c r="CU268" s="116">
        <f t="shared" ref="CU268:CU331" si="568">LEN($BG268)-LEN(SUBSTITUTE(UPPER($BG268),"L",""))</f>
        <v>0</v>
      </c>
      <c r="CV268" s="116">
        <f t="shared" ref="CV268:CV331" si="569">LEN($BG268)-LEN(SUBSTITUTE(UPPER($BG268),"M",""))</f>
        <v>0</v>
      </c>
      <c r="CW268" s="116">
        <f t="shared" ref="CW268:CW331" si="570">LEN($BG268)-LEN(SUBSTITUTE(UPPER($BG268),"N",""))</f>
        <v>0</v>
      </c>
      <c r="CX268" s="116">
        <f t="shared" ref="CX268:CX331" si="571">LEN($BG268)-LEN(SUBSTITUTE(UPPER($BG268),"O",""))</f>
        <v>0</v>
      </c>
      <c r="CY268" s="116">
        <f t="shared" ref="CY268:CY331" si="572">LEN($BG268)-LEN(SUBSTITUTE(UPPER($BG268),"P",""))</f>
        <v>0</v>
      </c>
      <c r="CZ268" s="116">
        <f t="shared" ref="CZ268:CZ331" si="573">LEN($BG268)-LEN(SUBSTITUTE(UPPER($BG268),"Q",""))</f>
        <v>0</v>
      </c>
      <c r="DA268" s="116">
        <f t="shared" ref="DA268:DA331" si="574">LEN($BG268)-LEN(SUBSTITUTE(UPPER($BG268),"R",""))</f>
        <v>0</v>
      </c>
      <c r="DB268" s="116">
        <f t="shared" ref="DB268:DB331" si="575">LEN($BG268)-LEN(SUBSTITUTE(UPPER($BG268),"S",""))</f>
        <v>0</v>
      </c>
      <c r="DC268" s="116">
        <f t="shared" ref="DC268:DC331" si="576">LEN($BG268)-LEN(SUBSTITUTE(UPPER($BG268),"T",""))</f>
        <v>0</v>
      </c>
      <c r="DD268" s="116">
        <f t="shared" ref="DD268:DD331" si="577">LEN($BG268)-LEN(SUBSTITUTE(UPPER($BG268),"U",""))</f>
        <v>0</v>
      </c>
      <c r="DE268" s="116">
        <f t="shared" ref="DE268:DE331" si="578">LEN($BG268)-LEN(SUBSTITUTE(UPPER($BG268),"V",""))</f>
        <v>0</v>
      </c>
      <c r="DF268" s="116">
        <f t="shared" ref="DF268:DF331" si="579">LEN($BG268)-LEN(SUBSTITUTE(UPPER($BG268),"W",""))</f>
        <v>0</v>
      </c>
      <c r="DG268" s="116">
        <f t="shared" ref="DG268:DG331" si="580">LEN($BG268)-LEN(SUBSTITUTE(UPPER($BG268),"X",""))</f>
        <v>0</v>
      </c>
      <c r="DH268" s="116">
        <f t="shared" ref="DH268:DH331" si="581">LEN($BG268)-LEN(SUBSTITUTE(UPPER($BG268),"Y",""))</f>
        <v>0</v>
      </c>
      <c r="DI268" s="116">
        <f t="shared" ref="DI268:DI331" si="582">LEN($BG268)-LEN(SUBSTITUTE(UPPER($BG268),"Z",""))</f>
        <v>0</v>
      </c>
      <c r="DJ268" s="116">
        <f t="shared" ref="DJ268:DJ331" si="583">LEN($BG268)-LEN(SUBSTITUTE($BG268,"0",""))</f>
        <v>0</v>
      </c>
      <c r="DK268" s="116">
        <f t="shared" ref="DK268:DK331" si="584">LEN($BG268)-LEN(SUBSTITUTE($BG268,"1",""))</f>
        <v>0</v>
      </c>
      <c r="DL268" s="116">
        <f t="shared" ref="DL268:DL331" si="585">LEN($BG268)-LEN(SUBSTITUTE($BG268,"2",""))</f>
        <v>0</v>
      </c>
      <c r="DM268" s="116">
        <f t="shared" ref="DM268:DM331" si="586">LEN($BG268)-LEN(SUBSTITUTE($BG268,"3",""))</f>
        <v>0</v>
      </c>
      <c r="DN268" s="116">
        <f t="shared" ref="DN268:DN331" si="587">LEN($BG268)-LEN(SUBSTITUTE($BG268,"4",""))</f>
        <v>0</v>
      </c>
      <c r="DO268" s="116">
        <f t="shared" ref="DO268:DO331" si="588">LEN($BG268)-LEN(SUBSTITUTE($BG268,"5",""))</f>
        <v>0</v>
      </c>
      <c r="DP268" s="116">
        <f t="shared" ref="DP268:DP331" si="589">LEN($BG268)-LEN(SUBSTITUTE($BG268,"6",""))</f>
        <v>0</v>
      </c>
      <c r="DQ268" s="116">
        <f t="shared" ref="DQ268:DQ331" si="590">LEN($BG268)-LEN(SUBSTITUTE($BG268,"7",""))</f>
        <v>0</v>
      </c>
      <c r="DR268" s="116">
        <f t="shared" ref="DR268:DR331" si="591">LEN($BG268)-LEN(SUBSTITUTE($BG268,"8",""))</f>
        <v>0</v>
      </c>
      <c r="DS268" s="116">
        <f t="shared" ref="DS268:DS331" si="592">LEN($BG268)-LEN(SUBSTITUTE($BG268,"9",""))</f>
        <v>0</v>
      </c>
      <c r="DT268" s="116">
        <f t="shared" si="480"/>
        <v>0</v>
      </c>
      <c r="DU268" s="116">
        <f t="shared" ref="DU268:DU331" si="593">LEN($BG268)-LEN(SUBSTITUTE($BG268,".",""))</f>
        <v>0</v>
      </c>
      <c r="DV268" s="116">
        <f t="shared" si="499"/>
        <v>0</v>
      </c>
      <c r="DW268" s="116">
        <f t="shared" si="500"/>
        <v>0</v>
      </c>
      <c r="DX268" s="114" t="b">
        <f t="shared" si="507"/>
        <v>0</v>
      </c>
      <c r="DY268" s="116" t="str">
        <f t="shared" ref="DY268:DY331" si="594">IF(AND(DV268=DW268,CD268="FAILED CHECKS",DX268=FALSE,DU268&gt;0),"VALID","FAILED CHECKS")</f>
        <v>FAILED CHECKS</v>
      </c>
      <c r="DZ268" s="2"/>
      <c r="EA268" s="105" t="str">
        <f t="shared" si="508"/>
        <v/>
      </c>
      <c r="EB268" s="2"/>
      <c r="EC268" s="105" t="str">
        <f t="shared" si="509"/>
        <v/>
      </c>
      <c r="ED268" s="2"/>
      <c r="EE268" s="105" t="str">
        <f t="shared" si="510"/>
        <v/>
      </c>
      <c r="EF268" s="2"/>
      <c r="EG268" s="6">
        <f t="shared" si="478"/>
        <v>258</v>
      </c>
      <c r="EH268" s="2"/>
      <c r="EI268" s="29" t="str">
        <f>IF(ISBLANK('IP Rules'!P268),"",'IP Rules'!P268)</f>
        <v/>
      </c>
      <c r="EJ268" s="2"/>
      <c r="EK268" s="29" t="str">
        <f>IF(ISBLANK('IP Rules'!R268),"",'IP Rules'!R268)</f>
        <v/>
      </c>
      <c r="EL268" s="2"/>
      <c r="EM268" s="29" t="str">
        <f>IF(ISBLANK('IP Rules'!T268),"",'IP Rules'!T268)</f>
        <v/>
      </c>
      <c r="EN268" s="2"/>
      <c r="EO268" s="7" t="str">
        <f t="shared" si="501"/>
        <v>NO</v>
      </c>
      <c r="EP268" s="7" t="str">
        <f t="shared" si="502"/>
        <v>NO</v>
      </c>
      <c r="EQ268" s="7" t="str">
        <f t="shared" si="503"/>
        <v/>
      </c>
      <c r="ER268" s="7" t="str">
        <f t="shared" si="504"/>
        <v/>
      </c>
      <c r="ES268" s="7" t="str">
        <f>IF(AND(ISNUMBER('IP Rules'!R268),'IP Rules'!R268&gt;=0,'IP Rules'!R268&lt;=65535),"GOOD","BAD")</f>
        <v>BAD</v>
      </c>
      <c r="ET268" s="7" t="str">
        <f>IF(OR(AND(ISNUMBER('IP Rules'!T268),'IP Rules'!T268&gt;=1,'IP Rules'!T268&lt;=65535,'IP Rules'!R268&lt;'IP Rules'!T268),'IP Rules'!T268=""),"GOOD","BAD")</f>
        <v>GOOD</v>
      </c>
      <c r="EU268" s="9" t="str">
        <f t="shared" si="505"/>
        <v/>
      </c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</row>
    <row r="269" spans="1:211" ht="15.75" thickBot="1">
      <c r="A269" s="2"/>
      <c r="B269" s="6">
        <f t="shared" ref="B269:B332" si="595">B268+1</f>
        <v>259</v>
      </c>
      <c r="C269" s="2"/>
      <c r="D269" s="48" t="str">
        <f>IF(ISBLANK('IP Rules'!H269),"",'IP Rules'!H269)</f>
        <v/>
      </c>
      <c r="E269" s="52" t="str">
        <f t="shared" si="511"/>
        <v/>
      </c>
      <c r="F269" s="52" t="str">
        <f t="shared" si="512"/>
        <v/>
      </c>
      <c r="G269" s="52" t="str">
        <f t="shared" si="513"/>
        <v/>
      </c>
      <c r="H269" s="52" t="str">
        <f t="shared" si="514"/>
        <v/>
      </c>
      <c r="I269" s="52" t="str">
        <f t="shared" si="515"/>
        <v/>
      </c>
      <c r="J269" s="52" t="str">
        <f t="shared" si="516"/>
        <v/>
      </c>
      <c r="K269" s="52" t="str">
        <f t="shared" si="517"/>
        <v/>
      </c>
      <c r="L269" s="52" t="str">
        <f t="shared" si="518"/>
        <v/>
      </c>
      <c r="M269" s="2"/>
      <c r="N269" s="52" t="str">
        <f t="shared" si="519"/>
        <v/>
      </c>
      <c r="O269" s="2"/>
      <c r="P269" s="103" t="str">
        <f>IF(UPPER('IP Rules'!H269)="ANY","",IF(LEN(TRIM('IP Rules'!J269))=0,"",'IP Rules'!J269))</f>
        <v/>
      </c>
      <c r="Q269" s="7" t="str">
        <f t="shared" si="520"/>
        <v/>
      </c>
      <c r="R269" s="109" t="str">
        <f t="shared" si="521"/>
        <v>MISSING</v>
      </c>
      <c r="S269" s="109" t="str">
        <f t="shared" si="522"/>
        <v>MISSING</v>
      </c>
      <c r="T269" s="109" t="str">
        <f t="shared" si="523"/>
        <v>MISSING</v>
      </c>
      <c r="U269" s="110" t="str">
        <f t="shared" si="524"/>
        <v>ERROR</v>
      </c>
      <c r="V269" s="111" t="str">
        <f t="shared" si="525"/>
        <v>ERROR</v>
      </c>
      <c r="W269" s="111" t="str">
        <f t="shared" si="526"/>
        <v>ERROR</v>
      </c>
      <c r="X269" s="111" t="str">
        <f t="shared" si="527"/>
        <v>ERROR</v>
      </c>
      <c r="Y269" s="109" t="str">
        <f t="shared" si="528"/>
        <v>ERROR</v>
      </c>
      <c r="Z269" s="110" t="str">
        <f t="shared" si="529"/>
        <v>ERROR</v>
      </c>
      <c r="AA269" s="109" t="str">
        <f t="shared" si="530"/>
        <v>ERROR</v>
      </c>
      <c r="AB269" s="109" t="str">
        <f t="shared" si="531"/>
        <v>ERROR</v>
      </c>
      <c r="AC269" s="109" t="str">
        <f t="shared" si="532"/>
        <v>ERROR</v>
      </c>
      <c r="AD269" s="109" t="str">
        <f t="shared" si="533"/>
        <v>ERROR</v>
      </c>
      <c r="AE269" s="110" t="str">
        <f t="shared" si="534"/>
        <v>ERROR</v>
      </c>
      <c r="AF269" s="7" t="str">
        <f t="shared" si="535"/>
        <v/>
      </c>
      <c r="AG269" s="104" t="str">
        <f t="shared" si="536"/>
        <v/>
      </c>
      <c r="AH269" s="104" t="str">
        <f t="shared" si="537"/>
        <v/>
      </c>
      <c r="AI269" s="104" t="str">
        <f t="shared" si="538"/>
        <v/>
      </c>
      <c r="AJ269" s="114" t="str">
        <f>IF(AND(Q269&lt;&gt;"ERROR",UPPER('IP Rules'!D269)="GLOBAL",UPPER(N269)="ANY"),"All_IPs","")</f>
        <v/>
      </c>
      <c r="AK269" s="114" t="str">
        <f>IF(AND(Q269&lt;&gt;"ERROR",UPPER('IP Rules'!D269)="NATIONAL",UPPER(N269)="ANY"),"GRP_ALL_CNSP_SUBNETS","")</f>
        <v/>
      </c>
      <c r="AL269" s="104" t="str">
        <f>IF(LEN(TRIM(D269))=0,"",IF(AND(Q269&lt;&gt;"ERROR",UPPER('IP Rules'!H269)&lt;&gt;"ANY"),AI269&amp;N269&amp;"_"&amp;AG269,""))</f>
        <v/>
      </c>
      <c r="AM269" s="109" t="str">
        <f t="shared" si="539"/>
        <v>FAILED CHECKS</v>
      </c>
      <c r="AN269" s="2"/>
      <c r="AO269" s="62" t="str">
        <f t="shared" si="506"/>
        <v/>
      </c>
      <c r="AP269" s="26"/>
      <c r="AQ269" s="62" t="str">
        <f t="shared" si="540"/>
        <v/>
      </c>
      <c r="AR269" s="26"/>
      <c r="AS269" s="6">
        <f>'IP Rules'!F269</f>
        <v>0</v>
      </c>
      <c r="AT269" s="2"/>
      <c r="AU269" s="6">
        <f t="shared" si="541"/>
        <v>259</v>
      </c>
      <c r="AV269" s="2"/>
      <c r="AW269" s="46" t="str">
        <f>IF(ISBLANK('IP Rules'!L269),"",'IP Rules'!L269)</f>
        <v/>
      </c>
      <c r="AX269" s="2"/>
      <c r="AY269" s="52" t="str">
        <f t="shared" si="542"/>
        <v/>
      </c>
      <c r="AZ269" s="52" t="str">
        <f t="shared" si="543"/>
        <v/>
      </c>
      <c r="BA269" s="52" t="str">
        <f t="shared" si="544"/>
        <v/>
      </c>
      <c r="BB269" s="52" t="str">
        <f t="shared" si="545"/>
        <v/>
      </c>
      <c r="BC269" s="52" t="str">
        <f t="shared" si="546"/>
        <v/>
      </c>
      <c r="BD269" s="52" t="str">
        <f t="shared" si="547"/>
        <v/>
      </c>
      <c r="BE269" s="52" t="str">
        <f t="shared" si="548"/>
        <v/>
      </c>
      <c r="BF269" s="52" t="str">
        <f t="shared" si="549"/>
        <v/>
      </c>
      <c r="BG269" s="52" t="str">
        <f t="shared" si="550"/>
        <v/>
      </c>
      <c r="BH269" s="2"/>
      <c r="BI269" s="103" t="str">
        <f>IF(ISBLANK('IP Rules'!N269),"",'IP Rules'!N269)</f>
        <v/>
      </c>
      <c r="BJ269" s="110" t="str">
        <f t="shared" si="481"/>
        <v/>
      </c>
      <c r="BK269" s="109" t="str">
        <f t="shared" si="482"/>
        <v>MISSING</v>
      </c>
      <c r="BL269" s="109" t="str">
        <f t="shared" si="483"/>
        <v>MISSING</v>
      </c>
      <c r="BM269" s="109" t="str">
        <f t="shared" si="484"/>
        <v>MISSING</v>
      </c>
      <c r="BN269" s="110" t="str">
        <f t="shared" si="485"/>
        <v>ERROR</v>
      </c>
      <c r="BO269" s="111" t="str">
        <f t="shared" si="486"/>
        <v>ERROR</v>
      </c>
      <c r="BP269" s="111" t="str">
        <f t="shared" si="487"/>
        <v>ERROR</v>
      </c>
      <c r="BQ269" s="111" t="str">
        <f t="shared" si="488"/>
        <v>ERROR</v>
      </c>
      <c r="BR269" s="109" t="str">
        <f t="shared" si="489"/>
        <v>ERROR</v>
      </c>
      <c r="BS269" s="110" t="str">
        <f t="shared" si="490"/>
        <v>ERROR</v>
      </c>
      <c r="BT269" s="109" t="str">
        <f t="shared" si="551"/>
        <v>ERROR</v>
      </c>
      <c r="BU269" s="109" t="str">
        <f t="shared" si="552"/>
        <v>ERROR</v>
      </c>
      <c r="BV269" s="109" t="str">
        <f t="shared" si="553"/>
        <v>ERROR</v>
      </c>
      <c r="BW269" s="109" t="str">
        <f t="shared" si="554"/>
        <v>ERROR</v>
      </c>
      <c r="BX269" s="110" t="str">
        <f t="shared" si="491"/>
        <v>ERROR</v>
      </c>
      <c r="BY269" s="110" t="str">
        <f t="shared" si="479"/>
        <v/>
      </c>
      <c r="BZ269" s="117" t="str">
        <f t="shared" si="555"/>
        <v>OK</v>
      </c>
      <c r="CA269" s="104" t="str">
        <f t="shared" si="492"/>
        <v/>
      </c>
      <c r="CB269" s="104" t="str">
        <f t="shared" si="493"/>
        <v/>
      </c>
      <c r="CC269" s="104" t="str">
        <f t="shared" si="494"/>
        <v/>
      </c>
      <c r="CD269" s="109" t="str">
        <f t="shared" si="556"/>
        <v>FAILED CHECKS</v>
      </c>
      <c r="CE269" s="22"/>
      <c r="CF269" s="116" t="str">
        <f t="shared" si="495"/>
        <v>ERROR</v>
      </c>
      <c r="CG269" s="116" t="str">
        <f t="shared" si="496"/>
        <v>-</v>
      </c>
      <c r="CH269" s="116" t="str">
        <f t="shared" si="497"/>
        <v>-</v>
      </c>
      <c r="CI269" s="116" t="str">
        <f t="shared" si="498"/>
        <v>-</v>
      </c>
      <c r="CJ269" s="116">
        <f t="shared" si="557"/>
        <v>0</v>
      </c>
      <c r="CK269" s="116">
        <f t="shared" si="558"/>
        <v>0</v>
      </c>
      <c r="CL269" s="116">
        <f t="shared" si="559"/>
        <v>0</v>
      </c>
      <c r="CM269" s="116">
        <f t="shared" si="560"/>
        <v>0</v>
      </c>
      <c r="CN269" s="116">
        <f t="shared" si="561"/>
        <v>0</v>
      </c>
      <c r="CO269" s="116">
        <f t="shared" si="562"/>
        <v>0</v>
      </c>
      <c r="CP269" s="116">
        <f t="shared" si="563"/>
        <v>0</v>
      </c>
      <c r="CQ269" s="116">
        <f t="shared" si="564"/>
        <v>0</v>
      </c>
      <c r="CR269" s="116">
        <f t="shared" si="565"/>
        <v>0</v>
      </c>
      <c r="CS269" s="116">
        <f t="shared" si="566"/>
        <v>0</v>
      </c>
      <c r="CT269" s="116">
        <f t="shared" si="567"/>
        <v>0</v>
      </c>
      <c r="CU269" s="116">
        <f t="shared" si="568"/>
        <v>0</v>
      </c>
      <c r="CV269" s="116">
        <f t="shared" si="569"/>
        <v>0</v>
      </c>
      <c r="CW269" s="116">
        <f t="shared" si="570"/>
        <v>0</v>
      </c>
      <c r="CX269" s="116">
        <f t="shared" si="571"/>
        <v>0</v>
      </c>
      <c r="CY269" s="116">
        <f t="shared" si="572"/>
        <v>0</v>
      </c>
      <c r="CZ269" s="116">
        <f t="shared" si="573"/>
        <v>0</v>
      </c>
      <c r="DA269" s="116">
        <f t="shared" si="574"/>
        <v>0</v>
      </c>
      <c r="DB269" s="116">
        <f t="shared" si="575"/>
        <v>0</v>
      </c>
      <c r="DC269" s="116">
        <f t="shared" si="576"/>
        <v>0</v>
      </c>
      <c r="DD269" s="116">
        <f t="shared" si="577"/>
        <v>0</v>
      </c>
      <c r="DE269" s="116">
        <f t="shared" si="578"/>
        <v>0</v>
      </c>
      <c r="DF269" s="116">
        <f t="shared" si="579"/>
        <v>0</v>
      </c>
      <c r="DG269" s="116">
        <f t="shared" si="580"/>
        <v>0</v>
      </c>
      <c r="DH269" s="116">
        <f t="shared" si="581"/>
        <v>0</v>
      </c>
      <c r="DI269" s="116">
        <f t="shared" si="582"/>
        <v>0</v>
      </c>
      <c r="DJ269" s="116">
        <f t="shared" si="583"/>
        <v>0</v>
      </c>
      <c r="DK269" s="116">
        <f t="shared" si="584"/>
        <v>0</v>
      </c>
      <c r="DL269" s="116">
        <f t="shared" si="585"/>
        <v>0</v>
      </c>
      <c r="DM269" s="116">
        <f t="shared" si="586"/>
        <v>0</v>
      </c>
      <c r="DN269" s="116">
        <f t="shared" si="587"/>
        <v>0</v>
      </c>
      <c r="DO269" s="116">
        <f t="shared" si="588"/>
        <v>0</v>
      </c>
      <c r="DP269" s="116">
        <f t="shared" si="589"/>
        <v>0</v>
      </c>
      <c r="DQ269" s="116">
        <f t="shared" si="590"/>
        <v>0</v>
      </c>
      <c r="DR269" s="116">
        <f t="shared" si="591"/>
        <v>0</v>
      </c>
      <c r="DS269" s="116">
        <f t="shared" si="592"/>
        <v>0</v>
      </c>
      <c r="DT269" s="116">
        <f t="shared" si="480"/>
        <v>0</v>
      </c>
      <c r="DU269" s="116">
        <f t="shared" si="593"/>
        <v>0</v>
      </c>
      <c r="DV269" s="116">
        <f t="shared" si="499"/>
        <v>0</v>
      </c>
      <c r="DW269" s="116">
        <f t="shared" si="500"/>
        <v>0</v>
      </c>
      <c r="DX269" s="114" t="b">
        <f t="shared" si="507"/>
        <v>0</v>
      </c>
      <c r="DY269" s="116" t="str">
        <f t="shared" si="594"/>
        <v>FAILED CHECKS</v>
      </c>
      <c r="DZ269" s="2"/>
      <c r="EA269" s="105" t="str">
        <f t="shared" si="508"/>
        <v/>
      </c>
      <c r="EB269" s="2"/>
      <c r="EC269" s="105" t="str">
        <f t="shared" si="509"/>
        <v/>
      </c>
      <c r="ED269" s="2"/>
      <c r="EE269" s="105" t="str">
        <f t="shared" si="510"/>
        <v/>
      </c>
      <c r="EF269" s="2"/>
      <c r="EG269" s="6">
        <f t="shared" ref="EG269:EG332" si="596">EG268+1</f>
        <v>259</v>
      </c>
      <c r="EH269" s="2"/>
      <c r="EI269" s="29" t="str">
        <f>IF(ISBLANK('IP Rules'!P269),"",'IP Rules'!P269)</f>
        <v/>
      </c>
      <c r="EJ269" s="2"/>
      <c r="EK269" s="29" t="str">
        <f>IF(ISBLANK('IP Rules'!R269),"",'IP Rules'!R269)</f>
        <v/>
      </c>
      <c r="EL269" s="2"/>
      <c r="EM269" s="29" t="str">
        <f>IF(ISBLANK('IP Rules'!T269),"",'IP Rules'!T269)</f>
        <v/>
      </c>
      <c r="EN269" s="2"/>
      <c r="EO269" s="7" t="str">
        <f t="shared" si="501"/>
        <v>NO</v>
      </c>
      <c r="EP269" s="7" t="str">
        <f t="shared" si="502"/>
        <v>NO</v>
      </c>
      <c r="EQ269" s="7" t="str">
        <f t="shared" si="503"/>
        <v/>
      </c>
      <c r="ER269" s="7" t="str">
        <f t="shared" si="504"/>
        <v/>
      </c>
      <c r="ES269" s="7" t="str">
        <f>IF(AND(ISNUMBER('IP Rules'!R269),'IP Rules'!R269&gt;=0,'IP Rules'!R269&lt;=65535),"GOOD","BAD")</f>
        <v>BAD</v>
      </c>
      <c r="ET269" s="7" t="str">
        <f>IF(OR(AND(ISNUMBER('IP Rules'!T269),'IP Rules'!T269&gt;=1,'IP Rules'!T269&lt;=65535,'IP Rules'!R269&lt;'IP Rules'!T269),'IP Rules'!T269=""),"GOOD","BAD")</f>
        <v>GOOD</v>
      </c>
      <c r="EU269" s="9" t="str">
        <f t="shared" si="505"/>
        <v/>
      </c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</row>
    <row r="270" spans="1:211" ht="15.75" thickBot="1">
      <c r="A270" s="2"/>
      <c r="B270" s="6">
        <f t="shared" si="595"/>
        <v>260</v>
      </c>
      <c r="C270" s="2"/>
      <c r="D270" s="48" t="str">
        <f>IF(ISBLANK('IP Rules'!H270),"",'IP Rules'!H270)</f>
        <v/>
      </c>
      <c r="E270" s="52" t="str">
        <f t="shared" si="511"/>
        <v/>
      </c>
      <c r="F270" s="52" t="str">
        <f t="shared" si="512"/>
        <v/>
      </c>
      <c r="G270" s="52" t="str">
        <f t="shared" si="513"/>
        <v/>
      </c>
      <c r="H270" s="52" t="str">
        <f t="shared" si="514"/>
        <v/>
      </c>
      <c r="I270" s="52" t="str">
        <f t="shared" si="515"/>
        <v/>
      </c>
      <c r="J270" s="52" t="str">
        <f t="shared" si="516"/>
        <v/>
      </c>
      <c r="K270" s="52" t="str">
        <f t="shared" si="517"/>
        <v/>
      </c>
      <c r="L270" s="52" t="str">
        <f t="shared" si="518"/>
        <v/>
      </c>
      <c r="M270" s="2"/>
      <c r="N270" s="52" t="str">
        <f t="shared" si="519"/>
        <v/>
      </c>
      <c r="O270" s="2"/>
      <c r="P270" s="103" t="str">
        <f>IF(UPPER('IP Rules'!H270)="ANY","",IF(LEN(TRIM('IP Rules'!J270))=0,"",'IP Rules'!J270))</f>
        <v/>
      </c>
      <c r="Q270" s="7" t="str">
        <f t="shared" si="520"/>
        <v/>
      </c>
      <c r="R270" s="109" t="str">
        <f t="shared" si="521"/>
        <v>MISSING</v>
      </c>
      <c r="S270" s="109" t="str">
        <f t="shared" si="522"/>
        <v>MISSING</v>
      </c>
      <c r="T270" s="109" t="str">
        <f t="shared" si="523"/>
        <v>MISSING</v>
      </c>
      <c r="U270" s="110" t="str">
        <f t="shared" si="524"/>
        <v>ERROR</v>
      </c>
      <c r="V270" s="111" t="str">
        <f t="shared" si="525"/>
        <v>ERROR</v>
      </c>
      <c r="W270" s="111" t="str">
        <f t="shared" si="526"/>
        <v>ERROR</v>
      </c>
      <c r="X270" s="111" t="str">
        <f t="shared" si="527"/>
        <v>ERROR</v>
      </c>
      <c r="Y270" s="109" t="str">
        <f t="shared" si="528"/>
        <v>ERROR</v>
      </c>
      <c r="Z270" s="110" t="str">
        <f t="shared" si="529"/>
        <v>ERROR</v>
      </c>
      <c r="AA270" s="109" t="str">
        <f t="shared" si="530"/>
        <v>ERROR</v>
      </c>
      <c r="AB270" s="109" t="str">
        <f t="shared" si="531"/>
        <v>ERROR</v>
      </c>
      <c r="AC270" s="109" t="str">
        <f t="shared" si="532"/>
        <v>ERROR</v>
      </c>
      <c r="AD270" s="109" t="str">
        <f t="shared" si="533"/>
        <v>ERROR</v>
      </c>
      <c r="AE270" s="110" t="str">
        <f t="shared" si="534"/>
        <v>ERROR</v>
      </c>
      <c r="AF270" s="7" t="str">
        <f t="shared" si="535"/>
        <v/>
      </c>
      <c r="AG270" s="104" t="str">
        <f t="shared" si="536"/>
        <v/>
      </c>
      <c r="AH270" s="104" t="str">
        <f t="shared" si="537"/>
        <v/>
      </c>
      <c r="AI270" s="104" t="str">
        <f t="shared" si="538"/>
        <v/>
      </c>
      <c r="AJ270" s="114" t="str">
        <f>IF(AND(Q270&lt;&gt;"ERROR",UPPER('IP Rules'!D270)="GLOBAL",UPPER(N270)="ANY"),"All_IPs","")</f>
        <v/>
      </c>
      <c r="AK270" s="114" t="str">
        <f>IF(AND(Q270&lt;&gt;"ERROR",UPPER('IP Rules'!D270)="NATIONAL",UPPER(N270)="ANY"),"GRP_ALL_CNSP_SUBNETS","")</f>
        <v/>
      </c>
      <c r="AL270" s="104" t="str">
        <f>IF(LEN(TRIM(D270))=0,"",IF(AND(Q270&lt;&gt;"ERROR",UPPER('IP Rules'!H270)&lt;&gt;"ANY"),AI270&amp;N270&amp;"_"&amp;AG270,""))</f>
        <v/>
      </c>
      <c r="AM270" s="109" t="str">
        <f t="shared" si="539"/>
        <v>FAILED CHECKS</v>
      </c>
      <c r="AN270" s="2"/>
      <c r="AO270" s="62" t="str">
        <f t="shared" si="506"/>
        <v/>
      </c>
      <c r="AP270" s="26"/>
      <c r="AQ270" s="62" t="str">
        <f t="shared" si="540"/>
        <v/>
      </c>
      <c r="AR270" s="26"/>
      <c r="AS270" s="6">
        <f>'IP Rules'!F270</f>
        <v>0</v>
      </c>
      <c r="AT270" s="2"/>
      <c r="AU270" s="6">
        <f t="shared" si="541"/>
        <v>260</v>
      </c>
      <c r="AV270" s="2"/>
      <c r="AW270" s="46" t="str">
        <f>IF(ISBLANK('IP Rules'!L270),"",'IP Rules'!L270)</f>
        <v/>
      </c>
      <c r="AX270" s="2"/>
      <c r="AY270" s="52" t="str">
        <f t="shared" si="542"/>
        <v/>
      </c>
      <c r="AZ270" s="52" t="str">
        <f t="shared" si="543"/>
        <v/>
      </c>
      <c r="BA270" s="52" t="str">
        <f t="shared" si="544"/>
        <v/>
      </c>
      <c r="BB270" s="52" t="str">
        <f t="shared" si="545"/>
        <v/>
      </c>
      <c r="BC270" s="52" t="str">
        <f t="shared" si="546"/>
        <v/>
      </c>
      <c r="BD270" s="52" t="str">
        <f t="shared" si="547"/>
        <v/>
      </c>
      <c r="BE270" s="52" t="str">
        <f t="shared" si="548"/>
        <v/>
      </c>
      <c r="BF270" s="52" t="str">
        <f t="shared" si="549"/>
        <v/>
      </c>
      <c r="BG270" s="52" t="str">
        <f t="shared" si="550"/>
        <v/>
      </c>
      <c r="BH270" s="2"/>
      <c r="BI270" s="103" t="str">
        <f>IF(ISBLANK('IP Rules'!N270),"",'IP Rules'!N270)</f>
        <v/>
      </c>
      <c r="BJ270" s="110" t="str">
        <f t="shared" si="481"/>
        <v/>
      </c>
      <c r="BK270" s="109" t="str">
        <f t="shared" si="482"/>
        <v>MISSING</v>
      </c>
      <c r="BL270" s="109" t="str">
        <f t="shared" si="483"/>
        <v>MISSING</v>
      </c>
      <c r="BM270" s="109" t="str">
        <f t="shared" si="484"/>
        <v>MISSING</v>
      </c>
      <c r="BN270" s="110" t="str">
        <f t="shared" si="485"/>
        <v>ERROR</v>
      </c>
      <c r="BO270" s="111" t="str">
        <f t="shared" si="486"/>
        <v>ERROR</v>
      </c>
      <c r="BP270" s="111" t="str">
        <f t="shared" si="487"/>
        <v>ERROR</v>
      </c>
      <c r="BQ270" s="111" t="str">
        <f t="shared" si="488"/>
        <v>ERROR</v>
      </c>
      <c r="BR270" s="109" t="str">
        <f t="shared" si="489"/>
        <v>ERROR</v>
      </c>
      <c r="BS270" s="110" t="str">
        <f t="shared" si="490"/>
        <v>ERROR</v>
      </c>
      <c r="BT270" s="109" t="str">
        <f t="shared" si="551"/>
        <v>ERROR</v>
      </c>
      <c r="BU270" s="109" t="str">
        <f t="shared" si="552"/>
        <v>ERROR</v>
      </c>
      <c r="BV270" s="109" t="str">
        <f t="shared" si="553"/>
        <v>ERROR</v>
      </c>
      <c r="BW270" s="109" t="str">
        <f t="shared" si="554"/>
        <v>ERROR</v>
      </c>
      <c r="BX270" s="110" t="str">
        <f t="shared" si="491"/>
        <v>ERROR</v>
      </c>
      <c r="BY270" s="110" t="str">
        <f t="shared" si="479"/>
        <v/>
      </c>
      <c r="BZ270" s="117" t="str">
        <f t="shared" si="555"/>
        <v>OK</v>
      </c>
      <c r="CA270" s="104" t="str">
        <f t="shared" si="492"/>
        <v/>
      </c>
      <c r="CB270" s="104" t="str">
        <f t="shared" si="493"/>
        <v/>
      </c>
      <c r="CC270" s="104" t="str">
        <f t="shared" si="494"/>
        <v/>
      </c>
      <c r="CD270" s="109" t="str">
        <f t="shared" si="556"/>
        <v>FAILED CHECKS</v>
      </c>
      <c r="CE270" s="22"/>
      <c r="CF270" s="116" t="str">
        <f t="shared" si="495"/>
        <v>ERROR</v>
      </c>
      <c r="CG270" s="116" t="str">
        <f t="shared" si="496"/>
        <v>-</v>
      </c>
      <c r="CH270" s="116" t="str">
        <f t="shared" si="497"/>
        <v>-</v>
      </c>
      <c r="CI270" s="116" t="str">
        <f t="shared" si="498"/>
        <v>-</v>
      </c>
      <c r="CJ270" s="116">
        <f t="shared" si="557"/>
        <v>0</v>
      </c>
      <c r="CK270" s="116">
        <f t="shared" si="558"/>
        <v>0</v>
      </c>
      <c r="CL270" s="116">
        <f t="shared" si="559"/>
        <v>0</v>
      </c>
      <c r="CM270" s="116">
        <f t="shared" si="560"/>
        <v>0</v>
      </c>
      <c r="CN270" s="116">
        <f t="shared" si="561"/>
        <v>0</v>
      </c>
      <c r="CO270" s="116">
        <f t="shared" si="562"/>
        <v>0</v>
      </c>
      <c r="CP270" s="116">
        <f t="shared" si="563"/>
        <v>0</v>
      </c>
      <c r="CQ270" s="116">
        <f t="shared" si="564"/>
        <v>0</v>
      </c>
      <c r="CR270" s="116">
        <f t="shared" si="565"/>
        <v>0</v>
      </c>
      <c r="CS270" s="116">
        <f t="shared" si="566"/>
        <v>0</v>
      </c>
      <c r="CT270" s="116">
        <f t="shared" si="567"/>
        <v>0</v>
      </c>
      <c r="CU270" s="116">
        <f t="shared" si="568"/>
        <v>0</v>
      </c>
      <c r="CV270" s="116">
        <f t="shared" si="569"/>
        <v>0</v>
      </c>
      <c r="CW270" s="116">
        <f t="shared" si="570"/>
        <v>0</v>
      </c>
      <c r="CX270" s="116">
        <f t="shared" si="571"/>
        <v>0</v>
      </c>
      <c r="CY270" s="116">
        <f t="shared" si="572"/>
        <v>0</v>
      </c>
      <c r="CZ270" s="116">
        <f t="shared" si="573"/>
        <v>0</v>
      </c>
      <c r="DA270" s="116">
        <f t="shared" si="574"/>
        <v>0</v>
      </c>
      <c r="DB270" s="116">
        <f t="shared" si="575"/>
        <v>0</v>
      </c>
      <c r="DC270" s="116">
        <f t="shared" si="576"/>
        <v>0</v>
      </c>
      <c r="DD270" s="116">
        <f t="shared" si="577"/>
        <v>0</v>
      </c>
      <c r="DE270" s="116">
        <f t="shared" si="578"/>
        <v>0</v>
      </c>
      <c r="DF270" s="116">
        <f t="shared" si="579"/>
        <v>0</v>
      </c>
      <c r="DG270" s="116">
        <f t="shared" si="580"/>
        <v>0</v>
      </c>
      <c r="DH270" s="116">
        <f t="shared" si="581"/>
        <v>0</v>
      </c>
      <c r="DI270" s="116">
        <f t="shared" si="582"/>
        <v>0</v>
      </c>
      <c r="DJ270" s="116">
        <f t="shared" si="583"/>
        <v>0</v>
      </c>
      <c r="DK270" s="116">
        <f t="shared" si="584"/>
        <v>0</v>
      </c>
      <c r="DL270" s="116">
        <f t="shared" si="585"/>
        <v>0</v>
      </c>
      <c r="DM270" s="116">
        <f t="shared" si="586"/>
        <v>0</v>
      </c>
      <c r="DN270" s="116">
        <f t="shared" si="587"/>
        <v>0</v>
      </c>
      <c r="DO270" s="116">
        <f t="shared" si="588"/>
        <v>0</v>
      </c>
      <c r="DP270" s="116">
        <f t="shared" si="589"/>
        <v>0</v>
      </c>
      <c r="DQ270" s="116">
        <f t="shared" si="590"/>
        <v>0</v>
      </c>
      <c r="DR270" s="116">
        <f t="shared" si="591"/>
        <v>0</v>
      </c>
      <c r="DS270" s="116">
        <f t="shared" si="592"/>
        <v>0</v>
      </c>
      <c r="DT270" s="116">
        <f t="shared" si="480"/>
        <v>0</v>
      </c>
      <c r="DU270" s="116">
        <f t="shared" si="593"/>
        <v>0</v>
      </c>
      <c r="DV270" s="116">
        <f t="shared" si="499"/>
        <v>0</v>
      </c>
      <c r="DW270" s="116">
        <f t="shared" si="500"/>
        <v>0</v>
      </c>
      <c r="DX270" s="114" t="b">
        <f t="shared" si="507"/>
        <v>0</v>
      </c>
      <c r="DY270" s="116" t="str">
        <f t="shared" si="594"/>
        <v>FAILED CHECKS</v>
      </c>
      <c r="DZ270" s="2"/>
      <c r="EA270" s="105" t="str">
        <f t="shared" si="508"/>
        <v/>
      </c>
      <c r="EB270" s="2"/>
      <c r="EC270" s="105" t="str">
        <f t="shared" si="509"/>
        <v/>
      </c>
      <c r="ED270" s="2"/>
      <c r="EE270" s="105" t="str">
        <f t="shared" si="510"/>
        <v/>
      </c>
      <c r="EF270" s="2"/>
      <c r="EG270" s="6">
        <f t="shared" si="596"/>
        <v>260</v>
      </c>
      <c r="EH270" s="2"/>
      <c r="EI270" s="29" t="str">
        <f>IF(ISBLANK('IP Rules'!P270),"",'IP Rules'!P270)</f>
        <v/>
      </c>
      <c r="EJ270" s="2"/>
      <c r="EK270" s="29" t="str">
        <f>IF(ISBLANK('IP Rules'!R270),"",'IP Rules'!R270)</f>
        <v/>
      </c>
      <c r="EL270" s="2"/>
      <c r="EM270" s="29" t="str">
        <f>IF(ISBLANK('IP Rules'!T270),"",'IP Rules'!T270)</f>
        <v/>
      </c>
      <c r="EN270" s="2"/>
      <c r="EO270" s="7" t="str">
        <f t="shared" si="501"/>
        <v>NO</v>
      </c>
      <c r="EP270" s="7" t="str">
        <f t="shared" si="502"/>
        <v>NO</v>
      </c>
      <c r="EQ270" s="7" t="str">
        <f t="shared" si="503"/>
        <v/>
      </c>
      <c r="ER270" s="7" t="str">
        <f t="shared" si="504"/>
        <v/>
      </c>
      <c r="ES270" s="7" t="str">
        <f>IF(AND(ISNUMBER('IP Rules'!R270),'IP Rules'!R270&gt;=0,'IP Rules'!R270&lt;=65535),"GOOD","BAD")</f>
        <v>BAD</v>
      </c>
      <c r="ET270" s="7" t="str">
        <f>IF(OR(AND(ISNUMBER('IP Rules'!T270),'IP Rules'!T270&gt;=1,'IP Rules'!T270&lt;=65535,'IP Rules'!R270&lt;'IP Rules'!T270),'IP Rules'!T270=""),"GOOD","BAD")</f>
        <v>GOOD</v>
      </c>
      <c r="EU270" s="9" t="str">
        <f t="shared" si="505"/>
        <v/>
      </c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</row>
    <row r="271" spans="1:211" ht="15.75" thickBot="1">
      <c r="A271" s="2"/>
      <c r="B271" s="6">
        <f t="shared" si="595"/>
        <v>261</v>
      </c>
      <c r="C271" s="2"/>
      <c r="D271" s="48" t="str">
        <f>IF(ISBLANK('IP Rules'!H271),"",'IP Rules'!H271)</f>
        <v/>
      </c>
      <c r="E271" s="52" t="str">
        <f t="shared" si="511"/>
        <v/>
      </c>
      <c r="F271" s="52" t="str">
        <f t="shared" si="512"/>
        <v/>
      </c>
      <c r="G271" s="52" t="str">
        <f t="shared" si="513"/>
        <v/>
      </c>
      <c r="H271" s="52" t="str">
        <f t="shared" si="514"/>
        <v/>
      </c>
      <c r="I271" s="52" t="str">
        <f t="shared" si="515"/>
        <v/>
      </c>
      <c r="J271" s="52" t="str">
        <f t="shared" si="516"/>
        <v/>
      </c>
      <c r="K271" s="52" t="str">
        <f t="shared" si="517"/>
        <v/>
      </c>
      <c r="L271" s="52" t="str">
        <f t="shared" si="518"/>
        <v/>
      </c>
      <c r="M271" s="2"/>
      <c r="N271" s="52" t="str">
        <f t="shared" si="519"/>
        <v/>
      </c>
      <c r="O271" s="2"/>
      <c r="P271" s="103" t="str">
        <f>IF(UPPER('IP Rules'!H271)="ANY","",IF(LEN(TRIM('IP Rules'!J271))=0,"",'IP Rules'!J271))</f>
        <v/>
      </c>
      <c r="Q271" s="7" t="str">
        <f t="shared" si="520"/>
        <v/>
      </c>
      <c r="R271" s="109" t="str">
        <f t="shared" si="521"/>
        <v>MISSING</v>
      </c>
      <c r="S271" s="109" t="str">
        <f t="shared" si="522"/>
        <v>MISSING</v>
      </c>
      <c r="T271" s="109" t="str">
        <f t="shared" si="523"/>
        <v>MISSING</v>
      </c>
      <c r="U271" s="110" t="str">
        <f t="shared" si="524"/>
        <v>ERROR</v>
      </c>
      <c r="V271" s="111" t="str">
        <f t="shared" si="525"/>
        <v>ERROR</v>
      </c>
      <c r="W271" s="111" t="str">
        <f t="shared" si="526"/>
        <v>ERROR</v>
      </c>
      <c r="X271" s="111" t="str">
        <f t="shared" si="527"/>
        <v>ERROR</v>
      </c>
      <c r="Y271" s="109" t="str">
        <f t="shared" si="528"/>
        <v>ERROR</v>
      </c>
      <c r="Z271" s="110" t="str">
        <f t="shared" si="529"/>
        <v>ERROR</v>
      </c>
      <c r="AA271" s="109" t="str">
        <f t="shared" si="530"/>
        <v>ERROR</v>
      </c>
      <c r="AB271" s="109" t="str">
        <f t="shared" si="531"/>
        <v>ERROR</v>
      </c>
      <c r="AC271" s="109" t="str">
        <f t="shared" si="532"/>
        <v>ERROR</v>
      </c>
      <c r="AD271" s="109" t="str">
        <f t="shared" si="533"/>
        <v>ERROR</v>
      </c>
      <c r="AE271" s="110" t="str">
        <f t="shared" si="534"/>
        <v>ERROR</v>
      </c>
      <c r="AF271" s="7" t="str">
        <f t="shared" si="535"/>
        <v/>
      </c>
      <c r="AG271" s="104" t="str">
        <f t="shared" si="536"/>
        <v/>
      </c>
      <c r="AH271" s="104" t="str">
        <f t="shared" si="537"/>
        <v/>
      </c>
      <c r="AI271" s="104" t="str">
        <f t="shared" si="538"/>
        <v/>
      </c>
      <c r="AJ271" s="114" t="str">
        <f>IF(AND(Q271&lt;&gt;"ERROR",UPPER('IP Rules'!D271)="GLOBAL",UPPER(N271)="ANY"),"All_IPs","")</f>
        <v/>
      </c>
      <c r="AK271" s="114" t="str">
        <f>IF(AND(Q271&lt;&gt;"ERROR",UPPER('IP Rules'!D271)="NATIONAL",UPPER(N271)="ANY"),"GRP_ALL_CNSP_SUBNETS","")</f>
        <v/>
      </c>
      <c r="AL271" s="104" t="str">
        <f>IF(LEN(TRIM(D271))=0,"",IF(AND(Q271&lt;&gt;"ERROR",UPPER('IP Rules'!H271)&lt;&gt;"ANY"),AI271&amp;N271&amp;"_"&amp;AG271,""))</f>
        <v/>
      </c>
      <c r="AM271" s="109" t="str">
        <f t="shared" si="539"/>
        <v>FAILED CHECKS</v>
      </c>
      <c r="AN271" s="2"/>
      <c r="AO271" s="62" t="str">
        <f t="shared" si="506"/>
        <v/>
      </c>
      <c r="AP271" s="26"/>
      <c r="AQ271" s="62" t="str">
        <f t="shared" si="540"/>
        <v/>
      </c>
      <c r="AR271" s="26"/>
      <c r="AS271" s="6">
        <f>'IP Rules'!F271</f>
        <v>0</v>
      </c>
      <c r="AT271" s="2"/>
      <c r="AU271" s="6">
        <f t="shared" si="541"/>
        <v>261</v>
      </c>
      <c r="AV271" s="2"/>
      <c r="AW271" s="46" t="str">
        <f>IF(ISBLANK('IP Rules'!L271),"",'IP Rules'!L271)</f>
        <v/>
      </c>
      <c r="AX271" s="2"/>
      <c r="AY271" s="52" t="str">
        <f t="shared" si="542"/>
        <v/>
      </c>
      <c r="AZ271" s="52" t="str">
        <f t="shared" si="543"/>
        <v/>
      </c>
      <c r="BA271" s="52" t="str">
        <f t="shared" si="544"/>
        <v/>
      </c>
      <c r="BB271" s="52" t="str">
        <f t="shared" si="545"/>
        <v/>
      </c>
      <c r="BC271" s="52" t="str">
        <f t="shared" si="546"/>
        <v/>
      </c>
      <c r="BD271" s="52" t="str">
        <f t="shared" si="547"/>
        <v/>
      </c>
      <c r="BE271" s="52" t="str">
        <f t="shared" si="548"/>
        <v/>
      </c>
      <c r="BF271" s="52" t="str">
        <f t="shared" si="549"/>
        <v/>
      </c>
      <c r="BG271" s="52" t="str">
        <f t="shared" si="550"/>
        <v/>
      </c>
      <c r="BH271" s="2"/>
      <c r="BI271" s="103" t="str">
        <f>IF(ISBLANK('IP Rules'!N271),"",'IP Rules'!N271)</f>
        <v/>
      </c>
      <c r="BJ271" s="110" t="str">
        <f t="shared" si="481"/>
        <v/>
      </c>
      <c r="BK271" s="109" t="str">
        <f t="shared" si="482"/>
        <v>MISSING</v>
      </c>
      <c r="BL271" s="109" t="str">
        <f t="shared" si="483"/>
        <v>MISSING</v>
      </c>
      <c r="BM271" s="109" t="str">
        <f t="shared" si="484"/>
        <v>MISSING</v>
      </c>
      <c r="BN271" s="110" t="str">
        <f t="shared" si="485"/>
        <v>ERROR</v>
      </c>
      <c r="BO271" s="111" t="str">
        <f t="shared" si="486"/>
        <v>ERROR</v>
      </c>
      <c r="BP271" s="111" t="str">
        <f t="shared" si="487"/>
        <v>ERROR</v>
      </c>
      <c r="BQ271" s="111" t="str">
        <f t="shared" si="488"/>
        <v>ERROR</v>
      </c>
      <c r="BR271" s="109" t="str">
        <f t="shared" si="489"/>
        <v>ERROR</v>
      </c>
      <c r="BS271" s="110" t="str">
        <f t="shared" si="490"/>
        <v>ERROR</v>
      </c>
      <c r="BT271" s="109" t="str">
        <f t="shared" si="551"/>
        <v>ERROR</v>
      </c>
      <c r="BU271" s="109" t="str">
        <f t="shared" si="552"/>
        <v>ERROR</v>
      </c>
      <c r="BV271" s="109" t="str">
        <f t="shared" si="553"/>
        <v>ERROR</v>
      </c>
      <c r="BW271" s="109" t="str">
        <f t="shared" si="554"/>
        <v>ERROR</v>
      </c>
      <c r="BX271" s="110" t="str">
        <f t="shared" si="491"/>
        <v>ERROR</v>
      </c>
      <c r="BY271" s="110" t="str">
        <f t="shared" si="479"/>
        <v/>
      </c>
      <c r="BZ271" s="117" t="str">
        <f t="shared" si="555"/>
        <v>OK</v>
      </c>
      <c r="CA271" s="104" t="str">
        <f t="shared" si="492"/>
        <v/>
      </c>
      <c r="CB271" s="104" t="str">
        <f t="shared" si="493"/>
        <v/>
      </c>
      <c r="CC271" s="104" t="str">
        <f t="shared" si="494"/>
        <v/>
      </c>
      <c r="CD271" s="109" t="str">
        <f t="shared" si="556"/>
        <v>FAILED CHECKS</v>
      </c>
      <c r="CE271" s="22"/>
      <c r="CF271" s="116" t="str">
        <f t="shared" si="495"/>
        <v>ERROR</v>
      </c>
      <c r="CG271" s="116" t="str">
        <f t="shared" si="496"/>
        <v>-</v>
      </c>
      <c r="CH271" s="116" t="str">
        <f t="shared" si="497"/>
        <v>-</v>
      </c>
      <c r="CI271" s="116" t="str">
        <f t="shared" si="498"/>
        <v>-</v>
      </c>
      <c r="CJ271" s="116">
        <f t="shared" si="557"/>
        <v>0</v>
      </c>
      <c r="CK271" s="116">
        <f t="shared" si="558"/>
        <v>0</v>
      </c>
      <c r="CL271" s="116">
        <f t="shared" si="559"/>
        <v>0</v>
      </c>
      <c r="CM271" s="116">
        <f t="shared" si="560"/>
        <v>0</v>
      </c>
      <c r="CN271" s="116">
        <f t="shared" si="561"/>
        <v>0</v>
      </c>
      <c r="CO271" s="116">
        <f t="shared" si="562"/>
        <v>0</v>
      </c>
      <c r="CP271" s="116">
        <f t="shared" si="563"/>
        <v>0</v>
      </c>
      <c r="CQ271" s="116">
        <f t="shared" si="564"/>
        <v>0</v>
      </c>
      <c r="CR271" s="116">
        <f t="shared" si="565"/>
        <v>0</v>
      </c>
      <c r="CS271" s="116">
        <f t="shared" si="566"/>
        <v>0</v>
      </c>
      <c r="CT271" s="116">
        <f t="shared" si="567"/>
        <v>0</v>
      </c>
      <c r="CU271" s="116">
        <f t="shared" si="568"/>
        <v>0</v>
      </c>
      <c r="CV271" s="116">
        <f t="shared" si="569"/>
        <v>0</v>
      </c>
      <c r="CW271" s="116">
        <f t="shared" si="570"/>
        <v>0</v>
      </c>
      <c r="CX271" s="116">
        <f t="shared" si="571"/>
        <v>0</v>
      </c>
      <c r="CY271" s="116">
        <f t="shared" si="572"/>
        <v>0</v>
      </c>
      <c r="CZ271" s="116">
        <f t="shared" si="573"/>
        <v>0</v>
      </c>
      <c r="DA271" s="116">
        <f t="shared" si="574"/>
        <v>0</v>
      </c>
      <c r="DB271" s="116">
        <f t="shared" si="575"/>
        <v>0</v>
      </c>
      <c r="DC271" s="116">
        <f t="shared" si="576"/>
        <v>0</v>
      </c>
      <c r="DD271" s="116">
        <f t="shared" si="577"/>
        <v>0</v>
      </c>
      <c r="DE271" s="116">
        <f t="shared" si="578"/>
        <v>0</v>
      </c>
      <c r="DF271" s="116">
        <f t="shared" si="579"/>
        <v>0</v>
      </c>
      <c r="DG271" s="116">
        <f t="shared" si="580"/>
        <v>0</v>
      </c>
      <c r="DH271" s="116">
        <f t="shared" si="581"/>
        <v>0</v>
      </c>
      <c r="DI271" s="116">
        <f t="shared" si="582"/>
        <v>0</v>
      </c>
      <c r="DJ271" s="116">
        <f t="shared" si="583"/>
        <v>0</v>
      </c>
      <c r="DK271" s="116">
        <f t="shared" si="584"/>
        <v>0</v>
      </c>
      <c r="DL271" s="116">
        <f t="shared" si="585"/>
        <v>0</v>
      </c>
      <c r="DM271" s="116">
        <f t="shared" si="586"/>
        <v>0</v>
      </c>
      <c r="DN271" s="116">
        <f t="shared" si="587"/>
        <v>0</v>
      </c>
      <c r="DO271" s="116">
        <f t="shared" si="588"/>
        <v>0</v>
      </c>
      <c r="DP271" s="116">
        <f t="shared" si="589"/>
        <v>0</v>
      </c>
      <c r="DQ271" s="116">
        <f t="shared" si="590"/>
        <v>0</v>
      </c>
      <c r="DR271" s="116">
        <f t="shared" si="591"/>
        <v>0</v>
      </c>
      <c r="DS271" s="116">
        <f t="shared" si="592"/>
        <v>0</v>
      </c>
      <c r="DT271" s="116">
        <f t="shared" si="480"/>
        <v>0</v>
      </c>
      <c r="DU271" s="116">
        <f t="shared" si="593"/>
        <v>0</v>
      </c>
      <c r="DV271" s="116">
        <f t="shared" si="499"/>
        <v>0</v>
      </c>
      <c r="DW271" s="116">
        <f t="shared" si="500"/>
        <v>0</v>
      </c>
      <c r="DX271" s="114" t="b">
        <f t="shared" si="507"/>
        <v>0</v>
      </c>
      <c r="DY271" s="116" t="str">
        <f t="shared" si="594"/>
        <v>FAILED CHECKS</v>
      </c>
      <c r="DZ271" s="2"/>
      <c r="EA271" s="105" t="str">
        <f t="shared" si="508"/>
        <v/>
      </c>
      <c r="EB271" s="2"/>
      <c r="EC271" s="105" t="str">
        <f t="shared" si="509"/>
        <v/>
      </c>
      <c r="ED271" s="2"/>
      <c r="EE271" s="105" t="str">
        <f t="shared" si="510"/>
        <v/>
      </c>
      <c r="EF271" s="2"/>
      <c r="EG271" s="6">
        <f t="shared" si="596"/>
        <v>261</v>
      </c>
      <c r="EH271" s="2"/>
      <c r="EI271" s="29" t="str">
        <f>IF(ISBLANK('IP Rules'!P271),"",'IP Rules'!P271)</f>
        <v/>
      </c>
      <c r="EJ271" s="2"/>
      <c r="EK271" s="29" t="str">
        <f>IF(ISBLANK('IP Rules'!R271),"",'IP Rules'!R271)</f>
        <v/>
      </c>
      <c r="EL271" s="2"/>
      <c r="EM271" s="29" t="str">
        <f>IF(ISBLANK('IP Rules'!T271),"",'IP Rules'!T271)</f>
        <v/>
      </c>
      <c r="EN271" s="2"/>
      <c r="EO271" s="7" t="str">
        <f t="shared" si="501"/>
        <v>NO</v>
      </c>
      <c r="EP271" s="7" t="str">
        <f t="shared" si="502"/>
        <v>NO</v>
      </c>
      <c r="EQ271" s="7" t="str">
        <f t="shared" si="503"/>
        <v/>
      </c>
      <c r="ER271" s="7" t="str">
        <f t="shared" si="504"/>
        <v/>
      </c>
      <c r="ES271" s="7" t="str">
        <f>IF(AND(ISNUMBER('IP Rules'!R271),'IP Rules'!R271&gt;=0,'IP Rules'!R271&lt;=65535),"GOOD","BAD")</f>
        <v>BAD</v>
      </c>
      <c r="ET271" s="7" t="str">
        <f>IF(OR(AND(ISNUMBER('IP Rules'!T271),'IP Rules'!T271&gt;=1,'IP Rules'!T271&lt;=65535,'IP Rules'!R271&lt;'IP Rules'!T271),'IP Rules'!T271=""),"GOOD","BAD")</f>
        <v>GOOD</v>
      </c>
      <c r="EU271" s="9" t="str">
        <f t="shared" si="505"/>
        <v/>
      </c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</row>
    <row r="272" spans="1:211" ht="15.75" thickBot="1">
      <c r="A272" s="2"/>
      <c r="B272" s="6">
        <f t="shared" si="595"/>
        <v>262</v>
      </c>
      <c r="C272" s="2"/>
      <c r="D272" s="48" t="str">
        <f>IF(ISBLANK('IP Rules'!H272),"",'IP Rules'!H272)</f>
        <v/>
      </c>
      <c r="E272" s="52" t="str">
        <f t="shared" si="511"/>
        <v/>
      </c>
      <c r="F272" s="52" t="str">
        <f t="shared" si="512"/>
        <v/>
      </c>
      <c r="G272" s="52" t="str">
        <f t="shared" si="513"/>
        <v/>
      </c>
      <c r="H272" s="52" t="str">
        <f t="shared" si="514"/>
        <v/>
      </c>
      <c r="I272" s="52" t="str">
        <f t="shared" si="515"/>
        <v/>
      </c>
      <c r="J272" s="52" t="str">
        <f t="shared" si="516"/>
        <v/>
      </c>
      <c r="K272" s="52" t="str">
        <f t="shared" si="517"/>
        <v/>
      </c>
      <c r="L272" s="52" t="str">
        <f t="shared" si="518"/>
        <v/>
      </c>
      <c r="M272" s="2"/>
      <c r="N272" s="52" t="str">
        <f t="shared" si="519"/>
        <v/>
      </c>
      <c r="O272" s="2"/>
      <c r="P272" s="103" t="str">
        <f>IF(UPPER('IP Rules'!H272)="ANY","",IF(LEN(TRIM('IP Rules'!J272))=0,"",'IP Rules'!J272))</f>
        <v/>
      </c>
      <c r="Q272" s="7" t="str">
        <f t="shared" si="520"/>
        <v/>
      </c>
      <c r="R272" s="109" t="str">
        <f t="shared" si="521"/>
        <v>MISSING</v>
      </c>
      <c r="S272" s="109" t="str">
        <f t="shared" si="522"/>
        <v>MISSING</v>
      </c>
      <c r="T272" s="109" t="str">
        <f t="shared" si="523"/>
        <v>MISSING</v>
      </c>
      <c r="U272" s="110" t="str">
        <f t="shared" si="524"/>
        <v>ERROR</v>
      </c>
      <c r="V272" s="111" t="str">
        <f t="shared" si="525"/>
        <v>ERROR</v>
      </c>
      <c r="W272" s="111" t="str">
        <f t="shared" si="526"/>
        <v>ERROR</v>
      </c>
      <c r="X272" s="111" t="str">
        <f t="shared" si="527"/>
        <v>ERROR</v>
      </c>
      <c r="Y272" s="109" t="str">
        <f t="shared" si="528"/>
        <v>ERROR</v>
      </c>
      <c r="Z272" s="110" t="str">
        <f t="shared" si="529"/>
        <v>ERROR</v>
      </c>
      <c r="AA272" s="109" t="str">
        <f t="shared" si="530"/>
        <v>ERROR</v>
      </c>
      <c r="AB272" s="109" t="str">
        <f t="shared" si="531"/>
        <v>ERROR</v>
      </c>
      <c r="AC272" s="109" t="str">
        <f t="shared" si="532"/>
        <v>ERROR</v>
      </c>
      <c r="AD272" s="109" t="str">
        <f t="shared" si="533"/>
        <v>ERROR</v>
      </c>
      <c r="AE272" s="110" t="str">
        <f t="shared" si="534"/>
        <v>ERROR</v>
      </c>
      <c r="AF272" s="7" t="str">
        <f t="shared" si="535"/>
        <v/>
      </c>
      <c r="AG272" s="104" t="str">
        <f t="shared" si="536"/>
        <v/>
      </c>
      <c r="AH272" s="104" t="str">
        <f t="shared" si="537"/>
        <v/>
      </c>
      <c r="AI272" s="104" t="str">
        <f t="shared" si="538"/>
        <v/>
      </c>
      <c r="AJ272" s="114" t="str">
        <f>IF(AND(Q272&lt;&gt;"ERROR",UPPER('IP Rules'!D272)="GLOBAL",UPPER(N272)="ANY"),"All_IPs","")</f>
        <v/>
      </c>
      <c r="AK272" s="114" t="str">
        <f>IF(AND(Q272&lt;&gt;"ERROR",UPPER('IP Rules'!D272)="NATIONAL",UPPER(N272)="ANY"),"GRP_ALL_CNSP_SUBNETS","")</f>
        <v/>
      </c>
      <c r="AL272" s="104" t="str">
        <f>IF(LEN(TRIM(D272))=0,"",IF(AND(Q272&lt;&gt;"ERROR",UPPER('IP Rules'!H272)&lt;&gt;"ANY"),AI272&amp;N272&amp;"_"&amp;AG272,""))</f>
        <v/>
      </c>
      <c r="AM272" s="109" t="str">
        <f t="shared" si="539"/>
        <v>FAILED CHECKS</v>
      </c>
      <c r="AN272" s="2"/>
      <c r="AO272" s="62" t="str">
        <f t="shared" si="506"/>
        <v/>
      </c>
      <c r="AP272" s="26"/>
      <c r="AQ272" s="62" t="str">
        <f t="shared" si="540"/>
        <v/>
      </c>
      <c r="AR272" s="26"/>
      <c r="AS272" s="6">
        <f>'IP Rules'!F272</f>
        <v>0</v>
      </c>
      <c r="AT272" s="2"/>
      <c r="AU272" s="6">
        <f t="shared" si="541"/>
        <v>262</v>
      </c>
      <c r="AV272" s="2"/>
      <c r="AW272" s="46" t="str">
        <f>IF(ISBLANK('IP Rules'!L272),"",'IP Rules'!L272)</f>
        <v/>
      </c>
      <c r="AX272" s="2"/>
      <c r="AY272" s="52" t="str">
        <f t="shared" si="542"/>
        <v/>
      </c>
      <c r="AZ272" s="52" t="str">
        <f t="shared" si="543"/>
        <v/>
      </c>
      <c r="BA272" s="52" t="str">
        <f t="shared" si="544"/>
        <v/>
      </c>
      <c r="BB272" s="52" t="str">
        <f t="shared" si="545"/>
        <v/>
      </c>
      <c r="BC272" s="52" t="str">
        <f t="shared" si="546"/>
        <v/>
      </c>
      <c r="BD272" s="52" t="str">
        <f t="shared" si="547"/>
        <v/>
      </c>
      <c r="BE272" s="52" t="str">
        <f t="shared" si="548"/>
        <v/>
      </c>
      <c r="BF272" s="52" t="str">
        <f t="shared" si="549"/>
        <v/>
      </c>
      <c r="BG272" s="52" t="str">
        <f t="shared" si="550"/>
        <v/>
      </c>
      <c r="BH272" s="2"/>
      <c r="BI272" s="103" t="str">
        <f>IF(ISBLANK('IP Rules'!N272),"",'IP Rules'!N272)</f>
        <v/>
      </c>
      <c r="BJ272" s="110" t="str">
        <f t="shared" si="481"/>
        <v/>
      </c>
      <c r="BK272" s="109" t="str">
        <f t="shared" si="482"/>
        <v>MISSING</v>
      </c>
      <c r="BL272" s="109" t="str">
        <f t="shared" si="483"/>
        <v>MISSING</v>
      </c>
      <c r="BM272" s="109" t="str">
        <f t="shared" si="484"/>
        <v>MISSING</v>
      </c>
      <c r="BN272" s="110" t="str">
        <f t="shared" si="485"/>
        <v>ERROR</v>
      </c>
      <c r="BO272" s="111" t="str">
        <f t="shared" si="486"/>
        <v>ERROR</v>
      </c>
      <c r="BP272" s="111" t="str">
        <f t="shared" si="487"/>
        <v>ERROR</v>
      </c>
      <c r="BQ272" s="111" t="str">
        <f t="shared" si="488"/>
        <v>ERROR</v>
      </c>
      <c r="BR272" s="109" t="str">
        <f t="shared" si="489"/>
        <v>ERROR</v>
      </c>
      <c r="BS272" s="110" t="str">
        <f t="shared" si="490"/>
        <v>ERROR</v>
      </c>
      <c r="BT272" s="109" t="str">
        <f t="shared" si="551"/>
        <v>ERROR</v>
      </c>
      <c r="BU272" s="109" t="str">
        <f t="shared" si="552"/>
        <v>ERROR</v>
      </c>
      <c r="BV272" s="109" t="str">
        <f t="shared" si="553"/>
        <v>ERROR</v>
      </c>
      <c r="BW272" s="109" t="str">
        <f t="shared" si="554"/>
        <v>ERROR</v>
      </c>
      <c r="BX272" s="110" t="str">
        <f t="shared" si="491"/>
        <v>ERROR</v>
      </c>
      <c r="BY272" s="110" t="str">
        <f t="shared" si="479"/>
        <v/>
      </c>
      <c r="BZ272" s="117" t="str">
        <f t="shared" si="555"/>
        <v>OK</v>
      </c>
      <c r="CA272" s="104" t="str">
        <f t="shared" si="492"/>
        <v/>
      </c>
      <c r="CB272" s="104" t="str">
        <f t="shared" si="493"/>
        <v/>
      </c>
      <c r="CC272" s="104" t="str">
        <f t="shared" si="494"/>
        <v/>
      </c>
      <c r="CD272" s="109" t="str">
        <f t="shared" si="556"/>
        <v>FAILED CHECKS</v>
      </c>
      <c r="CE272" s="22"/>
      <c r="CF272" s="116" t="str">
        <f t="shared" si="495"/>
        <v>ERROR</v>
      </c>
      <c r="CG272" s="116" t="str">
        <f t="shared" si="496"/>
        <v>-</v>
      </c>
      <c r="CH272" s="116" t="str">
        <f t="shared" si="497"/>
        <v>-</v>
      </c>
      <c r="CI272" s="116" t="str">
        <f t="shared" si="498"/>
        <v>-</v>
      </c>
      <c r="CJ272" s="116">
        <f t="shared" si="557"/>
        <v>0</v>
      </c>
      <c r="CK272" s="116">
        <f t="shared" si="558"/>
        <v>0</v>
      </c>
      <c r="CL272" s="116">
        <f t="shared" si="559"/>
        <v>0</v>
      </c>
      <c r="CM272" s="116">
        <f t="shared" si="560"/>
        <v>0</v>
      </c>
      <c r="CN272" s="116">
        <f t="shared" si="561"/>
        <v>0</v>
      </c>
      <c r="CO272" s="116">
        <f t="shared" si="562"/>
        <v>0</v>
      </c>
      <c r="CP272" s="116">
        <f t="shared" si="563"/>
        <v>0</v>
      </c>
      <c r="CQ272" s="116">
        <f t="shared" si="564"/>
        <v>0</v>
      </c>
      <c r="CR272" s="116">
        <f t="shared" si="565"/>
        <v>0</v>
      </c>
      <c r="CS272" s="116">
        <f t="shared" si="566"/>
        <v>0</v>
      </c>
      <c r="CT272" s="116">
        <f t="shared" si="567"/>
        <v>0</v>
      </c>
      <c r="CU272" s="116">
        <f t="shared" si="568"/>
        <v>0</v>
      </c>
      <c r="CV272" s="116">
        <f t="shared" si="569"/>
        <v>0</v>
      </c>
      <c r="CW272" s="116">
        <f t="shared" si="570"/>
        <v>0</v>
      </c>
      <c r="CX272" s="116">
        <f t="shared" si="571"/>
        <v>0</v>
      </c>
      <c r="CY272" s="116">
        <f t="shared" si="572"/>
        <v>0</v>
      </c>
      <c r="CZ272" s="116">
        <f t="shared" si="573"/>
        <v>0</v>
      </c>
      <c r="DA272" s="116">
        <f t="shared" si="574"/>
        <v>0</v>
      </c>
      <c r="DB272" s="116">
        <f t="shared" si="575"/>
        <v>0</v>
      </c>
      <c r="DC272" s="116">
        <f t="shared" si="576"/>
        <v>0</v>
      </c>
      <c r="DD272" s="116">
        <f t="shared" si="577"/>
        <v>0</v>
      </c>
      <c r="DE272" s="116">
        <f t="shared" si="578"/>
        <v>0</v>
      </c>
      <c r="DF272" s="116">
        <f t="shared" si="579"/>
        <v>0</v>
      </c>
      <c r="DG272" s="116">
        <f t="shared" si="580"/>
        <v>0</v>
      </c>
      <c r="DH272" s="116">
        <f t="shared" si="581"/>
        <v>0</v>
      </c>
      <c r="DI272" s="116">
        <f t="shared" si="582"/>
        <v>0</v>
      </c>
      <c r="DJ272" s="116">
        <f t="shared" si="583"/>
        <v>0</v>
      </c>
      <c r="DK272" s="116">
        <f t="shared" si="584"/>
        <v>0</v>
      </c>
      <c r="DL272" s="116">
        <f t="shared" si="585"/>
        <v>0</v>
      </c>
      <c r="DM272" s="116">
        <f t="shared" si="586"/>
        <v>0</v>
      </c>
      <c r="DN272" s="116">
        <f t="shared" si="587"/>
        <v>0</v>
      </c>
      <c r="DO272" s="116">
        <f t="shared" si="588"/>
        <v>0</v>
      </c>
      <c r="DP272" s="116">
        <f t="shared" si="589"/>
        <v>0</v>
      </c>
      <c r="DQ272" s="116">
        <f t="shared" si="590"/>
        <v>0</v>
      </c>
      <c r="DR272" s="116">
        <f t="shared" si="591"/>
        <v>0</v>
      </c>
      <c r="DS272" s="116">
        <f t="shared" si="592"/>
        <v>0</v>
      </c>
      <c r="DT272" s="116">
        <f t="shared" si="480"/>
        <v>0</v>
      </c>
      <c r="DU272" s="116">
        <f t="shared" si="593"/>
        <v>0</v>
      </c>
      <c r="DV272" s="116">
        <f t="shared" si="499"/>
        <v>0</v>
      </c>
      <c r="DW272" s="116">
        <f t="shared" si="500"/>
        <v>0</v>
      </c>
      <c r="DX272" s="114" t="b">
        <f t="shared" si="507"/>
        <v>0</v>
      </c>
      <c r="DY272" s="116" t="str">
        <f t="shared" si="594"/>
        <v>FAILED CHECKS</v>
      </c>
      <c r="DZ272" s="2"/>
      <c r="EA272" s="105" t="str">
        <f t="shared" si="508"/>
        <v/>
      </c>
      <c r="EB272" s="2"/>
      <c r="EC272" s="105" t="str">
        <f t="shared" si="509"/>
        <v/>
      </c>
      <c r="ED272" s="2"/>
      <c r="EE272" s="105" t="str">
        <f t="shared" si="510"/>
        <v/>
      </c>
      <c r="EF272" s="2"/>
      <c r="EG272" s="6">
        <f t="shared" si="596"/>
        <v>262</v>
      </c>
      <c r="EH272" s="2"/>
      <c r="EI272" s="29" t="str">
        <f>IF(ISBLANK('IP Rules'!P272),"",'IP Rules'!P272)</f>
        <v/>
      </c>
      <c r="EJ272" s="2"/>
      <c r="EK272" s="29" t="str">
        <f>IF(ISBLANK('IP Rules'!R272),"",'IP Rules'!R272)</f>
        <v/>
      </c>
      <c r="EL272" s="2"/>
      <c r="EM272" s="29" t="str">
        <f>IF(ISBLANK('IP Rules'!T272),"",'IP Rules'!T272)</f>
        <v/>
      </c>
      <c r="EN272" s="2"/>
      <c r="EO272" s="7" t="str">
        <f t="shared" si="501"/>
        <v>NO</v>
      </c>
      <c r="EP272" s="7" t="str">
        <f t="shared" si="502"/>
        <v>NO</v>
      </c>
      <c r="EQ272" s="7" t="str">
        <f t="shared" si="503"/>
        <v/>
      </c>
      <c r="ER272" s="7" t="str">
        <f t="shared" si="504"/>
        <v/>
      </c>
      <c r="ES272" s="7" t="str">
        <f>IF(AND(ISNUMBER('IP Rules'!R272),'IP Rules'!R272&gt;=0,'IP Rules'!R272&lt;=65535),"GOOD","BAD")</f>
        <v>BAD</v>
      </c>
      <c r="ET272" s="7" t="str">
        <f>IF(OR(AND(ISNUMBER('IP Rules'!T272),'IP Rules'!T272&gt;=1,'IP Rules'!T272&lt;=65535,'IP Rules'!R272&lt;'IP Rules'!T272),'IP Rules'!T272=""),"GOOD","BAD")</f>
        <v>GOOD</v>
      </c>
      <c r="EU272" s="9" t="str">
        <f t="shared" si="505"/>
        <v/>
      </c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</row>
    <row r="273" spans="1:211" ht="15.75" thickBot="1">
      <c r="A273" s="2"/>
      <c r="B273" s="6">
        <f t="shared" si="595"/>
        <v>263</v>
      </c>
      <c r="C273" s="2"/>
      <c r="D273" s="48" t="str">
        <f>IF(ISBLANK('IP Rules'!H273),"",'IP Rules'!H273)</f>
        <v/>
      </c>
      <c r="E273" s="52" t="str">
        <f t="shared" si="511"/>
        <v/>
      </c>
      <c r="F273" s="52" t="str">
        <f t="shared" si="512"/>
        <v/>
      </c>
      <c r="G273" s="52" t="str">
        <f t="shared" si="513"/>
        <v/>
      </c>
      <c r="H273" s="52" t="str">
        <f t="shared" si="514"/>
        <v/>
      </c>
      <c r="I273" s="52" t="str">
        <f t="shared" si="515"/>
        <v/>
      </c>
      <c r="J273" s="52" t="str">
        <f t="shared" si="516"/>
        <v/>
      </c>
      <c r="K273" s="52" t="str">
        <f t="shared" si="517"/>
        <v/>
      </c>
      <c r="L273" s="52" t="str">
        <f t="shared" si="518"/>
        <v/>
      </c>
      <c r="M273" s="2"/>
      <c r="N273" s="52" t="str">
        <f t="shared" si="519"/>
        <v/>
      </c>
      <c r="O273" s="2"/>
      <c r="P273" s="103" t="str">
        <f>IF(UPPER('IP Rules'!H273)="ANY","",IF(LEN(TRIM('IP Rules'!J273))=0,"",'IP Rules'!J273))</f>
        <v/>
      </c>
      <c r="Q273" s="7" t="str">
        <f t="shared" si="520"/>
        <v/>
      </c>
      <c r="R273" s="109" t="str">
        <f t="shared" si="521"/>
        <v>MISSING</v>
      </c>
      <c r="S273" s="109" t="str">
        <f t="shared" si="522"/>
        <v>MISSING</v>
      </c>
      <c r="T273" s="109" t="str">
        <f t="shared" si="523"/>
        <v>MISSING</v>
      </c>
      <c r="U273" s="110" t="str">
        <f t="shared" si="524"/>
        <v>ERROR</v>
      </c>
      <c r="V273" s="111" t="str">
        <f t="shared" si="525"/>
        <v>ERROR</v>
      </c>
      <c r="W273" s="111" t="str">
        <f t="shared" si="526"/>
        <v>ERROR</v>
      </c>
      <c r="X273" s="111" t="str">
        <f t="shared" si="527"/>
        <v>ERROR</v>
      </c>
      <c r="Y273" s="109" t="str">
        <f t="shared" si="528"/>
        <v>ERROR</v>
      </c>
      <c r="Z273" s="110" t="str">
        <f t="shared" si="529"/>
        <v>ERROR</v>
      </c>
      <c r="AA273" s="109" t="str">
        <f t="shared" si="530"/>
        <v>ERROR</v>
      </c>
      <c r="AB273" s="109" t="str">
        <f t="shared" si="531"/>
        <v>ERROR</v>
      </c>
      <c r="AC273" s="109" t="str">
        <f t="shared" si="532"/>
        <v>ERROR</v>
      </c>
      <c r="AD273" s="109" t="str">
        <f t="shared" si="533"/>
        <v>ERROR</v>
      </c>
      <c r="AE273" s="110" t="str">
        <f t="shared" si="534"/>
        <v>ERROR</v>
      </c>
      <c r="AF273" s="7" t="str">
        <f t="shared" si="535"/>
        <v/>
      </c>
      <c r="AG273" s="104" t="str">
        <f t="shared" si="536"/>
        <v/>
      </c>
      <c r="AH273" s="104" t="str">
        <f t="shared" si="537"/>
        <v/>
      </c>
      <c r="AI273" s="104" t="str">
        <f t="shared" si="538"/>
        <v/>
      </c>
      <c r="AJ273" s="114" t="str">
        <f>IF(AND(Q273&lt;&gt;"ERROR",UPPER('IP Rules'!D273)="GLOBAL",UPPER(N273)="ANY"),"All_IPs","")</f>
        <v/>
      </c>
      <c r="AK273" s="114" t="str">
        <f>IF(AND(Q273&lt;&gt;"ERROR",UPPER('IP Rules'!D273)="NATIONAL",UPPER(N273)="ANY"),"GRP_ALL_CNSP_SUBNETS","")</f>
        <v/>
      </c>
      <c r="AL273" s="104" t="str">
        <f>IF(LEN(TRIM(D273))=0,"",IF(AND(Q273&lt;&gt;"ERROR",UPPER('IP Rules'!H273)&lt;&gt;"ANY"),AI273&amp;N273&amp;"_"&amp;AG273,""))</f>
        <v/>
      </c>
      <c r="AM273" s="109" t="str">
        <f t="shared" si="539"/>
        <v>FAILED CHECKS</v>
      </c>
      <c r="AN273" s="2"/>
      <c r="AO273" s="62" t="str">
        <f t="shared" si="506"/>
        <v/>
      </c>
      <c r="AP273" s="26"/>
      <c r="AQ273" s="62" t="str">
        <f t="shared" si="540"/>
        <v/>
      </c>
      <c r="AR273" s="26"/>
      <c r="AS273" s="6">
        <f>'IP Rules'!F273</f>
        <v>0</v>
      </c>
      <c r="AT273" s="2"/>
      <c r="AU273" s="6">
        <f t="shared" si="541"/>
        <v>263</v>
      </c>
      <c r="AV273" s="2"/>
      <c r="AW273" s="46" t="str">
        <f>IF(ISBLANK('IP Rules'!L273),"",'IP Rules'!L273)</f>
        <v/>
      </c>
      <c r="AX273" s="2"/>
      <c r="AY273" s="52" t="str">
        <f t="shared" si="542"/>
        <v/>
      </c>
      <c r="AZ273" s="52" t="str">
        <f t="shared" si="543"/>
        <v/>
      </c>
      <c r="BA273" s="52" t="str">
        <f t="shared" si="544"/>
        <v/>
      </c>
      <c r="BB273" s="52" t="str">
        <f t="shared" si="545"/>
        <v/>
      </c>
      <c r="BC273" s="52" t="str">
        <f t="shared" si="546"/>
        <v/>
      </c>
      <c r="BD273" s="52" t="str">
        <f t="shared" si="547"/>
        <v/>
      </c>
      <c r="BE273" s="52" t="str">
        <f t="shared" si="548"/>
        <v/>
      </c>
      <c r="BF273" s="52" t="str">
        <f t="shared" si="549"/>
        <v/>
      </c>
      <c r="BG273" s="52" t="str">
        <f t="shared" si="550"/>
        <v/>
      </c>
      <c r="BH273" s="2"/>
      <c r="BI273" s="103" t="str">
        <f>IF(ISBLANK('IP Rules'!N273),"",'IP Rules'!N273)</f>
        <v/>
      </c>
      <c r="BJ273" s="110" t="str">
        <f t="shared" si="481"/>
        <v/>
      </c>
      <c r="BK273" s="109" t="str">
        <f t="shared" si="482"/>
        <v>MISSING</v>
      </c>
      <c r="BL273" s="109" t="str">
        <f t="shared" si="483"/>
        <v>MISSING</v>
      </c>
      <c r="BM273" s="109" t="str">
        <f t="shared" si="484"/>
        <v>MISSING</v>
      </c>
      <c r="BN273" s="110" t="str">
        <f t="shared" si="485"/>
        <v>ERROR</v>
      </c>
      <c r="BO273" s="111" t="str">
        <f t="shared" si="486"/>
        <v>ERROR</v>
      </c>
      <c r="BP273" s="111" t="str">
        <f t="shared" si="487"/>
        <v>ERROR</v>
      </c>
      <c r="BQ273" s="111" t="str">
        <f t="shared" si="488"/>
        <v>ERROR</v>
      </c>
      <c r="BR273" s="109" t="str">
        <f t="shared" si="489"/>
        <v>ERROR</v>
      </c>
      <c r="BS273" s="110" t="str">
        <f t="shared" si="490"/>
        <v>ERROR</v>
      </c>
      <c r="BT273" s="109" t="str">
        <f t="shared" si="551"/>
        <v>ERROR</v>
      </c>
      <c r="BU273" s="109" t="str">
        <f t="shared" si="552"/>
        <v>ERROR</v>
      </c>
      <c r="BV273" s="109" t="str">
        <f t="shared" si="553"/>
        <v>ERROR</v>
      </c>
      <c r="BW273" s="109" t="str">
        <f t="shared" si="554"/>
        <v>ERROR</v>
      </c>
      <c r="BX273" s="110" t="str">
        <f t="shared" si="491"/>
        <v>ERROR</v>
      </c>
      <c r="BY273" s="110" t="str">
        <f t="shared" si="479"/>
        <v/>
      </c>
      <c r="BZ273" s="117" t="str">
        <f t="shared" si="555"/>
        <v>OK</v>
      </c>
      <c r="CA273" s="104" t="str">
        <f t="shared" si="492"/>
        <v/>
      </c>
      <c r="CB273" s="104" t="str">
        <f t="shared" si="493"/>
        <v/>
      </c>
      <c r="CC273" s="104" t="str">
        <f t="shared" si="494"/>
        <v/>
      </c>
      <c r="CD273" s="109" t="str">
        <f t="shared" si="556"/>
        <v>FAILED CHECKS</v>
      </c>
      <c r="CE273" s="22"/>
      <c r="CF273" s="116" t="str">
        <f t="shared" si="495"/>
        <v>ERROR</v>
      </c>
      <c r="CG273" s="116" t="str">
        <f t="shared" si="496"/>
        <v>-</v>
      </c>
      <c r="CH273" s="116" t="str">
        <f t="shared" si="497"/>
        <v>-</v>
      </c>
      <c r="CI273" s="116" t="str">
        <f t="shared" si="498"/>
        <v>-</v>
      </c>
      <c r="CJ273" s="116">
        <f t="shared" si="557"/>
        <v>0</v>
      </c>
      <c r="CK273" s="116">
        <f t="shared" si="558"/>
        <v>0</v>
      </c>
      <c r="CL273" s="116">
        <f t="shared" si="559"/>
        <v>0</v>
      </c>
      <c r="CM273" s="116">
        <f t="shared" si="560"/>
        <v>0</v>
      </c>
      <c r="CN273" s="116">
        <f t="shared" si="561"/>
        <v>0</v>
      </c>
      <c r="CO273" s="116">
        <f t="shared" si="562"/>
        <v>0</v>
      </c>
      <c r="CP273" s="116">
        <f t="shared" si="563"/>
        <v>0</v>
      </c>
      <c r="CQ273" s="116">
        <f t="shared" si="564"/>
        <v>0</v>
      </c>
      <c r="CR273" s="116">
        <f t="shared" si="565"/>
        <v>0</v>
      </c>
      <c r="CS273" s="116">
        <f t="shared" si="566"/>
        <v>0</v>
      </c>
      <c r="CT273" s="116">
        <f t="shared" si="567"/>
        <v>0</v>
      </c>
      <c r="CU273" s="116">
        <f t="shared" si="568"/>
        <v>0</v>
      </c>
      <c r="CV273" s="116">
        <f t="shared" si="569"/>
        <v>0</v>
      </c>
      <c r="CW273" s="116">
        <f t="shared" si="570"/>
        <v>0</v>
      </c>
      <c r="CX273" s="116">
        <f t="shared" si="571"/>
        <v>0</v>
      </c>
      <c r="CY273" s="116">
        <f t="shared" si="572"/>
        <v>0</v>
      </c>
      <c r="CZ273" s="116">
        <f t="shared" si="573"/>
        <v>0</v>
      </c>
      <c r="DA273" s="116">
        <f t="shared" si="574"/>
        <v>0</v>
      </c>
      <c r="DB273" s="116">
        <f t="shared" si="575"/>
        <v>0</v>
      </c>
      <c r="DC273" s="116">
        <f t="shared" si="576"/>
        <v>0</v>
      </c>
      <c r="DD273" s="116">
        <f t="shared" si="577"/>
        <v>0</v>
      </c>
      <c r="DE273" s="116">
        <f t="shared" si="578"/>
        <v>0</v>
      </c>
      <c r="DF273" s="116">
        <f t="shared" si="579"/>
        <v>0</v>
      </c>
      <c r="DG273" s="116">
        <f t="shared" si="580"/>
        <v>0</v>
      </c>
      <c r="DH273" s="116">
        <f t="shared" si="581"/>
        <v>0</v>
      </c>
      <c r="DI273" s="116">
        <f t="shared" si="582"/>
        <v>0</v>
      </c>
      <c r="DJ273" s="116">
        <f t="shared" si="583"/>
        <v>0</v>
      </c>
      <c r="DK273" s="116">
        <f t="shared" si="584"/>
        <v>0</v>
      </c>
      <c r="DL273" s="116">
        <f t="shared" si="585"/>
        <v>0</v>
      </c>
      <c r="DM273" s="116">
        <f t="shared" si="586"/>
        <v>0</v>
      </c>
      <c r="DN273" s="116">
        <f t="shared" si="587"/>
        <v>0</v>
      </c>
      <c r="DO273" s="116">
        <f t="shared" si="588"/>
        <v>0</v>
      </c>
      <c r="DP273" s="116">
        <f t="shared" si="589"/>
        <v>0</v>
      </c>
      <c r="DQ273" s="116">
        <f t="shared" si="590"/>
        <v>0</v>
      </c>
      <c r="DR273" s="116">
        <f t="shared" si="591"/>
        <v>0</v>
      </c>
      <c r="DS273" s="116">
        <f t="shared" si="592"/>
        <v>0</v>
      </c>
      <c r="DT273" s="116">
        <f t="shared" si="480"/>
        <v>0</v>
      </c>
      <c r="DU273" s="116">
        <f t="shared" si="593"/>
        <v>0</v>
      </c>
      <c r="DV273" s="116">
        <f t="shared" si="499"/>
        <v>0</v>
      </c>
      <c r="DW273" s="116">
        <f t="shared" si="500"/>
        <v>0</v>
      </c>
      <c r="DX273" s="114" t="b">
        <f t="shared" si="507"/>
        <v>0</v>
      </c>
      <c r="DY273" s="116" t="str">
        <f t="shared" si="594"/>
        <v>FAILED CHECKS</v>
      </c>
      <c r="DZ273" s="2"/>
      <c r="EA273" s="105" t="str">
        <f t="shared" si="508"/>
        <v/>
      </c>
      <c r="EB273" s="2"/>
      <c r="EC273" s="105" t="str">
        <f t="shared" si="509"/>
        <v/>
      </c>
      <c r="ED273" s="2"/>
      <c r="EE273" s="105" t="str">
        <f t="shared" si="510"/>
        <v/>
      </c>
      <c r="EF273" s="2"/>
      <c r="EG273" s="6">
        <f t="shared" si="596"/>
        <v>263</v>
      </c>
      <c r="EH273" s="2"/>
      <c r="EI273" s="29" t="str">
        <f>IF(ISBLANK('IP Rules'!P273),"",'IP Rules'!P273)</f>
        <v/>
      </c>
      <c r="EJ273" s="2"/>
      <c r="EK273" s="29" t="str">
        <f>IF(ISBLANK('IP Rules'!R273),"",'IP Rules'!R273)</f>
        <v/>
      </c>
      <c r="EL273" s="2"/>
      <c r="EM273" s="29" t="str">
        <f>IF(ISBLANK('IP Rules'!T273),"",'IP Rules'!T273)</f>
        <v/>
      </c>
      <c r="EN273" s="2"/>
      <c r="EO273" s="7" t="str">
        <f t="shared" si="501"/>
        <v>NO</v>
      </c>
      <c r="EP273" s="7" t="str">
        <f t="shared" si="502"/>
        <v>NO</v>
      </c>
      <c r="EQ273" s="7" t="str">
        <f t="shared" si="503"/>
        <v/>
      </c>
      <c r="ER273" s="7" t="str">
        <f t="shared" si="504"/>
        <v/>
      </c>
      <c r="ES273" s="7" t="str">
        <f>IF(AND(ISNUMBER('IP Rules'!R273),'IP Rules'!R273&gt;=0,'IP Rules'!R273&lt;=65535),"GOOD","BAD")</f>
        <v>BAD</v>
      </c>
      <c r="ET273" s="7" t="str">
        <f>IF(OR(AND(ISNUMBER('IP Rules'!T273),'IP Rules'!T273&gt;=1,'IP Rules'!T273&lt;=65535,'IP Rules'!R273&lt;'IP Rules'!T273),'IP Rules'!T273=""),"GOOD","BAD")</f>
        <v>GOOD</v>
      </c>
      <c r="EU273" s="9" t="str">
        <f t="shared" si="505"/>
        <v/>
      </c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</row>
    <row r="274" spans="1:211" ht="15.75" thickBot="1">
      <c r="A274" s="2"/>
      <c r="B274" s="6">
        <f t="shared" si="595"/>
        <v>264</v>
      </c>
      <c r="C274" s="2"/>
      <c r="D274" s="48" t="str">
        <f>IF(ISBLANK('IP Rules'!H274),"",'IP Rules'!H274)</f>
        <v/>
      </c>
      <c r="E274" s="52" t="str">
        <f t="shared" si="511"/>
        <v/>
      </c>
      <c r="F274" s="52" t="str">
        <f t="shared" si="512"/>
        <v/>
      </c>
      <c r="G274" s="52" t="str">
        <f t="shared" si="513"/>
        <v/>
      </c>
      <c r="H274" s="52" t="str">
        <f t="shared" si="514"/>
        <v/>
      </c>
      <c r="I274" s="52" t="str">
        <f t="shared" si="515"/>
        <v/>
      </c>
      <c r="J274" s="52" t="str">
        <f t="shared" si="516"/>
        <v/>
      </c>
      <c r="K274" s="52" t="str">
        <f t="shared" si="517"/>
        <v/>
      </c>
      <c r="L274" s="52" t="str">
        <f t="shared" si="518"/>
        <v/>
      </c>
      <c r="M274" s="2"/>
      <c r="N274" s="52" t="str">
        <f t="shared" si="519"/>
        <v/>
      </c>
      <c r="O274" s="2"/>
      <c r="P274" s="103" t="str">
        <f>IF(UPPER('IP Rules'!H274)="ANY","",IF(LEN(TRIM('IP Rules'!J274))=0,"",'IP Rules'!J274))</f>
        <v/>
      </c>
      <c r="Q274" s="7" t="str">
        <f t="shared" si="520"/>
        <v/>
      </c>
      <c r="R274" s="109" t="str">
        <f t="shared" si="521"/>
        <v>MISSING</v>
      </c>
      <c r="S274" s="109" t="str">
        <f t="shared" si="522"/>
        <v>MISSING</v>
      </c>
      <c r="T274" s="109" t="str">
        <f t="shared" si="523"/>
        <v>MISSING</v>
      </c>
      <c r="U274" s="110" t="str">
        <f t="shared" si="524"/>
        <v>ERROR</v>
      </c>
      <c r="V274" s="111" t="str">
        <f t="shared" si="525"/>
        <v>ERROR</v>
      </c>
      <c r="W274" s="111" t="str">
        <f t="shared" si="526"/>
        <v>ERROR</v>
      </c>
      <c r="X274" s="111" t="str">
        <f t="shared" si="527"/>
        <v>ERROR</v>
      </c>
      <c r="Y274" s="109" t="str">
        <f t="shared" si="528"/>
        <v>ERROR</v>
      </c>
      <c r="Z274" s="110" t="str">
        <f t="shared" si="529"/>
        <v>ERROR</v>
      </c>
      <c r="AA274" s="109" t="str">
        <f t="shared" si="530"/>
        <v>ERROR</v>
      </c>
      <c r="AB274" s="109" t="str">
        <f t="shared" si="531"/>
        <v>ERROR</v>
      </c>
      <c r="AC274" s="109" t="str">
        <f t="shared" si="532"/>
        <v>ERROR</v>
      </c>
      <c r="AD274" s="109" t="str">
        <f t="shared" si="533"/>
        <v>ERROR</v>
      </c>
      <c r="AE274" s="110" t="str">
        <f t="shared" si="534"/>
        <v>ERROR</v>
      </c>
      <c r="AF274" s="7" t="str">
        <f t="shared" si="535"/>
        <v/>
      </c>
      <c r="AG274" s="104" t="str">
        <f t="shared" si="536"/>
        <v/>
      </c>
      <c r="AH274" s="104" t="str">
        <f t="shared" si="537"/>
        <v/>
      </c>
      <c r="AI274" s="104" t="str">
        <f t="shared" si="538"/>
        <v/>
      </c>
      <c r="AJ274" s="114" t="str">
        <f>IF(AND(Q274&lt;&gt;"ERROR",UPPER('IP Rules'!D274)="GLOBAL",UPPER(N274)="ANY"),"All_IPs","")</f>
        <v/>
      </c>
      <c r="AK274" s="114" t="str">
        <f>IF(AND(Q274&lt;&gt;"ERROR",UPPER('IP Rules'!D274)="NATIONAL",UPPER(N274)="ANY"),"GRP_ALL_CNSP_SUBNETS","")</f>
        <v/>
      </c>
      <c r="AL274" s="104" t="str">
        <f>IF(LEN(TRIM(D274))=0,"",IF(AND(Q274&lt;&gt;"ERROR",UPPER('IP Rules'!H274)&lt;&gt;"ANY"),AI274&amp;N274&amp;"_"&amp;AG274,""))</f>
        <v/>
      </c>
      <c r="AM274" s="109" t="str">
        <f t="shared" si="539"/>
        <v>FAILED CHECKS</v>
      </c>
      <c r="AN274" s="2"/>
      <c r="AO274" s="62" t="str">
        <f t="shared" si="506"/>
        <v/>
      </c>
      <c r="AP274" s="26"/>
      <c r="AQ274" s="62" t="str">
        <f t="shared" si="540"/>
        <v/>
      </c>
      <c r="AR274" s="26"/>
      <c r="AS274" s="6">
        <f>'IP Rules'!F274</f>
        <v>0</v>
      </c>
      <c r="AT274" s="2"/>
      <c r="AU274" s="6">
        <f t="shared" si="541"/>
        <v>264</v>
      </c>
      <c r="AV274" s="2"/>
      <c r="AW274" s="46" t="str">
        <f>IF(ISBLANK('IP Rules'!L274),"",'IP Rules'!L274)</f>
        <v/>
      </c>
      <c r="AX274" s="2"/>
      <c r="AY274" s="52" t="str">
        <f t="shared" si="542"/>
        <v/>
      </c>
      <c r="AZ274" s="52" t="str">
        <f t="shared" si="543"/>
        <v/>
      </c>
      <c r="BA274" s="52" t="str">
        <f t="shared" si="544"/>
        <v/>
      </c>
      <c r="BB274" s="52" t="str">
        <f t="shared" si="545"/>
        <v/>
      </c>
      <c r="BC274" s="52" t="str">
        <f t="shared" si="546"/>
        <v/>
      </c>
      <c r="BD274" s="52" t="str">
        <f t="shared" si="547"/>
        <v/>
      </c>
      <c r="BE274" s="52" t="str">
        <f t="shared" si="548"/>
        <v/>
      </c>
      <c r="BF274" s="52" t="str">
        <f t="shared" si="549"/>
        <v/>
      </c>
      <c r="BG274" s="52" t="str">
        <f t="shared" si="550"/>
        <v/>
      </c>
      <c r="BH274" s="2"/>
      <c r="BI274" s="103" t="str">
        <f>IF(ISBLANK('IP Rules'!N274),"",'IP Rules'!N274)</f>
        <v/>
      </c>
      <c r="BJ274" s="110" t="str">
        <f t="shared" si="481"/>
        <v/>
      </c>
      <c r="BK274" s="109" t="str">
        <f t="shared" si="482"/>
        <v>MISSING</v>
      </c>
      <c r="BL274" s="109" t="str">
        <f t="shared" si="483"/>
        <v>MISSING</v>
      </c>
      <c r="BM274" s="109" t="str">
        <f t="shared" si="484"/>
        <v>MISSING</v>
      </c>
      <c r="BN274" s="110" t="str">
        <f t="shared" si="485"/>
        <v>ERROR</v>
      </c>
      <c r="BO274" s="111" t="str">
        <f t="shared" si="486"/>
        <v>ERROR</v>
      </c>
      <c r="BP274" s="111" t="str">
        <f t="shared" si="487"/>
        <v>ERROR</v>
      </c>
      <c r="BQ274" s="111" t="str">
        <f t="shared" si="488"/>
        <v>ERROR</v>
      </c>
      <c r="BR274" s="109" t="str">
        <f t="shared" si="489"/>
        <v>ERROR</v>
      </c>
      <c r="BS274" s="110" t="str">
        <f t="shared" si="490"/>
        <v>ERROR</v>
      </c>
      <c r="BT274" s="109" t="str">
        <f t="shared" si="551"/>
        <v>ERROR</v>
      </c>
      <c r="BU274" s="109" t="str">
        <f t="shared" si="552"/>
        <v>ERROR</v>
      </c>
      <c r="BV274" s="109" t="str">
        <f t="shared" si="553"/>
        <v>ERROR</v>
      </c>
      <c r="BW274" s="109" t="str">
        <f t="shared" si="554"/>
        <v>ERROR</v>
      </c>
      <c r="BX274" s="110" t="str">
        <f t="shared" si="491"/>
        <v>ERROR</v>
      </c>
      <c r="BY274" s="110" t="str">
        <f t="shared" si="479"/>
        <v/>
      </c>
      <c r="BZ274" s="117" t="str">
        <f t="shared" si="555"/>
        <v>OK</v>
      </c>
      <c r="CA274" s="104" t="str">
        <f t="shared" si="492"/>
        <v/>
      </c>
      <c r="CB274" s="104" t="str">
        <f t="shared" si="493"/>
        <v/>
      </c>
      <c r="CC274" s="104" t="str">
        <f t="shared" si="494"/>
        <v/>
      </c>
      <c r="CD274" s="109" t="str">
        <f t="shared" si="556"/>
        <v>FAILED CHECKS</v>
      </c>
      <c r="CE274" s="22"/>
      <c r="CF274" s="116" t="str">
        <f t="shared" si="495"/>
        <v>ERROR</v>
      </c>
      <c r="CG274" s="116" t="str">
        <f t="shared" si="496"/>
        <v>-</v>
      </c>
      <c r="CH274" s="116" t="str">
        <f t="shared" si="497"/>
        <v>-</v>
      </c>
      <c r="CI274" s="116" t="str">
        <f t="shared" si="498"/>
        <v>-</v>
      </c>
      <c r="CJ274" s="116">
        <f t="shared" si="557"/>
        <v>0</v>
      </c>
      <c r="CK274" s="116">
        <f t="shared" si="558"/>
        <v>0</v>
      </c>
      <c r="CL274" s="116">
        <f t="shared" si="559"/>
        <v>0</v>
      </c>
      <c r="CM274" s="116">
        <f t="shared" si="560"/>
        <v>0</v>
      </c>
      <c r="CN274" s="116">
        <f t="shared" si="561"/>
        <v>0</v>
      </c>
      <c r="CO274" s="116">
        <f t="shared" si="562"/>
        <v>0</v>
      </c>
      <c r="CP274" s="116">
        <f t="shared" si="563"/>
        <v>0</v>
      </c>
      <c r="CQ274" s="116">
        <f t="shared" si="564"/>
        <v>0</v>
      </c>
      <c r="CR274" s="116">
        <f t="shared" si="565"/>
        <v>0</v>
      </c>
      <c r="CS274" s="116">
        <f t="shared" si="566"/>
        <v>0</v>
      </c>
      <c r="CT274" s="116">
        <f t="shared" si="567"/>
        <v>0</v>
      </c>
      <c r="CU274" s="116">
        <f t="shared" si="568"/>
        <v>0</v>
      </c>
      <c r="CV274" s="116">
        <f t="shared" si="569"/>
        <v>0</v>
      </c>
      <c r="CW274" s="116">
        <f t="shared" si="570"/>
        <v>0</v>
      </c>
      <c r="CX274" s="116">
        <f t="shared" si="571"/>
        <v>0</v>
      </c>
      <c r="CY274" s="116">
        <f t="shared" si="572"/>
        <v>0</v>
      </c>
      <c r="CZ274" s="116">
        <f t="shared" si="573"/>
        <v>0</v>
      </c>
      <c r="DA274" s="116">
        <f t="shared" si="574"/>
        <v>0</v>
      </c>
      <c r="DB274" s="116">
        <f t="shared" si="575"/>
        <v>0</v>
      </c>
      <c r="DC274" s="116">
        <f t="shared" si="576"/>
        <v>0</v>
      </c>
      <c r="DD274" s="116">
        <f t="shared" si="577"/>
        <v>0</v>
      </c>
      <c r="DE274" s="116">
        <f t="shared" si="578"/>
        <v>0</v>
      </c>
      <c r="DF274" s="116">
        <f t="shared" si="579"/>
        <v>0</v>
      </c>
      <c r="DG274" s="116">
        <f t="shared" si="580"/>
        <v>0</v>
      </c>
      <c r="DH274" s="116">
        <f t="shared" si="581"/>
        <v>0</v>
      </c>
      <c r="DI274" s="116">
        <f t="shared" si="582"/>
        <v>0</v>
      </c>
      <c r="DJ274" s="116">
        <f t="shared" si="583"/>
        <v>0</v>
      </c>
      <c r="DK274" s="116">
        <f t="shared" si="584"/>
        <v>0</v>
      </c>
      <c r="DL274" s="116">
        <f t="shared" si="585"/>
        <v>0</v>
      </c>
      <c r="DM274" s="116">
        <f t="shared" si="586"/>
        <v>0</v>
      </c>
      <c r="DN274" s="116">
        <f t="shared" si="587"/>
        <v>0</v>
      </c>
      <c r="DO274" s="116">
        <f t="shared" si="588"/>
        <v>0</v>
      </c>
      <c r="DP274" s="116">
        <f t="shared" si="589"/>
        <v>0</v>
      </c>
      <c r="DQ274" s="116">
        <f t="shared" si="590"/>
        <v>0</v>
      </c>
      <c r="DR274" s="116">
        <f t="shared" si="591"/>
        <v>0</v>
      </c>
      <c r="DS274" s="116">
        <f t="shared" si="592"/>
        <v>0</v>
      </c>
      <c r="DT274" s="116">
        <f t="shared" si="480"/>
        <v>0</v>
      </c>
      <c r="DU274" s="116">
        <f t="shared" si="593"/>
        <v>0</v>
      </c>
      <c r="DV274" s="116">
        <f t="shared" si="499"/>
        <v>0</v>
      </c>
      <c r="DW274" s="116">
        <f t="shared" si="500"/>
        <v>0</v>
      </c>
      <c r="DX274" s="114" t="b">
        <f t="shared" si="507"/>
        <v>0</v>
      </c>
      <c r="DY274" s="116" t="str">
        <f t="shared" si="594"/>
        <v>FAILED CHECKS</v>
      </c>
      <c r="DZ274" s="2"/>
      <c r="EA274" s="105" t="str">
        <f t="shared" si="508"/>
        <v/>
      </c>
      <c r="EB274" s="2"/>
      <c r="EC274" s="105" t="str">
        <f t="shared" si="509"/>
        <v/>
      </c>
      <c r="ED274" s="2"/>
      <c r="EE274" s="105" t="str">
        <f t="shared" si="510"/>
        <v/>
      </c>
      <c r="EF274" s="2"/>
      <c r="EG274" s="6">
        <f t="shared" si="596"/>
        <v>264</v>
      </c>
      <c r="EH274" s="2"/>
      <c r="EI274" s="29" t="str">
        <f>IF(ISBLANK('IP Rules'!P274),"",'IP Rules'!P274)</f>
        <v/>
      </c>
      <c r="EJ274" s="2"/>
      <c r="EK274" s="29" t="str">
        <f>IF(ISBLANK('IP Rules'!R274),"",'IP Rules'!R274)</f>
        <v/>
      </c>
      <c r="EL274" s="2"/>
      <c r="EM274" s="29" t="str">
        <f>IF(ISBLANK('IP Rules'!T274),"",'IP Rules'!T274)</f>
        <v/>
      </c>
      <c r="EN274" s="2"/>
      <c r="EO274" s="7" t="str">
        <f t="shared" si="501"/>
        <v>NO</v>
      </c>
      <c r="EP274" s="7" t="str">
        <f t="shared" si="502"/>
        <v>NO</v>
      </c>
      <c r="EQ274" s="7" t="str">
        <f t="shared" si="503"/>
        <v/>
      </c>
      <c r="ER274" s="7" t="str">
        <f t="shared" si="504"/>
        <v/>
      </c>
      <c r="ES274" s="7" t="str">
        <f>IF(AND(ISNUMBER('IP Rules'!R274),'IP Rules'!R274&gt;=0,'IP Rules'!R274&lt;=65535),"GOOD","BAD")</f>
        <v>BAD</v>
      </c>
      <c r="ET274" s="7" t="str">
        <f>IF(OR(AND(ISNUMBER('IP Rules'!T274),'IP Rules'!T274&gt;=1,'IP Rules'!T274&lt;=65535,'IP Rules'!R274&lt;'IP Rules'!T274),'IP Rules'!T274=""),"GOOD","BAD")</f>
        <v>GOOD</v>
      </c>
      <c r="EU274" s="9" t="str">
        <f t="shared" si="505"/>
        <v/>
      </c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</row>
    <row r="275" spans="1:211" ht="15.75" thickBot="1">
      <c r="A275" s="2"/>
      <c r="B275" s="6">
        <f t="shared" si="595"/>
        <v>265</v>
      </c>
      <c r="C275" s="2"/>
      <c r="D275" s="48" t="str">
        <f>IF(ISBLANK('IP Rules'!H275),"",'IP Rules'!H275)</f>
        <v/>
      </c>
      <c r="E275" s="52" t="str">
        <f t="shared" si="511"/>
        <v/>
      </c>
      <c r="F275" s="52" t="str">
        <f t="shared" si="512"/>
        <v/>
      </c>
      <c r="G275" s="52" t="str">
        <f t="shared" si="513"/>
        <v/>
      </c>
      <c r="H275" s="52" t="str">
        <f t="shared" si="514"/>
        <v/>
      </c>
      <c r="I275" s="52" t="str">
        <f t="shared" si="515"/>
        <v/>
      </c>
      <c r="J275" s="52" t="str">
        <f t="shared" si="516"/>
        <v/>
      </c>
      <c r="K275" s="52" t="str">
        <f t="shared" si="517"/>
        <v/>
      </c>
      <c r="L275" s="52" t="str">
        <f t="shared" si="518"/>
        <v/>
      </c>
      <c r="M275" s="2"/>
      <c r="N275" s="52" t="str">
        <f t="shared" si="519"/>
        <v/>
      </c>
      <c r="O275" s="2"/>
      <c r="P275" s="103" t="str">
        <f>IF(UPPER('IP Rules'!H275)="ANY","",IF(LEN(TRIM('IP Rules'!J275))=0,"",'IP Rules'!J275))</f>
        <v/>
      </c>
      <c r="Q275" s="7" t="str">
        <f t="shared" si="520"/>
        <v/>
      </c>
      <c r="R275" s="109" t="str">
        <f t="shared" si="521"/>
        <v>MISSING</v>
      </c>
      <c r="S275" s="109" t="str">
        <f t="shared" si="522"/>
        <v>MISSING</v>
      </c>
      <c r="T275" s="109" t="str">
        <f t="shared" si="523"/>
        <v>MISSING</v>
      </c>
      <c r="U275" s="110" t="str">
        <f t="shared" si="524"/>
        <v>ERROR</v>
      </c>
      <c r="V275" s="111" t="str">
        <f t="shared" si="525"/>
        <v>ERROR</v>
      </c>
      <c r="W275" s="111" t="str">
        <f t="shared" si="526"/>
        <v>ERROR</v>
      </c>
      <c r="X275" s="111" t="str">
        <f t="shared" si="527"/>
        <v>ERROR</v>
      </c>
      <c r="Y275" s="109" t="str">
        <f t="shared" si="528"/>
        <v>ERROR</v>
      </c>
      <c r="Z275" s="110" t="str">
        <f t="shared" si="529"/>
        <v>ERROR</v>
      </c>
      <c r="AA275" s="109" t="str">
        <f t="shared" si="530"/>
        <v>ERROR</v>
      </c>
      <c r="AB275" s="109" t="str">
        <f t="shared" si="531"/>
        <v>ERROR</v>
      </c>
      <c r="AC275" s="109" t="str">
        <f t="shared" si="532"/>
        <v>ERROR</v>
      </c>
      <c r="AD275" s="109" t="str">
        <f t="shared" si="533"/>
        <v>ERROR</v>
      </c>
      <c r="AE275" s="110" t="str">
        <f t="shared" si="534"/>
        <v>ERROR</v>
      </c>
      <c r="AF275" s="7" t="str">
        <f t="shared" si="535"/>
        <v/>
      </c>
      <c r="AG275" s="104" t="str">
        <f t="shared" si="536"/>
        <v/>
      </c>
      <c r="AH275" s="104" t="str">
        <f t="shared" si="537"/>
        <v/>
      </c>
      <c r="AI275" s="104" t="str">
        <f t="shared" si="538"/>
        <v/>
      </c>
      <c r="AJ275" s="114" t="str">
        <f>IF(AND(Q275&lt;&gt;"ERROR",UPPER('IP Rules'!D275)="GLOBAL",UPPER(N275)="ANY"),"All_IPs","")</f>
        <v/>
      </c>
      <c r="AK275" s="114" t="str">
        <f>IF(AND(Q275&lt;&gt;"ERROR",UPPER('IP Rules'!D275)="NATIONAL",UPPER(N275)="ANY"),"GRP_ALL_CNSP_SUBNETS","")</f>
        <v/>
      </c>
      <c r="AL275" s="104" t="str">
        <f>IF(LEN(TRIM(D275))=0,"",IF(AND(Q275&lt;&gt;"ERROR",UPPER('IP Rules'!H275)&lt;&gt;"ANY"),AI275&amp;N275&amp;"_"&amp;AG275,""))</f>
        <v/>
      </c>
      <c r="AM275" s="109" t="str">
        <f t="shared" si="539"/>
        <v>FAILED CHECKS</v>
      </c>
      <c r="AN275" s="2"/>
      <c r="AO275" s="62" t="str">
        <f t="shared" si="506"/>
        <v/>
      </c>
      <c r="AP275" s="26"/>
      <c r="AQ275" s="62" t="str">
        <f t="shared" si="540"/>
        <v/>
      </c>
      <c r="AR275" s="26"/>
      <c r="AS275" s="6">
        <f>'IP Rules'!F275</f>
        <v>0</v>
      </c>
      <c r="AT275" s="2"/>
      <c r="AU275" s="6">
        <f t="shared" si="541"/>
        <v>265</v>
      </c>
      <c r="AV275" s="2"/>
      <c r="AW275" s="46" t="str">
        <f>IF(ISBLANK('IP Rules'!L275),"",'IP Rules'!L275)</f>
        <v/>
      </c>
      <c r="AX275" s="2"/>
      <c r="AY275" s="52" t="str">
        <f t="shared" si="542"/>
        <v/>
      </c>
      <c r="AZ275" s="52" t="str">
        <f t="shared" si="543"/>
        <v/>
      </c>
      <c r="BA275" s="52" t="str">
        <f t="shared" si="544"/>
        <v/>
      </c>
      <c r="BB275" s="52" t="str">
        <f t="shared" si="545"/>
        <v/>
      </c>
      <c r="BC275" s="52" t="str">
        <f t="shared" si="546"/>
        <v/>
      </c>
      <c r="BD275" s="52" t="str">
        <f t="shared" si="547"/>
        <v/>
      </c>
      <c r="BE275" s="52" t="str">
        <f t="shared" si="548"/>
        <v/>
      </c>
      <c r="BF275" s="52" t="str">
        <f t="shared" si="549"/>
        <v/>
      </c>
      <c r="BG275" s="52" t="str">
        <f t="shared" si="550"/>
        <v/>
      </c>
      <c r="BH275" s="2"/>
      <c r="BI275" s="103" t="str">
        <f>IF(ISBLANK('IP Rules'!N275),"",'IP Rules'!N275)</f>
        <v/>
      </c>
      <c r="BJ275" s="110" t="str">
        <f t="shared" si="481"/>
        <v/>
      </c>
      <c r="BK275" s="109" t="str">
        <f t="shared" si="482"/>
        <v>MISSING</v>
      </c>
      <c r="BL275" s="109" t="str">
        <f t="shared" si="483"/>
        <v>MISSING</v>
      </c>
      <c r="BM275" s="109" t="str">
        <f t="shared" si="484"/>
        <v>MISSING</v>
      </c>
      <c r="BN275" s="110" t="str">
        <f t="shared" si="485"/>
        <v>ERROR</v>
      </c>
      <c r="BO275" s="111" t="str">
        <f t="shared" si="486"/>
        <v>ERROR</v>
      </c>
      <c r="BP275" s="111" t="str">
        <f t="shared" si="487"/>
        <v>ERROR</v>
      </c>
      <c r="BQ275" s="111" t="str">
        <f t="shared" si="488"/>
        <v>ERROR</v>
      </c>
      <c r="BR275" s="109" t="str">
        <f t="shared" si="489"/>
        <v>ERROR</v>
      </c>
      <c r="BS275" s="110" t="str">
        <f t="shared" si="490"/>
        <v>ERROR</v>
      </c>
      <c r="BT275" s="109" t="str">
        <f t="shared" si="551"/>
        <v>ERROR</v>
      </c>
      <c r="BU275" s="109" t="str">
        <f t="shared" si="552"/>
        <v>ERROR</v>
      </c>
      <c r="BV275" s="109" t="str">
        <f t="shared" si="553"/>
        <v>ERROR</v>
      </c>
      <c r="BW275" s="109" t="str">
        <f t="shared" si="554"/>
        <v>ERROR</v>
      </c>
      <c r="BX275" s="110" t="str">
        <f t="shared" si="491"/>
        <v>ERROR</v>
      </c>
      <c r="BY275" s="110" t="str">
        <f t="shared" si="479"/>
        <v/>
      </c>
      <c r="BZ275" s="117" t="str">
        <f t="shared" si="555"/>
        <v>OK</v>
      </c>
      <c r="CA275" s="104" t="str">
        <f t="shared" si="492"/>
        <v/>
      </c>
      <c r="CB275" s="104" t="str">
        <f t="shared" si="493"/>
        <v/>
      </c>
      <c r="CC275" s="104" t="str">
        <f t="shared" si="494"/>
        <v/>
      </c>
      <c r="CD275" s="109" t="str">
        <f t="shared" si="556"/>
        <v>FAILED CHECKS</v>
      </c>
      <c r="CE275" s="22"/>
      <c r="CF275" s="116" t="str">
        <f t="shared" si="495"/>
        <v>ERROR</v>
      </c>
      <c r="CG275" s="116" t="str">
        <f t="shared" si="496"/>
        <v>-</v>
      </c>
      <c r="CH275" s="116" t="str">
        <f t="shared" si="497"/>
        <v>-</v>
      </c>
      <c r="CI275" s="116" t="str">
        <f t="shared" si="498"/>
        <v>-</v>
      </c>
      <c r="CJ275" s="116">
        <f t="shared" si="557"/>
        <v>0</v>
      </c>
      <c r="CK275" s="116">
        <f t="shared" si="558"/>
        <v>0</v>
      </c>
      <c r="CL275" s="116">
        <f t="shared" si="559"/>
        <v>0</v>
      </c>
      <c r="CM275" s="116">
        <f t="shared" si="560"/>
        <v>0</v>
      </c>
      <c r="CN275" s="116">
        <f t="shared" si="561"/>
        <v>0</v>
      </c>
      <c r="CO275" s="116">
        <f t="shared" si="562"/>
        <v>0</v>
      </c>
      <c r="CP275" s="116">
        <f t="shared" si="563"/>
        <v>0</v>
      </c>
      <c r="CQ275" s="116">
        <f t="shared" si="564"/>
        <v>0</v>
      </c>
      <c r="CR275" s="116">
        <f t="shared" si="565"/>
        <v>0</v>
      </c>
      <c r="CS275" s="116">
        <f t="shared" si="566"/>
        <v>0</v>
      </c>
      <c r="CT275" s="116">
        <f t="shared" si="567"/>
        <v>0</v>
      </c>
      <c r="CU275" s="116">
        <f t="shared" si="568"/>
        <v>0</v>
      </c>
      <c r="CV275" s="116">
        <f t="shared" si="569"/>
        <v>0</v>
      </c>
      <c r="CW275" s="116">
        <f t="shared" si="570"/>
        <v>0</v>
      </c>
      <c r="CX275" s="116">
        <f t="shared" si="571"/>
        <v>0</v>
      </c>
      <c r="CY275" s="116">
        <f t="shared" si="572"/>
        <v>0</v>
      </c>
      <c r="CZ275" s="116">
        <f t="shared" si="573"/>
        <v>0</v>
      </c>
      <c r="DA275" s="116">
        <f t="shared" si="574"/>
        <v>0</v>
      </c>
      <c r="DB275" s="116">
        <f t="shared" si="575"/>
        <v>0</v>
      </c>
      <c r="DC275" s="116">
        <f t="shared" si="576"/>
        <v>0</v>
      </c>
      <c r="DD275" s="116">
        <f t="shared" si="577"/>
        <v>0</v>
      </c>
      <c r="DE275" s="116">
        <f t="shared" si="578"/>
        <v>0</v>
      </c>
      <c r="DF275" s="116">
        <f t="shared" si="579"/>
        <v>0</v>
      </c>
      <c r="DG275" s="116">
        <f t="shared" si="580"/>
        <v>0</v>
      </c>
      <c r="DH275" s="116">
        <f t="shared" si="581"/>
        <v>0</v>
      </c>
      <c r="DI275" s="116">
        <f t="shared" si="582"/>
        <v>0</v>
      </c>
      <c r="DJ275" s="116">
        <f t="shared" si="583"/>
        <v>0</v>
      </c>
      <c r="DK275" s="116">
        <f t="shared" si="584"/>
        <v>0</v>
      </c>
      <c r="DL275" s="116">
        <f t="shared" si="585"/>
        <v>0</v>
      </c>
      <c r="DM275" s="116">
        <f t="shared" si="586"/>
        <v>0</v>
      </c>
      <c r="DN275" s="116">
        <f t="shared" si="587"/>
        <v>0</v>
      </c>
      <c r="DO275" s="116">
        <f t="shared" si="588"/>
        <v>0</v>
      </c>
      <c r="DP275" s="116">
        <f t="shared" si="589"/>
        <v>0</v>
      </c>
      <c r="DQ275" s="116">
        <f t="shared" si="590"/>
        <v>0</v>
      </c>
      <c r="DR275" s="116">
        <f t="shared" si="591"/>
        <v>0</v>
      </c>
      <c r="DS275" s="116">
        <f t="shared" si="592"/>
        <v>0</v>
      </c>
      <c r="DT275" s="116">
        <f t="shared" si="480"/>
        <v>0</v>
      </c>
      <c r="DU275" s="116">
        <f t="shared" si="593"/>
        <v>0</v>
      </c>
      <c r="DV275" s="116">
        <f t="shared" si="499"/>
        <v>0</v>
      </c>
      <c r="DW275" s="116">
        <f t="shared" si="500"/>
        <v>0</v>
      </c>
      <c r="DX275" s="114" t="b">
        <f t="shared" si="507"/>
        <v>0</v>
      </c>
      <c r="DY275" s="116" t="str">
        <f t="shared" si="594"/>
        <v>FAILED CHECKS</v>
      </c>
      <c r="DZ275" s="2"/>
      <c r="EA275" s="105" t="str">
        <f t="shared" si="508"/>
        <v/>
      </c>
      <c r="EB275" s="2"/>
      <c r="EC275" s="105" t="str">
        <f t="shared" si="509"/>
        <v/>
      </c>
      <c r="ED275" s="2"/>
      <c r="EE275" s="105" t="str">
        <f t="shared" si="510"/>
        <v/>
      </c>
      <c r="EF275" s="2"/>
      <c r="EG275" s="6">
        <f t="shared" si="596"/>
        <v>265</v>
      </c>
      <c r="EH275" s="2"/>
      <c r="EI275" s="29" t="str">
        <f>IF(ISBLANK('IP Rules'!P275),"",'IP Rules'!P275)</f>
        <v/>
      </c>
      <c r="EJ275" s="2"/>
      <c r="EK275" s="29" t="str">
        <f>IF(ISBLANK('IP Rules'!R275),"",'IP Rules'!R275)</f>
        <v/>
      </c>
      <c r="EL275" s="2"/>
      <c r="EM275" s="29" t="str">
        <f>IF(ISBLANK('IP Rules'!T275),"",'IP Rules'!T275)</f>
        <v/>
      </c>
      <c r="EN275" s="2"/>
      <c r="EO275" s="7" t="str">
        <f t="shared" si="501"/>
        <v>NO</v>
      </c>
      <c r="EP275" s="7" t="str">
        <f t="shared" si="502"/>
        <v>NO</v>
      </c>
      <c r="EQ275" s="7" t="str">
        <f t="shared" si="503"/>
        <v/>
      </c>
      <c r="ER275" s="7" t="str">
        <f t="shared" si="504"/>
        <v/>
      </c>
      <c r="ES275" s="7" t="str">
        <f>IF(AND(ISNUMBER('IP Rules'!R275),'IP Rules'!R275&gt;=0,'IP Rules'!R275&lt;=65535),"GOOD","BAD")</f>
        <v>BAD</v>
      </c>
      <c r="ET275" s="7" t="str">
        <f>IF(OR(AND(ISNUMBER('IP Rules'!T275),'IP Rules'!T275&gt;=1,'IP Rules'!T275&lt;=65535,'IP Rules'!R275&lt;'IP Rules'!T275),'IP Rules'!T275=""),"GOOD","BAD")</f>
        <v>GOOD</v>
      </c>
      <c r="EU275" s="9" t="str">
        <f t="shared" si="505"/>
        <v/>
      </c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</row>
    <row r="276" spans="1:211" ht="15.75" thickBot="1">
      <c r="A276" s="2"/>
      <c r="B276" s="6">
        <f t="shared" si="595"/>
        <v>266</v>
      </c>
      <c r="C276" s="2"/>
      <c r="D276" s="48" t="str">
        <f>IF(ISBLANK('IP Rules'!H276),"",'IP Rules'!H276)</f>
        <v/>
      </c>
      <c r="E276" s="52" t="str">
        <f t="shared" si="511"/>
        <v/>
      </c>
      <c r="F276" s="52" t="str">
        <f t="shared" si="512"/>
        <v/>
      </c>
      <c r="G276" s="52" t="str">
        <f t="shared" si="513"/>
        <v/>
      </c>
      <c r="H276" s="52" t="str">
        <f t="shared" si="514"/>
        <v/>
      </c>
      <c r="I276" s="52" t="str">
        <f t="shared" si="515"/>
        <v/>
      </c>
      <c r="J276" s="52" t="str">
        <f t="shared" si="516"/>
        <v/>
      </c>
      <c r="K276" s="52" t="str">
        <f t="shared" si="517"/>
        <v/>
      </c>
      <c r="L276" s="52" t="str">
        <f t="shared" si="518"/>
        <v/>
      </c>
      <c r="M276" s="2"/>
      <c r="N276" s="52" t="str">
        <f t="shared" si="519"/>
        <v/>
      </c>
      <c r="O276" s="2"/>
      <c r="P276" s="103" t="str">
        <f>IF(UPPER('IP Rules'!H276)="ANY","",IF(LEN(TRIM('IP Rules'!J276))=0,"",'IP Rules'!J276))</f>
        <v/>
      </c>
      <c r="Q276" s="7" t="str">
        <f t="shared" si="520"/>
        <v/>
      </c>
      <c r="R276" s="109" t="str">
        <f t="shared" si="521"/>
        <v>MISSING</v>
      </c>
      <c r="S276" s="109" t="str">
        <f t="shared" si="522"/>
        <v>MISSING</v>
      </c>
      <c r="T276" s="109" t="str">
        <f t="shared" si="523"/>
        <v>MISSING</v>
      </c>
      <c r="U276" s="110" t="str">
        <f t="shared" si="524"/>
        <v>ERROR</v>
      </c>
      <c r="V276" s="111" t="str">
        <f t="shared" si="525"/>
        <v>ERROR</v>
      </c>
      <c r="W276" s="111" t="str">
        <f t="shared" si="526"/>
        <v>ERROR</v>
      </c>
      <c r="X276" s="111" t="str">
        <f t="shared" si="527"/>
        <v>ERROR</v>
      </c>
      <c r="Y276" s="109" t="str">
        <f t="shared" si="528"/>
        <v>ERROR</v>
      </c>
      <c r="Z276" s="110" t="str">
        <f t="shared" si="529"/>
        <v>ERROR</v>
      </c>
      <c r="AA276" s="109" t="str">
        <f t="shared" si="530"/>
        <v>ERROR</v>
      </c>
      <c r="AB276" s="109" t="str">
        <f t="shared" si="531"/>
        <v>ERROR</v>
      </c>
      <c r="AC276" s="109" t="str">
        <f t="shared" si="532"/>
        <v>ERROR</v>
      </c>
      <c r="AD276" s="109" t="str">
        <f t="shared" si="533"/>
        <v>ERROR</v>
      </c>
      <c r="AE276" s="110" t="str">
        <f t="shared" si="534"/>
        <v>ERROR</v>
      </c>
      <c r="AF276" s="7" t="str">
        <f t="shared" si="535"/>
        <v/>
      </c>
      <c r="AG276" s="104" t="str">
        <f t="shared" si="536"/>
        <v/>
      </c>
      <c r="AH276" s="104" t="str">
        <f t="shared" si="537"/>
        <v/>
      </c>
      <c r="AI276" s="104" t="str">
        <f t="shared" si="538"/>
        <v/>
      </c>
      <c r="AJ276" s="114" t="str">
        <f>IF(AND(Q276&lt;&gt;"ERROR",UPPER('IP Rules'!D276)="GLOBAL",UPPER(N276)="ANY"),"All_IPs","")</f>
        <v/>
      </c>
      <c r="AK276" s="114" t="str">
        <f>IF(AND(Q276&lt;&gt;"ERROR",UPPER('IP Rules'!D276)="NATIONAL",UPPER(N276)="ANY"),"GRP_ALL_CNSP_SUBNETS","")</f>
        <v/>
      </c>
      <c r="AL276" s="104" t="str">
        <f>IF(LEN(TRIM(D276))=0,"",IF(AND(Q276&lt;&gt;"ERROR",UPPER('IP Rules'!H276)&lt;&gt;"ANY"),AI276&amp;N276&amp;"_"&amp;AG276,""))</f>
        <v/>
      </c>
      <c r="AM276" s="109" t="str">
        <f t="shared" si="539"/>
        <v>FAILED CHECKS</v>
      </c>
      <c r="AN276" s="2"/>
      <c r="AO276" s="62" t="str">
        <f t="shared" si="506"/>
        <v/>
      </c>
      <c r="AP276" s="26"/>
      <c r="AQ276" s="62" t="str">
        <f t="shared" si="540"/>
        <v/>
      </c>
      <c r="AR276" s="26"/>
      <c r="AS276" s="6">
        <f>'IP Rules'!F276</f>
        <v>0</v>
      </c>
      <c r="AT276" s="2"/>
      <c r="AU276" s="6">
        <f t="shared" si="541"/>
        <v>266</v>
      </c>
      <c r="AV276" s="2"/>
      <c r="AW276" s="46" t="str">
        <f>IF(ISBLANK('IP Rules'!L276),"",'IP Rules'!L276)</f>
        <v/>
      </c>
      <c r="AX276" s="2"/>
      <c r="AY276" s="52" t="str">
        <f t="shared" si="542"/>
        <v/>
      </c>
      <c r="AZ276" s="52" t="str">
        <f t="shared" si="543"/>
        <v/>
      </c>
      <c r="BA276" s="52" t="str">
        <f t="shared" si="544"/>
        <v/>
      </c>
      <c r="BB276" s="52" t="str">
        <f t="shared" si="545"/>
        <v/>
      </c>
      <c r="BC276" s="52" t="str">
        <f t="shared" si="546"/>
        <v/>
      </c>
      <c r="BD276" s="52" t="str">
        <f t="shared" si="547"/>
        <v/>
      </c>
      <c r="BE276" s="52" t="str">
        <f t="shared" si="548"/>
        <v/>
      </c>
      <c r="BF276" s="52" t="str">
        <f t="shared" si="549"/>
        <v/>
      </c>
      <c r="BG276" s="52" t="str">
        <f t="shared" si="550"/>
        <v/>
      </c>
      <c r="BH276" s="2"/>
      <c r="BI276" s="103" t="str">
        <f>IF(ISBLANK('IP Rules'!N276),"",'IP Rules'!N276)</f>
        <v/>
      </c>
      <c r="BJ276" s="110" t="str">
        <f t="shared" si="481"/>
        <v/>
      </c>
      <c r="BK276" s="109" t="str">
        <f t="shared" si="482"/>
        <v>MISSING</v>
      </c>
      <c r="BL276" s="109" t="str">
        <f t="shared" si="483"/>
        <v>MISSING</v>
      </c>
      <c r="BM276" s="109" t="str">
        <f t="shared" si="484"/>
        <v>MISSING</v>
      </c>
      <c r="BN276" s="110" t="str">
        <f t="shared" si="485"/>
        <v>ERROR</v>
      </c>
      <c r="BO276" s="111" t="str">
        <f t="shared" si="486"/>
        <v>ERROR</v>
      </c>
      <c r="BP276" s="111" t="str">
        <f t="shared" si="487"/>
        <v>ERROR</v>
      </c>
      <c r="BQ276" s="111" t="str">
        <f t="shared" si="488"/>
        <v>ERROR</v>
      </c>
      <c r="BR276" s="109" t="str">
        <f t="shared" si="489"/>
        <v>ERROR</v>
      </c>
      <c r="BS276" s="110" t="str">
        <f t="shared" si="490"/>
        <v>ERROR</v>
      </c>
      <c r="BT276" s="109" t="str">
        <f t="shared" si="551"/>
        <v>ERROR</v>
      </c>
      <c r="BU276" s="109" t="str">
        <f t="shared" si="552"/>
        <v>ERROR</v>
      </c>
      <c r="BV276" s="109" t="str">
        <f t="shared" si="553"/>
        <v>ERROR</v>
      </c>
      <c r="BW276" s="109" t="str">
        <f t="shared" si="554"/>
        <v>ERROR</v>
      </c>
      <c r="BX276" s="110" t="str">
        <f t="shared" si="491"/>
        <v>ERROR</v>
      </c>
      <c r="BY276" s="110" t="str">
        <f t="shared" si="479"/>
        <v/>
      </c>
      <c r="BZ276" s="117" t="str">
        <f t="shared" si="555"/>
        <v>OK</v>
      </c>
      <c r="CA276" s="104" t="str">
        <f t="shared" si="492"/>
        <v/>
      </c>
      <c r="CB276" s="104" t="str">
        <f t="shared" si="493"/>
        <v/>
      </c>
      <c r="CC276" s="104" t="str">
        <f t="shared" si="494"/>
        <v/>
      </c>
      <c r="CD276" s="109" t="str">
        <f t="shared" si="556"/>
        <v>FAILED CHECKS</v>
      </c>
      <c r="CE276" s="22"/>
      <c r="CF276" s="116" t="str">
        <f t="shared" si="495"/>
        <v>ERROR</v>
      </c>
      <c r="CG276" s="116" t="str">
        <f t="shared" si="496"/>
        <v>-</v>
      </c>
      <c r="CH276" s="116" t="str">
        <f t="shared" si="497"/>
        <v>-</v>
      </c>
      <c r="CI276" s="116" t="str">
        <f t="shared" si="498"/>
        <v>-</v>
      </c>
      <c r="CJ276" s="116">
        <f t="shared" si="557"/>
        <v>0</v>
      </c>
      <c r="CK276" s="116">
        <f t="shared" si="558"/>
        <v>0</v>
      </c>
      <c r="CL276" s="116">
        <f t="shared" si="559"/>
        <v>0</v>
      </c>
      <c r="CM276" s="116">
        <f t="shared" si="560"/>
        <v>0</v>
      </c>
      <c r="CN276" s="116">
        <f t="shared" si="561"/>
        <v>0</v>
      </c>
      <c r="CO276" s="116">
        <f t="shared" si="562"/>
        <v>0</v>
      </c>
      <c r="CP276" s="116">
        <f t="shared" si="563"/>
        <v>0</v>
      </c>
      <c r="CQ276" s="116">
        <f t="shared" si="564"/>
        <v>0</v>
      </c>
      <c r="CR276" s="116">
        <f t="shared" si="565"/>
        <v>0</v>
      </c>
      <c r="CS276" s="116">
        <f t="shared" si="566"/>
        <v>0</v>
      </c>
      <c r="CT276" s="116">
        <f t="shared" si="567"/>
        <v>0</v>
      </c>
      <c r="CU276" s="116">
        <f t="shared" si="568"/>
        <v>0</v>
      </c>
      <c r="CV276" s="116">
        <f t="shared" si="569"/>
        <v>0</v>
      </c>
      <c r="CW276" s="116">
        <f t="shared" si="570"/>
        <v>0</v>
      </c>
      <c r="CX276" s="116">
        <f t="shared" si="571"/>
        <v>0</v>
      </c>
      <c r="CY276" s="116">
        <f t="shared" si="572"/>
        <v>0</v>
      </c>
      <c r="CZ276" s="116">
        <f t="shared" si="573"/>
        <v>0</v>
      </c>
      <c r="DA276" s="116">
        <f t="shared" si="574"/>
        <v>0</v>
      </c>
      <c r="DB276" s="116">
        <f t="shared" si="575"/>
        <v>0</v>
      </c>
      <c r="DC276" s="116">
        <f t="shared" si="576"/>
        <v>0</v>
      </c>
      <c r="DD276" s="116">
        <f t="shared" si="577"/>
        <v>0</v>
      </c>
      <c r="DE276" s="116">
        <f t="shared" si="578"/>
        <v>0</v>
      </c>
      <c r="DF276" s="116">
        <f t="shared" si="579"/>
        <v>0</v>
      </c>
      <c r="DG276" s="116">
        <f t="shared" si="580"/>
        <v>0</v>
      </c>
      <c r="DH276" s="116">
        <f t="shared" si="581"/>
        <v>0</v>
      </c>
      <c r="DI276" s="116">
        <f t="shared" si="582"/>
        <v>0</v>
      </c>
      <c r="DJ276" s="116">
        <f t="shared" si="583"/>
        <v>0</v>
      </c>
      <c r="DK276" s="116">
        <f t="shared" si="584"/>
        <v>0</v>
      </c>
      <c r="DL276" s="116">
        <f t="shared" si="585"/>
        <v>0</v>
      </c>
      <c r="DM276" s="116">
        <f t="shared" si="586"/>
        <v>0</v>
      </c>
      <c r="DN276" s="116">
        <f t="shared" si="587"/>
        <v>0</v>
      </c>
      <c r="DO276" s="116">
        <f t="shared" si="588"/>
        <v>0</v>
      </c>
      <c r="DP276" s="116">
        <f t="shared" si="589"/>
        <v>0</v>
      </c>
      <c r="DQ276" s="116">
        <f t="shared" si="590"/>
        <v>0</v>
      </c>
      <c r="DR276" s="116">
        <f t="shared" si="591"/>
        <v>0</v>
      </c>
      <c r="DS276" s="116">
        <f t="shared" si="592"/>
        <v>0</v>
      </c>
      <c r="DT276" s="116">
        <f t="shared" si="480"/>
        <v>0</v>
      </c>
      <c r="DU276" s="116">
        <f t="shared" si="593"/>
        <v>0</v>
      </c>
      <c r="DV276" s="116">
        <f t="shared" si="499"/>
        <v>0</v>
      </c>
      <c r="DW276" s="116">
        <f t="shared" si="500"/>
        <v>0</v>
      </c>
      <c r="DX276" s="114" t="b">
        <f t="shared" si="507"/>
        <v>0</v>
      </c>
      <c r="DY276" s="116" t="str">
        <f t="shared" si="594"/>
        <v>FAILED CHECKS</v>
      </c>
      <c r="DZ276" s="2"/>
      <c r="EA276" s="105" t="str">
        <f t="shared" si="508"/>
        <v/>
      </c>
      <c r="EB276" s="2"/>
      <c r="EC276" s="105" t="str">
        <f t="shared" si="509"/>
        <v/>
      </c>
      <c r="ED276" s="2"/>
      <c r="EE276" s="105" t="str">
        <f t="shared" si="510"/>
        <v/>
      </c>
      <c r="EF276" s="2"/>
      <c r="EG276" s="6">
        <f t="shared" si="596"/>
        <v>266</v>
      </c>
      <c r="EH276" s="2"/>
      <c r="EI276" s="29" t="str">
        <f>IF(ISBLANK('IP Rules'!P276),"",'IP Rules'!P276)</f>
        <v/>
      </c>
      <c r="EJ276" s="2"/>
      <c r="EK276" s="29" t="str">
        <f>IF(ISBLANK('IP Rules'!R276),"",'IP Rules'!R276)</f>
        <v/>
      </c>
      <c r="EL276" s="2"/>
      <c r="EM276" s="29" t="str">
        <f>IF(ISBLANK('IP Rules'!T276),"",'IP Rules'!T276)</f>
        <v/>
      </c>
      <c r="EN276" s="2"/>
      <c r="EO276" s="7" t="str">
        <f t="shared" si="501"/>
        <v>NO</v>
      </c>
      <c r="EP276" s="7" t="str">
        <f t="shared" si="502"/>
        <v>NO</v>
      </c>
      <c r="EQ276" s="7" t="str">
        <f t="shared" si="503"/>
        <v/>
      </c>
      <c r="ER276" s="7" t="str">
        <f t="shared" si="504"/>
        <v/>
      </c>
      <c r="ES276" s="7" t="str">
        <f>IF(AND(ISNUMBER('IP Rules'!R276),'IP Rules'!R276&gt;=0,'IP Rules'!R276&lt;=65535),"GOOD","BAD")</f>
        <v>BAD</v>
      </c>
      <c r="ET276" s="7" t="str">
        <f>IF(OR(AND(ISNUMBER('IP Rules'!T276),'IP Rules'!T276&gt;=1,'IP Rules'!T276&lt;=65535,'IP Rules'!R276&lt;'IP Rules'!T276),'IP Rules'!T276=""),"GOOD","BAD")</f>
        <v>GOOD</v>
      </c>
      <c r="EU276" s="9" t="str">
        <f t="shared" si="505"/>
        <v/>
      </c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</row>
    <row r="277" spans="1:211" ht="15.75" thickBot="1">
      <c r="A277" s="2"/>
      <c r="B277" s="6">
        <f t="shared" si="595"/>
        <v>267</v>
      </c>
      <c r="C277" s="2"/>
      <c r="D277" s="48" t="str">
        <f>IF(ISBLANK('IP Rules'!H277),"",'IP Rules'!H277)</f>
        <v/>
      </c>
      <c r="E277" s="52" t="str">
        <f t="shared" si="511"/>
        <v/>
      </c>
      <c r="F277" s="52" t="str">
        <f t="shared" si="512"/>
        <v/>
      </c>
      <c r="G277" s="52" t="str">
        <f t="shared" si="513"/>
        <v/>
      </c>
      <c r="H277" s="52" t="str">
        <f t="shared" si="514"/>
        <v/>
      </c>
      <c r="I277" s="52" t="str">
        <f t="shared" si="515"/>
        <v/>
      </c>
      <c r="J277" s="52" t="str">
        <f t="shared" si="516"/>
        <v/>
      </c>
      <c r="K277" s="52" t="str">
        <f t="shared" si="517"/>
        <v/>
      </c>
      <c r="L277" s="52" t="str">
        <f t="shared" si="518"/>
        <v/>
      </c>
      <c r="M277" s="2"/>
      <c r="N277" s="52" t="str">
        <f t="shared" si="519"/>
        <v/>
      </c>
      <c r="O277" s="2"/>
      <c r="P277" s="103" t="str">
        <f>IF(UPPER('IP Rules'!H277)="ANY","",IF(LEN(TRIM('IP Rules'!J277))=0,"",'IP Rules'!J277))</f>
        <v/>
      </c>
      <c r="Q277" s="7" t="str">
        <f t="shared" si="520"/>
        <v/>
      </c>
      <c r="R277" s="109" t="str">
        <f t="shared" si="521"/>
        <v>MISSING</v>
      </c>
      <c r="S277" s="109" t="str">
        <f t="shared" si="522"/>
        <v>MISSING</v>
      </c>
      <c r="T277" s="109" t="str">
        <f t="shared" si="523"/>
        <v>MISSING</v>
      </c>
      <c r="U277" s="110" t="str">
        <f t="shared" si="524"/>
        <v>ERROR</v>
      </c>
      <c r="V277" s="111" t="str">
        <f t="shared" si="525"/>
        <v>ERROR</v>
      </c>
      <c r="W277" s="111" t="str">
        <f t="shared" si="526"/>
        <v>ERROR</v>
      </c>
      <c r="X277" s="111" t="str">
        <f t="shared" si="527"/>
        <v>ERROR</v>
      </c>
      <c r="Y277" s="109" t="str">
        <f t="shared" si="528"/>
        <v>ERROR</v>
      </c>
      <c r="Z277" s="110" t="str">
        <f t="shared" si="529"/>
        <v>ERROR</v>
      </c>
      <c r="AA277" s="109" t="str">
        <f t="shared" si="530"/>
        <v>ERROR</v>
      </c>
      <c r="AB277" s="109" t="str">
        <f t="shared" si="531"/>
        <v>ERROR</v>
      </c>
      <c r="AC277" s="109" t="str">
        <f t="shared" si="532"/>
        <v>ERROR</v>
      </c>
      <c r="AD277" s="109" t="str">
        <f t="shared" si="533"/>
        <v>ERROR</v>
      </c>
      <c r="AE277" s="110" t="str">
        <f t="shared" si="534"/>
        <v>ERROR</v>
      </c>
      <c r="AF277" s="7" t="str">
        <f t="shared" si="535"/>
        <v/>
      </c>
      <c r="AG277" s="104" t="str">
        <f t="shared" si="536"/>
        <v/>
      </c>
      <c r="AH277" s="104" t="str">
        <f t="shared" si="537"/>
        <v/>
      </c>
      <c r="AI277" s="104" t="str">
        <f t="shared" si="538"/>
        <v/>
      </c>
      <c r="AJ277" s="114" t="str">
        <f>IF(AND(Q277&lt;&gt;"ERROR",UPPER('IP Rules'!D277)="GLOBAL",UPPER(N277)="ANY"),"All_IPs","")</f>
        <v/>
      </c>
      <c r="AK277" s="114" t="str">
        <f>IF(AND(Q277&lt;&gt;"ERROR",UPPER('IP Rules'!D277)="NATIONAL",UPPER(N277)="ANY"),"GRP_ALL_CNSP_SUBNETS","")</f>
        <v/>
      </c>
      <c r="AL277" s="104" t="str">
        <f>IF(LEN(TRIM(D277))=0,"",IF(AND(Q277&lt;&gt;"ERROR",UPPER('IP Rules'!H277)&lt;&gt;"ANY"),AI277&amp;N277&amp;"_"&amp;AG277,""))</f>
        <v/>
      </c>
      <c r="AM277" s="109" t="str">
        <f t="shared" si="539"/>
        <v>FAILED CHECKS</v>
      </c>
      <c r="AN277" s="2"/>
      <c r="AO277" s="62" t="str">
        <f t="shared" si="506"/>
        <v/>
      </c>
      <c r="AP277" s="26"/>
      <c r="AQ277" s="62" t="str">
        <f t="shared" si="540"/>
        <v/>
      </c>
      <c r="AR277" s="26"/>
      <c r="AS277" s="6">
        <f>'IP Rules'!F277</f>
        <v>0</v>
      </c>
      <c r="AT277" s="2"/>
      <c r="AU277" s="6">
        <f t="shared" si="541"/>
        <v>267</v>
      </c>
      <c r="AV277" s="2"/>
      <c r="AW277" s="46" t="str">
        <f>IF(ISBLANK('IP Rules'!L277),"",'IP Rules'!L277)</f>
        <v/>
      </c>
      <c r="AX277" s="2"/>
      <c r="AY277" s="52" t="str">
        <f t="shared" si="542"/>
        <v/>
      </c>
      <c r="AZ277" s="52" t="str">
        <f t="shared" si="543"/>
        <v/>
      </c>
      <c r="BA277" s="52" t="str">
        <f t="shared" si="544"/>
        <v/>
      </c>
      <c r="BB277" s="52" t="str">
        <f t="shared" si="545"/>
        <v/>
      </c>
      <c r="BC277" s="52" t="str">
        <f t="shared" si="546"/>
        <v/>
      </c>
      <c r="BD277" s="52" t="str">
        <f t="shared" si="547"/>
        <v/>
      </c>
      <c r="BE277" s="52" t="str">
        <f t="shared" si="548"/>
        <v/>
      </c>
      <c r="BF277" s="52" t="str">
        <f t="shared" si="549"/>
        <v/>
      </c>
      <c r="BG277" s="52" t="str">
        <f t="shared" si="550"/>
        <v/>
      </c>
      <c r="BH277" s="2"/>
      <c r="BI277" s="103" t="str">
        <f>IF(ISBLANK('IP Rules'!N277),"",'IP Rules'!N277)</f>
        <v/>
      </c>
      <c r="BJ277" s="110" t="str">
        <f t="shared" si="481"/>
        <v/>
      </c>
      <c r="BK277" s="109" t="str">
        <f t="shared" si="482"/>
        <v>MISSING</v>
      </c>
      <c r="BL277" s="109" t="str">
        <f t="shared" si="483"/>
        <v>MISSING</v>
      </c>
      <c r="BM277" s="109" t="str">
        <f t="shared" si="484"/>
        <v>MISSING</v>
      </c>
      <c r="BN277" s="110" t="str">
        <f t="shared" si="485"/>
        <v>ERROR</v>
      </c>
      <c r="BO277" s="111" t="str">
        <f t="shared" si="486"/>
        <v>ERROR</v>
      </c>
      <c r="BP277" s="111" t="str">
        <f t="shared" si="487"/>
        <v>ERROR</v>
      </c>
      <c r="BQ277" s="111" t="str">
        <f t="shared" si="488"/>
        <v>ERROR</v>
      </c>
      <c r="BR277" s="109" t="str">
        <f t="shared" si="489"/>
        <v>ERROR</v>
      </c>
      <c r="BS277" s="110" t="str">
        <f t="shared" si="490"/>
        <v>ERROR</v>
      </c>
      <c r="BT277" s="109" t="str">
        <f t="shared" si="551"/>
        <v>ERROR</v>
      </c>
      <c r="BU277" s="109" t="str">
        <f t="shared" si="552"/>
        <v>ERROR</v>
      </c>
      <c r="BV277" s="109" t="str">
        <f t="shared" si="553"/>
        <v>ERROR</v>
      </c>
      <c r="BW277" s="109" t="str">
        <f t="shared" si="554"/>
        <v>ERROR</v>
      </c>
      <c r="BX277" s="110" t="str">
        <f t="shared" si="491"/>
        <v>ERROR</v>
      </c>
      <c r="BY277" s="110" t="str">
        <f t="shared" si="479"/>
        <v/>
      </c>
      <c r="BZ277" s="117" t="str">
        <f t="shared" si="555"/>
        <v>OK</v>
      </c>
      <c r="CA277" s="104" t="str">
        <f t="shared" si="492"/>
        <v/>
      </c>
      <c r="CB277" s="104" t="str">
        <f t="shared" si="493"/>
        <v/>
      </c>
      <c r="CC277" s="104" t="str">
        <f t="shared" si="494"/>
        <v/>
      </c>
      <c r="CD277" s="109" t="str">
        <f t="shared" si="556"/>
        <v>FAILED CHECKS</v>
      </c>
      <c r="CE277" s="22"/>
      <c r="CF277" s="116" t="str">
        <f t="shared" si="495"/>
        <v>ERROR</v>
      </c>
      <c r="CG277" s="116" t="str">
        <f t="shared" si="496"/>
        <v>-</v>
      </c>
      <c r="CH277" s="116" t="str">
        <f t="shared" si="497"/>
        <v>-</v>
      </c>
      <c r="CI277" s="116" t="str">
        <f t="shared" si="498"/>
        <v>-</v>
      </c>
      <c r="CJ277" s="116">
        <f t="shared" si="557"/>
        <v>0</v>
      </c>
      <c r="CK277" s="116">
        <f t="shared" si="558"/>
        <v>0</v>
      </c>
      <c r="CL277" s="116">
        <f t="shared" si="559"/>
        <v>0</v>
      </c>
      <c r="CM277" s="116">
        <f t="shared" si="560"/>
        <v>0</v>
      </c>
      <c r="CN277" s="116">
        <f t="shared" si="561"/>
        <v>0</v>
      </c>
      <c r="CO277" s="116">
        <f t="shared" si="562"/>
        <v>0</v>
      </c>
      <c r="CP277" s="116">
        <f t="shared" si="563"/>
        <v>0</v>
      </c>
      <c r="CQ277" s="116">
        <f t="shared" si="564"/>
        <v>0</v>
      </c>
      <c r="CR277" s="116">
        <f t="shared" si="565"/>
        <v>0</v>
      </c>
      <c r="CS277" s="116">
        <f t="shared" si="566"/>
        <v>0</v>
      </c>
      <c r="CT277" s="116">
        <f t="shared" si="567"/>
        <v>0</v>
      </c>
      <c r="CU277" s="116">
        <f t="shared" si="568"/>
        <v>0</v>
      </c>
      <c r="CV277" s="116">
        <f t="shared" si="569"/>
        <v>0</v>
      </c>
      <c r="CW277" s="116">
        <f t="shared" si="570"/>
        <v>0</v>
      </c>
      <c r="CX277" s="116">
        <f t="shared" si="571"/>
        <v>0</v>
      </c>
      <c r="CY277" s="116">
        <f t="shared" si="572"/>
        <v>0</v>
      </c>
      <c r="CZ277" s="116">
        <f t="shared" si="573"/>
        <v>0</v>
      </c>
      <c r="DA277" s="116">
        <f t="shared" si="574"/>
        <v>0</v>
      </c>
      <c r="DB277" s="116">
        <f t="shared" si="575"/>
        <v>0</v>
      </c>
      <c r="DC277" s="116">
        <f t="shared" si="576"/>
        <v>0</v>
      </c>
      <c r="DD277" s="116">
        <f t="shared" si="577"/>
        <v>0</v>
      </c>
      <c r="DE277" s="116">
        <f t="shared" si="578"/>
        <v>0</v>
      </c>
      <c r="DF277" s="116">
        <f t="shared" si="579"/>
        <v>0</v>
      </c>
      <c r="DG277" s="116">
        <f t="shared" si="580"/>
        <v>0</v>
      </c>
      <c r="DH277" s="116">
        <f t="shared" si="581"/>
        <v>0</v>
      </c>
      <c r="DI277" s="116">
        <f t="shared" si="582"/>
        <v>0</v>
      </c>
      <c r="DJ277" s="116">
        <f t="shared" si="583"/>
        <v>0</v>
      </c>
      <c r="DK277" s="116">
        <f t="shared" si="584"/>
        <v>0</v>
      </c>
      <c r="DL277" s="116">
        <f t="shared" si="585"/>
        <v>0</v>
      </c>
      <c r="DM277" s="116">
        <f t="shared" si="586"/>
        <v>0</v>
      </c>
      <c r="DN277" s="116">
        <f t="shared" si="587"/>
        <v>0</v>
      </c>
      <c r="DO277" s="116">
        <f t="shared" si="588"/>
        <v>0</v>
      </c>
      <c r="DP277" s="116">
        <f t="shared" si="589"/>
        <v>0</v>
      </c>
      <c r="DQ277" s="116">
        <f t="shared" si="590"/>
        <v>0</v>
      </c>
      <c r="DR277" s="116">
        <f t="shared" si="591"/>
        <v>0</v>
      </c>
      <c r="DS277" s="116">
        <f t="shared" si="592"/>
        <v>0</v>
      </c>
      <c r="DT277" s="116">
        <f t="shared" si="480"/>
        <v>0</v>
      </c>
      <c r="DU277" s="116">
        <f t="shared" si="593"/>
        <v>0</v>
      </c>
      <c r="DV277" s="116">
        <f t="shared" si="499"/>
        <v>0</v>
      </c>
      <c r="DW277" s="116">
        <f t="shared" si="500"/>
        <v>0</v>
      </c>
      <c r="DX277" s="114" t="b">
        <f t="shared" si="507"/>
        <v>0</v>
      </c>
      <c r="DY277" s="116" t="str">
        <f t="shared" si="594"/>
        <v>FAILED CHECKS</v>
      </c>
      <c r="DZ277" s="2"/>
      <c r="EA277" s="105" t="str">
        <f t="shared" si="508"/>
        <v/>
      </c>
      <c r="EB277" s="2"/>
      <c r="EC277" s="105" t="str">
        <f t="shared" si="509"/>
        <v/>
      </c>
      <c r="ED277" s="2"/>
      <c r="EE277" s="105" t="str">
        <f t="shared" si="510"/>
        <v/>
      </c>
      <c r="EF277" s="2"/>
      <c r="EG277" s="6">
        <f t="shared" si="596"/>
        <v>267</v>
      </c>
      <c r="EH277" s="2"/>
      <c r="EI277" s="29" t="str">
        <f>IF(ISBLANK('IP Rules'!P277),"",'IP Rules'!P277)</f>
        <v/>
      </c>
      <c r="EJ277" s="2"/>
      <c r="EK277" s="29" t="str">
        <f>IF(ISBLANK('IP Rules'!R277),"",'IP Rules'!R277)</f>
        <v/>
      </c>
      <c r="EL277" s="2"/>
      <c r="EM277" s="29" t="str">
        <f>IF(ISBLANK('IP Rules'!T277),"",'IP Rules'!T277)</f>
        <v/>
      </c>
      <c r="EN277" s="2"/>
      <c r="EO277" s="7" t="str">
        <f t="shared" si="501"/>
        <v>NO</v>
      </c>
      <c r="EP277" s="7" t="str">
        <f t="shared" si="502"/>
        <v>NO</v>
      </c>
      <c r="EQ277" s="7" t="str">
        <f t="shared" si="503"/>
        <v/>
      </c>
      <c r="ER277" s="7" t="str">
        <f t="shared" si="504"/>
        <v/>
      </c>
      <c r="ES277" s="7" t="str">
        <f>IF(AND(ISNUMBER('IP Rules'!R277),'IP Rules'!R277&gt;=0,'IP Rules'!R277&lt;=65535),"GOOD","BAD")</f>
        <v>BAD</v>
      </c>
      <c r="ET277" s="7" t="str">
        <f>IF(OR(AND(ISNUMBER('IP Rules'!T277),'IP Rules'!T277&gt;=1,'IP Rules'!T277&lt;=65535,'IP Rules'!R277&lt;'IP Rules'!T277),'IP Rules'!T277=""),"GOOD","BAD")</f>
        <v>GOOD</v>
      </c>
      <c r="EU277" s="9" t="str">
        <f t="shared" si="505"/>
        <v/>
      </c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</row>
    <row r="278" spans="1:211" ht="15.75" thickBot="1">
      <c r="A278" s="2"/>
      <c r="B278" s="6">
        <f t="shared" si="595"/>
        <v>268</v>
      </c>
      <c r="C278" s="2"/>
      <c r="D278" s="48" t="str">
        <f>IF(ISBLANK('IP Rules'!H278),"",'IP Rules'!H278)</f>
        <v/>
      </c>
      <c r="E278" s="52" t="str">
        <f t="shared" si="511"/>
        <v/>
      </c>
      <c r="F278" s="52" t="str">
        <f t="shared" si="512"/>
        <v/>
      </c>
      <c r="G278" s="52" t="str">
        <f t="shared" si="513"/>
        <v/>
      </c>
      <c r="H278" s="52" t="str">
        <f t="shared" si="514"/>
        <v/>
      </c>
      <c r="I278" s="52" t="str">
        <f t="shared" si="515"/>
        <v/>
      </c>
      <c r="J278" s="52" t="str">
        <f t="shared" si="516"/>
        <v/>
      </c>
      <c r="K278" s="52" t="str">
        <f t="shared" si="517"/>
        <v/>
      </c>
      <c r="L278" s="52" t="str">
        <f t="shared" si="518"/>
        <v/>
      </c>
      <c r="M278" s="2"/>
      <c r="N278" s="52" t="str">
        <f t="shared" si="519"/>
        <v/>
      </c>
      <c r="O278" s="2"/>
      <c r="P278" s="103" t="str">
        <f>IF(UPPER('IP Rules'!H278)="ANY","",IF(LEN(TRIM('IP Rules'!J278))=0,"",'IP Rules'!J278))</f>
        <v/>
      </c>
      <c r="Q278" s="7" t="str">
        <f t="shared" si="520"/>
        <v/>
      </c>
      <c r="R278" s="109" t="str">
        <f t="shared" si="521"/>
        <v>MISSING</v>
      </c>
      <c r="S278" s="109" t="str">
        <f t="shared" si="522"/>
        <v>MISSING</v>
      </c>
      <c r="T278" s="109" t="str">
        <f t="shared" si="523"/>
        <v>MISSING</v>
      </c>
      <c r="U278" s="110" t="str">
        <f t="shared" si="524"/>
        <v>ERROR</v>
      </c>
      <c r="V278" s="111" t="str">
        <f t="shared" si="525"/>
        <v>ERROR</v>
      </c>
      <c r="W278" s="111" t="str">
        <f t="shared" si="526"/>
        <v>ERROR</v>
      </c>
      <c r="X278" s="111" t="str">
        <f t="shared" si="527"/>
        <v>ERROR</v>
      </c>
      <c r="Y278" s="109" t="str">
        <f t="shared" si="528"/>
        <v>ERROR</v>
      </c>
      <c r="Z278" s="110" t="str">
        <f t="shared" si="529"/>
        <v>ERROR</v>
      </c>
      <c r="AA278" s="109" t="str">
        <f t="shared" si="530"/>
        <v>ERROR</v>
      </c>
      <c r="AB278" s="109" t="str">
        <f t="shared" si="531"/>
        <v>ERROR</v>
      </c>
      <c r="AC278" s="109" t="str">
        <f t="shared" si="532"/>
        <v>ERROR</v>
      </c>
      <c r="AD278" s="109" t="str">
        <f t="shared" si="533"/>
        <v>ERROR</v>
      </c>
      <c r="AE278" s="110" t="str">
        <f t="shared" si="534"/>
        <v>ERROR</v>
      </c>
      <c r="AF278" s="7" t="str">
        <f t="shared" si="535"/>
        <v/>
      </c>
      <c r="AG278" s="104" t="str">
        <f t="shared" si="536"/>
        <v/>
      </c>
      <c r="AH278" s="104" t="str">
        <f t="shared" si="537"/>
        <v/>
      </c>
      <c r="AI278" s="104" t="str">
        <f t="shared" si="538"/>
        <v/>
      </c>
      <c r="AJ278" s="114" t="str">
        <f>IF(AND(Q278&lt;&gt;"ERROR",UPPER('IP Rules'!D278)="GLOBAL",UPPER(N278)="ANY"),"All_IPs","")</f>
        <v/>
      </c>
      <c r="AK278" s="114" t="str">
        <f>IF(AND(Q278&lt;&gt;"ERROR",UPPER('IP Rules'!D278)="NATIONAL",UPPER(N278)="ANY"),"GRP_ALL_CNSP_SUBNETS","")</f>
        <v/>
      </c>
      <c r="AL278" s="104" t="str">
        <f>IF(LEN(TRIM(D278))=0,"",IF(AND(Q278&lt;&gt;"ERROR",UPPER('IP Rules'!H278)&lt;&gt;"ANY"),AI278&amp;N278&amp;"_"&amp;AG278,""))</f>
        <v/>
      </c>
      <c r="AM278" s="109" t="str">
        <f t="shared" si="539"/>
        <v>FAILED CHECKS</v>
      </c>
      <c r="AN278" s="2"/>
      <c r="AO278" s="62" t="str">
        <f t="shared" si="506"/>
        <v/>
      </c>
      <c r="AP278" s="26"/>
      <c r="AQ278" s="62" t="str">
        <f t="shared" si="540"/>
        <v/>
      </c>
      <c r="AR278" s="26"/>
      <c r="AS278" s="6">
        <f>'IP Rules'!F278</f>
        <v>0</v>
      </c>
      <c r="AT278" s="2"/>
      <c r="AU278" s="6">
        <f t="shared" si="541"/>
        <v>268</v>
      </c>
      <c r="AV278" s="2"/>
      <c r="AW278" s="46" t="str">
        <f>IF(ISBLANK('IP Rules'!L278),"",'IP Rules'!L278)</f>
        <v/>
      </c>
      <c r="AX278" s="2"/>
      <c r="AY278" s="52" t="str">
        <f t="shared" si="542"/>
        <v/>
      </c>
      <c r="AZ278" s="52" t="str">
        <f t="shared" si="543"/>
        <v/>
      </c>
      <c r="BA278" s="52" t="str">
        <f t="shared" si="544"/>
        <v/>
      </c>
      <c r="BB278" s="52" t="str">
        <f t="shared" si="545"/>
        <v/>
      </c>
      <c r="BC278" s="52" t="str">
        <f t="shared" si="546"/>
        <v/>
      </c>
      <c r="BD278" s="52" t="str">
        <f t="shared" si="547"/>
        <v/>
      </c>
      <c r="BE278" s="52" t="str">
        <f t="shared" si="548"/>
        <v/>
      </c>
      <c r="BF278" s="52" t="str">
        <f t="shared" si="549"/>
        <v/>
      </c>
      <c r="BG278" s="52" t="str">
        <f t="shared" si="550"/>
        <v/>
      </c>
      <c r="BH278" s="2"/>
      <c r="BI278" s="103" t="str">
        <f>IF(ISBLANK('IP Rules'!N278),"",'IP Rules'!N278)</f>
        <v/>
      </c>
      <c r="BJ278" s="110" t="str">
        <f t="shared" si="481"/>
        <v/>
      </c>
      <c r="BK278" s="109" t="str">
        <f t="shared" si="482"/>
        <v>MISSING</v>
      </c>
      <c r="BL278" s="109" t="str">
        <f t="shared" si="483"/>
        <v>MISSING</v>
      </c>
      <c r="BM278" s="109" t="str">
        <f t="shared" si="484"/>
        <v>MISSING</v>
      </c>
      <c r="BN278" s="110" t="str">
        <f t="shared" si="485"/>
        <v>ERROR</v>
      </c>
      <c r="BO278" s="111" t="str">
        <f t="shared" si="486"/>
        <v>ERROR</v>
      </c>
      <c r="BP278" s="111" t="str">
        <f t="shared" si="487"/>
        <v>ERROR</v>
      </c>
      <c r="BQ278" s="111" t="str">
        <f t="shared" si="488"/>
        <v>ERROR</v>
      </c>
      <c r="BR278" s="109" t="str">
        <f t="shared" si="489"/>
        <v>ERROR</v>
      </c>
      <c r="BS278" s="110" t="str">
        <f t="shared" si="490"/>
        <v>ERROR</v>
      </c>
      <c r="BT278" s="109" t="str">
        <f t="shared" si="551"/>
        <v>ERROR</v>
      </c>
      <c r="BU278" s="109" t="str">
        <f t="shared" si="552"/>
        <v>ERROR</v>
      </c>
      <c r="BV278" s="109" t="str">
        <f t="shared" si="553"/>
        <v>ERROR</v>
      </c>
      <c r="BW278" s="109" t="str">
        <f t="shared" si="554"/>
        <v>ERROR</v>
      </c>
      <c r="BX278" s="110" t="str">
        <f t="shared" si="491"/>
        <v>ERROR</v>
      </c>
      <c r="BY278" s="110" t="str">
        <f t="shared" si="479"/>
        <v/>
      </c>
      <c r="BZ278" s="117" t="str">
        <f t="shared" si="555"/>
        <v>OK</v>
      </c>
      <c r="CA278" s="104" t="str">
        <f t="shared" si="492"/>
        <v/>
      </c>
      <c r="CB278" s="104" t="str">
        <f t="shared" si="493"/>
        <v/>
      </c>
      <c r="CC278" s="104" t="str">
        <f t="shared" si="494"/>
        <v/>
      </c>
      <c r="CD278" s="109" t="str">
        <f t="shared" si="556"/>
        <v>FAILED CHECKS</v>
      </c>
      <c r="CE278" s="22"/>
      <c r="CF278" s="116" t="str">
        <f t="shared" si="495"/>
        <v>ERROR</v>
      </c>
      <c r="CG278" s="116" t="str">
        <f t="shared" si="496"/>
        <v>-</v>
      </c>
      <c r="CH278" s="116" t="str">
        <f t="shared" si="497"/>
        <v>-</v>
      </c>
      <c r="CI278" s="116" t="str">
        <f t="shared" si="498"/>
        <v>-</v>
      </c>
      <c r="CJ278" s="116">
        <f t="shared" si="557"/>
        <v>0</v>
      </c>
      <c r="CK278" s="116">
        <f t="shared" si="558"/>
        <v>0</v>
      </c>
      <c r="CL278" s="116">
        <f t="shared" si="559"/>
        <v>0</v>
      </c>
      <c r="CM278" s="116">
        <f t="shared" si="560"/>
        <v>0</v>
      </c>
      <c r="CN278" s="116">
        <f t="shared" si="561"/>
        <v>0</v>
      </c>
      <c r="CO278" s="116">
        <f t="shared" si="562"/>
        <v>0</v>
      </c>
      <c r="CP278" s="116">
        <f t="shared" si="563"/>
        <v>0</v>
      </c>
      <c r="CQ278" s="116">
        <f t="shared" si="564"/>
        <v>0</v>
      </c>
      <c r="CR278" s="116">
        <f t="shared" si="565"/>
        <v>0</v>
      </c>
      <c r="CS278" s="116">
        <f t="shared" si="566"/>
        <v>0</v>
      </c>
      <c r="CT278" s="116">
        <f t="shared" si="567"/>
        <v>0</v>
      </c>
      <c r="CU278" s="116">
        <f t="shared" si="568"/>
        <v>0</v>
      </c>
      <c r="CV278" s="116">
        <f t="shared" si="569"/>
        <v>0</v>
      </c>
      <c r="CW278" s="116">
        <f t="shared" si="570"/>
        <v>0</v>
      </c>
      <c r="CX278" s="116">
        <f t="shared" si="571"/>
        <v>0</v>
      </c>
      <c r="CY278" s="116">
        <f t="shared" si="572"/>
        <v>0</v>
      </c>
      <c r="CZ278" s="116">
        <f t="shared" si="573"/>
        <v>0</v>
      </c>
      <c r="DA278" s="116">
        <f t="shared" si="574"/>
        <v>0</v>
      </c>
      <c r="DB278" s="116">
        <f t="shared" si="575"/>
        <v>0</v>
      </c>
      <c r="DC278" s="116">
        <f t="shared" si="576"/>
        <v>0</v>
      </c>
      <c r="DD278" s="116">
        <f t="shared" si="577"/>
        <v>0</v>
      </c>
      <c r="DE278" s="116">
        <f t="shared" si="578"/>
        <v>0</v>
      </c>
      <c r="DF278" s="116">
        <f t="shared" si="579"/>
        <v>0</v>
      </c>
      <c r="DG278" s="116">
        <f t="shared" si="580"/>
        <v>0</v>
      </c>
      <c r="DH278" s="116">
        <f t="shared" si="581"/>
        <v>0</v>
      </c>
      <c r="DI278" s="116">
        <f t="shared" si="582"/>
        <v>0</v>
      </c>
      <c r="DJ278" s="116">
        <f t="shared" si="583"/>
        <v>0</v>
      </c>
      <c r="DK278" s="116">
        <f t="shared" si="584"/>
        <v>0</v>
      </c>
      <c r="DL278" s="116">
        <f t="shared" si="585"/>
        <v>0</v>
      </c>
      <c r="DM278" s="116">
        <f t="shared" si="586"/>
        <v>0</v>
      </c>
      <c r="DN278" s="116">
        <f t="shared" si="587"/>
        <v>0</v>
      </c>
      <c r="DO278" s="116">
        <f t="shared" si="588"/>
        <v>0</v>
      </c>
      <c r="DP278" s="116">
        <f t="shared" si="589"/>
        <v>0</v>
      </c>
      <c r="DQ278" s="116">
        <f t="shared" si="590"/>
        <v>0</v>
      </c>
      <c r="DR278" s="116">
        <f t="shared" si="591"/>
        <v>0</v>
      </c>
      <c r="DS278" s="116">
        <f t="shared" si="592"/>
        <v>0</v>
      </c>
      <c r="DT278" s="116">
        <f t="shared" si="480"/>
        <v>0</v>
      </c>
      <c r="DU278" s="116">
        <f t="shared" si="593"/>
        <v>0</v>
      </c>
      <c r="DV278" s="116">
        <f t="shared" si="499"/>
        <v>0</v>
      </c>
      <c r="DW278" s="116">
        <f t="shared" si="500"/>
        <v>0</v>
      </c>
      <c r="DX278" s="114" t="b">
        <f t="shared" si="507"/>
        <v>0</v>
      </c>
      <c r="DY278" s="116" t="str">
        <f t="shared" si="594"/>
        <v>FAILED CHECKS</v>
      </c>
      <c r="DZ278" s="2"/>
      <c r="EA278" s="105" t="str">
        <f t="shared" si="508"/>
        <v/>
      </c>
      <c r="EB278" s="2"/>
      <c r="EC278" s="105" t="str">
        <f t="shared" si="509"/>
        <v/>
      </c>
      <c r="ED278" s="2"/>
      <c r="EE278" s="105" t="str">
        <f t="shared" si="510"/>
        <v/>
      </c>
      <c r="EF278" s="2"/>
      <c r="EG278" s="6">
        <f t="shared" si="596"/>
        <v>268</v>
      </c>
      <c r="EH278" s="2"/>
      <c r="EI278" s="29" t="str">
        <f>IF(ISBLANK('IP Rules'!P278),"",'IP Rules'!P278)</f>
        <v/>
      </c>
      <c r="EJ278" s="2"/>
      <c r="EK278" s="29" t="str">
        <f>IF(ISBLANK('IP Rules'!R278),"",'IP Rules'!R278)</f>
        <v/>
      </c>
      <c r="EL278" s="2"/>
      <c r="EM278" s="29" t="str">
        <f>IF(ISBLANK('IP Rules'!T278),"",'IP Rules'!T278)</f>
        <v/>
      </c>
      <c r="EN278" s="2"/>
      <c r="EO278" s="7" t="str">
        <f t="shared" si="501"/>
        <v>NO</v>
      </c>
      <c r="EP278" s="7" t="str">
        <f t="shared" si="502"/>
        <v>NO</v>
      </c>
      <c r="EQ278" s="7" t="str">
        <f t="shared" si="503"/>
        <v/>
      </c>
      <c r="ER278" s="7" t="str">
        <f t="shared" si="504"/>
        <v/>
      </c>
      <c r="ES278" s="7" t="str">
        <f>IF(AND(ISNUMBER('IP Rules'!R278),'IP Rules'!R278&gt;=0,'IP Rules'!R278&lt;=65535),"GOOD","BAD")</f>
        <v>BAD</v>
      </c>
      <c r="ET278" s="7" t="str">
        <f>IF(OR(AND(ISNUMBER('IP Rules'!T278),'IP Rules'!T278&gt;=1,'IP Rules'!T278&lt;=65535,'IP Rules'!R278&lt;'IP Rules'!T278),'IP Rules'!T278=""),"GOOD","BAD")</f>
        <v>GOOD</v>
      </c>
      <c r="EU278" s="9" t="str">
        <f t="shared" si="505"/>
        <v/>
      </c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</row>
    <row r="279" spans="1:211" ht="15.75" thickBot="1">
      <c r="A279" s="2"/>
      <c r="B279" s="6">
        <f t="shared" si="595"/>
        <v>269</v>
      </c>
      <c r="C279" s="2"/>
      <c r="D279" s="48" t="str">
        <f>IF(ISBLANK('IP Rules'!H279),"",'IP Rules'!H279)</f>
        <v/>
      </c>
      <c r="E279" s="52" t="str">
        <f t="shared" si="511"/>
        <v/>
      </c>
      <c r="F279" s="52" t="str">
        <f t="shared" si="512"/>
        <v/>
      </c>
      <c r="G279" s="52" t="str">
        <f t="shared" si="513"/>
        <v/>
      </c>
      <c r="H279" s="52" t="str">
        <f t="shared" si="514"/>
        <v/>
      </c>
      <c r="I279" s="52" t="str">
        <f t="shared" si="515"/>
        <v/>
      </c>
      <c r="J279" s="52" t="str">
        <f t="shared" si="516"/>
        <v/>
      </c>
      <c r="K279" s="52" t="str">
        <f t="shared" si="517"/>
        <v/>
      </c>
      <c r="L279" s="52" t="str">
        <f t="shared" si="518"/>
        <v/>
      </c>
      <c r="M279" s="2"/>
      <c r="N279" s="52" t="str">
        <f t="shared" si="519"/>
        <v/>
      </c>
      <c r="O279" s="2"/>
      <c r="P279" s="103" t="str">
        <f>IF(UPPER('IP Rules'!H279)="ANY","",IF(LEN(TRIM('IP Rules'!J279))=0,"",'IP Rules'!J279))</f>
        <v/>
      </c>
      <c r="Q279" s="7" t="str">
        <f t="shared" si="520"/>
        <v/>
      </c>
      <c r="R279" s="109" t="str">
        <f t="shared" si="521"/>
        <v>MISSING</v>
      </c>
      <c r="S279" s="109" t="str">
        <f t="shared" si="522"/>
        <v>MISSING</v>
      </c>
      <c r="T279" s="109" t="str">
        <f t="shared" si="523"/>
        <v>MISSING</v>
      </c>
      <c r="U279" s="110" t="str">
        <f t="shared" si="524"/>
        <v>ERROR</v>
      </c>
      <c r="V279" s="111" t="str">
        <f t="shared" si="525"/>
        <v>ERROR</v>
      </c>
      <c r="W279" s="111" t="str">
        <f t="shared" si="526"/>
        <v>ERROR</v>
      </c>
      <c r="X279" s="111" t="str">
        <f t="shared" si="527"/>
        <v>ERROR</v>
      </c>
      <c r="Y279" s="109" t="str">
        <f t="shared" si="528"/>
        <v>ERROR</v>
      </c>
      <c r="Z279" s="110" t="str">
        <f t="shared" si="529"/>
        <v>ERROR</v>
      </c>
      <c r="AA279" s="109" t="str">
        <f t="shared" si="530"/>
        <v>ERROR</v>
      </c>
      <c r="AB279" s="109" t="str">
        <f t="shared" si="531"/>
        <v>ERROR</v>
      </c>
      <c r="AC279" s="109" t="str">
        <f t="shared" si="532"/>
        <v>ERROR</v>
      </c>
      <c r="AD279" s="109" t="str">
        <f t="shared" si="533"/>
        <v>ERROR</v>
      </c>
      <c r="AE279" s="110" t="str">
        <f t="shared" si="534"/>
        <v>ERROR</v>
      </c>
      <c r="AF279" s="7" t="str">
        <f t="shared" si="535"/>
        <v/>
      </c>
      <c r="AG279" s="104" t="str">
        <f t="shared" si="536"/>
        <v/>
      </c>
      <c r="AH279" s="104" t="str">
        <f t="shared" si="537"/>
        <v/>
      </c>
      <c r="AI279" s="104" t="str">
        <f t="shared" si="538"/>
        <v/>
      </c>
      <c r="AJ279" s="114" t="str">
        <f>IF(AND(Q279&lt;&gt;"ERROR",UPPER('IP Rules'!D279)="GLOBAL",UPPER(N279)="ANY"),"All_IPs","")</f>
        <v/>
      </c>
      <c r="AK279" s="114" t="str">
        <f>IF(AND(Q279&lt;&gt;"ERROR",UPPER('IP Rules'!D279)="NATIONAL",UPPER(N279)="ANY"),"GRP_ALL_CNSP_SUBNETS","")</f>
        <v/>
      </c>
      <c r="AL279" s="104" t="str">
        <f>IF(LEN(TRIM(D279))=0,"",IF(AND(Q279&lt;&gt;"ERROR",UPPER('IP Rules'!H279)&lt;&gt;"ANY"),AI279&amp;N279&amp;"_"&amp;AG279,""))</f>
        <v/>
      </c>
      <c r="AM279" s="109" t="str">
        <f t="shared" si="539"/>
        <v>FAILED CHECKS</v>
      </c>
      <c r="AN279" s="2"/>
      <c r="AO279" s="62" t="str">
        <f t="shared" si="506"/>
        <v/>
      </c>
      <c r="AP279" s="26"/>
      <c r="AQ279" s="62" t="str">
        <f t="shared" si="540"/>
        <v/>
      </c>
      <c r="AR279" s="26"/>
      <c r="AS279" s="6">
        <f>'IP Rules'!F279</f>
        <v>0</v>
      </c>
      <c r="AT279" s="2"/>
      <c r="AU279" s="6">
        <f t="shared" si="541"/>
        <v>269</v>
      </c>
      <c r="AV279" s="2"/>
      <c r="AW279" s="46" t="str">
        <f>IF(ISBLANK('IP Rules'!L279),"",'IP Rules'!L279)</f>
        <v/>
      </c>
      <c r="AX279" s="2"/>
      <c r="AY279" s="52" t="str">
        <f t="shared" si="542"/>
        <v/>
      </c>
      <c r="AZ279" s="52" t="str">
        <f t="shared" si="543"/>
        <v/>
      </c>
      <c r="BA279" s="52" t="str">
        <f t="shared" si="544"/>
        <v/>
      </c>
      <c r="BB279" s="52" t="str">
        <f t="shared" si="545"/>
        <v/>
      </c>
      <c r="BC279" s="52" t="str">
        <f t="shared" si="546"/>
        <v/>
      </c>
      <c r="BD279" s="52" t="str">
        <f t="shared" si="547"/>
        <v/>
      </c>
      <c r="BE279" s="52" t="str">
        <f t="shared" si="548"/>
        <v/>
      </c>
      <c r="BF279" s="52" t="str">
        <f t="shared" si="549"/>
        <v/>
      </c>
      <c r="BG279" s="52" t="str">
        <f t="shared" si="550"/>
        <v/>
      </c>
      <c r="BH279" s="2"/>
      <c r="BI279" s="103" t="str">
        <f>IF(ISBLANK('IP Rules'!N279),"",'IP Rules'!N279)</f>
        <v/>
      </c>
      <c r="BJ279" s="110" t="str">
        <f t="shared" si="481"/>
        <v/>
      </c>
      <c r="BK279" s="109" t="str">
        <f t="shared" si="482"/>
        <v>MISSING</v>
      </c>
      <c r="BL279" s="109" t="str">
        <f t="shared" si="483"/>
        <v>MISSING</v>
      </c>
      <c r="BM279" s="109" t="str">
        <f t="shared" si="484"/>
        <v>MISSING</v>
      </c>
      <c r="BN279" s="110" t="str">
        <f t="shared" si="485"/>
        <v>ERROR</v>
      </c>
      <c r="BO279" s="111" t="str">
        <f t="shared" si="486"/>
        <v>ERROR</v>
      </c>
      <c r="BP279" s="111" t="str">
        <f t="shared" si="487"/>
        <v>ERROR</v>
      </c>
      <c r="BQ279" s="111" t="str">
        <f t="shared" si="488"/>
        <v>ERROR</v>
      </c>
      <c r="BR279" s="109" t="str">
        <f t="shared" si="489"/>
        <v>ERROR</v>
      </c>
      <c r="BS279" s="110" t="str">
        <f t="shared" si="490"/>
        <v>ERROR</v>
      </c>
      <c r="BT279" s="109" t="str">
        <f t="shared" si="551"/>
        <v>ERROR</v>
      </c>
      <c r="BU279" s="109" t="str">
        <f t="shared" si="552"/>
        <v>ERROR</v>
      </c>
      <c r="BV279" s="109" t="str">
        <f t="shared" si="553"/>
        <v>ERROR</v>
      </c>
      <c r="BW279" s="109" t="str">
        <f t="shared" si="554"/>
        <v>ERROR</v>
      </c>
      <c r="BX279" s="110" t="str">
        <f t="shared" si="491"/>
        <v>ERROR</v>
      </c>
      <c r="BY279" s="110" t="str">
        <f t="shared" si="479"/>
        <v/>
      </c>
      <c r="BZ279" s="117" t="str">
        <f t="shared" si="555"/>
        <v>OK</v>
      </c>
      <c r="CA279" s="104" t="str">
        <f t="shared" si="492"/>
        <v/>
      </c>
      <c r="CB279" s="104" t="str">
        <f t="shared" si="493"/>
        <v/>
      </c>
      <c r="CC279" s="104" t="str">
        <f t="shared" si="494"/>
        <v/>
      </c>
      <c r="CD279" s="109" t="str">
        <f t="shared" si="556"/>
        <v>FAILED CHECKS</v>
      </c>
      <c r="CE279" s="22"/>
      <c r="CF279" s="116" t="str">
        <f t="shared" si="495"/>
        <v>ERROR</v>
      </c>
      <c r="CG279" s="116" t="str">
        <f t="shared" si="496"/>
        <v>-</v>
      </c>
      <c r="CH279" s="116" t="str">
        <f t="shared" si="497"/>
        <v>-</v>
      </c>
      <c r="CI279" s="116" t="str">
        <f t="shared" si="498"/>
        <v>-</v>
      </c>
      <c r="CJ279" s="116">
        <f t="shared" si="557"/>
        <v>0</v>
      </c>
      <c r="CK279" s="116">
        <f t="shared" si="558"/>
        <v>0</v>
      </c>
      <c r="CL279" s="116">
        <f t="shared" si="559"/>
        <v>0</v>
      </c>
      <c r="CM279" s="116">
        <f t="shared" si="560"/>
        <v>0</v>
      </c>
      <c r="CN279" s="116">
        <f t="shared" si="561"/>
        <v>0</v>
      </c>
      <c r="CO279" s="116">
        <f t="shared" si="562"/>
        <v>0</v>
      </c>
      <c r="CP279" s="116">
        <f t="shared" si="563"/>
        <v>0</v>
      </c>
      <c r="CQ279" s="116">
        <f t="shared" si="564"/>
        <v>0</v>
      </c>
      <c r="CR279" s="116">
        <f t="shared" si="565"/>
        <v>0</v>
      </c>
      <c r="CS279" s="116">
        <f t="shared" si="566"/>
        <v>0</v>
      </c>
      <c r="CT279" s="116">
        <f t="shared" si="567"/>
        <v>0</v>
      </c>
      <c r="CU279" s="116">
        <f t="shared" si="568"/>
        <v>0</v>
      </c>
      <c r="CV279" s="116">
        <f t="shared" si="569"/>
        <v>0</v>
      </c>
      <c r="CW279" s="116">
        <f t="shared" si="570"/>
        <v>0</v>
      </c>
      <c r="CX279" s="116">
        <f t="shared" si="571"/>
        <v>0</v>
      </c>
      <c r="CY279" s="116">
        <f t="shared" si="572"/>
        <v>0</v>
      </c>
      <c r="CZ279" s="116">
        <f t="shared" si="573"/>
        <v>0</v>
      </c>
      <c r="DA279" s="116">
        <f t="shared" si="574"/>
        <v>0</v>
      </c>
      <c r="DB279" s="116">
        <f t="shared" si="575"/>
        <v>0</v>
      </c>
      <c r="DC279" s="116">
        <f t="shared" si="576"/>
        <v>0</v>
      </c>
      <c r="DD279" s="116">
        <f t="shared" si="577"/>
        <v>0</v>
      </c>
      <c r="DE279" s="116">
        <f t="shared" si="578"/>
        <v>0</v>
      </c>
      <c r="DF279" s="116">
        <f t="shared" si="579"/>
        <v>0</v>
      </c>
      <c r="DG279" s="116">
        <f t="shared" si="580"/>
        <v>0</v>
      </c>
      <c r="DH279" s="116">
        <f t="shared" si="581"/>
        <v>0</v>
      </c>
      <c r="DI279" s="116">
        <f t="shared" si="582"/>
        <v>0</v>
      </c>
      <c r="DJ279" s="116">
        <f t="shared" si="583"/>
        <v>0</v>
      </c>
      <c r="DK279" s="116">
        <f t="shared" si="584"/>
        <v>0</v>
      </c>
      <c r="DL279" s="116">
        <f t="shared" si="585"/>
        <v>0</v>
      </c>
      <c r="DM279" s="116">
        <f t="shared" si="586"/>
        <v>0</v>
      </c>
      <c r="DN279" s="116">
        <f t="shared" si="587"/>
        <v>0</v>
      </c>
      <c r="DO279" s="116">
        <f t="shared" si="588"/>
        <v>0</v>
      </c>
      <c r="DP279" s="116">
        <f t="shared" si="589"/>
        <v>0</v>
      </c>
      <c r="DQ279" s="116">
        <f t="shared" si="590"/>
        <v>0</v>
      </c>
      <c r="DR279" s="116">
        <f t="shared" si="591"/>
        <v>0</v>
      </c>
      <c r="DS279" s="116">
        <f t="shared" si="592"/>
        <v>0</v>
      </c>
      <c r="DT279" s="116">
        <f t="shared" si="480"/>
        <v>0</v>
      </c>
      <c r="DU279" s="116">
        <f t="shared" si="593"/>
        <v>0</v>
      </c>
      <c r="DV279" s="116">
        <f t="shared" si="499"/>
        <v>0</v>
      </c>
      <c r="DW279" s="116">
        <f t="shared" si="500"/>
        <v>0</v>
      </c>
      <c r="DX279" s="114" t="b">
        <f t="shared" si="507"/>
        <v>0</v>
      </c>
      <c r="DY279" s="116" t="str">
        <f t="shared" si="594"/>
        <v>FAILED CHECKS</v>
      </c>
      <c r="DZ279" s="2"/>
      <c r="EA279" s="105" t="str">
        <f t="shared" si="508"/>
        <v/>
      </c>
      <c r="EB279" s="2"/>
      <c r="EC279" s="105" t="str">
        <f t="shared" si="509"/>
        <v/>
      </c>
      <c r="ED279" s="2"/>
      <c r="EE279" s="105" t="str">
        <f t="shared" si="510"/>
        <v/>
      </c>
      <c r="EF279" s="2"/>
      <c r="EG279" s="6">
        <f t="shared" si="596"/>
        <v>269</v>
      </c>
      <c r="EH279" s="2"/>
      <c r="EI279" s="29" t="str">
        <f>IF(ISBLANK('IP Rules'!P279),"",'IP Rules'!P279)</f>
        <v/>
      </c>
      <c r="EJ279" s="2"/>
      <c r="EK279" s="29" t="str">
        <f>IF(ISBLANK('IP Rules'!R279),"",'IP Rules'!R279)</f>
        <v/>
      </c>
      <c r="EL279" s="2"/>
      <c r="EM279" s="29" t="str">
        <f>IF(ISBLANK('IP Rules'!T279),"",'IP Rules'!T279)</f>
        <v/>
      </c>
      <c r="EN279" s="2"/>
      <c r="EO279" s="7" t="str">
        <f t="shared" si="501"/>
        <v>NO</v>
      </c>
      <c r="EP279" s="7" t="str">
        <f t="shared" si="502"/>
        <v>NO</v>
      </c>
      <c r="EQ279" s="7" t="str">
        <f t="shared" si="503"/>
        <v/>
      </c>
      <c r="ER279" s="7" t="str">
        <f t="shared" si="504"/>
        <v/>
      </c>
      <c r="ES279" s="7" t="str">
        <f>IF(AND(ISNUMBER('IP Rules'!R279),'IP Rules'!R279&gt;=0,'IP Rules'!R279&lt;=65535),"GOOD","BAD")</f>
        <v>BAD</v>
      </c>
      <c r="ET279" s="7" t="str">
        <f>IF(OR(AND(ISNUMBER('IP Rules'!T279),'IP Rules'!T279&gt;=1,'IP Rules'!T279&lt;=65535,'IP Rules'!R279&lt;'IP Rules'!T279),'IP Rules'!T279=""),"GOOD","BAD")</f>
        <v>GOOD</v>
      </c>
      <c r="EU279" s="9" t="str">
        <f t="shared" si="505"/>
        <v/>
      </c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</row>
    <row r="280" spans="1:211" ht="15.75" thickBot="1">
      <c r="A280" s="2"/>
      <c r="B280" s="6">
        <f t="shared" si="595"/>
        <v>270</v>
      </c>
      <c r="C280" s="2"/>
      <c r="D280" s="48" t="str">
        <f>IF(ISBLANK('IP Rules'!H280),"",'IP Rules'!H280)</f>
        <v/>
      </c>
      <c r="E280" s="52" t="str">
        <f t="shared" si="511"/>
        <v/>
      </c>
      <c r="F280" s="52" t="str">
        <f t="shared" si="512"/>
        <v/>
      </c>
      <c r="G280" s="52" t="str">
        <f t="shared" si="513"/>
        <v/>
      </c>
      <c r="H280" s="52" t="str">
        <f t="shared" si="514"/>
        <v/>
      </c>
      <c r="I280" s="52" t="str">
        <f t="shared" si="515"/>
        <v/>
      </c>
      <c r="J280" s="52" t="str">
        <f t="shared" si="516"/>
        <v/>
      </c>
      <c r="K280" s="52" t="str">
        <f t="shared" si="517"/>
        <v/>
      </c>
      <c r="L280" s="52" t="str">
        <f t="shared" si="518"/>
        <v/>
      </c>
      <c r="M280" s="2"/>
      <c r="N280" s="52" t="str">
        <f t="shared" si="519"/>
        <v/>
      </c>
      <c r="O280" s="2"/>
      <c r="P280" s="103" t="str">
        <f>IF(UPPER('IP Rules'!H280)="ANY","",IF(LEN(TRIM('IP Rules'!J280))=0,"",'IP Rules'!J280))</f>
        <v/>
      </c>
      <c r="Q280" s="7" t="str">
        <f t="shared" si="520"/>
        <v/>
      </c>
      <c r="R280" s="109" t="str">
        <f t="shared" si="521"/>
        <v>MISSING</v>
      </c>
      <c r="S280" s="109" t="str">
        <f t="shared" si="522"/>
        <v>MISSING</v>
      </c>
      <c r="T280" s="109" t="str">
        <f t="shared" si="523"/>
        <v>MISSING</v>
      </c>
      <c r="U280" s="110" t="str">
        <f t="shared" si="524"/>
        <v>ERROR</v>
      </c>
      <c r="V280" s="111" t="str">
        <f t="shared" si="525"/>
        <v>ERROR</v>
      </c>
      <c r="W280" s="111" t="str">
        <f t="shared" si="526"/>
        <v>ERROR</v>
      </c>
      <c r="X280" s="111" t="str">
        <f t="shared" si="527"/>
        <v>ERROR</v>
      </c>
      <c r="Y280" s="109" t="str">
        <f t="shared" si="528"/>
        <v>ERROR</v>
      </c>
      <c r="Z280" s="110" t="str">
        <f t="shared" si="529"/>
        <v>ERROR</v>
      </c>
      <c r="AA280" s="109" t="str">
        <f t="shared" si="530"/>
        <v>ERROR</v>
      </c>
      <c r="AB280" s="109" t="str">
        <f t="shared" si="531"/>
        <v>ERROR</v>
      </c>
      <c r="AC280" s="109" t="str">
        <f t="shared" si="532"/>
        <v>ERROR</v>
      </c>
      <c r="AD280" s="109" t="str">
        <f t="shared" si="533"/>
        <v>ERROR</v>
      </c>
      <c r="AE280" s="110" t="str">
        <f t="shared" si="534"/>
        <v>ERROR</v>
      </c>
      <c r="AF280" s="7" t="str">
        <f t="shared" si="535"/>
        <v/>
      </c>
      <c r="AG280" s="104" t="str">
        <f t="shared" si="536"/>
        <v/>
      </c>
      <c r="AH280" s="104" t="str">
        <f t="shared" si="537"/>
        <v/>
      </c>
      <c r="AI280" s="104" t="str">
        <f t="shared" si="538"/>
        <v/>
      </c>
      <c r="AJ280" s="114" t="str">
        <f>IF(AND(Q280&lt;&gt;"ERROR",UPPER('IP Rules'!D280)="GLOBAL",UPPER(N280)="ANY"),"All_IPs","")</f>
        <v/>
      </c>
      <c r="AK280" s="114" t="str">
        <f>IF(AND(Q280&lt;&gt;"ERROR",UPPER('IP Rules'!D280)="NATIONAL",UPPER(N280)="ANY"),"GRP_ALL_CNSP_SUBNETS","")</f>
        <v/>
      </c>
      <c r="AL280" s="104" t="str">
        <f>IF(LEN(TRIM(D280))=0,"",IF(AND(Q280&lt;&gt;"ERROR",UPPER('IP Rules'!H280)&lt;&gt;"ANY"),AI280&amp;N280&amp;"_"&amp;AG280,""))</f>
        <v/>
      </c>
      <c r="AM280" s="109" t="str">
        <f t="shared" si="539"/>
        <v>FAILED CHECKS</v>
      </c>
      <c r="AN280" s="2"/>
      <c r="AO280" s="62" t="str">
        <f t="shared" si="506"/>
        <v/>
      </c>
      <c r="AP280" s="26"/>
      <c r="AQ280" s="62" t="str">
        <f t="shared" si="540"/>
        <v/>
      </c>
      <c r="AR280" s="26"/>
      <c r="AS280" s="6">
        <f>'IP Rules'!F280</f>
        <v>0</v>
      </c>
      <c r="AT280" s="2"/>
      <c r="AU280" s="6">
        <f t="shared" si="541"/>
        <v>270</v>
      </c>
      <c r="AV280" s="2"/>
      <c r="AW280" s="46" t="str">
        <f>IF(ISBLANK('IP Rules'!L280),"",'IP Rules'!L280)</f>
        <v/>
      </c>
      <c r="AX280" s="2"/>
      <c r="AY280" s="52" t="str">
        <f t="shared" si="542"/>
        <v/>
      </c>
      <c r="AZ280" s="52" t="str">
        <f t="shared" si="543"/>
        <v/>
      </c>
      <c r="BA280" s="52" t="str">
        <f t="shared" si="544"/>
        <v/>
      </c>
      <c r="BB280" s="52" t="str">
        <f t="shared" si="545"/>
        <v/>
      </c>
      <c r="BC280" s="52" t="str">
        <f t="shared" si="546"/>
        <v/>
      </c>
      <c r="BD280" s="52" t="str">
        <f t="shared" si="547"/>
        <v/>
      </c>
      <c r="BE280" s="52" t="str">
        <f t="shared" si="548"/>
        <v/>
      </c>
      <c r="BF280" s="52" t="str">
        <f t="shared" si="549"/>
        <v/>
      </c>
      <c r="BG280" s="52" t="str">
        <f t="shared" si="550"/>
        <v/>
      </c>
      <c r="BH280" s="2"/>
      <c r="BI280" s="103" t="str">
        <f>IF(ISBLANK('IP Rules'!N280),"",'IP Rules'!N280)</f>
        <v/>
      </c>
      <c r="BJ280" s="110" t="str">
        <f t="shared" si="481"/>
        <v/>
      </c>
      <c r="BK280" s="109" t="str">
        <f t="shared" si="482"/>
        <v>MISSING</v>
      </c>
      <c r="BL280" s="109" t="str">
        <f t="shared" si="483"/>
        <v>MISSING</v>
      </c>
      <c r="BM280" s="109" t="str">
        <f t="shared" si="484"/>
        <v>MISSING</v>
      </c>
      <c r="BN280" s="110" t="str">
        <f t="shared" si="485"/>
        <v>ERROR</v>
      </c>
      <c r="BO280" s="111" t="str">
        <f t="shared" si="486"/>
        <v>ERROR</v>
      </c>
      <c r="BP280" s="111" t="str">
        <f t="shared" si="487"/>
        <v>ERROR</v>
      </c>
      <c r="BQ280" s="111" t="str">
        <f t="shared" si="488"/>
        <v>ERROR</v>
      </c>
      <c r="BR280" s="109" t="str">
        <f t="shared" si="489"/>
        <v>ERROR</v>
      </c>
      <c r="BS280" s="110" t="str">
        <f t="shared" si="490"/>
        <v>ERROR</v>
      </c>
      <c r="BT280" s="109" t="str">
        <f t="shared" si="551"/>
        <v>ERROR</v>
      </c>
      <c r="BU280" s="109" t="str">
        <f t="shared" si="552"/>
        <v>ERROR</v>
      </c>
      <c r="BV280" s="109" t="str">
        <f t="shared" si="553"/>
        <v>ERROR</v>
      </c>
      <c r="BW280" s="109" t="str">
        <f t="shared" si="554"/>
        <v>ERROR</v>
      </c>
      <c r="BX280" s="110" t="str">
        <f t="shared" si="491"/>
        <v>ERROR</v>
      </c>
      <c r="BY280" s="110" t="str">
        <f t="shared" ref="BY280:BY343" si="597">IF(LEN(TRIM(AW280))=0,"",IF(AND(LEN(TRIM(BI280))&lt;&gt;0,OR(BI280&lt;1,BI280&gt;32)),"ERROR","OK"))</f>
        <v/>
      </c>
      <c r="BZ280" s="117" t="str">
        <f t="shared" si="555"/>
        <v>OK</v>
      </c>
      <c r="CA280" s="104" t="str">
        <f t="shared" si="492"/>
        <v/>
      </c>
      <c r="CB280" s="104" t="str">
        <f t="shared" si="493"/>
        <v/>
      </c>
      <c r="CC280" s="104" t="str">
        <f t="shared" si="494"/>
        <v/>
      </c>
      <c r="CD280" s="109" t="str">
        <f t="shared" si="556"/>
        <v>FAILED CHECKS</v>
      </c>
      <c r="CE280" s="22"/>
      <c r="CF280" s="116" t="str">
        <f t="shared" si="495"/>
        <v>ERROR</v>
      </c>
      <c r="CG280" s="116" t="str">
        <f t="shared" si="496"/>
        <v>-</v>
      </c>
      <c r="CH280" s="116" t="str">
        <f t="shared" si="497"/>
        <v>-</v>
      </c>
      <c r="CI280" s="116" t="str">
        <f t="shared" si="498"/>
        <v>-</v>
      </c>
      <c r="CJ280" s="116">
        <f t="shared" si="557"/>
        <v>0</v>
      </c>
      <c r="CK280" s="116">
        <f t="shared" si="558"/>
        <v>0</v>
      </c>
      <c r="CL280" s="116">
        <f t="shared" si="559"/>
        <v>0</v>
      </c>
      <c r="CM280" s="116">
        <f t="shared" si="560"/>
        <v>0</v>
      </c>
      <c r="CN280" s="116">
        <f t="shared" si="561"/>
        <v>0</v>
      </c>
      <c r="CO280" s="116">
        <f t="shared" si="562"/>
        <v>0</v>
      </c>
      <c r="CP280" s="116">
        <f t="shared" si="563"/>
        <v>0</v>
      </c>
      <c r="CQ280" s="116">
        <f t="shared" si="564"/>
        <v>0</v>
      </c>
      <c r="CR280" s="116">
        <f t="shared" si="565"/>
        <v>0</v>
      </c>
      <c r="CS280" s="116">
        <f t="shared" si="566"/>
        <v>0</v>
      </c>
      <c r="CT280" s="116">
        <f t="shared" si="567"/>
        <v>0</v>
      </c>
      <c r="CU280" s="116">
        <f t="shared" si="568"/>
        <v>0</v>
      </c>
      <c r="CV280" s="116">
        <f t="shared" si="569"/>
        <v>0</v>
      </c>
      <c r="CW280" s="116">
        <f t="shared" si="570"/>
        <v>0</v>
      </c>
      <c r="CX280" s="116">
        <f t="shared" si="571"/>
        <v>0</v>
      </c>
      <c r="CY280" s="116">
        <f t="shared" si="572"/>
        <v>0</v>
      </c>
      <c r="CZ280" s="116">
        <f t="shared" si="573"/>
        <v>0</v>
      </c>
      <c r="DA280" s="116">
        <f t="shared" si="574"/>
        <v>0</v>
      </c>
      <c r="DB280" s="116">
        <f t="shared" si="575"/>
        <v>0</v>
      </c>
      <c r="DC280" s="116">
        <f t="shared" si="576"/>
        <v>0</v>
      </c>
      <c r="DD280" s="116">
        <f t="shared" si="577"/>
        <v>0</v>
      </c>
      <c r="DE280" s="116">
        <f t="shared" si="578"/>
        <v>0</v>
      </c>
      <c r="DF280" s="116">
        <f t="shared" si="579"/>
        <v>0</v>
      </c>
      <c r="DG280" s="116">
        <f t="shared" si="580"/>
        <v>0</v>
      </c>
      <c r="DH280" s="116">
        <f t="shared" si="581"/>
        <v>0</v>
      </c>
      <c r="DI280" s="116">
        <f t="shared" si="582"/>
        <v>0</v>
      </c>
      <c r="DJ280" s="116">
        <f t="shared" si="583"/>
        <v>0</v>
      </c>
      <c r="DK280" s="116">
        <f t="shared" si="584"/>
        <v>0</v>
      </c>
      <c r="DL280" s="116">
        <f t="shared" si="585"/>
        <v>0</v>
      </c>
      <c r="DM280" s="116">
        <f t="shared" si="586"/>
        <v>0</v>
      </c>
      <c r="DN280" s="116">
        <f t="shared" si="587"/>
        <v>0</v>
      </c>
      <c r="DO280" s="116">
        <f t="shared" si="588"/>
        <v>0</v>
      </c>
      <c r="DP280" s="116">
        <f t="shared" si="589"/>
        <v>0</v>
      </c>
      <c r="DQ280" s="116">
        <f t="shared" si="590"/>
        <v>0</v>
      </c>
      <c r="DR280" s="116">
        <f t="shared" si="591"/>
        <v>0</v>
      </c>
      <c r="DS280" s="116">
        <f t="shared" si="592"/>
        <v>0</v>
      </c>
      <c r="DT280" s="116">
        <f t="shared" si="480"/>
        <v>0</v>
      </c>
      <c r="DU280" s="116">
        <f t="shared" si="593"/>
        <v>0</v>
      </c>
      <c r="DV280" s="116">
        <f t="shared" si="499"/>
        <v>0</v>
      </c>
      <c r="DW280" s="116">
        <f t="shared" si="500"/>
        <v>0</v>
      </c>
      <c r="DX280" s="114" t="b">
        <f t="shared" si="507"/>
        <v>0</v>
      </c>
      <c r="DY280" s="116" t="str">
        <f t="shared" si="594"/>
        <v>FAILED CHECKS</v>
      </c>
      <c r="DZ280" s="2"/>
      <c r="EA280" s="105" t="str">
        <f t="shared" si="508"/>
        <v/>
      </c>
      <c r="EB280" s="2"/>
      <c r="EC280" s="105" t="str">
        <f t="shared" si="509"/>
        <v/>
      </c>
      <c r="ED280" s="2"/>
      <c r="EE280" s="105" t="str">
        <f t="shared" si="510"/>
        <v/>
      </c>
      <c r="EF280" s="2"/>
      <c r="EG280" s="6">
        <f t="shared" si="596"/>
        <v>270</v>
      </c>
      <c r="EH280" s="2"/>
      <c r="EI280" s="29" t="str">
        <f>IF(ISBLANK('IP Rules'!P280),"",'IP Rules'!P280)</f>
        <v/>
      </c>
      <c r="EJ280" s="2"/>
      <c r="EK280" s="29" t="str">
        <f>IF(ISBLANK('IP Rules'!R280),"",'IP Rules'!R280)</f>
        <v/>
      </c>
      <c r="EL280" s="2"/>
      <c r="EM280" s="29" t="str">
        <f>IF(ISBLANK('IP Rules'!T280),"",'IP Rules'!T280)</f>
        <v/>
      </c>
      <c r="EN280" s="2"/>
      <c r="EO280" s="7" t="str">
        <f t="shared" si="501"/>
        <v>NO</v>
      </c>
      <c r="EP280" s="7" t="str">
        <f t="shared" si="502"/>
        <v>NO</v>
      </c>
      <c r="EQ280" s="7" t="str">
        <f t="shared" si="503"/>
        <v/>
      </c>
      <c r="ER280" s="7" t="str">
        <f t="shared" si="504"/>
        <v/>
      </c>
      <c r="ES280" s="7" t="str">
        <f>IF(AND(ISNUMBER('IP Rules'!R280),'IP Rules'!R280&gt;=0,'IP Rules'!R280&lt;=65535),"GOOD","BAD")</f>
        <v>BAD</v>
      </c>
      <c r="ET280" s="7" t="str">
        <f>IF(OR(AND(ISNUMBER('IP Rules'!T280),'IP Rules'!T280&gt;=1,'IP Rules'!T280&lt;=65535,'IP Rules'!R280&lt;'IP Rules'!T280),'IP Rules'!T280=""),"GOOD","BAD")</f>
        <v>GOOD</v>
      </c>
      <c r="EU280" s="9" t="str">
        <f t="shared" si="505"/>
        <v/>
      </c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</row>
    <row r="281" spans="1:211" ht="15.75" thickBot="1">
      <c r="A281" s="2"/>
      <c r="B281" s="6">
        <f t="shared" si="595"/>
        <v>271</v>
      </c>
      <c r="C281" s="2"/>
      <c r="D281" s="48" t="str">
        <f>IF(ISBLANK('IP Rules'!H281),"",'IP Rules'!H281)</f>
        <v/>
      </c>
      <c r="E281" s="52" t="str">
        <f t="shared" si="511"/>
        <v/>
      </c>
      <c r="F281" s="52" t="str">
        <f t="shared" si="512"/>
        <v/>
      </c>
      <c r="G281" s="52" t="str">
        <f t="shared" si="513"/>
        <v/>
      </c>
      <c r="H281" s="52" t="str">
        <f t="shared" si="514"/>
        <v/>
      </c>
      <c r="I281" s="52" t="str">
        <f t="shared" si="515"/>
        <v/>
      </c>
      <c r="J281" s="52" t="str">
        <f t="shared" si="516"/>
        <v/>
      </c>
      <c r="K281" s="52" t="str">
        <f t="shared" si="517"/>
        <v/>
      </c>
      <c r="L281" s="52" t="str">
        <f t="shared" si="518"/>
        <v/>
      </c>
      <c r="M281" s="2"/>
      <c r="N281" s="52" t="str">
        <f t="shared" si="519"/>
        <v/>
      </c>
      <c r="O281" s="2"/>
      <c r="P281" s="103" t="str">
        <f>IF(UPPER('IP Rules'!H281)="ANY","",IF(LEN(TRIM('IP Rules'!J281))=0,"",'IP Rules'!J281))</f>
        <v/>
      </c>
      <c r="Q281" s="7" t="str">
        <f t="shared" si="520"/>
        <v/>
      </c>
      <c r="R281" s="109" t="str">
        <f t="shared" si="521"/>
        <v>MISSING</v>
      </c>
      <c r="S281" s="109" t="str">
        <f t="shared" si="522"/>
        <v>MISSING</v>
      </c>
      <c r="T281" s="109" t="str">
        <f t="shared" si="523"/>
        <v>MISSING</v>
      </c>
      <c r="U281" s="110" t="str">
        <f t="shared" si="524"/>
        <v>ERROR</v>
      </c>
      <c r="V281" s="111" t="str">
        <f t="shared" si="525"/>
        <v>ERROR</v>
      </c>
      <c r="W281" s="111" t="str">
        <f t="shared" si="526"/>
        <v>ERROR</v>
      </c>
      <c r="X281" s="111" t="str">
        <f t="shared" si="527"/>
        <v>ERROR</v>
      </c>
      <c r="Y281" s="109" t="str">
        <f t="shared" si="528"/>
        <v>ERROR</v>
      </c>
      <c r="Z281" s="110" t="str">
        <f t="shared" si="529"/>
        <v>ERROR</v>
      </c>
      <c r="AA281" s="109" t="str">
        <f t="shared" si="530"/>
        <v>ERROR</v>
      </c>
      <c r="AB281" s="109" t="str">
        <f t="shared" si="531"/>
        <v>ERROR</v>
      </c>
      <c r="AC281" s="109" t="str">
        <f t="shared" si="532"/>
        <v>ERROR</v>
      </c>
      <c r="AD281" s="109" t="str">
        <f t="shared" si="533"/>
        <v>ERROR</v>
      </c>
      <c r="AE281" s="110" t="str">
        <f t="shared" si="534"/>
        <v>ERROR</v>
      </c>
      <c r="AF281" s="7" t="str">
        <f t="shared" si="535"/>
        <v/>
      </c>
      <c r="AG281" s="104" t="str">
        <f t="shared" si="536"/>
        <v/>
      </c>
      <c r="AH281" s="104" t="str">
        <f t="shared" si="537"/>
        <v/>
      </c>
      <c r="AI281" s="104" t="str">
        <f t="shared" si="538"/>
        <v/>
      </c>
      <c r="AJ281" s="114" t="str">
        <f>IF(AND(Q281&lt;&gt;"ERROR",UPPER('IP Rules'!D281)="GLOBAL",UPPER(N281)="ANY"),"All_IPs","")</f>
        <v/>
      </c>
      <c r="AK281" s="114" t="str">
        <f>IF(AND(Q281&lt;&gt;"ERROR",UPPER('IP Rules'!D281)="NATIONAL",UPPER(N281)="ANY"),"GRP_ALL_CNSP_SUBNETS","")</f>
        <v/>
      </c>
      <c r="AL281" s="104" t="str">
        <f>IF(LEN(TRIM(D281))=0,"",IF(AND(Q281&lt;&gt;"ERROR",UPPER('IP Rules'!H281)&lt;&gt;"ANY"),AI281&amp;N281&amp;"_"&amp;AG281,""))</f>
        <v/>
      </c>
      <c r="AM281" s="109" t="str">
        <f t="shared" si="539"/>
        <v>FAILED CHECKS</v>
      </c>
      <c r="AN281" s="2"/>
      <c r="AO281" s="62" t="str">
        <f t="shared" si="506"/>
        <v/>
      </c>
      <c r="AP281" s="26"/>
      <c r="AQ281" s="62" t="str">
        <f t="shared" si="540"/>
        <v/>
      </c>
      <c r="AR281" s="26"/>
      <c r="AS281" s="6">
        <f>'IP Rules'!F281</f>
        <v>0</v>
      </c>
      <c r="AT281" s="2"/>
      <c r="AU281" s="6">
        <f t="shared" si="541"/>
        <v>271</v>
      </c>
      <c r="AV281" s="2"/>
      <c r="AW281" s="46" t="str">
        <f>IF(ISBLANK('IP Rules'!L281),"",'IP Rules'!L281)</f>
        <v/>
      </c>
      <c r="AX281" s="2"/>
      <c r="AY281" s="52" t="str">
        <f t="shared" si="542"/>
        <v/>
      </c>
      <c r="AZ281" s="52" t="str">
        <f t="shared" si="543"/>
        <v/>
      </c>
      <c r="BA281" s="52" t="str">
        <f t="shared" si="544"/>
        <v/>
      </c>
      <c r="BB281" s="52" t="str">
        <f t="shared" si="545"/>
        <v/>
      </c>
      <c r="BC281" s="52" t="str">
        <f t="shared" si="546"/>
        <v/>
      </c>
      <c r="BD281" s="52" t="str">
        <f t="shared" si="547"/>
        <v/>
      </c>
      <c r="BE281" s="52" t="str">
        <f t="shared" si="548"/>
        <v/>
      </c>
      <c r="BF281" s="52" t="str">
        <f t="shared" si="549"/>
        <v/>
      </c>
      <c r="BG281" s="52" t="str">
        <f t="shared" si="550"/>
        <v/>
      </c>
      <c r="BH281" s="2"/>
      <c r="BI281" s="103" t="str">
        <f>IF(ISBLANK('IP Rules'!N281),"",'IP Rules'!N281)</f>
        <v/>
      </c>
      <c r="BJ281" s="110" t="str">
        <f t="shared" si="481"/>
        <v/>
      </c>
      <c r="BK281" s="109" t="str">
        <f t="shared" si="482"/>
        <v>MISSING</v>
      </c>
      <c r="BL281" s="109" t="str">
        <f t="shared" si="483"/>
        <v>MISSING</v>
      </c>
      <c r="BM281" s="109" t="str">
        <f t="shared" si="484"/>
        <v>MISSING</v>
      </c>
      <c r="BN281" s="110" t="str">
        <f t="shared" si="485"/>
        <v>ERROR</v>
      </c>
      <c r="BO281" s="111" t="str">
        <f t="shared" si="486"/>
        <v>ERROR</v>
      </c>
      <c r="BP281" s="111" t="str">
        <f t="shared" si="487"/>
        <v>ERROR</v>
      </c>
      <c r="BQ281" s="111" t="str">
        <f t="shared" si="488"/>
        <v>ERROR</v>
      </c>
      <c r="BR281" s="109" t="str">
        <f t="shared" si="489"/>
        <v>ERROR</v>
      </c>
      <c r="BS281" s="110" t="str">
        <f t="shared" si="490"/>
        <v>ERROR</v>
      </c>
      <c r="BT281" s="109" t="str">
        <f t="shared" si="551"/>
        <v>ERROR</v>
      </c>
      <c r="BU281" s="109" t="str">
        <f t="shared" si="552"/>
        <v>ERROR</v>
      </c>
      <c r="BV281" s="109" t="str">
        <f t="shared" si="553"/>
        <v>ERROR</v>
      </c>
      <c r="BW281" s="109" t="str">
        <f t="shared" si="554"/>
        <v>ERROR</v>
      </c>
      <c r="BX281" s="110" t="str">
        <f t="shared" si="491"/>
        <v>ERROR</v>
      </c>
      <c r="BY281" s="110" t="str">
        <f t="shared" si="597"/>
        <v/>
      </c>
      <c r="BZ281" s="117" t="str">
        <f t="shared" si="555"/>
        <v>OK</v>
      </c>
      <c r="CA281" s="104" t="str">
        <f t="shared" si="492"/>
        <v/>
      </c>
      <c r="CB281" s="104" t="str">
        <f t="shared" si="493"/>
        <v/>
      </c>
      <c r="CC281" s="104" t="str">
        <f t="shared" si="494"/>
        <v/>
      </c>
      <c r="CD281" s="109" t="str">
        <f t="shared" si="556"/>
        <v>FAILED CHECKS</v>
      </c>
      <c r="CE281" s="22"/>
      <c r="CF281" s="116" t="str">
        <f t="shared" si="495"/>
        <v>ERROR</v>
      </c>
      <c r="CG281" s="116" t="str">
        <f t="shared" si="496"/>
        <v>-</v>
      </c>
      <c r="CH281" s="116" t="str">
        <f t="shared" si="497"/>
        <v>-</v>
      </c>
      <c r="CI281" s="116" t="str">
        <f t="shared" si="498"/>
        <v>-</v>
      </c>
      <c r="CJ281" s="116">
        <f t="shared" si="557"/>
        <v>0</v>
      </c>
      <c r="CK281" s="116">
        <f t="shared" si="558"/>
        <v>0</v>
      </c>
      <c r="CL281" s="116">
        <f t="shared" si="559"/>
        <v>0</v>
      </c>
      <c r="CM281" s="116">
        <f t="shared" si="560"/>
        <v>0</v>
      </c>
      <c r="CN281" s="116">
        <f t="shared" si="561"/>
        <v>0</v>
      </c>
      <c r="CO281" s="116">
        <f t="shared" si="562"/>
        <v>0</v>
      </c>
      <c r="CP281" s="116">
        <f t="shared" si="563"/>
        <v>0</v>
      </c>
      <c r="CQ281" s="116">
        <f t="shared" si="564"/>
        <v>0</v>
      </c>
      <c r="CR281" s="116">
        <f t="shared" si="565"/>
        <v>0</v>
      </c>
      <c r="CS281" s="116">
        <f t="shared" si="566"/>
        <v>0</v>
      </c>
      <c r="CT281" s="116">
        <f t="shared" si="567"/>
        <v>0</v>
      </c>
      <c r="CU281" s="116">
        <f t="shared" si="568"/>
        <v>0</v>
      </c>
      <c r="CV281" s="116">
        <f t="shared" si="569"/>
        <v>0</v>
      </c>
      <c r="CW281" s="116">
        <f t="shared" si="570"/>
        <v>0</v>
      </c>
      <c r="CX281" s="116">
        <f t="shared" si="571"/>
        <v>0</v>
      </c>
      <c r="CY281" s="116">
        <f t="shared" si="572"/>
        <v>0</v>
      </c>
      <c r="CZ281" s="116">
        <f t="shared" si="573"/>
        <v>0</v>
      </c>
      <c r="DA281" s="116">
        <f t="shared" si="574"/>
        <v>0</v>
      </c>
      <c r="DB281" s="116">
        <f t="shared" si="575"/>
        <v>0</v>
      </c>
      <c r="DC281" s="116">
        <f t="shared" si="576"/>
        <v>0</v>
      </c>
      <c r="DD281" s="116">
        <f t="shared" si="577"/>
        <v>0</v>
      </c>
      <c r="DE281" s="116">
        <f t="shared" si="578"/>
        <v>0</v>
      </c>
      <c r="DF281" s="116">
        <f t="shared" si="579"/>
        <v>0</v>
      </c>
      <c r="DG281" s="116">
        <f t="shared" si="580"/>
        <v>0</v>
      </c>
      <c r="DH281" s="116">
        <f t="shared" si="581"/>
        <v>0</v>
      </c>
      <c r="DI281" s="116">
        <f t="shared" si="582"/>
        <v>0</v>
      </c>
      <c r="DJ281" s="116">
        <f t="shared" si="583"/>
        <v>0</v>
      </c>
      <c r="DK281" s="116">
        <f t="shared" si="584"/>
        <v>0</v>
      </c>
      <c r="DL281" s="116">
        <f t="shared" si="585"/>
        <v>0</v>
      </c>
      <c r="DM281" s="116">
        <f t="shared" si="586"/>
        <v>0</v>
      </c>
      <c r="DN281" s="116">
        <f t="shared" si="587"/>
        <v>0</v>
      </c>
      <c r="DO281" s="116">
        <f t="shared" si="588"/>
        <v>0</v>
      </c>
      <c r="DP281" s="116">
        <f t="shared" si="589"/>
        <v>0</v>
      </c>
      <c r="DQ281" s="116">
        <f t="shared" si="590"/>
        <v>0</v>
      </c>
      <c r="DR281" s="116">
        <f t="shared" si="591"/>
        <v>0</v>
      </c>
      <c r="DS281" s="116">
        <f t="shared" si="592"/>
        <v>0</v>
      </c>
      <c r="DT281" s="116">
        <f t="shared" si="480"/>
        <v>0</v>
      </c>
      <c r="DU281" s="116">
        <f t="shared" si="593"/>
        <v>0</v>
      </c>
      <c r="DV281" s="116">
        <f t="shared" si="499"/>
        <v>0</v>
      </c>
      <c r="DW281" s="116">
        <f t="shared" si="500"/>
        <v>0</v>
      </c>
      <c r="DX281" s="114" t="b">
        <f t="shared" si="507"/>
        <v>0</v>
      </c>
      <c r="DY281" s="116" t="str">
        <f t="shared" si="594"/>
        <v>FAILED CHECKS</v>
      </c>
      <c r="DZ281" s="2"/>
      <c r="EA281" s="105" t="str">
        <f t="shared" si="508"/>
        <v/>
      </c>
      <c r="EB281" s="2"/>
      <c r="EC281" s="105" t="str">
        <f t="shared" si="509"/>
        <v/>
      </c>
      <c r="ED281" s="2"/>
      <c r="EE281" s="105" t="str">
        <f t="shared" si="510"/>
        <v/>
      </c>
      <c r="EF281" s="2"/>
      <c r="EG281" s="6">
        <f t="shared" si="596"/>
        <v>271</v>
      </c>
      <c r="EH281" s="2"/>
      <c r="EI281" s="29" t="str">
        <f>IF(ISBLANK('IP Rules'!P281),"",'IP Rules'!P281)</f>
        <v/>
      </c>
      <c r="EJ281" s="2"/>
      <c r="EK281" s="29" t="str">
        <f>IF(ISBLANK('IP Rules'!R281),"",'IP Rules'!R281)</f>
        <v/>
      </c>
      <c r="EL281" s="2"/>
      <c r="EM281" s="29" t="str">
        <f>IF(ISBLANK('IP Rules'!T281),"",'IP Rules'!T281)</f>
        <v/>
      </c>
      <c r="EN281" s="2"/>
      <c r="EO281" s="7" t="str">
        <f t="shared" si="501"/>
        <v>NO</v>
      </c>
      <c r="EP281" s="7" t="str">
        <f t="shared" si="502"/>
        <v>NO</v>
      </c>
      <c r="EQ281" s="7" t="str">
        <f t="shared" si="503"/>
        <v/>
      </c>
      <c r="ER281" s="7" t="str">
        <f t="shared" si="504"/>
        <v/>
      </c>
      <c r="ES281" s="7" t="str">
        <f>IF(AND(ISNUMBER('IP Rules'!R281),'IP Rules'!R281&gt;=0,'IP Rules'!R281&lt;=65535),"GOOD","BAD")</f>
        <v>BAD</v>
      </c>
      <c r="ET281" s="7" t="str">
        <f>IF(OR(AND(ISNUMBER('IP Rules'!T281),'IP Rules'!T281&gt;=1,'IP Rules'!T281&lt;=65535,'IP Rules'!R281&lt;'IP Rules'!T281),'IP Rules'!T281=""),"GOOD","BAD")</f>
        <v>GOOD</v>
      </c>
      <c r="EU281" s="9" t="str">
        <f t="shared" si="505"/>
        <v/>
      </c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</row>
    <row r="282" spans="1:211" ht="15.75" thickBot="1">
      <c r="A282" s="2"/>
      <c r="B282" s="6">
        <f t="shared" si="595"/>
        <v>272</v>
      </c>
      <c r="C282" s="2"/>
      <c r="D282" s="48" t="str">
        <f>IF(ISBLANK('IP Rules'!H282),"",'IP Rules'!H282)</f>
        <v/>
      </c>
      <c r="E282" s="52" t="str">
        <f t="shared" si="511"/>
        <v/>
      </c>
      <c r="F282" s="52" t="str">
        <f t="shared" si="512"/>
        <v/>
      </c>
      <c r="G282" s="52" t="str">
        <f t="shared" si="513"/>
        <v/>
      </c>
      <c r="H282" s="52" t="str">
        <f t="shared" si="514"/>
        <v/>
      </c>
      <c r="I282" s="52" t="str">
        <f t="shared" si="515"/>
        <v/>
      </c>
      <c r="J282" s="52" t="str">
        <f t="shared" si="516"/>
        <v/>
      </c>
      <c r="K282" s="52" t="str">
        <f t="shared" si="517"/>
        <v/>
      </c>
      <c r="L282" s="52" t="str">
        <f t="shared" si="518"/>
        <v/>
      </c>
      <c r="M282" s="2"/>
      <c r="N282" s="52" t="str">
        <f t="shared" si="519"/>
        <v/>
      </c>
      <c r="O282" s="2"/>
      <c r="P282" s="103" t="str">
        <f>IF(UPPER('IP Rules'!H282)="ANY","",IF(LEN(TRIM('IP Rules'!J282))=0,"",'IP Rules'!J282))</f>
        <v/>
      </c>
      <c r="Q282" s="7" t="str">
        <f t="shared" si="520"/>
        <v/>
      </c>
      <c r="R282" s="109" t="str">
        <f t="shared" si="521"/>
        <v>MISSING</v>
      </c>
      <c r="S282" s="109" t="str">
        <f t="shared" si="522"/>
        <v>MISSING</v>
      </c>
      <c r="T282" s="109" t="str">
        <f t="shared" si="523"/>
        <v>MISSING</v>
      </c>
      <c r="U282" s="110" t="str">
        <f t="shared" si="524"/>
        <v>ERROR</v>
      </c>
      <c r="V282" s="111" t="str">
        <f t="shared" si="525"/>
        <v>ERROR</v>
      </c>
      <c r="W282" s="111" t="str">
        <f t="shared" si="526"/>
        <v>ERROR</v>
      </c>
      <c r="X282" s="111" t="str">
        <f t="shared" si="527"/>
        <v>ERROR</v>
      </c>
      <c r="Y282" s="109" t="str">
        <f t="shared" si="528"/>
        <v>ERROR</v>
      </c>
      <c r="Z282" s="110" t="str">
        <f t="shared" si="529"/>
        <v>ERROR</v>
      </c>
      <c r="AA282" s="109" t="str">
        <f t="shared" si="530"/>
        <v>ERROR</v>
      </c>
      <c r="AB282" s="109" t="str">
        <f t="shared" si="531"/>
        <v>ERROR</v>
      </c>
      <c r="AC282" s="109" t="str">
        <f t="shared" si="532"/>
        <v>ERROR</v>
      </c>
      <c r="AD282" s="109" t="str">
        <f t="shared" si="533"/>
        <v>ERROR</v>
      </c>
      <c r="AE282" s="110" t="str">
        <f t="shared" si="534"/>
        <v>ERROR</v>
      </c>
      <c r="AF282" s="7" t="str">
        <f t="shared" si="535"/>
        <v/>
      </c>
      <c r="AG282" s="104" t="str">
        <f t="shared" si="536"/>
        <v/>
      </c>
      <c r="AH282" s="104" t="str">
        <f t="shared" si="537"/>
        <v/>
      </c>
      <c r="AI282" s="104" t="str">
        <f t="shared" si="538"/>
        <v/>
      </c>
      <c r="AJ282" s="114" t="str">
        <f>IF(AND(Q282&lt;&gt;"ERROR",UPPER('IP Rules'!D282)="GLOBAL",UPPER(N282)="ANY"),"All_IPs","")</f>
        <v/>
      </c>
      <c r="AK282" s="114" t="str">
        <f>IF(AND(Q282&lt;&gt;"ERROR",UPPER('IP Rules'!D282)="NATIONAL",UPPER(N282)="ANY"),"GRP_ALL_CNSP_SUBNETS","")</f>
        <v/>
      </c>
      <c r="AL282" s="104" t="str">
        <f>IF(LEN(TRIM(D282))=0,"",IF(AND(Q282&lt;&gt;"ERROR",UPPER('IP Rules'!H282)&lt;&gt;"ANY"),AI282&amp;N282&amp;"_"&amp;AG282,""))</f>
        <v/>
      </c>
      <c r="AM282" s="109" t="str">
        <f t="shared" si="539"/>
        <v>FAILED CHECKS</v>
      </c>
      <c r="AN282" s="2"/>
      <c r="AO282" s="62" t="str">
        <f t="shared" si="506"/>
        <v/>
      </c>
      <c r="AP282" s="26"/>
      <c r="AQ282" s="62" t="str">
        <f t="shared" si="540"/>
        <v/>
      </c>
      <c r="AR282" s="26"/>
      <c r="AS282" s="6">
        <f>'IP Rules'!F282</f>
        <v>0</v>
      </c>
      <c r="AT282" s="2"/>
      <c r="AU282" s="6">
        <f t="shared" si="541"/>
        <v>272</v>
      </c>
      <c r="AV282" s="2"/>
      <c r="AW282" s="46" t="str">
        <f>IF(ISBLANK('IP Rules'!L282),"",'IP Rules'!L282)</f>
        <v/>
      </c>
      <c r="AX282" s="2"/>
      <c r="AY282" s="52" t="str">
        <f t="shared" si="542"/>
        <v/>
      </c>
      <c r="AZ282" s="52" t="str">
        <f t="shared" si="543"/>
        <v/>
      </c>
      <c r="BA282" s="52" t="str">
        <f t="shared" si="544"/>
        <v/>
      </c>
      <c r="BB282" s="52" t="str">
        <f t="shared" si="545"/>
        <v/>
      </c>
      <c r="BC282" s="52" t="str">
        <f t="shared" si="546"/>
        <v/>
      </c>
      <c r="BD282" s="52" t="str">
        <f t="shared" si="547"/>
        <v/>
      </c>
      <c r="BE282" s="52" t="str">
        <f t="shared" si="548"/>
        <v/>
      </c>
      <c r="BF282" s="52" t="str">
        <f t="shared" si="549"/>
        <v/>
      </c>
      <c r="BG282" s="52" t="str">
        <f t="shared" si="550"/>
        <v/>
      </c>
      <c r="BH282" s="2"/>
      <c r="BI282" s="103" t="str">
        <f>IF(ISBLANK('IP Rules'!N282),"",'IP Rules'!N282)</f>
        <v/>
      </c>
      <c r="BJ282" s="110" t="str">
        <f t="shared" si="481"/>
        <v/>
      </c>
      <c r="BK282" s="109" t="str">
        <f t="shared" si="482"/>
        <v>MISSING</v>
      </c>
      <c r="BL282" s="109" t="str">
        <f t="shared" si="483"/>
        <v>MISSING</v>
      </c>
      <c r="BM282" s="109" t="str">
        <f t="shared" si="484"/>
        <v>MISSING</v>
      </c>
      <c r="BN282" s="110" t="str">
        <f t="shared" si="485"/>
        <v>ERROR</v>
      </c>
      <c r="BO282" s="111" t="str">
        <f t="shared" si="486"/>
        <v>ERROR</v>
      </c>
      <c r="BP282" s="111" t="str">
        <f t="shared" si="487"/>
        <v>ERROR</v>
      </c>
      <c r="BQ282" s="111" t="str">
        <f t="shared" si="488"/>
        <v>ERROR</v>
      </c>
      <c r="BR282" s="109" t="str">
        <f t="shared" si="489"/>
        <v>ERROR</v>
      </c>
      <c r="BS282" s="110" t="str">
        <f t="shared" si="490"/>
        <v>ERROR</v>
      </c>
      <c r="BT282" s="109" t="str">
        <f t="shared" si="551"/>
        <v>ERROR</v>
      </c>
      <c r="BU282" s="109" t="str">
        <f t="shared" si="552"/>
        <v>ERROR</v>
      </c>
      <c r="BV282" s="109" t="str">
        <f t="shared" si="553"/>
        <v>ERROR</v>
      </c>
      <c r="BW282" s="109" t="str">
        <f t="shared" si="554"/>
        <v>ERROR</v>
      </c>
      <c r="BX282" s="110" t="str">
        <f t="shared" si="491"/>
        <v>ERROR</v>
      </c>
      <c r="BY282" s="110" t="str">
        <f t="shared" si="597"/>
        <v/>
      </c>
      <c r="BZ282" s="117" t="str">
        <f t="shared" si="555"/>
        <v>OK</v>
      </c>
      <c r="CA282" s="104" t="str">
        <f t="shared" si="492"/>
        <v/>
      </c>
      <c r="CB282" s="104" t="str">
        <f t="shared" si="493"/>
        <v/>
      </c>
      <c r="CC282" s="104" t="str">
        <f t="shared" si="494"/>
        <v/>
      </c>
      <c r="CD282" s="109" t="str">
        <f t="shared" si="556"/>
        <v>FAILED CHECKS</v>
      </c>
      <c r="CE282" s="22"/>
      <c r="CF282" s="116" t="str">
        <f t="shared" si="495"/>
        <v>ERROR</v>
      </c>
      <c r="CG282" s="116" t="str">
        <f t="shared" si="496"/>
        <v>-</v>
      </c>
      <c r="CH282" s="116" t="str">
        <f t="shared" si="497"/>
        <v>-</v>
      </c>
      <c r="CI282" s="116" t="str">
        <f t="shared" si="498"/>
        <v>-</v>
      </c>
      <c r="CJ282" s="116">
        <f t="shared" si="557"/>
        <v>0</v>
      </c>
      <c r="CK282" s="116">
        <f t="shared" si="558"/>
        <v>0</v>
      </c>
      <c r="CL282" s="116">
        <f t="shared" si="559"/>
        <v>0</v>
      </c>
      <c r="CM282" s="116">
        <f t="shared" si="560"/>
        <v>0</v>
      </c>
      <c r="CN282" s="116">
        <f t="shared" si="561"/>
        <v>0</v>
      </c>
      <c r="CO282" s="116">
        <f t="shared" si="562"/>
        <v>0</v>
      </c>
      <c r="CP282" s="116">
        <f t="shared" si="563"/>
        <v>0</v>
      </c>
      <c r="CQ282" s="116">
        <f t="shared" si="564"/>
        <v>0</v>
      </c>
      <c r="CR282" s="116">
        <f t="shared" si="565"/>
        <v>0</v>
      </c>
      <c r="CS282" s="116">
        <f t="shared" si="566"/>
        <v>0</v>
      </c>
      <c r="CT282" s="116">
        <f t="shared" si="567"/>
        <v>0</v>
      </c>
      <c r="CU282" s="116">
        <f t="shared" si="568"/>
        <v>0</v>
      </c>
      <c r="CV282" s="116">
        <f t="shared" si="569"/>
        <v>0</v>
      </c>
      <c r="CW282" s="116">
        <f t="shared" si="570"/>
        <v>0</v>
      </c>
      <c r="CX282" s="116">
        <f t="shared" si="571"/>
        <v>0</v>
      </c>
      <c r="CY282" s="116">
        <f t="shared" si="572"/>
        <v>0</v>
      </c>
      <c r="CZ282" s="116">
        <f t="shared" si="573"/>
        <v>0</v>
      </c>
      <c r="DA282" s="116">
        <f t="shared" si="574"/>
        <v>0</v>
      </c>
      <c r="DB282" s="116">
        <f t="shared" si="575"/>
        <v>0</v>
      </c>
      <c r="DC282" s="116">
        <f t="shared" si="576"/>
        <v>0</v>
      </c>
      <c r="DD282" s="116">
        <f t="shared" si="577"/>
        <v>0</v>
      </c>
      <c r="DE282" s="116">
        <f t="shared" si="578"/>
        <v>0</v>
      </c>
      <c r="DF282" s="116">
        <f t="shared" si="579"/>
        <v>0</v>
      </c>
      <c r="DG282" s="116">
        <f t="shared" si="580"/>
        <v>0</v>
      </c>
      <c r="DH282" s="116">
        <f t="shared" si="581"/>
        <v>0</v>
      </c>
      <c r="DI282" s="116">
        <f t="shared" si="582"/>
        <v>0</v>
      </c>
      <c r="DJ282" s="116">
        <f t="shared" si="583"/>
        <v>0</v>
      </c>
      <c r="DK282" s="116">
        <f t="shared" si="584"/>
        <v>0</v>
      </c>
      <c r="DL282" s="116">
        <f t="shared" si="585"/>
        <v>0</v>
      </c>
      <c r="DM282" s="116">
        <f t="shared" si="586"/>
        <v>0</v>
      </c>
      <c r="DN282" s="116">
        <f t="shared" si="587"/>
        <v>0</v>
      </c>
      <c r="DO282" s="116">
        <f t="shared" si="588"/>
        <v>0</v>
      </c>
      <c r="DP282" s="116">
        <f t="shared" si="589"/>
        <v>0</v>
      </c>
      <c r="DQ282" s="116">
        <f t="shared" si="590"/>
        <v>0</v>
      </c>
      <c r="DR282" s="116">
        <f t="shared" si="591"/>
        <v>0</v>
      </c>
      <c r="DS282" s="116">
        <f t="shared" si="592"/>
        <v>0</v>
      </c>
      <c r="DT282" s="116">
        <f t="shared" si="480"/>
        <v>0</v>
      </c>
      <c r="DU282" s="116">
        <f t="shared" si="593"/>
        <v>0</v>
      </c>
      <c r="DV282" s="116">
        <f t="shared" si="499"/>
        <v>0</v>
      </c>
      <c r="DW282" s="116">
        <f t="shared" si="500"/>
        <v>0</v>
      </c>
      <c r="DX282" s="114" t="b">
        <f t="shared" si="507"/>
        <v>0</v>
      </c>
      <c r="DY282" s="116" t="str">
        <f t="shared" si="594"/>
        <v>FAILED CHECKS</v>
      </c>
      <c r="DZ282" s="2"/>
      <c r="EA282" s="105" t="str">
        <f t="shared" si="508"/>
        <v/>
      </c>
      <c r="EB282" s="2"/>
      <c r="EC282" s="105" t="str">
        <f t="shared" si="509"/>
        <v/>
      </c>
      <c r="ED282" s="2"/>
      <c r="EE282" s="105" t="str">
        <f t="shared" si="510"/>
        <v/>
      </c>
      <c r="EF282" s="2"/>
      <c r="EG282" s="6">
        <f t="shared" si="596"/>
        <v>272</v>
      </c>
      <c r="EH282" s="2"/>
      <c r="EI282" s="29" t="str">
        <f>IF(ISBLANK('IP Rules'!P282),"",'IP Rules'!P282)</f>
        <v/>
      </c>
      <c r="EJ282" s="2"/>
      <c r="EK282" s="29" t="str">
        <f>IF(ISBLANK('IP Rules'!R282),"",'IP Rules'!R282)</f>
        <v/>
      </c>
      <c r="EL282" s="2"/>
      <c r="EM282" s="29" t="str">
        <f>IF(ISBLANK('IP Rules'!T282),"",'IP Rules'!T282)</f>
        <v/>
      </c>
      <c r="EN282" s="2"/>
      <c r="EO282" s="7" t="str">
        <f t="shared" si="501"/>
        <v>NO</v>
      </c>
      <c r="EP282" s="7" t="str">
        <f t="shared" si="502"/>
        <v>NO</v>
      </c>
      <c r="EQ282" s="7" t="str">
        <f t="shared" si="503"/>
        <v/>
      </c>
      <c r="ER282" s="7" t="str">
        <f t="shared" si="504"/>
        <v/>
      </c>
      <c r="ES282" s="7" t="str">
        <f>IF(AND(ISNUMBER('IP Rules'!R282),'IP Rules'!R282&gt;=0,'IP Rules'!R282&lt;=65535),"GOOD","BAD")</f>
        <v>BAD</v>
      </c>
      <c r="ET282" s="7" t="str">
        <f>IF(OR(AND(ISNUMBER('IP Rules'!T282),'IP Rules'!T282&gt;=1,'IP Rules'!T282&lt;=65535,'IP Rules'!R282&lt;'IP Rules'!T282),'IP Rules'!T282=""),"GOOD","BAD")</f>
        <v>GOOD</v>
      </c>
      <c r="EU282" s="9" t="str">
        <f t="shared" si="505"/>
        <v/>
      </c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</row>
    <row r="283" spans="1:211" ht="15.75" thickBot="1">
      <c r="A283" s="2"/>
      <c r="B283" s="6">
        <f t="shared" si="595"/>
        <v>273</v>
      </c>
      <c r="C283" s="2"/>
      <c r="D283" s="48" t="str">
        <f>IF(ISBLANK('IP Rules'!H283),"",'IP Rules'!H283)</f>
        <v/>
      </c>
      <c r="E283" s="52" t="str">
        <f t="shared" si="511"/>
        <v/>
      </c>
      <c r="F283" s="52" t="str">
        <f t="shared" si="512"/>
        <v/>
      </c>
      <c r="G283" s="52" t="str">
        <f t="shared" si="513"/>
        <v/>
      </c>
      <c r="H283" s="52" t="str">
        <f t="shared" si="514"/>
        <v/>
      </c>
      <c r="I283" s="52" t="str">
        <f t="shared" si="515"/>
        <v/>
      </c>
      <c r="J283" s="52" t="str">
        <f t="shared" si="516"/>
        <v/>
      </c>
      <c r="K283" s="52" t="str">
        <f t="shared" si="517"/>
        <v/>
      </c>
      <c r="L283" s="52" t="str">
        <f t="shared" si="518"/>
        <v/>
      </c>
      <c r="M283" s="2"/>
      <c r="N283" s="52" t="str">
        <f t="shared" si="519"/>
        <v/>
      </c>
      <c r="O283" s="2"/>
      <c r="P283" s="103" t="str">
        <f>IF(UPPER('IP Rules'!H283)="ANY","",IF(LEN(TRIM('IP Rules'!J283))=0,"",'IP Rules'!J283))</f>
        <v/>
      </c>
      <c r="Q283" s="7" t="str">
        <f t="shared" si="520"/>
        <v/>
      </c>
      <c r="R283" s="109" t="str">
        <f t="shared" si="521"/>
        <v>MISSING</v>
      </c>
      <c r="S283" s="109" t="str">
        <f t="shared" si="522"/>
        <v>MISSING</v>
      </c>
      <c r="T283" s="109" t="str">
        <f t="shared" si="523"/>
        <v>MISSING</v>
      </c>
      <c r="U283" s="110" t="str">
        <f t="shared" si="524"/>
        <v>ERROR</v>
      </c>
      <c r="V283" s="111" t="str">
        <f t="shared" si="525"/>
        <v>ERROR</v>
      </c>
      <c r="W283" s="111" t="str">
        <f t="shared" si="526"/>
        <v>ERROR</v>
      </c>
      <c r="X283" s="111" t="str">
        <f t="shared" si="527"/>
        <v>ERROR</v>
      </c>
      <c r="Y283" s="109" t="str">
        <f t="shared" si="528"/>
        <v>ERROR</v>
      </c>
      <c r="Z283" s="110" t="str">
        <f t="shared" si="529"/>
        <v>ERROR</v>
      </c>
      <c r="AA283" s="109" t="str">
        <f t="shared" si="530"/>
        <v>ERROR</v>
      </c>
      <c r="AB283" s="109" t="str">
        <f t="shared" si="531"/>
        <v>ERROR</v>
      </c>
      <c r="AC283" s="109" t="str">
        <f t="shared" si="532"/>
        <v>ERROR</v>
      </c>
      <c r="AD283" s="109" t="str">
        <f t="shared" si="533"/>
        <v>ERROR</v>
      </c>
      <c r="AE283" s="110" t="str">
        <f t="shared" si="534"/>
        <v>ERROR</v>
      </c>
      <c r="AF283" s="7" t="str">
        <f t="shared" si="535"/>
        <v/>
      </c>
      <c r="AG283" s="104" t="str">
        <f t="shared" si="536"/>
        <v/>
      </c>
      <c r="AH283" s="104" t="str">
        <f t="shared" si="537"/>
        <v/>
      </c>
      <c r="AI283" s="104" t="str">
        <f t="shared" si="538"/>
        <v/>
      </c>
      <c r="AJ283" s="114" t="str">
        <f>IF(AND(Q283&lt;&gt;"ERROR",UPPER('IP Rules'!D283)="GLOBAL",UPPER(N283)="ANY"),"All_IPs","")</f>
        <v/>
      </c>
      <c r="AK283" s="114" t="str">
        <f>IF(AND(Q283&lt;&gt;"ERROR",UPPER('IP Rules'!D283)="NATIONAL",UPPER(N283)="ANY"),"GRP_ALL_CNSP_SUBNETS","")</f>
        <v/>
      </c>
      <c r="AL283" s="104" t="str">
        <f>IF(LEN(TRIM(D283))=0,"",IF(AND(Q283&lt;&gt;"ERROR",UPPER('IP Rules'!H283)&lt;&gt;"ANY"),AI283&amp;N283&amp;"_"&amp;AG283,""))</f>
        <v/>
      </c>
      <c r="AM283" s="109" t="str">
        <f t="shared" si="539"/>
        <v>FAILED CHECKS</v>
      </c>
      <c r="AN283" s="2"/>
      <c r="AO283" s="62" t="str">
        <f t="shared" si="506"/>
        <v/>
      </c>
      <c r="AP283" s="26"/>
      <c r="AQ283" s="62" t="str">
        <f t="shared" si="540"/>
        <v/>
      </c>
      <c r="AR283" s="26"/>
      <c r="AS283" s="6">
        <f>'IP Rules'!F283</f>
        <v>0</v>
      </c>
      <c r="AT283" s="2"/>
      <c r="AU283" s="6">
        <f t="shared" si="541"/>
        <v>273</v>
      </c>
      <c r="AV283" s="2"/>
      <c r="AW283" s="46" t="str">
        <f>IF(ISBLANK('IP Rules'!L283),"",'IP Rules'!L283)</f>
        <v/>
      </c>
      <c r="AX283" s="2"/>
      <c r="AY283" s="52" t="str">
        <f t="shared" si="542"/>
        <v/>
      </c>
      <c r="AZ283" s="52" t="str">
        <f t="shared" si="543"/>
        <v/>
      </c>
      <c r="BA283" s="52" t="str">
        <f t="shared" si="544"/>
        <v/>
      </c>
      <c r="BB283" s="52" t="str">
        <f t="shared" si="545"/>
        <v/>
      </c>
      <c r="BC283" s="52" t="str">
        <f t="shared" si="546"/>
        <v/>
      </c>
      <c r="BD283" s="52" t="str">
        <f t="shared" si="547"/>
        <v/>
      </c>
      <c r="BE283" s="52" t="str">
        <f t="shared" si="548"/>
        <v/>
      </c>
      <c r="BF283" s="52" t="str">
        <f t="shared" si="549"/>
        <v/>
      </c>
      <c r="BG283" s="52" t="str">
        <f t="shared" si="550"/>
        <v/>
      </c>
      <c r="BH283" s="2"/>
      <c r="BI283" s="103" t="str">
        <f>IF(ISBLANK('IP Rules'!N283),"",'IP Rules'!N283)</f>
        <v/>
      </c>
      <c r="BJ283" s="110" t="str">
        <f t="shared" si="481"/>
        <v/>
      </c>
      <c r="BK283" s="109" t="str">
        <f t="shared" si="482"/>
        <v>MISSING</v>
      </c>
      <c r="BL283" s="109" t="str">
        <f t="shared" si="483"/>
        <v>MISSING</v>
      </c>
      <c r="BM283" s="109" t="str">
        <f t="shared" si="484"/>
        <v>MISSING</v>
      </c>
      <c r="BN283" s="110" t="str">
        <f t="shared" si="485"/>
        <v>ERROR</v>
      </c>
      <c r="BO283" s="111" t="str">
        <f t="shared" si="486"/>
        <v>ERROR</v>
      </c>
      <c r="BP283" s="111" t="str">
        <f t="shared" si="487"/>
        <v>ERROR</v>
      </c>
      <c r="BQ283" s="111" t="str">
        <f t="shared" si="488"/>
        <v>ERROR</v>
      </c>
      <c r="BR283" s="109" t="str">
        <f t="shared" si="489"/>
        <v>ERROR</v>
      </c>
      <c r="BS283" s="110" t="str">
        <f t="shared" si="490"/>
        <v>ERROR</v>
      </c>
      <c r="BT283" s="109" t="str">
        <f t="shared" si="551"/>
        <v>ERROR</v>
      </c>
      <c r="BU283" s="109" t="str">
        <f t="shared" si="552"/>
        <v>ERROR</v>
      </c>
      <c r="BV283" s="109" t="str">
        <f t="shared" si="553"/>
        <v>ERROR</v>
      </c>
      <c r="BW283" s="109" t="str">
        <f t="shared" si="554"/>
        <v>ERROR</v>
      </c>
      <c r="BX283" s="110" t="str">
        <f t="shared" si="491"/>
        <v>ERROR</v>
      </c>
      <c r="BY283" s="110" t="str">
        <f t="shared" si="597"/>
        <v/>
      </c>
      <c r="BZ283" s="117" t="str">
        <f t="shared" si="555"/>
        <v>OK</v>
      </c>
      <c r="CA283" s="104" t="str">
        <f t="shared" si="492"/>
        <v/>
      </c>
      <c r="CB283" s="104" t="str">
        <f t="shared" si="493"/>
        <v/>
      </c>
      <c r="CC283" s="104" t="str">
        <f t="shared" si="494"/>
        <v/>
      </c>
      <c r="CD283" s="109" t="str">
        <f t="shared" si="556"/>
        <v>FAILED CHECKS</v>
      </c>
      <c r="CE283" s="22"/>
      <c r="CF283" s="116" t="str">
        <f t="shared" si="495"/>
        <v>ERROR</v>
      </c>
      <c r="CG283" s="116" t="str">
        <f t="shared" si="496"/>
        <v>-</v>
      </c>
      <c r="CH283" s="116" t="str">
        <f t="shared" si="497"/>
        <v>-</v>
      </c>
      <c r="CI283" s="116" t="str">
        <f t="shared" si="498"/>
        <v>-</v>
      </c>
      <c r="CJ283" s="116">
        <f t="shared" si="557"/>
        <v>0</v>
      </c>
      <c r="CK283" s="116">
        <f t="shared" si="558"/>
        <v>0</v>
      </c>
      <c r="CL283" s="116">
        <f t="shared" si="559"/>
        <v>0</v>
      </c>
      <c r="CM283" s="116">
        <f t="shared" si="560"/>
        <v>0</v>
      </c>
      <c r="CN283" s="116">
        <f t="shared" si="561"/>
        <v>0</v>
      </c>
      <c r="CO283" s="116">
        <f t="shared" si="562"/>
        <v>0</v>
      </c>
      <c r="CP283" s="116">
        <f t="shared" si="563"/>
        <v>0</v>
      </c>
      <c r="CQ283" s="116">
        <f t="shared" si="564"/>
        <v>0</v>
      </c>
      <c r="CR283" s="116">
        <f t="shared" si="565"/>
        <v>0</v>
      </c>
      <c r="CS283" s="116">
        <f t="shared" si="566"/>
        <v>0</v>
      </c>
      <c r="CT283" s="116">
        <f t="shared" si="567"/>
        <v>0</v>
      </c>
      <c r="CU283" s="116">
        <f t="shared" si="568"/>
        <v>0</v>
      </c>
      <c r="CV283" s="116">
        <f t="shared" si="569"/>
        <v>0</v>
      </c>
      <c r="CW283" s="116">
        <f t="shared" si="570"/>
        <v>0</v>
      </c>
      <c r="CX283" s="116">
        <f t="shared" si="571"/>
        <v>0</v>
      </c>
      <c r="CY283" s="116">
        <f t="shared" si="572"/>
        <v>0</v>
      </c>
      <c r="CZ283" s="116">
        <f t="shared" si="573"/>
        <v>0</v>
      </c>
      <c r="DA283" s="116">
        <f t="shared" si="574"/>
        <v>0</v>
      </c>
      <c r="DB283" s="116">
        <f t="shared" si="575"/>
        <v>0</v>
      </c>
      <c r="DC283" s="116">
        <f t="shared" si="576"/>
        <v>0</v>
      </c>
      <c r="DD283" s="116">
        <f t="shared" si="577"/>
        <v>0</v>
      </c>
      <c r="DE283" s="116">
        <f t="shared" si="578"/>
        <v>0</v>
      </c>
      <c r="DF283" s="116">
        <f t="shared" si="579"/>
        <v>0</v>
      </c>
      <c r="DG283" s="116">
        <f t="shared" si="580"/>
        <v>0</v>
      </c>
      <c r="DH283" s="116">
        <f t="shared" si="581"/>
        <v>0</v>
      </c>
      <c r="DI283" s="116">
        <f t="shared" si="582"/>
        <v>0</v>
      </c>
      <c r="DJ283" s="116">
        <f t="shared" si="583"/>
        <v>0</v>
      </c>
      <c r="DK283" s="116">
        <f t="shared" si="584"/>
        <v>0</v>
      </c>
      <c r="DL283" s="116">
        <f t="shared" si="585"/>
        <v>0</v>
      </c>
      <c r="DM283" s="116">
        <f t="shared" si="586"/>
        <v>0</v>
      </c>
      <c r="DN283" s="116">
        <f t="shared" si="587"/>
        <v>0</v>
      </c>
      <c r="DO283" s="116">
        <f t="shared" si="588"/>
        <v>0</v>
      </c>
      <c r="DP283" s="116">
        <f t="shared" si="589"/>
        <v>0</v>
      </c>
      <c r="DQ283" s="116">
        <f t="shared" si="590"/>
        <v>0</v>
      </c>
      <c r="DR283" s="116">
        <f t="shared" si="591"/>
        <v>0</v>
      </c>
      <c r="DS283" s="116">
        <f t="shared" si="592"/>
        <v>0</v>
      </c>
      <c r="DT283" s="116">
        <f t="shared" ref="DT283:DT346" si="598">LEN($BG283)-LEN(SUBSTITUTE($BG283,"0",""))</f>
        <v>0</v>
      </c>
      <c r="DU283" s="116">
        <f t="shared" si="593"/>
        <v>0</v>
      </c>
      <c r="DV283" s="116">
        <f t="shared" si="499"/>
        <v>0</v>
      </c>
      <c r="DW283" s="116">
        <f t="shared" si="500"/>
        <v>0</v>
      </c>
      <c r="DX283" s="114" t="b">
        <f t="shared" si="507"/>
        <v>0</v>
      </c>
      <c r="DY283" s="116" t="str">
        <f t="shared" si="594"/>
        <v>FAILED CHECKS</v>
      </c>
      <c r="DZ283" s="2"/>
      <c r="EA283" s="105" t="str">
        <f t="shared" si="508"/>
        <v/>
      </c>
      <c r="EB283" s="2"/>
      <c r="EC283" s="105" t="str">
        <f t="shared" si="509"/>
        <v/>
      </c>
      <c r="ED283" s="2"/>
      <c r="EE283" s="105" t="str">
        <f t="shared" si="510"/>
        <v/>
      </c>
      <c r="EF283" s="2"/>
      <c r="EG283" s="6">
        <f t="shared" si="596"/>
        <v>273</v>
      </c>
      <c r="EH283" s="2"/>
      <c r="EI283" s="29" t="str">
        <f>IF(ISBLANK('IP Rules'!P283),"",'IP Rules'!P283)</f>
        <v/>
      </c>
      <c r="EJ283" s="2"/>
      <c r="EK283" s="29" t="str">
        <f>IF(ISBLANK('IP Rules'!R283),"",'IP Rules'!R283)</f>
        <v/>
      </c>
      <c r="EL283" s="2"/>
      <c r="EM283" s="29" t="str">
        <f>IF(ISBLANK('IP Rules'!T283),"",'IP Rules'!T283)</f>
        <v/>
      </c>
      <c r="EN283" s="2"/>
      <c r="EO283" s="7" t="str">
        <f t="shared" si="501"/>
        <v>NO</v>
      </c>
      <c r="EP283" s="7" t="str">
        <f t="shared" si="502"/>
        <v>NO</v>
      </c>
      <c r="EQ283" s="7" t="str">
        <f t="shared" si="503"/>
        <v/>
      </c>
      <c r="ER283" s="7" t="str">
        <f t="shared" si="504"/>
        <v/>
      </c>
      <c r="ES283" s="7" t="str">
        <f>IF(AND(ISNUMBER('IP Rules'!R283),'IP Rules'!R283&gt;=0,'IP Rules'!R283&lt;=65535),"GOOD","BAD")</f>
        <v>BAD</v>
      </c>
      <c r="ET283" s="7" t="str">
        <f>IF(OR(AND(ISNUMBER('IP Rules'!T283),'IP Rules'!T283&gt;=1,'IP Rules'!T283&lt;=65535,'IP Rules'!R283&lt;'IP Rules'!T283),'IP Rules'!T283=""),"GOOD","BAD")</f>
        <v>GOOD</v>
      </c>
      <c r="EU283" s="9" t="str">
        <f t="shared" si="505"/>
        <v/>
      </c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</row>
    <row r="284" spans="1:211" ht="15.75" thickBot="1">
      <c r="A284" s="2"/>
      <c r="B284" s="6">
        <f t="shared" si="595"/>
        <v>274</v>
      </c>
      <c r="C284" s="2"/>
      <c r="D284" s="48" t="str">
        <f>IF(ISBLANK('IP Rules'!H284),"",'IP Rules'!H284)</f>
        <v/>
      </c>
      <c r="E284" s="52" t="str">
        <f t="shared" si="511"/>
        <v/>
      </c>
      <c r="F284" s="52" t="str">
        <f t="shared" si="512"/>
        <v/>
      </c>
      <c r="G284" s="52" t="str">
        <f t="shared" si="513"/>
        <v/>
      </c>
      <c r="H284" s="52" t="str">
        <f t="shared" si="514"/>
        <v/>
      </c>
      <c r="I284" s="52" t="str">
        <f t="shared" si="515"/>
        <v/>
      </c>
      <c r="J284" s="52" t="str">
        <f t="shared" si="516"/>
        <v/>
      </c>
      <c r="K284" s="52" t="str">
        <f t="shared" si="517"/>
        <v/>
      </c>
      <c r="L284" s="52" t="str">
        <f t="shared" si="518"/>
        <v/>
      </c>
      <c r="M284" s="2"/>
      <c r="N284" s="52" t="str">
        <f t="shared" si="519"/>
        <v/>
      </c>
      <c r="O284" s="2"/>
      <c r="P284" s="103" t="str">
        <f>IF(UPPER('IP Rules'!H284)="ANY","",IF(LEN(TRIM('IP Rules'!J284))=0,"",'IP Rules'!J284))</f>
        <v/>
      </c>
      <c r="Q284" s="7" t="str">
        <f t="shared" si="520"/>
        <v/>
      </c>
      <c r="R284" s="109" t="str">
        <f t="shared" si="521"/>
        <v>MISSING</v>
      </c>
      <c r="S284" s="109" t="str">
        <f t="shared" si="522"/>
        <v>MISSING</v>
      </c>
      <c r="T284" s="109" t="str">
        <f t="shared" si="523"/>
        <v>MISSING</v>
      </c>
      <c r="U284" s="110" t="str">
        <f t="shared" si="524"/>
        <v>ERROR</v>
      </c>
      <c r="V284" s="111" t="str">
        <f t="shared" si="525"/>
        <v>ERROR</v>
      </c>
      <c r="W284" s="111" t="str">
        <f t="shared" si="526"/>
        <v>ERROR</v>
      </c>
      <c r="X284" s="111" t="str">
        <f t="shared" si="527"/>
        <v>ERROR</v>
      </c>
      <c r="Y284" s="109" t="str">
        <f t="shared" si="528"/>
        <v>ERROR</v>
      </c>
      <c r="Z284" s="110" t="str">
        <f t="shared" si="529"/>
        <v>ERROR</v>
      </c>
      <c r="AA284" s="109" t="str">
        <f t="shared" si="530"/>
        <v>ERROR</v>
      </c>
      <c r="AB284" s="109" t="str">
        <f t="shared" si="531"/>
        <v>ERROR</v>
      </c>
      <c r="AC284" s="109" t="str">
        <f t="shared" si="532"/>
        <v>ERROR</v>
      </c>
      <c r="AD284" s="109" t="str">
        <f t="shared" si="533"/>
        <v>ERROR</v>
      </c>
      <c r="AE284" s="110" t="str">
        <f t="shared" si="534"/>
        <v>ERROR</v>
      </c>
      <c r="AF284" s="7" t="str">
        <f t="shared" si="535"/>
        <v/>
      </c>
      <c r="AG284" s="104" t="str">
        <f t="shared" si="536"/>
        <v/>
      </c>
      <c r="AH284" s="104" t="str">
        <f t="shared" si="537"/>
        <v/>
      </c>
      <c r="AI284" s="104" t="str">
        <f t="shared" si="538"/>
        <v/>
      </c>
      <c r="AJ284" s="114" t="str">
        <f>IF(AND(Q284&lt;&gt;"ERROR",UPPER('IP Rules'!D284)="GLOBAL",UPPER(N284)="ANY"),"All_IPs","")</f>
        <v/>
      </c>
      <c r="AK284" s="114" t="str">
        <f>IF(AND(Q284&lt;&gt;"ERROR",UPPER('IP Rules'!D284)="NATIONAL",UPPER(N284)="ANY"),"GRP_ALL_CNSP_SUBNETS","")</f>
        <v/>
      </c>
      <c r="AL284" s="104" t="str">
        <f>IF(LEN(TRIM(D284))=0,"",IF(AND(Q284&lt;&gt;"ERROR",UPPER('IP Rules'!H284)&lt;&gt;"ANY"),AI284&amp;N284&amp;"_"&amp;AG284,""))</f>
        <v/>
      </c>
      <c r="AM284" s="109" t="str">
        <f t="shared" si="539"/>
        <v>FAILED CHECKS</v>
      </c>
      <c r="AN284" s="2"/>
      <c r="AO284" s="62" t="str">
        <f t="shared" si="506"/>
        <v/>
      </c>
      <c r="AP284" s="26"/>
      <c r="AQ284" s="62" t="str">
        <f t="shared" si="540"/>
        <v/>
      </c>
      <c r="AR284" s="26"/>
      <c r="AS284" s="6">
        <f>'IP Rules'!F284</f>
        <v>0</v>
      </c>
      <c r="AT284" s="2"/>
      <c r="AU284" s="6">
        <f t="shared" si="541"/>
        <v>274</v>
      </c>
      <c r="AV284" s="2"/>
      <c r="AW284" s="46" t="str">
        <f>IF(ISBLANK('IP Rules'!L284),"",'IP Rules'!L284)</f>
        <v/>
      </c>
      <c r="AX284" s="2"/>
      <c r="AY284" s="52" t="str">
        <f t="shared" si="542"/>
        <v/>
      </c>
      <c r="AZ284" s="52" t="str">
        <f t="shared" si="543"/>
        <v/>
      </c>
      <c r="BA284" s="52" t="str">
        <f t="shared" si="544"/>
        <v/>
      </c>
      <c r="BB284" s="52" t="str">
        <f t="shared" si="545"/>
        <v/>
      </c>
      <c r="BC284" s="52" t="str">
        <f t="shared" si="546"/>
        <v/>
      </c>
      <c r="BD284" s="52" t="str">
        <f t="shared" si="547"/>
        <v/>
      </c>
      <c r="BE284" s="52" t="str">
        <f t="shared" si="548"/>
        <v/>
      </c>
      <c r="BF284" s="52" t="str">
        <f t="shared" si="549"/>
        <v/>
      </c>
      <c r="BG284" s="52" t="str">
        <f t="shared" si="550"/>
        <v/>
      </c>
      <c r="BH284" s="2"/>
      <c r="BI284" s="103" t="str">
        <f>IF(ISBLANK('IP Rules'!N284),"",'IP Rules'!N284)</f>
        <v/>
      </c>
      <c r="BJ284" s="110" t="str">
        <f t="shared" si="481"/>
        <v/>
      </c>
      <c r="BK284" s="109" t="str">
        <f t="shared" si="482"/>
        <v>MISSING</v>
      </c>
      <c r="BL284" s="109" t="str">
        <f t="shared" si="483"/>
        <v>MISSING</v>
      </c>
      <c r="BM284" s="109" t="str">
        <f t="shared" si="484"/>
        <v>MISSING</v>
      </c>
      <c r="BN284" s="110" t="str">
        <f t="shared" si="485"/>
        <v>ERROR</v>
      </c>
      <c r="BO284" s="111" t="str">
        <f t="shared" si="486"/>
        <v>ERROR</v>
      </c>
      <c r="BP284" s="111" t="str">
        <f t="shared" si="487"/>
        <v>ERROR</v>
      </c>
      <c r="BQ284" s="111" t="str">
        <f t="shared" si="488"/>
        <v>ERROR</v>
      </c>
      <c r="BR284" s="109" t="str">
        <f t="shared" si="489"/>
        <v>ERROR</v>
      </c>
      <c r="BS284" s="110" t="str">
        <f t="shared" si="490"/>
        <v>ERROR</v>
      </c>
      <c r="BT284" s="109" t="str">
        <f t="shared" si="551"/>
        <v>ERROR</v>
      </c>
      <c r="BU284" s="109" t="str">
        <f t="shared" si="552"/>
        <v>ERROR</v>
      </c>
      <c r="BV284" s="109" t="str">
        <f t="shared" si="553"/>
        <v>ERROR</v>
      </c>
      <c r="BW284" s="109" t="str">
        <f t="shared" si="554"/>
        <v>ERROR</v>
      </c>
      <c r="BX284" s="110" t="str">
        <f t="shared" si="491"/>
        <v>ERROR</v>
      </c>
      <c r="BY284" s="110" t="str">
        <f t="shared" si="597"/>
        <v/>
      </c>
      <c r="BZ284" s="117" t="str">
        <f t="shared" si="555"/>
        <v>OK</v>
      </c>
      <c r="CA284" s="104" t="str">
        <f t="shared" si="492"/>
        <v/>
      </c>
      <c r="CB284" s="104" t="str">
        <f t="shared" si="493"/>
        <v/>
      </c>
      <c r="CC284" s="104" t="str">
        <f t="shared" si="494"/>
        <v/>
      </c>
      <c r="CD284" s="109" t="str">
        <f t="shared" si="556"/>
        <v>FAILED CHECKS</v>
      </c>
      <c r="CE284" s="22"/>
      <c r="CF284" s="116" t="str">
        <f t="shared" si="495"/>
        <v>ERROR</v>
      </c>
      <c r="CG284" s="116" t="str">
        <f t="shared" si="496"/>
        <v>-</v>
      </c>
      <c r="CH284" s="116" t="str">
        <f t="shared" si="497"/>
        <v>-</v>
      </c>
      <c r="CI284" s="116" t="str">
        <f t="shared" si="498"/>
        <v>-</v>
      </c>
      <c r="CJ284" s="116">
        <f t="shared" si="557"/>
        <v>0</v>
      </c>
      <c r="CK284" s="116">
        <f t="shared" si="558"/>
        <v>0</v>
      </c>
      <c r="CL284" s="116">
        <f t="shared" si="559"/>
        <v>0</v>
      </c>
      <c r="CM284" s="116">
        <f t="shared" si="560"/>
        <v>0</v>
      </c>
      <c r="CN284" s="116">
        <f t="shared" si="561"/>
        <v>0</v>
      </c>
      <c r="CO284" s="116">
        <f t="shared" si="562"/>
        <v>0</v>
      </c>
      <c r="CP284" s="116">
        <f t="shared" si="563"/>
        <v>0</v>
      </c>
      <c r="CQ284" s="116">
        <f t="shared" si="564"/>
        <v>0</v>
      </c>
      <c r="CR284" s="116">
        <f t="shared" si="565"/>
        <v>0</v>
      </c>
      <c r="CS284" s="116">
        <f t="shared" si="566"/>
        <v>0</v>
      </c>
      <c r="CT284" s="116">
        <f t="shared" si="567"/>
        <v>0</v>
      </c>
      <c r="CU284" s="116">
        <f t="shared" si="568"/>
        <v>0</v>
      </c>
      <c r="CV284" s="116">
        <f t="shared" si="569"/>
        <v>0</v>
      </c>
      <c r="CW284" s="116">
        <f t="shared" si="570"/>
        <v>0</v>
      </c>
      <c r="CX284" s="116">
        <f t="shared" si="571"/>
        <v>0</v>
      </c>
      <c r="CY284" s="116">
        <f t="shared" si="572"/>
        <v>0</v>
      </c>
      <c r="CZ284" s="116">
        <f t="shared" si="573"/>
        <v>0</v>
      </c>
      <c r="DA284" s="116">
        <f t="shared" si="574"/>
        <v>0</v>
      </c>
      <c r="DB284" s="116">
        <f t="shared" si="575"/>
        <v>0</v>
      </c>
      <c r="DC284" s="116">
        <f t="shared" si="576"/>
        <v>0</v>
      </c>
      <c r="DD284" s="116">
        <f t="shared" si="577"/>
        <v>0</v>
      </c>
      <c r="DE284" s="116">
        <f t="shared" si="578"/>
        <v>0</v>
      </c>
      <c r="DF284" s="116">
        <f t="shared" si="579"/>
        <v>0</v>
      </c>
      <c r="DG284" s="116">
        <f t="shared" si="580"/>
        <v>0</v>
      </c>
      <c r="DH284" s="116">
        <f t="shared" si="581"/>
        <v>0</v>
      </c>
      <c r="DI284" s="116">
        <f t="shared" si="582"/>
        <v>0</v>
      </c>
      <c r="DJ284" s="116">
        <f t="shared" si="583"/>
        <v>0</v>
      </c>
      <c r="DK284" s="116">
        <f t="shared" si="584"/>
        <v>0</v>
      </c>
      <c r="DL284" s="116">
        <f t="shared" si="585"/>
        <v>0</v>
      </c>
      <c r="DM284" s="116">
        <f t="shared" si="586"/>
        <v>0</v>
      </c>
      <c r="DN284" s="116">
        <f t="shared" si="587"/>
        <v>0</v>
      </c>
      <c r="DO284" s="116">
        <f t="shared" si="588"/>
        <v>0</v>
      </c>
      <c r="DP284" s="116">
        <f t="shared" si="589"/>
        <v>0</v>
      </c>
      <c r="DQ284" s="116">
        <f t="shared" si="590"/>
        <v>0</v>
      </c>
      <c r="DR284" s="116">
        <f t="shared" si="591"/>
        <v>0</v>
      </c>
      <c r="DS284" s="116">
        <f t="shared" si="592"/>
        <v>0</v>
      </c>
      <c r="DT284" s="116">
        <f t="shared" si="598"/>
        <v>0</v>
      </c>
      <c r="DU284" s="116">
        <f t="shared" si="593"/>
        <v>0</v>
      </c>
      <c r="DV284" s="116">
        <f t="shared" si="499"/>
        <v>0</v>
      </c>
      <c r="DW284" s="116">
        <f t="shared" si="500"/>
        <v>0</v>
      </c>
      <c r="DX284" s="114" t="b">
        <f t="shared" si="507"/>
        <v>0</v>
      </c>
      <c r="DY284" s="116" t="str">
        <f t="shared" si="594"/>
        <v>FAILED CHECKS</v>
      </c>
      <c r="DZ284" s="2"/>
      <c r="EA284" s="105" t="str">
        <f t="shared" si="508"/>
        <v/>
      </c>
      <c r="EB284" s="2"/>
      <c r="EC284" s="105" t="str">
        <f t="shared" si="509"/>
        <v/>
      </c>
      <c r="ED284" s="2"/>
      <c r="EE284" s="105" t="str">
        <f t="shared" si="510"/>
        <v/>
      </c>
      <c r="EF284" s="2"/>
      <c r="EG284" s="6">
        <f t="shared" si="596"/>
        <v>274</v>
      </c>
      <c r="EH284" s="2"/>
      <c r="EI284" s="29" t="str">
        <f>IF(ISBLANK('IP Rules'!P284),"",'IP Rules'!P284)</f>
        <v/>
      </c>
      <c r="EJ284" s="2"/>
      <c r="EK284" s="29" t="str">
        <f>IF(ISBLANK('IP Rules'!R284),"",'IP Rules'!R284)</f>
        <v/>
      </c>
      <c r="EL284" s="2"/>
      <c r="EM284" s="29" t="str">
        <f>IF(ISBLANK('IP Rules'!T284),"",'IP Rules'!T284)</f>
        <v/>
      </c>
      <c r="EN284" s="2"/>
      <c r="EO284" s="7" t="str">
        <f t="shared" si="501"/>
        <v>NO</v>
      </c>
      <c r="EP284" s="7" t="str">
        <f t="shared" si="502"/>
        <v>NO</v>
      </c>
      <c r="EQ284" s="7" t="str">
        <f t="shared" si="503"/>
        <v/>
      </c>
      <c r="ER284" s="7" t="str">
        <f t="shared" si="504"/>
        <v/>
      </c>
      <c r="ES284" s="7" t="str">
        <f>IF(AND(ISNUMBER('IP Rules'!R284),'IP Rules'!R284&gt;=0,'IP Rules'!R284&lt;=65535),"GOOD","BAD")</f>
        <v>BAD</v>
      </c>
      <c r="ET284" s="7" t="str">
        <f>IF(OR(AND(ISNUMBER('IP Rules'!T284),'IP Rules'!T284&gt;=1,'IP Rules'!T284&lt;=65535,'IP Rules'!R284&lt;'IP Rules'!T284),'IP Rules'!T284=""),"GOOD","BAD")</f>
        <v>GOOD</v>
      </c>
      <c r="EU284" s="9" t="str">
        <f t="shared" si="505"/>
        <v/>
      </c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</row>
    <row r="285" spans="1:211" ht="15.75" thickBot="1">
      <c r="A285" s="2"/>
      <c r="B285" s="6">
        <f t="shared" si="595"/>
        <v>275</v>
      </c>
      <c r="C285" s="2"/>
      <c r="D285" s="48" t="str">
        <f>IF(ISBLANK('IP Rules'!H285),"",'IP Rules'!H285)</f>
        <v/>
      </c>
      <c r="E285" s="52" t="str">
        <f t="shared" si="511"/>
        <v/>
      </c>
      <c r="F285" s="52" t="str">
        <f t="shared" si="512"/>
        <v/>
      </c>
      <c r="G285" s="52" t="str">
        <f t="shared" si="513"/>
        <v/>
      </c>
      <c r="H285" s="52" t="str">
        <f t="shared" si="514"/>
        <v/>
      </c>
      <c r="I285" s="52" t="str">
        <f t="shared" si="515"/>
        <v/>
      </c>
      <c r="J285" s="52" t="str">
        <f t="shared" si="516"/>
        <v/>
      </c>
      <c r="K285" s="52" t="str">
        <f t="shared" si="517"/>
        <v/>
      </c>
      <c r="L285" s="52" t="str">
        <f t="shared" si="518"/>
        <v/>
      </c>
      <c r="M285" s="2"/>
      <c r="N285" s="52" t="str">
        <f t="shared" si="519"/>
        <v/>
      </c>
      <c r="O285" s="2"/>
      <c r="P285" s="103" t="str">
        <f>IF(UPPER('IP Rules'!H285)="ANY","",IF(LEN(TRIM('IP Rules'!J285))=0,"",'IP Rules'!J285))</f>
        <v/>
      </c>
      <c r="Q285" s="7" t="str">
        <f t="shared" si="520"/>
        <v/>
      </c>
      <c r="R285" s="109" t="str">
        <f t="shared" si="521"/>
        <v>MISSING</v>
      </c>
      <c r="S285" s="109" t="str">
        <f t="shared" si="522"/>
        <v>MISSING</v>
      </c>
      <c r="T285" s="109" t="str">
        <f t="shared" si="523"/>
        <v>MISSING</v>
      </c>
      <c r="U285" s="110" t="str">
        <f t="shared" si="524"/>
        <v>ERROR</v>
      </c>
      <c r="V285" s="111" t="str">
        <f t="shared" si="525"/>
        <v>ERROR</v>
      </c>
      <c r="W285" s="111" t="str">
        <f t="shared" si="526"/>
        <v>ERROR</v>
      </c>
      <c r="X285" s="111" t="str">
        <f t="shared" si="527"/>
        <v>ERROR</v>
      </c>
      <c r="Y285" s="109" t="str">
        <f t="shared" si="528"/>
        <v>ERROR</v>
      </c>
      <c r="Z285" s="110" t="str">
        <f t="shared" si="529"/>
        <v>ERROR</v>
      </c>
      <c r="AA285" s="109" t="str">
        <f t="shared" si="530"/>
        <v>ERROR</v>
      </c>
      <c r="AB285" s="109" t="str">
        <f t="shared" si="531"/>
        <v>ERROR</v>
      </c>
      <c r="AC285" s="109" t="str">
        <f t="shared" si="532"/>
        <v>ERROR</v>
      </c>
      <c r="AD285" s="109" t="str">
        <f t="shared" si="533"/>
        <v>ERROR</v>
      </c>
      <c r="AE285" s="110" t="str">
        <f t="shared" si="534"/>
        <v>ERROR</v>
      </c>
      <c r="AF285" s="7" t="str">
        <f t="shared" si="535"/>
        <v/>
      </c>
      <c r="AG285" s="104" t="str">
        <f t="shared" si="536"/>
        <v/>
      </c>
      <c r="AH285" s="104" t="str">
        <f t="shared" si="537"/>
        <v/>
      </c>
      <c r="AI285" s="104" t="str">
        <f t="shared" si="538"/>
        <v/>
      </c>
      <c r="AJ285" s="114" t="str">
        <f>IF(AND(Q285&lt;&gt;"ERROR",UPPER('IP Rules'!D285)="GLOBAL",UPPER(N285)="ANY"),"All_IPs","")</f>
        <v/>
      </c>
      <c r="AK285" s="114" t="str">
        <f>IF(AND(Q285&lt;&gt;"ERROR",UPPER('IP Rules'!D285)="NATIONAL",UPPER(N285)="ANY"),"GRP_ALL_CNSP_SUBNETS","")</f>
        <v/>
      </c>
      <c r="AL285" s="104" t="str">
        <f>IF(LEN(TRIM(D285))=0,"",IF(AND(Q285&lt;&gt;"ERROR",UPPER('IP Rules'!H285)&lt;&gt;"ANY"),AI285&amp;N285&amp;"_"&amp;AG285,""))</f>
        <v/>
      </c>
      <c r="AM285" s="109" t="str">
        <f t="shared" si="539"/>
        <v>FAILED CHECKS</v>
      </c>
      <c r="AN285" s="2"/>
      <c r="AO285" s="62" t="str">
        <f t="shared" si="506"/>
        <v/>
      </c>
      <c r="AP285" s="26"/>
      <c r="AQ285" s="62" t="str">
        <f t="shared" si="540"/>
        <v/>
      </c>
      <c r="AR285" s="26"/>
      <c r="AS285" s="6">
        <f>'IP Rules'!F285</f>
        <v>0</v>
      </c>
      <c r="AT285" s="2"/>
      <c r="AU285" s="6">
        <f t="shared" si="541"/>
        <v>275</v>
      </c>
      <c r="AV285" s="2"/>
      <c r="AW285" s="46" t="str">
        <f>IF(ISBLANK('IP Rules'!L285),"",'IP Rules'!L285)</f>
        <v/>
      </c>
      <c r="AX285" s="2"/>
      <c r="AY285" s="52" t="str">
        <f t="shared" si="542"/>
        <v/>
      </c>
      <c r="AZ285" s="52" t="str">
        <f t="shared" si="543"/>
        <v/>
      </c>
      <c r="BA285" s="52" t="str">
        <f t="shared" si="544"/>
        <v/>
      </c>
      <c r="BB285" s="52" t="str">
        <f t="shared" si="545"/>
        <v/>
      </c>
      <c r="BC285" s="52" t="str">
        <f t="shared" si="546"/>
        <v/>
      </c>
      <c r="BD285" s="52" t="str">
        <f t="shared" si="547"/>
        <v/>
      </c>
      <c r="BE285" s="52" t="str">
        <f t="shared" si="548"/>
        <v/>
      </c>
      <c r="BF285" s="52" t="str">
        <f t="shared" si="549"/>
        <v/>
      </c>
      <c r="BG285" s="52" t="str">
        <f t="shared" si="550"/>
        <v/>
      </c>
      <c r="BH285" s="2"/>
      <c r="BI285" s="103" t="str">
        <f>IF(ISBLANK('IP Rules'!N285),"",'IP Rules'!N285)</f>
        <v/>
      </c>
      <c r="BJ285" s="110" t="str">
        <f t="shared" ref="BJ285:BJ348" si="599">IF(LEN(TRIM(AW285))=0,"",IF(AND(LEN(BG285)-LEN(SUBSTITUTE(BG285,".",""))&lt;&gt;3,LEN(TRIM(BG285))&lt;&gt;0),"ERROR","OK"))</f>
        <v/>
      </c>
      <c r="BK285" s="109" t="str">
        <f t="shared" ref="BK285:BK348" si="600">IFERROR(FIND(".", BG285,1),"MISSING")</f>
        <v>MISSING</v>
      </c>
      <c r="BL285" s="109" t="str">
        <f t="shared" ref="BL285:BL348" si="601">IFERROR(FIND(".", BG285,BK285+1),"MISSING")</f>
        <v>MISSING</v>
      </c>
      <c r="BM285" s="109" t="str">
        <f t="shared" ref="BM285:BM348" si="602">IFERROR(FIND(".", BG285,BL285+1),"MISSING")</f>
        <v>MISSING</v>
      </c>
      <c r="BN285" s="110" t="str">
        <f t="shared" ref="BN285:BN348" si="603">IF(AND(ISNUMBER(BK285),ISNUMBER(BL285),ISNUMBER(BM285)),"OK","ERROR")</f>
        <v>ERROR</v>
      </c>
      <c r="BO285" s="111" t="str">
        <f t="shared" ref="BO285:BO348" si="604">IF(BN285="OK",MID(BG285,1,BK285-1),"ERROR")</f>
        <v>ERROR</v>
      </c>
      <c r="BP285" s="111" t="str">
        <f t="shared" ref="BP285:BP348" si="605">IF(BN285="OK",MID(BG285,BK285+1,BL285-BK285-1),"ERROR")</f>
        <v>ERROR</v>
      </c>
      <c r="BQ285" s="111" t="str">
        <f t="shared" ref="BQ285:BQ348" si="606">IF(BN285="OK",MID(BG285,BL285+1,BM285-BL285-1),"ERROR")</f>
        <v>ERROR</v>
      </c>
      <c r="BR285" s="109" t="str">
        <f t="shared" ref="BR285:BR348" si="607">IF(BN285="OK",MID(BG285,BM285+1,LEN(BG285)-BM285),"ERROR")</f>
        <v>ERROR</v>
      </c>
      <c r="BS285" s="110" t="str">
        <f t="shared" ref="BS285:BS348" si="608">IF(AND(ISNUMBER(VALUE(BO285)),ISNUMBER(VALUE(BP285)),ISNUMBER(VALUE(BQ285)),ISNUMBER(VALUE(BR285))),"OK","ERROR")</f>
        <v>ERROR</v>
      </c>
      <c r="BT285" s="109" t="str">
        <f t="shared" si="551"/>
        <v>ERROR</v>
      </c>
      <c r="BU285" s="109" t="str">
        <f t="shared" si="552"/>
        <v>ERROR</v>
      </c>
      <c r="BV285" s="109" t="str">
        <f t="shared" si="553"/>
        <v>ERROR</v>
      </c>
      <c r="BW285" s="109" t="str">
        <f t="shared" si="554"/>
        <v>ERROR</v>
      </c>
      <c r="BX285" s="110" t="str">
        <f t="shared" ref="BX285:BX348" si="609">IF(IFERROR(BT285&amp;BU285&amp;BV285&amp;BW285,"ERROR")="OKOKOKOK","OK","ERROR")</f>
        <v>ERROR</v>
      </c>
      <c r="BY285" s="110" t="str">
        <f t="shared" si="597"/>
        <v/>
      </c>
      <c r="BZ285" s="117" t="str">
        <f t="shared" si="555"/>
        <v>OK</v>
      </c>
      <c r="CA285" s="104" t="str">
        <f t="shared" ref="CA285:CA348" si="610">IF(UPPER(BG285)="ANY","",IF(AND(BJ285="OK",LEN(TRIM(BI285))=0),32,BI285))</f>
        <v/>
      </c>
      <c r="CB285" s="104" t="str">
        <f t="shared" ref="CB285:CB348" si="611">IF(OR(LEN(TRIM(AW285))=0,BJ285="ERROR",UPPER(BG285)="ANY"),"",IF(UPPER(BG285)="ANY","",IF(VALUE(CA285)=32,"Host","Netmask")))</f>
        <v/>
      </c>
      <c r="CC285" s="104" t="str">
        <f t="shared" ref="CC285:CC348" si="612">IF(LEN(TRIM(CB285))=0,"",IF(CB285="Host","H-","N-"))</f>
        <v/>
      </c>
      <c r="CD285" s="109" t="str">
        <f t="shared" si="556"/>
        <v>FAILED CHECKS</v>
      </c>
      <c r="CE285" s="22"/>
      <c r="CF285" s="116" t="str">
        <f t="shared" ref="CF285:CF348" si="613">IF(OR(LEN(BG285)&lt;3,LEN(BG285)&gt;253),"ERROR","OK")</f>
        <v>ERROR</v>
      </c>
      <c r="CG285" s="116" t="str">
        <f t="shared" ref="CG285:CG348" si="614">IFERROR(SEARCH(":",BG285),"-")</f>
        <v>-</v>
      </c>
      <c r="CH285" s="116" t="str">
        <f t="shared" ref="CH285:CH348" si="615">IFERROR(SEARCH("\",BG285),"-")</f>
        <v>-</v>
      </c>
      <c r="CI285" s="116" t="str">
        <f t="shared" ref="CI285:CI348" si="616">IFERROR(SEARCH("/",BG285),"-")</f>
        <v>-</v>
      </c>
      <c r="CJ285" s="116">
        <f t="shared" si="557"/>
        <v>0</v>
      </c>
      <c r="CK285" s="116">
        <f t="shared" si="558"/>
        <v>0</v>
      </c>
      <c r="CL285" s="116">
        <f t="shared" si="559"/>
        <v>0</v>
      </c>
      <c r="CM285" s="116">
        <f t="shared" si="560"/>
        <v>0</v>
      </c>
      <c r="CN285" s="116">
        <f t="shared" si="561"/>
        <v>0</v>
      </c>
      <c r="CO285" s="116">
        <f t="shared" si="562"/>
        <v>0</v>
      </c>
      <c r="CP285" s="116">
        <f t="shared" si="563"/>
        <v>0</v>
      </c>
      <c r="CQ285" s="116">
        <f t="shared" si="564"/>
        <v>0</v>
      </c>
      <c r="CR285" s="116">
        <f t="shared" si="565"/>
        <v>0</v>
      </c>
      <c r="CS285" s="116">
        <f t="shared" si="566"/>
        <v>0</v>
      </c>
      <c r="CT285" s="116">
        <f t="shared" si="567"/>
        <v>0</v>
      </c>
      <c r="CU285" s="116">
        <f t="shared" si="568"/>
        <v>0</v>
      </c>
      <c r="CV285" s="116">
        <f t="shared" si="569"/>
        <v>0</v>
      </c>
      <c r="CW285" s="116">
        <f t="shared" si="570"/>
        <v>0</v>
      </c>
      <c r="CX285" s="116">
        <f t="shared" si="571"/>
        <v>0</v>
      </c>
      <c r="CY285" s="116">
        <f t="shared" si="572"/>
        <v>0</v>
      </c>
      <c r="CZ285" s="116">
        <f t="shared" si="573"/>
        <v>0</v>
      </c>
      <c r="DA285" s="116">
        <f t="shared" si="574"/>
        <v>0</v>
      </c>
      <c r="DB285" s="116">
        <f t="shared" si="575"/>
        <v>0</v>
      </c>
      <c r="DC285" s="116">
        <f t="shared" si="576"/>
        <v>0</v>
      </c>
      <c r="DD285" s="116">
        <f t="shared" si="577"/>
        <v>0</v>
      </c>
      <c r="DE285" s="116">
        <f t="shared" si="578"/>
        <v>0</v>
      </c>
      <c r="DF285" s="116">
        <f t="shared" si="579"/>
        <v>0</v>
      </c>
      <c r="DG285" s="116">
        <f t="shared" si="580"/>
        <v>0</v>
      </c>
      <c r="DH285" s="116">
        <f t="shared" si="581"/>
        <v>0</v>
      </c>
      <c r="DI285" s="116">
        <f t="shared" si="582"/>
        <v>0</v>
      </c>
      <c r="DJ285" s="116">
        <f t="shared" si="583"/>
        <v>0</v>
      </c>
      <c r="DK285" s="116">
        <f t="shared" si="584"/>
        <v>0</v>
      </c>
      <c r="DL285" s="116">
        <f t="shared" si="585"/>
        <v>0</v>
      </c>
      <c r="DM285" s="116">
        <f t="shared" si="586"/>
        <v>0</v>
      </c>
      <c r="DN285" s="116">
        <f t="shared" si="587"/>
        <v>0</v>
      </c>
      <c r="DO285" s="116">
        <f t="shared" si="588"/>
        <v>0</v>
      </c>
      <c r="DP285" s="116">
        <f t="shared" si="589"/>
        <v>0</v>
      </c>
      <c r="DQ285" s="116">
        <f t="shared" si="590"/>
        <v>0</v>
      </c>
      <c r="DR285" s="116">
        <f t="shared" si="591"/>
        <v>0</v>
      </c>
      <c r="DS285" s="116">
        <f t="shared" si="592"/>
        <v>0</v>
      </c>
      <c r="DT285" s="116">
        <f t="shared" si="598"/>
        <v>0</v>
      </c>
      <c r="DU285" s="116">
        <f t="shared" si="593"/>
        <v>0</v>
      </c>
      <c r="DV285" s="116">
        <f t="shared" ref="DV285:DV348" si="617">SUM(CJ285:DU285)</f>
        <v>0</v>
      </c>
      <c r="DW285" s="116">
        <f t="shared" ref="DW285:DW348" si="618">LEN(BG285)</f>
        <v>0</v>
      </c>
      <c r="DX285" s="114" t="b">
        <f t="shared" si="507"/>
        <v>0</v>
      </c>
      <c r="DY285" s="116" t="str">
        <f t="shared" si="594"/>
        <v>FAILED CHECKS</v>
      </c>
      <c r="DZ285" s="2"/>
      <c r="EA285" s="105" t="str">
        <f t="shared" si="508"/>
        <v/>
      </c>
      <c r="EB285" s="2"/>
      <c r="EC285" s="105" t="str">
        <f t="shared" si="509"/>
        <v/>
      </c>
      <c r="ED285" s="2"/>
      <c r="EE285" s="105" t="str">
        <f t="shared" si="510"/>
        <v/>
      </c>
      <c r="EF285" s="2"/>
      <c r="EG285" s="6">
        <f t="shared" si="596"/>
        <v>275</v>
      </c>
      <c r="EH285" s="2"/>
      <c r="EI285" s="29" t="str">
        <f>IF(ISBLANK('IP Rules'!P285),"",'IP Rules'!P285)</f>
        <v/>
      </c>
      <c r="EJ285" s="2"/>
      <c r="EK285" s="29" t="str">
        <f>IF(ISBLANK('IP Rules'!R285),"",'IP Rules'!R285)</f>
        <v/>
      </c>
      <c r="EL285" s="2"/>
      <c r="EM285" s="29" t="str">
        <f>IF(ISBLANK('IP Rules'!T285),"",'IP Rules'!T285)</f>
        <v/>
      </c>
      <c r="EN285" s="2"/>
      <c r="EO285" s="7" t="str">
        <f t="shared" si="501"/>
        <v>NO</v>
      </c>
      <c r="EP285" s="7" t="str">
        <f t="shared" si="502"/>
        <v>NO</v>
      </c>
      <c r="EQ285" s="7" t="str">
        <f t="shared" si="503"/>
        <v/>
      </c>
      <c r="ER285" s="7" t="str">
        <f t="shared" si="504"/>
        <v/>
      </c>
      <c r="ES285" s="7" t="str">
        <f>IF(AND(ISNUMBER('IP Rules'!R285),'IP Rules'!R285&gt;=0,'IP Rules'!R285&lt;=65535),"GOOD","BAD")</f>
        <v>BAD</v>
      </c>
      <c r="ET285" s="7" t="str">
        <f>IF(OR(AND(ISNUMBER('IP Rules'!T285),'IP Rules'!T285&gt;=1,'IP Rules'!T285&lt;=65535,'IP Rules'!R285&lt;'IP Rules'!T285),'IP Rules'!T285=""),"GOOD","BAD")</f>
        <v>GOOD</v>
      </c>
      <c r="EU285" s="9" t="str">
        <f t="shared" si="505"/>
        <v/>
      </c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</row>
    <row r="286" spans="1:211" ht="15.75" thickBot="1">
      <c r="A286" s="2"/>
      <c r="B286" s="6">
        <f t="shared" si="595"/>
        <v>276</v>
      </c>
      <c r="C286" s="2"/>
      <c r="D286" s="48" t="str">
        <f>IF(ISBLANK('IP Rules'!H286),"",'IP Rules'!H286)</f>
        <v/>
      </c>
      <c r="E286" s="52" t="str">
        <f t="shared" si="511"/>
        <v/>
      </c>
      <c r="F286" s="52" t="str">
        <f t="shared" si="512"/>
        <v/>
      </c>
      <c r="G286" s="52" t="str">
        <f t="shared" si="513"/>
        <v/>
      </c>
      <c r="H286" s="52" t="str">
        <f t="shared" si="514"/>
        <v/>
      </c>
      <c r="I286" s="52" t="str">
        <f t="shared" si="515"/>
        <v/>
      </c>
      <c r="J286" s="52" t="str">
        <f t="shared" si="516"/>
        <v/>
      </c>
      <c r="K286" s="52" t="str">
        <f t="shared" si="517"/>
        <v/>
      </c>
      <c r="L286" s="52" t="str">
        <f t="shared" si="518"/>
        <v/>
      </c>
      <c r="M286" s="2"/>
      <c r="N286" s="52" t="str">
        <f t="shared" si="519"/>
        <v/>
      </c>
      <c r="O286" s="2"/>
      <c r="P286" s="103" t="str">
        <f>IF(UPPER('IP Rules'!H286)="ANY","",IF(LEN(TRIM('IP Rules'!J286))=0,"",'IP Rules'!J286))</f>
        <v/>
      </c>
      <c r="Q286" s="7" t="str">
        <f t="shared" si="520"/>
        <v/>
      </c>
      <c r="R286" s="109" t="str">
        <f t="shared" si="521"/>
        <v>MISSING</v>
      </c>
      <c r="S286" s="109" t="str">
        <f t="shared" si="522"/>
        <v>MISSING</v>
      </c>
      <c r="T286" s="109" t="str">
        <f t="shared" si="523"/>
        <v>MISSING</v>
      </c>
      <c r="U286" s="110" t="str">
        <f t="shared" si="524"/>
        <v>ERROR</v>
      </c>
      <c r="V286" s="111" t="str">
        <f t="shared" si="525"/>
        <v>ERROR</v>
      </c>
      <c r="W286" s="111" t="str">
        <f t="shared" si="526"/>
        <v>ERROR</v>
      </c>
      <c r="X286" s="111" t="str">
        <f t="shared" si="527"/>
        <v>ERROR</v>
      </c>
      <c r="Y286" s="109" t="str">
        <f t="shared" si="528"/>
        <v>ERROR</v>
      </c>
      <c r="Z286" s="110" t="str">
        <f t="shared" si="529"/>
        <v>ERROR</v>
      </c>
      <c r="AA286" s="109" t="str">
        <f t="shared" si="530"/>
        <v>ERROR</v>
      </c>
      <c r="AB286" s="109" t="str">
        <f t="shared" si="531"/>
        <v>ERROR</v>
      </c>
      <c r="AC286" s="109" t="str">
        <f t="shared" si="532"/>
        <v>ERROR</v>
      </c>
      <c r="AD286" s="109" t="str">
        <f t="shared" si="533"/>
        <v>ERROR</v>
      </c>
      <c r="AE286" s="110" t="str">
        <f t="shared" si="534"/>
        <v>ERROR</v>
      </c>
      <c r="AF286" s="7" t="str">
        <f t="shared" si="535"/>
        <v/>
      </c>
      <c r="AG286" s="104" t="str">
        <f t="shared" si="536"/>
        <v/>
      </c>
      <c r="AH286" s="104" t="str">
        <f t="shared" si="537"/>
        <v/>
      </c>
      <c r="AI286" s="104" t="str">
        <f t="shared" si="538"/>
        <v/>
      </c>
      <c r="AJ286" s="114" t="str">
        <f>IF(AND(Q286&lt;&gt;"ERROR",UPPER('IP Rules'!D286)="GLOBAL",UPPER(N286)="ANY"),"All_IPs","")</f>
        <v/>
      </c>
      <c r="AK286" s="114" t="str">
        <f>IF(AND(Q286&lt;&gt;"ERROR",UPPER('IP Rules'!D286)="NATIONAL",UPPER(N286)="ANY"),"GRP_ALL_CNSP_SUBNETS","")</f>
        <v/>
      </c>
      <c r="AL286" s="104" t="str">
        <f>IF(LEN(TRIM(D286))=0,"",IF(AND(Q286&lt;&gt;"ERROR",UPPER('IP Rules'!H286)&lt;&gt;"ANY"),AI286&amp;N286&amp;"_"&amp;AG286,""))</f>
        <v/>
      </c>
      <c r="AM286" s="109" t="str">
        <f t="shared" si="539"/>
        <v>FAILED CHECKS</v>
      </c>
      <c r="AN286" s="2"/>
      <c r="AO286" s="62" t="str">
        <f t="shared" si="506"/>
        <v/>
      </c>
      <c r="AP286" s="26"/>
      <c r="AQ286" s="62" t="str">
        <f t="shared" si="540"/>
        <v/>
      </c>
      <c r="AR286" s="26"/>
      <c r="AS286" s="6">
        <f>'IP Rules'!F286</f>
        <v>0</v>
      </c>
      <c r="AT286" s="2"/>
      <c r="AU286" s="6">
        <f t="shared" si="541"/>
        <v>276</v>
      </c>
      <c r="AV286" s="2"/>
      <c r="AW286" s="46" t="str">
        <f>IF(ISBLANK('IP Rules'!L286),"",'IP Rules'!L286)</f>
        <v/>
      </c>
      <c r="AX286" s="2"/>
      <c r="AY286" s="52" t="str">
        <f t="shared" si="542"/>
        <v/>
      </c>
      <c r="AZ286" s="52" t="str">
        <f t="shared" si="543"/>
        <v/>
      </c>
      <c r="BA286" s="52" t="str">
        <f t="shared" si="544"/>
        <v/>
      </c>
      <c r="BB286" s="52" t="str">
        <f t="shared" si="545"/>
        <v/>
      </c>
      <c r="BC286" s="52" t="str">
        <f t="shared" si="546"/>
        <v/>
      </c>
      <c r="BD286" s="52" t="str">
        <f t="shared" si="547"/>
        <v/>
      </c>
      <c r="BE286" s="52" t="str">
        <f t="shared" si="548"/>
        <v/>
      </c>
      <c r="BF286" s="52" t="str">
        <f t="shared" si="549"/>
        <v/>
      </c>
      <c r="BG286" s="52" t="str">
        <f t="shared" si="550"/>
        <v/>
      </c>
      <c r="BH286" s="2"/>
      <c r="BI286" s="103" t="str">
        <f>IF(ISBLANK('IP Rules'!N286),"",'IP Rules'!N286)</f>
        <v/>
      </c>
      <c r="BJ286" s="110" t="str">
        <f t="shared" si="599"/>
        <v/>
      </c>
      <c r="BK286" s="109" t="str">
        <f t="shared" si="600"/>
        <v>MISSING</v>
      </c>
      <c r="BL286" s="109" t="str">
        <f t="shared" si="601"/>
        <v>MISSING</v>
      </c>
      <c r="BM286" s="109" t="str">
        <f t="shared" si="602"/>
        <v>MISSING</v>
      </c>
      <c r="BN286" s="110" t="str">
        <f t="shared" si="603"/>
        <v>ERROR</v>
      </c>
      <c r="BO286" s="111" t="str">
        <f t="shared" si="604"/>
        <v>ERROR</v>
      </c>
      <c r="BP286" s="111" t="str">
        <f t="shared" si="605"/>
        <v>ERROR</v>
      </c>
      <c r="BQ286" s="111" t="str">
        <f t="shared" si="606"/>
        <v>ERROR</v>
      </c>
      <c r="BR286" s="109" t="str">
        <f t="shared" si="607"/>
        <v>ERROR</v>
      </c>
      <c r="BS286" s="110" t="str">
        <f t="shared" si="608"/>
        <v>ERROR</v>
      </c>
      <c r="BT286" s="109" t="str">
        <f t="shared" si="551"/>
        <v>ERROR</v>
      </c>
      <c r="BU286" s="109" t="str">
        <f t="shared" si="552"/>
        <v>ERROR</v>
      </c>
      <c r="BV286" s="109" t="str">
        <f t="shared" si="553"/>
        <v>ERROR</v>
      </c>
      <c r="BW286" s="109" t="str">
        <f t="shared" si="554"/>
        <v>ERROR</v>
      </c>
      <c r="BX286" s="110" t="str">
        <f t="shared" si="609"/>
        <v>ERROR</v>
      </c>
      <c r="BY286" s="110" t="str">
        <f t="shared" si="597"/>
        <v/>
      </c>
      <c r="BZ286" s="117" t="str">
        <f t="shared" si="555"/>
        <v>OK</v>
      </c>
      <c r="CA286" s="104" t="str">
        <f t="shared" si="610"/>
        <v/>
      </c>
      <c r="CB286" s="104" t="str">
        <f t="shared" si="611"/>
        <v/>
      </c>
      <c r="CC286" s="104" t="str">
        <f t="shared" si="612"/>
        <v/>
      </c>
      <c r="CD286" s="109" t="str">
        <f t="shared" si="556"/>
        <v>FAILED CHECKS</v>
      </c>
      <c r="CE286" s="22"/>
      <c r="CF286" s="116" t="str">
        <f t="shared" si="613"/>
        <v>ERROR</v>
      </c>
      <c r="CG286" s="116" t="str">
        <f t="shared" si="614"/>
        <v>-</v>
      </c>
      <c r="CH286" s="116" t="str">
        <f t="shared" si="615"/>
        <v>-</v>
      </c>
      <c r="CI286" s="116" t="str">
        <f t="shared" si="616"/>
        <v>-</v>
      </c>
      <c r="CJ286" s="116">
        <f t="shared" si="557"/>
        <v>0</v>
      </c>
      <c r="CK286" s="116">
        <f t="shared" si="558"/>
        <v>0</v>
      </c>
      <c r="CL286" s="116">
        <f t="shared" si="559"/>
        <v>0</v>
      </c>
      <c r="CM286" s="116">
        <f t="shared" si="560"/>
        <v>0</v>
      </c>
      <c r="CN286" s="116">
        <f t="shared" si="561"/>
        <v>0</v>
      </c>
      <c r="CO286" s="116">
        <f t="shared" si="562"/>
        <v>0</v>
      </c>
      <c r="CP286" s="116">
        <f t="shared" si="563"/>
        <v>0</v>
      </c>
      <c r="CQ286" s="116">
        <f t="shared" si="564"/>
        <v>0</v>
      </c>
      <c r="CR286" s="116">
        <f t="shared" si="565"/>
        <v>0</v>
      </c>
      <c r="CS286" s="116">
        <f t="shared" si="566"/>
        <v>0</v>
      </c>
      <c r="CT286" s="116">
        <f t="shared" si="567"/>
        <v>0</v>
      </c>
      <c r="CU286" s="116">
        <f t="shared" si="568"/>
        <v>0</v>
      </c>
      <c r="CV286" s="116">
        <f t="shared" si="569"/>
        <v>0</v>
      </c>
      <c r="CW286" s="116">
        <f t="shared" si="570"/>
        <v>0</v>
      </c>
      <c r="CX286" s="116">
        <f t="shared" si="571"/>
        <v>0</v>
      </c>
      <c r="CY286" s="116">
        <f t="shared" si="572"/>
        <v>0</v>
      </c>
      <c r="CZ286" s="116">
        <f t="shared" si="573"/>
        <v>0</v>
      </c>
      <c r="DA286" s="116">
        <f t="shared" si="574"/>
        <v>0</v>
      </c>
      <c r="DB286" s="116">
        <f t="shared" si="575"/>
        <v>0</v>
      </c>
      <c r="DC286" s="116">
        <f t="shared" si="576"/>
        <v>0</v>
      </c>
      <c r="DD286" s="116">
        <f t="shared" si="577"/>
        <v>0</v>
      </c>
      <c r="DE286" s="116">
        <f t="shared" si="578"/>
        <v>0</v>
      </c>
      <c r="DF286" s="116">
        <f t="shared" si="579"/>
        <v>0</v>
      </c>
      <c r="DG286" s="116">
        <f t="shared" si="580"/>
        <v>0</v>
      </c>
      <c r="DH286" s="116">
        <f t="shared" si="581"/>
        <v>0</v>
      </c>
      <c r="DI286" s="116">
        <f t="shared" si="582"/>
        <v>0</v>
      </c>
      <c r="DJ286" s="116">
        <f t="shared" si="583"/>
        <v>0</v>
      </c>
      <c r="DK286" s="116">
        <f t="shared" si="584"/>
        <v>0</v>
      </c>
      <c r="DL286" s="116">
        <f t="shared" si="585"/>
        <v>0</v>
      </c>
      <c r="DM286" s="116">
        <f t="shared" si="586"/>
        <v>0</v>
      </c>
      <c r="DN286" s="116">
        <f t="shared" si="587"/>
        <v>0</v>
      </c>
      <c r="DO286" s="116">
        <f t="shared" si="588"/>
        <v>0</v>
      </c>
      <c r="DP286" s="116">
        <f t="shared" si="589"/>
        <v>0</v>
      </c>
      <c r="DQ286" s="116">
        <f t="shared" si="590"/>
        <v>0</v>
      </c>
      <c r="DR286" s="116">
        <f t="shared" si="591"/>
        <v>0</v>
      </c>
      <c r="DS286" s="116">
        <f t="shared" si="592"/>
        <v>0</v>
      </c>
      <c r="DT286" s="116">
        <f t="shared" si="598"/>
        <v>0</v>
      </c>
      <c r="DU286" s="116">
        <f t="shared" si="593"/>
        <v>0</v>
      </c>
      <c r="DV286" s="116">
        <f t="shared" si="617"/>
        <v>0</v>
      </c>
      <c r="DW286" s="116">
        <f t="shared" si="618"/>
        <v>0</v>
      </c>
      <c r="DX286" s="114" t="b">
        <f t="shared" si="507"/>
        <v>0</v>
      </c>
      <c r="DY286" s="116" t="str">
        <f t="shared" si="594"/>
        <v>FAILED CHECKS</v>
      </c>
      <c r="DZ286" s="2"/>
      <c r="EA286" s="105" t="str">
        <f t="shared" si="508"/>
        <v/>
      </c>
      <c r="EB286" s="2"/>
      <c r="EC286" s="105" t="str">
        <f t="shared" si="509"/>
        <v/>
      </c>
      <c r="ED286" s="2"/>
      <c r="EE286" s="105" t="str">
        <f t="shared" si="510"/>
        <v/>
      </c>
      <c r="EF286" s="2"/>
      <c r="EG286" s="6">
        <f t="shared" si="596"/>
        <v>276</v>
      </c>
      <c r="EH286" s="2"/>
      <c r="EI286" s="29" t="str">
        <f>IF(ISBLANK('IP Rules'!P286),"",'IP Rules'!P286)</f>
        <v/>
      </c>
      <c r="EJ286" s="2"/>
      <c r="EK286" s="29" t="str">
        <f>IF(ISBLANK('IP Rules'!R286),"",'IP Rules'!R286)</f>
        <v/>
      </c>
      <c r="EL286" s="2"/>
      <c r="EM286" s="29" t="str">
        <f>IF(ISBLANK('IP Rules'!T286),"",'IP Rules'!T286)</f>
        <v/>
      </c>
      <c r="EN286" s="2"/>
      <c r="EO286" s="7" t="str">
        <f t="shared" si="501"/>
        <v>NO</v>
      </c>
      <c r="EP286" s="7" t="str">
        <f t="shared" si="502"/>
        <v>NO</v>
      </c>
      <c r="EQ286" s="7" t="str">
        <f t="shared" si="503"/>
        <v/>
      </c>
      <c r="ER286" s="7" t="str">
        <f t="shared" si="504"/>
        <v/>
      </c>
      <c r="ES286" s="7" t="str">
        <f>IF(AND(ISNUMBER('IP Rules'!R286),'IP Rules'!R286&gt;=0,'IP Rules'!R286&lt;=65535),"GOOD","BAD")</f>
        <v>BAD</v>
      </c>
      <c r="ET286" s="7" t="str">
        <f>IF(OR(AND(ISNUMBER('IP Rules'!T286),'IP Rules'!T286&gt;=1,'IP Rules'!T286&lt;=65535,'IP Rules'!R286&lt;'IP Rules'!T286),'IP Rules'!T286=""),"GOOD","BAD")</f>
        <v>GOOD</v>
      </c>
      <c r="EU286" s="9" t="str">
        <f t="shared" si="505"/>
        <v/>
      </c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</row>
    <row r="287" spans="1:211" ht="15.75" thickBot="1">
      <c r="A287" s="2"/>
      <c r="B287" s="6">
        <f t="shared" si="595"/>
        <v>277</v>
      </c>
      <c r="C287" s="2"/>
      <c r="D287" s="48" t="str">
        <f>IF(ISBLANK('IP Rules'!H287),"",'IP Rules'!H287)</f>
        <v/>
      </c>
      <c r="E287" s="52" t="str">
        <f t="shared" si="511"/>
        <v/>
      </c>
      <c r="F287" s="52" t="str">
        <f t="shared" si="512"/>
        <v/>
      </c>
      <c r="G287" s="52" t="str">
        <f t="shared" si="513"/>
        <v/>
      </c>
      <c r="H287" s="52" t="str">
        <f t="shared" si="514"/>
        <v/>
      </c>
      <c r="I287" s="52" t="str">
        <f t="shared" si="515"/>
        <v/>
      </c>
      <c r="J287" s="52" t="str">
        <f t="shared" si="516"/>
        <v/>
      </c>
      <c r="K287" s="52" t="str">
        <f t="shared" si="517"/>
        <v/>
      </c>
      <c r="L287" s="52" t="str">
        <f t="shared" si="518"/>
        <v/>
      </c>
      <c r="M287" s="2"/>
      <c r="N287" s="52" t="str">
        <f t="shared" si="519"/>
        <v/>
      </c>
      <c r="O287" s="2"/>
      <c r="P287" s="103" t="str">
        <f>IF(UPPER('IP Rules'!H287)="ANY","",IF(LEN(TRIM('IP Rules'!J287))=0,"",'IP Rules'!J287))</f>
        <v/>
      </c>
      <c r="Q287" s="7" t="str">
        <f t="shared" si="520"/>
        <v/>
      </c>
      <c r="R287" s="109" t="str">
        <f t="shared" si="521"/>
        <v>MISSING</v>
      </c>
      <c r="S287" s="109" t="str">
        <f t="shared" si="522"/>
        <v>MISSING</v>
      </c>
      <c r="T287" s="109" t="str">
        <f t="shared" si="523"/>
        <v>MISSING</v>
      </c>
      <c r="U287" s="110" t="str">
        <f t="shared" si="524"/>
        <v>ERROR</v>
      </c>
      <c r="V287" s="111" t="str">
        <f t="shared" si="525"/>
        <v>ERROR</v>
      </c>
      <c r="W287" s="111" t="str">
        <f t="shared" si="526"/>
        <v>ERROR</v>
      </c>
      <c r="X287" s="111" t="str">
        <f t="shared" si="527"/>
        <v>ERROR</v>
      </c>
      <c r="Y287" s="109" t="str">
        <f t="shared" si="528"/>
        <v>ERROR</v>
      </c>
      <c r="Z287" s="110" t="str">
        <f t="shared" si="529"/>
        <v>ERROR</v>
      </c>
      <c r="AA287" s="109" t="str">
        <f t="shared" si="530"/>
        <v>ERROR</v>
      </c>
      <c r="AB287" s="109" t="str">
        <f t="shared" si="531"/>
        <v>ERROR</v>
      </c>
      <c r="AC287" s="109" t="str">
        <f t="shared" si="532"/>
        <v>ERROR</v>
      </c>
      <c r="AD287" s="109" t="str">
        <f t="shared" si="533"/>
        <v>ERROR</v>
      </c>
      <c r="AE287" s="110" t="str">
        <f t="shared" si="534"/>
        <v>ERROR</v>
      </c>
      <c r="AF287" s="7" t="str">
        <f t="shared" si="535"/>
        <v/>
      </c>
      <c r="AG287" s="104" t="str">
        <f t="shared" si="536"/>
        <v/>
      </c>
      <c r="AH287" s="104" t="str">
        <f t="shared" si="537"/>
        <v/>
      </c>
      <c r="AI287" s="104" t="str">
        <f t="shared" si="538"/>
        <v/>
      </c>
      <c r="AJ287" s="114" t="str">
        <f>IF(AND(Q287&lt;&gt;"ERROR",UPPER('IP Rules'!D287)="GLOBAL",UPPER(N287)="ANY"),"All_IPs","")</f>
        <v/>
      </c>
      <c r="AK287" s="114" t="str">
        <f>IF(AND(Q287&lt;&gt;"ERROR",UPPER('IP Rules'!D287)="NATIONAL",UPPER(N287)="ANY"),"GRP_ALL_CNSP_SUBNETS","")</f>
        <v/>
      </c>
      <c r="AL287" s="104" t="str">
        <f>IF(LEN(TRIM(D287))=0,"",IF(AND(Q287&lt;&gt;"ERROR",UPPER('IP Rules'!H287)&lt;&gt;"ANY"),AI287&amp;N287&amp;"_"&amp;AG287,""))</f>
        <v/>
      </c>
      <c r="AM287" s="109" t="str">
        <f t="shared" si="539"/>
        <v>FAILED CHECKS</v>
      </c>
      <c r="AN287" s="2"/>
      <c r="AO287" s="62" t="str">
        <f t="shared" si="506"/>
        <v/>
      </c>
      <c r="AP287" s="26"/>
      <c r="AQ287" s="62" t="str">
        <f t="shared" si="540"/>
        <v/>
      </c>
      <c r="AR287" s="26"/>
      <c r="AS287" s="6">
        <f>'IP Rules'!F287</f>
        <v>0</v>
      </c>
      <c r="AT287" s="2"/>
      <c r="AU287" s="6">
        <f t="shared" si="541"/>
        <v>277</v>
      </c>
      <c r="AV287" s="2"/>
      <c r="AW287" s="46" t="str">
        <f>IF(ISBLANK('IP Rules'!L287),"",'IP Rules'!L287)</f>
        <v/>
      </c>
      <c r="AX287" s="2"/>
      <c r="AY287" s="52" t="str">
        <f t="shared" si="542"/>
        <v/>
      </c>
      <c r="AZ287" s="52" t="str">
        <f t="shared" si="543"/>
        <v/>
      </c>
      <c r="BA287" s="52" t="str">
        <f t="shared" si="544"/>
        <v/>
      </c>
      <c r="BB287" s="52" t="str">
        <f t="shared" si="545"/>
        <v/>
      </c>
      <c r="BC287" s="52" t="str">
        <f t="shared" si="546"/>
        <v/>
      </c>
      <c r="BD287" s="52" t="str">
        <f t="shared" si="547"/>
        <v/>
      </c>
      <c r="BE287" s="52" t="str">
        <f t="shared" si="548"/>
        <v/>
      </c>
      <c r="BF287" s="52" t="str">
        <f t="shared" si="549"/>
        <v/>
      </c>
      <c r="BG287" s="52" t="str">
        <f t="shared" si="550"/>
        <v/>
      </c>
      <c r="BH287" s="2"/>
      <c r="BI287" s="103" t="str">
        <f>IF(ISBLANK('IP Rules'!N287),"",'IP Rules'!N287)</f>
        <v/>
      </c>
      <c r="BJ287" s="110" t="str">
        <f t="shared" si="599"/>
        <v/>
      </c>
      <c r="BK287" s="109" t="str">
        <f t="shared" si="600"/>
        <v>MISSING</v>
      </c>
      <c r="BL287" s="109" t="str">
        <f t="shared" si="601"/>
        <v>MISSING</v>
      </c>
      <c r="BM287" s="109" t="str">
        <f t="shared" si="602"/>
        <v>MISSING</v>
      </c>
      <c r="BN287" s="110" t="str">
        <f t="shared" si="603"/>
        <v>ERROR</v>
      </c>
      <c r="BO287" s="111" t="str">
        <f t="shared" si="604"/>
        <v>ERROR</v>
      </c>
      <c r="BP287" s="111" t="str">
        <f t="shared" si="605"/>
        <v>ERROR</v>
      </c>
      <c r="BQ287" s="111" t="str">
        <f t="shared" si="606"/>
        <v>ERROR</v>
      </c>
      <c r="BR287" s="109" t="str">
        <f t="shared" si="607"/>
        <v>ERROR</v>
      </c>
      <c r="BS287" s="110" t="str">
        <f t="shared" si="608"/>
        <v>ERROR</v>
      </c>
      <c r="BT287" s="109" t="str">
        <f t="shared" si="551"/>
        <v>ERROR</v>
      </c>
      <c r="BU287" s="109" t="str">
        <f t="shared" si="552"/>
        <v>ERROR</v>
      </c>
      <c r="BV287" s="109" t="str">
        <f t="shared" si="553"/>
        <v>ERROR</v>
      </c>
      <c r="BW287" s="109" t="str">
        <f t="shared" si="554"/>
        <v>ERROR</v>
      </c>
      <c r="BX287" s="110" t="str">
        <f t="shared" si="609"/>
        <v>ERROR</v>
      </c>
      <c r="BY287" s="110" t="str">
        <f t="shared" si="597"/>
        <v/>
      </c>
      <c r="BZ287" s="117" t="str">
        <f t="shared" si="555"/>
        <v>OK</v>
      </c>
      <c r="CA287" s="104" t="str">
        <f t="shared" si="610"/>
        <v/>
      </c>
      <c r="CB287" s="104" t="str">
        <f t="shared" si="611"/>
        <v/>
      </c>
      <c r="CC287" s="104" t="str">
        <f t="shared" si="612"/>
        <v/>
      </c>
      <c r="CD287" s="109" t="str">
        <f t="shared" si="556"/>
        <v>FAILED CHECKS</v>
      </c>
      <c r="CE287" s="22"/>
      <c r="CF287" s="116" t="str">
        <f t="shared" si="613"/>
        <v>ERROR</v>
      </c>
      <c r="CG287" s="116" t="str">
        <f t="shared" si="614"/>
        <v>-</v>
      </c>
      <c r="CH287" s="116" t="str">
        <f t="shared" si="615"/>
        <v>-</v>
      </c>
      <c r="CI287" s="116" t="str">
        <f t="shared" si="616"/>
        <v>-</v>
      </c>
      <c r="CJ287" s="116">
        <f t="shared" si="557"/>
        <v>0</v>
      </c>
      <c r="CK287" s="116">
        <f t="shared" si="558"/>
        <v>0</v>
      </c>
      <c r="CL287" s="116">
        <f t="shared" si="559"/>
        <v>0</v>
      </c>
      <c r="CM287" s="116">
        <f t="shared" si="560"/>
        <v>0</v>
      </c>
      <c r="CN287" s="116">
        <f t="shared" si="561"/>
        <v>0</v>
      </c>
      <c r="CO287" s="116">
        <f t="shared" si="562"/>
        <v>0</v>
      </c>
      <c r="CP287" s="116">
        <f t="shared" si="563"/>
        <v>0</v>
      </c>
      <c r="CQ287" s="116">
        <f t="shared" si="564"/>
        <v>0</v>
      </c>
      <c r="CR287" s="116">
        <f t="shared" si="565"/>
        <v>0</v>
      </c>
      <c r="CS287" s="116">
        <f t="shared" si="566"/>
        <v>0</v>
      </c>
      <c r="CT287" s="116">
        <f t="shared" si="567"/>
        <v>0</v>
      </c>
      <c r="CU287" s="116">
        <f t="shared" si="568"/>
        <v>0</v>
      </c>
      <c r="CV287" s="116">
        <f t="shared" si="569"/>
        <v>0</v>
      </c>
      <c r="CW287" s="116">
        <f t="shared" si="570"/>
        <v>0</v>
      </c>
      <c r="CX287" s="116">
        <f t="shared" si="571"/>
        <v>0</v>
      </c>
      <c r="CY287" s="116">
        <f t="shared" si="572"/>
        <v>0</v>
      </c>
      <c r="CZ287" s="116">
        <f t="shared" si="573"/>
        <v>0</v>
      </c>
      <c r="DA287" s="116">
        <f t="shared" si="574"/>
        <v>0</v>
      </c>
      <c r="DB287" s="116">
        <f t="shared" si="575"/>
        <v>0</v>
      </c>
      <c r="DC287" s="116">
        <f t="shared" si="576"/>
        <v>0</v>
      </c>
      <c r="DD287" s="116">
        <f t="shared" si="577"/>
        <v>0</v>
      </c>
      <c r="DE287" s="116">
        <f t="shared" si="578"/>
        <v>0</v>
      </c>
      <c r="DF287" s="116">
        <f t="shared" si="579"/>
        <v>0</v>
      </c>
      <c r="DG287" s="116">
        <f t="shared" si="580"/>
        <v>0</v>
      </c>
      <c r="DH287" s="116">
        <f t="shared" si="581"/>
        <v>0</v>
      </c>
      <c r="DI287" s="116">
        <f t="shared" si="582"/>
        <v>0</v>
      </c>
      <c r="DJ287" s="116">
        <f t="shared" si="583"/>
        <v>0</v>
      </c>
      <c r="DK287" s="116">
        <f t="shared" si="584"/>
        <v>0</v>
      </c>
      <c r="DL287" s="116">
        <f t="shared" si="585"/>
        <v>0</v>
      </c>
      <c r="DM287" s="116">
        <f t="shared" si="586"/>
        <v>0</v>
      </c>
      <c r="DN287" s="116">
        <f t="shared" si="587"/>
        <v>0</v>
      </c>
      <c r="DO287" s="116">
        <f t="shared" si="588"/>
        <v>0</v>
      </c>
      <c r="DP287" s="116">
        <f t="shared" si="589"/>
        <v>0</v>
      </c>
      <c r="DQ287" s="116">
        <f t="shared" si="590"/>
        <v>0</v>
      </c>
      <c r="DR287" s="116">
        <f t="shared" si="591"/>
        <v>0</v>
      </c>
      <c r="DS287" s="116">
        <f t="shared" si="592"/>
        <v>0</v>
      </c>
      <c r="DT287" s="116">
        <f t="shared" si="598"/>
        <v>0</v>
      </c>
      <c r="DU287" s="116">
        <f t="shared" si="593"/>
        <v>0</v>
      </c>
      <c r="DV287" s="116">
        <f t="shared" si="617"/>
        <v>0</v>
      </c>
      <c r="DW287" s="116">
        <f t="shared" si="618"/>
        <v>0</v>
      </c>
      <c r="DX287" s="114" t="b">
        <f t="shared" si="507"/>
        <v>0</v>
      </c>
      <c r="DY287" s="116" t="str">
        <f t="shared" si="594"/>
        <v>FAILED CHECKS</v>
      </c>
      <c r="DZ287" s="2"/>
      <c r="EA287" s="105" t="str">
        <f t="shared" si="508"/>
        <v/>
      </c>
      <c r="EB287" s="2"/>
      <c r="EC287" s="105" t="str">
        <f t="shared" si="509"/>
        <v/>
      </c>
      <c r="ED287" s="2"/>
      <c r="EE287" s="105" t="str">
        <f t="shared" si="510"/>
        <v/>
      </c>
      <c r="EF287" s="2"/>
      <c r="EG287" s="6">
        <f t="shared" si="596"/>
        <v>277</v>
      </c>
      <c r="EH287" s="2"/>
      <c r="EI287" s="29" t="str">
        <f>IF(ISBLANK('IP Rules'!P287),"",'IP Rules'!P287)</f>
        <v/>
      </c>
      <c r="EJ287" s="2"/>
      <c r="EK287" s="29" t="str">
        <f>IF(ISBLANK('IP Rules'!R287),"",'IP Rules'!R287)</f>
        <v/>
      </c>
      <c r="EL287" s="2"/>
      <c r="EM287" s="29" t="str">
        <f>IF(ISBLANK('IP Rules'!T287),"",'IP Rules'!T287)</f>
        <v/>
      </c>
      <c r="EN287" s="2"/>
      <c r="EO287" s="7" t="str">
        <f t="shared" si="501"/>
        <v>NO</v>
      </c>
      <c r="EP287" s="7" t="str">
        <f t="shared" si="502"/>
        <v>NO</v>
      </c>
      <c r="EQ287" s="7" t="str">
        <f t="shared" si="503"/>
        <v/>
      </c>
      <c r="ER287" s="7" t="str">
        <f t="shared" si="504"/>
        <v/>
      </c>
      <c r="ES287" s="7" t="str">
        <f>IF(AND(ISNUMBER('IP Rules'!R287),'IP Rules'!R287&gt;=0,'IP Rules'!R287&lt;=65535),"GOOD","BAD")</f>
        <v>BAD</v>
      </c>
      <c r="ET287" s="7" t="str">
        <f>IF(OR(AND(ISNUMBER('IP Rules'!T287),'IP Rules'!T287&gt;=1,'IP Rules'!T287&lt;=65535,'IP Rules'!R287&lt;'IP Rules'!T287),'IP Rules'!T287=""),"GOOD","BAD")</f>
        <v>GOOD</v>
      </c>
      <c r="EU287" s="9" t="str">
        <f t="shared" si="505"/>
        <v/>
      </c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</row>
    <row r="288" spans="1:211" ht="15.75" thickBot="1">
      <c r="A288" s="2"/>
      <c r="B288" s="6">
        <f t="shared" si="595"/>
        <v>278</v>
      </c>
      <c r="C288" s="2"/>
      <c r="D288" s="48" t="str">
        <f>IF(ISBLANK('IP Rules'!H288),"",'IP Rules'!H288)</f>
        <v/>
      </c>
      <c r="E288" s="52" t="str">
        <f t="shared" si="511"/>
        <v/>
      </c>
      <c r="F288" s="52" t="str">
        <f t="shared" si="512"/>
        <v/>
      </c>
      <c r="G288" s="52" t="str">
        <f t="shared" si="513"/>
        <v/>
      </c>
      <c r="H288" s="52" t="str">
        <f t="shared" si="514"/>
        <v/>
      </c>
      <c r="I288" s="52" t="str">
        <f t="shared" si="515"/>
        <v/>
      </c>
      <c r="J288" s="52" t="str">
        <f t="shared" si="516"/>
        <v/>
      </c>
      <c r="K288" s="52" t="str">
        <f t="shared" si="517"/>
        <v/>
      </c>
      <c r="L288" s="52" t="str">
        <f t="shared" si="518"/>
        <v/>
      </c>
      <c r="M288" s="2"/>
      <c r="N288" s="52" t="str">
        <f t="shared" si="519"/>
        <v/>
      </c>
      <c r="O288" s="2"/>
      <c r="P288" s="103" t="str">
        <f>IF(UPPER('IP Rules'!H288)="ANY","",IF(LEN(TRIM('IP Rules'!J288))=0,"",'IP Rules'!J288))</f>
        <v/>
      </c>
      <c r="Q288" s="7" t="str">
        <f t="shared" si="520"/>
        <v/>
      </c>
      <c r="R288" s="109" t="str">
        <f t="shared" si="521"/>
        <v>MISSING</v>
      </c>
      <c r="S288" s="109" t="str">
        <f t="shared" si="522"/>
        <v>MISSING</v>
      </c>
      <c r="T288" s="109" t="str">
        <f t="shared" si="523"/>
        <v>MISSING</v>
      </c>
      <c r="U288" s="110" t="str">
        <f t="shared" si="524"/>
        <v>ERROR</v>
      </c>
      <c r="V288" s="111" t="str">
        <f t="shared" si="525"/>
        <v>ERROR</v>
      </c>
      <c r="W288" s="111" t="str">
        <f t="shared" si="526"/>
        <v>ERROR</v>
      </c>
      <c r="X288" s="111" t="str">
        <f t="shared" si="527"/>
        <v>ERROR</v>
      </c>
      <c r="Y288" s="109" t="str">
        <f t="shared" si="528"/>
        <v>ERROR</v>
      </c>
      <c r="Z288" s="110" t="str">
        <f t="shared" si="529"/>
        <v>ERROR</v>
      </c>
      <c r="AA288" s="109" t="str">
        <f t="shared" si="530"/>
        <v>ERROR</v>
      </c>
      <c r="AB288" s="109" t="str">
        <f t="shared" si="531"/>
        <v>ERROR</v>
      </c>
      <c r="AC288" s="109" t="str">
        <f t="shared" si="532"/>
        <v>ERROR</v>
      </c>
      <c r="AD288" s="109" t="str">
        <f t="shared" si="533"/>
        <v>ERROR</v>
      </c>
      <c r="AE288" s="110" t="str">
        <f t="shared" si="534"/>
        <v>ERROR</v>
      </c>
      <c r="AF288" s="7" t="str">
        <f t="shared" si="535"/>
        <v/>
      </c>
      <c r="AG288" s="104" t="str">
        <f t="shared" si="536"/>
        <v/>
      </c>
      <c r="AH288" s="104" t="str">
        <f t="shared" si="537"/>
        <v/>
      </c>
      <c r="AI288" s="104" t="str">
        <f t="shared" si="538"/>
        <v/>
      </c>
      <c r="AJ288" s="114" t="str">
        <f>IF(AND(Q288&lt;&gt;"ERROR",UPPER('IP Rules'!D288)="GLOBAL",UPPER(N288)="ANY"),"All_IPs","")</f>
        <v/>
      </c>
      <c r="AK288" s="114" t="str">
        <f>IF(AND(Q288&lt;&gt;"ERROR",UPPER('IP Rules'!D288)="NATIONAL",UPPER(N288)="ANY"),"GRP_ALL_CNSP_SUBNETS","")</f>
        <v/>
      </c>
      <c r="AL288" s="104" t="str">
        <f>IF(LEN(TRIM(D288))=0,"",IF(AND(Q288&lt;&gt;"ERROR",UPPER('IP Rules'!H288)&lt;&gt;"ANY"),AI288&amp;N288&amp;"_"&amp;AG288,""))</f>
        <v/>
      </c>
      <c r="AM288" s="109" t="str">
        <f t="shared" si="539"/>
        <v>FAILED CHECKS</v>
      </c>
      <c r="AN288" s="2"/>
      <c r="AO288" s="62" t="str">
        <f t="shared" si="506"/>
        <v/>
      </c>
      <c r="AP288" s="26"/>
      <c r="AQ288" s="62" t="str">
        <f t="shared" si="540"/>
        <v/>
      </c>
      <c r="AR288" s="26"/>
      <c r="AS288" s="6">
        <f>'IP Rules'!F288</f>
        <v>0</v>
      </c>
      <c r="AT288" s="2"/>
      <c r="AU288" s="6">
        <f t="shared" si="541"/>
        <v>278</v>
      </c>
      <c r="AV288" s="2"/>
      <c r="AW288" s="46" t="str">
        <f>IF(ISBLANK('IP Rules'!L288),"",'IP Rules'!L288)</f>
        <v/>
      </c>
      <c r="AX288" s="2"/>
      <c r="AY288" s="52" t="str">
        <f t="shared" si="542"/>
        <v/>
      </c>
      <c r="AZ288" s="52" t="str">
        <f t="shared" si="543"/>
        <v/>
      </c>
      <c r="BA288" s="52" t="str">
        <f t="shared" si="544"/>
        <v/>
      </c>
      <c r="BB288" s="52" t="str">
        <f t="shared" si="545"/>
        <v/>
      </c>
      <c r="BC288" s="52" t="str">
        <f t="shared" si="546"/>
        <v/>
      </c>
      <c r="BD288" s="52" t="str">
        <f t="shared" si="547"/>
        <v/>
      </c>
      <c r="BE288" s="52" t="str">
        <f t="shared" si="548"/>
        <v/>
      </c>
      <c r="BF288" s="52" t="str">
        <f t="shared" si="549"/>
        <v/>
      </c>
      <c r="BG288" s="52" t="str">
        <f t="shared" si="550"/>
        <v/>
      </c>
      <c r="BH288" s="2"/>
      <c r="BI288" s="103" t="str">
        <f>IF(ISBLANK('IP Rules'!N288),"",'IP Rules'!N288)</f>
        <v/>
      </c>
      <c r="BJ288" s="110" t="str">
        <f t="shared" si="599"/>
        <v/>
      </c>
      <c r="BK288" s="109" t="str">
        <f t="shared" si="600"/>
        <v>MISSING</v>
      </c>
      <c r="BL288" s="109" t="str">
        <f t="shared" si="601"/>
        <v>MISSING</v>
      </c>
      <c r="BM288" s="109" t="str">
        <f t="shared" si="602"/>
        <v>MISSING</v>
      </c>
      <c r="BN288" s="110" t="str">
        <f t="shared" si="603"/>
        <v>ERROR</v>
      </c>
      <c r="BO288" s="111" t="str">
        <f t="shared" si="604"/>
        <v>ERROR</v>
      </c>
      <c r="BP288" s="111" t="str">
        <f t="shared" si="605"/>
        <v>ERROR</v>
      </c>
      <c r="BQ288" s="111" t="str">
        <f t="shared" si="606"/>
        <v>ERROR</v>
      </c>
      <c r="BR288" s="109" t="str">
        <f t="shared" si="607"/>
        <v>ERROR</v>
      </c>
      <c r="BS288" s="110" t="str">
        <f t="shared" si="608"/>
        <v>ERROR</v>
      </c>
      <c r="BT288" s="109" t="str">
        <f t="shared" si="551"/>
        <v>ERROR</v>
      </c>
      <c r="BU288" s="109" t="str">
        <f t="shared" si="552"/>
        <v>ERROR</v>
      </c>
      <c r="BV288" s="109" t="str">
        <f t="shared" si="553"/>
        <v>ERROR</v>
      </c>
      <c r="BW288" s="109" t="str">
        <f t="shared" si="554"/>
        <v>ERROR</v>
      </c>
      <c r="BX288" s="110" t="str">
        <f t="shared" si="609"/>
        <v>ERROR</v>
      </c>
      <c r="BY288" s="110" t="str">
        <f t="shared" si="597"/>
        <v/>
      </c>
      <c r="BZ288" s="117" t="str">
        <f t="shared" si="555"/>
        <v>OK</v>
      </c>
      <c r="CA288" s="104" t="str">
        <f t="shared" si="610"/>
        <v/>
      </c>
      <c r="CB288" s="104" t="str">
        <f t="shared" si="611"/>
        <v/>
      </c>
      <c r="CC288" s="104" t="str">
        <f t="shared" si="612"/>
        <v/>
      </c>
      <c r="CD288" s="109" t="str">
        <f t="shared" si="556"/>
        <v>FAILED CHECKS</v>
      </c>
      <c r="CE288" s="22"/>
      <c r="CF288" s="116" t="str">
        <f t="shared" si="613"/>
        <v>ERROR</v>
      </c>
      <c r="CG288" s="116" t="str">
        <f t="shared" si="614"/>
        <v>-</v>
      </c>
      <c r="CH288" s="116" t="str">
        <f t="shared" si="615"/>
        <v>-</v>
      </c>
      <c r="CI288" s="116" t="str">
        <f t="shared" si="616"/>
        <v>-</v>
      </c>
      <c r="CJ288" s="116">
        <f t="shared" si="557"/>
        <v>0</v>
      </c>
      <c r="CK288" s="116">
        <f t="shared" si="558"/>
        <v>0</v>
      </c>
      <c r="CL288" s="116">
        <f t="shared" si="559"/>
        <v>0</v>
      </c>
      <c r="CM288" s="116">
        <f t="shared" si="560"/>
        <v>0</v>
      </c>
      <c r="CN288" s="116">
        <f t="shared" si="561"/>
        <v>0</v>
      </c>
      <c r="CO288" s="116">
        <f t="shared" si="562"/>
        <v>0</v>
      </c>
      <c r="CP288" s="116">
        <f t="shared" si="563"/>
        <v>0</v>
      </c>
      <c r="CQ288" s="116">
        <f t="shared" si="564"/>
        <v>0</v>
      </c>
      <c r="CR288" s="116">
        <f t="shared" si="565"/>
        <v>0</v>
      </c>
      <c r="CS288" s="116">
        <f t="shared" si="566"/>
        <v>0</v>
      </c>
      <c r="CT288" s="116">
        <f t="shared" si="567"/>
        <v>0</v>
      </c>
      <c r="CU288" s="116">
        <f t="shared" si="568"/>
        <v>0</v>
      </c>
      <c r="CV288" s="116">
        <f t="shared" si="569"/>
        <v>0</v>
      </c>
      <c r="CW288" s="116">
        <f t="shared" si="570"/>
        <v>0</v>
      </c>
      <c r="CX288" s="116">
        <f t="shared" si="571"/>
        <v>0</v>
      </c>
      <c r="CY288" s="116">
        <f t="shared" si="572"/>
        <v>0</v>
      </c>
      <c r="CZ288" s="116">
        <f t="shared" si="573"/>
        <v>0</v>
      </c>
      <c r="DA288" s="116">
        <f t="shared" si="574"/>
        <v>0</v>
      </c>
      <c r="DB288" s="116">
        <f t="shared" si="575"/>
        <v>0</v>
      </c>
      <c r="DC288" s="116">
        <f t="shared" si="576"/>
        <v>0</v>
      </c>
      <c r="DD288" s="116">
        <f t="shared" si="577"/>
        <v>0</v>
      </c>
      <c r="DE288" s="116">
        <f t="shared" si="578"/>
        <v>0</v>
      </c>
      <c r="DF288" s="116">
        <f t="shared" si="579"/>
        <v>0</v>
      </c>
      <c r="DG288" s="116">
        <f t="shared" si="580"/>
        <v>0</v>
      </c>
      <c r="DH288" s="116">
        <f t="shared" si="581"/>
        <v>0</v>
      </c>
      <c r="DI288" s="116">
        <f t="shared" si="582"/>
        <v>0</v>
      </c>
      <c r="DJ288" s="116">
        <f t="shared" si="583"/>
        <v>0</v>
      </c>
      <c r="DK288" s="116">
        <f t="shared" si="584"/>
        <v>0</v>
      </c>
      <c r="DL288" s="116">
        <f t="shared" si="585"/>
        <v>0</v>
      </c>
      <c r="DM288" s="116">
        <f t="shared" si="586"/>
        <v>0</v>
      </c>
      <c r="DN288" s="116">
        <f t="shared" si="587"/>
        <v>0</v>
      </c>
      <c r="DO288" s="116">
        <f t="shared" si="588"/>
        <v>0</v>
      </c>
      <c r="DP288" s="116">
        <f t="shared" si="589"/>
        <v>0</v>
      </c>
      <c r="DQ288" s="116">
        <f t="shared" si="590"/>
        <v>0</v>
      </c>
      <c r="DR288" s="116">
        <f t="shared" si="591"/>
        <v>0</v>
      </c>
      <c r="DS288" s="116">
        <f t="shared" si="592"/>
        <v>0</v>
      </c>
      <c r="DT288" s="116">
        <f t="shared" si="598"/>
        <v>0</v>
      </c>
      <c r="DU288" s="116">
        <f t="shared" si="593"/>
        <v>0</v>
      </c>
      <c r="DV288" s="116">
        <f t="shared" si="617"/>
        <v>0</v>
      </c>
      <c r="DW288" s="116">
        <f t="shared" si="618"/>
        <v>0</v>
      </c>
      <c r="DX288" s="114" t="b">
        <f t="shared" si="507"/>
        <v>0</v>
      </c>
      <c r="DY288" s="116" t="str">
        <f t="shared" si="594"/>
        <v>FAILED CHECKS</v>
      </c>
      <c r="DZ288" s="2"/>
      <c r="EA288" s="105" t="str">
        <f t="shared" si="508"/>
        <v/>
      </c>
      <c r="EB288" s="2"/>
      <c r="EC288" s="105" t="str">
        <f t="shared" si="509"/>
        <v/>
      </c>
      <c r="ED288" s="2"/>
      <c r="EE288" s="105" t="str">
        <f t="shared" si="510"/>
        <v/>
      </c>
      <c r="EF288" s="2"/>
      <c r="EG288" s="6">
        <f t="shared" si="596"/>
        <v>278</v>
      </c>
      <c r="EH288" s="2"/>
      <c r="EI288" s="29" t="str">
        <f>IF(ISBLANK('IP Rules'!P288),"",'IP Rules'!P288)</f>
        <v/>
      </c>
      <c r="EJ288" s="2"/>
      <c r="EK288" s="29" t="str">
        <f>IF(ISBLANK('IP Rules'!R288),"",'IP Rules'!R288)</f>
        <v/>
      </c>
      <c r="EL288" s="2"/>
      <c r="EM288" s="29" t="str">
        <f>IF(ISBLANK('IP Rules'!T288),"",'IP Rules'!T288)</f>
        <v/>
      </c>
      <c r="EN288" s="2"/>
      <c r="EO288" s="7" t="str">
        <f t="shared" si="501"/>
        <v>NO</v>
      </c>
      <c r="EP288" s="7" t="str">
        <f t="shared" si="502"/>
        <v>NO</v>
      </c>
      <c r="EQ288" s="7" t="str">
        <f t="shared" si="503"/>
        <v/>
      </c>
      <c r="ER288" s="7" t="str">
        <f t="shared" si="504"/>
        <v/>
      </c>
      <c r="ES288" s="7" t="str">
        <f>IF(AND(ISNUMBER('IP Rules'!R288),'IP Rules'!R288&gt;=0,'IP Rules'!R288&lt;=65535),"GOOD","BAD")</f>
        <v>BAD</v>
      </c>
      <c r="ET288" s="7" t="str">
        <f>IF(OR(AND(ISNUMBER('IP Rules'!T288),'IP Rules'!T288&gt;=1,'IP Rules'!T288&lt;=65535,'IP Rules'!R288&lt;'IP Rules'!T288),'IP Rules'!T288=""),"GOOD","BAD")</f>
        <v>GOOD</v>
      </c>
      <c r="EU288" s="9" t="str">
        <f t="shared" si="505"/>
        <v/>
      </c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</row>
    <row r="289" spans="1:211" ht="15.75" thickBot="1">
      <c r="A289" s="2"/>
      <c r="B289" s="6">
        <f t="shared" si="595"/>
        <v>279</v>
      </c>
      <c r="C289" s="2"/>
      <c r="D289" s="48" t="str">
        <f>IF(ISBLANK('IP Rules'!H289),"",'IP Rules'!H289)</f>
        <v/>
      </c>
      <c r="E289" s="52" t="str">
        <f t="shared" si="511"/>
        <v/>
      </c>
      <c r="F289" s="52" t="str">
        <f t="shared" si="512"/>
        <v/>
      </c>
      <c r="G289" s="52" t="str">
        <f t="shared" si="513"/>
        <v/>
      </c>
      <c r="H289" s="52" t="str">
        <f t="shared" si="514"/>
        <v/>
      </c>
      <c r="I289" s="52" t="str">
        <f t="shared" si="515"/>
        <v/>
      </c>
      <c r="J289" s="52" t="str">
        <f t="shared" si="516"/>
        <v/>
      </c>
      <c r="K289" s="52" t="str">
        <f t="shared" si="517"/>
        <v/>
      </c>
      <c r="L289" s="52" t="str">
        <f t="shared" si="518"/>
        <v/>
      </c>
      <c r="M289" s="2"/>
      <c r="N289" s="52" t="str">
        <f t="shared" si="519"/>
        <v/>
      </c>
      <c r="O289" s="2"/>
      <c r="P289" s="103" t="str">
        <f>IF(UPPER('IP Rules'!H289)="ANY","",IF(LEN(TRIM('IP Rules'!J289))=0,"",'IP Rules'!J289))</f>
        <v/>
      </c>
      <c r="Q289" s="7" t="str">
        <f t="shared" si="520"/>
        <v/>
      </c>
      <c r="R289" s="109" t="str">
        <f t="shared" si="521"/>
        <v>MISSING</v>
      </c>
      <c r="S289" s="109" t="str">
        <f t="shared" si="522"/>
        <v>MISSING</v>
      </c>
      <c r="T289" s="109" t="str">
        <f t="shared" si="523"/>
        <v>MISSING</v>
      </c>
      <c r="U289" s="110" t="str">
        <f t="shared" si="524"/>
        <v>ERROR</v>
      </c>
      <c r="V289" s="111" t="str">
        <f t="shared" si="525"/>
        <v>ERROR</v>
      </c>
      <c r="W289" s="111" t="str">
        <f t="shared" si="526"/>
        <v>ERROR</v>
      </c>
      <c r="X289" s="111" t="str">
        <f t="shared" si="527"/>
        <v>ERROR</v>
      </c>
      <c r="Y289" s="109" t="str">
        <f t="shared" si="528"/>
        <v>ERROR</v>
      </c>
      <c r="Z289" s="110" t="str">
        <f t="shared" si="529"/>
        <v>ERROR</v>
      </c>
      <c r="AA289" s="109" t="str">
        <f t="shared" si="530"/>
        <v>ERROR</v>
      </c>
      <c r="AB289" s="109" t="str">
        <f t="shared" si="531"/>
        <v>ERROR</v>
      </c>
      <c r="AC289" s="109" t="str">
        <f t="shared" si="532"/>
        <v>ERROR</v>
      </c>
      <c r="AD289" s="109" t="str">
        <f t="shared" si="533"/>
        <v>ERROR</v>
      </c>
      <c r="AE289" s="110" t="str">
        <f t="shared" si="534"/>
        <v>ERROR</v>
      </c>
      <c r="AF289" s="7" t="str">
        <f t="shared" si="535"/>
        <v/>
      </c>
      <c r="AG289" s="104" t="str">
        <f t="shared" si="536"/>
        <v/>
      </c>
      <c r="AH289" s="104" t="str">
        <f t="shared" si="537"/>
        <v/>
      </c>
      <c r="AI289" s="104" t="str">
        <f t="shared" si="538"/>
        <v/>
      </c>
      <c r="AJ289" s="114" t="str">
        <f>IF(AND(Q289&lt;&gt;"ERROR",UPPER('IP Rules'!D289)="GLOBAL",UPPER(N289)="ANY"),"All_IPs","")</f>
        <v/>
      </c>
      <c r="AK289" s="114" t="str">
        <f>IF(AND(Q289&lt;&gt;"ERROR",UPPER('IP Rules'!D289)="NATIONAL",UPPER(N289)="ANY"),"GRP_ALL_CNSP_SUBNETS","")</f>
        <v/>
      </c>
      <c r="AL289" s="104" t="str">
        <f>IF(LEN(TRIM(D289))=0,"",IF(AND(Q289&lt;&gt;"ERROR",UPPER('IP Rules'!H289)&lt;&gt;"ANY"),AI289&amp;N289&amp;"_"&amp;AG289,""))</f>
        <v/>
      </c>
      <c r="AM289" s="109" t="str">
        <f t="shared" si="539"/>
        <v>FAILED CHECKS</v>
      </c>
      <c r="AN289" s="2"/>
      <c r="AO289" s="62" t="str">
        <f t="shared" si="506"/>
        <v/>
      </c>
      <c r="AP289" s="26"/>
      <c r="AQ289" s="62" t="str">
        <f t="shared" si="540"/>
        <v/>
      </c>
      <c r="AR289" s="26"/>
      <c r="AS289" s="6">
        <f>'IP Rules'!F289</f>
        <v>0</v>
      </c>
      <c r="AT289" s="2"/>
      <c r="AU289" s="6">
        <f t="shared" si="541"/>
        <v>279</v>
      </c>
      <c r="AV289" s="2"/>
      <c r="AW289" s="46" t="str">
        <f>IF(ISBLANK('IP Rules'!L289),"",'IP Rules'!L289)</f>
        <v/>
      </c>
      <c r="AX289" s="2"/>
      <c r="AY289" s="52" t="str">
        <f t="shared" si="542"/>
        <v/>
      </c>
      <c r="AZ289" s="52" t="str">
        <f t="shared" si="543"/>
        <v/>
      </c>
      <c r="BA289" s="52" t="str">
        <f t="shared" si="544"/>
        <v/>
      </c>
      <c r="BB289" s="52" t="str">
        <f t="shared" si="545"/>
        <v/>
      </c>
      <c r="BC289" s="52" t="str">
        <f t="shared" si="546"/>
        <v/>
      </c>
      <c r="BD289" s="52" t="str">
        <f t="shared" si="547"/>
        <v/>
      </c>
      <c r="BE289" s="52" t="str">
        <f t="shared" si="548"/>
        <v/>
      </c>
      <c r="BF289" s="52" t="str">
        <f t="shared" si="549"/>
        <v/>
      </c>
      <c r="BG289" s="52" t="str">
        <f t="shared" si="550"/>
        <v/>
      </c>
      <c r="BH289" s="2"/>
      <c r="BI289" s="103" t="str">
        <f>IF(ISBLANK('IP Rules'!N289),"",'IP Rules'!N289)</f>
        <v/>
      </c>
      <c r="BJ289" s="110" t="str">
        <f t="shared" si="599"/>
        <v/>
      </c>
      <c r="BK289" s="109" t="str">
        <f t="shared" si="600"/>
        <v>MISSING</v>
      </c>
      <c r="BL289" s="109" t="str">
        <f t="shared" si="601"/>
        <v>MISSING</v>
      </c>
      <c r="BM289" s="109" t="str">
        <f t="shared" si="602"/>
        <v>MISSING</v>
      </c>
      <c r="BN289" s="110" t="str">
        <f t="shared" si="603"/>
        <v>ERROR</v>
      </c>
      <c r="BO289" s="111" t="str">
        <f t="shared" si="604"/>
        <v>ERROR</v>
      </c>
      <c r="BP289" s="111" t="str">
        <f t="shared" si="605"/>
        <v>ERROR</v>
      </c>
      <c r="BQ289" s="111" t="str">
        <f t="shared" si="606"/>
        <v>ERROR</v>
      </c>
      <c r="BR289" s="109" t="str">
        <f t="shared" si="607"/>
        <v>ERROR</v>
      </c>
      <c r="BS289" s="110" t="str">
        <f t="shared" si="608"/>
        <v>ERROR</v>
      </c>
      <c r="BT289" s="109" t="str">
        <f t="shared" si="551"/>
        <v>ERROR</v>
      </c>
      <c r="BU289" s="109" t="str">
        <f t="shared" si="552"/>
        <v>ERROR</v>
      </c>
      <c r="BV289" s="109" t="str">
        <f t="shared" si="553"/>
        <v>ERROR</v>
      </c>
      <c r="BW289" s="109" t="str">
        <f t="shared" si="554"/>
        <v>ERROR</v>
      </c>
      <c r="BX289" s="110" t="str">
        <f t="shared" si="609"/>
        <v>ERROR</v>
      </c>
      <c r="BY289" s="110" t="str">
        <f t="shared" si="597"/>
        <v/>
      </c>
      <c r="BZ289" s="117" t="str">
        <f t="shared" si="555"/>
        <v>OK</v>
      </c>
      <c r="CA289" s="104" t="str">
        <f t="shared" si="610"/>
        <v/>
      </c>
      <c r="CB289" s="104" t="str">
        <f t="shared" si="611"/>
        <v/>
      </c>
      <c r="CC289" s="104" t="str">
        <f t="shared" si="612"/>
        <v/>
      </c>
      <c r="CD289" s="109" t="str">
        <f t="shared" si="556"/>
        <v>FAILED CHECKS</v>
      </c>
      <c r="CE289" s="22"/>
      <c r="CF289" s="116" t="str">
        <f t="shared" si="613"/>
        <v>ERROR</v>
      </c>
      <c r="CG289" s="116" t="str">
        <f t="shared" si="614"/>
        <v>-</v>
      </c>
      <c r="CH289" s="116" t="str">
        <f t="shared" si="615"/>
        <v>-</v>
      </c>
      <c r="CI289" s="116" t="str">
        <f t="shared" si="616"/>
        <v>-</v>
      </c>
      <c r="CJ289" s="116">
        <f t="shared" si="557"/>
        <v>0</v>
      </c>
      <c r="CK289" s="116">
        <f t="shared" si="558"/>
        <v>0</v>
      </c>
      <c r="CL289" s="116">
        <f t="shared" si="559"/>
        <v>0</v>
      </c>
      <c r="CM289" s="116">
        <f t="shared" si="560"/>
        <v>0</v>
      </c>
      <c r="CN289" s="116">
        <f t="shared" si="561"/>
        <v>0</v>
      </c>
      <c r="CO289" s="116">
        <f t="shared" si="562"/>
        <v>0</v>
      </c>
      <c r="CP289" s="116">
        <f t="shared" si="563"/>
        <v>0</v>
      </c>
      <c r="CQ289" s="116">
        <f t="shared" si="564"/>
        <v>0</v>
      </c>
      <c r="CR289" s="116">
        <f t="shared" si="565"/>
        <v>0</v>
      </c>
      <c r="CS289" s="116">
        <f t="shared" si="566"/>
        <v>0</v>
      </c>
      <c r="CT289" s="116">
        <f t="shared" si="567"/>
        <v>0</v>
      </c>
      <c r="CU289" s="116">
        <f t="shared" si="568"/>
        <v>0</v>
      </c>
      <c r="CV289" s="116">
        <f t="shared" si="569"/>
        <v>0</v>
      </c>
      <c r="CW289" s="116">
        <f t="shared" si="570"/>
        <v>0</v>
      </c>
      <c r="CX289" s="116">
        <f t="shared" si="571"/>
        <v>0</v>
      </c>
      <c r="CY289" s="116">
        <f t="shared" si="572"/>
        <v>0</v>
      </c>
      <c r="CZ289" s="116">
        <f t="shared" si="573"/>
        <v>0</v>
      </c>
      <c r="DA289" s="116">
        <f t="shared" si="574"/>
        <v>0</v>
      </c>
      <c r="DB289" s="116">
        <f t="shared" si="575"/>
        <v>0</v>
      </c>
      <c r="DC289" s="116">
        <f t="shared" si="576"/>
        <v>0</v>
      </c>
      <c r="DD289" s="116">
        <f t="shared" si="577"/>
        <v>0</v>
      </c>
      <c r="DE289" s="116">
        <f t="shared" si="578"/>
        <v>0</v>
      </c>
      <c r="DF289" s="116">
        <f t="shared" si="579"/>
        <v>0</v>
      </c>
      <c r="DG289" s="116">
        <f t="shared" si="580"/>
        <v>0</v>
      </c>
      <c r="DH289" s="116">
        <f t="shared" si="581"/>
        <v>0</v>
      </c>
      <c r="DI289" s="116">
        <f t="shared" si="582"/>
        <v>0</v>
      </c>
      <c r="DJ289" s="116">
        <f t="shared" si="583"/>
        <v>0</v>
      </c>
      <c r="DK289" s="116">
        <f t="shared" si="584"/>
        <v>0</v>
      </c>
      <c r="DL289" s="116">
        <f t="shared" si="585"/>
        <v>0</v>
      </c>
      <c r="DM289" s="116">
        <f t="shared" si="586"/>
        <v>0</v>
      </c>
      <c r="DN289" s="116">
        <f t="shared" si="587"/>
        <v>0</v>
      </c>
      <c r="DO289" s="116">
        <f t="shared" si="588"/>
        <v>0</v>
      </c>
      <c r="DP289" s="116">
        <f t="shared" si="589"/>
        <v>0</v>
      </c>
      <c r="DQ289" s="116">
        <f t="shared" si="590"/>
        <v>0</v>
      </c>
      <c r="DR289" s="116">
        <f t="shared" si="591"/>
        <v>0</v>
      </c>
      <c r="DS289" s="116">
        <f t="shared" si="592"/>
        <v>0</v>
      </c>
      <c r="DT289" s="116">
        <f t="shared" si="598"/>
        <v>0</v>
      </c>
      <c r="DU289" s="116">
        <f t="shared" si="593"/>
        <v>0</v>
      </c>
      <c r="DV289" s="116">
        <f t="shared" si="617"/>
        <v>0</v>
      </c>
      <c r="DW289" s="116">
        <f t="shared" si="618"/>
        <v>0</v>
      </c>
      <c r="DX289" s="114" t="b">
        <f t="shared" si="507"/>
        <v>0</v>
      </c>
      <c r="DY289" s="116" t="str">
        <f t="shared" si="594"/>
        <v>FAILED CHECKS</v>
      </c>
      <c r="DZ289" s="2"/>
      <c r="EA289" s="105" t="str">
        <f t="shared" si="508"/>
        <v/>
      </c>
      <c r="EB289" s="2"/>
      <c r="EC289" s="105" t="str">
        <f t="shared" si="509"/>
        <v/>
      </c>
      <c r="ED289" s="2"/>
      <c r="EE289" s="105" t="str">
        <f t="shared" si="510"/>
        <v/>
      </c>
      <c r="EF289" s="2"/>
      <c r="EG289" s="6">
        <f t="shared" si="596"/>
        <v>279</v>
      </c>
      <c r="EH289" s="2"/>
      <c r="EI289" s="29" t="str">
        <f>IF(ISBLANK('IP Rules'!P289),"",'IP Rules'!P289)</f>
        <v/>
      </c>
      <c r="EJ289" s="2"/>
      <c r="EK289" s="29" t="str">
        <f>IF(ISBLANK('IP Rules'!R289),"",'IP Rules'!R289)</f>
        <v/>
      </c>
      <c r="EL289" s="2"/>
      <c r="EM289" s="29" t="str">
        <f>IF(ISBLANK('IP Rules'!T289),"",'IP Rules'!T289)</f>
        <v/>
      </c>
      <c r="EN289" s="2"/>
      <c r="EO289" s="7" t="str">
        <f t="shared" si="501"/>
        <v>NO</v>
      </c>
      <c r="EP289" s="7" t="str">
        <f t="shared" si="502"/>
        <v>NO</v>
      </c>
      <c r="EQ289" s="7" t="str">
        <f t="shared" si="503"/>
        <v/>
      </c>
      <c r="ER289" s="7" t="str">
        <f t="shared" si="504"/>
        <v/>
      </c>
      <c r="ES289" s="7" t="str">
        <f>IF(AND(ISNUMBER('IP Rules'!R289),'IP Rules'!R289&gt;=0,'IP Rules'!R289&lt;=65535),"GOOD","BAD")</f>
        <v>BAD</v>
      </c>
      <c r="ET289" s="7" t="str">
        <f>IF(OR(AND(ISNUMBER('IP Rules'!T289),'IP Rules'!T289&gt;=1,'IP Rules'!T289&lt;=65535,'IP Rules'!R289&lt;'IP Rules'!T289),'IP Rules'!T289=""),"GOOD","BAD")</f>
        <v>GOOD</v>
      </c>
      <c r="EU289" s="9" t="str">
        <f t="shared" si="505"/>
        <v/>
      </c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</row>
    <row r="290" spans="1:211" ht="15.75" thickBot="1">
      <c r="A290" s="2"/>
      <c r="B290" s="6">
        <f t="shared" si="595"/>
        <v>280</v>
      </c>
      <c r="C290" s="2"/>
      <c r="D290" s="48" t="str">
        <f>IF(ISBLANK('IP Rules'!H290),"",'IP Rules'!H290)</f>
        <v/>
      </c>
      <c r="E290" s="52" t="str">
        <f t="shared" si="511"/>
        <v/>
      </c>
      <c r="F290" s="52" t="str">
        <f t="shared" si="512"/>
        <v/>
      </c>
      <c r="G290" s="52" t="str">
        <f t="shared" si="513"/>
        <v/>
      </c>
      <c r="H290" s="52" t="str">
        <f t="shared" si="514"/>
        <v/>
      </c>
      <c r="I290" s="52" t="str">
        <f t="shared" si="515"/>
        <v/>
      </c>
      <c r="J290" s="52" t="str">
        <f t="shared" si="516"/>
        <v/>
      </c>
      <c r="K290" s="52" t="str">
        <f t="shared" si="517"/>
        <v/>
      </c>
      <c r="L290" s="52" t="str">
        <f t="shared" si="518"/>
        <v/>
      </c>
      <c r="M290" s="2"/>
      <c r="N290" s="52" t="str">
        <f t="shared" si="519"/>
        <v/>
      </c>
      <c r="O290" s="2"/>
      <c r="P290" s="103" t="str">
        <f>IF(UPPER('IP Rules'!H290)="ANY","",IF(LEN(TRIM('IP Rules'!J290))=0,"",'IP Rules'!J290))</f>
        <v/>
      </c>
      <c r="Q290" s="7" t="str">
        <f t="shared" si="520"/>
        <v/>
      </c>
      <c r="R290" s="109" t="str">
        <f t="shared" si="521"/>
        <v>MISSING</v>
      </c>
      <c r="S290" s="109" t="str">
        <f t="shared" si="522"/>
        <v>MISSING</v>
      </c>
      <c r="T290" s="109" t="str">
        <f t="shared" si="523"/>
        <v>MISSING</v>
      </c>
      <c r="U290" s="110" t="str">
        <f t="shared" si="524"/>
        <v>ERROR</v>
      </c>
      <c r="V290" s="111" t="str">
        <f t="shared" si="525"/>
        <v>ERROR</v>
      </c>
      <c r="W290" s="111" t="str">
        <f t="shared" si="526"/>
        <v>ERROR</v>
      </c>
      <c r="X290" s="111" t="str">
        <f t="shared" si="527"/>
        <v>ERROR</v>
      </c>
      <c r="Y290" s="109" t="str">
        <f t="shared" si="528"/>
        <v>ERROR</v>
      </c>
      <c r="Z290" s="110" t="str">
        <f t="shared" si="529"/>
        <v>ERROR</v>
      </c>
      <c r="AA290" s="109" t="str">
        <f t="shared" si="530"/>
        <v>ERROR</v>
      </c>
      <c r="AB290" s="109" t="str">
        <f t="shared" si="531"/>
        <v>ERROR</v>
      </c>
      <c r="AC290" s="109" t="str">
        <f t="shared" si="532"/>
        <v>ERROR</v>
      </c>
      <c r="AD290" s="109" t="str">
        <f t="shared" si="533"/>
        <v>ERROR</v>
      </c>
      <c r="AE290" s="110" t="str">
        <f t="shared" si="534"/>
        <v>ERROR</v>
      </c>
      <c r="AF290" s="7" t="str">
        <f t="shared" si="535"/>
        <v/>
      </c>
      <c r="AG290" s="104" t="str">
        <f t="shared" si="536"/>
        <v/>
      </c>
      <c r="AH290" s="104" t="str">
        <f t="shared" si="537"/>
        <v/>
      </c>
      <c r="AI290" s="104" t="str">
        <f t="shared" si="538"/>
        <v/>
      </c>
      <c r="AJ290" s="114" t="str">
        <f>IF(AND(Q290&lt;&gt;"ERROR",UPPER('IP Rules'!D290)="GLOBAL",UPPER(N290)="ANY"),"All_IPs","")</f>
        <v/>
      </c>
      <c r="AK290" s="114" t="str">
        <f>IF(AND(Q290&lt;&gt;"ERROR",UPPER('IP Rules'!D290)="NATIONAL",UPPER(N290)="ANY"),"GRP_ALL_CNSP_SUBNETS","")</f>
        <v/>
      </c>
      <c r="AL290" s="104" t="str">
        <f>IF(LEN(TRIM(D290))=0,"",IF(AND(Q290&lt;&gt;"ERROR",UPPER('IP Rules'!H290)&lt;&gt;"ANY"),AI290&amp;N290&amp;"_"&amp;AG290,""))</f>
        <v/>
      </c>
      <c r="AM290" s="109" t="str">
        <f t="shared" si="539"/>
        <v>FAILED CHECKS</v>
      </c>
      <c r="AN290" s="2"/>
      <c r="AO290" s="62" t="str">
        <f t="shared" si="506"/>
        <v/>
      </c>
      <c r="AP290" s="26"/>
      <c r="AQ290" s="62" t="str">
        <f t="shared" si="540"/>
        <v/>
      </c>
      <c r="AR290" s="26"/>
      <c r="AS290" s="6">
        <f>'IP Rules'!F290</f>
        <v>0</v>
      </c>
      <c r="AT290" s="2"/>
      <c r="AU290" s="6">
        <f t="shared" si="541"/>
        <v>280</v>
      </c>
      <c r="AV290" s="2"/>
      <c r="AW290" s="46" t="str">
        <f>IF(ISBLANK('IP Rules'!L290),"",'IP Rules'!L290)</f>
        <v/>
      </c>
      <c r="AX290" s="2"/>
      <c r="AY290" s="52" t="str">
        <f t="shared" si="542"/>
        <v/>
      </c>
      <c r="AZ290" s="52" t="str">
        <f t="shared" si="543"/>
        <v/>
      </c>
      <c r="BA290" s="52" t="str">
        <f t="shared" si="544"/>
        <v/>
      </c>
      <c r="BB290" s="52" t="str">
        <f t="shared" si="545"/>
        <v/>
      </c>
      <c r="BC290" s="52" t="str">
        <f t="shared" si="546"/>
        <v/>
      </c>
      <c r="BD290" s="52" t="str">
        <f t="shared" si="547"/>
        <v/>
      </c>
      <c r="BE290" s="52" t="str">
        <f t="shared" si="548"/>
        <v/>
      </c>
      <c r="BF290" s="52" t="str">
        <f t="shared" si="549"/>
        <v/>
      </c>
      <c r="BG290" s="52" t="str">
        <f t="shared" si="550"/>
        <v/>
      </c>
      <c r="BH290" s="2"/>
      <c r="BI290" s="103" t="str">
        <f>IF(ISBLANK('IP Rules'!N290),"",'IP Rules'!N290)</f>
        <v/>
      </c>
      <c r="BJ290" s="110" t="str">
        <f t="shared" si="599"/>
        <v/>
      </c>
      <c r="BK290" s="109" t="str">
        <f t="shared" si="600"/>
        <v>MISSING</v>
      </c>
      <c r="BL290" s="109" t="str">
        <f t="shared" si="601"/>
        <v>MISSING</v>
      </c>
      <c r="BM290" s="109" t="str">
        <f t="shared" si="602"/>
        <v>MISSING</v>
      </c>
      <c r="BN290" s="110" t="str">
        <f t="shared" si="603"/>
        <v>ERROR</v>
      </c>
      <c r="BO290" s="111" t="str">
        <f t="shared" si="604"/>
        <v>ERROR</v>
      </c>
      <c r="BP290" s="111" t="str">
        <f t="shared" si="605"/>
        <v>ERROR</v>
      </c>
      <c r="BQ290" s="111" t="str">
        <f t="shared" si="606"/>
        <v>ERROR</v>
      </c>
      <c r="BR290" s="109" t="str">
        <f t="shared" si="607"/>
        <v>ERROR</v>
      </c>
      <c r="BS290" s="110" t="str">
        <f t="shared" si="608"/>
        <v>ERROR</v>
      </c>
      <c r="BT290" s="109" t="str">
        <f t="shared" si="551"/>
        <v>ERROR</v>
      </c>
      <c r="BU290" s="109" t="str">
        <f t="shared" si="552"/>
        <v>ERROR</v>
      </c>
      <c r="BV290" s="109" t="str">
        <f t="shared" si="553"/>
        <v>ERROR</v>
      </c>
      <c r="BW290" s="109" t="str">
        <f t="shared" si="554"/>
        <v>ERROR</v>
      </c>
      <c r="BX290" s="110" t="str">
        <f t="shared" si="609"/>
        <v>ERROR</v>
      </c>
      <c r="BY290" s="110" t="str">
        <f t="shared" si="597"/>
        <v/>
      </c>
      <c r="BZ290" s="117" t="str">
        <f t="shared" si="555"/>
        <v>OK</v>
      </c>
      <c r="CA290" s="104" t="str">
        <f t="shared" si="610"/>
        <v/>
      </c>
      <c r="CB290" s="104" t="str">
        <f t="shared" si="611"/>
        <v/>
      </c>
      <c r="CC290" s="104" t="str">
        <f t="shared" si="612"/>
        <v/>
      </c>
      <c r="CD290" s="109" t="str">
        <f t="shared" si="556"/>
        <v>FAILED CHECKS</v>
      </c>
      <c r="CE290" s="22"/>
      <c r="CF290" s="116" t="str">
        <f t="shared" si="613"/>
        <v>ERROR</v>
      </c>
      <c r="CG290" s="116" t="str">
        <f t="shared" si="614"/>
        <v>-</v>
      </c>
      <c r="CH290" s="116" t="str">
        <f t="shared" si="615"/>
        <v>-</v>
      </c>
      <c r="CI290" s="116" t="str">
        <f t="shared" si="616"/>
        <v>-</v>
      </c>
      <c r="CJ290" s="116">
        <f t="shared" si="557"/>
        <v>0</v>
      </c>
      <c r="CK290" s="116">
        <f t="shared" si="558"/>
        <v>0</v>
      </c>
      <c r="CL290" s="116">
        <f t="shared" si="559"/>
        <v>0</v>
      </c>
      <c r="CM290" s="116">
        <f t="shared" si="560"/>
        <v>0</v>
      </c>
      <c r="CN290" s="116">
        <f t="shared" si="561"/>
        <v>0</v>
      </c>
      <c r="CO290" s="116">
        <f t="shared" si="562"/>
        <v>0</v>
      </c>
      <c r="CP290" s="116">
        <f t="shared" si="563"/>
        <v>0</v>
      </c>
      <c r="CQ290" s="116">
        <f t="shared" si="564"/>
        <v>0</v>
      </c>
      <c r="CR290" s="116">
        <f t="shared" si="565"/>
        <v>0</v>
      </c>
      <c r="CS290" s="116">
        <f t="shared" si="566"/>
        <v>0</v>
      </c>
      <c r="CT290" s="116">
        <f t="shared" si="567"/>
        <v>0</v>
      </c>
      <c r="CU290" s="116">
        <f t="shared" si="568"/>
        <v>0</v>
      </c>
      <c r="CV290" s="116">
        <f t="shared" si="569"/>
        <v>0</v>
      </c>
      <c r="CW290" s="116">
        <f t="shared" si="570"/>
        <v>0</v>
      </c>
      <c r="CX290" s="116">
        <f t="shared" si="571"/>
        <v>0</v>
      </c>
      <c r="CY290" s="116">
        <f t="shared" si="572"/>
        <v>0</v>
      </c>
      <c r="CZ290" s="116">
        <f t="shared" si="573"/>
        <v>0</v>
      </c>
      <c r="DA290" s="116">
        <f t="shared" si="574"/>
        <v>0</v>
      </c>
      <c r="DB290" s="116">
        <f t="shared" si="575"/>
        <v>0</v>
      </c>
      <c r="DC290" s="116">
        <f t="shared" si="576"/>
        <v>0</v>
      </c>
      <c r="DD290" s="116">
        <f t="shared" si="577"/>
        <v>0</v>
      </c>
      <c r="DE290" s="116">
        <f t="shared" si="578"/>
        <v>0</v>
      </c>
      <c r="DF290" s="116">
        <f t="shared" si="579"/>
        <v>0</v>
      </c>
      <c r="DG290" s="116">
        <f t="shared" si="580"/>
        <v>0</v>
      </c>
      <c r="DH290" s="116">
        <f t="shared" si="581"/>
        <v>0</v>
      </c>
      <c r="DI290" s="116">
        <f t="shared" si="582"/>
        <v>0</v>
      </c>
      <c r="DJ290" s="116">
        <f t="shared" si="583"/>
        <v>0</v>
      </c>
      <c r="DK290" s="116">
        <f t="shared" si="584"/>
        <v>0</v>
      </c>
      <c r="DL290" s="116">
        <f t="shared" si="585"/>
        <v>0</v>
      </c>
      <c r="DM290" s="116">
        <f t="shared" si="586"/>
        <v>0</v>
      </c>
      <c r="DN290" s="116">
        <f t="shared" si="587"/>
        <v>0</v>
      </c>
      <c r="DO290" s="116">
        <f t="shared" si="588"/>
        <v>0</v>
      </c>
      <c r="DP290" s="116">
        <f t="shared" si="589"/>
        <v>0</v>
      </c>
      <c r="DQ290" s="116">
        <f t="shared" si="590"/>
        <v>0</v>
      </c>
      <c r="DR290" s="116">
        <f t="shared" si="591"/>
        <v>0</v>
      </c>
      <c r="DS290" s="116">
        <f t="shared" si="592"/>
        <v>0</v>
      </c>
      <c r="DT290" s="116">
        <f t="shared" si="598"/>
        <v>0</v>
      </c>
      <c r="DU290" s="116">
        <f t="shared" si="593"/>
        <v>0</v>
      </c>
      <c r="DV290" s="116">
        <f t="shared" si="617"/>
        <v>0</v>
      </c>
      <c r="DW290" s="116">
        <f t="shared" si="618"/>
        <v>0</v>
      </c>
      <c r="DX290" s="114" t="b">
        <f t="shared" si="507"/>
        <v>0</v>
      </c>
      <c r="DY290" s="116" t="str">
        <f t="shared" si="594"/>
        <v>FAILED CHECKS</v>
      </c>
      <c r="DZ290" s="2"/>
      <c r="EA290" s="105" t="str">
        <f t="shared" si="508"/>
        <v/>
      </c>
      <c r="EB290" s="2"/>
      <c r="EC290" s="105" t="str">
        <f t="shared" si="509"/>
        <v/>
      </c>
      <c r="ED290" s="2"/>
      <c r="EE290" s="105" t="str">
        <f t="shared" si="510"/>
        <v/>
      </c>
      <c r="EF290" s="2"/>
      <c r="EG290" s="6">
        <f t="shared" si="596"/>
        <v>280</v>
      </c>
      <c r="EH290" s="2"/>
      <c r="EI290" s="29" t="str">
        <f>IF(ISBLANK('IP Rules'!P290),"",'IP Rules'!P290)</f>
        <v/>
      </c>
      <c r="EJ290" s="2"/>
      <c r="EK290" s="29" t="str">
        <f>IF(ISBLANK('IP Rules'!R290),"",'IP Rules'!R290)</f>
        <v/>
      </c>
      <c r="EL290" s="2"/>
      <c r="EM290" s="29" t="str">
        <f>IF(ISBLANK('IP Rules'!T290),"",'IP Rules'!T290)</f>
        <v/>
      </c>
      <c r="EN290" s="2"/>
      <c r="EO290" s="7" t="str">
        <f t="shared" si="501"/>
        <v>NO</v>
      </c>
      <c r="EP290" s="7" t="str">
        <f t="shared" si="502"/>
        <v>NO</v>
      </c>
      <c r="EQ290" s="7" t="str">
        <f t="shared" si="503"/>
        <v/>
      </c>
      <c r="ER290" s="7" t="str">
        <f t="shared" si="504"/>
        <v/>
      </c>
      <c r="ES290" s="7" t="str">
        <f>IF(AND(ISNUMBER('IP Rules'!R290),'IP Rules'!R290&gt;=0,'IP Rules'!R290&lt;=65535),"GOOD","BAD")</f>
        <v>BAD</v>
      </c>
      <c r="ET290" s="7" t="str">
        <f>IF(OR(AND(ISNUMBER('IP Rules'!T290),'IP Rules'!T290&gt;=1,'IP Rules'!T290&lt;=65535,'IP Rules'!R290&lt;'IP Rules'!T290),'IP Rules'!T290=""),"GOOD","BAD")</f>
        <v>GOOD</v>
      </c>
      <c r="EU290" s="9" t="str">
        <f t="shared" si="505"/>
        <v/>
      </c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</row>
    <row r="291" spans="1:211" ht="15.75" thickBot="1">
      <c r="A291" s="2"/>
      <c r="B291" s="6">
        <f t="shared" si="595"/>
        <v>281</v>
      </c>
      <c r="C291" s="2"/>
      <c r="D291" s="48" t="str">
        <f>IF(ISBLANK('IP Rules'!H291),"",'IP Rules'!H291)</f>
        <v/>
      </c>
      <c r="E291" s="52" t="str">
        <f t="shared" si="511"/>
        <v/>
      </c>
      <c r="F291" s="52" t="str">
        <f t="shared" si="512"/>
        <v/>
      </c>
      <c r="G291" s="52" t="str">
        <f t="shared" si="513"/>
        <v/>
      </c>
      <c r="H291" s="52" t="str">
        <f t="shared" si="514"/>
        <v/>
      </c>
      <c r="I291" s="52" t="str">
        <f t="shared" si="515"/>
        <v/>
      </c>
      <c r="J291" s="52" t="str">
        <f t="shared" si="516"/>
        <v/>
      </c>
      <c r="K291" s="52" t="str">
        <f t="shared" si="517"/>
        <v/>
      </c>
      <c r="L291" s="52" t="str">
        <f t="shared" si="518"/>
        <v/>
      </c>
      <c r="M291" s="2"/>
      <c r="N291" s="52" t="str">
        <f t="shared" si="519"/>
        <v/>
      </c>
      <c r="O291" s="2"/>
      <c r="P291" s="103" t="str">
        <f>IF(UPPER('IP Rules'!H291)="ANY","",IF(LEN(TRIM('IP Rules'!J291))=0,"",'IP Rules'!J291))</f>
        <v/>
      </c>
      <c r="Q291" s="7" t="str">
        <f t="shared" si="520"/>
        <v/>
      </c>
      <c r="R291" s="109" t="str">
        <f t="shared" si="521"/>
        <v>MISSING</v>
      </c>
      <c r="S291" s="109" t="str">
        <f t="shared" si="522"/>
        <v>MISSING</v>
      </c>
      <c r="T291" s="109" t="str">
        <f t="shared" si="523"/>
        <v>MISSING</v>
      </c>
      <c r="U291" s="110" t="str">
        <f t="shared" si="524"/>
        <v>ERROR</v>
      </c>
      <c r="V291" s="111" t="str">
        <f t="shared" si="525"/>
        <v>ERROR</v>
      </c>
      <c r="W291" s="111" t="str">
        <f t="shared" si="526"/>
        <v>ERROR</v>
      </c>
      <c r="X291" s="111" t="str">
        <f t="shared" si="527"/>
        <v>ERROR</v>
      </c>
      <c r="Y291" s="109" t="str">
        <f t="shared" si="528"/>
        <v>ERROR</v>
      </c>
      <c r="Z291" s="110" t="str">
        <f t="shared" si="529"/>
        <v>ERROR</v>
      </c>
      <c r="AA291" s="109" t="str">
        <f t="shared" si="530"/>
        <v>ERROR</v>
      </c>
      <c r="AB291" s="109" t="str">
        <f t="shared" si="531"/>
        <v>ERROR</v>
      </c>
      <c r="AC291" s="109" t="str">
        <f t="shared" si="532"/>
        <v>ERROR</v>
      </c>
      <c r="AD291" s="109" t="str">
        <f t="shared" si="533"/>
        <v>ERROR</v>
      </c>
      <c r="AE291" s="110" t="str">
        <f t="shared" si="534"/>
        <v>ERROR</v>
      </c>
      <c r="AF291" s="7" t="str">
        <f t="shared" si="535"/>
        <v/>
      </c>
      <c r="AG291" s="104" t="str">
        <f t="shared" si="536"/>
        <v/>
      </c>
      <c r="AH291" s="104" t="str">
        <f t="shared" si="537"/>
        <v/>
      </c>
      <c r="AI291" s="104" t="str">
        <f t="shared" si="538"/>
        <v/>
      </c>
      <c r="AJ291" s="114" t="str">
        <f>IF(AND(Q291&lt;&gt;"ERROR",UPPER('IP Rules'!D291)="GLOBAL",UPPER(N291)="ANY"),"All_IPs","")</f>
        <v/>
      </c>
      <c r="AK291" s="114" t="str">
        <f>IF(AND(Q291&lt;&gt;"ERROR",UPPER('IP Rules'!D291)="NATIONAL",UPPER(N291)="ANY"),"GRP_ALL_CNSP_SUBNETS","")</f>
        <v/>
      </c>
      <c r="AL291" s="104" t="str">
        <f>IF(LEN(TRIM(D291))=0,"",IF(AND(Q291&lt;&gt;"ERROR",UPPER('IP Rules'!H291)&lt;&gt;"ANY"),AI291&amp;N291&amp;"_"&amp;AG291,""))</f>
        <v/>
      </c>
      <c r="AM291" s="109" t="str">
        <f t="shared" si="539"/>
        <v>FAILED CHECKS</v>
      </c>
      <c r="AN291" s="2"/>
      <c r="AO291" s="62" t="str">
        <f t="shared" si="506"/>
        <v/>
      </c>
      <c r="AP291" s="26"/>
      <c r="AQ291" s="62" t="str">
        <f t="shared" si="540"/>
        <v/>
      </c>
      <c r="AR291" s="26"/>
      <c r="AS291" s="6">
        <f>'IP Rules'!F291</f>
        <v>0</v>
      </c>
      <c r="AT291" s="2"/>
      <c r="AU291" s="6">
        <f t="shared" si="541"/>
        <v>281</v>
      </c>
      <c r="AV291" s="2"/>
      <c r="AW291" s="46" t="str">
        <f>IF(ISBLANK('IP Rules'!L291),"",'IP Rules'!L291)</f>
        <v/>
      </c>
      <c r="AX291" s="2"/>
      <c r="AY291" s="52" t="str">
        <f t="shared" si="542"/>
        <v/>
      </c>
      <c r="AZ291" s="52" t="str">
        <f t="shared" si="543"/>
        <v/>
      </c>
      <c r="BA291" s="52" t="str">
        <f t="shared" si="544"/>
        <v/>
      </c>
      <c r="BB291" s="52" t="str">
        <f t="shared" si="545"/>
        <v/>
      </c>
      <c r="BC291" s="52" t="str">
        <f t="shared" si="546"/>
        <v/>
      </c>
      <c r="BD291" s="52" t="str">
        <f t="shared" si="547"/>
        <v/>
      </c>
      <c r="BE291" s="52" t="str">
        <f t="shared" si="548"/>
        <v/>
      </c>
      <c r="BF291" s="52" t="str">
        <f t="shared" si="549"/>
        <v/>
      </c>
      <c r="BG291" s="52" t="str">
        <f t="shared" si="550"/>
        <v/>
      </c>
      <c r="BH291" s="2"/>
      <c r="BI291" s="103" t="str">
        <f>IF(ISBLANK('IP Rules'!N291),"",'IP Rules'!N291)</f>
        <v/>
      </c>
      <c r="BJ291" s="110" t="str">
        <f t="shared" si="599"/>
        <v/>
      </c>
      <c r="BK291" s="109" t="str">
        <f t="shared" si="600"/>
        <v>MISSING</v>
      </c>
      <c r="BL291" s="109" t="str">
        <f t="shared" si="601"/>
        <v>MISSING</v>
      </c>
      <c r="BM291" s="109" t="str">
        <f t="shared" si="602"/>
        <v>MISSING</v>
      </c>
      <c r="BN291" s="110" t="str">
        <f t="shared" si="603"/>
        <v>ERROR</v>
      </c>
      <c r="BO291" s="111" t="str">
        <f t="shared" si="604"/>
        <v>ERROR</v>
      </c>
      <c r="BP291" s="111" t="str">
        <f t="shared" si="605"/>
        <v>ERROR</v>
      </c>
      <c r="BQ291" s="111" t="str">
        <f t="shared" si="606"/>
        <v>ERROR</v>
      </c>
      <c r="BR291" s="109" t="str">
        <f t="shared" si="607"/>
        <v>ERROR</v>
      </c>
      <c r="BS291" s="110" t="str">
        <f t="shared" si="608"/>
        <v>ERROR</v>
      </c>
      <c r="BT291" s="109" t="str">
        <f t="shared" si="551"/>
        <v>ERROR</v>
      </c>
      <c r="BU291" s="109" t="str">
        <f t="shared" si="552"/>
        <v>ERROR</v>
      </c>
      <c r="BV291" s="109" t="str">
        <f t="shared" si="553"/>
        <v>ERROR</v>
      </c>
      <c r="BW291" s="109" t="str">
        <f t="shared" si="554"/>
        <v>ERROR</v>
      </c>
      <c r="BX291" s="110" t="str">
        <f t="shared" si="609"/>
        <v>ERROR</v>
      </c>
      <c r="BY291" s="110" t="str">
        <f t="shared" si="597"/>
        <v/>
      </c>
      <c r="BZ291" s="117" t="str">
        <f t="shared" si="555"/>
        <v>OK</v>
      </c>
      <c r="CA291" s="104" t="str">
        <f t="shared" si="610"/>
        <v/>
      </c>
      <c r="CB291" s="104" t="str">
        <f t="shared" si="611"/>
        <v/>
      </c>
      <c r="CC291" s="104" t="str">
        <f t="shared" si="612"/>
        <v/>
      </c>
      <c r="CD291" s="109" t="str">
        <f t="shared" si="556"/>
        <v>FAILED CHECKS</v>
      </c>
      <c r="CE291" s="22"/>
      <c r="CF291" s="116" t="str">
        <f t="shared" si="613"/>
        <v>ERROR</v>
      </c>
      <c r="CG291" s="116" t="str">
        <f t="shared" si="614"/>
        <v>-</v>
      </c>
      <c r="CH291" s="116" t="str">
        <f t="shared" si="615"/>
        <v>-</v>
      </c>
      <c r="CI291" s="116" t="str">
        <f t="shared" si="616"/>
        <v>-</v>
      </c>
      <c r="CJ291" s="116">
        <f t="shared" si="557"/>
        <v>0</v>
      </c>
      <c r="CK291" s="116">
        <f t="shared" si="558"/>
        <v>0</v>
      </c>
      <c r="CL291" s="116">
        <f t="shared" si="559"/>
        <v>0</v>
      </c>
      <c r="CM291" s="116">
        <f t="shared" si="560"/>
        <v>0</v>
      </c>
      <c r="CN291" s="116">
        <f t="shared" si="561"/>
        <v>0</v>
      </c>
      <c r="CO291" s="116">
        <f t="shared" si="562"/>
        <v>0</v>
      </c>
      <c r="CP291" s="116">
        <f t="shared" si="563"/>
        <v>0</v>
      </c>
      <c r="CQ291" s="116">
        <f t="shared" si="564"/>
        <v>0</v>
      </c>
      <c r="CR291" s="116">
        <f t="shared" si="565"/>
        <v>0</v>
      </c>
      <c r="CS291" s="116">
        <f t="shared" si="566"/>
        <v>0</v>
      </c>
      <c r="CT291" s="116">
        <f t="shared" si="567"/>
        <v>0</v>
      </c>
      <c r="CU291" s="116">
        <f t="shared" si="568"/>
        <v>0</v>
      </c>
      <c r="CV291" s="116">
        <f t="shared" si="569"/>
        <v>0</v>
      </c>
      <c r="CW291" s="116">
        <f t="shared" si="570"/>
        <v>0</v>
      </c>
      <c r="CX291" s="116">
        <f t="shared" si="571"/>
        <v>0</v>
      </c>
      <c r="CY291" s="116">
        <f t="shared" si="572"/>
        <v>0</v>
      </c>
      <c r="CZ291" s="116">
        <f t="shared" si="573"/>
        <v>0</v>
      </c>
      <c r="DA291" s="116">
        <f t="shared" si="574"/>
        <v>0</v>
      </c>
      <c r="DB291" s="116">
        <f t="shared" si="575"/>
        <v>0</v>
      </c>
      <c r="DC291" s="116">
        <f t="shared" si="576"/>
        <v>0</v>
      </c>
      <c r="DD291" s="116">
        <f t="shared" si="577"/>
        <v>0</v>
      </c>
      <c r="DE291" s="116">
        <f t="shared" si="578"/>
        <v>0</v>
      </c>
      <c r="DF291" s="116">
        <f t="shared" si="579"/>
        <v>0</v>
      </c>
      <c r="DG291" s="116">
        <f t="shared" si="580"/>
        <v>0</v>
      </c>
      <c r="DH291" s="116">
        <f t="shared" si="581"/>
        <v>0</v>
      </c>
      <c r="DI291" s="116">
        <f t="shared" si="582"/>
        <v>0</v>
      </c>
      <c r="DJ291" s="116">
        <f t="shared" si="583"/>
        <v>0</v>
      </c>
      <c r="DK291" s="116">
        <f t="shared" si="584"/>
        <v>0</v>
      </c>
      <c r="DL291" s="116">
        <f t="shared" si="585"/>
        <v>0</v>
      </c>
      <c r="DM291" s="116">
        <f t="shared" si="586"/>
        <v>0</v>
      </c>
      <c r="DN291" s="116">
        <f t="shared" si="587"/>
        <v>0</v>
      </c>
      <c r="DO291" s="116">
        <f t="shared" si="588"/>
        <v>0</v>
      </c>
      <c r="DP291" s="116">
        <f t="shared" si="589"/>
        <v>0</v>
      </c>
      <c r="DQ291" s="116">
        <f t="shared" si="590"/>
        <v>0</v>
      </c>
      <c r="DR291" s="116">
        <f t="shared" si="591"/>
        <v>0</v>
      </c>
      <c r="DS291" s="116">
        <f t="shared" si="592"/>
        <v>0</v>
      </c>
      <c r="DT291" s="116">
        <f t="shared" si="598"/>
        <v>0</v>
      </c>
      <c r="DU291" s="116">
        <f t="shared" si="593"/>
        <v>0</v>
      </c>
      <c r="DV291" s="116">
        <f t="shared" si="617"/>
        <v>0</v>
      </c>
      <c r="DW291" s="116">
        <f t="shared" si="618"/>
        <v>0</v>
      </c>
      <c r="DX291" s="114" t="b">
        <f t="shared" si="507"/>
        <v>0</v>
      </c>
      <c r="DY291" s="116" t="str">
        <f t="shared" si="594"/>
        <v>FAILED CHECKS</v>
      </c>
      <c r="DZ291" s="2"/>
      <c r="EA291" s="105" t="str">
        <f t="shared" si="508"/>
        <v/>
      </c>
      <c r="EB291" s="2"/>
      <c r="EC291" s="105" t="str">
        <f t="shared" si="509"/>
        <v/>
      </c>
      <c r="ED291" s="2"/>
      <c r="EE291" s="105" t="str">
        <f t="shared" si="510"/>
        <v/>
      </c>
      <c r="EF291" s="2"/>
      <c r="EG291" s="6">
        <f t="shared" si="596"/>
        <v>281</v>
      </c>
      <c r="EH291" s="2"/>
      <c r="EI291" s="29" t="str">
        <f>IF(ISBLANK('IP Rules'!P291),"",'IP Rules'!P291)</f>
        <v/>
      </c>
      <c r="EJ291" s="2"/>
      <c r="EK291" s="29" t="str">
        <f>IF(ISBLANK('IP Rules'!R291),"",'IP Rules'!R291)</f>
        <v/>
      </c>
      <c r="EL291" s="2"/>
      <c r="EM291" s="29" t="str">
        <f>IF(ISBLANK('IP Rules'!T291),"",'IP Rules'!T291)</f>
        <v/>
      </c>
      <c r="EN291" s="2"/>
      <c r="EO291" s="7" t="str">
        <f t="shared" si="501"/>
        <v>NO</v>
      </c>
      <c r="EP291" s="7" t="str">
        <f t="shared" si="502"/>
        <v>NO</v>
      </c>
      <c r="EQ291" s="7" t="str">
        <f t="shared" si="503"/>
        <v/>
      </c>
      <c r="ER291" s="7" t="str">
        <f t="shared" si="504"/>
        <v/>
      </c>
      <c r="ES291" s="7" t="str">
        <f>IF(AND(ISNUMBER('IP Rules'!R291),'IP Rules'!R291&gt;=0,'IP Rules'!R291&lt;=65535),"GOOD","BAD")</f>
        <v>BAD</v>
      </c>
      <c r="ET291" s="7" t="str">
        <f>IF(OR(AND(ISNUMBER('IP Rules'!T291),'IP Rules'!T291&gt;=1,'IP Rules'!T291&lt;=65535,'IP Rules'!R291&lt;'IP Rules'!T291),'IP Rules'!T291=""),"GOOD","BAD")</f>
        <v>GOOD</v>
      </c>
      <c r="EU291" s="9" t="str">
        <f t="shared" si="505"/>
        <v/>
      </c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</row>
    <row r="292" spans="1:211" ht="15.75" thickBot="1">
      <c r="A292" s="2"/>
      <c r="B292" s="6">
        <f t="shared" si="595"/>
        <v>282</v>
      </c>
      <c r="C292" s="2"/>
      <c r="D292" s="48" t="str">
        <f>IF(ISBLANK('IP Rules'!H292),"",'IP Rules'!H292)</f>
        <v/>
      </c>
      <c r="E292" s="52" t="str">
        <f t="shared" si="511"/>
        <v/>
      </c>
      <c r="F292" s="52" t="str">
        <f t="shared" si="512"/>
        <v/>
      </c>
      <c r="G292" s="52" t="str">
        <f t="shared" si="513"/>
        <v/>
      </c>
      <c r="H292" s="52" t="str">
        <f t="shared" si="514"/>
        <v/>
      </c>
      <c r="I292" s="52" t="str">
        <f t="shared" si="515"/>
        <v/>
      </c>
      <c r="J292" s="52" t="str">
        <f t="shared" si="516"/>
        <v/>
      </c>
      <c r="K292" s="52" t="str">
        <f t="shared" si="517"/>
        <v/>
      </c>
      <c r="L292" s="52" t="str">
        <f t="shared" si="518"/>
        <v/>
      </c>
      <c r="M292" s="2"/>
      <c r="N292" s="52" t="str">
        <f t="shared" si="519"/>
        <v/>
      </c>
      <c r="O292" s="2"/>
      <c r="P292" s="103" t="str">
        <f>IF(UPPER('IP Rules'!H292)="ANY","",IF(LEN(TRIM('IP Rules'!J292))=0,"",'IP Rules'!J292))</f>
        <v/>
      </c>
      <c r="Q292" s="7" t="str">
        <f t="shared" si="520"/>
        <v/>
      </c>
      <c r="R292" s="109" t="str">
        <f t="shared" si="521"/>
        <v>MISSING</v>
      </c>
      <c r="S292" s="109" t="str">
        <f t="shared" si="522"/>
        <v>MISSING</v>
      </c>
      <c r="T292" s="109" t="str">
        <f t="shared" si="523"/>
        <v>MISSING</v>
      </c>
      <c r="U292" s="110" t="str">
        <f t="shared" si="524"/>
        <v>ERROR</v>
      </c>
      <c r="V292" s="111" t="str">
        <f t="shared" si="525"/>
        <v>ERROR</v>
      </c>
      <c r="W292" s="111" t="str">
        <f t="shared" si="526"/>
        <v>ERROR</v>
      </c>
      <c r="X292" s="111" t="str">
        <f t="shared" si="527"/>
        <v>ERROR</v>
      </c>
      <c r="Y292" s="109" t="str">
        <f t="shared" si="528"/>
        <v>ERROR</v>
      </c>
      <c r="Z292" s="110" t="str">
        <f t="shared" si="529"/>
        <v>ERROR</v>
      </c>
      <c r="AA292" s="109" t="str">
        <f t="shared" si="530"/>
        <v>ERROR</v>
      </c>
      <c r="AB292" s="109" t="str">
        <f t="shared" si="531"/>
        <v>ERROR</v>
      </c>
      <c r="AC292" s="109" t="str">
        <f t="shared" si="532"/>
        <v>ERROR</v>
      </c>
      <c r="AD292" s="109" t="str">
        <f t="shared" si="533"/>
        <v>ERROR</v>
      </c>
      <c r="AE292" s="110" t="str">
        <f t="shared" si="534"/>
        <v>ERROR</v>
      </c>
      <c r="AF292" s="7" t="str">
        <f t="shared" si="535"/>
        <v/>
      </c>
      <c r="AG292" s="104" t="str">
        <f t="shared" si="536"/>
        <v/>
      </c>
      <c r="AH292" s="104" t="str">
        <f t="shared" si="537"/>
        <v/>
      </c>
      <c r="AI292" s="104" t="str">
        <f t="shared" si="538"/>
        <v/>
      </c>
      <c r="AJ292" s="114" t="str">
        <f>IF(AND(Q292&lt;&gt;"ERROR",UPPER('IP Rules'!D292)="GLOBAL",UPPER(N292)="ANY"),"All_IPs","")</f>
        <v/>
      </c>
      <c r="AK292" s="114" t="str">
        <f>IF(AND(Q292&lt;&gt;"ERROR",UPPER('IP Rules'!D292)="NATIONAL",UPPER(N292)="ANY"),"GRP_ALL_CNSP_SUBNETS","")</f>
        <v/>
      </c>
      <c r="AL292" s="104" t="str">
        <f>IF(LEN(TRIM(D292))=0,"",IF(AND(Q292&lt;&gt;"ERROR",UPPER('IP Rules'!H292)&lt;&gt;"ANY"),AI292&amp;N292&amp;"_"&amp;AG292,""))</f>
        <v/>
      </c>
      <c r="AM292" s="109" t="str">
        <f t="shared" si="539"/>
        <v>FAILED CHECKS</v>
      </c>
      <c r="AN292" s="2"/>
      <c r="AO292" s="62" t="str">
        <f t="shared" si="506"/>
        <v/>
      </c>
      <c r="AP292" s="26"/>
      <c r="AQ292" s="62" t="str">
        <f t="shared" si="540"/>
        <v/>
      </c>
      <c r="AR292" s="26"/>
      <c r="AS292" s="6">
        <f>'IP Rules'!F292</f>
        <v>0</v>
      </c>
      <c r="AT292" s="2"/>
      <c r="AU292" s="6">
        <f t="shared" si="541"/>
        <v>282</v>
      </c>
      <c r="AV292" s="2"/>
      <c r="AW292" s="46" t="str">
        <f>IF(ISBLANK('IP Rules'!L292),"",'IP Rules'!L292)</f>
        <v/>
      </c>
      <c r="AX292" s="2"/>
      <c r="AY292" s="52" t="str">
        <f t="shared" si="542"/>
        <v/>
      </c>
      <c r="AZ292" s="52" t="str">
        <f t="shared" si="543"/>
        <v/>
      </c>
      <c r="BA292" s="52" t="str">
        <f t="shared" si="544"/>
        <v/>
      </c>
      <c r="BB292" s="52" t="str">
        <f t="shared" si="545"/>
        <v/>
      </c>
      <c r="BC292" s="52" t="str">
        <f t="shared" si="546"/>
        <v/>
      </c>
      <c r="BD292" s="52" t="str">
        <f t="shared" si="547"/>
        <v/>
      </c>
      <c r="BE292" s="52" t="str">
        <f t="shared" si="548"/>
        <v/>
      </c>
      <c r="BF292" s="52" t="str">
        <f t="shared" si="549"/>
        <v/>
      </c>
      <c r="BG292" s="52" t="str">
        <f t="shared" si="550"/>
        <v/>
      </c>
      <c r="BH292" s="2"/>
      <c r="BI292" s="103" t="str">
        <f>IF(ISBLANK('IP Rules'!N292),"",'IP Rules'!N292)</f>
        <v/>
      </c>
      <c r="BJ292" s="110" t="str">
        <f t="shared" si="599"/>
        <v/>
      </c>
      <c r="BK292" s="109" t="str">
        <f t="shared" si="600"/>
        <v>MISSING</v>
      </c>
      <c r="BL292" s="109" t="str">
        <f t="shared" si="601"/>
        <v>MISSING</v>
      </c>
      <c r="BM292" s="109" t="str">
        <f t="shared" si="602"/>
        <v>MISSING</v>
      </c>
      <c r="BN292" s="110" t="str">
        <f t="shared" si="603"/>
        <v>ERROR</v>
      </c>
      <c r="BO292" s="111" t="str">
        <f t="shared" si="604"/>
        <v>ERROR</v>
      </c>
      <c r="BP292" s="111" t="str">
        <f t="shared" si="605"/>
        <v>ERROR</v>
      </c>
      <c r="BQ292" s="111" t="str">
        <f t="shared" si="606"/>
        <v>ERROR</v>
      </c>
      <c r="BR292" s="109" t="str">
        <f t="shared" si="607"/>
        <v>ERROR</v>
      </c>
      <c r="BS292" s="110" t="str">
        <f t="shared" si="608"/>
        <v>ERROR</v>
      </c>
      <c r="BT292" s="109" t="str">
        <f t="shared" si="551"/>
        <v>ERROR</v>
      </c>
      <c r="BU292" s="109" t="str">
        <f t="shared" si="552"/>
        <v>ERROR</v>
      </c>
      <c r="BV292" s="109" t="str">
        <f t="shared" si="553"/>
        <v>ERROR</v>
      </c>
      <c r="BW292" s="109" t="str">
        <f t="shared" si="554"/>
        <v>ERROR</v>
      </c>
      <c r="BX292" s="110" t="str">
        <f t="shared" si="609"/>
        <v>ERROR</v>
      </c>
      <c r="BY292" s="110" t="str">
        <f t="shared" si="597"/>
        <v/>
      </c>
      <c r="BZ292" s="117" t="str">
        <f t="shared" si="555"/>
        <v>OK</v>
      </c>
      <c r="CA292" s="104" t="str">
        <f t="shared" si="610"/>
        <v/>
      </c>
      <c r="CB292" s="104" t="str">
        <f t="shared" si="611"/>
        <v/>
      </c>
      <c r="CC292" s="104" t="str">
        <f t="shared" si="612"/>
        <v/>
      </c>
      <c r="CD292" s="109" t="str">
        <f t="shared" si="556"/>
        <v>FAILED CHECKS</v>
      </c>
      <c r="CE292" s="22"/>
      <c r="CF292" s="116" t="str">
        <f t="shared" si="613"/>
        <v>ERROR</v>
      </c>
      <c r="CG292" s="116" t="str">
        <f t="shared" si="614"/>
        <v>-</v>
      </c>
      <c r="CH292" s="116" t="str">
        <f t="shared" si="615"/>
        <v>-</v>
      </c>
      <c r="CI292" s="116" t="str">
        <f t="shared" si="616"/>
        <v>-</v>
      </c>
      <c r="CJ292" s="116">
        <f t="shared" si="557"/>
        <v>0</v>
      </c>
      <c r="CK292" s="116">
        <f t="shared" si="558"/>
        <v>0</v>
      </c>
      <c r="CL292" s="116">
        <f t="shared" si="559"/>
        <v>0</v>
      </c>
      <c r="CM292" s="116">
        <f t="shared" si="560"/>
        <v>0</v>
      </c>
      <c r="CN292" s="116">
        <f t="shared" si="561"/>
        <v>0</v>
      </c>
      <c r="CO292" s="116">
        <f t="shared" si="562"/>
        <v>0</v>
      </c>
      <c r="CP292" s="116">
        <f t="shared" si="563"/>
        <v>0</v>
      </c>
      <c r="CQ292" s="116">
        <f t="shared" si="564"/>
        <v>0</v>
      </c>
      <c r="CR292" s="116">
        <f t="shared" si="565"/>
        <v>0</v>
      </c>
      <c r="CS292" s="116">
        <f t="shared" si="566"/>
        <v>0</v>
      </c>
      <c r="CT292" s="116">
        <f t="shared" si="567"/>
        <v>0</v>
      </c>
      <c r="CU292" s="116">
        <f t="shared" si="568"/>
        <v>0</v>
      </c>
      <c r="CV292" s="116">
        <f t="shared" si="569"/>
        <v>0</v>
      </c>
      <c r="CW292" s="116">
        <f t="shared" si="570"/>
        <v>0</v>
      </c>
      <c r="CX292" s="116">
        <f t="shared" si="571"/>
        <v>0</v>
      </c>
      <c r="CY292" s="116">
        <f t="shared" si="572"/>
        <v>0</v>
      </c>
      <c r="CZ292" s="116">
        <f t="shared" si="573"/>
        <v>0</v>
      </c>
      <c r="DA292" s="116">
        <f t="shared" si="574"/>
        <v>0</v>
      </c>
      <c r="DB292" s="116">
        <f t="shared" si="575"/>
        <v>0</v>
      </c>
      <c r="DC292" s="116">
        <f t="shared" si="576"/>
        <v>0</v>
      </c>
      <c r="DD292" s="116">
        <f t="shared" si="577"/>
        <v>0</v>
      </c>
      <c r="DE292" s="116">
        <f t="shared" si="578"/>
        <v>0</v>
      </c>
      <c r="DF292" s="116">
        <f t="shared" si="579"/>
        <v>0</v>
      </c>
      <c r="DG292" s="116">
        <f t="shared" si="580"/>
        <v>0</v>
      </c>
      <c r="DH292" s="116">
        <f t="shared" si="581"/>
        <v>0</v>
      </c>
      <c r="DI292" s="116">
        <f t="shared" si="582"/>
        <v>0</v>
      </c>
      <c r="DJ292" s="116">
        <f t="shared" si="583"/>
        <v>0</v>
      </c>
      <c r="DK292" s="116">
        <f t="shared" si="584"/>
        <v>0</v>
      </c>
      <c r="DL292" s="116">
        <f t="shared" si="585"/>
        <v>0</v>
      </c>
      <c r="DM292" s="116">
        <f t="shared" si="586"/>
        <v>0</v>
      </c>
      <c r="DN292" s="116">
        <f t="shared" si="587"/>
        <v>0</v>
      </c>
      <c r="DO292" s="116">
        <f t="shared" si="588"/>
        <v>0</v>
      </c>
      <c r="DP292" s="116">
        <f t="shared" si="589"/>
        <v>0</v>
      </c>
      <c r="DQ292" s="116">
        <f t="shared" si="590"/>
        <v>0</v>
      </c>
      <c r="DR292" s="116">
        <f t="shared" si="591"/>
        <v>0</v>
      </c>
      <c r="DS292" s="116">
        <f t="shared" si="592"/>
        <v>0</v>
      </c>
      <c r="DT292" s="116">
        <f t="shared" si="598"/>
        <v>0</v>
      </c>
      <c r="DU292" s="116">
        <f t="shared" si="593"/>
        <v>0</v>
      </c>
      <c r="DV292" s="116">
        <f t="shared" si="617"/>
        <v>0</v>
      </c>
      <c r="DW292" s="116">
        <f t="shared" si="618"/>
        <v>0</v>
      </c>
      <c r="DX292" s="114" t="b">
        <f t="shared" si="507"/>
        <v>0</v>
      </c>
      <c r="DY292" s="116" t="str">
        <f t="shared" si="594"/>
        <v>FAILED CHECKS</v>
      </c>
      <c r="DZ292" s="2"/>
      <c r="EA292" s="105" t="str">
        <f t="shared" si="508"/>
        <v/>
      </c>
      <c r="EB292" s="2"/>
      <c r="EC292" s="105" t="str">
        <f t="shared" si="509"/>
        <v/>
      </c>
      <c r="ED292" s="2"/>
      <c r="EE292" s="105" t="str">
        <f t="shared" si="510"/>
        <v/>
      </c>
      <c r="EF292" s="2"/>
      <c r="EG292" s="6">
        <f t="shared" si="596"/>
        <v>282</v>
      </c>
      <c r="EH292" s="2"/>
      <c r="EI292" s="29" t="str">
        <f>IF(ISBLANK('IP Rules'!P292),"",'IP Rules'!P292)</f>
        <v/>
      </c>
      <c r="EJ292" s="2"/>
      <c r="EK292" s="29" t="str">
        <f>IF(ISBLANK('IP Rules'!R292),"",'IP Rules'!R292)</f>
        <v/>
      </c>
      <c r="EL292" s="2"/>
      <c r="EM292" s="29" t="str">
        <f>IF(ISBLANK('IP Rules'!T292),"",'IP Rules'!T292)</f>
        <v/>
      </c>
      <c r="EN292" s="2"/>
      <c r="EO292" s="7" t="str">
        <f t="shared" si="501"/>
        <v>NO</v>
      </c>
      <c r="EP292" s="7" t="str">
        <f t="shared" si="502"/>
        <v>NO</v>
      </c>
      <c r="EQ292" s="7" t="str">
        <f t="shared" si="503"/>
        <v/>
      </c>
      <c r="ER292" s="7" t="str">
        <f t="shared" si="504"/>
        <v/>
      </c>
      <c r="ES292" s="7" t="str">
        <f>IF(AND(ISNUMBER('IP Rules'!R292),'IP Rules'!R292&gt;=0,'IP Rules'!R292&lt;=65535),"GOOD","BAD")</f>
        <v>BAD</v>
      </c>
      <c r="ET292" s="7" t="str">
        <f>IF(OR(AND(ISNUMBER('IP Rules'!T292),'IP Rules'!T292&gt;=1,'IP Rules'!T292&lt;=65535,'IP Rules'!R292&lt;'IP Rules'!T292),'IP Rules'!T292=""),"GOOD","BAD")</f>
        <v>GOOD</v>
      </c>
      <c r="EU292" s="9" t="str">
        <f t="shared" si="505"/>
        <v/>
      </c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</row>
    <row r="293" spans="1:211" ht="15.75" thickBot="1">
      <c r="A293" s="2"/>
      <c r="B293" s="6">
        <f t="shared" si="595"/>
        <v>283</v>
      </c>
      <c r="C293" s="2"/>
      <c r="D293" s="48" t="str">
        <f>IF(ISBLANK('IP Rules'!H293),"",'IP Rules'!H293)</f>
        <v/>
      </c>
      <c r="E293" s="52" t="str">
        <f t="shared" si="511"/>
        <v/>
      </c>
      <c r="F293" s="52" t="str">
        <f t="shared" si="512"/>
        <v/>
      </c>
      <c r="G293" s="52" t="str">
        <f t="shared" si="513"/>
        <v/>
      </c>
      <c r="H293" s="52" t="str">
        <f t="shared" si="514"/>
        <v/>
      </c>
      <c r="I293" s="52" t="str">
        <f t="shared" si="515"/>
        <v/>
      </c>
      <c r="J293" s="52" t="str">
        <f t="shared" si="516"/>
        <v/>
      </c>
      <c r="K293" s="52" t="str">
        <f t="shared" si="517"/>
        <v/>
      </c>
      <c r="L293" s="52" t="str">
        <f t="shared" si="518"/>
        <v/>
      </c>
      <c r="M293" s="2"/>
      <c r="N293" s="52" t="str">
        <f t="shared" si="519"/>
        <v/>
      </c>
      <c r="O293" s="2"/>
      <c r="P293" s="103" t="str">
        <f>IF(UPPER('IP Rules'!H293)="ANY","",IF(LEN(TRIM('IP Rules'!J293))=0,"",'IP Rules'!J293))</f>
        <v/>
      </c>
      <c r="Q293" s="7" t="str">
        <f t="shared" si="520"/>
        <v/>
      </c>
      <c r="R293" s="109" t="str">
        <f t="shared" si="521"/>
        <v>MISSING</v>
      </c>
      <c r="S293" s="109" t="str">
        <f t="shared" si="522"/>
        <v>MISSING</v>
      </c>
      <c r="T293" s="109" t="str">
        <f t="shared" si="523"/>
        <v>MISSING</v>
      </c>
      <c r="U293" s="110" t="str">
        <f t="shared" si="524"/>
        <v>ERROR</v>
      </c>
      <c r="V293" s="111" t="str">
        <f t="shared" si="525"/>
        <v>ERROR</v>
      </c>
      <c r="W293" s="111" t="str">
        <f t="shared" si="526"/>
        <v>ERROR</v>
      </c>
      <c r="X293" s="111" t="str">
        <f t="shared" si="527"/>
        <v>ERROR</v>
      </c>
      <c r="Y293" s="109" t="str">
        <f t="shared" si="528"/>
        <v>ERROR</v>
      </c>
      <c r="Z293" s="110" t="str">
        <f t="shared" si="529"/>
        <v>ERROR</v>
      </c>
      <c r="AA293" s="109" t="str">
        <f t="shared" si="530"/>
        <v>ERROR</v>
      </c>
      <c r="AB293" s="109" t="str">
        <f t="shared" si="531"/>
        <v>ERROR</v>
      </c>
      <c r="AC293" s="109" t="str">
        <f t="shared" si="532"/>
        <v>ERROR</v>
      </c>
      <c r="AD293" s="109" t="str">
        <f t="shared" si="533"/>
        <v>ERROR</v>
      </c>
      <c r="AE293" s="110" t="str">
        <f t="shared" si="534"/>
        <v>ERROR</v>
      </c>
      <c r="AF293" s="7" t="str">
        <f t="shared" si="535"/>
        <v/>
      </c>
      <c r="AG293" s="104" t="str">
        <f t="shared" si="536"/>
        <v/>
      </c>
      <c r="AH293" s="104" t="str">
        <f t="shared" si="537"/>
        <v/>
      </c>
      <c r="AI293" s="104" t="str">
        <f t="shared" si="538"/>
        <v/>
      </c>
      <c r="AJ293" s="114" t="str">
        <f>IF(AND(Q293&lt;&gt;"ERROR",UPPER('IP Rules'!D293)="GLOBAL",UPPER(N293)="ANY"),"All_IPs","")</f>
        <v/>
      </c>
      <c r="AK293" s="114" t="str">
        <f>IF(AND(Q293&lt;&gt;"ERROR",UPPER('IP Rules'!D293)="NATIONAL",UPPER(N293)="ANY"),"GRP_ALL_CNSP_SUBNETS","")</f>
        <v/>
      </c>
      <c r="AL293" s="104" t="str">
        <f>IF(LEN(TRIM(D293))=0,"",IF(AND(Q293&lt;&gt;"ERROR",UPPER('IP Rules'!H293)&lt;&gt;"ANY"),AI293&amp;N293&amp;"_"&amp;AG293,""))</f>
        <v/>
      </c>
      <c r="AM293" s="109" t="str">
        <f t="shared" si="539"/>
        <v>FAILED CHECKS</v>
      </c>
      <c r="AN293" s="2"/>
      <c r="AO293" s="62" t="str">
        <f t="shared" si="506"/>
        <v/>
      </c>
      <c r="AP293" s="26"/>
      <c r="AQ293" s="62" t="str">
        <f t="shared" si="540"/>
        <v/>
      </c>
      <c r="AR293" s="26"/>
      <c r="AS293" s="6">
        <f>'IP Rules'!F293</f>
        <v>0</v>
      </c>
      <c r="AT293" s="2"/>
      <c r="AU293" s="6">
        <f t="shared" si="541"/>
        <v>283</v>
      </c>
      <c r="AV293" s="2"/>
      <c r="AW293" s="46" t="str">
        <f>IF(ISBLANK('IP Rules'!L293),"",'IP Rules'!L293)</f>
        <v/>
      </c>
      <c r="AX293" s="2"/>
      <c r="AY293" s="52" t="str">
        <f t="shared" si="542"/>
        <v/>
      </c>
      <c r="AZ293" s="52" t="str">
        <f t="shared" si="543"/>
        <v/>
      </c>
      <c r="BA293" s="52" t="str">
        <f t="shared" si="544"/>
        <v/>
      </c>
      <c r="BB293" s="52" t="str">
        <f t="shared" si="545"/>
        <v/>
      </c>
      <c r="BC293" s="52" t="str">
        <f t="shared" si="546"/>
        <v/>
      </c>
      <c r="BD293" s="52" t="str">
        <f t="shared" si="547"/>
        <v/>
      </c>
      <c r="BE293" s="52" t="str">
        <f t="shared" si="548"/>
        <v/>
      </c>
      <c r="BF293" s="52" t="str">
        <f t="shared" si="549"/>
        <v/>
      </c>
      <c r="BG293" s="52" t="str">
        <f t="shared" si="550"/>
        <v/>
      </c>
      <c r="BH293" s="2"/>
      <c r="BI293" s="103" t="str">
        <f>IF(ISBLANK('IP Rules'!N293),"",'IP Rules'!N293)</f>
        <v/>
      </c>
      <c r="BJ293" s="110" t="str">
        <f t="shared" si="599"/>
        <v/>
      </c>
      <c r="BK293" s="109" t="str">
        <f t="shared" si="600"/>
        <v>MISSING</v>
      </c>
      <c r="BL293" s="109" t="str">
        <f t="shared" si="601"/>
        <v>MISSING</v>
      </c>
      <c r="BM293" s="109" t="str">
        <f t="shared" si="602"/>
        <v>MISSING</v>
      </c>
      <c r="BN293" s="110" t="str">
        <f t="shared" si="603"/>
        <v>ERROR</v>
      </c>
      <c r="BO293" s="111" t="str">
        <f t="shared" si="604"/>
        <v>ERROR</v>
      </c>
      <c r="BP293" s="111" t="str">
        <f t="shared" si="605"/>
        <v>ERROR</v>
      </c>
      <c r="BQ293" s="111" t="str">
        <f t="shared" si="606"/>
        <v>ERROR</v>
      </c>
      <c r="BR293" s="109" t="str">
        <f t="shared" si="607"/>
        <v>ERROR</v>
      </c>
      <c r="BS293" s="110" t="str">
        <f t="shared" si="608"/>
        <v>ERROR</v>
      </c>
      <c r="BT293" s="109" t="str">
        <f t="shared" si="551"/>
        <v>ERROR</v>
      </c>
      <c r="BU293" s="109" t="str">
        <f t="shared" si="552"/>
        <v>ERROR</v>
      </c>
      <c r="BV293" s="109" t="str">
        <f t="shared" si="553"/>
        <v>ERROR</v>
      </c>
      <c r="BW293" s="109" t="str">
        <f t="shared" si="554"/>
        <v>ERROR</v>
      </c>
      <c r="BX293" s="110" t="str">
        <f t="shared" si="609"/>
        <v>ERROR</v>
      </c>
      <c r="BY293" s="110" t="str">
        <f t="shared" si="597"/>
        <v/>
      </c>
      <c r="BZ293" s="117" t="str">
        <f t="shared" si="555"/>
        <v>OK</v>
      </c>
      <c r="CA293" s="104" t="str">
        <f t="shared" si="610"/>
        <v/>
      </c>
      <c r="CB293" s="104" t="str">
        <f t="shared" si="611"/>
        <v/>
      </c>
      <c r="CC293" s="104" t="str">
        <f t="shared" si="612"/>
        <v/>
      </c>
      <c r="CD293" s="109" t="str">
        <f t="shared" si="556"/>
        <v>FAILED CHECKS</v>
      </c>
      <c r="CE293" s="22"/>
      <c r="CF293" s="116" t="str">
        <f t="shared" si="613"/>
        <v>ERROR</v>
      </c>
      <c r="CG293" s="116" t="str">
        <f t="shared" si="614"/>
        <v>-</v>
      </c>
      <c r="CH293" s="116" t="str">
        <f t="shared" si="615"/>
        <v>-</v>
      </c>
      <c r="CI293" s="116" t="str">
        <f t="shared" si="616"/>
        <v>-</v>
      </c>
      <c r="CJ293" s="116">
        <f t="shared" si="557"/>
        <v>0</v>
      </c>
      <c r="CK293" s="116">
        <f t="shared" si="558"/>
        <v>0</v>
      </c>
      <c r="CL293" s="116">
        <f t="shared" si="559"/>
        <v>0</v>
      </c>
      <c r="CM293" s="116">
        <f t="shared" si="560"/>
        <v>0</v>
      </c>
      <c r="CN293" s="116">
        <f t="shared" si="561"/>
        <v>0</v>
      </c>
      <c r="CO293" s="116">
        <f t="shared" si="562"/>
        <v>0</v>
      </c>
      <c r="CP293" s="116">
        <f t="shared" si="563"/>
        <v>0</v>
      </c>
      <c r="CQ293" s="116">
        <f t="shared" si="564"/>
        <v>0</v>
      </c>
      <c r="CR293" s="116">
        <f t="shared" si="565"/>
        <v>0</v>
      </c>
      <c r="CS293" s="116">
        <f t="shared" si="566"/>
        <v>0</v>
      </c>
      <c r="CT293" s="116">
        <f t="shared" si="567"/>
        <v>0</v>
      </c>
      <c r="CU293" s="116">
        <f t="shared" si="568"/>
        <v>0</v>
      </c>
      <c r="CV293" s="116">
        <f t="shared" si="569"/>
        <v>0</v>
      </c>
      <c r="CW293" s="116">
        <f t="shared" si="570"/>
        <v>0</v>
      </c>
      <c r="CX293" s="116">
        <f t="shared" si="571"/>
        <v>0</v>
      </c>
      <c r="CY293" s="116">
        <f t="shared" si="572"/>
        <v>0</v>
      </c>
      <c r="CZ293" s="116">
        <f t="shared" si="573"/>
        <v>0</v>
      </c>
      <c r="DA293" s="116">
        <f t="shared" si="574"/>
        <v>0</v>
      </c>
      <c r="DB293" s="116">
        <f t="shared" si="575"/>
        <v>0</v>
      </c>
      <c r="DC293" s="116">
        <f t="shared" si="576"/>
        <v>0</v>
      </c>
      <c r="DD293" s="116">
        <f t="shared" si="577"/>
        <v>0</v>
      </c>
      <c r="DE293" s="116">
        <f t="shared" si="578"/>
        <v>0</v>
      </c>
      <c r="DF293" s="116">
        <f t="shared" si="579"/>
        <v>0</v>
      </c>
      <c r="DG293" s="116">
        <f t="shared" si="580"/>
        <v>0</v>
      </c>
      <c r="DH293" s="116">
        <f t="shared" si="581"/>
        <v>0</v>
      </c>
      <c r="DI293" s="116">
        <f t="shared" si="582"/>
        <v>0</v>
      </c>
      <c r="DJ293" s="116">
        <f t="shared" si="583"/>
        <v>0</v>
      </c>
      <c r="DK293" s="116">
        <f t="shared" si="584"/>
        <v>0</v>
      </c>
      <c r="DL293" s="116">
        <f t="shared" si="585"/>
        <v>0</v>
      </c>
      <c r="DM293" s="116">
        <f t="shared" si="586"/>
        <v>0</v>
      </c>
      <c r="DN293" s="116">
        <f t="shared" si="587"/>
        <v>0</v>
      </c>
      <c r="DO293" s="116">
        <f t="shared" si="588"/>
        <v>0</v>
      </c>
      <c r="DP293" s="116">
        <f t="shared" si="589"/>
        <v>0</v>
      </c>
      <c r="DQ293" s="116">
        <f t="shared" si="590"/>
        <v>0</v>
      </c>
      <c r="DR293" s="116">
        <f t="shared" si="591"/>
        <v>0</v>
      </c>
      <c r="DS293" s="116">
        <f t="shared" si="592"/>
        <v>0</v>
      </c>
      <c r="DT293" s="116">
        <f t="shared" si="598"/>
        <v>0</v>
      </c>
      <c r="DU293" s="116">
        <f t="shared" si="593"/>
        <v>0</v>
      </c>
      <c r="DV293" s="116">
        <f t="shared" si="617"/>
        <v>0</v>
      </c>
      <c r="DW293" s="116">
        <f t="shared" si="618"/>
        <v>0</v>
      </c>
      <c r="DX293" s="114" t="b">
        <f t="shared" si="507"/>
        <v>0</v>
      </c>
      <c r="DY293" s="116" t="str">
        <f t="shared" si="594"/>
        <v>FAILED CHECKS</v>
      </c>
      <c r="DZ293" s="2"/>
      <c r="EA293" s="105" t="str">
        <f t="shared" si="508"/>
        <v/>
      </c>
      <c r="EB293" s="2"/>
      <c r="EC293" s="105" t="str">
        <f t="shared" si="509"/>
        <v/>
      </c>
      <c r="ED293" s="2"/>
      <c r="EE293" s="105" t="str">
        <f t="shared" si="510"/>
        <v/>
      </c>
      <c r="EF293" s="2"/>
      <c r="EG293" s="6">
        <f t="shared" si="596"/>
        <v>283</v>
      </c>
      <c r="EH293" s="2"/>
      <c r="EI293" s="29" t="str">
        <f>IF(ISBLANK('IP Rules'!P293),"",'IP Rules'!P293)</f>
        <v/>
      </c>
      <c r="EJ293" s="2"/>
      <c r="EK293" s="29" t="str">
        <f>IF(ISBLANK('IP Rules'!R293),"",'IP Rules'!R293)</f>
        <v/>
      </c>
      <c r="EL293" s="2"/>
      <c r="EM293" s="29" t="str">
        <f>IF(ISBLANK('IP Rules'!T293),"",'IP Rules'!T293)</f>
        <v/>
      </c>
      <c r="EN293" s="2"/>
      <c r="EO293" s="7" t="str">
        <f t="shared" si="501"/>
        <v>NO</v>
      </c>
      <c r="EP293" s="7" t="str">
        <f t="shared" si="502"/>
        <v>NO</v>
      </c>
      <c r="EQ293" s="7" t="str">
        <f t="shared" si="503"/>
        <v/>
      </c>
      <c r="ER293" s="7" t="str">
        <f t="shared" si="504"/>
        <v/>
      </c>
      <c r="ES293" s="7" t="str">
        <f>IF(AND(ISNUMBER('IP Rules'!R293),'IP Rules'!R293&gt;=0,'IP Rules'!R293&lt;=65535),"GOOD","BAD")</f>
        <v>BAD</v>
      </c>
      <c r="ET293" s="7" t="str">
        <f>IF(OR(AND(ISNUMBER('IP Rules'!T293),'IP Rules'!T293&gt;=1,'IP Rules'!T293&lt;=65535,'IP Rules'!R293&lt;'IP Rules'!T293),'IP Rules'!T293=""),"GOOD","BAD")</f>
        <v>GOOD</v>
      </c>
      <c r="EU293" s="9" t="str">
        <f t="shared" si="505"/>
        <v/>
      </c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</row>
    <row r="294" spans="1:211" ht="15.75" thickBot="1">
      <c r="A294" s="2"/>
      <c r="B294" s="6">
        <f t="shared" si="595"/>
        <v>284</v>
      </c>
      <c r="C294" s="2"/>
      <c r="D294" s="48" t="str">
        <f>IF(ISBLANK('IP Rules'!H294),"",'IP Rules'!H294)</f>
        <v/>
      </c>
      <c r="E294" s="52" t="str">
        <f t="shared" si="511"/>
        <v/>
      </c>
      <c r="F294" s="52" t="str">
        <f t="shared" si="512"/>
        <v/>
      </c>
      <c r="G294" s="52" t="str">
        <f t="shared" si="513"/>
        <v/>
      </c>
      <c r="H294" s="52" t="str">
        <f t="shared" si="514"/>
        <v/>
      </c>
      <c r="I294" s="52" t="str">
        <f t="shared" si="515"/>
        <v/>
      </c>
      <c r="J294" s="52" t="str">
        <f t="shared" si="516"/>
        <v/>
      </c>
      <c r="K294" s="52" t="str">
        <f t="shared" si="517"/>
        <v/>
      </c>
      <c r="L294" s="52" t="str">
        <f t="shared" si="518"/>
        <v/>
      </c>
      <c r="M294" s="2"/>
      <c r="N294" s="52" t="str">
        <f t="shared" si="519"/>
        <v/>
      </c>
      <c r="O294" s="2"/>
      <c r="P294" s="103" t="str">
        <f>IF(UPPER('IP Rules'!H294)="ANY","",IF(LEN(TRIM('IP Rules'!J294))=0,"",'IP Rules'!J294))</f>
        <v/>
      </c>
      <c r="Q294" s="7" t="str">
        <f t="shared" si="520"/>
        <v/>
      </c>
      <c r="R294" s="109" t="str">
        <f t="shared" si="521"/>
        <v>MISSING</v>
      </c>
      <c r="S294" s="109" t="str">
        <f t="shared" si="522"/>
        <v>MISSING</v>
      </c>
      <c r="T294" s="109" t="str">
        <f t="shared" si="523"/>
        <v>MISSING</v>
      </c>
      <c r="U294" s="110" t="str">
        <f t="shared" si="524"/>
        <v>ERROR</v>
      </c>
      <c r="V294" s="111" t="str">
        <f t="shared" si="525"/>
        <v>ERROR</v>
      </c>
      <c r="W294" s="111" t="str">
        <f t="shared" si="526"/>
        <v>ERROR</v>
      </c>
      <c r="X294" s="111" t="str">
        <f t="shared" si="527"/>
        <v>ERROR</v>
      </c>
      <c r="Y294" s="109" t="str">
        <f t="shared" si="528"/>
        <v>ERROR</v>
      </c>
      <c r="Z294" s="110" t="str">
        <f t="shared" si="529"/>
        <v>ERROR</v>
      </c>
      <c r="AA294" s="109" t="str">
        <f t="shared" si="530"/>
        <v>ERROR</v>
      </c>
      <c r="AB294" s="109" t="str">
        <f t="shared" si="531"/>
        <v>ERROR</v>
      </c>
      <c r="AC294" s="109" t="str">
        <f t="shared" si="532"/>
        <v>ERROR</v>
      </c>
      <c r="AD294" s="109" t="str">
        <f t="shared" si="533"/>
        <v>ERROR</v>
      </c>
      <c r="AE294" s="110" t="str">
        <f t="shared" si="534"/>
        <v>ERROR</v>
      </c>
      <c r="AF294" s="7" t="str">
        <f t="shared" si="535"/>
        <v/>
      </c>
      <c r="AG294" s="104" t="str">
        <f t="shared" si="536"/>
        <v/>
      </c>
      <c r="AH294" s="104" t="str">
        <f t="shared" si="537"/>
        <v/>
      </c>
      <c r="AI294" s="104" t="str">
        <f t="shared" si="538"/>
        <v/>
      </c>
      <c r="AJ294" s="114" t="str">
        <f>IF(AND(Q294&lt;&gt;"ERROR",UPPER('IP Rules'!D294)="GLOBAL",UPPER(N294)="ANY"),"All_IPs","")</f>
        <v/>
      </c>
      <c r="AK294" s="114" t="str">
        <f>IF(AND(Q294&lt;&gt;"ERROR",UPPER('IP Rules'!D294)="NATIONAL",UPPER(N294)="ANY"),"GRP_ALL_CNSP_SUBNETS","")</f>
        <v/>
      </c>
      <c r="AL294" s="104" t="str">
        <f>IF(LEN(TRIM(D294))=0,"",IF(AND(Q294&lt;&gt;"ERROR",UPPER('IP Rules'!H294)&lt;&gt;"ANY"),AI294&amp;N294&amp;"_"&amp;AG294,""))</f>
        <v/>
      </c>
      <c r="AM294" s="109" t="str">
        <f t="shared" si="539"/>
        <v>FAILED CHECKS</v>
      </c>
      <c r="AN294" s="2"/>
      <c r="AO294" s="62" t="str">
        <f t="shared" si="506"/>
        <v/>
      </c>
      <c r="AP294" s="26"/>
      <c r="AQ294" s="62" t="str">
        <f t="shared" si="540"/>
        <v/>
      </c>
      <c r="AR294" s="26"/>
      <c r="AS294" s="6">
        <f>'IP Rules'!F294</f>
        <v>0</v>
      </c>
      <c r="AT294" s="2"/>
      <c r="AU294" s="6">
        <f t="shared" si="541"/>
        <v>284</v>
      </c>
      <c r="AV294" s="2"/>
      <c r="AW294" s="46" t="str">
        <f>IF(ISBLANK('IP Rules'!L294),"",'IP Rules'!L294)</f>
        <v/>
      </c>
      <c r="AX294" s="2"/>
      <c r="AY294" s="52" t="str">
        <f t="shared" si="542"/>
        <v/>
      </c>
      <c r="AZ294" s="52" t="str">
        <f t="shared" si="543"/>
        <v/>
      </c>
      <c r="BA294" s="52" t="str">
        <f t="shared" si="544"/>
        <v/>
      </c>
      <c r="BB294" s="52" t="str">
        <f t="shared" si="545"/>
        <v/>
      </c>
      <c r="BC294" s="52" t="str">
        <f t="shared" si="546"/>
        <v/>
      </c>
      <c r="BD294" s="52" t="str">
        <f t="shared" si="547"/>
        <v/>
      </c>
      <c r="BE294" s="52" t="str">
        <f t="shared" si="548"/>
        <v/>
      </c>
      <c r="BF294" s="52" t="str">
        <f t="shared" si="549"/>
        <v/>
      </c>
      <c r="BG294" s="52" t="str">
        <f t="shared" si="550"/>
        <v/>
      </c>
      <c r="BH294" s="2"/>
      <c r="BI294" s="103" t="str">
        <f>IF(ISBLANK('IP Rules'!N294),"",'IP Rules'!N294)</f>
        <v/>
      </c>
      <c r="BJ294" s="110" t="str">
        <f t="shared" si="599"/>
        <v/>
      </c>
      <c r="BK294" s="109" t="str">
        <f t="shared" si="600"/>
        <v>MISSING</v>
      </c>
      <c r="BL294" s="109" t="str">
        <f t="shared" si="601"/>
        <v>MISSING</v>
      </c>
      <c r="BM294" s="109" t="str">
        <f t="shared" si="602"/>
        <v>MISSING</v>
      </c>
      <c r="BN294" s="110" t="str">
        <f t="shared" si="603"/>
        <v>ERROR</v>
      </c>
      <c r="BO294" s="111" t="str">
        <f t="shared" si="604"/>
        <v>ERROR</v>
      </c>
      <c r="BP294" s="111" t="str">
        <f t="shared" si="605"/>
        <v>ERROR</v>
      </c>
      <c r="BQ294" s="111" t="str">
        <f t="shared" si="606"/>
        <v>ERROR</v>
      </c>
      <c r="BR294" s="109" t="str">
        <f t="shared" si="607"/>
        <v>ERROR</v>
      </c>
      <c r="BS294" s="110" t="str">
        <f t="shared" si="608"/>
        <v>ERROR</v>
      </c>
      <c r="BT294" s="109" t="str">
        <f t="shared" si="551"/>
        <v>ERROR</v>
      </c>
      <c r="BU294" s="109" t="str">
        <f t="shared" si="552"/>
        <v>ERROR</v>
      </c>
      <c r="BV294" s="109" t="str">
        <f t="shared" si="553"/>
        <v>ERROR</v>
      </c>
      <c r="BW294" s="109" t="str">
        <f t="shared" si="554"/>
        <v>ERROR</v>
      </c>
      <c r="BX294" s="110" t="str">
        <f t="shared" si="609"/>
        <v>ERROR</v>
      </c>
      <c r="BY294" s="110" t="str">
        <f t="shared" si="597"/>
        <v/>
      </c>
      <c r="BZ294" s="117" t="str">
        <f t="shared" si="555"/>
        <v>OK</v>
      </c>
      <c r="CA294" s="104" t="str">
        <f t="shared" si="610"/>
        <v/>
      </c>
      <c r="CB294" s="104" t="str">
        <f t="shared" si="611"/>
        <v/>
      </c>
      <c r="CC294" s="104" t="str">
        <f t="shared" si="612"/>
        <v/>
      </c>
      <c r="CD294" s="109" t="str">
        <f t="shared" si="556"/>
        <v>FAILED CHECKS</v>
      </c>
      <c r="CE294" s="22"/>
      <c r="CF294" s="116" t="str">
        <f t="shared" si="613"/>
        <v>ERROR</v>
      </c>
      <c r="CG294" s="116" t="str">
        <f t="shared" si="614"/>
        <v>-</v>
      </c>
      <c r="CH294" s="116" t="str">
        <f t="shared" si="615"/>
        <v>-</v>
      </c>
      <c r="CI294" s="116" t="str">
        <f t="shared" si="616"/>
        <v>-</v>
      </c>
      <c r="CJ294" s="116">
        <f t="shared" si="557"/>
        <v>0</v>
      </c>
      <c r="CK294" s="116">
        <f t="shared" si="558"/>
        <v>0</v>
      </c>
      <c r="CL294" s="116">
        <f t="shared" si="559"/>
        <v>0</v>
      </c>
      <c r="CM294" s="116">
        <f t="shared" si="560"/>
        <v>0</v>
      </c>
      <c r="CN294" s="116">
        <f t="shared" si="561"/>
        <v>0</v>
      </c>
      <c r="CO294" s="116">
        <f t="shared" si="562"/>
        <v>0</v>
      </c>
      <c r="CP294" s="116">
        <f t="shared" si="563"/>
        <v>0</v>
      </c>
      <c r="CQ294" s="116">
        <f t="shared" si="564"/>
        <v>0</v>
      </c>
      <c r="CR294" s="116">
        <f t="shared" si="565"/>
        <v>0</v>
      </c>
      <c r="CS294" s="116">
        <f t="shared" si="566"/>
        <v>0</v>
      </c>
      <c r="CT294" s="116">
        <f t="shared" si="567"/>
        <v>0</v>
      </c>
      <c r="CU294" s="116">
        <f t="shared" si="568"/>
        <v>0</v>
      </c>
      <c r="CV294" s="116">
        <f t="shared" si="569"/>
        <v>0</v>
      </c>
      <c r="CW294" s="116">
        <f t="shared" si="570"/>
        <v>0</v>
      </c>
      <c r="CX294" s="116">
        <f t="shared" si="571"/>
        <v>0</v>
      </c>
      <c r="CY294" s="116">
        <f t="shared" si="572"/>
        <v>0</v>
      </c>
      <c r="CZ294" s="116">
        <f t="shared" si="573"/>
        <v>0</v>
      </c>
      <c r="DA294" s="116">
        <f t="shared" si="574"/>
        <v>0</v>
      </c>
      <c r="DB294" s="116">
        <f t="shared" si="575"/>
        <v>0</v>
      </c>
      <c r="DC294" s="116">
        <f t="shared" si="576"/>
        <v>0</v>
      </c>
      <c r="DD294" s="116">
        <f t="shared" si="577"/>
        <v>0</v>
      </c>
      <c r="DE294" s="116">
        <f t="shared" si="578"/>
        <v>0</v>
      </c>
      <c r="DF294" s="116">
        <f t="shared" si="579"/>
        <v>0</v>
      </c>
      <c r="DG294" s="116">
        <f t="shared" si="580"/>
        <v>0</v>
      </c>
      <c r="DH294" s="116">
        <f t="shared" si="581"/>
        <v>0</v>
      </c>
      <c r="DI294" s="116">
        <f t="shared" si="582"/>
        <v>0</v>
      </c>
      <c r="DJ294" s="116">
        <f t="shared" si="583"/>
        <v>0</v>
      </c>
      <c r="DK294" s="116">
        <f t="shared" si="584"/>
        <v>0</v>
      </c>
      <c r="DL294" s="116">
        <f t="shared" si="585"/>
        <v>0</v>
      </c>
      <c r="DM294" s="116">
        <f t="shared" si="586"/>
        <v>0</v>
      </c>
      <c r="DN294" s="116">
        <f t="shared" si="587"/>
        <v>0</v>
      </c>
      <c r="DO294" s="116">
        <f t="shared" si="588"/>
        <v>0</v>
      </c>
      <c r="DP294" s="116">
        <f t="shared" si="589"/>
        <v>0</v>
      </c>
      <c r="DQ294" s="116">
        <f t="shared" si="590"/>
        <v>0</v>
      </c>
      <c r="DR294" s="116">
        <f t="shared" si="591"/>
        <v>0</v>
      </c>
      <c r="DS294" s="116">
        <f t="shared" si="592"/>
        <v>0</v>
      </c>
      <c r="DT294" s="116">
        <f t="shared" si="598"/>
        <v>0</v>
      </c>
      <c r="DU294" s="116">
        <f t="shared" si="593"/>
        <v>0</v>
      </c>
      <c r="DV294" s="116">
        <f t="shared" si="617"/>
        <v>0</v>
      </c>
      <c r="DW294" s="116">
        <f t="shared" si="618"/>
        <v>0</v>
      </c>
      <c r="DX294" s="114" t="b">
        <f t="shared" si="507"/>
        <v>0</v>
      </c>
      <c r="DY294" s="116" t="str">
        <f t="shared" si="594"/>
        <v>FAILED CHECKS</v>
      </c>
      <c r="DZ294" s="2"/>
      <c r="EA294" s="105" t="str">
        <f t="shared" si="508"/>
        <v/>
      </c>
      <c r="EB294" s="2"/>
      <c r="EC294" s="105" t="str">
        <f t="shared" si="509"/>
        <v/>
      </c>
      <c r="ED294" s="2"/>
      <c r="EE294" s="105" t="str">
        <f t="shared" si="510"/>
        <v/>
      </c>
      <c r="EF294" s="2"/>
      <c r="EG294" s="6">
        <f t="shared" si="596"/>
        <v>284</v>
      </c>
      <c r="EH294" s="2"/>
      <c r="EI294" s="29" t="str">
        <f>IF(ISBLANK('IP Rules'!P294),"",'IP Rules'!P294)</f>
        <v/>
      </c>
      <c r="EJ294" s="2"/>
      <c r="EK294" s="29" t="str">
        <f>IF(ISBLANK('IP Rules'!R294),"",'IP Rules'!R294)</f>
        <v/>
      </c>
      <c r="EL294" s="2"/>
      <c r="EM294" s="29" t="str">
        <f>IF(ISBLANK('IP Rules'!T294),"",'IP Rules'!T294)</f>
        <v/>
      </c>
      <c r="EN294" s="2"/>
      <c r="EO294" s="7" t="str">
        <f t="shared" si="501"/>
        <v>NO</v>
      </c>
      <c r="EP294" s="7" t="str">
        <f t="shared" si="502"/>
        <v>NO</v>
      </c>
      <c r="EQ294" s="7" t="str">
        <f t="shared" si="503"/>
        <v/>
      </c>
      <c r="ER294" s="7" t="str">
        <f t="shared" si="504"/>
        <v/>
      </c>
      <c r="ES294" s="7" t="str">
        <f>IF(AND(ISNUMBER('IP Rules'!R294),'IP Rules'!R294&gt;=0,'IP Rules'!R294&lt;=65535),"GOOD","BAD")</f>
        <v>BAD</v>
      </c>
      <c r="ET294" s="7" t="str">
        <f>IF(OR(AND(ISNUMBER('IP Rules'!T294),'IP Rules'!T294&gt;=1,'IP Rules'!T294&lt;=65535,'IP Rules'!R294&lt;'IP Rules'!T294),'IP Rules'!T294=""),"GOOD","BAD")</f>
        <v>GOOD</v>
      </c>
      <c r="EU294" s="9" t="str">
        <f t="shared" si="505"/>
        <v/>
      </c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</row>
    <row r="295" spans="1:211" ht="15.75" thickBot="1">
      <c r="A295" s="2"/>
      <c r="B295" s="6">
        <f t="shared" si="595"/>
        <v>285</v>
      </c>
      <c r="C295" s="2"/>
      <c r="D295" s="48" t="str">
        <f>IF(ISBLANK('IP Rules'!H295),"",'IP Rules'!H295)</f>
        <v/>
      </c>
      <c r="E295" s="52" t="str">
        <f t="shared" si="511"/>
        <v/>
      </c>
      <c r="F295" s="52" t="str">
        <f t="shared" si="512"/>
        <v/>
      </c>
      <c r="G295" s="52" t="str">
        <f t="shared" si="513"/>
        <v/>
      </c>
      <c r="H295" s="52" t="str">
        <f t="shared" si="514"/>
        <v/>
      </c>
      <c r="I295" s="52" t="str">
        <f t="shared" si="515"/>
        <v/>
      </c>
      <c r="J295" s="52" t="str">
        <f t="shared" si="516"/>
        <v/>
      </c>
      <c r="K295" s="52" t="str">
        <f t="shared" si="517"/>
        <v/>
      </c>
      <c r="L295" s="52" t="str">
        <f t="shared" si="518"/>
        <v/>
      </c>
      <c r="M295" s="2"/>
      <c r="N295" s="52" t="str">
        <f t="shared" si="519"/>
        <v/>
      </c>
      <c r="O295" s="2"/>
      <c r="P295" s="103" t="str">
        <f>IF(UPPER('IP Rules'!H295)="ANY","",IF(LEN(TRIM('IP Rules'!J295))=0,"",'IP Rules'!J295))</f>
        <v/>
      </c>
      <c r="Q295" s="7" t="str">
        <f t="shared" si="520"/>
        <v/>
      </c>
      <c r="R295" s="109" t="str">
        <f t="shared" si="521"/>
        <v>MISSING</v>
      </c>
      <c r="S295" s="109" t="str">
        <f t="shared" si="522"/>
        <v>MISSING</v>
      </c>
      <c r="T295" s="109" t="str">
        <f t="shared" si="523"/>
        <v>MISSING</v>
      </c>
      <c r="U295" s="110" t="str">
        <f t="shared" si="524"/>
        <v>ERROR</v>
      </c>
      <c r="V295" s="111" t="str">
        <f t="shared" si="525"/>
        <v>ERROR</v>
      </c>
      <c r="W295" s="111" t="str">
        <f t="shared" si="526"/>
        <v>ERROR</v>
      </c>
      <c r="X295" s="111" t="str">
        <f t="shared" si="527"/>
        <v>ERROR</v>
      </c>
      <c r="Y295" s="109" t="str">
        <f t="shared" si="528"/>
        <v>ERROR</v>
      </c>
      <c r="Z295" s="110" t="str">
        <f t="shared" si="529"/>
        <v>ERROR</v>
      </c>
      <c r="AA295" s="109" t="str">
        <f t="shared" si="530"/>
        <v>ERROR</v>
      </c>
      <c r="AB295" s="109" t="str">
        <f t="shared" si="531"/>
        <v>ERROR</v>
      </c>
      <c r="AC295" s="109" t="str">
        <f t="shared" si="532"/>
        <v>ERROR</v>
      </c>
      <c r="AD295" s="109" t="str">
        <f t="shared" si="533"/>
        <v>ERROR</v>
      </c>
      <c r="AE295" s="110" t="str">
        <f t="shared" si="534"/>
        <v>ERROR</v>
      </c>
      <c r="AF295" s="7" t="str">
        <f t="shared" si="535"/>
        <v/>
      </c>
      <c r="AG295" s="104" t="str">
        <f t="shared" si="536"/>
        <v/>
      </c>
      <c r="AH295" s="104" t="str">
        <f t="shared" si="537"/>
        <v/>
      </c>
      <c r="AI295" s="104" t="str">
        <f t="shared" si="538"/>
        <v/>
      </c>
      <c r="AJ295" s="114" t="str">
        <f>IF(AND(Q295&lt;&gt;"ERROR",UPPER('IP Rules'!D295)="GLOBAL",UPPER(N295)="ANY"),"All_IPs","")</f>
        <v/>
      </c>
      <c r="AK295" s="114" t="str">
        <f>IF(AND(Q295&lt;&gt;"ERROR",UPPER('IP Rules'!D295)="NATIONAL",UPPER(N295)="ANY"),"GRP_ALL_CNSP_SUBNETS","")</f>
        <v/>
      </c>
      <c r="AL295" s="104" t="str">
        <f>IF(LEN(TRIM(D295))=0,"",IF(AND(Q295&lt;&gt;"ERROR",UPPER('IP Rules'!H295)&lt;&gt;"ANY"),AI295&amp;N295&amp;"_"&amp;AG295,""))</f>
        <v/>
      </c>
      <c r="AM295" s="109" t="str">
        <f t="shared" si="539"/>
        <v>FAILED CHECKS</v>
      </c>
      <c r="AN295" s="2"/>
      <c r="AO295" s="62" t="str">
        <f t="shared" si="506"/>
        <v/>
      </c>
      <c r="AP295" s="26"/>
      <c r="AQ295" s="62" t="str">
        <f t="shared" si="540"/>
        <v/>
      </c>
      <c r="AR295" s="26"/>
      <c r="AS295" s="6">
        <f>'IP Rules'!F295</f>
        <v>0</v>
      </c>
      <c r="AT295" s="2"/>
      <c r="AU295" s="6">
        <f t="shared" si="541"/>
        <v>285</v>
      </c>
      <c r="AV295" s="2"/>
      <c r="AW295" s="46" t="str">
        <f>IF(ISBLANK('IP Rules'!L295),"",'IP Rules'!L295)</f>
        <v/>
      </c>
      <c r="AX295" s="2"/>
      <c r="AY295" s="52" t="str">
        <f t="shared" si="542"/>
        <v/>
      </c>
      <c r="AZ295" s="52" t="str">
        <f t="shared" si="543"/>
        <v/>
      </c>
      <c r="BA295" s="52" t="str">
        <f t="shared" si="544"/>
        <v/>
      </c>
      <c r="BB295" s="52" t="str">
        <f t="shared" si="545"/>
        <v/>
      </c>
      <c r="BC295" s="52" t="str">
        <f t="shared" si="546"/>
        <v/>
      </c>
      <c r="BD295" s="52" t="str">
        <f t="shared" si="547"/>
        <v/>
      </c>
      <c r="BE295" s="52" t="str">
        <f t="shared" si="548"/>
        <v/>
      </c>
      <c r="BF295" s="52" t="str">
        <f t="shared" si="549"/>
        <v/>
      </c>
      <c r="BG295" s="52" t="str">
        <f t="shared" si="550"/>
        <v/>
      </c>
      <c r="BH295" s="2"/>
      <c r="BI295" s="103" t="str">
        <f>IF(ISBLANK('IP Rules'!N295),"",'IP Rules'!N295)</f>
        <v/>
      </c>
      <c r="BJ295" s="110" t="str">
        <f t="shared" si="599"/>
        <v/>
      </c>
      <c r="BK295" s="109" t="str">
        <f t="shared" si="600"/>
        <v>MISSING</v>
      </c>
      <c r="BL295" s="109" t="str">
        <f t="shared" si="601"/>
        <v>MISSING</v>
      </c>
      <c r="BM295" s="109" t="str">
        <f t="shared" si="602"/>
        <v>MISSING</v>
      </c>
      <c r="BN295" s="110" t="str">
        <f t="shared" si="603"/>
        <v>ERROR</v>
      </c>
      <c r="BO295" s="111" t="str">
        <f t="shared" si="604"/>
        <v>ERROR</v>
      </c>
      <c r="BP295" s="111" t="str">
        <f t="shared" si="605"/>
        <v>ERROR</v>
      </c>
      <c r="BQ295" s="111" t="str">
        <f t="shared" si="606"/>
        <v>ERROR</v>
      </c>
      <c r="BR295" s="109" t="str">
        <f t="shared" si="607"/>
        <v>ERROR</v>
      </c>
      <c r="BS295" s="110" t="str">
        <f t="shared" si="608"/>
        <v>ERROR</v>
      </c>
      <c r="BT295" s="109" t="str">
        <f t="shared" si="551"/>
        <v>ERROR</v>
      </c>
      <c r="BU295" s="109" t="str">
        <f t="shared" si="552"/>
        <v>ERROR</v>
      </c>
      <c r="BV295" s="109" t="str">
        <f t="shared" si="553"/>
        <v>ERROR</v>
      </c>
      <c r="BW295" s="109" t="str">
        <f t="shared" si="554"/>
        <v>ERROR</v>
      </c>
      <c r="BX295" s="110" t="str">
        <f t="shared" si="609"/>
        <v>ERROR</v>
      </c>
      <c r="BY295" s="110" t="str">
        <f t="shared" si="597"/>
        <v/>
      </c>
      <c r="BZ295" s="117" t="str">
        <f t="shared" si="555"/>
        <v>OK</v>
      </c>
      <c r="CA295" s="104" t="str">
        <f t="shared" si="610"/>
        <v/>
      </c>
      <c r="CB295" s="104" t="str">
        <f t="shared" si="611"/>
        <v/>
      </c>
      <c r="CC295" s="104" t="str">
        <f t="shared" si="612"/>
        <v/>
      </c>
      <c r="CD295" s="109" t="str">
        <f t="shared" si="556"/>
        <v>FAILED CHECKS</v>
      </c>
      <c r="CE295" s="22"/>
      <c r="CF295" s="116" t="str">
        <f t="shared" si="613"/>
        <v>ERROR</v>
      </c>
      <c r="CG295" s="116" t="str">
        <f t="shared" si="614"/>
        <v>-</v>
      </c>
      <c r="CH295" s="116" t="str">
        <f t="shared" si="615"/>
        <v>-</v>
      </c>
      <c r="CI295" s="116" t="str">
        <f t="shared" si="616"/>
        <v>-</v>
      </c>
      <c r="CJ295" s="116">
        <f t="shared" si="557"/>
        <v>0</v>
      </c>
      <c r="CK295" s="116">
        <f t="shared" si="558"/>
        <v>0</v>
      </c>
      <c r="CL295" s="116">
        <f t="shared" si="559"/>
        <v>0</v>
      </c>
      <c r="CM295" s="116">
        <f t="shared" si="560"/>
        <v>0</v>
      </c>
      <c r="CN295" s="116">
        <f t="shared" si="561"/>
        <v>0</v>
      </c>
      <c r="CO295" s="116">
        <f t="shared" si="562"/>
        <v>0</v>
      </c>
      <c r="CP295" s="116">
        <f t="shared" si="563"/>
        <v>0</v>
      </c>
      <c r="CQ295" s="116">
        <f t="shared" si="564"/>
        <v>0</v>
      </c>
      <c r="CR295" s="116">
        <f t="shared" si="565"/>
        <v>0</v>
      </c>
      <c r="CS295" s="116">
        <f t="shared" si="566"/>
        <v>0</v>
      </c>
      <c r="CT295" s="116">
        <f t="shared" si="567"/>
        <v>0</v>
      </c>
      <c r="CU295" s="116">
        <f t="shared" si="568"/>
        <v>0</v>
      </c>
      <c r="CV295" s="116">
        <f t="shared" si="569"/>
        <v>0</v>
      </c>
      <c r="CW295" s="116">
        <f t="shared" si="570"/>
        <v>0</v>
      </c>
      <c r="CX295" s="116">
        <f t="shared" si="571"/>
        <v>0</v>
      </c>
      <c r="CY295" s="116">
        <f t="shared" si="572"/>
        <v>0</v>
      </c>
      <c r="CZ295" s="116">
        <f t="shared" si="573"/>
        <v>0</v>
      </c>
      <c r="DA295" s="116">
        <f t="shared" si="574"/>
        <v>0</v>
      </c>
      <c r="DB295" s="116">
        <f t="shared" si="575"/>
        <v>0</v>
      </c>
      <c r="DC295" s="116">
        <f t="shared" si="576"/>
        <v>0</v>
      </c>
      <c r="DD295" s="116">
        <f t="shared" si="577"/>
        <v>0</v>
      </c>
      <c r="DE295" s="116">
        <f t="shared" si="578"/>
        <v>0</v>
      </c>
      <c r="DF295" s="116">
        <f t="shared" si="579"/>
        <v>0</v>
      </c>
      <c r="DG295" s="116">
        <f t="shared" si="580"/>
        <v>0</v>
      </c>
      <c r="DH295" s="116">
        <f t="shared" si="581"/>
        <v>0</v>
      </c>
      <c r="DI295" s="116">
        <f t="shared" si="582"/>
        <v>0</v>
      </c>
      <c r="DJ295" s="116">
        <f t="shared" si="583"/>
        <v>0</v>
      </c>
      <c r="DK295" s="116">
        <f t="shared" si="584"/>
        <v>0</v>
      </c>
      <c r="DL295" s="116">
        <f t="shared" si="585"/>
        <v>0</v>
      </c>
      <c r="DM295" s="116">
        <f t="shared" si="586"/>
        <v>0</v>
      </c>
      <c r="DN295" s="116">
        <f t="shared" si="587"/>
        <v>0</v>
      </c>
      <c r="DO295" s="116">
        <f t="shared" si="588"/>
        <v>0</v>
      </c>
      <c r="DP295" s="116">
        <f t="shared" si="589"/>
        <v>0</v>
      </c>
      <c r="DQ295" s="116">
        <f t="shared" si="590"/>
        <v>0</v>
      </c>
      <c r="DR295" s="116">
        <f t="shared" si="591"/>
        <v>0</v>
      </c>
      <c r="DS295" s="116">
        <f t="shared" si="592"/>
        <v>0</v>
      </c>
      <c r="DT295" s="116">
        <f t="shared" si="598"/>
        <v>0</v>
      </c>
      <c r="DU295" s="116">
        <f t="shared" si="593"/>
        <v>0</v>
      </c>
      <c r="DV295" s="116">
        <f t="shared" si="617"/>
        <v>0</v>
      </c>
      <c r="DW295" s="116">
        <f t="shared" si="618"/>
        <v>0</v>
      </c>
      <c r="DX295" s="114" t="b">
        <f t="shared" si="507"/>
        <v>0</v>
      </c>
      <c r="DY295" s="116" t="str">
        <f t="shared" si="594"/>
        <v>FAILED CHECKS</v>
      </c>
      <c r="DZ295" s="2"/>
      <c r="EA295" s="105" t="str">
        <f t="shared" si="508"/>
        <v/>
      </c>
      <c r="EB295" s="2"/>
      <c r="EC295" s="105" t="str">
        <f t="shared" si="509"/>
        <v/>
      </c>
      <c r="ED295" s="2"/>
      <c r="EE295" s="105" t="str">
        <f t="shared" si="510"/>
        <v/>
      </c>
      <c r="EF295" s="2"/>
      <c r="EG295" s="6">
        <f t="shared" si="596"/>
        <v>285</v>
      </c>
      <c r="EH295" s="2"/>
      <c r="EI295" s="29" t="str">
        <f>IF(ISBLANK('IP Rules'!P295),"",'IP Rules'!P295)</f>
        <v/>
      </c>
      <c r="EJ295" s="2"/>
      <c r="EK295" s="29" t="str">
        <f>IF(ISBLANK('IP Rules'!R295),"",'IP Rules'!R295)</f>
        <v/>
      </c>
      <c r="EL295" s="2"/>
      <c r="EM295" s="29" t="str">
        <f>IF(ISBLANK('IP Rules'!T295),"",'IP Rules'!T295)</f>
        <v/>
      </c>
      <c r="EN295" s="2"/>
      <c r="EO295" s="7" t="str">
        <f t="shared" si="501"/>
        <v>NO</v>
      </c>
      <c r="EP295" s="7" t="str">
        <f t="shared" si="502"/>
        <v>NO</v>
      </c>
      <c r="EQ295" s="7" t="str">
        <f t="shared" si="503"/>
        <v/>
      </c>
      <c r="ER295" s="7" t="str">
        <f t="shared" si="504"/>
        <v/>
      </c>
      <c r="ES295" s="7" t="str">
        <f>IF(AND(ISNUMBER('IP Rules'!R295),'IP Rules'!R295&gt;=0,'IP Rules'!R295&lt;=65535),"GOOD","BAD")</f>
        <v>BAD</v>
      </c>
      <c r="ET295" s="7" t="str">
        <f>IF(OR(AND(ISNUMBER('IP Rules'!T295),'IP Rules'!T295&gt;=1,'IP Rules'!T295&lt;=65535,'IP Rules'!R295&lt;'IP Rules'!T295),'IP Rules'!T295=""),"GOOD","BAD")</f>
        <v>GOOD</v>
      </c>
      <c r="EU295" s="9" t="str">
        <f t="shared" si="505"/>
        <v/>
      </c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</row>
    <row r="296" spans="1:211" ht="15.75" thickBot="1">
      <c r="A296" s="2"/>
      <c r="B296" s="6">
        <f t="shared" si="595"/>
        <v>286</v>
      </c>
      <c r="C296" s="2"/>
      <c r="D296" s="48" t="str">
        <f>IF(ISBLANK('IP Rules'!H296),"",'IP Rules'!H296)</f>
        <v/>
      </c>
      <c r="E296" s="52" t="str">
        <f t="shared" si="511"/>
        <v/>
      </c>
      <c r="F296" s="52" t="str">
        <f t="shared" si="512"/>
        <v/>
      </c>
      <c r="G296" s="52" t="str">
        <f t="shared" si="513"/>
        <v/>
      </c>
      <c r="H296" s="52" t="str">
        <f t="shared" si="514"/>
        <v/>
      </c>
      <c r="I296" s="52" t="str">
        <f t="shared" si="515"/>
        <v/>
      </c>
      <c r="J296" s="52" t="str">
        <f t="shared" si="516"/>
        <v/>
      </c>
      <c r="K296" s="52" t="str">
        <f t="shared" si="517"/>
        <v/>
      </c>
      <c r="L296" s="52" t="str">
        <f t="shared" si="518"/>
        <v/>
      </c>
      <c r="M296" s="2"/>
      <c r="N296" s="52" t="str">
        <f t="shared" si="519"/>
        <v/>
      </c>
      <c r="O296" s="2"/>
      <c r="P296" s="103" t="str">
        <f>IF(UPPER('IP Rules'!H296)="ANY","",IF(LEN(TRIM('IP Rules'!J296))=0,"",'IP Rules'!J296))</f>
        <v/>
      </c>
      <c r="Q296" s="7" t="str">
        <f t="shared" si="520"/>
        <v/>
      </c>
      <c r="R296" s="109" t="str">
        <f t="shared" si="521"/>
        <v>MISSING</v>
      </c>
      <c r="S296" s="109" t="str">
        <f t="shared" si="522"/>
        <v>MISSING</v>
      </c>
      <c r="T296" s="109" t="str">
        <f t="shared" si="523"/>
        <v>MISSING</v>
      </c>
      <c r="U296" s="110" t="str">
        <f t="shared" si="524"/>
        <v>ERROR</v>
      </c>
      <c r="V296" s="111" t="str">
        <f t="shared" si="525"/>
        <v>ERROR</v>
      </c>
      <c r="W296" s="111" t="str">
        <f t="shared" si="526"/>
        <v>ERROR</v>
      </c>
      <c r="X296" s="111" t="str">
        <f t="shared" si="527"/>
        <v>ERROR</v>
      </c>
      <c r="Y296" s="109" t="str">
        <f t="shared" si="528"/>
        <v>ERROR</v>
      </c>
      <c r="Z296" s="110" t="str">
        <f t="shared" si="529"/>
        <v>ERROR</v>
      </c>
      <c r="AA296" s="109" t="str">
        <f t="shared" si="530"/>
        <v>ERROR</v>
      </c>
      <c r="AB296" s="109" t="str">
        <f t="shared" si="531"/>
        <v>ERROR</v>
      </c>
      <c r="AC296" s="109" t="str">
        <f t="shared" si="532"/>
        <v>ERROR</v>
      </c>
      <c r="AD296" s="109" t="str">
        <f t="shared" si="533"/>
        <v>ERROR</v>
      </c>
      <c r="AE296" s="110" t="str">
        <f t="shared" si="534"/>
        <v>ERROR</v>
      </c>
      <c r="AF296" s="7" t="str">
        <f t="shared" si="535"/>
        <v/>
      </c>
      <c r="AG296" s="104" t="str">
        <f t="shared" si="536"/>
        <v/>
      </c>
      <c r="AH296" s="104" t="str">
        <f t="shared" si="537"/>
        <v/>
      </c>
      <c r="AI296" s="104" t="str">
        <f t="shared" si="538"/>
        <v/>
      </c>
      <c r="AJ296" s="114" t="str">
        <f>IF(AND(Q296&lt;&gt;"ERROR",UPPER('IP Rules'!D296)="GLOBAL",UPPER(N296)="ANY"),"All_IPs","")</f>
        <v/>
      </c>
      <c r="AK296" s="114" t="str">
        <f>IF(AND(Q296&lt;&gt;"ERROR",UPPER('IP Rules'!D296)="NATIONAL",UPPER(N296)="ANY"),"GRP_ALL_CNSP_SUBNETS","")</f>
        <v/>
      </c>
      <c r="AL296" s="104" t="str">
        <f>IF(LEN(TRIM(D296))=0,"",IF(AND(Q296&lt;&gt;"ERROR",UPPER('IP Rules'!H296)&lt;&gt;"ANY"),AI296&amp;N296&amp;"_"&amp;AG296,""))</f>
        <v/>
      </c>
      <c r="AM296" s="109" t="str">
        <f t="shared" si="539"/>
        <v>FAILED CHECKS</v>
      </c>
      <c r="AN296" s="2"/>
      <c r="AO296" s="62" t="str">
        <f t="shared" si="506"/>
        <v/>
      </c>
      <c r="AP296" s="26"/>
      <c r="AQ296" s="62" t="str">
        <f t="shared" si="540"/>
        <v/>
      </c>
      <c r="AR296" s="26"/>
      <c r="AS296" s="6">
        <f>'IP Rules'!F296</f>
        <v>0</v>
      </c>
      <c r="AT296" s="2"/>
      <c r="AU296" s="6">
        <f t="shared" si="541"/>
        <v>286</v>
      </c>
      <c r="AV296" s="2"/>
      <c r="AW296" s="46" t="str">
        <f>IF(ISBLANK('IP Rules'!L296),"",'IP Rules'!L296)</f>
        <v/>
      </c>
      <c r="AX296" s="2"/>
      <c r="AY296" s="52" t="str">
        <f t="shared" si="542"/>
        <v/>
      </c>
      <c r="AZ296" s="52" t="str">
        <f t="shared" si="543"/>
        <v/>
      </c>
      <c r="BA296" s="52" t="str">
        <f t="shared" si="544"/>
        <v/>
      </c>
      <c r="BB296" s="52" t="str">
        <f t="shared" si="545"/>
        <v/>
      </c>
      <c r="BC296" s="52" t="str">
        <f t="shared" si="546"/>
        <v/>
      </c>
      <c r="BD296" s="52" t="str">
        <f t="shared" si="547"/>
        <v/>
      </c>
      <c r="BE296" s="52" t="str">
        <f t="shared" si="548"/>
        <v/>
      </c>
      <c r="BF296" s="52" t="str">
        <f t="shared" si="549"/>
        <v/>
      </c>
      <c r="BG296" s="52" t="str">
        <f t="shared" si="550"/>
        <v/>
      </c>
      <c r="BH296" s="2"/>
      <c r="BI296" s="103" t="str">
        <f>IF(ISBLANK('IP Rules'!N296),"",'IP Rules'!N296)</f>
        <v/>
      </c>
      <c r="BJ296" s="110" t="str">
        <f t="shared" si="599"/>
        <v/>
      </c>
      <c r="BK296" s="109" t="str">
        <f t="shared" si="600"/>
        <v>MISSING</v>
      </c>
      <c r="BL296" s="109" t="str">
        <f t="shared" si="601"/>
        <v>MISSING</v>
      </c>
      <c r="BM296" s="109" t="str">
        <f t="shared" si="602"/>
        <v>MISSING</v>
      </c>
      <c r="BN296" s="110" t="str">
        <f t="shared" si="603"/>
        <v>ERROR</v>
      </c>
      <c r="BO296" s="111" t="str">
        <f t="shared" si="604"/>
        <v>ERROR</v>
      </c>
      <c r="BP296" s="111" t="str">
        <f t="shared" si="605"/>
        <v>ERROR</v>
      </c>
      <c r="BQ296" s="111" t="str">
        <f t="shared" si="606"/>
        <v>ERROR</v>
      </c>
      <c r="BR296" s="109" t="str">
        <f t="shared" si="607"/>
        <v>ERROR</v>
      </c>
      <c r="BS296" s="110" t="str">
        <f t="shared" si="608"/>
        <v>ERROR</v>
      </c>
      <c r="BT296" s="109" t="str">
        <f t="shared" si="551"/>
        <v>ERROR</v>
      </c>
      <c r="BU296" s="109" t="str">
        <f t="shared" si="552"/>
        <v>ERROR</v>
      </c>
      <c r="BV296" s="109" t="str">
        <f t="shared" si="553"/>
        <v>ERROR</v>
      </c>
      <c r="BW296" s="109" t="str">
        <f t="shared" si="554"/>
        <v>ERROR</v>
      </c>
      <c r="BX296" s="110" t="str">
        <f t="shared" si="609"/>
        <v>ERROR</v>
      </c>
      <c r="BY296" s="110" t="str">
        <f t="shared" si="597"/>
        <v/>
      </c>
      <c r="BZ296" s="117" t="str">
        <f t="shared" si="555"/>
        <v>OK</v>
      </c>
      <c r="CA296" s="104" t="str">
        <f t="shared" si="610"/>
        <v/>
      </c>
      <c r="CB296" s="104" t="str">
        <f t="shared" si="611"/>
        <v/>
      </c>
      <c r="CC296" s="104" t="str">
        <f t="shared" si="612"/>
        <v/>
      </c>
      <c r="CD296" s="109" t="str">
        <f t="shared" si="556"/>
        <v>FAILED CHECKS</v>
      </c>
      <c r="CE296" s="22"/>
      <c r="CF296" s="116" t="str">
        <f t="shared" si="613"/>
        <v>ERROR</v>
      </c>
      <c r="CG296" s="116" t="str">
        <f t="shared" si="614"/>
        <v>-</v>
      </c>
      <c r="CH296" s="116" t="str">
        <f t="shared" si="615"/>
        <v>-</v>
      </c>
      <c r="CI296" s="116" t="str">
        <f t="shared" si="616"/>
        <v>-</v>
      </c>
      <c r="CJ296" s="116">
        <f t="shared" si="557"/>
        <v>0</v>
      </c>
      <c r="CK296" s="116">
        <f t="shared" si="558"/>
        <v>0</v>
      </c>
      <c r="CL296" s="116">
        <f t="shared" si="559"/>
        <v>0</v>
      </c>
      <c r="CM296" s="116">
        <f t="shared" si="560"/>
        <v>0</v>
      </c>
      <c r="CN296" s="116">
        <f t="shared" si="561"/>
        <v>0</v>
      </c>
      <c r="CO296" s="116">
        <f t="shared" si="562"/>
        <v>0</v>
      </c>
      <c r="CP296" s="116">
        <f t="shared" si="563"/>
        <v>0</v>
      </c>
      <c r="CQ296" s="116">
        <f t="shared" si="564"/>
        <v>0</v>
      </c>
      <c r="CR296" s="116">
        <f t="shared" si="565"/>
        <v>0</v>
      </c>
      <c r="CS296" s="116">
        <f t="shared" si="566"/>
        <v>0</v>
      </c>
      <c r="CT296" s="116">
        <f t="shared" si="567"/>
        <v>0</v>
      </c>
      <c r="CU296" s="116">
        <f t="shared" si="568"/>
        <v>0</v>
      </c>
      <c r="CV296" s="116">
        <f t="shared" si="569"/>
        <v>0</v>
      </c>
      <c r="CW296" s="116">
        <f t="shared" si="570"/>
        <v>0</v>
      </c>
      <c r="CX296" s="116">
        <f t="shared" si="571"/>
        <v>0</v>
      </c>
      <c r="CY296" s="116">
        <f t="shared" si="572"/>
        <v>0</v>
      </c>
      <c r="CZ296" s="116">
        <f t="shared" si="573"/>
        <v>0</v>
      </c>
      <c r="DA296" s="116">
        <f t="shared" si="574"/>
        <v>0</v>
      </c>
      <c r="DB296" s="116">
        <f t="shared" si="575"/>
        <v>0</v>
      </c>
      <c r="DC296" s="116">
        <f t="shared" si="576"/>
        <v>0</v>
      </c>
      <c r="DD296" s="116">
        <f t="shared" si="577"/>
        <v>0</v>
      </c>
      <c r="DE296" s="116">
        <f t="shared" si="578"/>
        <v>0</v>
      </c>
      <c r="DF296" s="116">
        <f t="shared" si="579"/>
        <v>0</v>
      </c>
      <c r="DG296" s="116">
        <f t="shared" si="580"/>
        <v>0</v>
      </c>
      <c r="DH296" s="116">
        <f t="shared" si="581"/>
        <v>0</v>
      </c>
      <c r="DI296" s="116">
        <f t="shared" si="582"/>
        <v>0</v>
      </c>
      <c r="DJ296" s="116">
        <f t="shared" si="583"/>
        <v>0</v>
      </c>
      <c r="DK296" s="116">
        <f t="shared" si="584"/>
        <v>0</v>
      </c>
      <c r="DL296" s="116">
        <f t="shared" si="585"/>
        <v>0</v>
      </c>
      <c r="DM296" s="116">
        <f t="shared" si="586"/>
        <v>0</v>
      </c>
      <c r="DN296" s="116">
        <f t="shared" si="587"/>
        <v>0</v>
      </c>
      <c r="DO296" s="116">
        <f t="shared" si="588"/>
        <v>0</v>
      </c>
      <c r="DP296" s="116">
        <f t="shared" si="589"/>
        <v>0</v>
      </c>
      <c r="DQ296" s="116">
        <f t="shared" si="590"/>
        <v>0</v>
      </c>
      <c r="DR296" s="116">
        <f t="shared" si="591"/>
        <v>0</v>
      </c>
      <c r="DS296" s="116">
        <f t="shared" si="592"/>
        <v>0</v>
      </c>
      <c r="DT296" s="116">
        <f t="shared" si="598"/>
        <v>0</v>
      </c>
      <c r="DU296" s="116">
        <f t="shared" si="593"/>
        <v>0</v>
      </c>
      <c r="DV296" s="116">
        <f t="shared" si="617"/>
        <v>0</v>
      </c>
      <c r="DW296" s="116">
        <f t="shared" si="618"/>
        <v>0</v>
      </c>
      <c r="DX296" s="114" t="b">
        <f t="shared" si="507"/>
        <v>0</v>
      </c>
      <c r="DY296" s="116" t="str">
        <f t="shared" si="594"/>
        <v>FAILED CHECKS</v>
      </c>
      <c r="DZ296" s="2"/>
      <c r="EA296" s="105" t="str">
        <f t="shared" si="508"/>
        <v/>
      </c>
      <c r="EB296" s="2"/>
      <c r="EC296" s="105" t="str">
        <f t="shared" si="509"/>
        <v/>
      </c>
      <c r="ED296" s="2"/>
      <c r="EE296" s="105" t="str">
        <f t="shared" si="510"/>
        <v/>
      </c>
      <c r="EF296" s="2"/>
      <c r="EG296" s="6">
        <f t="shared" si="596"/>
        <v>286</v>
      </c>
      <c r="EH296" s="2"/>
      <c r="EI296" s="29" t="str">
        <f>IF(ISBLANK('IP Rules'!P296),"",'IP Rules'!P296)</f>
        <v/>
      </c>
      <c r="EJ296" s="2"/>
      <c r="EK296" s="29" t="str">
        <f>IF(ISBLANK('IP Rules'!R296),"",'IP Rules'!R296)</f>
        <v/>
      </c>
      <c r="EL296" s="2"/>
      <c r="EM296" s="29" t="str">
        <f>IF(ISBLANK('IP Rules'!T296),"",'IP Rules'!T296)</f>
        <v/>
      </c>
      <c r="EN296" s="2"/>
      <c r="EO296" s="7" t="str">
        <f t="shared" si="501"/>
        <v>NO</v>
      </c>
      <c r="EP296" s="7" t="str">
        <f t="shared" si="502"/>
        <v>NO</v>
      </c>
      <c r="EQ296" s="7" t="str">
        <f t="shared" si="503"/>
        <v/>
      </c>
      <c r="ER296" s="7" t="str">
        <f t="shared" si="504"/>
        <v/>
      </c>
      <c r="ES296" s="7" t="str">
        <f>IF(AND(ISNUMBER('IP Rules'!R296),'IP Rules'!R296&gt;=0,'IP Rules'!R296&lt;=65535),"GOOD","BAD")</f>
        <v>BAD</v>
      </c>
      <c r="ET296" s="7" t="str">
        <f>IF(OR(AND(ISNUMBER('IP Rules'!T296),'IP Rules'!T296&gt;=1,'IP Rules'!T296&lt;=65535,'IP Rules'!R296&lt;'IP Rules'!T296),'IP Rules'!T296=""),"GOOD","BAD")</f>
        <v>GOOD</v>
      </c>
      <c r="EU296" s="9" t="str">
        <f t="shared" si="505"/>
        <v/>
      </c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</row>
    <row r="297" spans="1:211" ht="15.75" thickBot="1">
      <c r="A297" s="2"/>
      <c r="B297" s="6">
        <f t="shared" si="595"/>
        <v>287</v>
      </c>
      <c r="C297" s="2"/>
      <c r="D297" s="48" t="str">
        <f>IF(ISBLANK('IP Rules'!H297),"",'IP Rules'!H297)</f>
        <v/>
      </c>
      <c r="E297" s="52" t="str">
        <f t="shared" si="511"/>
        <v/>
      </c>
      <c r="F297" s="52" t="str">
        <f t="shared" si="512"/>
        <v/>
      </c>
      <c r="G297" s="52" t="str">
        <f t="shared" si="513"/>
        <v/>
      </c>
      <c r="H297" s="52" t="str">
        <f t="shared" si="514"/>
        <v/>
      </c>
      <c r="I297" s="52" t="str">
        <f t="shared" si="515"/>
        <v/>
      </c>
      <c r="J297" s="52" t="str">
        <f t="shared" si="516"/>
        <v/>
      </c>
      <c r="K297" s="52" t="str">
        <f t="shared" si="517"/>
        <v/>
      </c>
      <c r="L297" s="52" t="str">
        <f t="shared" si="518"/>
        <v/>
      </c>
      <c r="M297" s="2"/>
      <c r="N297" s="52" t="str">
        <f t="shared" si="519"/>
        <v/>
      </c>
      <c r="O297" s="2"/>
      <c r="P297" s="103" t="str">
        <f>IF(UPPER('IP Rules'!H297)="ANY","",IF(LEN(TRIM('IP Rules'!J297))=0,"",'IP Rules'!J297))</f>
        <v/>
      </c>
      <c r="Q297" s="7" t="str">
        <f t="shared" si="520"/>
        <v/>
      </c>
      <c r="R297" s="109" t="str">
        <f t="shared" si="521"/>
        <v>MISSING</v>
      </c>
      <c r="S297" s="109" t="str">
        <f t="shared" si="522"/>
        <v>MISSING</v>
      </c>
      <c r="T297" s="109" t="str">
        <f t="shared" si="523"/>
        <v>MISSING</v>
      </c>
      <c r="U297" s="110" t="str">
        <f t="shared" si="524"/>
        <v>ERROR</v>
      </c>
      <c r="V297" s="111" t="str">
        <f t="shared" si="525"/>
        <v>ERROR</v>
      </c>
      <c r="W297" s="111" t="str">
        <f t="shared" si="526"/>
        <v>ERROR</v>
      </c>
      <c r="X297" s="111" t="str">
        <f t="shared" si="527"/>
        <v>ERROR</v>
      </c>
      <c r="Y297" s="109" t="str">
        <f t="shared" si="528"/>
        <v>ERROR</v>
      </c>
      <c r="Z297" s="110" t="str">
        <f t="shared" si="529"/>
        <v>ERROR</v>
      </c>
      <c r="AA297" s="109" t="str">
        <f t="shared" si="530"/>
        <v>ERROR</v>
      </c>
      <c r="AB297" s="109" t="str">
        <f t="shared" si="531"/>
        <v>ERROR</v>
      </c>
      <c r="AC297" s="109" t="str">
        <f t="shared" si="532"/>
        <v>ERROR</v>
      </c>
      <c r="AD297" s="109" t="str">
        <f t="shared" si="533"/>
        <v>ERROR</v>
      </c>
      <c r="AE297" s="110" t="str">
        <f t="shared" si="534"/>
        <v>ERROR</v>
      </c>
      <c r="AF297" s="7" t="str">
        <f t="shared" si="535"/>
        <v/>
      </c>
      <c r="AG297" s="104" t="str">
        <f t="shared" si="536"/>
        <v/>
      </c>
      <c r="AH297" s="104" t="str">
        <f t="shared" si="537"/>
        <v/>
      </c>
      <c r="AI297" s="104" t="str">
        <f t="shared" si="538"/>
        <v/>
      </c>
      <c r="AJ297" s="114" t="str">
        <f>IF(AND(Q297&lt;&gt;"ERROR",UPPER('IP Rules'!D297)="GLOBAL",UPPER(N297)="ANY"),"All_IPs","")</f>
        <v/>
      </c>
      <c r="AK297" s="114" t="str">
        <f>IF(AND(Q297&lt;&gt;"ERROR",UPPER('IP Rules'!D297)="NATIONAL",UPPER(N297)="ANY"),"GRP_ALL_CNSP_SUBNETS","")</f>
        <v/>
      </c>
      <c r="AL297" s="104" t="str">
        <f>IF(LEN(TRIM(D297))=0,"",IF(AND(Q297&lt;&gt;"ERROR",UPPER('IP Rules'!H297)&lt;&gt;"ANY"),AI297&amp;N297&amp;"_"&amp;AG297,""))</f>
        <v/>
      </c>
      <c r="AM297" s="109" t="str">
        <f t="shared" si="539"/>
        <v>FAILED CHECKS</v>
      </c>
      <c r="AN297" s="2"/>
      <c r="AO297" s="62" t="str">
        <f t="shared" si="506"/>
        <v/>
      </c>
      <c r="AP297" s="26"/>
      <c r="AQ297" s="62" t="str">
        <f t="shared" si="540"/>
        <v/>
      </c>
      <c r="AR297" s="26"/>
      <c r="AS297" s="6">
        <f>'IP Rules'!F297</f>
        <v>0</v>
      </c>
      <c r="AT297" s="2"/>
      <c r="AU297" s="6">
        <f t="shared" si="541"/>
        <v>287</v>
      </c>
      <c r="AV297" s="2"/>
      <c r="AW297" s="46" t="str">
        <f>IF(ISBLANK('IP Rules'!L297),"",'IP Rules'!L297)</f>
        <v/>
      </c>
      <c r="AX297" s="2"/>
      <c r="AY297" s="52" t="str">
        <f t="shared" si="542"/>
        <v/>
      </c>
      <c r="AZ297" s="52" t="str">
        <f t="shared" si="543"/>
        <v/>
      </c>
      <c r="BA297" s="52" t="str">
        <f t="shared" si="544"/>
        <v/>
      </c>
      <c r="BB297" s="52" t="str">
        <f t="shared" si="545"/>
        <v/>
      </c>
      <c r="BC297" s="52" t="str">
        <f t="shared" si="546"/>
        <v/>
      </c>
      <c r="BD297" s="52" t="str">
        <f t="shared" si="547"/>
        <v/>
      </c>
      <c r="BE297" s="52" t="str">
        <f t="shared" si="548"/>
        <v/>
      </c>
      <c r="BF297" s="52" t="str">
        <f t="shared" si="549"/>
        <v/>
      </c>
      <c r="BG297" s="52" t="str">
        <f t="shared" si="550"/>
        <v/>
      </c>
      <c r="BH297" s="2"/>
      <c r="BI297" s="103" t="str">
        <f>IF(ISBLANK('IP Rules'!N297),"",'IP Rules'!N297)</f>
        <v/>
      </c>
      <c r="BJ297" s="110" t="str">
        <f t="shared" si="599"/>
        <v/>
      </c>
      <c r="BK297" s="109" t="str">
        <f t="shared" si="600"/>
        <v>MISSING</v>
      </c>
      <c r="BL297" s="109" t="str">
        <f t="shared" si="601"/>
        <v>MISSING</v>
      </c>
      <c r="BM297" s="109" t="str">
        <f t="shared" si="602"/>
        <v>MISSING</v>
      </c>
      <c r="BN297" s="110" t="str">
        <f t="shared" si="603"/>
        <v>ERROR</v>
      </c>
      <c r="BO297" s="111" t="str">
        <f t="shared" si="604"/>
        <v>ERROR</v>
      </c>
      <c r="BP297" s="111" t="str">
        <f t="shared" si="605"/>
        <v>ERROR</v>
      </c>
      <c r="BQ297" s="111" t="str">
        <f t="shared" si="606"/>
        <v>ERROR</v>
      </c>
      <c r="BR297" s="109" t="str">
        <f t="shared" si="607"/>
        <v>ERROR</v>
      </c>
      <c r="BS297" s="110" t="str">
        <f t="shared" si="608"/>
        <v>ERROR</v>
      </c>
      <c r="BT297" s="109" t="str">
        <f t="shared" si="551"/>
        <v>ERROR</v>
      </c>
      <c r="BU297" s="109" t="str">
        <f t="shared" si="552"/>
        <v>ERROR</v>
      </c>
      <c r="BV297" s="109" t="str">
        <f t="shared" si="553"/>
        <v>ERROR</v>
      </c>
      <c r="BW297" s="109" t="str">
        <f t="shared" si="554"/>
        <v>ERROR</v>
      </c>
      <c r="BX297" s="110" t="str">
        <f t="shared" si="609"/>
        <v>ERROR</v>
      </c>
      <c r="BY297" s="110" t="str">
        <f t="shared" si="597"/>
        <v/>
      </c>
      <c r="BZ297" s="117" t="str">
        <f t="shared" si="555"/>
        <v>OK</v>
      </c>
      <c r="CA297" s="104" t="str">
        <f t="shared" si="610"/>
        <v/>
      </c>
      <c r="CB297" s="104" t="str">
        <f t="shared" si="611"/>
        <v/>
      </c>
      <c r="CC297" s="104" t="str">
        <f t="shared" si="612"/>
        <v/>
      </c>
      <c r="CD297" s="109" t="str">
        <f t="shared" si="556"/>
        <v>FAILED CHECKS</v>
      </c>
      <c r="CE297" s="22"/>
      <c r="CF297" s="116" t="str">
        <f t="shared" si="613"/>
        <v>ERROR</v>
      </c>
      <c r="CG297" s="116" t="str">
        <f t="shared" si="614"/>
        <v>-</v>
      </c>
      <c r="CH297" s="116" t="str">
        <f t="shared" si="615"/>
        <v>-</v>
      </c>
      <c r="CI297" s="116" t="str">
        <f t="shared" si="616"/>
        <v>-</v>
      </c>
      <c r="CJ297" s="116">
        <f t="shared" si="557"/>
        <v>0</v>
      </c>
      <c r="CK297" s="116">
        <f t="shared" si="558"/>
        <v>0</v>
      </c>
      <c r="CL297" s="116">
        <f t="shared" si="559"/>
        <v>0</v>
      </c>
      <c r="CM297" s="116">
        <f t="shared" si="560"/>
        <v>0</v>
      </c>
      <c r="CN297" s="116">
        <f t="shared" si="561"/>
        <v>0</v>
      </c>
      <c r="CO297" s="116">
        <f t="shared" si="562"/>
        <v>0</v>
      </c>
      <c r="CP297" s="116">
        <f t="shared" si="563"/>
        <v>0</v>
      </c>
      <c r="CQ297" s="116">
        <f t="shared" si="564"/>
        <v>0</v>
      </c>
      <c r="CR297" s="116">
        <f t="shared" si="565"/>
        <v>0</v>
      </c>
      <c r="CS297" s="116">
        <f t="shared" si="566"/>
        <v>0</v>
      </c>
      <c r="CT297" s="116">
        <f t="shared" si="567"/>
        <v>0</v>
      </c>
      <c r="CU297" s="116">
        <f t="shared" si="568"/>
        <v>0</v>
      </c>
      <c r="CV297" s="116">
        <f t="shared" si="569"/>
        <v>0</v>
      </c>
      <c r="CW297" s="116">
        <f t="shared" si="570"/>
        <v>0</v>
      </c>
      <c r="CX297" s="116">
        <f t="shared" si="571"/>
        <v>0</v>
      </c>
      <c r="CY297" s="116">
        <f t="shared" si="572"/>
        <v>0</v>
      </c>
      <c r="CZ297" s="116">
        <f t="shared" si="573"/>
        <v>0</v>
      </c>
      <c r="DA297" s="116">
        <f t="shared" si="574"/>
        <v>0</v>
      </c>
      <c r="DB297" s="116">
        <f t="shared" si="575"/>
        <v>0</v>
      </c>
      <c r="DC297" s="116">
        <f t="shared" si="576"/>
        <v>0</v>
      </c>
      <c r="DD297" s="116">
        <f t="shared" si="577"/>
        <v>0</v>
      </c>
      <c r="DE297" s="116">
        <f t="shared" si="578"/>
        <v>0</v>
      </c>
      <c r="DF297" s="116">
        <f t="shared" si="579"/>
        <v>0</v>
      </c>
      <c r="DG297" s="116">
        <f t="shared" si="580"/>
        <v>0</v>
      </c>
      <c r="DH297" s="116">
        <f t="shared" si="581"/>
        <v>0</v>
      </c>
      <c r="DI297" s="116">
        <f t="shared" si="582"/>
        <v>0</v>
      </c>
      <c r="DJ297" s="116">
        <f t="shared" si="583"/>
        <v>0</v>
      </c>
      <c r="DK297" s="116">
        <f t="shared" si="584"/>
        <v>0</v>
      </c>
      <c r="DL297" s="116">
        <f t="shared" si="585"/>
        <v>0</v>
      </c>
      <c r="DM297" s="116">
        <f t="shared" si="586"/>
        <v>0</v>
      </c>
      <c r="DN297" s="116">
        <f t="shared" si="587"/>
        <v>0</v>
      </c>
      <c r="DO297" s="116">
        <f t="shared" si="588"/>
        <v>0</v>
      </c>
      <c r="DP297" s="116">
        <f t="shared" si="589"/>
        <v>0</v>
      </c>
      <c r="DQ297" s="116">
        <f t="shared" si="590"/>
        <v>0</v>
      </c>
      <c r="DR297" s="116">
        <f t="shared" si="591"/>
        <v>0</v>
      </c>
      <c r="DS297" s="116">
        <f t="shared" si="592"/>
        <v>0</v>
      </c>
      <c r="DT297" s="116">
        <f t="shared" si="598"/>
        <v>0</v>
      </c>
      <c r="DU297" s="116">
        <f t="shared" si="593"/>
        <v>0</v>
      </c>
      <c r="DV297" s="116">
        <f t="shared" si="617"/>
        <v>0</v>
      </c>
      <c r="DW297" s="116">
        <f t="shared" si="618"/>
        <v>0</v>
      </c>
      <c r="DX297" s="114" t="b">
        <f t="shared" si="507"/>
        <v>0</v>
      </c>
      <c r="DY297" s="116" t="str">
        <f t="shared" si="594"/>
        <v>FAILED CHECKS</v>
      </c>
      <c r="DZ297" s="2"/>
      <c r="EA297" s="105" t="str">
        <f t="shared" si="508"/>
        <v/>
      </c>
      <c r="EB297" s="2"/>
      <c r="EC297" s="105" t="str">
        <f t="shared" si="509"/>
        <v/>
      </c>
      <c r="ED297" s="2"/>
      <c r="EE297" s="105" t="str">
        <f t="shared" si="510"/>
        <v/>
      </c>
      <c r="EF297" s="2"/>
      <c r="EG297" s="6">
        <f t="shared" si="596"/>
        <v>287</v>
      </c>
      <c r="EH297" s="2"/>
      <c r="EI297" s="29" t="str">
        <f>IF(ISBLANK('IP Rules'!P297),"",'IP Rules'!P297)</f>
        <v/>
      </c>
      <c r="EJ297" s="2"/>
      <c r="EK297" s="29" t="str">
        <f>IF(ISBLANK('IP Rules'!R297),"",'IP Rules'!R297)</f>
        <v/>
      </c>
      <c r="EL297" s="2"/>
      <c r="EM297" s="29" t="str">
        <f>IF(ISBLANK('IP Rules'!T297),"",'IP Rules'!T297)</f>
        <v/>
      </c>
      <c r="EN297" s="2"/>
      <c r="EO297" s="7" t="str">
        <f t="shared" si="501"/>
        <v>NO</v>
      </c>
      <c r="EP297" s="7" t="str">
        <f t="shared" si="502"/>
        <v>NO</v>
      </c>
      <c r="EQ297" s="7" t="str">
        <f t="shared" si="503"/>
        <v/>
      </c>
      <c r="ER297" s="7" t="str">
        <f t="shared" si="504"/>
        <v/>
      </c>
      <c r="ES297" s="7" t="str">
        <f>IF(AND(ISNUMBER('IP Rules'!R297),'IP Rules'!R297&gt;=0,'IP Rules'!R297&lt;=65535),"GOOD","BAD")</f>
        <v>BAD</v>
      </c>
      <c r="ET297" s="7" t="str">
        <f>IF(OR(AND(ISNUMBER('IP Rules'!T297),'IP Rules'!T297&gt;=1,'IP Rules'!T297&lt;=65535,'IP Rules'!R297&lt;'IP Rules'!T297),'IP Rules'!T297=""),"GOOD","BAD")</f>
        <v>GOOD</v>
      </c>
      <c r="EU297" s="9" t="str">
        <f t="shared" si="505"/>
        <v/>
      </c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</row>
    <row r="298" spans="1:211" ht="15.75" thickBot="1">
      <c r="A298" s="2"/>
      <c r="B298" s="6">
        <f t="shared" si="595"/>
        <v>288</v>
      </c>
      <c r="C298" s="2"/>
      <c r="D298" s="48" t="str">
        <f>IF(ISBLANK('IP Rules'!H298),"",'IP Rules'!H298)</f>
        <v/>
      </c>
      <c r="E298" s="52" t="str">
        <f t="shared" si="511"/>
        <v/>
      </c>
      <c r="F298" s="52" t="str">
        <f t="shared" si="512"/>
        <v/>
      </c>
      <c r="G298" s="52" t="str">
        <f t="shared" si="513"/>
        <v/>
      </c>
      <c r="H298" s="52" t="str">
        <f t="shared" si="514"/>
        <v/>
      </c>
      <c r="I298" s="52" t="str">
        <f t="shared" si="515"/>
        <v/>
      </c>
      <c r="J298" s="52" t="str">
        <f t="shared" si="516"/>
        <v/>
      </c>
      <c r="K298" s="52" t="str">
        <f t="shared" si="517"/>
        <v/>
      </c>
      <c r="L298" s="52" t="str">
        <f t="shared" si="518"/>
        <v/>
      </c>
      <c r="M298" s="2"/>
      <c r="N298" s="52" t="str">
        <f t="shared" si="519"/>
        <v/>
      </c>
      <c r="O298" s="2"/>
      <c r="P298" s="103" t="str">
        <f>IF(UPPER('IP Rules'!H298)="ANY","",IF(LEN(TRIM('IP Rules'!J298))=0,"",'IP Rules'!J298))</f>
        <v/>
      </c>
      <c r="Q298" s="7" t="str">
        <f t="shared" si="520"/>
        <v/>
      </c>
      <c r="R298" s="109" t="str">
        <f t="shared" si="521"/>
        <v>MISSING</v>
      </c>
      <c r="S298" s="109" t="str">
        <f t="shared" si="522"/>
        <v>MISSING</v>
      </c>
      <c r="T298" s="109" t="str">
        <f t="shared" si="523"/>
        <v>MISSING</v>
      </c>
      <c r="U298" s="110" t="str">
        <f t="shared" si="524"/>
        <v>ERROR</v>
      </c>
      <c r="V298" s="111" t="str">
        <f t="shared" si="525"/>
        <v>ERROR</v>
      </c>
      <c r="W298" s="111" t="str">
        <f t="shared" si="526"/>
        <v>ERROR</v>
      </c>
      <c r="X298" s="111" t="str">
        <f t="shared" si="527"/>
        <v>ERROR</v>
      </c>
      <c r="Y298" s="109" t="str">
        <f t="shared" si="528"/>
        <v>ERROR</v>
      </c>
      <c r="Z298" s="110" t="str">
        <f t="shared" si="529"/>
        <v>ERROR</v>
      </c>
      <c r="AA298" s="109" t="str">
        <f t="shared" si="530"/>
        <v>ERROR</v>
      </c>
      <c r="AB298" s="109" t="str">
        <f t="shared" si="531"/>
        <v>ERROR</v>
      </c>
      <c r="AC298" s="109" t="str">
        <f t="shared" si="532"/>
        <v>ERROR</v>
      </c>
      <c r="AD298" s="109" t="str">
        <f t="shared" si="533"/>
        <v>ERROR</v>
      </c>
      <c r="AE298" s="110" t="str">
        <f t="shared" si="534"/>
        <v>ERROR</v>
      </c>
      <c r="AF298" s="7" t="str">
        <f t="shared" si="535"/>
        <v/>
      </c>
      <c r="AG298" s="104" t="str">
        <f t="shared" si="536"/>
        <v/>
      </c>
      <c r="AH298" s="104" t="str">
        <f t="shared" si="537"/>
        <v/>
      </c>
      <c r="AI298" s="104" t="str">
        <f t="shared" si="538"/>
        <v/>
      </c>
      <c r="AJ298" s="114" t="str">
        <f>IF(AND(Q298&lt;&gt;"ERROR",UPPER('IP Rules'!D298)="GLOBAL",UPPER(N298)="ANY"),"All_IPs","")</f>
        <v/>
      </c>
      <c r="AK298" s="114" t="str">
        <f>IF(AND(Q298&lt;&gt;"ERROR",UPPER('IP Rules'!D298)="NATIONAL",UPPER(N298)="ANY"),"GRP_ALL_CNSP_SUBNETS","")</f>
        <v/>
      </c>
      <c r="AL298" s="104" t="str">
        <f>IF(LEN(TRIM(D298))=0,"",IF(AND(Q298&lt;&gt;"ERROR",UPPER('IP Rules'!H298)&lt;&gt;"ANY"),AI298&amp;N298&amp;"_"&amp;AG298,""))</f>
        <v/>
      </c>
      <c r="AM298" s="109" t="str">
        <f t="shared" si="539"/>
        <v>FAILED CHECKS</v>
      </c>
      <c r="AN298" s="2"/>
      <c r="AO298" s="62" t="str">
        <f t="shared" si="506"/>
        <v/>
      </c>
      <c r="AP298" s="26"/>
      <c r="AQ298" s="62" t="str">
        <f t="shared" si="540"/>
        <v/>
      </c>
      <c r="AR298" s="26"/>
      <c r="AS298" s="6">
        <f>'IP Rules'!F298</f>
        <v>0</v>
      </c>
      <c r="AT298" s="2"/>
      <c r="AU298" s="6">
        <f t="shared" si="541"/>
        <v>288</v>
      </c>
      <c r="AV298" s="2"/>
      <c r="AW298" s="46" t="str">
        <f>IF(ISBLANK('IP Rules'!L298),"",'IP Rules'!L298)</f>
        <v/>
      </c>
      <c r="AX298" s="2"/>
      <c r="AY298" s="52" t="str">
        <f t="shared" si="542"/>
        <v/>
      </c>
      <c r="AZ298" s="52" t="str">
        <f t="shared" si="543"/>
        <v/>
      </c>
      <c r="BA298" s="52" t="str">
        <f t="shared" si="544"/>
        <v/>
      </c>
      <c r="BB298" s="52" t="str">
        <f t="shared" si="545"/>
        <v/>
      </c>
      <c r="BC298" s="52" t="str">
        <f t="shared" si="546"/>
        <v/>
      </c>
      <c r="BD298" s="52" t="str">
        <f t="shared" si="547"/>
        <v/>
      </c>
      <c r="BE298" s="52" t="str">
        <f t="shared" si="548"/>
        <v/>
      </c>
      <c r="BF298" s="52" t="str">
        <f t="shared" si="549"/>
        <v/>
      </c>
      <c r="BG298" s="52" t="str">
        <f t="shared" si="550"/>
        <v/>
      </c>
      <c r="BH298" s="2"/>
      <c r="BI298" s="103" t="str">
        <f>IF(ISBLANK('IP Rules'!N298),"",'IP Rules'!N298)</f>
        <v/>
      </c>
      <c r="BJ298" s="110" t="str">
        <f t="shared" si="599"/>
        <v/>
      </c>
      <c r="BK298" s="109" t="str">
        <f t="shared" si="600"/>
        <v>MISSING</v>
      </c>
      <c r="BL298" s="109" t="str">
        <f t="shared" si="601"/>
        <v>MISSING</v>
      </c>
      <c r="BM298" s="109" t="str">
        <f t="shared" si="602"/>
        <v>MISSING</v>
      </c>
      <c r="BN298" s="110" t="str">
        <f t="shared" si="603"/>
        <v>ERROR</v>
      </c>
      <c r="BO298" s="111" t="str">
        <f t="shared" si="604"/>
        <v>ERROR</v>
      </c>
      <c r="BP298" s="111" t="str">
        <f t="shared" si="605"/>
        <v>ERROR</v>
      </c>
      <c r="BQ298" s="111" t="str">
        <f t="shared" si="606"/>
        <v>ERROR</v>
      </c>
      <c r="BR298" s="109" t="str">
        <f t="shared" si="607"/>
        <v>ERROR</v>
      </c>
      <c r="BS298" s="110" t="str">
        <f t="shared" si="608"/>
        <v>ERROR</v>
      </c>
      <c r="BT298" s="109" t="str">
        <f t="shared" si="551"/>
        <v>ERROR</v>
      </c>
      <c r="BU298" s="109" t="str">
        <f t="shared" si="552"/>
        <v>ERROR</v>
      </c>
      <c r="BV298" s="109" t="str">
        <f t="shared" si="553"/>
        <v>ERROR</v>
      </c>
      <c r="BW298" s="109" t="str">
        <f t="shared" si="554"/>
        <v>ERROR</v>
      </c>
      <c r="BX298" s="110" t="str">
        <f t="shared" si="609"/>
        <v>ERROR</v>
      </c>
      <c r="BY298" s="110" t="str">
        <f t="shared" si="597"/>
        <v/>
      </c>
      <c r="BZ298" s="117" t="str">
        <f t="shared" si="555"/>
        <v>OK</v>
      </c>
      <c r="CA298" s="104" t="str">
        <f t="shared" si="610"/>
        <v/>
      </c>
      <c r="CB298" s="104" t="str">
        <f t="shared" si="611"/>
        <v/>
      </c>
      <c r="CC298" s="104" t="str">
        <f t="shared" si="612"/>
        <v/>
      </c>
      <c r="CD298" s="109" t="str">
        <f t="shared" si="556"/>
        <v>FAILED CHECKS</v>
      </c>
      <c r="CE298" s="22"/>
      <c r="CF298" s="116" t="str">
        <f t="shared" si="613"/>
        <v>ERROR</v>
      </c>
      <c r="CG298" s="116" t="str">
        <f t="shared" si="614"/>
        <v>-</v>
      </c>
      <c r="CH298" s="116" t="str">
        <f t="shared" si="615"/>
        <v>-</v>
      </c>
      <c r="CI298" s="116" t="str">
        <f t="shared" si="616"/>
        <v>-</v>
      </c>
      <c r="CJ298" s="116">
        <f t="shared" si="557"/>
        <v>0</v>
      </c>
      <c r="CK298" s="116">
        <f t="shared" si="558"/>
        <v>0</v>
      </c>
      <c r="CL298" s="116">
        <f t="shared" si="559"/>
        <v>0</v>
      </c>
      <c r="CM298" s="116">
        <f t="shared" si="560"/>
        <v>0</v>
      </c>
      <c r="CN298" s="116">
        <f t="shared" si="561"/>
        <v>0</v>
      </c>
      <c r="CO298" s="116">
        <f t="shared" si="562"/>
        <v>0</v>
      </c>
      <c r="CP298" s="116">
        <f t="shared" si="563"/>
        <v>0</v>
      </c>
      <c r="CQ298" s="116">
        <f t="shared" si="564"/>
        <v>0</v>
      </c>
      <c r="CR298" s="116">
        <f t="shared" si="565"/>
        <v>0</v>
      </c>
      <c r="CS298" s="116">
        <f t="shared" si="566"/>
        <v>0</v>
      </c>
      <c r="CT298" s="116">
        <f t="shared" si="567"/>
        <v>0</v>
      </c>
      <c r="CU298" s="116">
        <f t="shared" si="568"/>
        <v>0</v>
      </c>
      <c r="CV298" s="116">
        <f t="shared" si="569"/>
        <v>0</v>
      </c>
      <c r="CW298" s="116">
        <f t="shared" si="570"/>
        <v>0</v>
      </c>
      <c r="CX298" s="116">
        <f t="shared" si="571"/>
        <v>0</v>
      </c>
      <c r="CY298" s="116">
        <f t="shared" si="572"/>
        <v>0</v>
      </c>
      <c r="CZ298" s="116">
        <f t="shared" si="573"/>
        <v>0</v>
      </c>
      <c r="DA298" s="116">
        <f t="shared" si="574"/>
        <v>0</v>
      </c>
      <c r="DB298" s="116">
        <f t="shared" si="575"/>
        <v>0</v>
      </c>
      <c r="DC298" s="116">
        <f t="shared" si="576"/>
        <v>0</v>
      </c>
      <c r="DD298" s="116">
        <f t="shared" si="577"/>
        <v>0</v>
      </c>
      <c r="DE298" s="116">
        <f t="shared" si="578"/>
        <v>0</v>
      </c>
      <c r="DF298" s="116">
        <f t="shared" si="579"/>
        <v>0</v>
      </c>
      <c r="DG298" s="116">
        <f t="shared" si="580"/>
        <v>0</v>
      </c>
      <c r="DH298" s="116">
        <f t="shared" si="581"/>
        <v>0</v>
      </c>
      <c r="DI298" s="116">
        <f t="shared" si="582"/>
        <v>0</v>
      </c>
      <c r="DJ298" s="116">
        <f t="shared" si="583"/>
        <v>0</v>
      </c>
      <c r="DK298" s="116">
        <f t="shared" si="584"/>
        <v>0</v>
      </c>
      <c r="DL298" s="116">
        <f t="shared" si="585"/>
        <v>0</v>
      </c>
      <c r="DM298" s="116">
        <f t="shared" si="586"/>
        <v>0</v>
      </c>
      <c r="DN298" s="116">
        <f t="shared" si="587"/>
        <v>0</v>
      </c>
      <c r="DO298" s="116">
        <f t="shared" si="588"/>
        <v>0</v>
      </c>
      <c r="DP298" s="116">
        <f t="shared" si="589"/>
        <v>0</v>
      </c>
      <c r="DQ298" s="116">
        <f t="shared" si="590"/>
        <v>0</v>
      </c>
      <c r="DR298" s="116">
        <f t="shared" si="591"/>
        <v>0</v>
      </c>
      <c r="DS298" s="116">
        <f t="shared" si="592"/>
        <v>0</v>
      </c>
      <c r="DT298" s="116">
        <f t="shared" si="598"/>
        <v>0</v>
      </c>
      <c r="DU298" s="116">
        <f t="shared" si="593"/>
        <v>0</v>
      </c>
      <c r="DV298" s="116">
        <f t="shared" si="617"/>
        <v>0</v>
      </c>
      <c r="DW298" s="116">
        <f t="shared" si="618"/>
        <v>0</v>
      </c>
      <c r="DX298" s="114" t="b">
        <f t="shared" si="507"/>
        <v>0</v>
      </c>
      <c r="DY298" s="116" t="str">
        <f t="shared" si="594"/>
        <v>FAILED CHECKS</v>
      </c>
      <c r="DZ298" s="2"/>
      <c r="EA298" s="105" t="str">
        <f t="shared" si="508"/>
        <v/>
      </c>
      <c r="EB298" s="2"/>
      <c r="EC298" s="105" t="str">
        <f t="shared" si="509"/>
        <v/>
      </c>
      <c r="ED298" s="2"/>
      <c r="EE298" s="105" t="str">
        <f t="shared" si="510"/>
        <v/>
      </c>
      <c r="EF298" s="2"/>
      <c r="EG298" s="6">
        <f t="shared" si="596"/>
        <v>288</v>
      </c>
      <c r="EH298" s="2"/>
      <c r="EI298" s="29" t="str">
        <f>IF(ISBLANK('IP Rules'!P298),"",'IP Rules'!P298)</f>
        <v/>
      </c>
      <c r="EJ298" s="2"/>
      <c r="EK298" s="29" t="str">
        <f>IF(ISBLANK('IP Rules'!R298),"",'IP Rules'!R298)</f>
        <v/>
      </c>
      <c r="EL298" s="2"/>
      <c r="EM298" s="29" t="str">
        <f>IF(ISBLANK('IP Rules'!T298),"",'IP Rules'!T298)</f>
        <v/>
      </c>
      <c r="EN298" s="2"/>
      <c r="EO298" s="7" t="str">
        <f t="shared" si="501"/>
        <v>NO</v>
      </c>
      <c r="EP298" s="7" t="str">
        <f t="shared" si="502"/>
        <v>NO</v>
      </c>
      <c r="EQ298" s="7" t="str">
        <f t="shared" si="503"/>
        <v/>
      </c>
      <c r="ER298" s="7" t="str">
        <f t="shared" si="504"/>
        <v/>
      </c>
      <c r="ES298" s="7" t="str">
        <f>IF(AND(ISNUMBER('IP Rules'!R298),'IP Rules'!R298&gt;=0,'IP Rules'!R298&lt;=65535),"GOOD","BAD")</f>
        <v>BAD</v>
      </c>
      <c r="ET298" s="7" t="str">
        <f>IF(OR(AND(ISNUMBER('IP Rules'!T298),'IP Rules'!T298&gt;=1,'IP Rules'!T298&lt;=65535,'IP Rules'!R298&lt;'IP Rules'!T298),'IP Rules'!T298=""),"GOOD","BAD")</f>
        <v>GOOD</v>
      </c>
      <c r="EU298" s="9" t="str">
        <f t="shared" si="505"/>
        <v/>
      </c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</row>
    <row r="299" spans="1:211" ht="15.75" thickBot="1">
      <c r="A299" s="2"/>
      <c r="B299" s="6">
        <f t="shared" si="595"/>
        <v>289</v>
      </c>
      <c r="C299" s="2"/>
      <c r="D299" s="48" t="str">
        <f>IF(ISBLANK('IP Rules'!H299),"",'IP Rules'!H299)</f>
        <v/>
      </c>
      <c r="E299" s="52" t="str">
        <f t="shared" si="511"/>
        <v/>
      </c>
      <c r="F299" s="52" t="str">
        <f t="shared" si="512"/>
        <v/>
      </c>
      <c r="G299" s="52" t="str">
        <f t="shared" si="513"/>
        <v/>
      </c>
      <c r="H299" s="52" t="str">
        <f t="shared" si="514"/>
        <v/>
      </c>
      <c r="I299" s="52" t="str">
        <f t="shared" si="515"/>
        <v/>
      </c>
      <c r="J299" s="52" t="str">
        <f t="shared" si="516"/>
        <v/>
      </c>
      <c r="K299" s="52" t="str">
        <f t="shared" si="517"/>
        <v/>
      </c>
      <c r="L299" s="52" t="str">
        <f t="shared" si="518"/>
        <v/>
      </c>
      <c r="M299" s="2"/>
      <c r="N299" s="52" t="str">
        <f t="shared" si="519"/>
        <v/>
      </c>
      <c r="O299" s="2"/>
      <c r="P299" s="103" t="str">
        <f>IF(UPPER('IP Rules'!H299)="ANY","",IF(LEN(TRIM('IP Rules'!J299))=0,"",'IP Rules'!J299))</f>
        <v/>
      </c>
      <c r="Q299" s="7" t="str">
        <f t="shared" si="520"/>
        <v/>
      </c>
      <c r="R299" s="109" t="str">
        <f t="shared" si="521"/>
        <v>MISSING</v>
      </c>
      <c r="S299" s="109" t="str">
        <f t="shared" si="522"/>
        <v>MISSING</v>
      </c>
      <c r="T299" s="109" t="str">
        <f t="shared" si="523"/>
        <v>MISSING</v>
      </c>
      <c r="U299" s="110" t="str">
        <f t="shared" si="524"/>
        <v>ERROR</v>
      </c>
      <c r="V299" s="111" t="str">
        <f t="shared" si="525"/>
        <v>ERROR</v>
      </c>
      <c r="W299" s="111" t="str">
        <f t="shared" si="526"/>
        <v>ERROR</v>
      </c>
      <c r="X299" s="111" t="str">
        <f t="shared" si="527"/>
        <v>ERROR</v>
      </c>
      <c r="Y299" s="109" t="str">
        <f t="shared" si="528"/>
        <v>ERROR</v>
      </c>
      <c r="Z299" s="110" t="str">
        <f t="shared" si="529"/>
        <v>ERROR</v>
      </c>
      <c r="AA299" s="109" t="str">
        <f t="shared" si="530"/>
        <v>ERROR</v>
      </c>
      <c r="AB299" s="109" t="str">
        <f t="shared" si="531"/>
        <v>ERROR</v>
      </c>
      <c r="AC299" s="109" t="str">
        <f t="shared" si="532"/>
        <v>ERROR</v>
      </c>
      <c r="AD299" s="109" t="str">
        <f t="shared" si="533"/>
        <v>ERROR</v>
      </c>
      <c r="AE299" s="110" t="str">
        <f t="shared" si="534"/>
        <v>ERROR</v>
      </c>
      <c r="AF299" s="7" t="str">
        <f t="shared" si="535"/>
        <v/>
      </c>
      <c r="AG299" s="104" t="str">
        <f t="shared" si="536"/>
        <v/>
      </c>
      <c r="AH299" s="104" t="str">
        <f t="shared" si="537"/>
        <v/>
      </c>
      <c r="AI299" s="104" t="str">
        <f t="shared" si="538"/>
        <v/>
      </c>
      <c r="AJ299" s="114" t="str">
        <f>IF(AND(Q299&lt;&gt;"ERROR",UPPER('IP Rules'!D299)="GLOBAL",UPPER(N299)="ANY"),"All_IPs","")</f>
        <v/>
      </c>
      <c r="AK299" s="114" t="str">
        <f>IF(AND(Q299&lt;&gt;"ERROR",UPPER('IP Rules'!D299)="NATIONAL",UPPER(N299)="ANY"),"GRP_ALL_CNSP_SUBNETS","")</f>
        <v/>
      </c>
      <c r="AL299" s="104" t="str">
        <f>IF(LEN(TRIM(D299))=0,"",IF(AND(Q299&lt;&gt;"ERROR",UPPER('IP Rules'!H299)&lt;&gt;"ANY"),AI299&amp;N299&amp;"_"&amp;AG299,""))</f>
        <v/>
      </c>
      <c r="AM299" s="109" t="str">
        <f t="shared" si="539"/>
        <v>FAILED CHECKS</v>
      </c>
      <c r="AN299" s="2"/>
      <c r="AO299" s="62" t="str">
        <f t="shared" si="506"/>
        <v/>
      </c>
      <c r="AP299" s="26"/>
      <c r="AQ299" s="62" t="str">
        <f t="shared" si="540"/>
        <v/>
      </c>
      <c r="AR299" s="26"/>
      <c r="AS299" s="6">
        <f>'IP Rules'!F299</f>
        <v>0</v>
      </c>
      <c r="AT299" s="2"/>
      <c r="AU299" s="6">
        <f t="shared" si="541"/>
        <v>289</v>
      </c>
      <c r="AV299" s="2"/>
      <c r="AW299" s="46" t="str">
        <f>IF(ISBLANK('IP Rules'!L299),"",'IP Rules'!L299)</f>
        <v/>
      </c>
      <c r="AX299" s="2"/>
      <c r="AY299" s="52" t="str">
        <f t="shared" si="542"/>
        <v/>
      </c>
      <c r="AZ299" s="52" t="str">
        <f t="shared" si="543"/>
        <v/>
      </c>
      <c r="BA299" s="52" t="str">
        <f t="shared" si="544"/>
        <v/>
      </c>
      <c r="BB299" s="52" t="str">
        <f t="shared" si="545"/>
        <v/>
      </c>
      <c r="BC299" s="52" t="str">
        <f t="shared" si="546"/>
        <v/>
      </c>
      <c r="BD299" s="52" t="str">
        <f t="shared" si="547"/>
        <v/>
      </c>
      <c r="BE299" s="52" t="str">
        <f t="shared" si="548"/>
        <v/>
      </c>
      <c r="BF299" s="52" t="str">
        <f t="shared" si="549"/>
        <v/>
      </c>
      <c r="BG299" s="52" t="str">
        <f t="shared" si="550"/>
        <v/>
      </c>
      <c r="BH299" s="2"/>
      <c r="BI299" s="103" t="str">
        <f>IF(ISBLANK('IP Rules'!N299),"",'IP Rules'!N299)</f>
        <v/>
      </c>
      <c r="BJ299" s="110" t="str">
        <f t="shared" si="599"/>
        <v/>
      </c>
      <c r="BK299" s="109" t="str">
        <f t="shared" si="600"/>
        <v>MISSING</v>
      </c>
      <c r="BL299" s="109" t="str">
        <f t="shared" si="601"/>
        <v>MISSING</v>
      </c>
      <c r="BM299" s="109" t="str">
        <f t="shared" si="602"/>
        <v>MISSING</v>
      </c>
      <c r="BN299" s="110" t="str">
        <f t="shared" si="603"/>
        <v>ERROR</v>
      </c>
      <c r="BO299" s="111" t="str">
        <f t="shared" si="604"/>
        <v>ERROR</v>
      </c>
      <c r="BP299" s="111" t="str">
        <f t="shared" si="605"/>
        <v>ERROR</v>
      </c>
      <c r="BQ299" s="111" t="str">
        <f t="shared" si="606"/>
        <v>ERROR</v>
      </c>
      <c r="BR299" s="109" t="str">
        <f t="shared" si="607"/>
        <v>ERROR</v>
      </c>
      <c r="BS299" s="110" t="str">
        <f t="shared" si="608"/>
        <v>ERROR</v>
      </c>
      <c r="BT299" s="109" t="str">
        <f t="shared" si="551"/>
        <v>ERROR</v>
      </c>
      <c r="BU299" s="109" t="str">
        <f t="shared" si="552"/>
        <v>ERROR</v>
      </c>
      <c r="BV299" s="109" t="str">
        <f t="shared" si="553"/>
        <v>ERROR</v>
      </c>
      <c r="BW299" s="109" t="str">
        <f t="shared" si="554"/>
        <v>ERROR</v>
      </c>
      <c r="BX299" s="110" t="str">
        <f t="shared" si="609"/>
        <v>ERROR</v>
      </c>
      <c r="BY299" s="110" t="str">
        <f t="shared" si="597"/>
        <v/>
      </c>
      <c r="BZ299" s="117" t="str">
        <f t="shared" si="555"/>
        <v>OK</v>
      </c>
      <c r="CA299" s="104" t="str">
        <f t="shared" si="610"/>
        <v/>
      </c>
      <c r="CB299" s="104" t="str">
        <f t="shared" si="611"/>
        <v/>
      </c>
      <c r="CC299" s="104" t="str">
        <f t="shared" si="612"/>
        <v/>
      </c>
      <c r="CD299" s="109" t="str">
        <f t="shared" si="556"/>
        <v>FAILED CHECKS</v>
      </c>
      <c r="CE299" s="22"/>
      <c r="CF299" s="116" t="str">
        <f t="shared" si="613"/>
        <v>ERROR</v>
      </c>
      <c r="CG299" s="116" t="str">
        <f t="shared" si="614"/>
        <v>-</v>
      </c>
      <c r="CH299" s="116" t="str">
        <f t="shared" si="615"/>
        <v>-</v>
      </c>
      <c r="CI299" s="116" t="str">
        <f t="shared" si="616"/>
        <v>-</v>
      </c>
      <c r="CJ299" s="116">
        <f t="shared" si="557"/>
        <v>0</v>
      </c>
      <c r="CK299" s="116">
        <f t="shared" si="558"/>
        <v>0</v>
      </c>
      <c r="CL299" s="116">
        <f t="shared" si="559"/>
        <v>0</v>
      </c>
      <c r="CM299" s="116">
        <f t="shared" si="560"/>
        <v>0</v>
      </c>
      <c r="CN299" s="116">
        <f t="shared" si="561"/>
        <v>0</v>
      </c>
      <c r="CO299" s="116">
        <f t="shared" si="562"/>
        <v>0</v>
      </c>
      <c r="CP299" s="116">
        <f t="shared" si="563"/>
        <v>0</v>
      </c>
      <c r="CQ299" s="116">
        <f t="shared" si="564"/>
        <v>0</v>
      </c>
      <c r="CR299" s="116">
        <f t="shared" si="565"/>
        <v>0</v>
      </c>
      <c r="CS299" s="116">
        <f t="shared" si="566"/>
        <v>0</v>
      </c>
      <c r="CT299" s="116">
        <f t="shared" si="567"/>
        <v>0</v>
      </c>
      <c r="CU299" s="116">
        <f t="shared" si="568"/>
        <v>0</v>
      </c>
      <c r="CV299" s="116">
        <f t="shared" si="569"/>
        <v>0</v>
      </c>
      <c r="CW299" s="116">
        <f t="shared" si="570"/>
        <v>0</v>
      </c>
      <c r="CX299" s="116">
        <f t="shared" si="571"/>
        <v>0</v>
      </c>
      <c r="CY299" s="116">
        <f t="shared" si="572"/>
        <v>0</v>
      </c>
      <c r="CZ299" s="116">
        <f t="shared" si="573"/>
        <v>0</v>
      </c>
      <c r="DA299" s="116">
        <f t="shared" si="574"/>
        <v>0</v>
      </c>
      <c r="DB299" s="116">
        <f t="shared" si="575"/>
        <v>0</v>
      </c>
      <c r="DC299" s="116">
        <f t="shared" si="576"/>
        <v>0</v>
      </c>
      <c r="DD299" s="116">
        <f t="shared" si="577"/>
        <v>0</v>
      </c>
      <c r="DE299" s="116">
        <f t="shared" si="578"/>
        <v>0</v>
      </c>
      <c r="DF299" s="116">
        <f t="shared" si="579"/>
        <v>0</v>
      </c>
      <c r="DG299" s="116">
        <f t="shared" si="580"/>
        <v>0</v>
      </c>
      <c r="DH299" s="116">
        <f t="shared" si="581"/>
        <v>0</v>
      </c>
      <c r="DI299" s="116">
        <f t="shared" si="582"/>
        <v>0</v>
      </c>
      <c r="DJ299" s="116">
        <f t="shared" si="583"/>
        <v>0</v>
      </c>
      <c r="DK299" s="116">
        <f t="shared" si="584"/>
        <v>0</v>
      </c>
      <c r="DL299" s="116">
        <f t="shared" si="585"/>
        <v>0</v>
      </c>
      <c r="DM299" s="116">
        <f t="shared" si="586"/>
        <v>0</v>
      </c>
      <c r="DN299" s="116">
        <f t="shared" si="587"/>
        <v>0</v>
      </c>
      <c r="DO299" s="116">
        <f t="shared" si="588"/>
        <v>0</v>
      </c>
      <c r="DP299" s="116">
        <f t="shared" si="589"/>
        <v>0</v>
      </c>
      <c r="DQ299" s="116">
        <f t="shared" si="590"/>
        <v>0</v>
      </c>
      <c r="DR299" s="116">
        <f t="shared" si="591"/>
        <v>0</v>
      </c>
      <c r="DS299" s="116">
        <f t="shared" si="592"/>
        <v>0</v>
      </c>
      <c r="DT299" s="116">
        <f t="shared" si="598"/>
        <v>0</v>
      </c>
      <c r="DU299" s="116">
        <f t="shared" si="593"/>
        <v>0</v>
      </c>
      <c r="DV299" s="116">
        <f t="shared" si="617"/>
        <v>0</v>
      </c>
      <c r="DW299" s="116">
        <f t="shared" si="618"/>
        <v>0</v>
      </c>
      <c r="DX299" s="114" t="b">
        <f t="shared" si="507"/>
        <v>0</v>
      </c>
      <c r="DY299" s="116" t="str">
        <f t="shared" si="594"/>
        <v>FAILED CHECKS</v>
      </c>
      <c r="DZ299" s="2"/>
      <c r="EA299" s="105" t="str">
        <f t="shared" si="508"/>
        <v/>
      </c>
      <c r="EB299" s="2"/>
      <c r="EC299" s="105" t="str">
        <f t="shared" si="509"/>
        <v/>
      </c>
      <c r="ED299" s="2"/>
      <c r="EE299" s="105" t="str">
        <f t="shared" si="510"/>
        <v/>
      </c>
      <c r="EF299" s="2"/>
      <c r="EG299" s="6">
        <f t="shared" si="596"/>
        <v>289</v>
      </c>
      <c r="EH299" s="2"/>
      <c r="EI299" s="29" t="str">
        <f>IF(ISBLANK('IP Rules'!P299),"",'IP Rules'!P299)</f>
        <v/>
      </c>
      <c r="EJ299" s="2"/>
      <c r="EK299" s="29" t="str">
        <f>IF(ISBLANK('IP Rules'!R299),"",'IP Rules'!R299)</f>
        <v/>
      </c>
      <c r="EL299" s="2"/>
      <c r="EM299" s="29" t="str">
        <f>IF(ISBLANK('IP Rules'!T299),"",'IP Rules'!T299)</f>
        <v/>
      </c>
      <c r="EN299" s="2"/>
      <c r="EO299" s="7" t="str">
        <f t="shared" si="501"/>
        <v>NO</v>
      </c>
      <c r="EP299" s="7" t="str">
        <f t="shared" si="502"/>
        <v>NO</v>
      </c>
      <c r="EQ299" s="7" t="str">
        <f t="shared" si="503"/>
        <v/>
      </c>
      <c r="ER299" s="7" t="str">
        <f t="shared" si="504"/>
        <v/>
      </c>
      <c r="ES299" s="7" t="str">
        <f>IF(AND(ISNUMBER('IP Rules'!R299),'IP Rules'!R299&gt;=0,'IP Rules'!R299&lt;=65535),"GOOD","BAD")</f>
        <v>BAD</v>
      </c>
      <c r="ET299" s="7" t="str">
        <f>IF(OR(AND(ISNUMBER('IP Rules'!T299),'IP Rules'!T299&gt;=1,'IP Rules'!T299&lt;=65535,'IP Rules'!R299&lt;'IP Rules'!T299),'IP Rules'!T299=""),"GOOD","BAD")</f>
        <v>GOOD</v>
      </c>
      <c r="EU299" s="9" t="str">
        <f t="shared" si="505"/>
        <v/>
      </c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</row>
    <row r="300" spans="1:211" ht="15.75" thickBot="1">
      <c r="A300" s="2"/>
      <c r="B300" s="6">
        <f t="shared" si="595"/>
        <v>290</v>
      </c>
      <c r="C300" s="2"/>
      <c r="D300" s="48" t="str">
        <f>IF(ISBLANK('IP Rules'!H300),"",'IP Rules'!H300)</f>
        <v/>
      </c>
      <c r="E300" s="52" t="str">
        <f t="shared" si="511"/>
        <v/>
      </c>
      <c r="F300" s="52" t="str">
        <f t="shared" si="512"/>
        <v/>
      </c>
      <c r="G300" s="52" t="str">
        <f t="shared" si="513"/>
        <v/>
      </c>
      <c r="H300" s="52" t="str">
        <f t="shared" si="514"/>
        <v/>
      </c>
      <c r="I300" s="52" t="str">
        <f t="shared" si="515"/>
        <v/>
      </c>
      <c r="J300" s="52" t="str">
        <f t="shared" si="516"/>
        <v/>
      </c>
      <c r="K300" s="52" t="str">
        <f t="shared" si="517"/>
        <v/>
      </c>
      <c r="L300" s="52" t="str">
        <f t="shared" si="518"/>
        <v/>
      </c>
      <c r="M300" s="2"/>
      <c r="N300" s="52" t="str">
        <f t="shared" si="519"/>
        <v/>
      </c>
      <c r="O300" s="2"/>
      <c r="P300" s="103" t="str">
        <f>IF(UPPER('IP Rules'!H300)="ANY","",IF(LEN(TRIM('IP Rules'!J300))=0,"",'IP Rules'!J300))</f>
        <v/>
      </c>
      <c r="Q300" s="7" t="str">
        <f t="shared" si="520"/>
        <v/>
      </c>
      <c r="R300" s="109" t="str">
        <f t="shared" si="521"/>
        <v>MISSING</v>
      </c>
      <c r="S300" s="109" t="str">
        <f t="shared" si="522"/>
        <v>MISSING</v>
      </c>
      <c r="T300" s="109" t="str">
        <f t="shared" si="523"/>
        <v>MISSING</v>
      </c>
      <c r="U300" s="110" t="str">
        <f t="shared" si="524"/>
        <v>ERROR</v>
      </c>
      <c r="V300" s="111" t="str">
        <f t="shared" si="525"/>
        <v>ERROR</v>
      </c>
      <c r="W300" s="111" t="str">
        <f t="shared" si="526"/>
        <v>ERROR</v>
      </c>
      <c r="X300" s="111" t="str">
        <f t="shared" si="527"/>
        <v>ERROR</v>
      </c>
      <c r="Y300" s="109" t="str">
        <f t="shared" si="528"/>
        <v>ERROR</v>
      </c>
      <c r="Z300" s="110" t="str">
        <f t="shared" si="529"/>
        <v>ERROR</v>
      </c>
      <c r="AA300" s="109" t="str">
        <f t="shared" si="530"/>
        <v>ERROR</v>
      </c>
      <c r="AB300" s="109" t="str">
        <f t="shared" si="531"/>
        <v>ERROR</v>
      </c>
      <c r="AC300" s="109" t="str">
        <f t="shared" si="532"/>
        <v>ERROR</v>
      </c>
      <c r="AD300" s="109" t="str">
        <f t="shared" si="533"/>
        <v>ERROR</v>
      </c>
      <c r="AE300" s="110" t="str">
        <f t="shared" si="534"/>
        <v>ERROR</v>
      </c>
      <c r="AF300" s="7" t="str">
        <f t="shared" si="535"/>
        <v/>
      </c>
      <c r="AG300" s="104" t="str">
        <f t="shared" si="536"/>
        <v/>
      </c>
      <c r="AH300" s="104" t="str">
        <f t="shared" si="537"/>
        <v/>
      </c>
      <c r="AI300" s="104" t="str">
        <f t="shared" si="538"/>
        <v/>
      </c>
      <c r="AJ300" s="114" t="str">
        <f>IF(AND(Q300&lt;&gt;"ERROR",UPPER('IP Rules'!D300)="GLOBAL",UPPER(N300)="ANY"),"All_IPs","")</f>
        <v/>
      </c>
      <c r="AK300" s="114" t="str">
        <f>IF(AND(Q300&lt;&gt;"ERROR",UPPER('IP Rules'!D300)="NATIONAL",UPPER(N300)="ANY"),"GRP_ALL_CNSP_SUBNETS","")</f>
        <v/>
      </c>
      <c r="AL300" s="104" t="str">
        <f>IF(LEN(TRIM(D300))=0,"",IF(AND(Q300&lt;&gt;"ERROR",UPPER('IP Rules'!H300)&lt;&gt;"ANY"),AI300&amp;N300&amp;"_"&amp;AG300,""))</f>
        <v/>
      </c>
      <c r="AM300" s="109" t="str">
        <f t="shared" si="539"/>
        <v>FAILED CHECKS</v>
      </c>
      <c r="AN300" s="2"/>
      <c r="AO300" s="62" t="str">
        <f t="shared" si="506"/>
        <v/>
      </c>
      <c r="AP300" s="26"/>
      <c r="AQ300" s="62" t="str">
        <f t="shared" si="540"/>
        <v/>
      </c>
      <c r="AR300" s="26"/>
      <c r="AS300" s="6">
        <f>'IP Rules'!F300</f>
        <v>0</v>
      </c>
      <c r="AT300" s="2"/>
      <c r="AU300" s="6">
        <f t="shared" si="541"/>
        <v>290</v>
      </c>
      <c r="AV300" s="2"/>
      <c r="AW300" s="46" t="str">
        <f>IF(ISBLANK('IP Rules'!L300),"",'IP Rules'!L300)</f>
        <v/>
      </c>
      <c r="AX300" s="2"/>
      <c r="AY300" s="52" t="str">
        <f t="shared" si="542"/>
        <v/>
      </c>
      <c r="AZ300" s="52" t="str">
        <f t="shared" si="543"/>
        <v/>
      </c>
      <c r="BA300" s="52" t="str">
        <f t="shared" si="544"/>
        <v/>
      </c>
      <c r="BB300" s="52" t="str">
        <f t="shared" si="545"/>
        <v/>
      </c>
      <c r="BC300" s="52" t="str">
        <f t="shared" si="546"/>
        <v/>
      </c>
      <c r="BD300" s="52" t="str">
        <f t="shared" si="547"/>
        <v/>
      </c>
      <c r="BE300" s="52" t="str">
        <f t="shared" si="548"/>
        <v/>
      </c>
      <c r="BF300" s="52" t="str">
        <f t="shared" si="549"/>
        <v/>
      </c>
      <c r="BG300" s="52" t="str">
        <f t="shared" si="550"/>
        <v/>
      </c>
      <c r="BH300" s="2"/>
      <c r="BI300" s="103" t="str">
        <f>IF(ISBLANK('IP Rules'!N300),"",'IP Rules'!N300)</f>
        <v/>
      </c>
      <c r="BJ300" s="110" t="str">
        <f t="shared" si="599"/>
        <v/>
      </c>
      <c r="BK300" s="109" t="str">
        <f t="shared" si="600"/>
        <v>MISSING</v>
      </c>
      <c r="BL300" s="109" t="str">
        <f t="shared" si="601"/>
        <v>MISSING</v>
      </c>
      <c r="BM300" s="109" t="str">
        <f t="shared" si="602"/>
        <v>MISSING</v>
      </c>
      <c r="BN300" s="110" t="str">
        <f t="shared" si="603"/>
        <v>ERROR</v>
      </c>
      <c r="BO300" s="111" t="str">
        <f t="shared" si="604"/>
        <v>ERROR</v>
      </c>
      <c r="BP300" s="111" t="str">
        <f t="shared" si="605"/>
        <v>ERROR</v>
      </c>
      <c r="BQ300" s="111" t="str">
        <f t="shared" si="606"/>
        <v>ERROR</v>
      </c>
      <c r="BR300" s="109" t="str">
        <f t="shared" si="607"/>
        <v>ERROR</v>
      </c>
      <c r="BS300" s="110" t="str">
        <f t="shared" si="608"/>
        <v>ERROR</v>
      </c>
      <c r="BT300" s="109" t="str">
        <f t="shared" si="551"/>
        <v>ERROR</v>
      </c>
      <c r="BU300" s="109" t="str">
        <f t="shared" si="552"/>
        <v>ERROR</v>
      </c>
      <c r="BV300" s="109" t="str">
        <f t="shared" si="553"/>
        <v>ERROR</v>
      </c>
      <c r="BW300" s="109" t="str">
        <f t="shared" si="554"/>
        <v>ERROR</v>
      </c>
      <c r="BX300" s="110" t="str">
        <f t="shared" si="609"/>
        <v>ERROR</v>
      </c>
      <c r="BY300" s="110" t="str">
        <f t="shared" si="597"/>
        <v/>
      </c>
      <c r="BZ300" s="117" t="str">
        <f t="shared" si="555"/>
        <v>OK</v>
      </c>
      <c r="CA300" s="104" t="str">
        <f t="shared" si="610"/>
        <v/>
      </c>
      <c r="CB300" s="104" t="str">
        <f t="shared" si="611"/>
        <v/>
      </c>
      <c r="CC300" s="104" t="str">
        <f t="shared" si="612"/>
        <v/>
      </c>
      <c r="CD300" s="109" t="str">
        <f t="shared" si="556"/>
        <v>FAILED CHECKS</v>
      </c>
      <c r="CE300" s="22"/>
      <c r="CF300" s="116" t="str">
        <f t="shared" si="613"/>
        <v>ERROR</v>
      </c>
      <c r="CG300" s="116" t="str">
        <f t="shared" si="614"/>
        <v>-</v>
      </c>
      <c r="CH300" s="116" t="str">
        <f t="shared" si="615"/>
        <v>-</v>
      </c>
      <c r="CI300" s="116" t="str">
        <f t="shared" si="616"/>
        <v>-</v>
      </c>
      <c r="CJ300" s="116">
        <f t="shared" si="557"/>
        <v>0</v>
      </c>
      <c r="CK300" s="116">
        <f t="shared" si="558"/>
        <v>0</v>
      </c>
      <c r="CL300" s="116">
        <f t="shared" si="559"/>
        <v>0</v>
      </c>
      <c r="CM300" s="116">
        <f t="shared" si="560"/>
        <v>0</v>
      </c>
      <c r="CN300" s="116">
        <f t="shared" si="561"/>
        <v>0</v>
      </c>
      <c r="CO300" s="116">
        <f t="shared" si="562"/>
        <v>0</v>
      </c>
      <c r="CP300" s="116">
        <f t="shared" si="563"/>
        <v>0</v>
      </c>
      <c r="CQ300" s="116">
        <f t="shared" si="564"/>
        <v>0</v>
      </c>
      <c r="CR300" s="116">
        <f t="shared" si="565"/>
        <v>0</v>
      </c>
      <c r="CS300" s="116">
        <f t="shared" si="566"/>
        <v>0</v>
      </c>
      <c r="CT300" s="116">
        <f t="shared" si="567"/>
        <v>0</v>
      </c>
      <c r="CU300" s="116">
        <f t="shared" si="568"/>
        <v>0</v>
      </c>
      <c r="CV300" s="116">
        <f t="shared" si="569"/>
        <v>0</v>
      </c>
      <c r="CW300" s="116">
        <f t="shared" si="570"/>
        <v>0</v>
      </c>
      <c r="CX300" s="116">
        <f t="shared" si="571"/>
        <v>0</v>
      </c>
      <c r="CY300" s="116">
        <f t="shared" si="572"/>
        <v>0</v>
      </c>
      <c r="CZ300" s="116">
        <f t="shared" si="573"/>
        <v>0</v>
      </c>
      <c r="DA300" s="116">
        <f t="shared" si="574"/>
        <v>0</v>
      </c>
      <c r="DB300" s="116">
        <f t="shared" si="575"/>
        <v>0</v>
      </c>
      <c r="DC300" s="116">
        <f t="shared" si="576"/>
        <v>0</v>
      </c>
      <c r="DD300" s="116">
        <f t="shared" si="577"/>
        <v>0</v>
      </c>
      <c r="DE300" s="116">
        <f t="shared" si="578"/>
        <v>0</v>
      </c>
      <c r="DF300" s="116">
        <f t="shared" si="579"/>
        <v>0</v>
      </c>
      <c r="DG300" s="116">
        <f t="shared" si="580"/>
        <v>0</v>
      </c>
      <c r="DH300" s="116">
        <f t="shared" si="581"/>
        <v>0</v>
      </c>
      <c r="DI300" s="116">
        <f t="shared" si="582"/>
        <v>0</v>
      </c>
      <c r="DJ300" s="116">
        <f t="shared" si="583"/>
        <v>0</v>
      </c>
      <c r="DK300" s="116">
        <f t="shared" si="584"/>
        <v>0</v>
      </c>
      <c r="DL300" s="116">
        <f t="shared" si="585"/>
        <v>0</v>
      </c>
      <c r="DM300" s="116">
        <f t="shared" si="586"/>
        <v>0</v>
      </c>
      <c r="DN300" s="116">
        <f t="shared" si="587"/>
        <v>0</v>
      </c>
      <c r="DO300" s="116">
        <f t="shared" si="588"/>
        <v>0</v>
      </c>
      <c r="DP300" s="116">
        <f t="shared" si="589"/>
        <v>0</v>
      </c>
      <c r="DQ300" s="116">
        <f t="shared" si="590"/>
        <v>0</v>
      </c>
      <c r="DR300" s="116">
        <f t="shared" si="591"/>
        <v>0</v>
      </c>
      <c r="DS300" s="116">
        <f t="shared" si="592"/>
        <v>0</v>
      </c>
      <c r="DT300" s="116">
        <f t="shared" si="598"/>
        <v>0</v>
      </c>
      <c r="DU300" s="116">
        <f t="shared" si="593"/>
        <v>0</v>
      </c>
      <c r="DV300" s="116">
        <f t="shared" si="617"/>
        <v>0</v>
      </c>
      <c r="DW300" s="116">
        <f t="shared" si="618"/>
        <v>0</v>
      </c>
      <c r="DX300" s="114" t="b">
        <f t="shared" si="507"/>
        <v>0</v>
      </c>
      <c r="DY300" s="116" t="str">
        <f t="shared" si="594"/>
        <v>FAILED CHECKS</v>
      </c>
      <c r="DZ300" s="2"/>
      <c r="EA300" s="105" t="str">
        <f t="shared" si="508"/>
        <v/>
      </c>
      <c r="EB300" s="2"/>
      <c r="EC300" s="105" t="str">
        <f t="shared" si="509"/>
        <v/>
      </c>
      <c r="ED300" s="2"/>
      <c r="EE300" s="105" t="str">
        <f t="shared" si="510"/>
        <v/>
      </c>
      <c r="EF300" s="2"/>
      <c r="EG300" s="6">
        <f t="shared" si="596"/>
        <v>290</v>
      </c>
      <c r="EH300" s="2"/>
      <c r="EI300" s="29" t="str">
        <f>IF(ISBLANK('IP Rules'!P300),"",'IP Rules'!P300)</f>
        <v/>
      </c>
      <c r="EJ300" s="2"/>
      <c r="EK300" s="29" t="str">
        <f>IF(ISBLANK('IP Rules'!R300),"",'IP Rules'!R300)</f>
        <v/>
      </c>
      <c r="EL300" s="2"/>
      <c r="EM300" s="29" t="str">
        <f>IF(ISBLANK('IP Rules'!T300),"",'IP Rules'!T300)</f>
        <v/>
      </c>
      <c r="EN300" s="2"/>
      <c r="EO300" s="7" t="str">
        <f t="shared" si="501"/>
        <v>NO</v>
      </c>
      <c r="EP300" s="7" t="str">
        <f t="shared" si="502"/>
        <v>NO</v>
      </c>
      <c r="EQ300" s="7" t="str">
        <f t="shared" si="503"/>
        <v/>
      </c>
      <c r="ER300" s="7" t="str">
        <f t="shared" si="504"/>
        <v/>
      </c>
      <c r="ES300" s="7" t="str">
        <f>IF(AND(ISNUMBER('IP Rules'!R300),'IP Rules'!R300&gt;=0,'IP Rules'!R300&lt;=65535),"GOOD","BAD")</f>
        <v>BAD</v>
      </c>
      <c r="ET300" s="7" t="str">
        <f>IF(OR(AND(ISNUMBER('IP Rules'!T300),'IP Rules'!T300&gt;=1,'IP Rules'!T300&lt;=65535,'IP Rules'!R300&lt;'IP Rules'!T300),'IP Rules'!T300=""),"GOOD","BAD")</f>
        <v>GOOD</v>
      </c>
      <c r="EU300" s="9" t="str">
        <f t="shared" si="505"/>
        <v/>
      </c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</row>
    <row r="301" spans="1:211" ht="15.75" thickBot="1">
      <c r="A301" s="2"/>
      <c r="B301" s="6">
        <f t="shared" si="595"/>
        <v>291</v>
      </c>
      <c r="C301" s="2"/>
      <c r="D301" s="48" t="str">
        <f>IF(ISBLANK('IP Rules'!H301),"",'IP Rules'!H301)</f>
        <v/>
      </c>
      <c r="E301" s="52" t="str">
        <f t="shared" si="511"/>
        <v/>
      </c>
      <c r="F301" s="52" t="str">
        <f t="shared" si="512"/>
        <v/>
      </c>
      <c r="G301" s="52" t="str">
        <f t="shared" si="513"/>
        <v/>
      </c>
      <c r="H301" s="52" t="str">
        <f t="shared" si="514"/>
        <v/>
      </c>
      <c r="I301" s="52" t="str">
        <f t="shared" si="515"/>
        <v/>
      </c>
      <c r="J301" s="52" t="str">
        <f t="shared" si="516"/>
        <v/>
      </c>
      <c r="K301" s="52" t="str">
        <f t="shared" si="517"/>
        <v/>
      </c>
      <c r="L301" s="52" t="str">
        <f t="shared" si="518"/>
        <v/>
      </c>
      <c r="M301" s="2"/>
      <c r="N301" s="52" t="str">
        <f t="shared" si="519"/>
        <v/>
      </c>
      <c r="O301" s="2"/>
      <c r="P301" s="103" t="str">
        <f>IF(UPPER('IP Rules'!H301)="ANY","",IF(LEN(TRIM('IP Rules'!J301))=0,"",'IP Rules'!J301))</f>
        <v/>
      </c>
      <c r="Q301" s="7" t="str">
        <f t="shared" si="520"/>
        <v/>
      </c>
      <c r="R301" s="109" t="str">
        <f t="shared" si="521"/>
        <v>MISSING</v>
      </c>
      <c r="S301" s="109" t="str">
        <f t="shared" si="522"/>
        <v>MISSING</v>
      </c>
      <c r="T301" s="109" t="str">
        <f t="shared" si="523"/>
        <v>MISSING</v>
      </c>
      <c r="U301" s="110" t="str">
        <f t="shared" si="524"/>
        <v>ERROR</v>
      </c>
      <c r="V301" s="111" t="str">
        <f t="shared" si="525"/>
        <v>ERROR</v>
      </c>
      <c r="W301" s="111" t="str">
        <f t="shared" si="526"/>
        <v>ERROR</v>
      </c>
      <c r="X301" s="111" t="str">
        <f t="shared" si="527"/>
        <v>ERROR</v>
      </c>
      <c r="Y301" s="109" t="str">
        <f t="shared" si="528"/>
        <v>ERROR</v>
      </c>
      <c r="Z301" s="110" t="str">
        <f t="shared" si="529"/>
        <v>ERROR</v>
      </c>
      <c r="AA301" s="109" t="str">
        <f t="shared" si="530"/>
        <v>ERROR</v>
      </c>
      <c r="AB301" s="109" t="str">
        <f t="shared" si="531"/>
        <v>ERROR</v>
      </c>
      <c r="AC301" s="109" t="str">
        <f t="shared" si="532"/>
        <v>ERROR</v>
      </c>
      <c r="AD301" s="109" t="str">
        <f t="shared" si="533"/>
        <v>ERROR</v>
      </c>
      <c r="AE301" s="110" t="str">
        <f t="shared" si="534"/>
        <v>ERROR</v>
      </c>
      <c r="AF301" s="7" t="str">
        <f t="shared" si="535"/>
        <v/>
      </c>
      <c r="AG301" s="104" t="str">
        <f t="shared" si="536"/>
        <v/>
      </c>
      <c r="AH301" s="104" t="str">
        <f t="shared" si="537"/>
        <v/>
      </c>
      <c r="AI301" s="104" t="str">
        <f t="shared" si="538"/>
        <v/>
      </c>
      <c r="AJ301" s="114" t="str">
        <f>IF(AND(Q301&lt;&gt;"ERROR",UPPER('IP Rules'!D301)="GLOBAL",UPPER(N301)="ANY"),"All_IPs","")</f>
        <v/>
      </c>
      <c r="AK301" s="114" t="str">
        <f>IF(AND(Q301&lt;&gt;"ERROR",UPPER('IP Rules'!D301)="NATIONAL",UPPER(N301)="ANY"),"GRP_ALL_CNSP_SUBNETS","")</f>
        <v/>
      </c>
      <c r="AL301" s="104" t="str">
        <f>IF(LEN(TRIM(D301))=0,"",IF(AND(Q301&lt;&gt;"ERROR",UPPER('IP Rules'!H301)&lt;&gt;"ANY"),AI301&amp;N301&amp;"_"&amp;AG301,""))</f>
        <v/>
      </c>
      <c r="AM301" s="109" t="str">
        <f t="shared" si="539"/>
        <v>FAILED CHECKS</v>
      </c>
      <c r="AN301" s="2"/>
      <c r="AO301" s="62" t="str">
        <f t="shared" si="506"/>
        <v/>
      </c>
      <c r="AP301" s="26"/>
      <c r="AQ301" s="62" t="str">
        <f t="shared" si="540"/>
        <v/>
      </c>
      <c r="AR301" s="26"/>
      <c r="AS301" s="6">
        <f>'IP Rules'!F301</f>
        <v>0</v>
      </c>
      <c r="AT301" s="2"/>
      <c r="AU301" s="6">
        <f t="shared" si="541"/>
        <v>291</v>
      </c>
      <c r="AV301" s="2"/>
      <c r="AW301" s="46" t="str">
        <f>IF(ISBLANK('IP Rules'!L301),"",'IP Rules'!L301)</f>
        <v/>
      </c>
      <c r="AX301" s="2"/>
      <c r="AY301" s="52" t="str">
        <f t="shared" si="542"/>
        <v/>
      </c>
      <c r="AZ301" s="52" t="str">
        <f t="shared" si="543"/>
        <v/>
      </c>
      <c r="BA301" s="52" t="str">
        <f t="shared" si="544"/>
        <v/>
      </c>
      <c r="BB301" s="52" t="str">
        <f t="shared" si="545"/>
        <v/>
      </c>
      <c r="BC301" s="52" t="str">
        <f t="shared" si="546"/>
        <v/>
      </c>
      <c r="BD301" s="52" t="str">
        <f t="shared" si="547"/>
        <v/>
      </c>
      <c r="BE301" s="52" t="str">
        <f t="shared" si="548"/>
        <v/>
      </c>
      <c r="BF301" s="52" t="str">
        <f t="shared" si="549"/>
        <v/>
      </c>
      <c r="BG301" s="52" t="str">
        <f t="shared" si="550"/>
        <v/>
      </c>
      <c r="BH301" s="2"/>
      <c r="BI301" s="103" t="str">
        <f>IF(ISBLANK('IP Rules'!N301),"",'IP Rules'!N301)</f>
        <v/>
      </c>
      <c r="BJ301" s="110" t="str">
        <f t="shared" si="599"/>
        <v/>
      </c>
      <c r="BK301" s="109" t="str">
        <f t="shared" si="600"/>
        <v>MISSING</v>
      </c>
      <c r="BL301" s="109" t="str">
        <f t="shared" si="601"/>
        <v>MISSING</v>
      </c>
      <c r="BM301" s="109" t="str">
        <f t="shared" si="602"/>
        <v>MISSING</v>
      </c>
      <c r="BN301" s="110" t="str">
        <f t="shared" si="603"/>
        <v>ERROR</v>
      </c>
      <c r="BO301" s="111" t="str">
        <f t="shared" si="604"/>
        <v>ERROR</v>
      </c>
      <c r="BP301" s="111" t="str">
        <f t="shared" si="605"/>
        <v>ERROR</v>
      </c>
      <c r="BQ301" s="111" t="str">
        <f t="shared" si="606"/>
        <v>ERROR</v>
      </c>
      <c r="BR301" s="109" t="str">
        <f t="shared" si="607"/>
        <v>ERROR</v>
      </c>
      <c r="BS301" s="110" t="str">
        <f t="shared" si="608"/>
        <v>ERROR</v>
      </c>
      <c r="BT301" s="109" t="str">
        <f t="shared" si="551"/>
        <v>ERROR</v>
      </c>
      <c r="BU301" s="109" t="str">
        <f t="shared" si="552"/>
        <v>ERROR</v>
      </c>
      <c r="BV301" s="109" t="str">
        <f t="shared" si="553"/>
        <v>ERROR</v>
      </c>
      <c r="BW301" s="109" t="str">
        <f t="shared" si="554"/>
        <v>ERROR</v>
      </c>
      <c r="BX301" s="110" t="str">
        <f t="shared" si="609"/>
        <v>ERROR</v>
      </c>
      <c r="BY301" s="110" t="str">
        <f t="shared" si="597"/>
        <v/>
      </c>
      <c r="BZ301" s="117" t="str">
        <f t="shared" si="555"/>
        <v>OK</v>
      </c>
      <c r="CA301" s="104" t="str">
        <f t="shared" si="610"/>
        <v/>
      </c>
      <c r="CB301" s="104" t="str">
        <f t="shared" si="611"/>
        <v/>
      </c>
      <c r="CC301" s="104" t="str">
        <f t="shared" si="612"/>
        <v/>
      </c>
      <c r="CD301" s="109" t="str">
        <f t="shared" si="556"/>
        <v>FAILED CHECKS</v>
      </c>
      <c r="CE301" s="22"/>
      <c r="CF301" s="116" t="str">
        <f t="shared" si="613"/>
        <v>ERROR</v>
      </c>
      <c r="CG301" s="116" t="str">
        <f t="shared" si="614"/>
        <v>-</v>
      </c>
      <c r="CH301" s="116" t="str">
        <f t="shared" si="615"/>
        <v>-</v>
      </c>
      <c r="CI301" s="116" t="str">
        <f t="shared" si="616"/>
        <v>-</v>
      </c>
      <c r="CJ301" s="116">
        <f t="shared" si="557"/>
        <v>0</v>
      </c>
      <c r="CK301" s="116">
        <f t="shared" si="558"/>
        <v>0</v>
      </c>
      <c r="CL301" s="116">
        <f t="shared" si="559"/>
        <v>0</v>
      </c>
      <c r="CM301" s="116">
        <f t="shared" si="560"/>
        <v>0</v>
      </c>
      <c r="CN301" s="116">
        <f t="shared" si="561"/>
        <v>0</v>
      </c>
      <c r="CO301" s="116">
        <f t="shared" si="562"/>
        <v>0</v>
      </c>
      <c r="CP301" s="116">
        <f t="shared" si="563"/>
        <v>0</v>
      </c>
      <c r="CQ301" s="116">
        <f t="shared" si="564"/>
        <v>0</v>
      </c>
      <c r="CR301" s="116">
        <f t="shared" si="565"/>
        <v>0</v>
      </c>
      <c r="CS301" s="116">
        <f t="shared" si="566"/>
        <v>0</v>
      </c>
      <c r="CT301" s="116">
        <f t="shared" si="567"/>
        <v>0</v>
      </c>
      <c r="CU301" s="116">
        <f t="shared" si="568"/>
        <v>0</v>
      </c>
      <c r="CV301" s="116">
        <f t="shared" si="569"/>
        <v>0</v>
      </c>
      <c r="CW301" s="116">
        <f t="shared" si="570"/>
        <v>0</v>
      </c>
      <c r="CX301" s="116">
        <f t="shared" si="571"/>
        <v>0</v>
      </c>
      <c r="CY301" s="116">
        <f t="shared" si="572"/>
        <v>0</v>
      </c>
      <c r="CZ301" s="116">
        <f t="shared" si="573"/>
        <v>0</v>
      </c>
      <c r="DA301" s="116">
        <f t="shared" si="574"/>
        <v>0</v>
      </c>
      <c r="DB301" s="116">
        <f t="shared" si="575"/>
        <v>0</v>
      </c>
      <c r="DC301" s="116">
        <f t="shared" si="576"/>
        <v>0</v>
      </c>
      <c r="DD301" s="116">
        <f t="shared" si="577"/>
        <v>0</v>
      </c>
      <c r="DE301" s="116">
        <f t="shared" si="578"/>
        <v>0</v>
      </c>
      <c r="DF301" s="116">
        <f t="shared" si="579"/>
        <v>0</v>
      </c>
      <c r="DG301" s="116">
        <f t="shared" si="580"/>
        <v>0</v>
      </c>
      <c r="DH301" s="116">
        <f t="shared" si="581"/>
        <v>0</v>
      </c>
      <c r="DI301" s="116">
        <f t="shared" si="582"/>
        <v>0</v>
      </c>
      <c r="DJ301" s="116">
        <f t="shared" si="583"/>
        <v>0</v>
      </c>
      <c r="DK301" s="116">
        <f t="shared" si="584"/>
        <v>0</v>
      </c>
      <c r="DL301" s="116">
        <f t="shared" si="585"/>
        <v>0</v>
      </c>
      <c r="DM301" s="116">
        <f t="shared" si="586"/>
        <v>0</v>
      </c>
      <c r="DN301" s="116">
        <f t="shared" si="587"/>
        <v>0</v>
      </c>
      <c r="DO301" s="116">
        <f t="shared" si="588"/>
        <v>0</v>
      </c>
      <c r="DP301" s="116">
        <f t="shared" si="589"/>
        <v>0</v>
      </c>
      <c r="DQ301" s="116">
        <f t="shared" si="590"/>
        <v>0</v>
      </c>
      <c r="DR301" s="116">
        <f t="shared" si="591"/>
        <v>0</v>
      </c>
      <c r="DS301" s="116">
        <f t="shared" si="592"/>
        <v>0</v>
      </c>
      <c r="DT301" s="116">
        <f t="shared" si="598"/>
        <v>0</v>
      </c>
      <c r="DU301" s="116">
        <f t="shared" si="593"/>
        <v>0</v>
      </c>
      <c r="DV301" s="116">
        <f t="shared" si="617"/>
        <v>0</v>
      </c>
      <c r="DW301" s="116">
        <f t="shared" si="618"/>
        <v>0</v>
      </c>
      <c r="DX301" s="114" t="b">
        <f t="shared" si="507"/>
        <v>0</v>
      </c>
      <c r="DY301" s="116" t="str">
        <f t="shared" si="594"/>
        <v>FAILED CHECKS</v>
      </c>
      <c r="DZ301" s="2"/>
      <c r="EA301" s="105" t="str">
        <f t="shared" si="508"/>
        <v/>
      </c>
      <c r="EB301" s="2"/>
      <c r="EC301" s="105" t="str">
        <f t="shared" si="509"/>
        <v/>
      </c>
      <c r="ED301" s="2"/>
      <c r="EE301" s="105" t="str">
        <f t="shared" si="510"/>
        <v/>
      </c>
      <c r="EF301" s="2"/>
      <c r="EG301" s="6">
        <f t="shared" si="596"/>
        <v>291</v>
      </c>
      <c r="EH301" s="2"/>
      <c r="EI301" s="29" t="str">
        <f>IF(ISBLANK('IP Rules'!P301),"",'IP Rules'!P301)</f>
        <v/>
      </c>
      <c r="EJ301" s="2"/>
      <c r="EK301" s="29" t="str">
        <f>IF(ISBLANK('IP Rules'!R301),"",'IP Rules'!R301)</f>
        <v/>
      </c>
      <c r="EL301" s="2"/>
      <c r="EM301" s="29" t="str">
        <f>IF(ISBLANK('IP Rules'!T301),"",'IP Rules'!T301)</f>
        <v/>
      </c>
      <c r="EN301" s="2"/>
      <c r="EO301" s="7" t="str">
        <f t="shared" si="501"/>
        <v>NO</v>
      </c>
      <c r="EP301" s="7" t="str">
        <f t="shared" si="502"/>
        <v>NO</v>
      </c>
      <c r="EQ301" s="7" t="str">
        <f t="shared" si="503"/>
        <v/>
      </c>
      <c r="ER301" s="7" t="str">
        <f t="shared" si="504"/>
        <v/>
      </c>
      <c r="ES301" s="7" t="str">
        <f>IF(AND(ISNUMBER('IP Rules'!R301),'IP Rules'!R301&gt;=0,'IP Rules'!R301&lt;=65535),"GOOD","BAD")</f>
        <v>BAD</v>
      </c>
      <c r="ET301" s="7" t="str">
        <f>IF(OR(AND(ISNUMBER('IP Rules'!T301),'IP Rules'!T301&gt;=1,'IP Rules'!T301&lt;=65535,'IP Rules'!R301&lt;'IP Rules'!T301),'IP Rules'!T301=""),"GOOD","BAD")</f>
        <v>GOOD</v>
      </c>
      <c r="EU301" s="9" t="str">
        <f t="shared" si="505"/>
        <v/>
      </c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</row>
    <row r="302" spans="1:211" ht="15.75" thickBot="1">
      <c r="A302" s="2"/>
      <c r="B302" s="6">
        <f t="shared" si="595"/>
        <v>292</v>
      </c>
      <c r="C302" s="2"/>
      <c r="D302" s="48" t="str">
        <f>IF(ISBLANK('IP Rules'!H302),"",'IP Rules'!H302)</f>
        <v/>
      </c>
      <c r="E302" s="52" t="str">
        <f t="shared" si="511"/>
        <v/>
      </c>
      <c r="F302" s="52" t="str">
        <f t="shared" si="512"/>
        <v/>
      </c>
      <c r="G302" s="52" t="str">
        <f t="shared" si="513"/>
        <v/>
      </c>
      <c r="H302" s="52" t="str">
        <f t="shared" si="514"/>
        <v/>
      </c>
      <c r="I302" s="52" t="str">
        <f t="shared" si="515"/>
        <v/>
      </c>
      <c r="J302" s="52" t="str">
        <f t="shared" si="516"/>
        <v/>
      </c>
      <c r="K302" s="52" t="str">
        <f t="shared" si="517"/>
        <v/>
      </c>
      <c r="L302" s="52" t="str">
        <f t="shared" si="518"/>
        <v/>
      </c>
      <c r="M302" s="2"/>
      <c r="N302" s="52" t="str">
        <f t="shared" si="519"/>
        <v/>
      </c>
      <c r="O302" s="2"/>
      <c r="P302" s="103" t="str">
        <f>IF(UPPER('IP Rules'!H302)="ANY","",IF(LEN(TRIM('IP Rules'!J302))=0,"",'IP Rules'!J302))</f>
        <v/>
      </c>
      <c r="Q302" s="7" t="str">
        <f t="shared" si="520"/>
        <v/>
      </c>
      <c r="R302" s="109" t="str">
        <f t="shared" si="521"/>
        <v>MISSING</v>
      </c>
      <c r="S302" s="109" t="str">
        <f t="shared" si="522"/>
        <v>MISSING</v>
      </c>
      <c r="T302" s="109" t="str">
        <f t="shared" si="523"/>
        <v>MISSING</v>
      </c>
      <c r="U302" s="110" t="str">
        <f t="shared" si="524"/>
        <v>ERROR</v>
      </c>
      <c r="V302" s="111" t="str">
        <f t="shared" si="525"/>
        <v>ERROR</v>
      </c>
      <c r="W302" s="111" t="str">
        <f t="shared" si="526"/>
        <v>ERROR</v>
      </c>
      <c r="X302" s="111" t="str">
        <f t="shared" si="527"/>
        <v>ERROR</v>
      </c>
      <c r="Y302" s="109" t="str">
        <f t="shared" si="528"/>
        <v>ERROR</v>
      </c>
      <c r="Z302" s="110" t="str">
        <f t="shared" si="529"/>
        <v>ERROR</v>
      </c>
      <c r="AA302" s="109" t="str">
        <f t="shared" si="530"/>
        <v>ERROR</v>
      </c>
      <c r="AB302" s="109" t="str">
        <f t="shared" si="531"/>
        <v>ERROR</v>
      </c>
      <c r="AC302" s="109" t="str">
        <f t="shared" si="532"/>
        <v>ERROR</v>
      </c>
      <c r="AD302" s="109" t="str">
        <f t="shared" si="533"/>
        <v>ERROR</v>
      </c>
      <c r="AE302" s="110" t="str">
        <f t="shared" si="534"/>
        <v>ERROR</v>
      </c>
      <c r="AF302" s="7" t="str">
        <f t="shared" si="535"/>
        <v/>
      </c>
      <c r="AG302" s="104" t="str">
        <f t="shared" si="536"/>
        <v/>
      </c>
      <c r="AH302" s="104" t="str">
        <f t="shared" si="537"/>
        <v/>
      </c>
      <c r="AI302" s="104" t="str">
        <f t="shared" si="538"/>
        <v/>
      </c>
      <c r="AJ302" s="114" t="str">
        <f>IF(AND(Q302&lt;&gt;"ERROR",UPPER('IP Rules'!D302)="GLOBAL",UPPER(N302)="ANY"),"All_IPs","")</f>
        <v/>
      </c>
      <c r="AK302" s="114" t="str">
        <f>IF(AND(Q302&lt;&gt;"ERROR",UPPER('IP Rules'!D302)="NATIONAL",UPPER(N302)="ANY"),"GRP_ALL_CNSP_SUBNETS","")</f>
        <v/>
      </c>
      <c r="AL302" s="104" t="str">
        <f>IF(LEN(TRIM(D302))=0,"",IF(AND(Q302&lt;&gt;"ERROR",UPPER('IP Rules'!H302)&lt;&gt;"ANY"),AI302&amp;N302&amp;"_"&amp;AG302,""))</f>
        <v/>
      </c>
      <c r="AM302" s="109" t="str">
        <f t="shared" si="539"/>
        <v>FAILED CHECKS</v>
      </c>
      <c r="AN302" s="2"/>
      <c r="AO302" s="62" t="str">
        <f t="shared" si="506"/>
        <v/>
      </c>
      <c r="AP302" s="26"/>
      <c r="AQ302" s="62" t="str">
        <f t="shared" si="540"/>
        <v/>
      </c>
      <c r="AR302" s="26"/>
      <c r="AS302" s="6">
        <f>'IP Rules'!F302</f>
        <v>0</v>
      </c>
      <c r="AT302" s="2"/>
      <c r="AU302" s="6">
        <f t="shared" si="541"/>
        <v>292</v>
      </c>
      <c r="AV302" s="2"/>
      <c r="AW302" s="46" t="str">
        <f>IF(ISBLANK('IP Rules'!L302),"",'IP Rules'!L302)</f>
        <v/>
      </c>
      <c r="AX302" s="2"/>
      <c r="AY302" s="52" t="str">
        <f t="shared" si="542"/>
        <v/>
      </c>
      <c r="AZ302" s="52" t="str">
        <f t="shared" si="543"/>
        <v/>
      </c>
      <c r="BA302" s="52" t="str">
        <f t="shared" si="544"/>
        <v/>
      </c>
      <c r="BB302" s="52" t="str">
        <f t="shared" si="545"/>
        <v/>
      </c>
      <c r="BC302" s="52" t="str">
        <f t="shared" si="546"/>
        <v/>
      </c>
      <c r="BD302" s="52" t="str">
        <f t="shared" si="547"/>
        <v/>
      </c>
      <c r="BE302" s="52" t="str">
        <f t="shared" si="548"/>
        <v/>
      </c>
      <c r="BF302" s="52" t="str">
        <f t="shared" si="549"/>
        <v/>
      </c>
      <c r="BG302" s="52" t="str">
        <f t="shared" si="550"/>
        <v/>
      </c>
      <c r="BH302" s="2"/>
      <c r="BI302" s="103" t="str">
        <f>IF(ISBLANK('IP Rules'!N302),"",'IP Rules'!N302)</f>
        <v/>
      </c>
      <c r="BJ302" s="110" t="str">
        <f t="shared" si="599"/>
        <v/>
      </c>
      <c r="BK302" s="109" t="str">
        <f t="shared" si="600"/>
        <v>MISSING</v>
      </c>
      <c r="BL302" s="109" t="str">
        <f t="shared" si="601"/>
        <v>MISSING</v>
      </c>
      <c r="BM302" s="109" t="str">
        <f t="shared" si="602"/>
        <v>MISSING</v>
      </c>
      <c r="BN302" s="110" t="str">
        <f t="shared" si="603"/>
        <v>ERROR</v>
      </c>
      <c r="BO302" s="111" t="str">
        <f t="shared" si="604"/>
        <v>ERROR</v>
      </c>
      <c r="BP302" s="111" t="str">
        <f t="shared" si="605"/>
        <v>ERROR</v>
      </c>
      <c r="BQ302" s="111" t="str">
        <f t="shared" si="606"/>
        <v>ERROR</v>
      </c>
      <c r="BR302" s="109" t="str">
        <f t="shared" si="607"/>
        <v>ERROR</v>
      </c>
      <c r="BS302" s="110" t="str">
        <f t="shared" si="608"/>
        <v>ERROR</v>
      </c>
      <c r="BT302" s="109" t="str">
        <f t="shared" si="551"/>
        <v>ERROR</v>
      </c>
      <c r="BU302" s="109" t="str">
        <f t="shared" si="552"/>
        <v>ERROR</v>
      </c>
      <c r="BV302" s="109" t="str">
        <f t="shared" si="553"/>
        <v>ERROR</v>
      </c>
      <c r="BW302" s="109" t="str">
        <f t="shared" si="554"/>
        <v>ERROR</v>
      </c>
      <c r="BX302" s="110" t="str">
        <f t="shared" si="609"/>
        <v>ERROR</v>
      </c>
      <c r="BY302" s="110" t="str">
        <f t="shared" si="597"/>
        <v/>
      </c>
      <c r="BZ302" s="117" t="str">
        <f t="shared" si="555"/>
        <v>OK</v>
      </c>
      <c r="CA302" s="104" t="str">
        <f t="shared" si="610"/>
        <v/>
      </c>
      <c r="CB302" s="104" t="str">
        <f t="shared" si="611"/>
        <v/>
      </c>
      <c r="CC302" s="104" t="str">
        <f t="shared" si="612"/>
        <v/>
      </c>
      <c r="CD302" s="109" t="str">
        <f t="shared" si="556"/>
        <v>FAILED CHECKS</v>
      </c>
      <c r="CE302" s="22"/>
      <c r="CF302" s="116" t="str">
        <f t="shared" si="613"/>
        <v>ERROR</v>
      </c>
      <c r="CG302" s="116" t="str">
        <f t="shared" si="614"/>
        <v>-</v>
      </c>
      <c r="CH302" s="116" t="str">
        <f t="shared" si="615"/>
        <v>-</v>
      </c>
      <c r="CI302" s="116" t="str">
        <f t="shared" si="616"/>
        <v>-</v>
      </c>
      <c r="CJ302" s="116">
        <f t="shared" si="557"/>
        <v>0</v>
      </c>
      <c r="CK302" s="116">
        <f t="shared" si="558"/>
        <v>0</v>
      </c>
      <c r="CL302" s="116">
        <f t="shared" si="559"/>
        <v>0</v>
      </c>
      <c r="CM302" s="116">
        <f t="shared" si="560"/>
        <v>0</v>
      </c>
      <c r="CN302" s="116">
        <f t="shared" si="561"/>
        <v>0</v>
      </c>
      <c r="CO302" s="116">
        <f t="shared" si="562"/>
        <v>0</v>
      </c>
      <c r="CP302" s="116">
        <f t="shared" si="563"/>
        <v>0</v>
      </c>
      <c r="CQ302" s="116">
        <f t="shared" si="564"/>
        <v>0</v>
      </c>
      <c r="CR302" s="116">
        <f t="shared" si="565"/>
        <v>0</v>
      </c>
      <c r="CS302" s="116">
        <f t="shared" si="566"/>
        <v>0</v>
      </c>
      <c r="CT302" s="116">
        <f t="shared" si="567"/>
        <v>0</v>
      </c>
      <c r="CU302" s="116">
        <f t="shared" si="568"/>
        <v>0</v>
      </c>
      <c r="CV302" s="116">
        <f t="shared" si="569"/>
        <v>0</v>
      </c>
      <c r="CW302" s="116">
        <f t="shared" si="570"/>
        <v>0</v>
      </c>
      <c r="CX302" s="116">
        <f t="shared" si="571"/>
        <v>0</v>
      </c>
      <c r="CY302" s="116">
        <f t="shared" si="572"/>
        <v>0</v>
      </c>
      <c r="CZ302" s="116">
        <f t="shared" si="573"/>
        <v>0</v>
      </c>
      <c r="DA302" s="116">
        <f t="shared" si="574"/>
        <v>0</v>
      </c>
      <c r="DB302" s="116">
        <f t="shared" si="575"/>
        <v>0</v>
      </c>
      <c r="DC302" s="116">
        <f t="shared" si="576"/>
        <v>0</v>
      </c>
      <c r="DD302" s="116">
        <f t="shared" si="577"/>
        <v>0</v>
      </c>
      <c r="DE302" s="116">
        <f t="shared" si="578"/>
        <v>0</v>
      </c>
      <c r="DF302" s="116">
        <f t="shared" si="579"/>
        <v>0</v>
      </c>
      <c r="DG302" s="116">
        <f t="shared" si="580"/>
        <v>0</v>
      </c>
      <c r="DH302" s="116">
        <f t="shared" si="581"/>
        <v>0</v>
      </c>
      <c r="DI302" s="116">
        <f t="shared" si="582"/>
        <v>0</v>
      </c>
      <c r="DJ302" s="116">
        <f t="shared" si="583"/>
        <v>0</v>
      </c>
      <c r="DK302" s="116">
        <f t="shared" si="584"/>
        <v>0</v>
      </c>
      <c r="DL302" s="116">
        <f t="shared" si="585"/>
        <v>0</v>
      </c>
      <c r="DM302" s="116">
        <f t="shared" si="586"/>
        <v>0</v>
      </c>
      <c r="DN302" s="116">
        <f t="shared" si="587"/>
        <v>0</v>
      </c>
      <c r="DO302" s="116">
        <f t="shared" si="588"/>
        <v>0</v>
      </c>
      <c r="DP302" s="116">
        <f t="shared" si="589"/>
        <v>0</v>
      </c>
      <c r="DQ302" s="116">
        <f t="shared" si="590"/>
        <v>0</v>
      </c>
      <c r="DR302" s="116">
        <f t="shared" si="591"/>
        <v>0</v>
      </c>
      <c r="DS302" s="116">
        <f t="shared" si="592"/>
        <v>0</v>
      </c>
      <c r="DT302" s="116">
        <f t="shared" si="598"/>
        <v>0</v>
      </c>
      <c r="DU302" s="116">
        <f t="shared" si="593"/>
        <v>0</v>
      </c>
      <c r="DV302" s="116">
        <f t="shared" si="617"/>
        <v>0</v>
      </c>
      <c r="DW302" s="116">
        <f t="shared" si="618"/>
        <v>0</v>
      </c>
      <c r="DX302" s="114" t="b">
        <f t="shared" si="507"/>
        <v>0</v>
      </c>
      <c r="DY302" s="116" t="str">
        <f t="shared" si="594"/>
        <v>FAILED CHECKS</v>
      </c>
      <c r="DZ302" s="2"/>
      <c r="EA302" s="105" t="str">
        <f t="shared" si="508"/>
        <v/>
      </c>
      <c r="EB302" s="2"/>
      <c r="EC302" s="105" t="str">
        <f t="shared" si="509"/>
        <v/>
      </c>
      <c r="ED302" s="2"/>
      <c r="EE302" s="105" t="str">
        <f t="shared" si="510"/>
        <v/>
      </c>
      <c r="EF302" s="2"/>
      <c r="EG302" s="6">
        <f t="shared" si="596"/>
        <v>292</v>
      </c>
      <c r="EH302" s="2"/>
      <c r="EI302" s="29" t="str">
        <f>IF(ISBLANK('IP Rules'!P302),"",'IP Rules'!P302)</f>
        <v/>
      </c>
      <c r="EJ302" s="2"/>
      <c r="EK302" s="29" t="str">
        <f>IF(ISBLANK('IP Rules'!R302),"",'IP Rules'!R302)</f>
        <v/>
      </c>
      <c r="EL302" s="2"/>
      <c r="EM302" s="29" t="str">
        <f>IF(ISBLANK('IP Rules'!T302),"",'IP Rules'!T302)</f>
        <v/>
      </c>
      <c r="EN302" s="2"/>
      <c r="EO302" s="7" t="str">
        <f t="shared" si="501"/>
        <v>NO</v>
      </c>
      <c r="EP302" s="7" t="str">
        <f t="shared" si="502"/>
        <v>NO</v>
      </c>
      <c r="EQ302" s="7" t="str">
        <f t="shared" si="503"/>
        <v/>
      </c>
      <c r="ER302" s="7" t="str">
        <f t="shared" si="504"/>
        <v/>
      </c>
      <c r="ES302" s="7" t="str">
        <f>IF(AND(ISNUMBER('IP Rules'!R302),'IP Rules'!R302&gt;=0,'IP Rules'!R302&lt;=65535),"GOOD","BAD")</f>
        <v>BAD</v>
      </c>
      <c r="ET302" s="7" t="str">
        <f>IF(OR(AND(ISNUMBER('IP Rules'!T302),'IP Rules'!T302&gt;=1,'IP Rules'!T302&lt;=65535,'IP Rules'!R302&lt;'IP Rules'!T302),'IP Rules'!T302=""),"GOOD","BAD")</f>
        <v>GOOD</v>
      </c>
      <c r="EU302" s="9" t="str">
        <f t="shared" si="505"/>
        <v/>
      </c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</row>
    <row r="303" spans="1:211" ht="15.75" thickBot="1">
      <c r="A303" s="2"/>
      <c r="B303" s="6">
        <f t="shared" si="595"/>
        <v>293</v>
      </c>
      <c r="C303" s="2"/>
      <c r="D303" s="48" t="str">
        <f>IF(ISBLANK('IP Rules'!H303),"",'IP Rules'!H303)</f>
        <v/>
      </c>
      <c r="E303" s="52" t="str">
        <f t="shared" si="511"/>
        <v/>
      </c>
      <c r="F303" s="52" t="str">
        <f t="shared" si="512"/>
        <v/>
      </c>
      <c r="G303" s="52" t="str">
        <f t="shared" si="513"/>
        <v/>
      </c>
      <c r="H303" s="52" t="str">
        <f t="shared" si="514"/>
        <v/>
      </c>
      <c r="I303" s="52" t="str">
        <f t="shared" si="515"/>
        <v/>
      </c>
      <c r="J303" s="52" t="str">
        <f t="shared" si="516"/>
        <v/>
      </c>
      <c r="K303" s="52" t="str">
        <f t="shared" si="517"/>
        <v/>
      </c>
      <c r="L303" s="52" t="str">
        <f t="shared" si="518"/>
        <v/>
      </c>
      <c r="M303" s="2"/>
      <c r="N303" s="52" t="str">
        <f t="shared" si="519"/>
        <v/>
      </c>
      <c r="O303" s="2"/>
      <c r="P303" s="103" t="str">
        <f>IF(UPPER('IP Rules'!H303)="ANY","",IF(LEN(TRIM('IP Rules'!J303))=0,"",'IP Rules'!J303))</f>
        <v/>
      </c>
      <c r="Q303" s="7" t="str">
        <f t="shared" si="520"/>
        <v/>
      </c>
      <c r="R303" s="109" t="str">
        <f t="shared" si="521"/>
        <v>MISSING</v>
      </c>
      <c r="S303" s="109" t="str">
        <f t="shared" si="522"/>
        <v>MISSING</v>
      </c>
      <c r="T303" s="109" t="str">
        <f t="shared" si="523"/>
        <v>MISSING</v>
      </c>
      <c r="U303" s="110" t="str">
        <f t="shared" si="524"/>
        <v>ERROR</v>
      </c>
      <c r="V303" s="111" t="str">
        <f t="shared" si="525"/>
        <v>ERROR</v>
      </c>
      <c r="W303" s="111" t="str">
        <f t="shared" si="526"/>
        <v>ERROR</v>
      </c>
      <c r="X303" s="111" t="str">
        <f t="shared" si="527"/>
        <v>ERROR</v>
      </c>
      <c r="Y303" s="109" t="str">
        <f t="shared" si="528"/>
        <v>ERROR</v>
      </c>
      <c r="Z303" s="110" t="str">
        <f t="shared" si="529"/>
        <v>ERROR</v>
      </c>
      <c r="AA303" s="109" t="str">
        <f t="shared" si="530"/>
        <v>ERROR</v>
      </c>
      <c r="AB303" s="109" t="str">
        <f t="shared" si="531"/>
        <v>ERROR</v>
      </c>
      <c r="AC303" s="109" t="str">
        <f t="shared" si="532"/>
        <v>ERROR</v>
      </c>
      <c r="AD303" s="109" t="str">
        <f t="shared" si="533"/>
        <v>ERROR</v>
      </c>
      <c r="AE303" s="110" t="str">
        <f t="shared" si="534"/>
        <v>ERROR</v>
      </c>
      <c r="AF303" s="7" t="str">
        <f t="shared" si="535"/>
        <v/>
      </c>
      <c r="AG303" s="104" t="str">
        <f t="shared" si="536"/>
        <v/>
      </c>
      <c r="AH303" s="104" t="str">
        <f t="shared" si="537"/>
        <v/>
      </c>
      <c r="AI303" s="104" t="str">
        <f t="shared" si="538"/>
        <v/>
      </c>
      <c r="AJ303" s="114" t="str">
        <f>IF(AND(Q303&lt;&gt;"ERROR",UPPER('IP Rules'!D303)="GLOBAL",UPPER(N303)="ANY"),"All_IPs","")</f>
        <v/>
      </c>
      <c r="AK303" s="114" t="str">
        <f>IF(AND(Q303&lt;&gt;"ERROR",UPPER('IP Rules'!D303)="NATIONAL",UPPER(N303)="ANY"),"GRP_ALL_CNSP_SUBNETS","")</f>
        <v/>
      </c>
      <c r="AL303" s="104" t="str">
        <f>IF(LEN(TRIM(D303))=0,"",IF(AND(Q303&lt;&gt;"ERROR",UPPER('IP Rules'!H303)&lt;&gt;"ANY"),AI303&amp;N303&amp;"_"&amp;AG303,""))</f>
        <v/>
      </c>
      <c r="AM303" s="109" t="str">
        <f t="shared" si="539"/>
        <v>FAILED CHECKS</v>
      </c>
      <c r="AN303" s="2"/>
      <c r="AO303" s="62" t="str">
        <f t="shared" si="506"/>
        <v/>
      </c>
      <c r="AP303" s="26"/>
      <c r="AQ303" s="62" t="str">
        <f t="shared" si="540"/>
        <v/>
      </c>
      <c r="AR303" s="26"/>
      <c r="AS303" s="6">
        <f>'IP Rules'!F303</f>
        <v>0</v>
      </c>
      <c r="AT303" s="2"/>
      <c r="AU303" s="6">
        <f t="shared" si="541"/>
        <v>293</v>
      </c>
      <c r="AV303" s="2"/>
      <c r="AW303" s="46" t="str">
        <f>IF(ISBLANK('IP Rules'!L303),"",'IP Rules'!L303)</f>
        <v/>
      </c>
      <c r="AX303" s="2"/>
      <c r="AY303" s="52" t="str">
        <f t="shared" si="542"/>
        <v/>
      </c>
      <c r="AZ303" s="52" t="str">
        <f t="shared" si="543"/>
        <v/>
      </c>
      <c r="BA303" s="52" t="str">
        <f t="shared" si="544"/>
        <v/>
      </c>
      <c r="BB303" s="52" t="str">
        <f t="shared" si="545"/>
        <v/>
      </c>
      <c r="BC303" s="52" t="str">
        <f t="shared" si="546"/>
        <v/>
      </c>
      <c r="BD303" s="52" t="str">
        <f t="shared" si="547"/>
        <v/>
      </c>
      <c r="BE303" s="52" t="str">
        <f t="shared" si="548"/>
        <v/>
      </c>
      <c r="BF303" s="52" t="str">
        <f t="shared" si="549"/>
        <v/>
      </c>
      <c r="BG303" s="52" t="str">
        <f t="shared" si="550"/>
        <v/>
      </c>
      <c r="BH303" s="2"/>
      <c r="BI303" s="103" t="str">
        <f>IF(ISBLANK('IP Rules'!N303),"",'IP Rules'!N303)</f>
        <v/>
      </c>
      <c r="BJ303" s="110" t="str">
        <f t="shared" si="599"/>
        <v/>
      </c>
      <c r="BK303" s="109" t="str">
        <f t="shared" si="600"/>
        <v>MISSING</v>
      </c>
      <c r="BL303" s="109" t="str">
        <f t="shared" si="601"/>
        <v>MISSING</v>
      </c>
      <c r="BM303" s="109" t="str">
        <f t="shared" si="602"/>
        <v>MISSING</v>
      </c>
      <c r="BN303" s="110" t="str">
        <f t="shared" si="603"/>
        <v>ERROR</v>
      </c>
      <c r="BO303" s="111" t="str">
        <f t="shared" si="604"/>
        <v>ERROR</v>
      </c>
      <c r="BP303" s="111" t="str">
        <f t="shared" si="605"/>
        <v>ERROR</v>
      </c>
      <c r="BQ303" s="111" t="str">
        <f t="shared" si="606"/>
        <v>ERROR</v>
      </c>
      <c r="BR303" s="109" t="str">
        <f t="shared" si="607"/>
        <v>ERROR</v>
      </c>
      <c r="BS303" s="110" t="str">
        <f t="shared" si="608"/>
        <v>ERROR</v>
      </c>
      <c r="BT303" s="109" t="str">
        <f t="shared" si="551"/>
        <v>ERROR</v>
      </c>
      <c r="BU303" s="109" t="str">
        <f t="shared" si="552"/>
        <v>ERROR</v>
      </c>
      <c r="BV303" s="109" t="str">
        <f t="shared" si="553"/>
        <v>ERROR</v>
      </c>
      <c r="BW303" s="109" t="str">
        <f t="shared" si="554"/>
        <v>ERROR</v>
      </c>
      <c r="BX303" s="110" t="str">
        <f t="shared" si="609"/>
        <v>ERROR</v>
      </c>
      <c r="BY303" s="110" t="str">
        <f t="shared" si="597"/>
        <v/>
      </c>
      <c r="BZ303" s="117" t="str">
        <f t="shared" si="555"/>
        <v>OK</v>
      </c>
      <c r="CA303" s="104" t="str">
        <f t="shared" si="610"/>
        <v/>
      </c>
      <c r="CB303" s="104" t="str">
        <f t="shared" si="611"/>
        <v/>
      </c>
      <c r="CC303" s="104" t="str">
        <f t="shared" si="612"/>
        <v/>
      </c>
      <c r="CD303" s="109" t="str">
        <f t="shared" si="556"/>
        <v>FAILED CHECKS</v>
      </c>
      <c r="CE303" s="22"/>
      <c r="CF303" s="116" t="str">
        <f t="shared" si="613"/>
        <v>ERROR</v>
      </c>
      <c r="CG303" s="116" t="str">
        <f t="shared" si="614"/>
        <v>-</v>
      </c>
      <c r="CH303" s="116" t="str">
        <f t="shared" si="615"/>
        <v>-</v>
      </c>
      <c r="CI303" s="116" t="str">
        <f t="shared" si="616"/>
        <v>-</v>
      </c>
      <c r="CJ303" s="116">
        <f t="shared" si="557"/>
        <v>0</v>
      </c>
      <c r="CK303" s="116">
        <f t="shared" si="558"/>
        <v>0</v>
      </c>
      <c r="CL303" s="116">
        <f t="shared" si="559"/>
        <v>0</v>
      </c>
      <c r="CM303" s="116">
        <f t="shared" si="560"/>
        <v>0</v>
      </c>
      <c r="CN303" s="116">
        <f t="shared" si="561"/>
        <v>0</v>
      </c>
      <c r="CO303" s="116">
        <f t="shared" si="562"/>
        <v>0</v>
      </c>
      <c r="CP303" s="116">
        <f t="shared" si="563"/>
        <v>0</v>
      </c>
      <c r="CQ303" s="116">
        <f t="shared" si="564"/>
        <v>0</v>
      </c>
      <c r="CR303" s="116">
        <f t="shared" si="565"/>
        <v>0</v>
      </c>
      <c r="CS303" s="116">
        <f t="shared" si="566"/>
        <v>0</v>
      </c>
      <c r="CT303" s="116">
        <f t="shared" si="567"/>
        <v>0</v>
      </c>
      <c r="CU303" s="116">
        <f t="shared" si="568"/>
        <v>0</v>
      </c>
      <c r="CV303" s="116">
        <f t="shared" si="569"/>
        <v>0</v>
      </c>
      <c r="CW303" s="116">
        <f t="shared" si="570"/>
        <v>0</v>
      </c>
      <c r="CX303" s="116">
        <f t="shared" si="571"/>
        <v>0</v>
      </c>
      <c r="CY303" s="116">
        <f t="shared" si="572"/>
        <v>0</v>
      </c>
      <c r="CZ303" s="116">
        <f t="shared" si="573"/>
        <v>0</v>
      </c>
      <c r="DA303" s="116">
        <f t="shared" si="574"/>
        <v>0</v>
      </c>
      <c r="DB303" s="116">
        <f t="shared" si="575"/>
        <v>0</v>
      </c>
      <c r="DC303" s="116">
        <f t="shared" si="576"/>
        <v>0</v>
      </c>
      <c r="DD303" s="116">
        <f t="shared" si="577"/>
        <v>0</v>
      </c>
      <c r="DE303" s="116">
        <f t="shared" si="578"/>
        <v>0</v>
      </c>
      <c r="DF303" s="116">
        <f t="shared" si="579"/>
        <v>0</v>
      </c>
      <c r="DG303" s="116">
        <f t="shared" si="580"/>
        <v>0</v>
      </c>
      <c r="DH303" s="116">
        <f t="shared" si="581"/>
        <v>0</v>
      </c>
      <c r="DI303" s="116">
        <f t="shared" si="582"/>
        <v>0</v>
      </c>
      <c r="DJ303" s="116">
        <f t="shared" si="583"/>
        <v>0</v>
      </c>
      <c r="DK303" s="116">
        <f t="shared" si="584"/>
        <v>0</v>
      </c>
      <c r="DL303" s="116">
        <f t="shared" si="585"/>
        <v>0</v>
      </c>
      <c r="DM303" s="116">
        <f t="shared" si="586"/>
        <v>0</v>
      </c>
      <c r="DN303" s="116">
        <f t="shared" si="587"/>
        <v>0</v>
      </c>
      <c r="DO303" s="116">
        <f t="shared" si="588"/>
        <v>0</v>
      </c>
      <c r="DP303" s="116">
        <f t="shared" si="589"/>
        <v>0</v>
      </c>
      <c r="DQ303" s="116">
        <f t="shared" si="590"/>
        <v>0</v>
      </c>
      <c r="DR303" s="116">
        <f t="shared" si="591"/>
        <v>0</v>
      </c>
      <c r="DS303" s="116">
        <f t="shared" si="592"/>
        <v>0</v>
      </c>
      <c r="DT303" s="116">
        <f t="shared" si="598"/>
        <v>0</v>
      </c>
      <c r="DU303" s="116">
        <f t="shared" si="593"/>
        <v>0</v>
      </c>
      <c r="DV303" s="116">
        <f t="shared" si="617"/>
        <v>0</v>
      </c>
      <c r="DW303" s="116">
        <f t="shared" si="618"/>
        <v>0</v>
      </c>
      <c r="DX303" s="114" t="b">
        <f t="shared" si="507"/>
        <v>0</v>
      </c>
      <c r="DY303" s="116" t="str">
        <f t="shared" si="594"/>
        <v>FAILED CHECKS</v>
      </c>
      <c r="DZ303" s="2"/>
      <c r="EA303" s="105" t="str">
        <f t="shared" si="508"/>
        <v/>
      </c>
      <c r="EB303" s="2"/>
      <c r="EC303" s="105" t="str">
        <f t="shared" si="509"/>
        <v/>
      </c>
      <c r="ED303" s="2"/>
      <c r="EE303" s="105" t="str">
        <f t="shared" si="510"/>
        <v/>
      </c>
      <c r="EF303" s="2"/>
      <c r="EG303" s="6">
        <f t="shared" si="596"/>
        <v>293</v>
      </c>
      <c r="EH303" s="2"/>
      <c r="EI303" s="29" t="str">
        <f>IF(ISBLANK('IP Rules'!P303),"",'IP Rules'!P303)</f>
        <v/>
      </c>
      <c r="EJ303" s="2"/>
      <c r="EK303" s="29" t="str">
        <f>IF(ISBLANK('IP Rules'!R303),"",'IP Rules'!R303)</f>
        <v/>
      </c>
      <c r="EL303" s="2"/>
      <c r="EM303" s="29" t="str">
        <f>IF(ISBLANK('IP Rules'!T303),"",'IP Rules'!T303)</f>
        <v/>
      </c>
      <c r="EN303" s="2"/>
      <c r="EO303" s="7" t="str">
        <f t="shared" si="501"/>
        <v>NO</v>
      </c>
      <c r="EP303" s="7" t="str">
        <f t="shared" si="502"/>
        <v>NO</v>
      </c>
      <c r="EQ303" s="7" t="str">
        <f t="shared" si="503"/>
        <v/>
      </c>
      <c r="ER303" s="7" t="str">
        <f t="shared" si="504"/>
        <v/>
      </c>
      <c r="ES303" s="7" t="str">
        <f>IF(AND(ISNUMBER('IP Rules'!R303),'IP Rules'!R303&gt;=0,'IP Rules'!R303&lt;=65535),"GOOD","BAD")</f>
        <v>BAD</v>
      </c>
      <c r="ET303" s="7" t="str">
        <f>IF(OR(AND(ISNUMBER('IP Rules'!T303),'IP Rules'!T303&gt;=1,'IP Rules'!T303&lt;=65535,'IP Rules'!R303&lt;'IP Rules'!T303),'IP Rules'!T303=""),"GOOD","BAD")</f>
        <v>GOOD</v>
      </c>
      <c r="EU303" s="9" t="str">
        <f t="shared" si="505"/>
        <v/>
      </c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</row>
    <row r="304" spans="1:211" ht="15.75" thickBot="1">
      <c r="A304" s="2"/>
      <c r="B304" s="6">
        <f t="shared" si="595"/>
        <v>294</v>
      </c>
      <c r="C304" s="2"/>
      <c r="D304" s="48" t="str">
        <f>IF(ISBLANK('IP Rules'!H304),"",'IP Rules'!H304)</f>
        <v/>
      </c>
      <c r="E304" s="52" t="str">
        <f t="shared" si="511"/>
        <v/>
      </c>
      <c r="F304" s="52" t="str">
        <f t="shared" si="512"/>
        <v/>
      </c>
      <c r="G304" s="52" t="str">
        <f t="shared" si="513"/>
        <v/>
      </c>
      <c r="H304" s="52" t="str">
        <f t="shared" si="514"/>
        <v/>
      </c>
      <c r="I304" s="52" t="str">
        <f t="shared" si="515"/>
        <v/>
      </c>
      <c r="J304" s="52" t="str">
        <f t="shared" si="516"/>
        <v/>
      </c>
      <c r="K304" s="52" t="str">
        <f t="shared" si="517"/>
        <v/>
      </c>
      <c r="L304" s="52" t="str">
        <f t="shared" si="518"/>
        <v/>
      </c>
      <c r="M304" s="2"/>
      <c r="N304" s="52" t="str">
        <f t="shared" si="519"/>
        <v/>
      </c>
      <c r="O304" s="2"/>
      <c r="P304" s="103" t="str">
        <f>IF(UPPER('IP Rules'!H304)="ANY","",IF(LEN(TRIM('IP Rules'!J304))=0,"",'IP Rules'!J304))</f>
        <v/>
      </c>
      <c r="Q304" s="7" t="str">
        <f t="shared" si="520"/>
        <v/>
      </c>
      <c r="R304" s="109" t="str">
        <f t="shared" si="521"/>
        <v>MISSING</v>
      </c>
      <c r="S304" s="109" t="str">
        <f t="shared" si="522"/>
        <v>MISSING</v>
      </c>
      <c r="T304" s="109" t="str">
        <f t="shared" si="523"/>
        <v>MISSING</v>
      </c>
      <c r="U304" s="110" t="str">
        <f t="shared" si="524"/>
        <v>ERROR</v>
      </c>
      <c r="V304" s="111" t="str">
        <f t="shared" si="525"/>
        <v>ERROR</v>
      </c>
      <c r="W304" s="111" t="str">
        <f t="shared" si="526"/>
        <v>ERROR</v>
      </c>
      <c r="X304" s="111" t="str">
        <f t="shared" si="527"/>
        <v>ERROR</v>
      </c>
      <c r="Y304" s="109" t="str">
        <f t="shared" si="528"/>
        <v>ERROR</v>
      </c>
      <c r="Z304" s="110" t="str">
        <f t="shared" si="529"/>
        <v>ERROR</v>
      </c>
      <c r="AA304" s="109" t="str">
        <f t="shared" si="530"/>
        <v>ERROR</v>
      </c>
      <c r="AB304" s="109" t="str">
        <f t="shared" si="531"/>
        <v>ERROR</v>
      </c>
      <c r="AC304" s="109" t="str">
        <f t="shared" si="532"/>
        <v>ERROR</v>
      </c>
      <c r="AD304" s="109" t="str">
        <f t="shared" si="533"/>
        <v>ERROR</v>
      </c>
      <c r="AE304" s="110" t="str">
        <f t="shared" si="534"/>
        <v>ERROR</v>
      </c>
      <c r="AF304" s="7" t="str">
        <f t="shared" si="535"/>
        <v/>
      </c>
      <c r="AG304" s="104" t="str">
        <f t="shared" si="536"/>
        <v/>
      </c>
      <c r="AH304" s="104" t="str">
        <f t="shared" si="537"/>
        <v/>
      </c>
      <c r="AI304" s="104" t="str">
        <f t="shared" si="538"/>
        <v/>
      </c>
      <c r="AJ304" s="114" t="str">
        <f>IF(AND(Q304&lt;&gt;"ERROR",UPPER('IP Rules'!D304)="GLOBAL",UPPER(N304)="ANY"),"All_IPs","")</f>
        <v/>
      </c>
      <c r="AK304" s="114" t="str">
        <f>IF(AND(Q304&lt;&gt;"ERROR",UPPER('IP Rules'!D304)="NATIONAL",UPPER(N304)="ANY"),"GRP_ALL_CNSP_SUBNETS","")</f>
        <v/>
      </c>
      <c r="AL304" s="104" t="str">
        <f>IF(LEN(TRIM(D304))=0,"",IF(AND(Q304&lt;&gt;"ERROR",UPPER('IP Rules'!H304)&lt;&gt;"ANY"),AI304&amp;N304&amp;"_"&amp;AG304,""))</f>
        <v/>
      </c>
      <c r="AM304" s="109" t="str">
        <f t="shared" si="539"/>
        <v>FAILED CHECKS</v>
      </c>
      <c r="AN304" s="2"/>
      <c r="AO304" s="62" t="str">
        <f t="shared" si="506"/>
        <v/>
      </c>
      <c r="AP304" s="26"/>
      <c r="AQ304" s="62" t="str">
        <f t="shared" si="540"/>
        <v/>
      </c>
      <c r="AR304" s="26"/>
      <c r="AS304" s="6">
        <f>'IP Rules'!F304</f>
        <v>0</v>
      </c>
      <c r="AT304" s="2"/>
      <c r="AU304" s="6">
        <f t="shared" si="541"/>
        <v>294</v>
      </c>
      <c r="AV304" s="2"/>
      <c r="AW304" s="46" t="str">
        <f>IF(ISBLANK('IP Rules'!L304),"",'IP Rules'!L304)</f>
        <v/>
      </c>
      <c r="AX304" s="2"/>
      <c r="AY304" s="52" t="str">
        <f t="shared" si="542"/>
        <v/>
      </c>
      <c r="AZ304" s="52" t="str">
        <f t="shared" si="543"/>
        <v/>
      </c>
      <c r="BA304" s="52" t="str">
        <f t="shared" si="544"/>
        <v/>
      </c>
      <c r="BB304" s="52" t="str">
        <f t="shared" si="545"/>
        <v/>
      </c>
      <c r="BC304" s="52" t="str">
        <f t="shared" si="546"/>
        <v/>
      </c>
      <c r="BD304" s="52" t="str">
        <f t="shared" si="547"/>
        <v/>
      </c>
      <c r="BE304" s="52" t="str">
        <f t="shared" si="548"/>
        <v/>
      </c>
      <c r="BF304" s="52" t="str">
        <f t="shared" si="549"/>
        <v/>
      </c>
      <c r="BG304" s="52" t="str">
        <f t="shared" si="550"/>
        <v/>
      </c>
      <c r="BH304" s="2"/>
      <c r="BI304" s="103" t="str">
        <f>IF(ISBLANK('IP Rules'!N304),"",'IP Rules'!N304)</f>
        <v/>
      </c>
      <c r="BJ304" s="110" t="str">
        <f t="shared" si="599"/>
        <v/>
      </c>
      <c r="BK304" s="109" t="str">
        <f t="shared" si="600"/>
        <v>MISSING</v>
      </c>
      <c r="BL304" s="109" t="str">
        <f t="shared" si="601"/>
        <v>MISSING</v>
      </c>
      <c r="BM304" s="109" t="str">
        <f t="shared" si="602"/>
        <v>MISSING</v>
      </c>
      <c r="BN304" s="110" t="str">
        <f t="shared" si="603"/>
        <v>ERROR</v>
      </c>
      <c r="BO304" s="111" t="str">
        <f t="shared" si="604"/>
        <v>ERROR</v>
      </c>
      <c r="BP304" s="111" t="str">
        <f t="shared" si="605"/>
        <v>ERROR</v>
      </c>
      <c r="BQ304" s="111" t="str">
        <f t="shared" si="606"/>
        <v>ERROR</v>
      </c>
      <c r="BR304" s="109" t="str">
        <f t="shared" si="607"/>
        <v>ERROR</v>
      </c>
      <c r="BS304" s="110" t="str">
        <f t="shared" si="608"/>
        <v>ERROR</v>
      </c>
      <c r="BT304" s="109" t="str">
        <f t="shared" si="551"/>
        <v>ERROR</v>
      </c>
      <c r="BU304" s="109" t="str">
        <f t="shared" si="552"/>
        <v>ERROR</v>
      </c>
      <c r="BV304" s="109" t="str">
        <f t="shared" si="553"/>
        <v>ERROR</v>
      </c>
      <c r="BW304" s="109" t="str">
        <f t="shared" si="554"/>
        <v>ERROR</v>
      </c>
      <c r="BX304" s="110" t="str">
        <f t="shared" si="609"/>
        <v>ERROR</v>
      </c>
      <c r="BY304" s="110" t="str">
        <f t="shared" si="597"/>
        <v/>
      </c>
      <c r="BZ304" s="117" t="str">
        <f t="shared" si="555"/>
        <v>OK</v>
      </c>
      <c r="CA304" s="104" t="str">
        <f t="shared" si="610"/>
        <v/>
      </c>
      <c r="CB304" s="104" t="str">
        <f t="shared" si="611"/>
        <v/>
      </c>
      <c r="CC304" s="104" t="str">
        <f t="shared" si="612"/>
        <v/>
      </c>
      <c r="CD304" s="109" t="str">
        <f t="shared" si="556"/>
        <v>FAILED CHECKS</v>
      </c>
      <c r="CE304" s="22"/>
      <c r="CF304" s="116" t="str">
        <f t="shared" si="613"/>
        <v>ERROR</v>
      </c>
      <c r="CG304" s="116" t="str">
        <f t="shared" si="614"/>
        <v>-</v>
      </c>
      <c r="CH304" s="116" t="str">
        <f t="shared" si="615"/>
        <v>-</v>
      </c>
      <c r="CI304" s="116" t="str">
        <f t="shared" si="616"/>
        <v>-</v>
      </c>
      <c r="CJ304" s="116">
        <f t="shared" si="557"/>
        <v>0</v>
      </c>
      <c r="CK304" s="116">
        <f t="shared" si="558"/>
        <v>0</v>
      </c>
      <c r="CL304" s="116">
        <f t="shared" si="559"/>
        <v>0</v>
      </c>
      <c r="CM304" s="116">
        <f t="shared" si="560"/>
        <v>0</v>
      </c>
      <c r="CN304" s="116">
        <f t="shared" si="561"/>
        <v>0</v>
      </c>
      <c r="CO304" s="116">
        <f t="shared" si="562"/>
        <v>0</v>
      </c>
      <c r="CP304" s="116">
        <f t="shared" si="563"/>
        <v>0</v>
      </c>
      <c r="CQ304" s="116">
        <f t="shared" si="564"/>
        <v>0</v>
      </c>
      <c r="CR304" s="116">
        <f t="shared" si="565"/>
        <v>0</v>
      </c>
      <c r="CS304" s="116">
        <f t="shared" si="566"/>
        <v>0</v>
      </c>
      <c r="CT304" s="116">
        <f t="shared" si="567"/>
        <v>0</v>
      </c>
      <c r="CU304" s="116">
        <f t="shared" si="568"/>
        <v>0</v>
      </c>
      <c r="CV304" s="116">
        <f t="shared" si="569"/>
        <v>0</v>
      </c>
      <c r="CW304" s="116">
        <f t="shared" si="570"/>
        <v>0</v>
      </c>
      <c r="CX304" s="116">
        <f t="shared" si="571"/>
        <v>0</v>
      </c>
      <c r="CY304" s="116">
        <f t="shared" si="572"/>
        <v>0</v>
      </c>
      <c r="CZ304" s="116">
        <f t="shared" si="573"/>
        <v>0</v>
      </c>
      <c r="DA304" s="116">
        <f t="shared" si="574"/>
        <v>0</v>
      </c>
      <c r="DB304" s="116">
        <f t="shared" si="575"/>
        <v>0</v>
      </c>
      <c r="DC304" s="116">
        <f t="shared" si="576"/>
        <v>0</v>
      </c>
      <c r="DD304" s="116">
        <f t="shared" si="577"/>
        <v>0</v>
      </c>
      <c r="DE304" s="116">
        <f t="shared" si="578"/>
        <v>0</v>
      </c>
      <c r="DF304" s="116">
        <f t="shared" si="579"/>
        <v>0</v>
      </c>
      <c r="DG304" s="116">
        <f t="shared" si="580"/>
        <v>0</v>
      </c>
      <c r="DH304" s="116">
        <f t="shared" si="581"/>
        <v>0</v>
      </c>
      <c r="DI304" s="116">
        <f t="shared" si="582"/>
        <v>0</v>
      </c>
      <c r="DJ304" s="116">
        <f t="shared" si="583"/>
        <v>0</v>
      </c>
      <c r="DK304" s="116">
        <f t="shared" si="584"/>
        <v>0</v>
      </c>
      <c r="DL304" s="116">
        <f t="shared" si="585"/>
        <v>0</v>
      </c>
      <c r="DM304" s="116">
        <f t="shared" si="586"/>
        <v>0</v>
      </c>
      <c r="DN304" s="116">
        <f t="shared" si="587"/>
        <v>0</v>
      </c>
      <c r="DO304" s="116">
        <f t="shared" si="588"/>
        <v>0</v>
      </c>
      <c r="DP304" s="116">
        <f t="shared" si="589"/>
        <v>0</v>
      </c>
      <c r="DQ304" s="116">
        <f t="shared" si="590"/>
        <v>0</v>
      </c>
      <c r="DR304" s="116">
        <f t="shared" si="591"/>
        <v>0</v>
      </c>
      <c r="DS304" s="116">
        <f t="shared" si="592"/>
        <v>0</v>
      </c>
      <c r="DT304" s="116">
        <f t="shared" si="598"/>
        <v>0</v>
      </c>
      <c r="DU304" s="116">
        <f t="shared" si="593"/>
        <v>0</v>
      </c>
      <c r="DV304" s="116">
        <f t="shared" si="617"/>
        <v>0</v>
      </c>
      <c r="DW304" s="116">
        <f t="shared" si="618"/>
        <v>0</v>
      </c>
      <c r="DX304" s="114" t="b">
        <f t="shared" si="507"/>
        <v>0</v>
      </c>
      <c r="DY304" s="116" t="str">
        <f t="shared" si="594"/>
        <v>FAILED CHECKS</v>
      </c>
      <c r="DZ304" s="2"/>
      <c r="EA304" s="105" t="str">
        <f t="shared" si="508"/>
        <v/>
      </c>
      <c r="EB304" s="2"/>
      <c r="EC304" s="105" t="str">
        <f t="shared" si="509"/>
        <v/>
      </c>
      <c r="ED304" s="2"/>
      <c r="EE304" s="105" t="str">
        <f t="shared" si="510"/>
        <v/>
      </c>
      <c r="EF304" s="2"/>
      <c r="EG304" s="6">
        <f t="shared" si="596"/>
        <v>294</v>
      </c>
      <c r="EH304" s="2"/>
      <c r="EI304" s="29" t="str">
        <f>IF(ISBLANK('IP Rules'!P304),"",'IP Rules'!P304)</f>
        <v/>
      </c>
      <c r="EJ304" s="2"/>
      <c r="EK304" s="29" t="str">
        <f>IF(ISBLANK('IP Rules'!R304),"",'IP Rules'!R304)</f>
        <v/>
      </c>
      <c r="EL304" s="2"/>
      <c r="EM304" s="29" t="str">
        <f>IF(ISBLANK('IP Rules'!T304),"",'IP Rules'!T304)</f>
        <v/>
      </c>
      <c r="EN304" s="2"/>
      <c r="EO304" s="7" t="str">
        <f t="shared" si="501"/>
        <v>NO</v>
      </c>
      <c r="EP304" s="7" t="str">
        <f t="shared" si="502"/>
        <v>NO</v>
      </c>
      <c r="EQ304" s="7" t="str">
        <f t="shared" si="503"/>
        <v/>
      </c>
      <c r="ER304" s="7" t="str">
        <f t="shared" si="504"/>
        <v/>
      </c>
      <c r="ES304" s="7" t="str">
        <f>IF(AND(ISNUMBER('IP Rules'!R304),'IP Rules'!R304&gt;=0,'IP Rules'!R304&lt;=65535),"GOOD","BAD")</f>
        <v>BAD</v>
      </c>
      <c r="ET304" s="7" t="str">
        <f>IF(OR(AND(ISNUMBER('IP Rules'!T304),'IP Rules'!T304&gt;=1,'IP Rules'!T304&lt;=65535,'IP Rules'!R304&lt;'IP Rules'!T304),'IP Rules'!T304=""),"GOOD","BAD")</f>
        <v>GOOD</v>
      </c>
      <c r="EU304" s="9" t="str">
        <f t="shared" si="505"/>
        <v/>
      </c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</row>
    <row r="305" spans="1:211" ht="15.75" thickBot="1">
      <c r="A305" s="2"/>
      <c r="B305" s="6">
        <f t="shared" si="595"/>
        <v>295</v>
      </c>
      <c r="C305" s="2"/>
      <c r="D305" s="48" t="str">
        <f>IF(ISBLANK('IP Rules'!H305),"",'IP Rules'!H305)</f>
        <v/>
      </c>
      <c r="E305" s="52" t="str">
        <f t="shared" si="511"/>
        <v/>
      </c>
      <c r="F305" s="52" t="str">
        <f t="shared" si="512"/>
        <v/>
      </c>
      <c r="G305" s="52" t="str">
        <f t="shared" si="513"/>
        <v/>
      </c>
      <c r="H305" s="52" t="str">
        <f t="shared" si="514"/>
        <v/>
      </c>
      <c r="I305" s="52" t="str">
        <f t="shared" si="515"/>
        <v/>
      </c>
      <c r="J305" s="52" t="str">
        <f t="shared" si="516"/>
        <v/>
      </c>
      <c r="K305" s="52" t="str">
        <f t="shared" si="517"/>
        <v/>
      </c>
      <c r="L305" s="52" t="str">
        <f t="shared" si="518"/>
        <v/>
      </c>
      <c r="M305" s="2"/>
      <c r="N305" s="52" t="str">
        <f t="shared" si="519"/>
        <v/>
      </c>
      <c r="O305" s="2"/>
      <c r="P305" s="103" t="str">
        <f>IF(UPPER('IP Rules'!H305)="ANY","",IF(LEN(TRIM('IP Rules'!J305))=0,"",'IP Rules'!J305))</f>
        <v/>
      </c>
      <c r="Q305" s="7" t="str">
        <f t="shared" si="520"/>
        <v/>
      </c>
      <c r="R305" s="109" t="str">
        <f t="shared" si="521"/>
        <v>MISSING</v>
      </c>
      <c r="S305" s="109" t="str">
        <f t="shared" si="522"/>
        <v>MISSING</v>
      </c>
      <c r="T305" s="109" t="str">
        <f t="shared" si="523"/>
        <v>MISSING</v>
      </c>
      <c r="U305" s="110" t="str">
        <f t="shared" si="524"/>
        <v>ERROR</v>
      </c>
      <c r="V305" s="111" t="str">
        <f t="shared" si="525"/>
        <v>ERROR</v>
      </c>
      <c r="W305" s="111" t="str">
        <f t="shared" si="526"/>
        <v>ERROR</v>
      </c>
      <c r="X305" s="111" t="str">
        <f t="shared" si="527"/>
        <v>ERROR</v>
      </c>
      <c r="Y305" s="109" t="str">
        <f t="shared" si="528"/>
        <v>ERROR</v>
      </c>
      <c r="Z305" s="110" t="str">
        <f t="shared" si="529"/>
        <v>ERROR</v>
      </c>
      <c r="AA305" s="109" t="str">
        <f t="shared" si="530"/>
        <v>ERROR</v>
      </c>
      <c r="AB305" s="109" t="str">
        <f t="shared" si="531"/>
        <v>ERROR</v>
      </c>
      <c r="AC305" s="109" t="str">
        <f t="shared" si="532"/>
        <v>ERROR</v>
      </c>
      <c r="AD305" s="109" t="str">
        <f t="shared" si="533"/>
        <v>ERROR</v>
      </c>
      <c r="AE305" s="110" t="str">
        <f t="shared" si="534"/>
        <v>ERROR</v>
      </c>
      <c r="AF305" s="7" t="str">
        <f t="shared" si="535"/>
        <v/>
      </c>
      <c r="AG305" s="104" t="str">
        <f t="shared" si="536"/>
        <v/>
      </c>
      <c r="AH305" s="104" t="str">
        <f t="shared" si="537"/>
        <v/>
      </c>
      <c r="AI305" s="104" t="str">
        <f t="shared" si="538"/>
        <v/>
      </c>
      <c r="AJ305" s="114" t="str">
        <f>IF(AND(Q305&lt;&gt;"ERROR",UPPER('IP Rules'!D305)="GLOBAL",UPPER(N305)="ANY"),"All_IPs","")</f>
        <v/>
      </c>
      <c r="AK305" s="114" t="str">
        <f>IF(AND(Q305&lt;&gt;"ERROR",UPPER('IP Rules'!D305)="NATIONAL",UPPER(N305)="ANY"),"GRP_ALL_CNSP_SUBNETS","")</f>
        <v/>
      </c>
      <c r="AL305" s="104" t="str">
        <f>IF(LEN(TRIM(D305))=0,"",IF(AND(Q305&lt;&gt;"ERROR",UPPER('IP Rules'!H305)&lt;&gt;"ANY"),AI305&amp;N305&amp;"_"&amp;AG305,""))</f>
        <v/>
      </c>
      <c r="AM305" s="109" t="str">
        <f t="shared" si="539"/>
        <v>FAILED CHECKS</v>
      </c>
      <c r="AN305" s="2"/>
      <c r="AO305" s="62" t="str">
        <f t="shared" si="506"/>
        <v/>
      </c>
      <c r="AP305" s="26"/>
      <c r="AQ305" s="62" t="str">
        <f t="shared" si="540"/>
        <v/>
      </c>
      <c r="AR305" s="26"/>
      <c r="AS305" s="6">
        <f>'IP Rules'!F305</f>
        <v>0</v>
      </c>
      <c r="AT305" s="2"/>
      <c r="AU305" s="6">
        <f t="shared" si="541"/>
        <v>295</v>
      </c>
      <c r="AV305" s="2"/>
      <c r="AW305" s="46" t="str">
        <f>IF(ISBLANK('IP Rules'!L305),"",'IP Rules'!L305)</f>
        <v/>
      </c>
      <c r="AX305" s="2"/>
      <c r="AY305" s="52" t="str">
        <f t="shared" si="542"/>
        <v/>
      </c>
      <c r="AZ305" s="52" t="str">
        <f t="shared" si="543"/>
        <v/>
      </c>
      <c r="BA305" s="52" t="str">
        <f t="shared" si="544"/>
        <v/>
      </c>
      <c r="BB305" s="52" t="str">
        <f t="shared" si="545"/>
        <v/>
      </c>
      <c r="BC305" s="52" t="str">
        <f t="shared" si="546"/>
        <v/>
      </c>
      <c r="BD305" s="52" t="str">
        <f t="shared" si="547"/>
        <v/>
      </c>
      <c r="BE305" s="52" t="str">
        <f t="shared" si="548"/>
        <v/>
      </c>
      <c r="BF305" s="52" t="str">
        <f t="shared" si="549"/>
        <v/>
      </c>
      <c r="BG305" s="52" t="str">
        <f t="shared" si="550"/>
        <v/>
      </c>
      <c r="BH305" s="2"/>
      <c r="BI305" s="103" t="str">
        <f>IF(ISBLANK('IP Rules'!N305),"",'IP Rules'!N305)</f>
        <v/>
      </c>
      <c r="BJ305" s="110" t="str">
        <f t="shared" si="599"/>
        <v/>
      </c>
      <c r="BK305" s="109" t="str">
        <f t="shared" si="600"/>
        <v>MISSING</v>
      </c>
      <c r="BL305" s="109" t="str">
        <f t="shared" si="601"/>
        <v>MISSING</v>
      </c>
      <c r="BM305" s="109" t="str">
        <f t="shared" si="602"/>
        <v>MISSING</v>
      </c>
      <c r="BN305" s="110" t="str">
        <f t="shared" si="603"/>
        <v>ERROR</v>
      </c>
      <c r="BO305" s="111" t="str">
        <f t="shared" si="604"/>
        <v>ERROR</v>
      </c>
      <c r="BP305" s="111" t="str">
        <f t="shared" si="605"/>
        <v>ERROR</v>
      </c>
      <c r="BQ305" s="111" t="str">
        <f t="shared" si="606"/>
        <v>ERROR</v>
      </c>
      <c r="BR305" s="109" t="str">
        <f t="shared" si="607"/>
        <v>ERROR</v>
      </c>
      <c r="BS305" s="110" t="str">
        <f t="shared" si="608"/>
        <v>ERROR</v>
      </c>
      <c r="BT305" s="109" t="str">
        <f t="shared" si="551"/>
        <v>ERROR</v>
      </c>
      <c r="BU305" s="109" t="str">
        <f t="shared" si="552"/>
        <v>ERROR</v>
      </c>
      <c r="BV305" s="109" t="str">
        <f t="shared" si="553"/>
        <v>ERROR</v>
      </c>
      <c r="BW305" s="109" t="str">
        <f t="shared" si="554"/>
        <v>ERROR</v>
      </c>
      <c r="BX305" s="110" t="str">
        <f t="shared" si="609"/>
        <v>ERROR</v>
      </c>
      <c r="BY305" s="110" t="str">
        <f t="shared" si="597"/>
        <v/>
      </c>
      <c r="BZ305" s="117" t="str">
        <f t="shared" si="555"/>
        <v>OK</v>
      </c>
      <c r="CA305" s="104" t="str">
        <f t="shared" si="610"/>
        <v/>
      </c>
      <c r="CB305" s="104" t="str">
        <f t="shared" si="611"/>
        <v/>
      </c>
      <c r="CC305" s="104" t="str">
        <f t="shared" si="612"/>
        <v/>
      </c>
      <c r="CD305" s="109" t="str">
        <f t="shared" si="556"/>
        <v>FAILED CHECKS</v>
      </c>
      <c r="CE305" s="22"/>
      <c r="CF305" s="116" t="str">
        <f t="shared" si="613"/>
        <v>ERROR</v>
      </c>
      <c r="CG305" s="116" t="str">
        <f t="shared" si="614"/>
        <v>-</v>
      </c>
      <c r="CH305" s="116" t="str">
        <f t="shared" si="615"/>
        <v>-</v>
      </c>
      <c r="CI305" s="116" t="str">
        <f t="shared" si="616"/>
        <v>-</v>
      </c>
      <c r="CJ305" s="116">
        <f t="shared" si="557"/>
        <v>0</v>
      </c>
      <c r="CK305" s="116">
        <f t="shared" si="558"/>
        <v>0</v>
      </c>
      <c r="CL305" s="116">
        <f t="shared" si="559"/>
        <v>0</v>
      </c>
      <c r="CM305" s="116">
        <f t="shared" si="560"/>
        <v>0</v>
      </c>
      <c r="CN305" s="116">
        <f t="shared" si="561"/>
        <v>0</v>
      </c>
      <c r="CO305" s="116">
        <f t="shared" si="562"/>
        <v>0</v>
      </c>
      <c r="CP305" s="116">
        <f t="shared" si="563"/>
        <v>0</v>
      </c>
      <c r="CQ305" s="116">
        <f t="shared" si="564"/>
        <v>0</v>
      </c>
      <c r="CR305" s="116">
        <f t="shared" si="565"/>
        <v>0</v>
      </c>
      <c r="CS305" s="116">
        <f t="shared" si="566"/>
        <v>0</v>
      </c>
      <c r="CT305" s="116">
        <f t="shared" si="567"/>
        <v>0</v>
      </c>
      <c r="CU305" s="116">
        <f t="shared" si="568"/>
        <v>0</v>
      </c>
      <c r="CV305" s="116">
        <f t="shared" si="569"/>
        <v>0</v>
      </c>
      <c r="CW305" s="116">
        <f t="shared" si="570"/>
        <v>0</v>
      </c>
      <c r="CX305" s="116">
        <f t="shared" si="571"/>
        <v>0</v>
      </c>
      <c r="CY305" s="116">
        <f t="shared" si="572"/>
        <v>0</v>
      </c>
      <c r="CZ305" s="116">
        <f t="shared" si="573"/>
        <v>0</v>
      </c>
      <c r="DA305" s="116">
        <f t="shared" si="574"/>
        <v>0</v>
      </c>
      <c r="DB305" s="116">
        <f t="shared" si="575"/>
        <v>0</v>
      </c>
      <c r="DC305" s="116">
        <f t="shared" si="576"/>
        <v>0</v>
      </c>
      <c r="DD305" s="116">
        <f t="shared" si="577"/>
        <v>0</v>
      </c>
      <c r="DE305" s="116">
        <f t="shared" si="578"/>
        <v>0</v>
      </c>
      <c r="DF305" s="116">
        <f t="shared" si="579"/>
        <v>0</v>
      </c>
      <c r="DG305" s="116">
        <f t="shared" si="580"/>
        <v>0</v>
      </c>
      <c r="DH305" s="116">
        <f t="shared" si="581"/>
        <v>0</v>
      </c>
      <c r="DI305" s="116">
        <f t="shared" si="582"/>
        <v>0</v>
      </c>
      <c r="DJ305" s="116">
        <f t="shared" si="583"/>
        <v>0</v>
      </c>
      <c r="DK305" s="116">
        <f t="shared" si="584"/>
        <v>0</v>
      </c>
      <c r="DL305" s="116">
        <f t="shared" si="585"/>
        <v>0</v>
      </c>
      <c r="DM305" s="116">
        <f t="shared" si="586"/>
        <v>0</v>
      </c>
      <c r="DN305" s="116">
        <f t="shared" si="587"/>
        <v>0</v>
      </c>
      <c r="DO305" s="116">
        <f t="shared" si="588"/>
        <v>0</v>
      </c>
      <c r="DP305" s="116">
        <f t="shared" si="589"/>
        <v>0</v>
      </c>
      <c r="DQ305" s="116">
        <f t="shared" si="590"/>
        <v>0</v>
      </c>
      <c r="DR305" s="116">
        <f t="shared" si="591"/>
        <v>0</v>
      </c>
      <c r="DS305" s="116">
        <f t="shared" si="592"/>
        <v>0</v>
      </c>
      <c r="DT305" s="116">
        <f t="shared" si="598"/>
        <v>0</v>
      </c>
      <c r="DU305" s="116">
        <f t="shared" si="593"/>
        <v>0</v>
      </c>
      <c r="DV305" s="116">
        <f t="shared" si="617"/>
        <v>0</v>
      </c>
      <c r="DW305" s="116">
        <f t="shared" si="618"/>
        <v>0</v>
      </c>
      <c r="DX305" s="114" t="b">
        <f t="shared" si="507"/>
        <v>0</v>
      </c>
      <c r="DY305" s="116" t="str">
        <f t="shared" si="594"/>
        <v>FAILED CHECKS</v>
      </c>
      <c r="DZ305" s="2"/>
      <c r="EA305" s="105" t="str">
        <f t="shared" si="508"/>
        <v/>
      </c>
      <c r="EB305" s="2"/>
      <c r="EC305" s="105" t="str">
        <f t="shared" si="509"/>
        <v/>
      </c>
      <c r="ED305" s="2"/>
      <c r="EE305" s="105" t="str">
        <f t="shared" si="510"/>
        <v/>
      </c>
      <c r="EF305" s="2"/>
      <c r="EG305" s="6">
        <f t="shared" si="596"/>
        <v>295</v>
      </c>
      <c r="EH305" s="2"/>
      <c r="EI305" s="29" t="str">
        <f>IF(ISBLANK('IP Rules'!P305),"",'IP Rules'!P305)</f>
        <v/>
      </c>
      <c r="EJ305" s="2"/>
      <c r="EK305" s="29" t="str">
        <f>IF(ISBLANK('IP Rules'!R305),"",'IP Rules'!R305)</f>
        <v/>
      </c>
      <c r="EL305" s="2"/>
      <c r="EM305" s="29" t="str">
        <f>IF(ISBLANK('IP Rules'!T305),"",'IP Rules'!T305)</f>
        <v/>
      </c>
      <c r="EN305" s="2"/>
      <c r="EO305" s="7" t="str">
        <f t="shared" si="501"/>
        <v>NO</v>
      </c>
      <c r="EP305" s="7" t="str">
        <f t="shared" si="502"/>
        <v>NO</v>
      </c>
      <c r="EQ305" s="7" t="str">
        <f t="shared" si="503"/>
        <v/>
      </c>
      <c r="ER305" s="7" t="str">
        <f t="shared" si="504"/>
        <v/>
      </c>
      <c r="ES305" s="7" t="str">
        <f>IF(AND(ISNUMBER('IP Rules'!R305),'IP Rules'!R305&gt;=0,'IP Rules'!R305&lt;=65535),"GOOD","BAD")</f>
        <v>BAD</v>
      </c>
      <c r="ET305" s="7" t="str">
        <f>IF(OR(AND(ISNUMBER('IP Rules'!T305),'IP Rules'!T305&gt;=1,'IP Rules'!T305&lt;=65535,'IP Rules'!R305&lt;'IP Rules'!T305),'IP Rules'!T305=""),"GOOD","BAD")</f>
        <v>GOOD</v>
      </c>
      <c r="EU305" s="9" t="str">
        <f t="shared" si="505"/>
        <v/>
      </c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</row>
    <row r="306" spans="1:211" ht="15.75" thickBot="1">
      <c r="A306" s="2"/>
      <c r="B306" s="6">
        <f t="shared" si="595"/>
        <v>296</v>
      </c>
      <c r="C306" s="2"/>
      <c r="D306" s="48" t="str">
        <f>IF(ISBLANK('IP Rules'!H306),"",'IP Rules'!H306)</f>
        <v/>
      </c>
      <c r="E306" s="52" t="str">
        <f t="shared" si="511"/>
        <v/>
      </c>
      <c r="F306" s="52" t="str">
        <f t="shared" si="512"/>
        <v/>
      </c>
      <c r="G306" s="52" t="str">
        <f t="shared" si="513"/>
        <v/>
      </c>
      <c r="H306" s="52" t="str">
        <f t="shared" si="514"/>
        <v/>
      </c>
      <c r="I306" s="52" t="str">
        <f t="shared" si="515"/>
        <v/>
      </c>
      <c r="J306" s="52" t="str">
        <f t="shared" si="516"/>
        <v/>
      </c>
      <c r="K306" s="52" t="str">
        <f t="shared" si="517"/>
        <v/>
      </c>
      <c r="L306" s="52" t="str">
        <f t="shared" si="518"/>
        <v/>
      </c>
      <c r="M306" s="2"/>
      <c r="N306" s="52" t="str">
        <f t="shared" si="519"/>
        <v/>
      </c>
      <c r="O306" s="2"/>
      <c r="P306" s="103" t="str">
        <f>IF(UPPER('IP Rules'!H306)="ANY","",IF(LEN(TRIM('IP Rules'!J306))=0,"",'IP Rules'!J306))</f>
        <v/>
      </c>
      <c r="Q306" s="7" t="str">
        <f t="shared" si="520"/>
        <v/>
      </c>
      <c r="R306" s="109" t="str">
        <f t="shared" si="521"/>
        <v>MISSING</v>
      </c>
      <c r="S306" s="109" t="str">
        <f t="shared" si="522"/>
        <v>MISSING</v>
      </c>
      <c r="T306" s="109" t="str">
        <f t="shared" si="523"/>
        <v>MISSING</v>
      </c>
      <c r="U306" s="110" t="str">
        <f t="shared" si="524"/>
        <v>ERROR</v>
      </c>
      <c r="V306" s="111" t="str">
        <f t="shared" si="525"/>
        <v>ERROR</v>
      </c>
      <c r="W306" s="111" t="str">
        <f t="shared" si="526"/>
        <v>ERROR</v>
      </c>
      <c r="X306" s="111" t="str">
        <f t="shared" si="527"/>
        <v>ERROR</v>
      </c>
      <c r="Y306" s="109" t="str">
        <f t="shared" si="528"/>
        <v>ERROR</v>
      </c>
      <c r="Z306" s="110" t="str">
        <f t="shared" si="529"/>
        <v>ERROR</v>
      </c>
      <c r="AA306" s="109" t="str">
        <f t="shared" si="530"/>
        <v>ERROR</v>
      </c>
      <c r="AB306" s="109" t="str">
        <f t="shared" si="531"/>
        <v>ERROR</v>
      </c>
      <c r="AC306" s="109" t="str">
        <f t="shared" si="532"/>
        <v>ERROR</v>
      </c>
      <c r="AD306" s="109" t="str">
        <f t="shared" si="533"/>
        <v>ERROR</v>
      </c>
      <c r="AE306" s="110" t="str">
        <f t="shared" si="534"/>
        <v>ERROR</v>
      </c>
      <c r="AF306" s="7" t="str">
        <f t="shared" si="535"/>
        <v/>
      </c>
      <c r="AG306" s="104" t="str">
        <f t="shared" si="536"/>
        <v/>
      </c>
      <c r="AH306" s="104" t="str">
        <f t="shared" si="537"/>
        <v/>
      </c>
      <c r="AI306" s="104" t="str">
        <f t="shared" si="538"/>
        <v/>
      </c>
      <c r="AJ306" s="114" t="str">
        <f>IF(AND(Q306&lt;&gt;"ERROR",UPPER('IP Rules'!D306)="GLOBAL",UPPER(N306)="ANY"),"All_IPs","")</f>
        <v/>
      </c>
      <c r="AK306" s="114" t="str">
        <f>IF(AND(Q306&lt;&gt;"ERROR",UPPER('IP Rules'!D306)="NATIONAL",UPPER(N306)="ANY"),"GRP_ALL_CNSP_SUBNETS","")</f>
        <v/>
      </c>
      <c r="AL306" s="104" t="str">
        <f>IF(LEN(TRIM(D306))=0,"",IF(AND(Q306&lt;&gt;"ERROR",UPPER('IP Rules'!H306)&lt;&gt;"ANY"),AI306&amp;N306&amp;"_"&amp;AG306,""))</f>
        <v/>
      </c>
      <c r="AM306" s="109" t="str">
        <f t="shared" si="539"/>
        <v>FAILED CHECKS</v>
      </c>
      <c r="AN306" s="2"/>
      <c r="AO306" s="62" t="str">
        <f t="shared" si="506"/>
        <v/>
      </c>
      <c r="AP306" s="26"/>
      <c r="AQ306" s="62" t="str">
        <f t="shared" si="540"/>
        <v/>
      </c>
      <c r="AR306" s="26"/>
      <c r="AS306" s="6">
        <f>'IP Rules'!F306</f>
        <v>0</v>
      </c>
      <c r="AT306" s="2"/>
      <c r="AU306" s="6">
        <f t="shared" si="541"/>
        <v>296</v>
      </c>
      <c r="AV306" s="2"/>
      <c r="AW306" s="46" t="str">
        <f>IF(ISBLANK('IP Rules'!L306),"",'IP Rules'!L306)</f>
        <v/>
      </c>
      <c r="AX306" s="2"/>
      <c r="AY306" s="52" t="str">
        <f t="shared" si="542"/>
        <v/>
      </c>
      <c r="AZ306" s="52" t="str">
        <f t="shared" si="543"/>
        <v/>
      </c>
      <c r="BA306" s="52" t="str">
        <f t="shared" si="544"/>
        <v/>
      </c>
      <c r="BB306" s="52" t="str">
        <f t="shared" si="545"/>
        <v/>
      </c>
      <c r="BC306" s="52" t="str">
        <f t="shared" si="546"/>
        <v/>
      </c>
      <c r="BD306" s="52" t="str">
        <f t="shared" si="547"/>
        <v/>
      </c>
      <c r="BE306" s="52" t="str">
        <f t="shared" si="548"/>
        <v/>
      </c>
      <c r="BF306" s="52" t="str">
        <f t="shared" si="549"/>
        <v/>
      </c>
      <c r="BG306" s="52" t="str">
        <f t="shared" si="550"/>
        <v/>
      </c>
      <c r="BH306" s="2"/>
      <c r="BI306" s="103" t="str">
        <f>IF(ISBLANK('IP Rules'!N306),"",'IP Rules'!N306)</f>
        <v/>
      </c>
      <c r="BJ306" s="110" t="str">
        <f t="shared" si="599"/>
        <v/>
      </c>
      <c r="BK306" s="109" t="str">
        <f t="shared" si="600"/>
        <v>MISSING</v>
      </c>
      <c r="BL306" s="109" t="str">
        <f t="shared" si="601"/>
        <v>MISSING</v>
      </c>
      <c r="BM306" s="109" t="str">
        <f t="shared" si="602"/>
        <v>MISSING</v>
      </c>
      <c r="BN306" s="110" t="str">
        <f t="shared" si="603"/>
        <v>ERROR</v>
      </c>
      <c r="BO306" s="111" t="str">
        <f t="shared" si="604"/>
        <v>ERROR</v>
      </c>
      <c r="BP306" s="111" t="str">
        <f t="shared" si="605"/>
        <v>ERROR</v>
      </c>
      <c r="BQ306" s="111" t="str">
        <f t="shared" si="606"/>
        <v>ERROR</v>
      </c>
      <c r="BR306" s="109" t="str">
        <f t="shared" si="607"/>
        <v>ERROR</v>
      </c>
      <c r="BS306" s="110" t="str">
        <f t="shared" si="608"/>
        <v>ERROR</v>
      </c>
      <c r="BT306" s="109" t="str">
        <f t="shared" si="551"/>
        <v>ERROR</v>
      </c>
      <c r="BU306" s="109" t="str">
        <f t="shared" si="552"/>
        <v>ERROR</v>
      </c>
      <c r="BV306" s="109" t="str">
        <f t="shared" si="553"/>
        <v>ERROR</v>
      </c>
      <c r="BW306" s="109" t="str">
        <f t="shared" si="554"/>
        <v>ERROR</v>
      </c>
      <c r="BX306" s="110" t="str">
        <f t="shared" si="609"/>
        <v>ERROR</v>
      </c>
      <c r="BY306" s="110" t="str">
        <f t="shared" si="597"/>
        <v/>
      </c>
      <c r="BZ306" s="117" t="str">
        <f t="shared" si="555"/>
        <v>OK</v>
      </c>
      <c r="CA306" s="104" t="str">
        <f t="shared" si="610"/>
        <v/>
      </c>
      <c r="CB306" s="104" t="str">
        <f t="shared" si="611"/>
        <v/>
      </c>
      <c r="CC306" s="104" t="str">
        <f t="shared" si="612"/>
        <v/>
      </c>
      <c r="CD306" s="109" t="str">
        <f t="shared" si="556"/>
        <v>FAILED CHECKS</v>
      </c>
      <c r="CE306" s="22"/>
      <c r="CF306" s="116" t="str">
        <f t="shared" si="613"/>
        <v>ERROR</v>
      </c>
      <c r="CG306" s="116" t="str">
        <f t="shared" si="614"/>
        <v>-</v>
      </c>
      <c r="CH306" s="116" t="str">
        <f t="shared" si="615"/>
        <v>-</v>
      </c>
      <c r="CI306" s="116" t="str">
        <f t="shared" si="616"/>
        <v>-</v>
      </c>
      <c r="CJ306" s="116">
        <f t="shared" si="557"/>
        <v>0</v>
      </c>
      <c r="CK306" s="116">
        <f t="shared" si="558"/>
        <v>0</v>
      </c>
      <c r="CL306" s="116">
        <f t="shared" si="559"/>
        <v>0</v>
      </c>
      <c r="CM306" s="116">
        <f t="shared" si="560"/>
        <v>0</v>
      </c>
      <c r="CN306" s="116">
        <f t="shared" si="561"/>
        <v>0</v>
      </c>
      <c r="CO306" s="116">
        <f t="shared" si="562"/>
        <v>0</v>
      </c>
      <c r="CP306" s="116">
        <f t="shared" si="563"/>
        <v>0</v>
      </c>
      <c r="CQ306" s="116">
        <f t="shared" si="564"/>
        <v>0</v>
      </c>
      <c r="CR306" s="116">
        <f t="shared" si="565"/>
        <v>0</v>
      </c>
      <c r="CS306" s="116">
        <f t="shared" si="566"/>
        <v>0</v>
      </c>
      <c r="CT306" s="116">
        <f t="shared" si="567"/>
        <v>0</v>
      </c>
      <c r="CU306" s="116">
        <f t="shared" si="568"/>
        <v>0</v>
      </c>
      <c r="CV306" s="116">
        <f t="shared" si="569"/>
        <v>0</v>
      </c>
      <c r="CW306" s="116">
        <f t="shared" si="570"/>
        <v>0</v>
      </c>
      <c r="CX306" s="116">
        <f t="shared" si="571"/>
        <v>0</v>
      </c>
      <c r="CY306" s="116">
        <f t="shared" si="572"/>
        <v>0</v>
      </c>
      <c r="CZ306" s="116">
        <f t="shared" si="573"/>
        <v>0</v>
      </c>
      <c r="DA306" s="116">
        <f t="shared" si="574"/>
        <v>0</v>
      </c>
      <c r="DB306" s="116">
        <f t="shared" si="575"/>
        <v>0</v>
      </c>
      <c r="DC306" s="116">
        <f t="shared" si="576"/>
        <v>0</v>
      </c>
      <c r="DD306" s="116">
        <f t="shared" si="577"/>
        <v>0</v>
      </c>
      <c r="DE306" s="116">
        <f t="shared" si="578"/>
        <v>0</v>
      </c>
      <c r="DF306" s="116">
        <f t="shared" si="579"/>
        <v>0</v>
      </c>
      <c r="DG306" s="116">
        <f t="shared" si="580"/>
        <v>0</v>
      </c>
      <c r="DH306" s="116">
        <f t="shared" si="581"/>
        <v>0</v>
      </c>
      <c r="DI306" s="116">
        <f t="shared" si="582"/>
        <v>0</v>
      </c>
      <c r="DJ306" s="116">
        <f t="shared" si="583"/>
        <v>0</v>
      </c>
      <c r="DK306" s="116">
        <f t="shared" si="584"/>
        <v>0</v>
      </c>
      <c r="DL306" s="116">
        <f t="shared" si="585"/>
        <v>0</v>
      </c>
      <c r="DM306" s="116">
        <f t="shared" si="586"/>
        <v>0</v>
      </c>
      <c r="DN306" s="116">
        <f t="shared" si="587"/>
        <v>0</v>
      </c>
      <c r="DO306" s="116">
        <f t="shared" si="588"/>
        <v>0</v>
      </c>
      <c r="DP306" s="116">
        <f t="shared" si="589"/>
        <v>0</v>
      </c>
      <c r="DQ306" s="116">
        <f t="shared" si="590"/>
        <v>0</v>
      </c>
      <c r="DR306" s="116">
        <f t="shared" si="591"/>
        <v>0</v>
      </c>
      <c r="DS306" s="116">
        <f t="shared" si="592"/>
        <v>0</v>
      </c>
      <c r="DT306" s="116">
        <f t="shared" si="598"/>
        <v>0</v>
      </c>
      <c r="DU306" s="116">
        <f t="shared" si="593"/>
        <v>0</v>
      </c>
      <c r="DV306" s="116">
        <f t="shared" si="617"/>
        <v>0</v>
      </c>
      <c r="DW306" s="116">
        <f t="shared" si="618"/>
        <v>0</v>
      </c>
      <c r="DX306" s="114" t="b">
        <f t="shared" si="507"/>
        <v>0</v>
      </c>
      <c r="DY306" s="116" t="str">
        <f t="shared" si="594"/>
        <v>FAILED CHECKS</v>
      </c>
      <c r="DZ306" s="2"/>
      <c r="EA306" s="105" t="str">
        <f t="shared" si="508"/>
        <v/>
      </c>
      <c r="EB306" s="2"/>
      <c r="EC306" s="105" t="str">
        <f t="shared" si="509"/>
        <v/>
      </c>
      <c r="ED306" s="2"/>
      <c r="EE306" s="105" t="str">
        <f t="shared" si="510"/>
        <v/>
      </c>
      <c r="EF306" s="2"/>
      <c r="EG306" s="6">
        <f t="shared" si="596"/>
        <v>296</v>
      </c>
      <c r="EH306" s="2"/>
      <c r="EI306" s="29" t="str">
        <f>IF(ISBLANK('IP Rules'!P306),"",'IP Rules'!P306)</f>
        <v/>
      </c>
      <c r="EJ306" s="2"/>
      <c r="EK306" s="29" t="str">
        <f>IF(ISBLANK('IP Rules'!R306),"",'IP Rules'!R306)</f>
        <v/>
      </c>
      <c r="EL306" s="2"/>
      <c r="EM306" s="29" t="str">
        <f>IF(ISBLANK('IP Rules'!T306),"",'IP Rules'!T306)</f>
        <v/>
      </c>
      <c r="EN306" s="2"/>
      <c r="EO306" s="7" t="str">
        <f t="shared" si="501"/>
        <v>NO</v>
      </c>
      <c r="EP306" s="7" t="str">
        <f t="shared" si="502"/>
        <v>NO</v>
      </c>
      <c r="EQ306" s="7" t="str">
        <f t="shared" si="503"/>
        <v/>
      </c>
      <c r="ER306" s="7" t="str">
        <f t="shared" si="504"/>
        <v/>
      </c>
      <c r="ES306" s="7" t="str">
        <f>IF(AND(ISNUMBER('IP Rules'!R306),'IP Rules'!R306&gt;=0,'IP Rules'!R306&lt;=65535),"GOOD","BAD")</f>
        <v>BAD</v>
      </c>
      <c r="ET306" s="7" t="str">
        <f>IF(OR(AND(ISNUMBER('IP Rules'!T306),'IP Rules'!T306&gt;=1,'IP Rules'!T306&lt;=65535,'IP Rules'!R306&lt;'IP Rules'!T306),'IP Rules'!T306=""),"GOOD","BAD")</f>
        <v>GOOD</v>
      </c>
      <c r="EU306" s="9" t="str">
        <f t="shared" si="505"/>
        <v/>
      </c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</row>
    <row r="307" spans="1:211" ht="15.75" thickBot="1">
      <c r="A307" s="2"/>
      <c r="B307" s="6">
        <f t="shared" si="595"/>
        <v>297</v>
      </c>
      <c r="C307" s="2"/>
      <c r="D307" s="48" t="str">
        <f>IF(ISBLANK('IP Rules'!H307),"",'IP Rules'!H307)</f>
        <v/>
      </c>
      <c r="E307" s="52" t="str">
        <f t="shared" si="511"/>
        <v/>
      </c>
      <c r="F307" s="52" t="str">
        <f t="shared" si="512"/>
        <v/>
      </c>
      <c r="G307" s="52" t="str">
        <f t="shared" si="513"/>
        <v/>
      </c>
      <c r="H307" s="52" t="str">
        <f t="shared" si="514"/>
        <v/>
      </c>
      <c r="I307" s="52" t="str">
        <f t="shared" si="515"/>
        <v/>
      </c>
      <c r="J307" s="52" t="str">
        <f t="shared" si="516"/>
        <v/>
      </c>
      <c r="K307" s="52" t="str">
        <f t="shared" si="517"/>
        <v/>
      </c>
      <c r="L307" s="52" t="str">
        <f t="shared" si="518"/>
        <v/>
      </c>
      <c r="M307" s="2"/>
      <c r="N307" s="52" t="str">
        <f t="shared" si="519"/>
        <v/>
      </c>
      <c r="O307" s="2"/>
      <c r="P307" s="103" t="str">
        <f>IF(UPPER('IP Rules'!H307)="ANY","",IF(LEN(TRIM('IP Rules'!J307))=0,"",'IP Rules'!J307))</f>
        <v/>
      </c>
      <c r="Q307" s="7" t="str">
        <f t="shared" si="520"/>
        <v/>
      </c>
      <c r="R307" s="109" t="str">
        <f t="shared" si="521"/>
        <v>MISSING</v>
      </c>
      <c r="S307" s="109" t="str">
        <f t="shared" si="522"/>
        <v>MISSING</v>
      </c>
      <c r="T307" s="109" t="str">
        <f t="shared" si="523"/>
        <v>MISSING</v>
      </c>
      <c r="U307" s="110" t="str">
        <f t="shared" si="524"/>
        <v>ERROR</v>
      </c>
      <c r="V307" s="111" t="str">
        <f t="shared" si="525"/>
        <v>ERROR</v>
      </c>
      <c r="W307" s="111" t="str">
        <f t="shared" si="526"/>
        <v>ERROR</v>
      </c>
      <c r="X307" s="111" t="str">
        <f t="shared" si="527"/>
        <v>ERROR</v>
      </c>
      <c r="Y307" s="109" t="str">
        <f t="shared" si="528"/>
        <v>ERROR</v>
      </c>
      <c r="Z307" s="110" t="str">
        <f t="shared" si="529"/>
        <v>ERROR</v>
      </c>
      <c r="AA307" s="109" t="str">
        <f t="shared" si="530"/>
        <v>ERROR</v>
      </c>
      <c r="AB307" s="109" t="str">
        <f t="shared" si="531"/>
        <v>ERROR</v>
      </c>
      <c r="AC307" s="109" t="str">
        <f t="shared" si="532"/>
        <v>ERROR</v>
      </c>
      <c r="AD307" s="109" t="str">
        <f t="shared" si="533"/>
        <v>ERROR</v>
      </c>
      <c r="AE307" s="110" t="str">
        <f t="shared" si="534"/>
        <v>ERROR</v>
      </c>
      <c r="AF307" s="7" t="str">
        <f t="shared" si="535"/>
        <v/>
      </c>
      <c r="AG307" s="104" t="str">
        <f t="shared" si="536"/>
        <v/>
      </c>
      <c r="AH307" s="104" t="str">
        <f t="shared" si="537"/>
        <v/>
      </c>
      <c r="AI307" s="104" t="str">
        <f t="shared" si="538"/>
        <v/>
      </c>
      <c r="AJ307" s="114" t="str">
        <f>IF(AND(Q307&lt;&gt;"ERROR",UPPER('IP Rules'!D307)="GLOBAL",UPPER(N307)="ANY"),"All_IPs","")</f>
        <v/>
      </c>
      <c r="AK307" s="114" t="str">
        <f>IF(AND(Q307&lt;&gt;"ERROR",UPPER('IP Rules'!D307)="NATIONAL",UPPER(N307)="ANY"),"GRP_ALL_CNSP_SUBNETS","")</f>
        <v/>
      </c>
      <c r="AL307" s="104" t="str">
        <f>IF(LEN(TRIM(D307))=0,"",IF(AND(Q307&lt;&gt;"ERROR",UPPER('IP Rules'!H307)&lt;&gt;"ANY"),AI307&amp;N307&amp;"_"&amp;AG307,""))</f>
        <v/>
      </c>
      <c r="AM307" s="109" t="str">
        <f t="shared" si="539"/>
        <v>FAILED CHECKS</v>
      </c>
      <c r="AN307" s="2"/>
      <c r="AO307" s="62" t="str">
        <f t="shared" si="506"/>
        <v/>
      </c>
      <c r="AP307" s="26"/>
      <c r="AQ307" s="62" t="str">
        <f t="shared" si="540"/>
        <v/>
      </c>
      <c r="AR307" s="26"/>
      <c r="AS307" s="6">
        <f>'IP Rules'!F307</f>
        <v>0</v>
      </c>
      <c r="AT307" s="2"/>
      <c r="AU307" s="6">
        <f t="shared" si="541"/>
        <v>297</v>
      </c>
      <c r="AV307" s="2"/>
      <c r="AW307" s="46" t="str">
        <f>IF(ISBLANK('IP Rules'!L307),"",'IP Rules'!L307)</f>
        <v/>
      </c>
      <c r="AX307" s="2"/>
      <c r="AY307" s="52" t="str">
        <f t="shared" si="542"/>
        <v/>
      </c>
      <c r="AZ307" s="52" t="str">
        <f t="shared" si="543"/>
        <v/>
      </c>
      <c r="BA307" s="52" t="str">
        <f t="shared" si="544"/>
        <v/>
      </c>
      <c r="BB307" s="52" t="str">
        <f t="shared" si="545"/>
        <v/>
      </c>
      <c r="BC307" s="52" t="str">
        <f t="shared" si="546"/>
        <v/>
      </c>
      <c r="BD307" s="52" t="str">
        <f t="shared" si="547"/>
        <v/>
      </c>
      <c r="BE307" s="52" t="str">
        <f t="shared" si="548"/>
        <v/>
      </c>
      <c r="BF307" s="52" t="str">
        <f t="shared" si="549"/>
        <v/>
      </c>
      <c r="BG307" s="52" t="str">
        <f t="shared" si="550"/>
        <v/>
      </c>
      <c r="BH307" s="2"/>
      <c r="BI307" s="103" t="str">
        <f>IF(ISBLANK('IP Rules'!N307),"",'IP Rules'!N307)</f>
        <v/>
      </c>
      <c r="BJ307" s="110" t="str">
        <f t="shared" si="599"/>
        <v/>
      </c>
      <c r="BK307" s="109" t="str">
        <f t="shared" si="600"/>
        <v>MISSING</v>
      </c>
      <c r="BL307" s="109" t="str">
        <f t="shared" si="601"/>
        <v>MISSING</v>
      </c>
      <c r="BM307" s="109" t="str">
        <f t="shared" si="602"/>
        <v>MISSING</v>
      </c>
      <c r="BN307" s="110" t="str">
        <f t="shared" si="603"/>
        <v>ERROR</v>
      </c>
      <c r="BO307" s="111" t="str">
        <f t="shared" si="604"/>
        <v>ERROR</v>
      </c>
      <c r="BP307" s="111" t="str">
        <f t="shared" si="605"/>
        <v>ERROR</v>
      </c>
      <c r="BQ307" s="111" t="str">
        <f t="shared" si="606"/>
        <v>ERROR</v>
      </c>
      <c r="BR307" s="109" t="str">
        <f t="shared" si="607"/>
        <v>ERROR</v>
      </c>
      <c r="BS307" s="110" t="str">
        <f t="shared" si="608"/>
        <v>ERROR</v>
      </c>
      <c r="BT307" s="109" t="str">
        <f t="shared" si="551"/>
        <v>ERROR</v>
      </c>
      <c r="BU307" s="109" t="str">
        <f t="shared" si="552"/>
        <v>ERROR</v>
      </c>
      <c r="BV307" s="109" t="str">
        <f t="shared" si="553"/>
        <v>ERROR</v>
      </c>
      <c r="BW307" s="109" t="str">
        <f t="shared" si="554"/>
        <v>ERROR</v>
      </c>
      <c r="BX307" s="110" t="str">
        <f t="shared" si="609"/>
        <v>ERROR</v>
      </c>
      <c r="BY307" s="110" t="str">
        <f t="shared" si="597"/>
        <v/>
      </c>
      <c r="BZ307" s="117" t="str">
        <f t="shared" si="555"/>
        <v>OK</v>
      </c>
      <c r="CA307" s="104" t="str">
        <f t="shared" si="610"/>
        <v/>
      </c>
      <c r="CB307" s="104" t="str">
        <f t="shared" si="611"/>
        <v/>
      </c>
      <c r="CC307" s="104" t="str">
        <f t="shared" si="612"/>
        <v/>
      </c>
      <c r="CD307" s="109" t="str">
        <f t="shared" si="556"/>
        <v>FAILED CHECKS</v>
      </c>
      <c r="CE307" s="22"/>
      <c r="CF307" s="116" t="str">
        <f t="shared" si="613"/>
        <v>ERROR</v>
      </c>
      <c r="CG307" s="116" t="str">
        <f t="shared" si="614"/>
        <v>-</v>
      </c>
      <c r="CH307" s="116" t="str">
        <f t="shared" si="615"/>
        <v>-</v>
      </c>
      <c r="CI307" s="116" t="str">
        <f t="shared" si="616"/>
        <v>-</v>
      </c>
      <c r="CJ307" s="116">
        <f t="shared" si="557"/>
        <v>0</v>
      </c>
      <c r="CK307" s="116">
        <f t="shared" si="558"/>
        <v>0</v>
      </c>
      <c r="CL307" s="116">
        <f t="shared" si="559"/>
        <v>0</v>
      </c>
      <c r="CM307" s="116">
        <f t="shared" si="560"/>
        <v>0</v>
      </c>
      <c r="CN307" s="116">
        <f t="shared" si="561"/>
        <v>0</v>
      </c>
      <c r="CO307" s="116">
        <f t="shared" si="562"/>
        <v>0</v>
      </c>
      <c r="CP307" s="116">
        <f t="shared" si="563"/>
        <v>0</v>
      </c>
      <c r="CQ307" s="116">
        <f t="shared" si="564"/>
        <v>0</v>
      </c>
      <c r="CR307" s="116">
        <f t="shared" si="565"/>
        <v>0</v>
      </c>
      <c r="CS307" s="116">
        <f t="shared" si="566"/>
        <v>0</v>
      </c>
      <c r="CT307" s="116">
        <f t="shared" si="567"/>
        <v>0</v>
      </c>
      <c r="CU307" s="116">
        <f t="shared" si="568"/>
        <v>0</v>
      </c>
      <c r="CV307" s="116">
        <f t="shared" si="569"/>
        <v>0</v>
      </c>
      <c r="CW307" s="116">
        <f t="shared" si="570"/>
        <v>0</v>
      </c>
      <c r="CX307" s="116">
        <f t="shared" si="571"/>
        <v>0</v>
      </c>
      <c r="CY307" s="116">
        <f t="shared" si="572"/>
        <v>0</v>
      </c>
      <c r="CZ307" s="116">
        <f t="shared" si="573"/>
        <v>0</v>
      </c>
      <c r="DA307" s="116">
        <f t="shared" si="574"/>
        <v>0</v>
      </c>
      <c r="DB307" s="116">
        <f t="shared" si="575"/>
        <v>0</v>
      </c>
      <c r="DC307" s="116">
        <f t="shared" si="576"/>
        <v>0</v>
      </c>
      <c r="DD307" s="116">
        <f t="shared" si="577"/>
        <v>0</v>
      </c>
      <c r="DE307" s="116">
        <f t="shared" si="578"/>
        <v>0</v>
      </c>
      <c r="DF307" s="116">
        <f t="shared" si="579"/>
        <v>0</v>
      </c>
      <c r="DG307" s="116">
        <f t="shared" si="580"/>
        <v>0</v>
      </c>
      <c r="DH307" s="116">
        <f t="shared" si="581"/>
        <v>0</v>
      </c>
      <c r="DI307" s="116">
        <f t="shared" si="582"/>
        <v>0</v>
      </c>
      <c r="DJ307" s="116">
        <f t="shared" si="583"/>
        <v>0</v>
      </c>
      <c r="DK307" s="116">
        <f t="shared" si="584"/>
        <v>0</v>
      </c>
      <c r="DL307" s="116">
        <f t="shared" si="585"/>
        <v>0</v>
      </c>
      <c r="DM307" s="116">
        <f t="shared" si="586"/>
        <v>0</v>
      </c>
      <c r="DN307" s="116">
        <f t="shared" si="587"/>
        <v>0</v>
      </c>
      <c r="DO307" s="116">
        <f t="shared" si="588"/>
        <v>0</v>
      </c>
      <c r="DP307" s="116">
        <f t="shared" si="589"/>
        <v>0</v>
      </c>
      <c r="DQ307" s="116">
        <f t="shared" si="590"/>
        <v>0</v>
      </c>
      <c r="DR307" s="116">
        <f t="shared" si="591"/>
        <v>0</v>
      </c>
      <c r="DS307" s="116">
        <f t="shared" si="592"/>
        <v>0</v>
      </c>
      <c r="DT307" s="116">
        <f t="shared" si="598"/>
        <v>0</v>
      </c>
      <c r="DU307" s="116">
        <f t="shared" si="593"/>
        <v>0</v>
      </c>
      <c r="DV307" s="116">
        <f t="shared" si="617"/>
        <v>0</v>
      </c>
      <c r="DW307" s="116">
        <f t="shared" si="618"/>
        <v>0</v>
      </c>
      <c r="DX307" s="114" t="b">
        <f t="shared" si="507"/>
        <v>0</v>
      </c>
      <c r="DY307" s="116" t="str">
        <f t="shared" si="594"/>
        <v>FAILED CHECKS</v>
      </c>
      <c r="DZ307" s="2"/>
      <c r="EA307" s="105" t="str">
        <f t="shared" si="508"/>
        <v/>
      </c>
      <c r="EB307" s="2"/>
      <c r="EC307" s="105" t="str">
        <f t="shared" si="509"/>
        <v/>
      </c>
      <c r="ED307" s="2"/>
      <c r="EE307" s="105" t="str">
        <f t="shared" si="510"/>
        <v/>
      </c>
      <c r="EF307" s="2"/>
      <c r="EG307" s="6">
        <f t="shared" si="596"/>
        <v>297</v>
      </c>
      <c r="EH307" s="2"/>
      <c r="EI307" s="29" t="str">
        <f>IF(ISBLANK('IP Rules'!P307),"",'IP Rules'!P307)</f>
        <v/>
      </c>
      <c r="EJ307" s="2"/>
      <c r="EK307" s="29" t="str">
        <f>IF(ISBLANK('IP Rules'!R307),"",'IP Rules'!R307)</f>
        <v/>
      </c>
      <c r="EL307" s="2"/>
      <c r="EM307" s="29" t="str">
        <f>IF(ISBLANK('IP Rules'!T307),"",'IP Rules'!T307)</f>
        <v/>
      </c>
      <c r="EN307" s="2"/>
      <c r="EO307" s="7" t="str">
        <f t="shared" si="501"/>
        <v>NO</v>
      </c>
      <c r="EP307" s="7" t="str">
        <f t="shared" si="502"/>
        <v>NO</v>
      </c>
      <c r="EQ307" s="7" t="str">
        <f t="shared" si="503"/>
        <v/>
      </c>
      <c r="ER307" s="7" t="str">
        <f t="shared" si="504"/>
        <v/>
      </c>
      <c r="ES307" s="7" t="str">
        <f>IF(AND(ISNUMBER('IP Rules'!R307),'IP Rules'!R307&gt;=0,'IP Rules'!R307&lt;=65535),"GOOD","BAD")</f>
        <v>BAD</v>
      </c>
      <c r="ET307" s="7" t="str">
        <f>IF(OR(AND(ISNUMBER('IP Rules'!T307),'IP Rules'!T307&gt;=1,'IP Rules'!T307&lt;=65535,'IP Rules'!R307&lt;'IP Rules'!T307),'IP Rules'!T307=""),"GOOD","BAD")</f>
        <v>GOOD</v>
      </c>
      <c r="EU307" s="9" t="str">
        <f t="shared" si="505"/>
        <v/>
      </c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</row>
    <row r="308" spans="1:211" ht="15.75" thickBot="1">
      <c r="A308" s="2"/>
      <c r="B308" s="6">
        <f t="shared" si="595"/>
        <v>298</v>
      </c>
      <c r="C308" s="2"/>
      <c r="D308" s="48" t="str">
        <f>IF(ISBLANK('IP Rules'!H308),"",'IP Rules'!H308)</f>
        <v/>
      </c>
      <c r="E308" s="52" t="str">
        <f t="shared" si="511"/>
        <v/>
      </c>
      <c r="F308" s="52" t="str">
        <f t="shared" si="512"/>
        <v/>
      </c>
      <c r="G308" s="52" t="str">
        <f t="shared" si="513"/>
        <v/>
      </c>
      <c r="H308" s="52" t="str">
        <f t="shared" si="514"/>
        <v/>
      </c>
      <c r="I308" s="52" t="str">
        <f t="shared" si="515"/>
        <v/>
      </c>
      <c r="J308" s="52" t="str">
        <f t="shared" si="516"/>
        <v/>
      </c>
      <c r="K308" s="52" t="str">
        <f t="shared" si="517"/>
        <v/>
      </c>
      <c r="L308" s="52" t="str">
        <f t="shared" si="518"/>
        <v/>
      </c>
      <c r="M308" s="2"/>
      <c r="N308" s="52" t="str">
        <f t="shared" si="519"/>
        <v/>
      </c>
      <c r="O308" s="2"/>
      <c r="P308" s="103" t="str">
        <f>IF(UPPER('IP Rules'!H308)="ANY","",IF(LEN(TRIM('IP Rules'!J308))=0,"",'IP Rules'!J308))</f>
        <v/>
      </c>
      <c r="Q308" s="7" t="str">
        <f t="shared" si="520"/>
        <v/>
      </c>
      <c r="R308" s="109" t="str">
        <f t="shared" si="521"/>
        <v>MISSING</v>
      </c>
      <c r="S308" s="109" t="str">
        <f t="shared" si="522"/>
        <v>MISSING</v>
      </c>
      <c r="T308" s="109" t="str">
        <f t="shared" si="523"/>
        <v>MISSING</v>
      </c>
      <c r="U308" s="110" t="str">
        <f t="shared" si="524"/>
        <v>ERROR</v>
      </c>
      <c r="V308" s="111" t="str">
        <f t="shared" si="525"/>
        <v>ERROR</v>
      </c>
      <c r="W308" s="111" t="str">
        <f t="shared" si="526"/>
        <v>ERROR</v>
      </c>
      <c r="X308" s="111" t="str">
        <f t="shared" si="527"/>
        <v>ERROR</v>
      </c>
      <c r="Y308" s="109" t="str">
        <f t="shared" si="528"/>
        <v>ERROR</v>
      </c>
      <c r="Z308" s="110" t="str">
        <f t="shared" si="529"/>
        <v>ERROR</v>
      </c>
      <c r="AA308" s="109" t="str">
        <f t="shared" si="530"/>
        <v>ERROR</v>
      </c>
      <c r="AB308" s="109" t="str">
        <f t="shared" si="531"/>
        <v>ERROR</v>
      </c>
      <c r="AC308" s="109" t="str">
        <f t="shared" si="532"/>
        <v>ERROR</v>
      </c>
      <c r="AD308" s="109" t="str">
        <f t="shared" si="533"/>
        <v>ERROR</v>
      </c>
      <c r="AE308" s="110" t="str">
        <f t="shared" si="534"/>
        <v>ERROR</v>
      </c>
      <c r="AF308" s="7" t="str">
        <f t="shared" si="535"/>
        <v/>
      </c>
      <c r="AG308" s="104" t="str">
        <f t="shared" si="536"/>
        <v/>
      </c>
      <c r="AH308" s="104" t="str">
        <f t="shared" si="537"/>
        <v/>
      </c>
      <c r="AI308" s="104" t="str">
        <f t="shared" si="538"/>
        <v/>
      </c>
      <c r="AJ308" s="114" t="str">
        <f>IF(AND(Q308&lt;&gt;"ERROR",UPPER('IP Rules'!D308)="GLOBAL",UPPER(N308)="ANY"),"All_IPs","")</f>
        <v/>
      </c>
      <c r="AK308" s="114" t="str">
        <f>IF(AND(Q308&lt;&gt;"ERROR",UPPER('IP Rules'!D308)="NATIONAL",UPPER(N308)="ANY"),"GRP_ALL_CNSP_SUBNETS","")</f>
        <v/>
      </c>
      <c r="AL308" s="104" t="str">
        <f>IF(LEN(TRIM(D308))=0,"",IF(AND(Q308&lt;&gt;"ERROR",UPPER('IP Rules'!H308)&lt;&gt;"ANY"),AI308&amp;N308&amp;"_"&amp;AG308,""))</f>
        <v/>
      </c>
      <c r="AM308" s="109" t="str">
        <f t="shared" si="539"/>
        <v>FAILED CHECKS</v>
      </c>
      <c r="AN308" s="2"/>
      <c r="AO308" s="62" t="str">
        <f t="shared" si="506"/>
        <v/>
      </c>
      <c r="AP308" s="26"/>
      <c r="AQ308" s="62" t="str">
        <f t="shared" si="540"/>
        <v/>
      </c>
      <c r="AR308" s="26"/>
      <c r="AS308" s="6">
        <f>'IP Rules'!F308</f>
        <v>0</v>
      </c>
      <c r="AT308" s="2"/>
      <c r="AU308" s="6">
        <f t="shared" si="541"/>
        <v>298</v>
      </c>
      <c r="AV308" s="2"/>
      <c r="AW308" s="46" t="str">
        <f>IF(ISBLANK('IP Rules'!L308),"",'IP Rules'!L308)</f>
        <v/>
      </c>
      <c r="AX308" s="2"/>
      <c r="AY308" s="52" t="str">
        <f t="shared" si="542"/>
        <v/>
      </c>
      <c r="AZ308" s="52" t="str">
        <f t="shared" si="543"/>
        <v/>
      </c>
      <c r="BA308" s="52" t="str">
        <f t="shared" si="544"/>
        <v/>
      </c>
      <c r="BB308" s="52" t="str">
        <f t="shared" si="545"/>
        <v/>
      </c>
      <c r="BC308" s="52" t="str">
        <f t="shared" si="546"/>
        <v/>
      </c>
      <c r="BD308" s="52" t="str">
        <f t="shared" si="547"/>
        <v/>
      </c>
      <c r="BE308" s="52" t="str">
        <f t="shared" si="548"/>
        <v/>
      </c>
      <c r="BF308" s="52" t="str">
        <f t="shared" si="549"/>
        <v/>
      </c>
      <c r="BG308" s="52" t="str">
        <f t="shared" si="550"/>
        <v/>
      </c>
      <c r="BH308" s="2"/>
      <c r="BI308" s="103" t="str">
        <f>IF(ISBLANK('IP Rules'!N308),"",'IP Rules'!N308)</f>
        <v/>
      </c>
      <c r="BJ308" s="110" t="str">
        <f t="shared" si="599"/>
        <v/>
      </c>
      <c r="BK308" s="109" t="str">
        <f t="shared" si="600"/>
        <v>MISSING</v>
      </c>
      <c r="BL308" s="109" t="str">
        <f t="shared" si="601"/>
        <v>MISSING</v>
      </c>
      <c r="BM308" s="109" t="str">
        <f t="shared" si="602"/>
        <v>MISSING</v>
      </c>
      <c r="BN308" s="110" t="str">
        <f t="shared" si="603"/>
        <v>ERROR</v>
      </c>
      <c r="BO308" s="111" t="str">
        <f t="shared" si="604"/>
        <v>ERROR</v>
      </c>
      <c r="BP308" s="111" t="str">
        <f t="shared" si="605"/>
        <v>ERROR</v>
      </c>
      <c r="BQ308" s="111" t="str">
        <f t="shared" si="606"/>
        <v>ERROR</v>
      </c>
      <c r="BR308" s="109" t="str">
        <f t="shared" si="607"/>
        <v>ERROR</v>
      </c>
      <c r="BS308" s="110" t="str">
        <f t="shared" si="608"/>
        <v>ERROR</v>
      </c>
      <c r="BT308" s="109" t="str">
        <f t="shared" si="551"/>
        <v>ERROR</v>
      </c>
      <c r="BU308" s="109" t="str">
        <f t="shared" si="552"/>
        <v>ERROR</v>
      </c>
      <c r="BV308" s="109" t="str">
        <f t="shared" si="553"/>
        <v>ERROR</v>
      </c>
      <c r="BW308" s="109" t="str">
        <f t="shared" si="554"/>
        <v>ERROR</v>
      </c>
      <c r="BX308" s="110" t="str">
        <f t="shared" si="609"/>
        <v>ERROR</v>
      </c>
      <c r="BY308" s="110" t="str">
        <f t="shared" si="597"/>
        <v/>
      </c>
      <c r="BZ308" s="117" t="str">
        <f t="shared" si="555"/>
        <v>OK</v>
      </c>
      <c r="CA308" s="104" t="str">
        <f t="shared" si="610"/>
        <v/>
      </c>
      <c r="CB308" s="104" t="str">
        <f t="shared" si="611"/>
        <v/>
      </c>
      <c r="CC308" s="104" t="str">
        <f t="shared" si="612"/>
        <v/>
      </c>
      <c r="CD308" s="109" t="str">
        <f t="shared" si="556"/>
        <v>FAILED CHECKS</v>
      </c>
      <c r="CE308" s="22"/>
      <c r="CF308" s="116" t="str">
        <f t="shared" si="613"/>
        <v>ERROR</v>
      </c>
      <c r="CG308" s="116" t="str">
        <f t="shared" si="614"/>
        <v>-</v>
      </c>
      <c r="CH308" s="116" t="str">
        <f t="shared" si="615"/>
        <v>-</v>
      </c>
      <c r="CI308" s="116" t="str">
        <f t="shared" si="616"/>
        <v>-</v>
      </c>
      <c r="CJ308" s="116">
        <f t="shared" si="557"/>
        <v>0</v>
      </c>
      <c r="CK308" s="116">
        <f t="shared" si="558"/>
        <v>0</v>
      </c>
      <c r="CL308" s="116">
        <f t="shared" si="559"/>
        <v>0</v>
      </c>
      <c r="CM308" s="116">
        <f t="shared" si="560"/>
        <v>0</v>
      </c>
      <c r="CN308" s="116">
        <f t="shared" si="561"/>
        <v>0</v>
      </c>
      <c r="CO308" s="116">
        <f t="shared" si="562"/>
        <v>0</v>
      </c>
      <c r="CP308" s="116">
        <f t="shared" si="563"/>
        <v>0</v>
      </c>
      <c r="CQ308" s="116">
        <f t="shared" si="564"/>
        <v>0</v>
      </c>
      <c r="CR308" s="116">
        <f t="shared" si="565"/>
        <v>0</v>
      </c>
      <c r="CS308" s="116">
        <f t="shared" si="566"/>
        <v>0</v>
      </c>
      <c r="CT308" s="116">
        <f t="shared" si="567"/>
        <v>0</v>
      </c>
      <c r="CU308" s="116">
        <f t="shared" si="568"/>
        <v>0</v>
      </c>
      <c r="CV308" s="116">
        <f t="shared" si="569"/>
        <v>0</v>
      </c>
      <c r="CW308" s="116">
        <f t="shared" si="570"/>
        <v>0</v>
      </c>
      <c r="CX308" s="116">
        <f t="shared" si="571"/>
        <v>0</v>
      </c>
      <c r="CY308" s="116">
        <f t="shared" si="572"/>
        <v>0</v>
      </c>
      <c r="CZ308" s="116">
        <f t="shared" si="573"/>
        <v>0</v>
      </c>
      <c r="DA308" s="116">
        <f t="shared" si="574"/>
        <v>0</v>
      </c>
      <c r="DB308" s="116">
        <f t="shared" si="575"/>
        <v>0</v>
      </c>
      <c r="DC308" s="116">
        <f t="shared" si="576"/>
        <v>0</v>
      </c>
      <c r="DD308" s="116">
        <f t="shared" si="577"/>
        <v>0</v>
      </c>
      <c r="DE308" s="116">
        <f t="shared" si="578"/>
        <v>0</v>
      </c>
      <c r="DF308" s="116">
        <f t="shared" si="579"/>
        <v>0</v>
      </c>
      <c r="DG308" s="116">
        <f t="shared" si="580"/>
        <v>0</v>
      </c>
      <c r="DH308" s="116">
        <f t="shared" si="581"/>
        <v>0</v>
      </c>
      <c r="DI308" s="116">
        <f t="shared" si="582"/>
        <v>0</v>
      </c>
      <c r="DJ308" s="116">
        <f t="shared" si="583"/>
        <v>0</v>
      </c>
      <c r="DK308" s="116">
        <f t="shared" si="584"/>
        <v>0</v>
      </c>
      <c r="DL308" s="116">
        <f t="shared" si="585"/>
        <v>0</v>
      </c>
      <c r="DM308" s="116">
        <f t="shared" si="586"/>
        <v>0</v>
      </c>
      <c r="DN308" s="116">
        <f t="shared" si="587"/>
        <v>0</v>
      </c>
      <c r="DO308" s="116">
        <f t="shared" si="588"/>
        <v>0</v>
      </c>
      <c r="DP308" s="116">
        <f t="shared" si="589"/>
        <v>0</v>
      </c>
      <c r="DQ308" s="116">
        <f t="shared" si="590"/>
        <v>0</v>
      </c>
      <c r="DR308" s="116">
        <f t="shared" si="591"/>
        <v>0</v>
      </c>
      <c r="DS308" s="116">
        <f t="shared" si="592"/>
        <v>0</v>
      </c>
      <c r="DT308" s="116">
        <f t="shared" si="598"/>
        <v>0</v>
      </c>
      <c r="DU308" s="116">
        <f t="shared" si="593"/>
        <v>0</v>
      </c>
      <c r="DV308" s="116">
        <f t="shared" si="617"/>
        <v>0</v>
      </c>
      <c r="DW308" s="116">
        <f t="shared" si="618"/>
        <v>0</v>
      </c>
      <c r="DX308" s="114" t="b">
        <f t="shared" si="507"/>
        <v>0</v>
      </c>
      <c r="DY308" s="116" t="str">
        <f t="shared" si="594"/>
        <v>FAILED CHECKS</v>
      </c>
      <c r="DZ308" s="2"/>
      <c r="EA308" s="105" t="str">
        <f t="shared" si="508"/>
        <v/>
      </c>
      <c r="EB308" s="2"/>
      <c r="EC308" s="105" t="str">
        <f t="shared" si="509"/>
        <v/>
      </c>
      <c r="ED308" s="2"/>
      <c r="EE308" s="105" t="str">
        <f t="shared" si="510"/>
        <v/>
      </c>
      <c r="EF308" s="2"/>
      <c r="EG308" s="6">
        <f t="shared" si="596"/>
        <v>298</v>
      </c>
      <c r="EH308" s="2"/>
      <c r="EI308" s="29" t="str">
        <f>IF(ISBLANK('IP Rules'!P308),"",'IP Rules'!P308)</f>
        <v/>
      </c>
      <c r="EJ308" s="2"/>
      <c r="EK308" s="29" t="str">
        <f>IF(ISBLANK('IP Rules'!R308),"",'IP Rules'!R308)</f>
        <v/>
      </c>
      <c r="EL308" s="2"/>
      <c r="EM308" s="29" t="str">
        <f>IF(ISBLANK('IP Rules'!T308),"",'IP Rules'!T308)</f>
        <v/>
      </c>
      <c r="EN308" s="2"/>
      <c r="EO308" s="7" t="str">
        <f t="shared" si="501"/>
        <v>NO</v>
      </c>
      <c r="EP308" s="7" t="str">
        <f t="shared" si="502"/>
        <v>NO</v>
      </c>
      <c r="EQ308" s="7" t="str">
        <f t="shared" si="503"/>
        <v/>
      </c>
      <c r="ER308" s="7" t="str">
        <f t="shared" si="504"/>
        <v/>
      </c>
      <c r="ES308" s="7" t="str">
        <f>IF(AND(ISNUMBER('IP Rules'!R308),'IP Rules'!R308&gt;=0,'IP Rules'!R308&lt;=65535),"GOOD","BAD")</f>
        <v>BAD</v>
      </c>
      <c r="ET308" s="7" t="str">
        <f>IF(OR(AND(ISNUMBER('IP Rules'!T308),'IP Rules'!T308&gt;=1,'IP Rules'!T308&lt;=65535,'IP Rules'!R308&lt;'IP Rules'!T308),'IP Rules'!T308=""),"GOOD","BAD")</f>
        <v>GOOD</v>
      </c>
      <c r="EU308" s="9" t="str">
        <f t="shared" si="505"/>
        <v/>
      </c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</row>
    <row r="309" spans="1:211" ht="15.75" thickBot="1">
      <c r="A309" s="2"/>
      <c r="B309" s="6">
        <f t="shared" si="595"/>
        <v>299</v>
      </c>
      <c r="C309" s="2"/>
      <c r="D309" s="48" t="str">
        <f>IF(ISBLANK('IP Rules'!H309),"",'IP Rules'!H309)</f>
        <v/>
      </c>
      <c r="E309" s="52" t="str">
        <f t="shared" si="511"/>
        <v/>
      </c>
      <c r="F309" s="52" t="str">
        <f t="shared" si="512"/>
        <v/>
      </c>
      <c r="G309" s="52" t="str">
        <f t="shared" si="513"/>
        <v/>
      </c>
      <c r="H309" s="52" t="str">
        <f t="shared" si="514"/>
        <v/>
      </c>
      <c r="I309" s="52" t="str">
        <f t="shared" si="515"/>
        <v/>
      </c>
      <c r="J309" s="52" t="str">
        <f t="shared" si="516"/>
        <v/>
      </c>
      <c r="K309" s="52" t="str">
        <f t="shared" si="517"/>
        <v/>
      </c>
      <c r="L309" s="52" t="str">
        <f t="shared" si="518"/>
        <v/>
      </c>
      <c r="M309" s="2"/>
      <c r="N309" s="52" t="str">
        <f t="shared" si="519"/>
        <v/>
      </c>
      <c r="O309" s="2"/>
      <c r="P309" s="103" t="str">
        <f>IF(UPPER('IP Rules'!H309)="ANY","",IF(LEN(TRIM('IP Rules'!J309))=0,"",'IP Rules'!J309))</f>
        <v/>
      </c>
      <c r="Q309" s="7" t="str">
        <f t="shared" si="520"/>
        <v/>
      </c>
      <c r="R309" s="109" t="str">
        <f t="shared" si="521"/>
        <v>MISSING</v>
      </c>
      <c r="S309" s="109" t="str">
        <f t="shared" si="522"/>
        <v>MISSING</v>
      </c>
      <c r="T309" s="109" t="str">
        <f t="shared" si="523"/>
        <v>MISSING</v>
      </c>
      <c r="U309" s="110" t="str">
        <f t="shared" si="524"/>
        <v>ERROR</v>
      </c>
      <c r="V309" s="111" t="str">
        <f t="shared" si="525"/>
        <v>ERROR</v>
      </c>
      <c r="W309" s="111" t="str">
        <f t="shared" si="526"/>
        <v>ERROR</v>
      </c>
      <c r="X309" s="111" t="str">
        <f t="shared" si="527"/>
        <v>ERROR</v>
      </c>
      <c r="Y309" s="109" t="str">
        <f t="shared" si="528"/>
        <v>ERROR</v>
      </c>
      <c r="Z309" s="110" t="str">
        <f t="shared" si="529"/>
        <v>ERROR</v>
      </c>
      <c r="AA309" s="109" t="str">
        <f t="shared" si="530"/>
        <v>ERROR</v>
      </c>
      <c r="AB309" s="109" t="str">
        <f t="shared" si="531"/>
        <v>ERROR</v>
      </c>
      <c r="AC309" s="109" t="str">
        <f t="shared" si="532"/>
        <v>ERROR</v>
      </c>
      <c r="AD309" s="109" t="str">
        <f t="shared" si="533"/>
        <v>ERROR</v>
      </c>
      <c r="AE309" s="110" t="str">
        <f t="shared" si="534"/>
        <v>ERROR</v>
      </c>
      <c r="AF309" s="7" t="str">
        <f t="shared" si="535"/>
        <v/>
      </c>
      <c r="AG309" s="104" t="str">
        <f t="shared" si="536"/>
        <v/>
      </c>
      <c r="AH309" s="104" t="str">
        <f t="shared" si="537"/>
        <v/>
      </c>
      <c r="AI309" s="104" t="str">
        <f t="shared" si="538"/>
        <v/>
      </c>
      <c r="AJ309" s="114" t="str">
        <f>IF(AND(Q309&lt;&gt;"ERROR",UPPER('IP Rules'!D309)="GLOBAL",UPPER(N309)="ANY"),"All_IPs","")</f>
        <v/>
      </c>
      <c r="AK309" s="114" t="str">
        <f>IF(AND(Q309&lt;&gt;"ERROR",UPPER('IP Rules'!D309)="NATIONAL",UPPER(N309)="ANY"),"GRP_ALL_CNSP_SUBNETS","")</f>
        <v/>
      </c>
      <c r="AL309" s="104" t="str">
        <f>IF(LEN(TRIM(D309))=0,"",IF(AND(Q309&lt;&gt;"ERROR",UPPER('IP Rules'!H309)&lt;&gt;"ANY"),AI309&amp;N309&amp;"_"&amp;AG309,""))</f>
        <v/>
      </c>
      <c r="AM309" s="109" t="str">
        <f t="shared" si="539"/>
        <v>FAILED CHECKS</v>
      </c>
      <c r="AN309" s="2"/>
      <c r="AO309" s="62" t="str">
        <f t="shared" si="506"/>
        <v/>
      </c>
      <c r="AP309" s="26"/>
      <c r="AQ309" s="62" t="str">
        <f t="shared" si="540"/>
        <v/>
      </c>
      <c r="AR309" s="26"/>
      <c r="AS309" s="6">
        <f>'IP Rules'!F309</f>
        <v>0</v>
      </c>
      <c r="AT309" s="2"/>
      <c r="AU309" s="6">
        <f t="shared" si="541"/>
        <v>299</v>
      </c>
      <c r="AV309" s="2"/>
      <c r="AW309" s="46" t="str">
        <f>IF(ISBLANK('IP Rules'!L309),"",'IP Rules'!L309)</f>
        <v/>
      </c>
      <c r="AX309" s="2"/>
      <c r="AY309" s="52" t="str">
        <f t="shared" si="542"/>
        <v/>
      </c>
      <c r="AZ309" s="52" t="str">
        <f t="shared" si="543"/>
        <v/>
      </c>
      <c r="BA309" s="52" t="str">
        <f t="shared" si="544"/>
        <v/>
      </c>
      <c r="BB309" s="52" t="str">
        <f t="shared" si="545"/>
        <v/>
      </c>
      <c r="BC309" s="52" t="str">
        <f t="shared" si="546"/>
        <v/>
      </c>
      <c r="BD309" s="52" t="str">
        <f t="shared" si="547"/>
        <v/>
      </c>
      <c r="BE309" s="52" t="str">
        <f t="shared" si="548"/>
        <v/>
      </c>
      <c r="BF309" s="52" t="str">
        <f t="shared" si="549"/>
        <v/>
      </c>
      <c r="BG309" s="52" t="str">
        <f t="shared" si="550"/>
        <v/>
      </c>
      <c r="BH309" s="2"/>
      <c r="BI309" s="103" t="str">
        <f>IF(ISBLANK('IP Rules'!N309),"",'IP Rules'!N309)</f>
        <v/>
      </c>
      <c r="BJ309" s="110" t="str">
        <f t="shared" si="599"/>
        <v/>
      </c>
      <c r="BK309" s="109" t="str">
        <f t="shared" si="600"/>
        <v>MISSING</v>
      </c>
      <c r="BL309" s="109" t="str">
        <f t="shared" si="601"/>
        <v>MISSING</v>
      </c>
      <c r="BM309" s="109" t="str">
        <f t="shared" si="602"/>
        <v>MISSING</v>
      </c>
      <c r="BN309" s="110" t="str">
        <f t="shared" si="603"/>
        <v>ERROR</v>
      </c>
      <c r="BO309" s="111" t="str">
        <f t="shared" si="604"/>
        <v>ERROR</v>
      </c>
      <c r="BP309" s="111" t="str">
        <f t="shared" si="605"/>
        <v>ERROR</v>
      </c>
      <c r="BQ309" s="111" t="str">
        <f t="shared" si="606"/>
        <v>ERROR</v>
      </c>
      <c r="BR309" s="109" t="str">
        <f t="shared" si="607"/>
        <v>ERROR</v>
      </c>
      <c r="BS309" s="110" t="str">
        <f t="shared" si="608"/>
        <v>ERROR</v>
      </c>
      <c r="BT309" s="109" t="str">
        <f t="shared" si="551"/>
        <v>ERROR</v>
      </c>
      <c r="BU309" s="109" t="str">
        <f t="shared" si="552"/>
        <v>ERROR</v>
      </c>
      <c r="BV309" s="109" t="str">
        <f t="shared" si="553"/>
        <v>ERROR</v>
      </c>
      <c r="BW309" s="109" t="str">
        <f t="shared" si="554"/>
        <v>ERROR</v>
      </c>
      <c r="BX309" s="110" t="str">
        <f t="shared" si="609"/>
        <v>ERROR</v>
      </c>
      <c r="BY309" s="110" t="str">
        <f t="shared" si="597"/>
        <v/>
      </c>
      <c r="BZ309" s="117" t="str">
        <f t="shared" si="555"/>
        <v>OK</v>
      </c>
      <c r="CA309" s="104" t="str">
        <f t="shared" si="610"/>
        <v/>
      </c>
      <c r="CB309" s="104" t="str">
        <f t="shared" si="611"/>
        <v/>
      </c>
      <c r="CC309" s="104" t="str">
        <f t="shared" si="612"/>
        <v/>
      </c>
      <c r="CD309" s="109" t="str">
        <f t="shared" si="556"/>
        <v>FAILED CHECKS</v>
      </c>
      <c r="CE309" s="22"/>
      <c r="CF309" s="116" t="str">
        <f t="shared" si="613"/>
        <v>ERROR</v>
      </c>
      <c r="CG309" s="116" t="str">
        <f t="shared" si="614"/>
        <v>-</v>
      </c>
      <c r="CH309" s="116" t="str">
        <f t="shared" si="615"/>
        <v>-</v>
      </c>
      <c r="CI309" s="116" t="str">
        <f t="shared" si="616"/>
        <v>-</v>
      </c>
      <c r="CJ309" s="116">
        <f t="shared" si="557"/>
        <v>0</v>
      </c>
      <c r="CK309" s="116">
        <f t="shared" si="558"/>
        <v>0</v>
      </c>
      <c r="CL309" s="116">
        <f t="shared" si="559"/>
        <v>0</v>
      </c>
      <c r="CM309" s="116">
        <f t="shared" si="560"/>
        <v>0</v>
      </c>
      <c r="CN309" s="116">
        <f t="shared" si="561"/>
        <v>0</v>
      </c>
      <c r="CO309" s="116">
        <f t="shared" si="562"/>
        <v>0</v>
      </c>
      <c r="CP309" s="116">
        <f t="shared" si="563"/>
        <v>0</v>
      </c>
      <c r="CQ309" s="116">
        <f t="shared" si="564"/>
        <v>0</v>
      </c>
      <c r="CR309" s="116">
        <f t="shared" si="565"/>
        <v>0</v>
      </c>
      <c r="CS309" s="116">
        <f t="shared" si="566"/>
        <v>0</v>
      </c>
      <c r="CT309" s="116">
        <f t="shared" si="567"/>
        <v>0</v>
      </c>
      <c r="CU309" s="116">
        <f t="shared" si="568"/>
        <v>0</v>
      </c>
      <c r="CV309" s="116">
        <f t="shared" si="569"/>
        <v>0</v>
      </c>
      <c r="CW309" s="116">
        <f t="shared" si="570"/>
        <v>0</v>
      </c>
      <c r="CX309" s="116">
        <f t="shared" si="571"/>
        <v>0</v>
      </c>
      <c r="CY309" s="116">
        <f t="shared" si="572"/>
        <v>0</v>
      </c>
      <c r="CZ309" s="116">
        <f t="shared" si="573"/>
        <v>0</v>
      </c>
      <c r="DA309" s="116">
        <f t="shared" si="574"/>
        <v>0</v>
      </c>
      <c r="DB309" s="116">
        <f t="shared" si="575"/>
        <v>0</v>
      </c>
      <c r="DC309" s="116">
        <f t="shared" si="576"/>
        <v>0</v>
      </c>
      <c r="DD309" s="116">
        <f t="shared" si="577"/>
        <v>0</v>
      </c>
      <c r="DE309" s="116">
        <f t="shared" si="578"/>
        <v>0</v>
      </c>
      <c r="DF309" s="116">
        <f t="shared" si="579"/>
        <v>0</v>
      </c>
      <c r="DG309" s="116">
        <f t="shared" si="580"/>
        <v>0</v>
      </c>
      <c r="DH309" s="116">
        <f t="shared" si="581"/>
        <v>0</v>
      </c>
      <c r="DI309" s="116">
        <f t="shared" si="582"/>
        <v>0</v>
      </c>
      <c r="DJ309" s="116">
        <f t="shared" si="583"/>
        <v>0</v>
      </c>
      <c r="DK309" s="116">
        <f t="shared" si="584"/>
        <v>0</v>
      </c>
      <c r="DL309" s="116">
        <f t="shared" si="585"/>
        <v>0</v>
      </c>
      <c r="DM309" s="116">
        <f t="shared" si="586"/>
        <v>0</v>
      </c>
      <c r="DN309" s="116">
        <f t="shared" si="587"/>
        <v>0</v>
      </c>
      <c r="DO309" s="116">
        <f t="shared" si="588"/>
        <v>0</v>
      </c>
      <c r="DP309" s="116">
        <f t="shared" si="589"/>
        <v>0</v>
      </c>
      <c r="DQ309" s="116">
        <f t="shared" si="590"/>
        <v>0</v>
      </c>
      <c r="DR309" s="116">
        <f t="shared" si="591"/>
        <v>0</v>
      </c>
      <c r="DS309" s="116">
        <f t="shared" si="592"/>
        <v>0</v>
      </c>
      <c r="DT309" s="116">
        <f t="shared" si="598"/>
        <v>0</v>
      </c>
      <c r="DU309" s="116">
        <f t="shared" si="593"/>
        <v>0</v>
      </c>
      <c r="DV309" s="116">
        <f t="shared" si="617"/>
        <v>0</v>
      </c>
      <c r="DW309" s="116">
        <f t="shared" si="618"/>
        <v>0</v>
      </c>
      <c r="DX309" s="114" t="b">
        <f t="shared" si="507"/>
        <v>0</v>
      </c>
      <c r="DY309" s="116" t="str">
        <f t="shared" si="594"/>
        <v>FAILED CHECKS</v>
      </c>
      <c r="DZ309" s="2"/>
      <c r="EA309" s="105" t="str">
        <f t="shared" si="508"/>
        <v/>
      </c>
      <c r="EB309" s="2"/>
      <c r="EC309" s="105" t="str">
        <f t="shared" si="509"/>
        <v/>
      </c>
      <c r="ED309" s="2"/>
      <c r="EE309" s="105" t="str">
        <f t="shared" si="510"/>
        <v/>
      </c>
      <c r="EF309" s="2"/>
      <c r="EG309" s="6">
        <f t="shared" si="596"/>
        <v>299</v>
      </c>
      <c r="EH309" s="2"/>
      <c r="EI309" s="29" t="str">
        <f>IF(ISBLANK('IP Rules'!P309),"",'IP Rules'!P309)</f>
        <v/>
      </c>
      <c r="EJ309" s="2"/>
      <c r="EK309" s="29" t="str">
        <f>IF(ISBLANK('IP Rules'!R309),"",'IP Rules'!R309)</f>
        <v/>
      </c>
      <c r="EL309" s="2"/>
      <c r="EM309" s="29" t="str">
        <f>IF(ISBLANK('IP Rules'!T309),"",'IP Rules'!T309)</f>
        <v/>
      </c>
      <c r="EN309" s="2"/>
      <c r="EO309" s="7" t="str">
        <f t="shared" si="501"/>
        <v>NO</v>
      </c>
      <c r="EP309" s="7" t="str">
        <f t="shared" si="502"/>
        <v>NO</v>
      </c>
      <c r="EQ309" s="7" t="str">
        <f t="shared" si="503"/>
        <v/>
      </c>
      <c r="ER309" s="7" t="str">
        <f t="shared" si="504"/>
        <v/>
      </c>
      <c r="ES309" s="7" t="str">
        <f>IF(AND(ISNUMBER('IP Rules'!R309),'IP Rules'!R309&gt;=0,'IP Rules'!R309&lt;=65535),"GOOD","BAD")</f>
        <v>BAD</v>
      </c>
      <c r="ET309" s="7" t="str">
        <f>IF(OR(AND(ISNUMBER('IP Rules'!T309),'IP Rules'!T309&gt;=1,'IP Rules'!T309&lt;=65535,'IP Rules'!R309&lt;'IP Rules'!T309),'IP Rules'!T309=""),"GOOD","BAD")</f>
        <v>GOOD</v>
      </c>
      <c r="EU309" s="9" t="str">
        <f t="shared" si="505"/>
        <v/>
      </c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</row>
    <row r="310" spans="1:211" ht="15.75" thickBot="1">
      <c r="A310" s="2"/>
      <c r="B310" s="6">
        <f t="shared" si="595"/>
        <v>300</v>
      </c>
      <c r="C310" s="2"/>
      <c r="D310" s="48" t="str">
        <f>IF(ISBLANK('IP Rules'!H310),"",'IP Rules'!H310)</f>
        <v/>
      </c>
      <c r="E310" s="52" t="str">
        <f t="shared" si="511"/>
        <v/>
      </c>
      <c r="F310" s="52" t="str">
        <f t="shared" si="512"/>
        <v/>
      </c>
      <c r="G310" s="52" t="str">
        <f t="shared" si="513"/>
        <v/>
      </c>
      <c r="H310" s="52" t="str">
        <f t="shared" si="514"/>
        <v/>
      </c>
      <c r="I310" s="52" t="str">
        <f t="shared" si="515"/>
        <v/>
      </c>
      <c r="J310" s="52" t="str">
        <f t="shared" si="516"/>
        <v/>
      </c>
      <c r="K310" s="52" t="str">
        <f t="shared" si="517"/>
        <v/>
      </c>
      <c r="L310" s="52" t="str">
        <f t="shared" si="518"/>
        <v/>
      </c>
      <c r="M310" s="2"/>
      <c r="N310" s="52" t="str">
        <f t="shared" si="519"/>
        <v/>
      </c>
      <c r="O310" s="2"/>
      <c r="P310" s="103" t="str">
        <f>IF(UPPER('IP Rules'!H310)="ANY","",IF(LEN(TRIM('IP Rules'!J310))=0,"",'IP Rules'!J310))</f>
        <v/>
      </c>
      <c r="Q310" s="7" t="str">
        <f t="shared" si="520"/>
        <v/>
      </c>
      <c r="R310" s="109" t="str">
        <f t="shared" si="521"/>
        <v>MISSING</v>
      </c>
      <c r="S310" s="109" t="str">
        <f t="shared" si="522"/>
        <v>MISSING</v>
      </c>
      <c r="T310" s="109" t="str">
        <f t="shared" si="523"/>
        <v>MISSING</v>
      </c>
      <c r="U310" s="110" t="str">
        <f t="shared" si="524"/>
        <v>ERROR</v>
      </c>
      <c r="V310" s="111" t="str">
        <f t="shared" si="525"/>
        <v>ERROR</v>
      </c>
      <c r="W310" s="111" t="str">
        <f t="shared" si="526"/>
        <v>ERROR</v>
      </c>
      <c r="X310" s="111" t="str">
        <f t="shared" si="527"/>
        <v>ERROR</v>
      </c>
      <c r="Y310" s="109" t="str">
        <f t="shared" si="528"/>
        <v>ERROR</v>
      </c>
      <c r="Z310" s="110" t="str">
        <f t="shared" si="529"/>
        <v>ERROR</v>
      </c>
      <c r="AA310" s="109" t="str">
        <f t="shared" si="530"/>
        <v>ERROR</v>
      </c>
      <c r="AB310" s="109" t="str">
        <f t="shared" si="531"/>
        <v>ERROR</v>
      </c>
      <c r="AC310" s="109" t="str">
        <f t="shared" si="532"/>
        <v>ERROR</v>
      </c>
      <c r="AD310" s="109" t="str">
        <f t="shared" si="533"/>
        <v>ERROR</v>
      </c>
      <c r="AE310" s="110" t="str">
        <f t="shared" si="534"/>
        <v>ERROR</v>
      </c>
      <c r="AF310" s="7" t="str">
        <f t="shared" si="535"/>
        <v/>
      </c>
      <c r="AG310" s="104" t="str">
        <f t="shared" si="536"/>
        <v/>
      </c>
      <c r="AH310" s="104" t="str">
        <f t="shared" si="537"/>
        <v/>
      </c>
      <c r="AI310" s="104" t="str">
        <f t="shared" si="538"/>
        <v/>
      </c>
      <c r="AJ310" s="114" t="str">
        <f>IF(AND(Q310&lt;&gt;"ERROR",UPPER('IP Rules'!D310)="GLOBAL",UPPER(N310)="ANY"),"All_IPs","")</f>
        <v/>
      </c>
      <c r="AK310" s="114" t="str">
        <f>IF(AND(Q310&lt;&gt;"ERROR",UPPER('IP Rules'!D310)="NATIONAL",UPPER(N310)="ANY"),"GRP_ALL_CNSP_SUBNETS","")</f>
        <v/>
      </c>
      <c r="AL310" s="104" t="str">
        <f>IF(LEN(TRIM(D310))=0,"",IF(AND(Q310&lt;&gt;"ERROR",UPPER('IP Rules'!H310)&lt;&gt;"ANY"),AI310&amp;N310&amp;"_"&amp;AG310,""))</f>
        <v/>
      </c>
      <c r="AM310" s="109" t="str">
        <f t="shared" si="539"/>
        <v>FAILED CHECKS</v>
      </c>
      <c r="AN310" s="2"/>
      <c r="AO310" s="62" t="str">
        <f t="shared" si="506"/>
        <v/>
      </c>
      <c r="AP310" s="26"/>
      <c r="AQ310" s="62" t="str">
        <f t="shared" si="540"/>
        <v/>
      </c>
      <c r="AR310" s="26"/>
      <c r="AS310" s="6">
        <f>'IP Rules'!F310</f>
        <v>0</v>
      </c>
      <c r="AT310" s="2"/>
      <c r="AU310" s="6">
        <f t="shared" si="541"/>
        <v>300</v>
      </c>
      <c r="AV310" s="2"/>
      <c r="AW310" s="46" t="str">
        <f>IF(ISBLANK('IP Rules'!L310),"",'IP Rules'!L310)</f>
        <v/>
      </c>
      <c r="AX310" s="2"/>
      <c r="AY310" s="52" t="str">
        <f t="shared" si="542"/>
        <v/>
      </c>
      <c r="AZ310" s="52" t="str">
        <f t="shared" si="543"/>
        <v/>
      </c>
      <c r="BA310" s="52" t="str">
        <f t="shared" si="544"/>
        <v/>
      </c>
      <c r="BB310" s="52" t="str">
        <f t="shared" si="545"/>
        <v/>
      </c>
      <c r="BC310" s="52" t="str">
        <f t="shared" si="546"/>
        <v/>
      </c>
      <c r="BD310" s="52" t="str">
        <f t="shared" si="547"/>
        <v/>
      </c>
      <c r="BE310" s="52" t="str">
        <f t="shared" si="548"/>
        <v/>
      </c>
      <c r="BF310" s="52" t="str">
        <f t="shared" si="549"/>
        <v/>
      </c>
      <c r="BG310" s="52" t="str">
        <f t="shared" si="550"/>
        <v/>
      </c>
      <c r="BH310" s="2"/>
      <c r="BI310" s="103" t="str">
        <f>IF(ISBLANK('IP Rules'!N310),"",'IP Rules'!N310)</f>
        <v/>
      </c>
      <c r="BJ310" s="110" t="str">
        <f t="shared" si="599"/>
        <v/>
      </c>
      <c r="BK310" s="109" t="str">
        <f t="shared" si="600"/>
        <v>MISSING</v>
      </c>
      <c r="BL310" s="109" t="str">
        <f t="shared" si="601"/>
        <v>MISSING</v>
      </c>
      <c r="BM310" s="109" t="str">
        <f t="shared" si="602"/>
        <v>MISSING</v>
      </c>
      <c r="BN310" s="110" t="str">
        <f t="shared" si="603"/>
        <v>ERROR</v>
      </c>
      <c r="BO310" s="111" t="str">
        <f t="shared" si="604"/>
        <v>ERROR</v>
      </c>
      <c r="BP310" s="111" t="str">
        <f t="shared" si="605"/>
        <v>ERROR</v>
      </c>
      <c r="BQ310" s="111" t="str">
        <f t="shared" si="606"/>
        <v>ERROR</v>
      </c>
      <c r="BR310" s="109" t="str">
        <f t="shared" si="607"/>
        <v>ERROR</v>
      </c>
      <c r="BS310" s="110" t="str">
        <f t="shared" si="608"/>
        <v>ERROR</v>
      </c>
      <c r="BT310" s="109" t="str">
        <f t="shared" si="551"/>
        <v>ERROR</v>
      </c>
      <c r="BU310" s="109" t="str">
        <f t="shared" si="552"/>
        <v>ERROR</v>
      </c>
      <c r="BV310" s="109" t="str">
        <f t="shared" si="553"/>
        <v>ERROR</v>
      </c>
      <c r="BW310" s="109" t="str">
        <f t="shared" si="554"/>
        <v>ERROR</v>
      </c>
      <c r="BX310" s="110" t="str">
        <f t="shared" si="609"/>
        <v>ERROR</v>
      </c>
      <c r="BY310" s="110" t="str">
        <f t="shared" si="597"/>
        <v/>
      </c>
      <c r="BZ310" s="117" t="str">
        <f t="shared" si="555"/>
        <v>OK</v>
      </c>
      <c r="CA310" s="104" t="str">
        <f t="shared" si="610"/>
        <v/>
      </c>
      <c r="CB310" s="104" t="str">
        <f t="shared" si="611"/>
        <v/>
      </c>
      <c r="CC310" s="104" t="str">
        <f t="shared" si="612"/>
        <v/>
      </c>
      <c r="CD310" s="109" t="str">
        <f t="shared" si="556"/>
        <v>FAILED CHECKS</v>
      </c>
      <c r="CE310" s="22"/>
      <c r="CF310" s="116" t="str">
        <f t="shared" si="613"/>
        <v>ERROR</v>
      </c>
      <c r="CG310" s="116" t="str">
        <f t="shared" si="614"/>
        <v>-</v>
      </c>
      <c r="CH310" s="116" t="str">
        <f t="shared" si="615"/>
        <v>-</v>
      </c>
      <c r="CI310" s="116" t="str">
        <f t="shared" si="616"/>
        <v>-</v>
      </c>
      <c r="CJ310" s="116">
        <f t="shared" si="557"/>
        <v>0</v>
      </c>
      <c r="CK310" s="116">
        <f t="shared" si="558"/>
        <v>0</v>
      </c>
      <c r="CL310" s="116">
        <f t="shared" si="559"/>
        <v>0</v>
      </c>
      <c r="CM310" s="116">
        <f t="shared" si="560"/>
        <v>0</v>
      </c>
      <c r="CN310" s="116">
        <f t="shared" si="561"/>
        <v>0</v>
      </c>
      <c r="CO310" s="116">
        <f t="shared" si="562"/>
        <v>0</v>
      </c>
      <c r="CP310" s="116">
        <f t="shared" si="563"/>
        <v>0</v>
      </c>
      <c r="CQ310" s="116">
        <f t="shared" si="564"/>
        <v>0</v>
      </c>
      <c r="CR310" s="116">
        <f t="shared" si="565"/>
        <v>0</v>
      </c>
      <c r="CS310" s="116">
        <f t="shared" si="566"/>
        <v>0</v>
      </c>
      <c r="CT310" s="116">
        <f t="shared" si="567"/>
        <v>0</v>
      </c>
      <c r="CU310" s="116">
        <f t="shared" si="568"/>
        <v>0</v>
      </c>
      <c r="CV310" s="116">
        <f t="shared" si="569"/>
        <v>0</v>
      </c>
      <c r="CW310" s="116">
        <f t="shared" si="570"/>
        <v>0</v>
      </c>
      <c r="CX310" s="116">
        <f t="shared" si="571"/>
        <v>0</v>
      </c>
      <c r="CY310" s="116">
        <f t="shared" si="572"/>
        <v>0</v>
      </c>
      <c r="CZ310" s="116">
        <f t="shared" si="573"/>
        <v>0</v>
      </c>
      <c r="DA310" s="116">
        <f t="shared" si="574"/>
        <v>0</v>
      </c>
      <c r="DB310" s="116">
        <f t="shared" si="575"/>
        <v>0</v>
      </c>
      <c r="DC310" s="116">
        <f t="shared" si="576"/>
        <v>0</v>
      </c>
      <c r="DD310" s="116">
        <f t="shared" si="577"/>
        <v>0</v>
      </c>
      <c r="DE310" s="116">
        <f t="shared" si="578"/>
        <v>0</v>
      </c>
      <c r="DF310" s="116">
        <f t="shared" si="579"/>
        <v>0</v>
      </c>
      <c r="DG310" s="116">
        <f t="shared" si="580"/>
        <v>0</v>
      </c>
      <c r="DH310" s="116">
        <f t="shared" si="581"/>
        <v>0</v>
      </c>
      <c r="DI310" s="116">
        <f t="shared" si="582"/>
        <v>0</v>
      </c>
      <c r="DJ310" s="116">
        <f t="shared" si="583"/>
        <v>0</v>
      </c>
      <c r="DK310" s="116">
        <f t="shared" si="584"/>
        <v>0</v>
      </c>
      <c r="DL310" s="116">
        <f t="shared" si="585"/>
        <v>0</v>
      </c>
      <c r="DM310" s="116">
        <f t="shared" si="586"/>
        <v>0</v>
      </c>
      <c r="DN310" s="116">
        <f t="shared" si="587"/>
        <v>0</v>
      </c>
      <c r="DO310" s="116">
        <f t="shared" si="588"/>
        <v>0</v>
      </c>
      <c r="DP310" s="116">
        <f t="shared" si="589"/>
        <v>0</v>
      </c>
      <c r="DQ310" s="116">
        <f t="shared" si="590"/>
        <v>0</v>
      </c>
      <c r="DR310" s="116">
        <f t="shared" si="591"/>
        <v>0</v>
      </c>
      <c r="DS310" s="116">
        <f t="shared" si="592"/>
        <v>0</v>
      </c>
      <c r="DT310" s="116">
        <f t="shared" si="598"/>
        <v>0</v>
      </c>
      <c r="DU310" s="116">
        <f t="shared" si="593"/>
        <v>0</v>
      </c>
      <c r="DV310" s="116">
        <f t="shared" si="617"/>
        <v>0</v>
      </c>
      <c r="DW310" s="116">
        <f t="shared" si="618"/>
        <v>0</v>
      </c>
      <c r="DX310" s="114" t="b">
        <f t="shared" si="507"/>
        <v>0</v>
      </c>
      <c r="DY310" s="116" t="str">
        <f t="shared" si="594"/>
        <v>FAILED CHECKS</v>
      </c>
      <c r="DZ310" s="2"/>
      <c r="EA310" s="105" t="str">
        <f t="shared" si="508"/>
        <v/>
      </c>
      <c r="EB310" s="2"/>
      <c r="EC310" s="105" t="str">
        <f t="shared" si="509"/>
        <v/>
      </c>
      <c r="ED310" s="2"/>
      <c r="EE310" s="105" t="str">
        <f t="shared" si="510"/>
        <v/>
      </c>
      <c r="EF310" s="2"/>
      <c r="EG310" s="6">
        <f t="shared" si="596"/>
        <v>300</v>
      </c>
      <c r="EH310" s="2"/>
      <c r="EI310" s="29" t="str">
        <f>IF(ISBLANK('IP Rules'!P310),"",'IP Rules'!P310)</f>
        <v/>
      </c>
      <c r="EJ310" s="2"/>
      <c r="EK310" s="29" t="str">
        <f>IF(ISBLANK('IP Rules'!R310),"",'IP Rules'!R310)</f>
        <v/>
      </c>
      <c r="EL310" s="2"/>
      <c r="EM310" s="29" t="str">
        <f>IF(ISBLANK('IP Rules'!T310),"",'IP Rules'!T310)</f>
        <v/>
      </c>
      <c r="EN310" s="2"/>
      <c r="EO310" s="7" t="str">
        <f t="shared" si="501"/>
        <v>NO</v>
      </c>
      <c r="EP310" s="7" t="str">
        <f t="shared" si="502"/>
        <v>NO</v>
      </c>
      <c r="EQ310" s="7" t="str">
        <f t="shared" si="503"/>
        <v/>
      </c>
      <c r="ER310" s="7" t="str">
        <f t="shared" si="504"/>
        <v/>
      </c>
      <c r="ES310" s="7" t="str">
        <f>IF(AND(ISNUMBER('IP Rules'!R310),'IP Rules'!R310&gt;=0,'IP Rules'!R310&lt;=65535),"GOOD","BAD")</f>
        <v>BAD</v>
      </c>
      <c r="ET310" s="7" t="str">
        <f>IF(OR(AND(ISNUMBER('IP Rules'!T310),'IP Rules'!T310&gt;=1,'IP Rules'!T310&lt;=65535,'IP Rules'!R310&lt;'IP Rules'!T310),'IP Rules'!T310=""),"GOOD","BAD")</f>
        <v>GOOD</v>
      </c>
      <c r="EU310" s="9" t="str">
        <f t="shared" si="505"/>
        <v/>
      </c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</row>
    <row r="311" spans="1:211" ht="15.75" thickBot="1">
      <c r="A311" s="2"/>
      <c r="B311" s="6">
        <f t="shared" si="595"/>
        <v>301</v>
      </c>
      <c r="C311" s="2"/>
      <c r="D311" s="48" t="str">
        <f>IF(ISBLANK('IP Rules'!H311),"",'IP Rules'!H311)</f>
        <v/>
      </c>
      <c r="E311" s="52" t="str">
        <f t="shared" si="511"/>
        <v/>
      </c>
      <c r="F311" s="52" t="str">
        <f t="shared" si="512"/>
        <v/>
      </c>
      <c r="G311" s="52" t="str">
        <f t="shared" si="513"/>
        <v/>
      </c>
      <c r="H311" s="52" t="str">
        <f t="shared" si="514"/>
        <v/>
      </c>
      <c r="I311" s="52" t="str">
        <f t="shared" si="515"/>
        <v/>
      </c>
      <c r="J311" s="52" t="str">
        <f t="shared" si="516"/>
        <v/>
      </c>
      <c r="K311" s="52" t="str">
        <f t="shared" si="517"/>
        <v/>
      </c>
      <c r="L311" s="52" t="str">
        <f t="shared" si="518"/>
        <v/>
      </c>
      <c r="M311" s="2"/>
      <c r="N311" s="52" t="str">
        <f t="shared" si="519"/>
        <v/>
      </c>
      <c r="O311" s="2"/>
      <c r="P311" s="103" t="str">
        <f>IF(UPPER('IP Rules'!H311)="ANY","",IF(LEN(TRIM('IP Rules'!J311))=0,"",'IP Rules'!J311))</f>
        <v/>
      </c>
      <c r="Q311" s="7" t="str">
        <f t="shared" si="520"/>
        <v/>
      </c>
      <c r="R311" s="109" t="str">
        <f t="shared" si="521"/>
        <v>MISSING</v>
      </c>
      <c r="S311" s="109" t="str">
        <f t="shared" si="522"/>
        <v>MISSING</v>
      </c>
      <c r="T311" s="109" t="str">
        <f t="shared" si="523"/>
        <v>MISSING</v>
      </c>
      <c r="U311" s="110" t="str">
        <f t="shared" si="524"/>
        <v>ERROR</v>
      </c>
      <c r="V311" s="111" t="str">
        <f t="shared" si="525"/>
        <v>ERROR</v>
      </c>
      <c r="W311" s="111" t="str">
        <f t="shared" si="526"/>
        <v>ERROR</v>
      </c>
      <c r="X311" s="111" t="str">
        <f t="shared" si="527"/>
        <v>ERROR</v>
      </c>
      <c r="Y311" s="109" t="str">
        <f t="shared" si="528"/>
        <v>ERROR</v>
      </c>
      <c r="Z311" s="110" t="str">
        <f t="shared" si="529"/>
        <v>ERROR</v>
      </c>
      <c r="AA311" s="109" t="str">
        <f t="shared" si="530"/>
        <v>ERROR</v>
      </c>
      <c r="AB311" s="109" t="str">
        <f t="shared" si="531"/>
        <v>ERROR</v>
      </c>
      <c r="AC311" s="109" t="str">
        <f t="shared" si="532"/>
        <v>ERROR</v>
      </c>
      <c r="AD311" s="109" t="str">
        <f t="shared" si="533"/>
        <v>ERROR</v>
      </c>
      <c r="AE311" s="110" t="str">
        <f t="shared" si="534"/>
        <v>ERROR</v>
      </c>
      <c r="AF311" s="7" t="str">
        <f t="shared" si="535"/>
        <v/>
      </c>
      <c r="AG311" s="104" t="str">
        <f t="shared" si="536"/>
        <v/>
      </c>
      <c r="AH311" s="104" t="str">
        <f t="shared" si="537"/>
        <v/>
      </c>
      <c r="AI311" s="104" t="str">
        <f t="shared" si="538"/>
        <v/>
      </c>
      <c r="AJ311" s="114" t="str">
        <f>IF(AND(Q311&lt;&gt;"ERROR",UPPER('IP Rules'!D311)="GLOBAL",UPPER(N311)="ANY"),"All_IPs","")</f>
        <v/>
      </c>
      <c r="AK311" s="114" t="str">
        <f>IF(AND(Q311&lt;&gt;"ERROR",UPPER('IP Rules'!D311)="NATIONAL",UPPER(N311)="ANY"),"GRP_ALL_CNSP_SUBNETS","")</f>
        <v/>
      </c>
      <c r="AL311" s="104" t="str">
        <f>IF(LEN(TRIM(D311))=0,"",IF(AND(Q311&lt;&gt;"ERROR",UPPER('IP Rules'!H311)&lt;&gt;"ANY"),AI311&amp;N311&amp;"_"&amp;AG311,""))</f>
        <v/>
      </c>
      <c r="AM311" s="109" t="str">
        <f t="shared" si="539"/>
        <v>FAILED CHECKS</v>
      </c>
      <c r="AN311" s="2"/>
      <c r="AO311" s="62" t="str">
        <f t="shared" si="506"/>
        <v/>
      </c>
      <c r="AP311" s="26"/>
      <c r="AQ311" s="62" t="str">
        <f t="shared" si="540"/>
        <v/>
      </c>
      <c r="AR311" s="26"/>
      <c r="AS311" s="6">
        <f>'IP Rules'!F311</f>
        <v>0</v>
      </c>
      <c r="AT311" s="2"/>
      <c r="AU311" s="6">
        <f t="shared" si="541"/>
        <v>301</v>
      </c>
      <c r="AV311" s="2"/>
      <c r="AW311" s="46" t="str">
        <f>IF(ISBLANK('IP Rules'!L311),"",'IP Rules'!L311)</f>
        <v/>
      </c>
      <c r="AX311" s="2"/>
      <c r="AY311" s="52" t="str">
        <f t="shared" si="542"/>
        <v/>
      </c>
      <c r="AZ311" s="52" t="str">
        <f t="shared" si="543"/>
        <v/>
      </c>
      <c r="BA311" s="52" t="str">
        <f t="shared" si="544"/>
        <v/>
      </c>
      <c r="BB311" s="52" t="str">
        <f t="shared" si="545"/>
        <v/>
      </c>
      <c r="BC311" s="52" t="str">
        <f t="shared" si="546"/>
        <v/>
      </c>
      <c r="BD311" s="52" t="str">
        <f t="shared" si="547"/>
        <v/>
      </c>
      <c r="BE311" s="52" t="str">
        <f t="shared" si="548"/>
        <v/>
      </c>
      <c r="BF311" s="52" t="str">
        <f t="shared" si="549"/>
        <v/>
      </c>
      <c r="BG311" s="52" t="str">
        <f t="shared" si="550"/>
        <v/>
      </c>
      <c r="BH311" s="2"/>
      <c r="BI311" s="103" t="str">
        <f>IF(ISBLANK('IP Rules'!N311),"",'IP Rules'!N311)</f>
        <v/>
      </c>
      <c r="BJ311" s="110" t="str">
        <f t="shared" si="599"/>
        <v/>
      </c>
      <c r="BK311" s="109" t="str">
        <f t="shared" si="600"/>
        <v>MISSING</v>
      </c>
      <c r="BL311" s="109" t="str">
        <f t="shared" si="601"/>
        <v>MISSING</v>
      </c>
      <c r="BM311" s="109" t="str">
        <f t="shared" si="602"/>
        <v>MISSING</v>
      </c>
      <c r="BN311" s="110" t="str">
        <f t="shared" si="603"/>
        <v>ERROR</v>
      </c>
      <c r="BO311" s="111" t="str">
        <f t="shared" si="604"/>
        <v>ERROR</v>
      </c>
      <c r="BP311" s="111" t="str">
        <f t="shared" si="605"/>
        <v>ERROR</v>
      </c>
      <c r="BQ311" s="111" t="str">
        <f t="shared" si="606"/>
        <v>ERROR</v>
      </c>
      <c r="BR311" s="109" t="str">
        <f t="shared" si="607"/>
        <v>ERROR</v>
      </c>
      <c r="BS311" s="110" t="str">
        <f t="shared" si="608"/>
        <v>ERROR</v>
      </c>
      <c r="BT311" s="109" t="str">
        <f t="shared" si="551"/>
        <v>ERROR</v>
      </c>
      <c r="BU311" s="109" t="str">
        <f t="shared" si="552"/>
        <v>ERROR</v>
      </c>
      <c r="BV311" s="109" t="str">
        <f t="shared" si="553"/>
        <v>ERROR</v>
      </c>
      <c r="BW311" s="109" t="str">
        <f t="shared" si="554"/>
        <v>ERROR</v>
      </c>
      <c r="BX311" s="110" t="str">
        <f t="shared" si="609"/>
        <v>ERROR</v>
      </c>
      <c r="BY311" s="110" t="str">
        <f t="shared" si="597"/>
        <v/>
      </c>
      <c r="BZ311" s="117" t="str">
        <f t="shared" si="555"/>
        <v>OK</v>
      </c>
      <c r="CA311" s="104" t="str">
        <f t="shared" si="610"/>
        <v/>
      </c>
      <c r="CB311" s="104" t="str">
        <f t="shared" si="611"/>
        <v/>
      </c>
      <c r="CC311" s="104" t="str">
        <f t="shared" si="612"/>
        <v/>
      </c>
      <c r="CD311" s="109" t="str">
        <f t="shared" si="556"/>
        <v>FAILED CHECKS</v>
      </c>
      <c r="CE311" s="22"/>
      <c r="CF311" s="116" t="str">
        <f t="shared" si="613"/>
        <v>ERROR</v>
      </c>
      <c r="CG311" s="116" t="str">
        <f t="shared" si="614"/>
        <v>-</v>
      </c>
      <c r="CH311" s="116" t="str">
        <f t="shared" si="615"/>
        <v>-</v>
      </c>
      <c r="CI311" s="116" t="str">
        <f t="shared" si="616"/>
        <v>-</v>
      </c>
      <c r="CJ311" s="116">
        <f t="shared" si="557"/>
        <v>0</v>
      </c>
      <c r="CK311" s="116">
        <f t="shared" si="558"/>
        <v>0</v>
      </c>
      <c r="CL311" s="116">
        <f t="shared" si="559"/>
        <v>0</v>
      </c>
      <c r="CM311" s="116">
        <f t="shared" si="560"/>
        <v>0</v>
      </c>
      <c r="CN311" s="116">
        <f t="shared" si="561"/>
        <v>0</v>
      </c>
      <c r="CO311" s="116">
        <f t="shared" si="562"/>
        <v>0</v>
      </c>
      <c r="CP311" s="116">
        <f t="shared" si="563"/>
        <v>0</v>
      </c>
      <c r="CQ311" s="116">
        <f t="shared" si="564"/>
        <v>0</v>
      </c>
      <c r="CR311" s="116">
        <f t="shared" si="565"/>
        <v>0</v>
      </c>
      <c r="CS311" s="116">
        <f t="shared" si="566"/>
        <v>0</v>
      </c>
      <c r="CT311" s="116">
        <f t="shared" si="567"/>
        <v>0</v>
      </c>
      <c r="CU311" s="116">
        <f t="shared" si="568"/>
        <v>0</v>
      </c>
      <c r="CV311" s="116">
        <f t="shared" si="569"/>
        <v>0</v>
      </c>
      <c r="CW311" s="116">
        <f t="shared" si="570"/>
        <v>0</v>
      </c>
      <c r="CX311" s="116">
        <f t="shared" si="571"/>
        <v>0</v>
      </c>
      <c r="CY311" s="116">
        <f t="shared" si="572"/>
        <v>0</v>
      </c>
      <c r="CZ311" s="116">
        <f t="shared" si="573"/>
        <v>0</v>
      </c>
      <c r="DA311" s="116">
        <f t="shared" si="574"/>
        <v>0</v>
      </c>
      <c r="DB311" s="116">
        <f t="shared" si="575"/>
        <v>0</v>
      </c>
      <c r="DC311" s="116">
        <f t="shared" si="576"/>
        <v>0</v>
      </c>
      <c r="DD311" s="116">
        <f t="shared" si="577"/>
        <v>0</v>
      </c>
      <c r="DE311" s="116">
        <f t="shared" si="578"/>
        <v>0</v>
      </c>
      <c r="DF311" s="116">
        <f t="shared" si="579"/>
        <v>0</v>
      </c>
      <c r="DG311" s="116">
        <f t="shared" si="580"/>
        <v>0</v>
      </c>
      <c r="DH311" s="116">
        <f t="shared" si="581"/>
        <v>0</v>
      </c>
      <c r="DI311" s="116">
        <f t="shared" si="582"/>
        <v>0</v>
      </c>
      <c r="DJ311" s="116">
        <f t="shared" si="583"/>
        <v>0</v>
      </c>
      <c r="DK311" s="116">
        <f t="shared" si="584"/>
        <v>0</v>
      </c>
      <c r="DL311" s="116">
        <f t="shared" si="585"/>
        <v>0</v>
      </c>
      <c r="DM311" s="116">
        <f t="shared" si="586"/>
        <v>0</v>
      </c>
      <c r="DN311" s="116">
        <f t="shared" si="587"/>
        <v>0</v>
      </c>
      <c r="DO311" s="116">
        <f t="shared" si="588"/>
        <v>0</v>
      </c>
      <c r="DP311" s="116">
        <f t="shared" si="589"/>
        <v>0</v>
      </c>
      <c r="DQ311" s="116">
        <f t="shared" si="590"/>
        <v>0</v>
      </c>
      <c r="DR311" s="116">
        <f t="shared" si="591"/>
        <v>0</v>
      </c>
      <c r="DS311" s="116">
        <f t="shared" si="592"/>
        <v>0</v>
      </c>
      <c r="DT311" s="116">
        <f t="shared" si="598"/>
        <v>0</v>
      </c>
      <c r="DU311" s="116">
        <f t="shared" si="593"/>
        <v>0</v>
      </c>
      <c r="DV311" s="116">
        <f t="shared" si="617"/>
        <v>0</v>
      </c>
      <c r="DW311" s="116">
        <f t="shared" si="618"/>
        <v>0</v>
      </c>
      <c r="DX311" s="114" t="b">
        <f t="shared" si="507"/>
        <v>0</v>
      </c>
      <c r="DY311" s="116" t="str">
        <f t="shared" si="594"/>
        <v>FAILED CHECKS</v>
      </c>
      <c r="DZ311" s="2"/>
      <c r="EA311" s="105" t="str">
        <f t="shared" si="508"/>
        <v/>
      </c>
      <c r="EB311" s="2"/>
      <c r="EC311" s="105" t="str">
        <f t="shared" si="509"/>
        <v/>
      </c>
      <c r="ED311" s="2"/>
      <c r="EE311" s="105" t="str">
        <f t="shared" si="510"/>
        <v/>
      </c>
      <c r="EF311" s="2"/>
      <c r="EG311" s="6">
        <f t="shared" si="596"/>
        <v>301</v>
      </c>
      <c r="EH311" s="2"/>
      <c r="EI311" s="29" t="str">
        <f>IF(ISBLANK('IP Rules'!P311),"",'IP Rules'!P311)</f>
        <v/>
      </c>
      <c r="EJ311" s="2"/>
      <c r="EK311" s="29" t="str">
        <f>IF(ISBLANK('IP Rules'!R311),"",'IP Rules'!R311)</f>
        <v/>
      </c>
      <c r="EL311" s="2"/>
      <c r="EM311" s="29" t="str">
        <f>IF(ISBLANK('IP Rules'!T311),"",'IP Rules'!T311)</f>
        <v/>
      </c>
      <c r="EN311" s="2"/>
      <c r="EO311" s="7" t="str">
        <f t="shared" si="501"/>
        <v>NO</v>
      </c>
      <c r="EP311" s="7" t="str">
        <f t="shared" si="502"/>
        <v>NO</v>
      </c>
      <c r="EQ311" s="7" t="str">
        <f t="shared" si="503"/>
        <v/>
      </c>
      <c r="ER311" s="7" t="str">
        <f t="shared" si="504"/>
        <v/>
      </c>
      <c r="ES311" s="7" t="str">
        <f>IF(AND(ISNUMBER('IP Rules'!R311),'IP Rules'!R311&gt;=0,'IP Rules'!R311&lt;=65535),"GOOD","BAD")</f>
        <v>BAD</v>
      </c>
      <c r="ET311" s="7" t="str">
        <f>IF(OR(AND(ISNUMBER('IP Rules'!T311),'IP Rules'!T311&gt;=1,'IP Rules'!T311&lt;=65535,'IP Rules'!R311&lt;'IP Rules'!T311),'IP Rules'!T311=""),"GOOD","BAD")</f>
        <v>GOOD</v>
      </c>
      <c r="EU311" s="9" t="str">
        <f t="shared" si="505"/>
        <v/>
      </c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</row>
    <row r="312" spans="1:211" ht="15.75" thickBot="1">
      <c r="A312" s="2"/>
      <c r="B312" s="6">
        <f t="shared" si="595"/>
        <v>302</v>
      </c>
      <c r="C312" s="2"/>
      <c r="D312" s="48" t="str">
        <f>IF(ISBLANK('IP Rules'!H312),"",'IP Rules'!H312)</f>
        <v/>
      </c>
      <c r="E312" s="52" t="str">
        <f t="shared" si="511"/>
        <v/>
      </c>
      <c r="F312" s="52" t="str">
        <f t="shared" si="512"/>
        <v/>
      </c>
      <c r="G312" s="52" t="str">
        <f t="shared" si="513"/>
        <v/>
      </c>
      <c r="H312" s="52" t="str">
        <f t="shared" si="514"/>
        <v/>
      </c>
      <c r="I312" s="52" t="str">
        <f t="shared" si="515"/>
        <v/>
      </c>
      <c r="J312" s="52" t="str">
        <f t="shared" si="516"/>
        <v/>
      </c>
      <c r="K312" s="52" t="str">
        <f t="shared" si="517"/>
        <v/>
      </c>
      <c r="L312" s="52" t="str">
        <f t="shared" si="518"/>
        <v/>
      </c>
      <c r="M312" s="2"/>
      <c r="N312" s="52" t="str">
        <f t="shared" si="519"/>
        <v/>
      </c>
      <c r="O312" s="2"/>
      <c r="P312" s="103" t="str">
        <f>IF(UPPER('IP Rules'!H312)="ANY","",IF(LEN(TRIM('IP Rules'!J312))=0,"",'IP Rules'!J312))</f>
        <v/>
      </c>
      <c r="Q312" s="7" t="str">
        <f t="shared" si="520"/>
        <v/>
      </c>
      <c r="R312" s="109" t="str">
        <f t="shared" si="521"/>
        <v>MISSING</v>
      </c>
      <c r="S312" s="109" t="str">
        <f t="shared" si="522"/>
        <v>MISSING</v>
      </c>
      <c r="T312" s="109" t="str">
        <f t="shared" si="523"/>
        <v>MISSING</v>
      </c>
      <c r="U312" s="110" t="str">
        <f t="shared" si="524"/>
        <v>ERROR</v>
      </c>
      <c r="V312" s="111" t="str">
        <f t="shared" si="525"/>
        <v>ERROR</v>
      </c>
      <c r="W312" s="111" t="str">
        <f t="shared" si="526"/>
        <v>ERROR</v>
      </c>
      <c r="X312" s="111" t="str">
        <f t="shared" si="527"/>
        <v>ERROR</v>
      </c>
      <c r="Y312" s="109" t="str">
        <f t="shared" si="528"/>
        <v>ERROR</v>
      </c>
      <c r="Z312" s="110" t="str">
        <f t="shared" si="529"/>
        <v>ERROR</v>
      </c>
      <c r="AA312" s="109" t="str">
        <f t="shared" si="530"/>
        <v>ERROR</v>
      </c>
      <c r="AB312" s="109" t="str">
        <f t="shared" si="531"/>
        <v>ERROR</v>
      </c>
      <c r="AC312" s="109" t="str">
        <f t="shared" si="532"/>
        <v>ERROR</v>
      </c>
      <c r="AD312" s="109" t="str">
        <f t="shared" si="533"/>
        <v>ERROR</v>
      </c>
      <c r="AE312" s="110" t="str">
        <f t="shared" si="534"/>
        <v>ERROR</v>
      </c>
      <c r="AF312" s="7" t="str">
        <f t="shared" si="535"/>
        <v/>
      </c>
      <c r="AG312" s="104" t="str">
        <f t="shared" si="536"/>
        <v/>
      </c>
      <c r="AH312" s="104" t="str">
        <f t="shared" si="537"/>
        <v/>
      </c>
      <c r="AI312" s="104" t="str">
        <f t="shared" si="538"/>
        <v/>
      </c>
      <c r="AJ312" s="114" t="str">
        <f>IF(AND(Q312&lt;&gt;"ERROR",UPPER('IP Rules'!D312)="GLOBAL",UPPER(N312)="ANY"),"All_IPs","")</f>
        <v/>
      </c>
      <c r="AK312" s="114" t="str">
        <f>IF(AND(Q312&lt;&gt;"ERROR",UPPER('IP Rules'!D312)="NATIONAL",UPPER(N312)="ANY"),"GRP_ALL_CNSP_SUBNETS","")</f>
        <v/>
      </c>
      <c r="AL312" s="104" t="str">
        <f>IF(LEN(TRIM(D312))=0,"",IF(AND(Q312&lt;&gt;"ERROR",UPPER('IP Rules'!H312)&lt;&gt;"ANY"),AI312&amp;N312&amp;"_"&amp;AG312,""))</f>
        <v/>
      </c>
      <c r="AM312" s="109" t="str">
        <f t="shared" si="539"/>
        <v>FAILED CHECKS</v>
      </c>
      <c r="AN312" s="2"/>
      <c r="AO312" s="62" t="str">
        <f t="shared" si="506"/>
        <v/>
      </c>
      <c r="AP312" s="26"/>
      <c r="AQ312" s="62" t="str">
        <f t="shared" si="540"/>
        <v/>
      </c>
      <c r="AR312" s="26"/>
      <c r="AS312" s="6">
        <f>'IP Rules'!F312</f>
        <v>0</v>
      </c>
      <c r="AT312" s="2"/>
      <c r="AU312" s="6">
        <f t="shared" si="541"/>
        <v>302</v>
      </c>
      <c r="AV312" s="2"/>
      <c r="AW312" s="46" t="str">
        <f>IF(ISBLANK('IP Rules'!L312),"",'IP Rules'!L312)</f>
        <v/>
      </c>
      <c r="AX312" s="2"/>
      <c r="AY312" s="52" t="str">
        <f t="shared" si="542"/>
        <v/>
      </c>
      <c r="AZ312" s="52" t="str">
        <f t="shared" si="543"/>
        <v/>
      </c>
      <c r="BA312" s="52" t="str">
        <f t="shared" si="544"/>
        <v/>
      </c>
      <c r="BB312" s="52" t="str">
        <f t="shared" si="545"/>
        <v/>
      </c>
      <c r="BC312" s="52" t="str">
        <f t="shared" si="546"/>
        <v/>
      </c>
      <c r="BD312" s="52" t="str">
        <f t="shared" si="547"/>
        <v/>
      </c>
      <c r="BE312" s="52" t="str">
        <f t="shared" si="548"/>
        <v/>
      </c>
      <c r="BF312" s="52" t="str">
        <f t="shared" si="549"/>
        <v/>
      </c>
      <c r="BG312" s="52" t="str">
        <f t="shared" si="550"/>
        <v/>
      </c>
      <c r="BH312" s="2"/>
      <c r="BI312" s="103" t="str">
        <f>IF(ISBLANK('IP Rules'!N312),"",'IP Rules'!N312)</f>
        <v/>
      </c>
      <c r="BJ312" s="110" t="str">
        <f t="shared" si="599"/>
        <v/>
      </c>
      <c r="BK312" s="109" t="str">
        <f t="shared" si="600"/>
        <v>MISSING</v>
      </c>
      <c r="BL312" s="109" t="str">
        <f t="shared" si="601"/>
        <v>MISSING</v>
      </c>
      <c r="BM312" s="109" t="str">
        <f t="shared" si="602"/>
        <v>MISSING</v>
      </c>
      <c r="BN312" s="110" t="str">
        <f t="shared" si="603"/>
        <v>ERROR</v>
      </c>
      <c r="BO312" s="111" t="str">
        <f t="shared" si="604"/>
        <v>ERROR</v>
      </c>
      <c r="BP312" s="111" t="str">
        <f t="shared" si="605"/>
        <v>ERROR</v>
      </c>
      <c r="BQ312" s="111" t="str">
        <f t="shared" si="606"/>
        <v>ERROR</v>
      </c>
      <c r="BR312" s="109" t="str">
        <f t="shared" si="607"/>
        <v>ERROR</v>
      </c>
      <c r="BS312" s="110" t="str">
        <f t="shared" si="608"/>
        <v>ERROR</v>
      </c>
      <c r="BT312" s="109" t="str">
        <f t="shared" si="551"/>
        <v>ERROR</v>
      </c>
      <c r="BU312" s="109" t="str">
        <f t="shared" si="552"/>
        <v>ERROR</v>
      </c>
      <c r="BV312" s="109" t="str">
        <f t="shared" si="553"/>
        <v>ERROR</v>
      </c>
      <c r="BW312" s="109" t="str">
        <f t="shared" si="554"/>
        <v>ERROR</v>
      </c>
      <c r="BX312" s="110" t="str">
        <f t="shared" si="609"/>
        <v>ERROR</v>
      </c>
      <c r="BY312" s="110" t="str">
        <f t="shared" si="597"/>
        <v/>
      </c>
      <c r="BZ312" s="117" t="str">
        <f t="shared" si="555"/>
        <v>OK</v>
      </c>
      <c r="CA312" s="104" t="str">
        <f t="shared" si="610"/>
        <v/>
      </c>
      <c r="CB312" s="104" t="str">
        <f t="shared" si="611"/>
        <v/>
      </c>
      <c r="CC312" s="104" t="str">
        <f t="shared" si="612"/>
        <v/>
      </c>
      <c r="CD312" s="109" t="str">
        <f t="shared" si="556"/>
        <v>FAILED CHECKS</v>
      </c>
      <c r="CE312" s="22"/>
      <c r="CF312" s="116" t="str">
        <f t="shared" si="613"/>
        <v>ERROR</v>
      </c>
      <c r="CG312" s="116" t="str">
        <f t="shared" si="614"/>
        <v>-</v>
      </c>
      <c r="CH312" s="116" t="str">
        <f t="shared" si="615"/>
        <v>-</v>
      </c>
      <c r="CI312" s="116" t="str">
        <f t="shared" si="616"/>
        <v>-</v>
      </c>
      <c r="CJ312" s="116">
        <f t="shared" si="557"/>
        <v>0</v>
      </c>
      <c r="CK312" s="116">
        <f t="shared" si="558"/>
        <v>0</v>
      </c>
      <c r="CL312" s="116">
        <f t="shared" si="559"/>
        <v>0</v>
      </c>
      <c r="CM312" s="116">
        <f t="shared" si="560"/>
        <v>0</v>
      </c>
      <c r="CN312" s="116">
        <f t="shared" si="561"/>
        <v>0</v>
      </c>
      <c r="CO312" s="116">
        <f t="shared" si="562"/>
        <v>0</v>
      </c>
      <c r="CP312" s="116">
        <f t="shared" si="563"/>
        <v>0</v>
      </c>
      <c r="CQ312" s="116">
        <f t="shared" si="564"/>
        <v>0</v>
      </c>
      <c r="CR312" s="116">
        <f t="shared" si="565"/>
        <v>0</v>
      </c>
      <c r="CS312" s="116">
        <f t="shared" si="566"/>
        <v>0</v>
      </c>
      <c r="CT312" s="116">
        <f t="shared" si="567"/>
        <v>0</v>
      </c>
      <c r="CU312" s="116">
        <f t="shared" si="568"/>
        <v>0</v>
      </c>
      <c r="CV312" s="116">
        <f t="shared" si="569"/>
        <v>0</v>
      </c>
      <c r="CW312" s="116">
        <f t="shared" si="570"/>
        <v>0</v>
      </c>
      <c r="CX312" s="116">
        <f t="shared" si="571"/>
        <v>0</v>
      </c>
      <c r="CY312" s="116">
        <f t="shared" si="572"/>
        <v>0</v>
      </c>
      <c r="CZ312" s="116">
        <f t="shared" si="573"/>
        <v>0</v>
      </c>
      <c r="DA312" s="116">
        <f t="shared" si="574"/>
        <v>0</v>
      </c>
      <c r="DB312" s="116">
        <f t="shared" si="575"/>
        <v>0</v>
      </c>
      <c r="DC312" s="116">
        <f t="shared" si="576"/>
        <v>0</v>
      </c>
      <c r="DD312" s="116">
        <f t="shared" si="577"/>
        <v>0</v>
      </c>
      <c r="DE312" s="116">
        <f t="shared" si="578"/>
        <v>0</v>
      </c>
      <c r="DF312" s="116">
        <f t="shared" si="579"/>
        <v>0</v>
      </c>
      <c r="DG312" s="116">
        <f t="shared" si="580"/>
        <v>0</v>
      </c>
      <c r="DH312" s="116">
        <f t="shared" si="581"/>
        <v>0</v>
      </c>
      <c r="DI312" s="116">
        <f t="shared" si="582"/>
        <v>0</v>
      </c>
      <c r="DJ312" s="116">
        <f t="shared" si="583"/>
        <v>0</v>
      </c>
      <c r="DK312" s="116">
        <f t="shared" si="584"/>
        <v>0</v>
      </c>
      <c r="DL312" s="116">
        <f t="shared" si="585"/>
        <v>0</v>
      </c>
      <c r="DM312" s="116">
        <f t="shared" si="586"/>
        <v>0</v>
      </c>
      <c r="DN312" s="116">
        <f t="shared" si="587"/>
        <v>0</v>
      </c>
      <c r="DO312" s="116">
        <f t="shared" si="588"/>
        <v>0</v>
      </c>
      <c r="DP312" s="116">
        <f t="shared" si="589"/>
        <v>0</v>
      </c>
      <c r="DQ312" s="116">
        <f t="shared" si="590"/>
        <v>0</v>
      </c>
      <c r="DR312" s="116">
        <f t="shared" si="591"/>
        <v>0</v>
      </c>
      <c r="DS312" s="116">
        <f t="shared" si="592"/>
        <v>0</v>
      </c>
      <c r="DT312" s="116">
        <f t="shared" si="598"/>
        <v>0</v>
      </c>
      <c r="DU312" s="116">
        <f t="shared" si="593"/>
        <v>0</v>
      </c>
      <c r="DV312" s="116">
        <f t="shared" si="617"/>
        <v>0</v>
      </c>
      <c r="DW312" s="116">
        <f t="shared" si="618"/>
        <v>0</v>
      </c>
      <c r="DX312" s="114" t="b">
        <f t="shared" si="507"/>
        <v>0</v>
      </c>
      <c r="DY312" s="116" t="str">
        <f t="shared" si="594"/>
        <v>FAILED CHECKS</v>
      </c>
      <c r="DZ312" s="2"/>
      <c r="EA312" s="105" t="str">
        <f t="shared" si="508"/>
        <v/>
      </c>
      <c r="EB312" s="2"/>
      <c r="EC312" s="105" t="str">
        <f t="shared" si="509"/>
        <v/>
      </c>
      <c r="ED312" s="2"/>
      <c r="EE312" s="105" t="str">
        <f t="shared" si="510"/>
        <v/>
      </c>
      <c r="EF312" s="2"/>
      <c r="EG312" s="6">
        <f t="shared" si="596"/>
        <v>302</v>
      </c>
      <c r="EH312" s="2"/>
      <c r="EI312" s="29" t="str">
        <f>IF(ISBLANK('IP Rules'!P312),"",'IP Rules'!P312)</f>
        <v/>
      </c>
      <c r="EJ312" s="2"/>
      <c r="EK312" s="29" t="str">
        <f>IF(ISBLANK('IP Rules'!R312),"",'IP Rules'!R312)</f>
        <v/>
      </c>
      <c r="EL312" s="2"/>
      <c r="EM312" s="29" t="str">
        <f>IF(ISBLANK('IP Rules'!T312),"",'IP Rules'!T312)</f>
        <v/>
      </c>
      <c r="EN312" s="2"/>
      <c r="EO312" s="7" t="str">
        <f t="shared" si="501"/>
        <v>NO</v>
      </c>
      <c r="EP312" s="7" t="str">
        <f t="shared" si="502"/>
        <v>NO</v>
      </c>
      <c r="EQ312" s="7" t="str">
        <f t="shared" si="503"/>
        <v/>
      </c>
      <c r="ER312" s="7" t="str">
        <f t="shared" si="504"/>
        <v/>
      </c>
      <c r="ES312" s="7" t="str">
        <f>IF(AND(ISNUMBER('IP Rules'!R312),'IP Rules'!R312&gt;=0,'IP Rules'!R312&lt;=65535),"GOOD","BAD")</f>
        <v>BAD</v>
      </c>
      <c r="ET312" s="7" t="str">
        <f>IF(OR(AND(ISNUMBER('IP Rules'!T312),'IP Rules'!T312&gt;=1,'IP Rules'!T312&lt;=65535,'IP Rules'!R312&lt;'IP Rules'!T312),'IP Rules'!T312=""),"GOOD","BAD")</f>
        <v>GOOD</v>
      </c>
      <c r="EU312" s="9" t="str">
        <f t="shared" si="505"/>
        <v/>
      </c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</row>
    <row r="313" spans="1:211" ht="15.75" thickBot="1">
      <c r="A313" s="2"/>
      <c r="B313" s="6">
        <f t="shared" si="595"/>
        <v>303</v>
      </c>
      <c r="C313" s="2"/>
      <c r="D313" s="48" t="str">
        <f>IF(ISBLANK('IP Rules'!H313),"",'IP Rules'!H313)</f>
        <v/>
      </c>
      <c r="E313" s="52" t="str">
        <f t="shared" si="511"/>
        <v/>
      </c>
      <c r="F313" s="52" t="str">
        <f t="shared" si="512"/>
        <v/>
      </c>
      <c r="G313" s="52" t="str">
        <f t="shared" si="513"/>
        <v/>
      </c>
      <c r="H313" s="52" t="str">
        <f t="shared" si="514"/>
        <v/>
      </c>
      <c r="I313" s="52" t="str">
        <f t="shared" si="515"/>
        <v/>
      </c>
      <c r="J313" s="52" t="str">
        <f t="shared" si="516"/>
        <v/>
      </c>
      <c r="K313" s="52" t="str">
        <f t="shared" si="517"/>
        <v/>
      </c>
      <c r="L313" s="52" t="str">
        <f t="shared" si="518"/>
        <v/>
      </c>
      <c r="M313" s="2"/>
      <c r="N313" s="52" t="str">
        <f t="shared" si="519"/>
        <v/>
      </c>
      <c r="O313" s="2"/>
      <c r="P313" s="103" t="str">
        <f>IF(UPPER('IP Rules'!H313)="ANY","",IF(LEN(TRIM('IP Rules'!J313))=0,"",'IP Rules'!J313))</f>
        <v/>
      </c>
      <c r="Q313" s="7" t="str">
        <f t="shared" si="520"/>
        <v/>
      </c>
      <c r="R313" s="109" t="str">
        <f t="shared" si="521"/>
        <v>MISSING</v>
      </c>
      <c r="S313" s="109" t="str">
        <f t="shared" si="522"/>
        <v>MISSING</v>
      </c>
      <c r="T313" s="109" t="str">
        <f t="shared" si="523"/>
        <v>MISSING</v>
      </c>
      <c r="U313" s="110" t="str">
        <f t="shared" si="524"/>
        <v>ERROR</v>
      </c>
      <c r="V313" s="111" t="str">
        <f t="shared" si="525"/>
        <v>ERROR</v>
      </c>
      <c r="W313" s="111" t="str">
        <f t="shared" si="526"/>
        <v>ERROR</v>
      </c>
      <c r="X313" s="111" t="str">
        <f t="shared" si="527"/>
        <v>ERROR</v>
      </c>
      <c r="Y313" s="109" t="str">
        <f t="shared" si="528"/>
        <v>ERROR</v>
      </c>
      <c r="Z313" s="110" t="str">
        <f t="shared" si="529"/>
        <v>ERROR</v>
      </c>
      <c r="AA313" s="109" t="str">
        <f t="shared" si="530"/>
        <v>ERROR</v>
      </c>
      <c r="AB313" s="109" t="str">
        <f t="shared" si="531"/>
        <v>ERROR</v>
      </c>
      <c r="AC313" s="109" t="str">
        <f t="shared" si="532"/>
        <v>ERROR</v>
      </c>
      <c r="AD313" s="109" t="str">
        <f t="shared" si="533"/>
        <v>ERROR</v>
      </c>
      <c r="AE313" s="110" t="str">
        <f t="shared" si="534"/>
        <v>ERROR</v>
      </c>
      <c r="AF313" s="7" t="str">
        <f t="shared" si="535"/>
        <v/>
      </c>
      <c r="AG313" s="104" t="str">
        <f t="shared" si="536"/>
        <v/>
      </c>
      <c r="AH313" s="104" t="str">
        <f t="shared" si="537"/>
        <v/>
      </c>
      <c r="AI313" s="104" t="str">
        <f t="shared" si="538"/>
        <v/>
      </c>
      <c r="AJ313" s="114" t="str">
        <f>IF(AND(Q313&lt;&gt;"ERROR",UPPER('IP Rules'!D313)="GLOBAL",UPPER(N313)="ANY"),"All_IPs","")</f>
        <v/>
      </c>
      <c r="AK313" s="114" t="str">
        <f>IF(AND(Q313&lt;&gt;"ERROR",UPPER('IP Rules'!D313)="NATIONAL",UPPER(N313)="ANY"),"GRP_ALL_CNSP_SUBNETS","")</f>
        <v/>
      </c>
      <c r="AL313" s="104" t="str">
        <f>IF(LEN(TRIM(D313))=0,"",IF(AND(Q313&lt;&gt;"ERROR",UPPER('IP Rules'!H313)&lt;&gt;"ANY"),AI313&amp;N313&amp;"_"&amp;AG313,""))</f>
        <v/>
      </c>
      <c r="AM313" s="109" t="str">
        <f t="shared" si="539"/>
        <v>FAILED CHECKS</v>
      </c>
      <c r="AN313" s="2"/>
      <c r="AO313" s="62" t="str">
        <f t="shared" si="506"/>
        <v/>
      </c>
      <c r="AP313" s="26"/>
      <c r="AQ313" s="62" t="str">
        <f t="shared" si="540"/>
        <v/>
      </c>
      <c r="AR313" s="26"/>
      <c r="AS313" s="6">
        <f>'IP Rules'!F313</f>
        <v>0</v>
      </c>
      <c r="AT313" s="2"/>
      <c r="AU313" s="6">
        <f t="shared" si="541"/>
        <v>303</v>
      </c>
      <c r="AV313" s="2"/>
      <c r="AW313" s="46" t="str">
        <f>IF(ISBLANK('IP Rules'!L313),"",'IP Rules'!L313)</f>
        <v/>
      </c>
      <c r="AX313" s="2"/>
      <c r="AY313" s="52" t="str">
        <f t="shared" si="542"/>
        <v/>
      </c>
      <c r="AZ313" s="52" t="str">
        <f t="shared" si="543"/>
        <v/>
      </c>
      <c r="BA313" s="52" t="str">
        <f t="shared" si="544"/>
        <v/>
      </c>
      <c r="BB313" s="52" t="str">
        <f t="shared" si="545"/>
        <v/>
      </c>
      <c r="BC313" s="52" t="str">
        <f t="shared" si="546"/>
        <v/>
      </c>
      <c r="BD313" s="52" t="str">
        <f t="shared" si="547"/>
        <v/>
      </c>
      <c r="BE313" s="52" t="str">
        <f t="shared" si="548"/>
        <v/>
      </c>
      <c r="BF313" s="52" t="str">
        <f t="shared" si="549"/>
        <v/>
      </c>
      <c r="BG313" s="52" t="str">
        <f t="shared" si="550"/>
        <v/>
      </c>
      <c r="BH313" s="2"/>
      <c r="BI313" s="103" t="str">
        <f>IF(ISBLANK('IP Rules'!N313),"",'IP Rules'!N313)</f>
        <v/>
      </c>
      <c r="BJ313" s="110" t="str">
        <f t="shared" si="599"/>
        <v/>
      </c>
      <c r="BK313" s="109" t="str">
        <f t="shared" si="600"/>
        <v>MISSING</v>
      </c>
      <c r="BL313" s="109" t="str">
        <f t="shared" si="601"/>
        <v>MISSING</v>
      </c>
      <c r="BM313" s="109" t="str">
        <f t="shared" si="602"/>
        <v>MISSING</v>
      </c>
      <c r="BN313" s="110" t="str">
        <f t="shared" si="603"/>
        <v>ERROR</v>
      </c>
      <c r="BO313" s="111" t="str">
        <f t="shared" si="604"/>
        <v>ERROR</v>
      </c>
      <c r="BP313" s="111" t="str">
        <f t="shared" si="605"/>
        <v>ERROR</v>
      </c>
      <c r="BQ313" s="111" t="str">
        <f t="shared" si="606"/>
        <v>ERROR</v>
      </c>
      <c r="BR313" s="109" t="str">
        <f t="shared" si="607"/>
        <v>ERROR</v>
      </c>
      <c r="BS313" s="110" t="str">
        <f t="shared" si="608"/>
        <v>ERROR</v>
      </c>
      <c r="BT313" s="109" t="str">
        <f t="shared" si="551"/>
        <v>ERROR</v>
      </c>
      <c r="BU313" s="109" t="str">
        <f t="shared" si="552"/>
        <v>ERROR</v>
      </c>
      <c r="BV313" s="109" t="str">
        <f t="shared" si="553"/>
        <v>ERROR</v>
      </c>
      <c r="BW313" s="109" t="str">
        <f t="shared" si="554"/>
        <v>ERROR</v>
      </c>
      <c r="BX313" s="110" t="str">
        <f t="shared" si="609"/>
        <v>ERROR</v>
      </c>
      <c r="BY313" s="110" t="str">
        <f t="shared" si="597"/>
        <v/>
      </c>
      <c r="BZ313" s="117" t="str">
        <f t="shared" si="555"/>
        <v>OK</v>
      </c>
      <c r="CA313" s="104" t="str">
        <f t="shared" si="610"/>
        <v/>
      </c>
      <c r="CB313" s="104" t="str">
        <f t="shared" si="611"/>
        <v/>
      </c>
      <c r="CC313" s="104" t="str">
        <f t="shared" si="612"/>
        <v/>
      </c>
      <c r="CD313" s="109" t="str">
        <f t="shared" si="556"/>
        <v>FAILED CHECKS</v>
      </c>
      <c r="CE313" s="22"/>
      <c r="CF313" s="116" t="str">
        <f t="shared" si="613"/>
        <v>ERROR</v>
      </c>
      <c r="CG313" s="116" t="str">
        <f t="shared" si="614"/>
        <v>-</v>
      </c>
      <c r="CH313" s="116" t="str">
        <f t="shared" si="615"/>
        <v>-</v>
      </c>
      <c r="CI313" s="116" t="str">
        <f t="shared" si="616"/>
        <v>-</v>
      </c>
      <c r="CJ313" s="116">
        <f t="shared" si="557"/>
        <v>0</v>
      </c>
      <c r="CK313" s="116">
        <f t="shared" si="558"/>
        <v>0</v>
      </c>
      <c r="CL313" s="116">
        <f t="shared" si="559"/>
        <v>0</v>
      </c>
      <c r="CM313" s="116">
        <f t="shared" si="560"/>
        <v>0</v>
      </c>
      <c r="CN313" s="116">
        <f t="shared" si="561"/>
        <v>0</v>
      </c>
      <c r="CO313" s="116">
        <f t="shared" si="562"/>
        <v>0</v>
      </c>
      <c r="CP313" s="116">
        <f t="shared" si="563"/>
        <v>0</v>
      </c>
      <c r="CQ313" s="116">
        <f t="shared" si="564"/>
        <v>0</v>
      </c>
      <c r="CR313" s="116">
        <f t="shared" si="565"/>
        <v>0</v>
      </c>
      <c r="CS313" s="116">
        <f t="shared" si="566"/>
        <v>0</v>
      </c>
      <c r="CT313" s="116">
        <f t="shared" si="567"/>
        <v>0</v>
      </c>
      <c r="CU313" s="116">
        <f t="shared" si="568"/>
        <v>0</v>
      </c>
      <c r="CV313" s="116">
        <f t="shared" si="569"/>
        <v>0</v>
      </c>
      <c r="CW313" s="116">
        <f t="shared" si="570"/>
        <v>0</v>
      </c>
      <c r="CX313" s="116">
        <f t="shared" si="571"/>
        <v>0</v>
      </c>
      <c r="CY313" s="116">
        <f t="shared" si="572"/>
        <v>0</v>
      </c>
      <c r="CZ313" s="116">
        <f t="shared" si="573"/>
        <v>0</v>
      </c>
      <c r="DA313" s="116">
        <f t="shared" si="574"/>
        <v>0</v>
      </c>
      <c r="DB313" s="116">
        <f t="shared" si="575"/>
        <v>0</v>
      </c>
      <c r="DC313" s="116">
        <f t="shared" si="576"/>
        <v>0</v>
      </c>
      <c r="DD313" s="116">
        <f t="shared" si="577"/>
        <v>0</v>
      </c>
      <c r="DE313" s="116">
        <f t="shared" si="578"/>
        <v>0</v>
      </c>
      <c r="DF313" s="116">
        <f t="shared" si="579"/>
        <v>0</v>
      </c>
      <c r="DG313" s="116">
        <f t="shared" si="580"/>
        <v>0</v>
      </c>
      <c r="DH313" s="116">
        <f t="shared" si="581"/>
        <v>0</v>
      </c>
      <c r="DI313" s="116">
        <f t="shared" si="582"/>
        <v>0</v>
      </c>
      <c r="DJ313" s="116">
        <f t="shared" si="583"/>
        <v>0</v>
      </c>
      <c r="DK313" s="116">
        <f t="shared" si="584"/>
        <v>0</v>
      </c>
      <c r="DL313" s="116">
        <f t="shared" si="585"/>
        <v>0</v>
      </c>
      <c r="DM313" s="116">
        <f t="shared" si="586"/>
        <v>0</v>
      </c>
      <c r="DN313" s="116">
        <f t="shared" si="587"/>
        <v>0</v>
      </c>
      <c r="DO313" s="116">
        <f t="shared" si="588"/>
        <v>0</v>
      </c>
      <c r="DP313" s="116">
        <f t="shared" si="589"/>
        <v>0</v>
      </c>
      <c r="DQ313" s="116">
        <f t="shared" si="590"/>
        <v>0</v>
      </c>
      <c r="DR313" s="116">
        <f t="shared" si="591"/>
        <v>0</v>
      </c>
      <c r="DS313" s="116">
        <f t="shared" si="592"/>
        <v>0</v>
      </c>
      <c r="DT313" s="116">
        <f t="shared" si="598"/>
        <v>0</v>
      </c>
      <c r="DU313" s="116">
        <f t="shared" si="593"/>
        <v>0</v>
      </c>
      <c r="DV313" s="116">
        <f t="shared" si="617"/>
        <v>0</v>
      </c>
      <c r="DW313" s="116">
        <f t="shared" si="618"/>
        <v>0</v>
      </c>
      <c r="DX313" s="114" t="b">
        <f t="shared" si="507"/>
        <v>0</v>
      </c>
      <c r="DY313" s="116" t="str">
        <f t="shared" si="594"/>
        <v>FAILED CHECKS</v>
      </c>
      <c r="DZ313" s="2"/>
      <c r="EA313" s="105" t="str">
        <f t="shared" si="508"/>
        <v/>
      </c>
      <c r="EB313" s="2"/>
      <c r="EC313" s="105" t="str">
        <f t="shared" si="509"/>
        <v/>
      </c>
      <c r="ED313" s="2"/>
      <c r="EE313" s="105" t="str">
        <f t="shared" si="510"/>
        <v/>
      </c>
      <c r="EF313" s="2"/>
      <c r="EG313" s="6">
        <f t="shared" si="596"/>
        <v>303</v>
      </c>
      <c r="EH313" s="2"/>
      <c r="EI313" s="29" t="str">
        <f>IF(ISBLANK('IP Rules'!P313),"",'IP Rules'!P313)</f>
        <v/>
      </c>
      <c r="EJ313" s="2"/>
      <c r="EK313" s="29" t="str">
        <f>IF(ISBLANK('IP Rules'!R313),"",'IP Rules'!R313)</f>
        <v/>
      </c>
      <c r="EL313" s="2"/>
      <c r="EM313" s="29" t="str">
        <f>IF(ISBLANK('IP Rules'!T313),"",'IP Rules'!T313)</f>
        <v/>
      </c>
      <c r="EN313" s="2"/>
      <c r="EO313" s="7" t="str">
        <f t="shared" si="501"/>
        <v>NO</v>
      </c>
      <c r="EP313" s="7" t="str">
        <f t="shared" si="502"/>
        <v>NO</v>
      </c>
      <c r="EQ313" s="7" t="str">
        <f t="shared" si="503"/>
        <v/>
      </c>
      <c r="ER313" s="7" t="str">
        <f t="shared" si="504"/>
        <v/>
      </c>
      <c r="ES313" s="7" t="str">
        <f>IF(AND(ISNUMBER('IP Rules'!R313),'IP Rules'!R313&gt;=0,'IP Rules'!R313&lt;=65535),"GOOD","BAD")</f>
        <v>BAD</v>
      </c>
      <c r="ET313" s="7" t="str">
        <f>IF(OR(AND(ISNUMBER('IP Rules'!T313),'IP Rules'!T313&gt;=1,'IP Rules'!T313&lt;=65535,'IP Rules'!R313&lt;'IP Rules'!T313),'IP Rules'!T313=""),"GOOD","BAD")</f>
        <v>GOOD</v>
      </c>
      <c r="EU313" s="9" t="str">
        <f t="shared" si="505"/>
        <v/>
      </c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</row>
    <row r="314" spans="1:211" ht="15.75" thickBot="1">
      <c r="A314" s="2"/>
      <c r="B314" s="6">
        <f t="shared" si="595"/>
        <v>304</v>
      </c>
      <c r="C314" s="2"/>
      <c r="D314" s="48" t="str">
        <f>IF(ISBLANK('IP Rules'!H314),"",'IP Rules'!H314)</f>
        <v/>
      </c>
      <c r="E314" s="52" t="str">
        <f t="shared" si="511"/>
        <v/>
      </c>
      <c r="F314" s="52" t="str">
        <f t="shared" si="512"/>
        <v/>
      </c>
      <c r="G314" s="52" t="str">
        <f t="shared" si="513"/>
        <v/>
      </c>
      <c r="H314" s="52" t="str">
        <f t="shared" si="514"/>
        <v/>
      </c>
      <c r="I314" s="52" t="str">
        <f t="shared" si="515"/>
        <v/>
      </c>
      <c r="J314" s="52" t="str">
        <f t="shared" si="516"/>
        <v/>
      </c>
      <c r="K314" s="52" t="str">
        <f t="shared" si="517"/>
        <v/>
      </c>
      <c r="L314" s="52" t="str">
        <f t="shared" si="518"/>
        <v/>
      </c>
      <c r="M314" s="2"/>
      <c r="N314" s="52" t="str">
        <f t="shared" si="519"/>
        <v/>
      </c>
      <c r="O314" s="2"/>
      <c r="P314" s="103" t="str">
        <f>IF(UPPER('IP Rules'!H314)="ANY","",IF(LEN(TRIM('IP Rules'!J314))=0,"",'IP Rules'!J314))</f>
        <v/>
      </c>
      <c r="Q314" s="7" t="str">
        <f t="shared" si="520"/>
        <v/>
      </c>
      <c r="R314" s="109" t="str">
        <f t="shared" si="521"/>
        <v>MISSING</v>
      </c>
      <c r="S314" s="109" t="str">
        <f t="shared" si="522"/>
        <v>MISSING</v>
      </c>
      <c r="T314" s="109" t="str">
        <f t="shared" si="523"/>
        <v>MISSING</v>
      </c>
      <c r="U314" s="110" t="str">
        <f t="shared" si="524"/>
        <v>ERROR</v>
      </c>
      <c r="V314" s="111" t="str">
        <f t="shared" si="525"/>
        <v>ERROR</v>
      </c>
      <c r="W314" s="111" t="str">
        <f t="shared" si="526"/>
        <v>ERROR</v>
      </c>
      <c r="X314" s="111" t="str">
        <f t="shared" si="527"/>
        <v>ERROR</v>
      </c>
      <c r="Y314" s="109" t="str">
        <f t="shared" si="528"/>
        <v>ERROR</v>
      </c>
      <c r="Z314" s="110" t="str">
        <f t="shared" si="529"/>
        <v>ERROR</v>
      </c>
      <c r="AA314" s="109" t="str">
        <f t="shared" si="530"/>
        <v>ERROR</v>
      </c>
      <c r="AB314" s="109" t="str">
        <f t="shared" si="531"/>
        <v>ERROR</v>
      </c>
      <c r="AC314" s="109" t="str">
        <f t="shared" si="532"/>
        <v>ERROR</v>
      </c>
      <c r="AD314" s="109" t="str">
        <f t="shared" si="533"/>
        <v>ERROR</v>
      </c>
      <c r="AE314" s="110" t="str">
        <f t="shared" si="534"/>
        <v>ERROR</v>
      </c>
      <c r="AF314" s="7" t="str">
        <f t="shared" si="535"/>
        <v/>
      </c>
      <c r="AG314" s="104" t="str">
        <f t="shared" si="536"/>
        <v/>
      </c>
      <c r="AH314" s="104" t="str">
        <f t="shared" si="537"/>
        <v/>
      </c>
      <c r="AI314" s="104" t="str">
        <f t="shared" si="538"/>
        <v/>
      </c>
      <c r="AJ314" s="114" t="str">
        <f>IF(AND(Q314&lt;&gt;"ERROR",UPPER('IP Rules'!D314)="GLOBAL",UPPER(N314)="ANY"),"All_IPs","")</f>
        <v/>
      </c>
      <c r="AK314" s="114" t="str">
        <f>IF(AND(Q314&lt;&gt;"ERROR",UPPER('IP Rules'!D314)="NATIONAL",UPPER(N314)="ANY"),"GRP_ALL_CNSP_SUBNETS","")</f>
        <v/>
      </c>
      <c r="AL314" s="104" t="str">
        <f>IF(LEN(TRIM(D314))=0,"",IF(AND(Q314&lt;&gt;"ERROR",UPPER('IP Rules'!H314)&lt;&gt;"ANY"),AI314&amp;N314&amp;"_"&amp;AG314,""))</f>
        <v/>
      </c>
      <c r="AM314" s="109" t="str">
        <f t="shared" si="539"/>
        <v>FAILED CHECKS</v>
      </c>
      <c r="AN314" s="2"/>
      <c r="AO314" s="62" t="str">
        <f t="shared" si="506"/>
        <v/>
      </c>
      <c r="AP314" s="26"/>
      <c r="AQ314" s="62" t="str">
        <f t="shared" si="540"/>
        <v/>
      </c>
      <c r="AR314" s="26"/>
      <c r="AS314" s="6">
        <f>'IP Rules'!F314</f>
        <v>0</v>
      </c>
      <c r="AT314" s="2"/>
      <c r="AU314" s="6">
        <f t="shared" si="541"/>
        <v>304</v>
      </c>
      <c r="AV314" s="2"/>
      <c r="AW314" s="46" t="str">
        <f>IF(ISBLANK('IP Rules'!L314),"",'IP Rules'!L314)</f>
        <v/>
      </c>
      <c r="AX314" s="2"/>
      <c r="AY314" s="52" t="str">
        <f t="shared" si="542"/>
        <v/>
      </c>
      <c r="AZ314" s="52" t="str">
        <f t="shared" si="543"/>
        <v/>
      </c>
      <c r="BA314" s="52" t="str">
        <f t="shared" si="544"/>
        <v/>
      </c>
      <c r="BB314" s="52" t="str">
        <f t="shared" si="545"/>
        <v/>
      </c>
      <c r="BC314" s="52" t="str">
        <f t="shared" si="546"/>
        <v/>
      </c>
      <c r="BD314" s="52" t="str">
        <f t="shared" si="547"/>
        <v/>
      </c>
      <c r="BE314" s="52" t="str">
        <f t="shared" si="548"/>
        <v/>
      </c>
      <c r="BF314" s="52" t="str">
        <f t="shared" si="549"/>
        <v/>
      </c>
      <c r="BG314" s="52" t="str">
        <f t="shared" si="550"/>
        <v/>
      </c>
      <c r="BH314" s="2"/>
      <c r="BI314" s="103" t="str">
        <f>IF(ISBLANK('IP Rules'!N314),"",'IP Rules'!N314)</f>
        <v/>
      </c>
      <c r="BJ314" s="110" t="str">
        <f t="shared" si="599"/>
        <v/>
      </c>
      <c r="BK314" s="109" t="str">
        <f t="shared" si="600"/>
        <v>MISSING</v>
      </c>
      <c r="BL314" s="109" t="str">
        <f t="shared" si="601"/>
        <v>MISSING</v>
      </c>
      <c r="BM314" s="109" t="str">
        <f t="shared" si="602"/>
        <v>MISSING</v>
      </c>
      <c r="BN314" s="110" t="str">
        <f t="shared" si="603"/>
        <v>ERROR</v>
      </c>
      <c r="BO314" s="111" t="str">
        <f t="shared" si="604"/>
        <v>ERROR</v>
      </c>
      <c r="BP314" s="111" t="str">
        <f t="shared" si="605"/>
        <v>ERROR</v>
      </c>
      <c r="BQ314" s="111" t="str">
        <f t="shared" si="606"/>
        <v>ERROR</v>
      </c>
      <c r="BR314" s="109" t="str">
        <f t="shared" si="607"/>
        <v>ERROR</v>
      </c>
      <c r="BS314" s="110" t="str">
        <f t="shared" si="608"/>
        <v>ERROR</v>
      </c>
      <c r="BT314" s="109" t="str">
        <f t="shared" si="551"/>
        <v>ERROR</v>
      </c>
      <c r="BU314" s="109" t="str">
        <f t="shared" si="552"/>
        <v>ERROR</v>
      </c>
      <c r="BV314" s="109" t="str">
        <f t="shared" si="553"/>
        <v>ERROR</v>
      </c>
      <c r="BW314" s="109" t="str">
        <f t="shared" si="554"/>
        <v>ERROR</v>
      </c>
      <c r="BX314" s="110" t="str">
        <f t="shared" si="609"/>
        <v>ERROR</v>
      </c>
      <c r="BY314" s="110" t="str">
        <f t="shared" si="597"/>
        <v/>
      </c>
      <c r="BZ314" s="117" t="str">
        <f t="shared" si="555"/>
        <v>OK</v>
      </c>
      <c r="CA314" s="104" t="str">
        <f t="shared" si="610"/>
        <v/>
      </c>
      <c r="CB314" s="104" t="str">
        <f t="shared" si="611"/>
        <v/>
      </c>
      <c r="CC314" s="104" t="str">
        <f t="shared" si="612"/>
        <v/>
      </c>
      <c r="CD314" s="109" t="str">
        <f t="shared" si="556"/>
        <v>FAILED CHECKS</v>
      </c>
      <c r="CE314" s="22"/>
      <c r="CF314" s="116" t="str">
        <f t="shared" si="613"/>
        <v>ERROR</v>
      </c>
      <c r="CG314" s="116" t="str">
        <f t="shared" si="614"/>
        <v>-</v>
      </c>
      <c r="CH314" s="116" t="str">
        <f t="shared" si="615"/>
        <v>-</v>
      </c>
      <c r="CI314" s="116" t="str">
        <f t="shared" si="616"/>
        <v>-</v>
      </c>
      <c r="CJ314" s="116">
        <f t="shared" si="557"/>
        <v>0</v>
      </c>
      <c r="CK314" s="116">
        <f t="shared" si="558"/>
        <v>0</v>
      </c>
      <c r="CL314" s="116">
        <f t="shared" si="559"/>
        <v>0</v>
      </c>
      <c r="CM314" s="116">
        <f t="shared" si="560"/>
        <v>0</v>
      </c>
      <c r="CN314" s="116">
        <f t="shared" si="561"/>
        <v>0</v>
      </c>
      <c r="CO314" s="116">
        <f t="shared" si="562"/>
        <v>0</v>
      </c>
      <c r="CP314" s="116">
        <f t="shared" si="563"/>
        <v>0</v>
      </c>
      <c r="CQ314" s="116">
        <f t="shared" si="564"/>
        <v>0</v>
      </c>
      <c r="CR314" s="116">
        <f t="shared" si="565"/>
        <v>0</v>
      </c>
      <c r="CS314" s="116">
        <f t="shared" si="566"/>
        <v>0</v>
      </c>
      <c r="CT314" s="116">
        <f t="shared" si="567"/>
        <v>0</v>
      </c>
      <c r="CU314" s="116">
        <f t="shared" si="568"/>
        <v>0</v>
      </c>
      <c r="CV314" s="116">
        <f t="shared" si="569"/>
        <v>0</v>
      </c>
      <c r="CW314" s="116">
        <f t="shared" si="570"/>
        <v>0</v>
      </c>
      <c r="CX314" s="116">
        <f t="shared" si="571"/>
        <v>0</v>
      </c>
      <c r="CY314" s="116">
        <f t="shared" si="572"/>
        <v>0</v>
      </c>
      <c r="CZ314" s="116">
        <f t="shared" si="573"/>
        <v>0</v>
      </c>
      <c r="DA314" s="116">
        <f t="shared" si="574"/>
        <v>0</v>
      </c>
      <c r="DB314" s="116">
        <f t="shared" si="575"/>
        <v>0</v>
      </c>
      <c r="DC314" s="116">
        <f t="shared" si="576"/>
        <v>0</v>
      </c>
      <c r="DD314" s="116">
        <f t="shared" si="577"/>
        <v>0</v>
      </c>
      <c r="DE314" s="116">
        <f t="shared" si="578"/>
        <v>0</v>
      </c>
      <c r="DF314" s="116">
        <f t="shared" si="579"/>
        <v>0</v>
      </c>
      <c r="DG314" s="116">
        <f t="shared" si="580"/>
        <v>0</v>
      </c>
      <c r="DH314" s="116">
        <f t="shared" si="581"/>
        <v>0</v>
      </c>
      <c r="DI314" s="116">
        <f t="shared" si="582"/>
        <v>0</v>
      </c>
      <c r="DJ314" s="116">
        <f t="shared" si="583"/>
        <v>0</v>
      </c>
      <c r="DK314" s="116">
        <f t="shared" si="584"/>
        <v>0</v>
      </c>
      <c r="DL314" s="116">
        <f t="shared" si="585"/>
        <v>0</v>
      </c>
      <c r="DM314" s="116">
        <f t="shared" si="586"/>
        <v>0</v>
      </c>
      <c r="DN314" s="116">
        <f t="shared" si="587"/>
        <v>0</v>
      </c>
      <c r="DO314" s="116">
        <f t="shared" si="588"/>
        <v>0</v>
      </c>
      <c r="DP314" s="116">
        <f t="shared" si="589"/>
        <v>0</v>
      </c>
      <c r="DQ314" s="116">
        <f t="shared" si="590"/>
        <v>0</v>
      </c>
      <c r="DR314" s="116">
        <f t="shared" si="591"/>
        <v>0</v>
      </c>
      <c r="DS314" s="116">
        <f t="shared" si="592"/>
        <v>0</v>
      </c>
      <c r="DT314" s="116">
        <f t="shared" si="598"/>
        <v>0</v>
      </c>
      <c r="DU314" s="116">
        <f t="shared" si="593"/>
        <v>0</v>
      </c>
      <c r="DV314" s="116">
        <f t="shared" si="617"/>
        <v>0</v>
      </c>
      <c r="DW314" s="116">
        <f t="shared" si="618"/>
        <v>0</v>
      </c>
      <c r="DX314" s="114" t="b">
        <f t="shared" si="507"/>
        <v>0</v>
      </c>
      <c r="DY314" s="116" t="str">
        <f t="shared" si="594"/>
        <v>FAILED CHECKS</v>
      </c>
      <c r="DZ314" s="2"/>
      <c r="EA314" s="105" t="str">
        <f t="shared" si="508"/>
        <v/>
      </c>
      <c r="EB314" s="2"/>
      <c r="EC314" s="105" t="str">
        <f t="shared" si="509"/>
        <v/>
      </c>
      <c r="ED314" s="2"/>
      <c r="EE314" s="105" t="str">
        <f t="shared" si="510"/>
        <v/>
      </c>
      <c r="EF314" s="2"/>
      <c r="EG314" s="6">
        <f t="shared" si="596"/>
        <v>304</v>
      </c>
      <c r="EH314" s="2"/>
      <c r="EI314" s="29" t="str">
        <f>IF(ISBLANK('IP Rules'!P314),"",'IP Rules'!P314)</f>
        <v/>
      </c>
      <c r="EJ314" s="2"/>
      <c r="EK314" s="29" t="str">
        <f>IF(ISBLANK('IP Rules'!R314),"",'IP Rules'!R314)</f>
        <v/>
      </c>
      <c r="EL314" s="2"/>
      <c r="EM314" s="29" t="str">
        <f>IF(ISBLANK('IP Rules'!T314),"",'IP Rules'!T314)</f>
        <v/>
      </c>
      <c r="EN314" s="2"/>
      <c r="EO314" s="7" t="str">
        <f t="shared" si="501"/>
        <v>NO</v>
      </c>
      <c r="EP314" s="7" t="str">
        <f t="shared" si="502"/>
        <v>NO</v>
      </c>
      <c r="EQ314" s="7" t="str">
        <f t="shared" si="503"/>
        <v/>
      </c>
      <c r="ER314" s="7" t="str">
        <f t="shared" si="504"/>
        <v/>
      </c>
      <c r="ES314" s="7" t="str">
        <f>IF(AND(ISNUMBER('IP Rules'!R314),'IP Rules'!R314&gt;=0,'IP Rules'!R314&lt;=65535),"GOOD","BAD")</f>
        <v>BAD</v>
      </c>
      <c r="ET314" s="7" t="str">
        <f>IF(OR(AND(ISNUMBER('IP Rules'!T314),'IP Rules'!T314&gt;=1,'IP Rules'!T314&lt;=65535,'IP Rules'!R314&lt;'IP Rules'!T314),'IP Rules'!T314=""),"GOOD","BAD")</f>
        <v>GOOD</v>
      </c>
      <c r="EU314" s="9" t="str">
        <f t="shared" si="505"/>
        <v/>
      </c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</row>
    <row r="315" spans="1:211" ht="15.75" thickBot="1">
      <c r="A315" s="2"/>
      <c r="B315" s="6">
        <f t="shared" si="595"/>
        <v>305</v>
      </c>
      <c r="C315" s="2"/>
      <c r="D315" s="48" t="str">
        <f>IF(ISBLANK('IP Rules'!H315),"",'IP Rules'!H315)</f>
        <v/>
      </c>
      <c r="E315" s="52" t="str">
        <f t="shared" si="511"/>
        <v/>
      </c>
      <c r="F315" s="52" t="str">
        <f t="shared" si="512"/>
        <v/>
      </c>
      <c r="G315" s="52" t="str">
        <f t="shared" si="513"/>
        <v/>
      </c>
      <c r="H315" s="52" t="str">
        <f t="shared" si="514"/>
        <v/>
      </c>
      <c r="I315" s="52" t="str">
        <f t="shared" si="515"/>
        <v/>
      </c>
      <c r="J315" s="52" t="str">
        <f t="shared" si="516"/>
        <v/>
      </c>
      <c r="K315" s="52" t="str">
        <f t="shared" si="517"/>
        <v/>
      </c>
      <c r="L315" s="52" t="str">
        <f t="shared" si="518"/>
        <v/>
      </c>
      <c r="M315" s="2"/>
      <c r="N315" s="52" t="str">
        <f t="shared" si="519"/>
        <v/>
      </c>
      <c r="O315" s="2"/>
      <c r="P315" s="103" t="str">
        <f>IF(UPPER('IP Rules'!H315)="ANY","",IF(LEN(TRIM('IP Rules'!J315))=0,"",'IP Rules'!J315))</f>
        <v/>
      </c>
      <c r="Q315" s="7" t="str">
        <f t="shared" si="520"/>
        <v/>
      </c>
      <c r="R315" s="109" t="str">
        <f t="shared" si="521"/>
        <v>MISSING</v>
      </c>
      <c r="S315" s="109" t="str">
        <f t="shared" si="522"/>
        <v>MISSING</v>
      </c>
      <c r="T315" s="109" t="str">
        <f t="shared" si="523"/>
        <v>MISSING</v>
      </c>
      <c r="U315" s="110" t="str">
        <f t="shared" si="524"/>
        <v>ERROR</v>
      </c>
      <c r="V315" s="111" t="str">
        <f t="shared" si="525"/>
        <v>ERROR</v>
      </c>
      <c r="W315" s="111" t="str">
        <f t="shared" si="526"/>
        <v>ERROR</v>
      </c>
      <c r="X315" s="111" t="str">
        <f t="shared" si="527"/>
        <v>ERROR</v>
      </c>
      <c r="Y315" s="109" t="str">
        <f t="shared" si="528"/>
        <v>ERROR</v>
      </c>
      <c r="Z315" s="110" t="str">
        <f t="shared" si="529"/>
        <v>ERROR</v>
      </c>
      <c r="AA315" s="109" t="str">
        <f t="shared" si="530"/>
        <v>ERROR</v>
      </c>
      <c r="AB315" s="109" t="str">
        <f t="shared" si="531"/>
        <v>ERROR</v>
      </c>
      <c r="AC315" s="109" t="str">
        <f t="shared" si="532"/>
        <v>ERROR</v>
      </c>
      <c r="AD315" s="109" t="str">
        <f t="shared" si="533"/>
        <v>ERROR</v>
      </c>
      <c r="AE315" s="110" t="str">
        <f t="shared" si="534"/>
        <v>ERROR</v>
      </c>
      <c r="AF315" s="7" t="str">
        <f t="shared" si="535"/>
        <v/>
      </c>
      <c r="AG315" s="104" t="str">
        <f t="shared" si="536"/>
        <v/>
      </c>
      <c r="AH315" s="104" t="str">
        <f t="shared" si="537"/>
        <v/>
      </c>
      <c r="AI315" s="104" t="str">
        <f t="shared" si="538"/>
        <v/>
      </c>
      <c r="AJ315" s="114" t="str">
        <f>IF(AND(Q315&lt;&gt;"ERROR",UPPER('IP Rules'!D315)="GLOBAL",UPPER(N315)="ANY"),"All_IPs","")</f>
        <v/>
      </c>
      <c r="AK315" s="114" t="str">
        <f>IF(AND(Q315&lt;&gt;"ERROR",UPPER('IP Rules'!D315)="NATIONAL",UPPER(N315)="ANY"),"GRP_ALL_CNSP_SUBNETS","")</f>
        <v/>
      </c>
      <c r="AL315" s="104" t="str">
        <f>IF(LEN(TRIM(D315))=0,"",IF(AND(Q315&lt;&gt;"ERROR",UPPER('IP Rules'!H315)&lt;&gt;"ANY"),AI315&amp;N315&amp;"_"&amp;AG315,""))</f>
        <v/>
      </c>
      <c r="AM315" s="109" t="str">
        <f t="shared" si="539"/>
        <v>FAILED CHECKS</v>
      </c>
      <c r="AN315" s="2"/>
      <c r="AO315" s="62" t="str">
        <f t="shared" si="506"/>
        <v/>
      </c>
      <c r="AP315" s="26"/>
      <c r="AQ315" s="62" t="str">
        <f t="shared" si="540"/>
        <v/>
      </c>
      <c r="AR315" s="26"/>
      <c r="AS315" s="6">
        <f>'IP Rules'!F315</f>
        <v>0</v>
      </c>
      <c r="AT315" s="2"/>
      <c r="AU315" s="6">
        <f t="shared" si="541"/>
        <v>305</v>
      </c>
      <c r="AV315" s="2"/>
      <c r="AW315" s="46" t="str">
        <f>IF(ISBLANK('IP Rules'!L315),"",'IP Rules'!L315)</f>
        <v/>
      </c>
      <c r="AX315" s="2"/>
      <c r="AY315" s="52" t="str">
        <f t="shared" si="542"/>
        <v/>
      </c>
      <c r="AZ315" s="52" t="str">
        <f t="shared" si="543"/>
        <v/>
      </c>
      <c r="BA315" s="52" t="str">
        <f t="shared" si="544"/>
        <v/>
      </c>
      <c r="BB315" s="52" t="str">
        <f t="shared" si="545"/>
        <v/>
      </c>
      <c r="BC315" s="52" t="str">
        <f t="shared" si="546"/>
        <v/>
      </c>
      <c r="BD315" s="52" t="str">
        <f t="shared" si="547"/>
        <v/>
      </c>
      <c r="BE315" s="52" t="str">
        <f t="shared" si="548"/>
        <v/>
      </c>
      <c r="BF315" s="52" t="str">
        <f t="shared" si="549"/>
        <v/>
      </c>
      <c r="BG315" s="52" t="str">
        <f t="shared" si="550"/>
        <v/>
      </c>
      <c r="BH315" s="2"/>
      <c r="BI315" s="103" t="str">
        <f>IF(ISBLANK('IP Rules'!N315),"",'IP Rules'!N315)</f>
        <v/>
      </c>
      <c r="BJ315" s="110" t="str">
        <f t="shared" si="599"/>
        <v/>
      </c>
      <c r="BK315" s="109" t="str">
        <f t="shared" si="600"/>
        <v>MISSING</v>
      </c>
      <c r="BL315" s="109" t="str">
        <f t="shared" si="601"/>
        <v>MISSING</v>
      </c>
      <c r="BM315" s="109" t="str">
        <f t="shared" si="602"/>
        <v>MISSING</v>
      </c>
      <c r="BN315" s="110" t="str">
        <f t="shared" si="603"/>
        <v>ERROR</v>
      </c>
      <c r="BO315" s="111" t="str">
        <f t="shared" si="604"/>
        <v>ERROR</v>
      </c>
      <c r="BP315" s="111" t="str">
        <f t="shared" si="605"/>
        <v>ERROR</v>
      </c>
      <c r="BQ315" s="111" t="str">
        <f t="shared" si="606"/>
        <v>ERROR</v>
      </c>
      <c r="BR315" s="109" t="str">
        <f t="shared" si="607"/>
        <v>ERROR</v>
      </c>
      <c r="BS315" s="110" t="str">
        <f t="shared" si="608"/>
        <v>ERROR</v>
      </c>
      <c r="BT315" s="109" t="str">
        <f t="shared" si="551"/>
        <v>ERROR</v>
      </c>
      <c r="BU315" s="109" t="str">
        <f t="shared" si="552"/>
        <v>ERROR</v>
      </c>
      <c r="BV315" s="109" t="str">
        <f t="shared" si="553"/>
        <v>ERROR</v>
      </c>
      <c r="BW315" s="109" t="str">
        <f t="shared" si="554"/>
        <v>ERROR</v>
      </c>
      <c r="BX315" s="110" t="str">
        <f t="shared" si="609"/>
        <v>ERROR</v>
      </c>
      <c r="BY315" s="110" t="str">
        <f t="shared" si="597"/>
        <v/>
      </c>
      <c r="BZ315" s="117" t="str">
        <f t="shared" si="555"/>
        <v>OK</v>
      </c>
      <c r="CA315" s="104" t="str">
        <f t="shared" si="610"/>
        <v/>
      </c>
      <c r="CB315" s="104" t="str">
        <f t="shared" si="611"/>
        <v/>
      </c>
      <c r="CC315" s="104" t="str">
        <f t="shared" si="612"/>
        <v/>
      </c>
      <c r="CD315" s="109" t="str">
        <f t="shared" si="556"/>
        <v>FAILED CHECKS</v>
      </c>
      <c r="CE315" s="22"/>
      <c r="CF315" s="116" t="str">
        <f t="shared" si="613"/>
        <v>ERROR</v>
      </c>
      <c r="CG315" s="116" t="str">
        <f t="shared" si="614"/>
        <v>-</v>
      </c>
      <c r="CH315" s="116" t="str">
        <f t="shared" si="615"/>
        <v>-</v>
      </c>
      <c r="CI315" s="116" t="str">
        <f t="shared" si="616"/>
        <v>-</v>
      </c>
      <c r="CJ315" s="116">
        <f t="shared" si="557"/>
        <v>0</v>
      </c>
      <c r="CK315" s="116">
        <f t="shared" si="558"/>
        <v>0</v>
      </c>
      <c r="CL315" s="116">
        <f t="shared" si="559"/>
        <v>0</v>
      </c>
      <c r="CM315" s="116">
        <f t="shared" si="560"/>
        <v>0</v>
      </c>
      <c r="CN315" s="116">
        <f t="shared" si="561"/>
        <v>0</v>
      </c>
      <c r="CO315" s="116">
        <f t="shared" si="562"/>
        <v>0</v>
      </c>
      <c r="CP315" s="116">
        <f t="shared" si="563"/>
        <v>0</v>
      </c>
      <c r="CQ315" s="116">
        <f t="shared" si="564"/>
        <v>0</v>
      </c>
      <c r="CR315" s="116">
        <f t="shared" si="565"/>
        <v>0</v>
      </c>
      <c r="CS315" s="116">
        <f t="shared" si="566"/>
        <v>0</v>
      </c>
      <c r="CT315" s="116">
        <f t="shared" si="567"/>
        <v>0</v>
      </c>
      <c r="CU315" s="116">
        <f t="shared" si="568"/>
        <v>0</v>
      </c>
      <c r="CV315" s="116">
        <f t="shared" si="569"/>
        <v>0</v>
      </c>
      <c r="CW315" s="116">
        <f t="shared" si="570"/>
        <v>0</v>
      </c>
      <c r="CX315" s="116">
        <f t="shared" si="571"/>
        <v>0</v>
      </c>
      <c r="CY315" s="116">
        <f t="shared" si="572"/>
        <v>0</v>
      </c>
      <c r="CZ315" s="116">
        <f t="shared" si="573"/>
        <v>0</v>
      </c>
      <c r="DA315" s="116">
        <f t="shared" si="574"/>
        <v>0</v>
      </c>
      <c r="DB315" s="116">
        <f t="shared" si="575"/>
        <v>0</v>
      </c>
      <c r="DC315" s="116">
        <f t="shared" si="576"/>
        <v>0</v>
      </c>
      <c r="DD315" s="116">
        <f t="shared" si="577"/>
        <v>0</v>
      </c>
      <c r="DE315" s="116">
        <f t="shared" si="578"/>
        <v>0</v>
      </c>
      <c r="DF315" s="116">
        <f t="shared" si="579"/>
        <v>0</v>
      </c>
      <c r="DG315" s="116">
        <f t="shared" si="580"/>
        <v>0</v>
      </c>
      <c r="DH315" s="116">
        <f t="shared" si="581"/>
        <v>0</v>
      </c>
      <c r="DI315" s="116">
        <f t="shared" si="582"/>
        <v>0</v>
      </c>
      <c r="DJ315" s="116">
        <f t="shared" si="583"/>
        <v>0</v>
      </c>
      <c r="DK315" s="116">
        <f t="shared" si="584"/>
        <v>0</v>
      </c>
      <c r="DL315" s="116">
        <f t="shared" si="585"/>
        <v>0</v>
      </c>
      <c r="DM315" s="116">
        <f t="shared" si="586"/>
        <v>0</v>
      </c>
      <c r="DN315" s="116">
        <f t="shared" si="587"/>
        <v>0</v>
      </c>
      <c r="DO315" s="116">
        <f t="shared" si="588"/>
        <v>0</v>
      </c>
      <c r="DP315" s="116">
        <f t="shared" si="589"/>
        <v>0</v>
      </c>
      <c r="DQ315" s="116">
        <f t="shared" si="590"/>
        <v>0</v>
      </c>
      <c r="DR315" s="116">
        <f t="shared" si="591"/>
        <v>0</v>
      </c>
      <c r="DS315" s="116">
        <f t="shared" si="592"/>
        <v>0</v>
      </c>
      <c r="DT315" s="116">
        <f t="shared" si="598"/>
        <v>0</v>
      </c>
      <c r="DU315" s="116">
        <f t="shared" si="593"/>
        <v>0</v>
      </c>
      <c r="DV315" s="116">
        <f t="shared" si="617"/>
        <v>0</v>
      </c>
      <c r="DW315" s="116">
        <f t="shared" si="618"/>
        <v>0</v>
      </c>
      <c r="DX315" s="114" t="b">
        <f t="shared" si="507"/>
        <v>0</v>
      </c>
      <c r="DY315" s="116" t="str">
        <f t="shared" si="594"/>
        <v>FAILED CHECKS</v>
      </c>
      <c r="DZ315" s="2"/>
      <c r="EA315" s="105" t="str">
        <f t="shared" si="508"/>
        <v/>
      </c>
      <c r="EB315" s="2"/>
      <c r="EC315" s="105" t="str">
        <f t="shared" si="509"/>
        <v/>
      </c>
      <c r="ED315" s="2"/>
      <c r="EE315" s="105" t="str">
        <f t="shared" si="510"/>
        <v/>
      </c>
      <c r="EF315" s="2"/>
      <c r="EG315" s="6">
        <f t="shared" si="596"/>
        <v>305</v>
      </c>
      <c r="EH315" s="2"/>
      <c r="EI315" s="29" t="str">
        <f>IF(ISBLANK('IP Rules'!P315),"",'IP Rules'!P315)</f>
        <v/>
      </c>
      <c r="EJ315" s="2"/>
      <c r="EK315" s="29" t="str">
        <f>IF(ISBLANK('IP Rules'!R315),"",'IP Rules'!R315)</f>
        <v/>
      </c>
      <c r="EL315" s="2"/>
      <c r="EM315" s="29" t="str">
        <f>IF(ISBLANK('IP Rules'!T315),"",'IP Rules'!T315)</f>
        <v/>
      </c>
      <c r="EN315" s="2"/>
      <c r="EO315" s="7" t="str">
        <f t="shared" si="501"/>
        <v>NO</v>
      </c>
      <c r="EP315" s="7" t="str">
        <f t="shared" si="502"/>
        <v>NO</v>
      </c>
      <c r="EQ315" s="7" t="str">
        <f t="shared" si="503"/>
        <v/>
      </c>
      <c r="ER315" s="7" t="str">
        <f t="shared" si="504"/>
        <v/>
      </c>
      <c r="ES315" s="7" t="str">
        <f>IF(AND(ISNUMBER('IP Rules'!R315),'IP Rules'!R315&gt;=0,'IP Rules'!R315&lt;=65535),"GOOD","BAD")</f>
        <v>BAD</v>
      </c>
      <c r="ET315" s="7" t="str">
        <f>IF(OR(AND(ISNUMBER('IP Rules'!T315),'IP Rules'!T315&gt;=1,'IP Rules'!T315&lt;=65535,'IP Rules'!R315&lt;'IP Rules'!T315),'IP Rules'!T315=""),"GOOD","BAD")</f>
        <v>GOOD</v>
      </c>
      <c r="EU315" s="9" t="str">
        <f t="shared" si="505"/>
        <v/>
      </c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</row>
    <row r="316" spans="1:211" ht="15.75" thickBot="1">
      <c r="A316" s="2"/>
      <c r="B316" s="6">
        <f t="shared" si="595"/>
        <v>306</v>
      </c>
      <c r="C316" s="2"/>
      <c r="D316" s="48" t="str">
        <f>IF(ISBLANK('IP Rules'!H316),"",'IP Rules'!H316)</f>
        <v/>
      </c>
      <c r="E316" s="52" t="str">
        <f t="shared" si="511"/>
        <v/>
      </c>
      <c r="F316" s="52" t="str">
        <f t="shared" si="512"/>
        <v/>
      </c>
      <c r="G316" s="52" t="str">
        <f t="shared" si="513"/>
        <v/>
      </c>
      <c r="H316" s="52" t="str">
        <f t="shared" si="514"/>
        <v/>
      </c>
      <c r="I316" s="52" t="str">
        <f t="shared" si="515"/>
        <v/>
      </c>
      <c r="J316" s="52" t="str">
        <f t="shared" si="516"/>
        <v/>
      </c>
      <c r="K316" s="52" t="str">
        <f t="shared" si="517"/>
        <v/>
      </c>
      <c r="L316" s="52" t="str">
        <f t="shared" si="518"/>
        <v/>
      </c>
      <c r="M316" s="2"/>
      <c r="N316" s="52" t="str">
        <f t="shared" si="519"/>
        <v/>
      </c>
      <c r="O316" s="2"/>
      <c r="P316" s="103" t="str">
        <f>IF(UPPER('IP Rules'!H316)="ANY","",IF(LEN(TRIM('IP Rules'!J316))=0,"",'IP Rules'!J316))</f>
        <v/>
      </c>
      <c r="Q316" s="7" t="str">
        <f t="shared" si="520"/>
        <v/>
      </c>
      <c r="R316" s="109" t="str">
        <f t="shared" si="521"/>
        <v>MISSING</v>
      </c>
      <c r="S316" s="109" t="str">
        <f t="shared" si="522"/>
        <v>MISSING</v>
      </c>
      <c r="T316" s="109" t="str">
        <f t="shared" si="523"/>
        <v>MISSING</v>
      </c>
      <c r="U316" s="110" t="str">
        <f t="shared" si="524"/>
        <v>ERROR</v>
      </c>
      <c r="V316" s="111" t="str">
        <f t="shared" si="525"/>
        <v>ERROR</v>
      </c>
      <c r="W316" s="111" t="str">
        <f t="shared" si="526"/>
        <v>ERROR</v>
      </c>
      <c r="X316" s="111" t="str">
        <f t="shared" si="527"/>
        <v>ERROR</v>
      </c>
      <c r="Y316" s="109" t="str">
        <f t="shared" si="528"/>
        <v>ERROR</v>
      </c>
      <c r="Z316" s="110" t="str">
        <f t="shared" si="529"/>
        <v>ERROR</v>
      </c>
      <c r="AA316" s="109" t="str">
        <f t="shared" si="530"/>
        <v>ERROR</v>
      </c>
      <c r="AB316" s="109" t="str">
        <f t="shared" si="531"/>
        <v>ERROR</v>
      </c>
      <c r="AC316" s="109" t="str">
        <f t="shared" si="532"/>
        <v>ERROR</v>
      </c>
      <c r="AD316" s="109" t="str">
        <f t="shared" si="533"/>
        <v>ERROR</v>
      </c>
      <c r="AE316" s="110" t="str">
        <f t="shared" si="534"/>
        <v>ERROR</v>
      </c>
      <c r="AF316" s="7" t="str">
        <f t="shared" si="535"/>
        <v/>
      </c>
      <c r="AG316" s="104" t="str">
        <f t="shared" si="536"/>
        <v/>
      </c>
      <c r="AH316" s="104" t="str">
        <f t="shared" si="537"/>
        <v/>
      </c>
      <c r="AI316" s="104" t="str">
        <f t="shared" si="538"/>
        <v/>
      </c>
      <c r="AJ316" s="114" t="str">
        <f>IF(AND(Q316&lt;&gt;"ERROR",UPPER('IP Rules'!D316)="GLOBAL",UPPER(N316)="ANY"),"All_IPs","")</f>
        <v/>
      </c>
      <c r="AK316" s="114" t="str">
        <f>IF(AND(Q316&lt;&gt;"ERROR",UPPER('IP Rules'!D316)="NATIONAL",UPPER(N316)="ANY"),"GRP_ALL_CNSP_SUBNETS","")</f>
        <v/>
      </c>
      <c r="AL316" s="104" t="str">
        <f>IF(LEN(TRIM(D316))=0,"",IF(AND(Q316&lt;&gt;"ERROR",UPPER('IP Rules'!H316)&lt;&gt;"ANY"),AI316&amp;N316&amp;"_"&amp;AG316,""))</f>
        <v/>
      </c>
      <c r="AM316" s="109" t="str">
        <f t="shared" si="539"/>
        <v>FAILED CHECKS</v>
      </c>
      <c r="AN316" s="2"/>
      <c r="AO316" s="62" t="str">
        <f t="shared" si="506"/>
        <v/>
      </c>
      <c r="AP316" s="26"/>
      <c r="AQ316" s="62" t="str">
        <f t="shared" si="540"/>
        <v/>
      </c>
      <c r="AR316" s="26"/>
      <c r="AS316" s="6">
        <f>'IP Rules'!F316</f>
        <v>0</v>
      </c>
      <c r="AT316" s="2"/>
      <c r="AU316" s="6">
        <f t="shared" si="541"/>
        <v>306</v>
      </c>
      <c r="AV316" s="2"/>
      <c r="AW316" s="46" t="str">
        <f>IF(ISBLANK('IP Rules'!L316),"",'IP Rules'!L316)</f>
        <v/>
      </c>
      <c r="AX316" s="2"/>
      <c r="AY316" s="52" t="str">
        <f t="shared" si="542"/>
        <v/>
      </c>
      <c r="AZ316" s="52" t="str">
        <f t="shared" si="543"/>
        <v/>
      </c>
      <c r="BA316" s="52" t="str">
        <f t="shared" si="544"/>
        <v/>
      </c>
      <c r="BB316" s="52" t="str">
        <f t="shared" si="545"/>
        <v/>
      </c>
      <c r="BC316" s="52" t="str">
        <f t="shared" si="546"/>
        <v/>
      </c>
      <c r="BD316" s="52" t="str">
        <f t="shared" si="547"/>
        <v/>
      </c>
      <c r="BE316" s="52" t="str">
        <f t="shared" si="548"/>
        <v/>
      </c>
      <c r="BF316" s="52" t="str">
        <f t="shared" si="549"/>
        <v/>
      </c>
      <c r="BG316" s="52" t="str">
        <f t="shared" si="550"/>
        <v/>
      </c>
      <c r="BH316" s="2"/>
      <c r="BI316" s="103" t="str">
        <f>IF(ISBLANK('IP Rules'!N316),"",'IP Rules'!N316)</f>
        <v/>
      </c>
      <c r="BJ316" s="110" t="str">
        <f t="shared" si="599"/>
        <v/>
      </c>
      <c r="BK316" s="109" t="str">
        <f t="shared" si="600"/>
        <v>MISSING</v>
      </c>
      <c r="BL316" s="109" t="str">
        <f t="shared" si="601"/>
        <v>MISSING</v>
      </c>
      <c r="BM316" s="109" t="str">
        <f t="shared" si="602"/>
        <v>MISSING</v>
      </c>
      <c r="BN316" s="110" t="str">
        <f t="shared" si="603"/>
        <v>ERROR</v>
      </c>
      <c r="BO316" s="111" t="str">
        <f t="shared" si="604"/>
        <v>ERROR</v>
      </c>
      <c r="BP316" s="111" t="str">
        <f t="shared" si="605"/>
        <v>ERROR</v>
      </c>
      <c r="BQ316" s="111" t="str">
        <f t="shared" si="606"/>
        <v>ERROR</v>
      </c>
      <c r="BR316" s="109" t="str">
        <f t="shared" si="607"/>
        <v>ERROR</v>
      </c>
      <c r="BS316" s="110" t="str">
        <f t="shared" si="608"/>
        <v>ERROR</v>
      </c>
      <c r="BT316" s="109" t="str">
        <f t="shared" si="551"/>
        <v>ERROR</v>
      </c>
      <c r="BU316" s="109" t="str">
        <f t="shared" si="552"/>
        <v>ERROR</v>
      </c>
      <c r="BV316" s="109" t="str">
        <f t="shared" si="553"/>
        <v>ERROR</v>
      </c>
      <c r="BW316" s="109" t="str">
        <f t="shared" si="554"/>
        <v>ERROR</v>
      </c>
      <c r="BX316" s="110" t="str">
        <f t="shared" si="609"/>
        <v>ERROR</v>
      </c>
      <c r="BY316" s="110" t="str">
        <f t="shared" si="597"/>
        <v/>
      </c>
      <c r="BZ316" s="117" t="str">
        <f t="shared" si="555"/>
        <v>OK</v>
      </c>
      <c r="CA316" s="104" t="str">
        <f t="shared" si="610"/>
        <v/>
      </c>
      <c r="CB316" s="104" t="str">
        <f t="shared" si="611"/>
        <v/>
      </c>
      <c r="CC316" s="104" t="str">
        <f t="shared" si="612"/>
        <v/>
      </c>
      <c r="CD316" s="109" t="str">
        <f t="shared" si="556"/>
        <v>FAILED CHECKS</v>
      </c>
      <c r="CE316" s="22"/>
      <c r="CF316" s="116" t="str">
        <f t="shared" si="613"/>
        <v>ERROR</v>
      </c>
      <c r="CG316" s="116" t="str">
        <f t="shared" si="614"/>
        <v>-</v>
      </c>
      <c r="CH316" s="116" t="str">
        <f t="shared" si="615"/>
        <v>-</v>
      </c>
      <c r="CI316" s="116" t="str">
        <f t="shared" si="616"/>
        <v>-</v>
      </c>
      <c r="CJ316" s="116">
        <f t="shared" si="557"/>
        <v>0</v>
      </c>
      <c r="CK316" s="116">
        <f t="shared" si="558"/>
        <v>0</v>
      </c>
      <c r="CL316" s="116">
        <f t="shared" si="559"/>
        <v>0</v>
      </c>
      <c r="CM316" s="116">
        <f t="shared" si="560"/>
        <v>0</v>
      </c>
      <c r="CN316" s="116">
        <f t="shared" si="561"/>
        <v>0</v>
      </c>
      <c r="CO316" s="116">
        <f t="shared" si="562"/>
        <v>0</v>
      </c>
      <c r="CP316" s="116">
        <f t="shared" si="563"/>
        <v>0</v>
      </c>
      <c r="CQ316" s="116">
        <f t="shared" si="564"/>
        <v>0</v>
      </c>
      <c r="CR316" s="116">
        <f t="shared" si="565"/>
        <v>0</v>
      </c>
      <c r="CS316" s="116">
        <f t="shared" si="566"/>
        <v>0</v>
      </c>
      <c r="CT316" s="116">
        <f t="shared" si="567"/>
        <v>0</v>
      </c>
      <c r="CU316" s="116">
        <f t="shared" si="568"/>
        <v>0</v>
      </c>
      <c r="CV316" s="116">
        <f t="shared" si="569"/>
        <v>0</v>
      </c>
      <c r="CW316" s="116">
        <f t="shared" si="570"/>
        <v>0</v>
      </c>
      <c r="CX316" s="116">
        <f t="shared" si="571"/>
        <v>0</v>
      </c>
      <c r="CY316" s="116">
        <f t="shared" si="572"/>
        <v>0</v>
      </c>
      <c r="CZ316" s="116">
        <f t="shared" si="573"/>
        <v>0</v>
      </c>
      <c r="DA316" s="116">
        <f t="shared" si="574"/>
        <v>0</v>
      </c>
      <c r="DB316" s="116">
        <f t="shared" si="575"/>
        <v>0</v>
      </c>
      <c r="DC316" s="116">
        <f t="shared" si="576"/>
        <v>0</v>
      </c>
      <c r="DD316" s="116">
        <f t="shared" si="577"/>
        <v>0</v>
      </c>
      <c r="DE316" s="116">
        <f t="shared" si="578"/>
        <v>0</v>
      </c>
      <c r="DF316" s="116">
        <f t="shared" si="579"/>
        <v>0</v>
      </c>
      <c r="DG316" s="116">
        <f t="shared" si="580"/>
        <v>0</v>
      </c>
      <c r="DH316" s="116">
        <f t="shared" si="581"/>
        <v>0</v>
      </c>
      <c r="DI316" s="116">
        <f t="shared" si="582"/>
        <v>0</v>
      </c>
      <c r="DJ316" s="116">
        <f t="shared" si="583"/>
        <v>0</v>
      </c>
      <c r="DK316" s="116">
        <f t="shared" si="584"/>
        <v>0</v>
      </c>
      <c r="DL316" s="116">
        <f t="shared" si="585"/>
        <v>0</v>
      </c>
      <c r="DM316" s="116">
        <f t="shared" si="586"/>
        <v>0</v>
      </c>
      <c r="DN316" s="116">
        <f t="shared" si="587"/>
        <v>0</v>
      </c>
      <c r="DO316" s="116">
        <f t="shared" si="588"/>
        <v>0</v>
      </c>
      <c r="DP316" s="116">
        <f t="shared" si="589"/>
        <v>0</v>
      </c>
      <c r="DQ316" s="116">
        <f t="shared" si="590"/>
        <v>0</v>
      </c>
      <c r="DR316" s="116">
        <f t="shared" si="591"/>
        <v>0</v>
      </c>
      <c r="DS316" s="116">
        <f t="shared" si="592"/>
        <v>0</v>
      </c>
      <c r="DT316" s="116">
        <f t="shared" si="598"/>
        <v>0</v>
      </c>
      <c r="DU316" s="116">
        <f t="shared" si="593"/>
        <v>0</v>
      </c>
      <c r="DV316" s="116">
        <f t="shared" si="617"/>
        <v>0</v>
      </c>
      <c r="DW316" s="116">
        <f t="shared" si="618"/>
        <v>0</v>
      </c>
      <c r="DX316" s="114" t="b">
        <f t="shared" si="507"/>
        <v>0</v>
      </c>
      <c r="DY316" s="116" t="str">
        <f t="shared" si="594"/>
        <v>FAILED CHECKS</v>
      </c>
      <c r="DZ316" s="2"/>
      <c r="EA316" s="105" t="str">
        <f t="shared" si="508"/>
        <v/>
      </c>
      <c r="EB316" s="2"/>
      <c r="EC316" s="105" t="str">
        <f t="shared" si="509"/>
        <v/>
      </c>
      <c r="ED316" s="2"/>
      <c r="EE316" s="105" t="str">
        <f t="shared" si="510"/>
        <v/>
      </c>
      <c r="EF316" s="2"/>
      <c r="EG316" s="6">
        <f t="shared" si="596"/>
        <v>306</v>
      </c>
      <c r="EH316" s="2"/>
      <c r="EI316" s="29" t="str">
        <f>IF(ISBLANK('IP Rules'!P316),"",'IP Rules'!P316)</f>
        <v/>
      </c>
      <c r="EJ316" s="2"/>
      <c r="EK316" s="29" t="str">
        <f>IF(ISBLANK('IP Rules'!R316),"",'IP Rules'!R316)</f>
        <v/>
      </c>
      <c r="EL316" s="2"/>
      <c r="EM316" s="29" t="str">
        <f>IF(ISBLANK('IP Rules'!T316),"",'IP Rules'!T316)</f>
        <v/>
      </c>
      <c r="EN316" s="2"/>
      <c r="EO316" s="7" t="str">
        <f t="shared" si="501"/>
        <v>NO</v>
      </c>
      <c r="EP316" s="7" t="str">
        <f t="shared" si="502"/>
        <v>NO</v>
      </c>
      <c r="EQ316" s="7" t="str">
        <f t="shared" si="503"/>
        <v/>
      </c>
      <c r="ER316" s="7" t="str">
        <f t="shared" si="504"/>
        <v/>
      </c>
      <c r="ES316" s="7" t="str">
        <f>IF(AND(ISNUMBER('IP Rules'!R316),'IP Rules'!R316&gt;=0,'IP Rules'!R316&lt;=65535),"GOOD","BAD")</f>
        <v>BAD</v>
      </c>
      <c r="ET316" s="7" t="str">
        <f>IF(OR(AND(ISNUMBER('IP Rules'!T316),'IP Rules'!T316&gt;=1,'IP Rules'!T316&lt;=65535,'IP Rules'!R316&lt;'IP Rules'!T316),'IP Rules'!T316=""),"GOOD","BAD")</f>
        <v>GOOD</v>
      </c>
      <c r="EU316" s="9" t="str">
        <f t="shared" si="505"/>
        <v/>
      </c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</row>
    <row r="317" spans="1:211" ht="15.75" thickBot="1">
      <c r="A317" s="2"/>
      <c r="B317" s="6">
        <f t="shared" si="595"/>
        <v>307</v>
      </c>
      <c r="C317" s="2"/>
      <c r="D317" s="48" t="str">
        <f>IF(ISBLANK('IP Rules'!H317),"",'IP Rules'!H317)</f>
        <v/>
      </c>
      <c r="E317" s="52" t="str">
        <f t="shared" si="511"/>
        <v/>
      </c>
      <c r="F317" s="52" t="str">
        <f t="shared" si="512"/>
        <v/>
      </c>
      <c r="G317" s="52" t="str">
        <f t="shared" si="513"/>
        <v/>
      </c>
      <c r="H317" s="52" t="str">
        <f t="shared" si="514"/>
        <v/>
      </c>
      <c r="I317" s="52" t="str">
        <f t="shared" si="515"/>
        <v/>
      </c>
      <c r="J317" s="52" t="str">
        <f t="shared" si="516"/>
        <v/>
      </c>
      <c r="K317" s="52" t="str">
        <f t="shared" si="517"/>
        <v/>
      </c>
      <c r="L317" s="52" t="str">
        <f t="shared" si="518"/>
        <v/>
      </c>
      <c r="M317" s="2"/>
      <c r="N317" s="52" t="str">
        <f t="shared" si="519"/>
        <v/>
      </c>
      <c r="O317" s="2"/>
      <c r="P317" s="103" t="str">
        <f>IF(UPPER('IP Rules'!H317)="ANY","",IF(LEN(TRIM('IP Rules'!J317))=0,"",'IP Rules'!J317))</f>
        <v/>
      </c>
      <c r="Q317" s="7" t="str">
        <f t="shared" si="520"/>
        <v/>
      </c>
      <c r="R317" s="109" t="str">
        <f t="shared" si="521"/>
        <v>MISSING</v>
      </c>
      <c r="S317" s="109" t="str">
        <f t="shared" si="522"/>
        <v>MISSING</v>
      </c>
      <c r="T317" s="109" t="str">
        <f t="shared" si="523"/>
        <v>MISSING</v>
      </c>
      <c r="U317" s="110" t="str">
        <f t="shared" si="524"/>
        <v>ERROR</v>
      </c>
      <c r="V317" s="111" t="str">
        <f t="shared" si="525"/>
        <v>ERROR</v>
      </c>
      <c r="W317" s="111" t="str">
        <f t="shared" si="526"/>
        <v>ERROR</v>
      </c>
      <c r="X317" s="111" t="str">
        <f t="shared" si="527"/>
        <v>ERROR</v>
      </c>
      <c r="Y317" s="109" t="str">
        <f t="shared" si="528"/>
        <v>ERROR</v>
      </c>
      <c r="Z317" s="110" t="str">
        <f t="shared" si="529"/>
        <v>ERROR</v>
      </c>
      <c r="AA317" s="109" t="str">
        <f t="shared" si="530"/>
        <v>ERROR</v>
      </c>
      <c r="AB317" s="109" t="str">
        <f t="shared" si="531"/>
        <v>ERROR</v>
      </c>
      <c r="AC317" s="109" t="str">
        <f t="shared" si="532"/>
        <v>ERROR</v>
      </c>
      <c r="AD317" s="109" t="str">
        <f t="shared" si="533"/>
        <v>ERROR</v>
      </c>
      <c r="AE317" s="110" t="str">
        <f t="shared" si="534"/>
        <v>ERROR</v>
      </c>
      <c r="AF317" s="7" t="str">
        <f t="shared" si="535"/>
        <v/>
      </c>
      <c r="AG317" s="104" t="str">
        <f t="shared" si="536"/>
        <v/>
      </c>
      <c r="AH317" s="104" t="str">
        <f t="shared" si="537"/>
        <v/>
      </c>
      <c r="AI317" s="104" t="str">
        <f t="shared" si="538"/>
        <v/>
      </c>
      <c r="AJ317" s="114" t="str">
        <f>IF(AND(Q317&lt;&gt;"ERROR",UPPER('IP Rules'!D317)="GLOBAL",UPPER(N317)="ANY"),"All_IPs","")</f>
        <v/>
      </c>
      <c r="AK317" s="114" t="str">
        <f>IF(AND(Q317&lt;&gt;"ERROR",UPPER('IP Rules'!D317)="NATIONAL",UPPER(N317)="ANY"),"GRP_ALL_CNSP_SUBNETS","")</f>
        <v/>
      </c>
      <c r="AL317" s="104" t="str">
        <f>IF(LEN(TRIM(D317))=0,"",IF(AND(Q317&lt;&gt;"ERROR",UPPER('IP Rules'!H317)&lt;&gt;"ANY"),AI317&amp;N317&amp;"_"&amp;AG317,""))</f>
        <v/>
      </c>
      <c r="AM317" s="109" t="str">
        <f t="shared" si="539"/>
        <v>FAILED CHECKS</v>
      </c>
      <c r="AN317" s="2"/>
      <c r="AO317" s="62" t="str">
        <f t="shared" si="506"/>
        <v/>
      </c>
      <c r="AP317" s="26"/>
      <c r="AQ317" s="62" t="str">
        <f t="shared" si="540"/>
        <v/>
      </c>
      <c r="AR317" s="26"/>
      <c r="AS317" s="6">
        <f>'IP Rules'!F317</f>
        <v>0</v>
      </c>
      <c r="AT317" s="2"/>
      <c r="AU317" s="6">
        <f t="shared" si="541"/>
        <v>307</v>
      </c>
      <c r="AV317" s="2"/>
      <c r="AW317" s="46" t="str">
        <f>IF(ISBLANK('IP Rules'!L317),"",'IP Rules'!L317)</f>
        <v/>
      </c>
      <c r="AX317" s="2"/>
      <c r="AY317" s="52" t="str">
        <f t="shared" si="542"/>
        <v/>
      </c>
      <c r="AZ317" s="52" t="str">
        <f t="shared" si="543"/>
        <v/>
      </c>
      <c r="BA317" s="52" t="str">
        <f t="shared" si="544"/>
        <v/>
      </c>
      <c r="BB317" s="52" t="str">
        <f t="shared" si="545"/>
        <v/>
      </c>
      <c r="BC317" s="52" t="str">
        <f t="shared" si="546"/>
        <v/>
      </c>
      <c r="BD317" s="52" t="str">
        <f t="shared" si="547"/>
        <v/>
      </c>
      <c r="BE317" s="52" t="str">
        <f t="shared" si="548"/>
        <v/>
      </c>
      <c r="BF317" s="52" t="str">
        <f t="shared" si="549"/>
        <v/>
      </c>
      <c r="BG317" s="52" t="str">
        <f t="shared" si="550"/>
        <v/>
      </c>
      <c r="BH317" s="2"/>
      <c r="BI317" s="103" t="str">
        <f>IF(ISBLANK('IP Rules'!N317),"",'IP Rules'!N317)</f>
        <v/>
      </c>
      <c r="BJ317" s="110" t="str">
        <f t="shared" si="599"/>
        <v/>
      </c>
      <c r="BK317" s="109" t="str">
        <f t="shared" si="600"/>
        <v>MISSING</v>
      </c>
      <c r="BL317" s="109" t="str">
        <f t="shared" si="601"/>
        <v>MISSING</v>
      </c>
      <c r="BM317" s="109" t="str">
        <f t="shared" si="602"/>
        <v>MISSING</v>
      </c>
      <c r="BN317" s="110" t="str">
        <f t="shared" si="603"/>
        <v>ERROR</v>
      </c>
      <c r="BO317" s="111" t="str">
        <f t="shared" si="604"/>
        <v>ERROR</v>
      </c>
      <c r="BP317" s="111" t="str">
        <f t="shared" si="605"/>
        <v>ERROR</v>
      </c>
      <c r="BQ317" s="111" t="str">
        <f t="shared" si="606"/>
        <v>ERROR</v>
      </c>
      <c r="BR317" s="109" t="str">
        <f t="shared" si="607"/>
        <v>ERROR</v>
      </c>
      <c r="BS317" s="110" t="str">
        <f t="shared" si="608"/>
        <v>ERROR</v>
      </c>
      <c r="BT317" s="109" t="str">
        <f t="shared" si="551"/>
        <v>ERROR</v>
      </c>
      <c r="BU317" s="109" t="str">
        <f t="shared" si="552"/>
        <v>ERROR</v>
      </c>
      <c r="BV317" s="109" t="str">
        <f t="shared" si="553"/>
        <v>ERROR</v>
      </c>
      <c r="BW317" s="109" t="str">
        <f t="shared" si="554"/>
        <v>ERROR</v>
      </c>
      <c r="BX317" s="110" t="str">
        <f t="shared" si="609"/>
        <v>ERROR</v>
      </c>
      <c r="BY317" s="110" t="str">
        <f t="shared" si="597"/>
        <v/>
      </c>
      <c r="BZ317" s="117" t="str">
        <f t="shared" si="555"/>
        <v>OK</v>
      </c>
      <c r="CA317" s="104" t="str">
        <f t="shared" si="610"/>
        <v/>
      </c>
      <c r="CB317" s="104" t="str">
        <f t="shared" si="611"/>
        <v/>
      </c>
      <c r="CC317" s="104" t="str">
        <f t="shared" si="612"/>
        <v/>
      </c>
      <c r="CD317" s="109" t="str">
        <f t="shared" si="556"/>
        <v>FAILED CHECKS</v>
      </c>
      <c r="CE317" s="22"/>
      <c r="CF317" s="116" t="str">
        <f t="shared" si="613"/>
        <v>ERROR</v>
      </c>
      <c r="CG317" s="116" t="str">
        <f t="shared" si="614"/>
        <v>-</v>
      </c>
      <c r="CH317" s="116" t="str">
        <f t="shared" si="615"/>
        <v>-</v>
      </c>
      <c r="CI317" s="116" t="str">
        <f t="shared" si="616"/>
        <v>-</v>
      </c>
      <c r="CJ317" s="116">
        <f t="shared" si="557"/>
        <v>0</v>
      </c>
      <c r="CK317" s="116">
        <f t="shared" si="558"/>
        <v>0</v>
      </c>
      <c r="CL317" s="116">
        <f t="shared" si="559"/>
        <v>0</v>
      </c>
      <c r="CM317" s="116">
        <f t="shared" si="560"/>
        <v>0</v>
      </c>
      <c r="CN317" s="116">
        <f t="shared" si="561"/>
        <v>0</v>
      </c>
      <c r="CO317" s="116">
        <f t="shared" si="562"/>
        <v>0</v>
      </c>
      <c r="CP317" s="116">
        <f t="shared" si="563"/>
        <v>0</v>
      </c>
      <c r="CQ317" s="116">
        <f t="shared" si="564"/>
        <v>0</v>
      </c>
      <c r="CR317" s="116">
        <f t="shared" si="565"/>
        <v>0</v>
      </c>
      <c r="CS317" s="116">
        <f t="shared" si="566"/>
        <v>0</v>
      </c>
      <c r="CT317" s="116">
        <f t="shared" si="567"/>
        <v>0</v>
      </c>
      <c r="CU317" s="116">
        <f t="shared" si="568"/>
        <v>0</v>
      </c>
      <c r="CV317" s="116">
        <f t="shared" si="569"/>
        <v>0</v>
      </c>
      <c r="CW317" s="116">
        <f t="shared" si="570"/>
        <v>0</v>
      </c>
      <c r="CX317" s="116">
        <f t="shared" si="571"/>
        <v>0</v>
      </c>
      <c r="CY317" s="116">
        <f t="shared" si="572"/>
        <v>0</v>
      </c>
      <c r="CZ317" s="116">
        <f t="shared" si="573"/>
        <v>0</v>
      </c>
      <c r="DA317" s="116">
        <f t="shared" si="574"/>
        <v>0</v>
      </c>
      <c r="DB317" s="116">
        <f t="shared" si="575"/>
        <v>0</v>
      </c>
      <c r="DC317" s="116">
        <f t="shared" si="576"/>
        <v>0</v>
      </c>
      <c r="DD317" s="116">
        <f t="shared" si="577"/>
        <v>0</v>
      </c>
      <c r="DE317" s="116">
        <f t="shared" si="578"/>
        <v>0</v>
      </c>
      <c r="DF317" s="116">
        <f t="shared" si="579"/>
        <v>0</v>
      </c>
      <c r="DG317" s="116">
        <f t="shared" si="580"/>
        <v>0</v>
      </c>
      <c r="DH317" s="116">
        <f t="shared" si="581"/>
        <v>0</v>
      </c>
      <c r="DI317" s="116">
        <f t="shared" si="582"/>
        <v>0</v>
      </c>
      <c r="DJ317" s="116">
        <f t="shared" si="583"/>
        <v>0</v>
      </c>
      <c r="DK317" s="116">
        <f t="shared" si="584"/>
        <v>0</v>
      </c>
      <c r="DL317" s="116">
        <f t="shared" si="585"/>
        <v>0</v>
      </c>
      <c r="DM317" s="116">
        <f t="shared" si="586"/>
        <v>0</v>
      </c>
      <c r="DN317" s="116">
        <f t="shared" si="587"/>
        <v>0</v>
      </c>
      <c r="DO317" s="116">
        <f t="shared" si="588"/>
        <v>0</v>
      </c>
      <c r="DP317" s="116">
        <f t="shared" si="589"/>
        <v>0</v>
      </c>
      <c r="DQ317" s="116">
        <f t="shared" si="590"/>
        <v>0</v>
      </c>
      <c r="DR317" s="116">
        <f t="shared" si="591"/>
        <v>0</v>
      </c>
      <c r="DS317" s="116">
        <f t="shared" si="592"/>
        <v>0</v>
      </c>
      <c r="DT317" s="116">
        <f t="shared" si="598"/>
        <v>0</v>
      </c>
      <c r="DU317" s="116">
        <f t="shared" si="593"/>
        <v>0</v>
      </c>
      <c r="DV317" s="116">
        <f t="shared" si="617"/>
        <v>0</v>
      </c>
      <c r="DW317" s="116">
        <f t="shared" si="618"/>
        <v>0</v>
      </c>
      <c r="DX317" s="114" t="b">
        <f t="shared" si="507"/>
        <v>0</v>
      </c>
      <c r="DY317" s="116" t="str">
        <f t="shared" si="594"/>
        <v>FAILED CHECKS</v>
      </c>
      <c r="DZ317" s="2"/>
      <c r="EA317" s="105" t="str">
        <f t="shared" si="508"/>
        <v/>
      </c>
      <c r="EB317" s="2"/>
      <c r="EC317" s="105" t="str">
        <f t="shared" si="509"/>
        <v/>
      </c>
      <c r="ED317" s="2"/>
      <c r="EE317" s="105" t="str">
        <f t="shared" si="510"/>
        <v/>
      </c>
      <c r="EF317" s="2"/>
      <c r="EG317" s="6">
        <f t="shared" si="596"/>
        <v>307</v>
      </c>
      <c r="EH317" s="2"/>
      <c r="EI317" s="29" t="str">
        <f>IF(ISBLANK('IP Rules'!P317),"",'IP Rules'!P317)</f>
        <v/>
      </c>
      <c r="EJ317" s="2"/>
      <c r="EK317" s="29" t="str">
        <f>IF(ISBLANK('IP Rules'!R317),"",'IP Rules'!R317)</f>
        <v/>
      </c>
      <c r="EL317" s="2"/>
      <c r="EM317" s="29" t="str">
        <f>IF(ISBLANK('IP Rules'!T317),"",'IP Rules'!T317)</f>
        <v/>
      </c>
      <c r="EN317" s="2"/>
      <c r="EO317" s="7" t="str">
        <f t="shared" ref="EO317:EO380" si="619">IF(EI317&lt;&gt;"","YES","NO")</f>
        <v>NO</v>
      </c>
      <c r="EP317" s="7" t="str">
        <f t="shared" ref="EP317:EP380" si="620">IF(LEN(TRIM(EM317))=0,"NO","YES")</f>
        <v>NO</v>
      </c>
      <c r="EQ317" s="7" t="str">
        <f t="shared" ref="EQ317:EQ380" si="621">IF(AND(EO317="YES",EP317="NO"),EI317&amp;"-"&amp;EK317,"")</f>
        <v/>
      </c>
      <c r="ER317" s="7" t="str">
        <f t="shared" ref="ER317:ER380" si="622">IF(AND(EO317="YES",EP317="YES"),EI317&amp;"-"&amp;EK317&amp;"-"&amp;EM317,"")</f>
        <v/>
      </c>
      <c r="ES317" s="7" t="str">
        <f>IF(AND(ISNUMBER('IP Rules'!R317),'IP Rules'!R317&gt;=0,'IP Rules'!R317&lt;=65535),"GOOD","BAD")</f>
        <v>BAD</v>
      </c>
      <c r="ET317" s="7" t="str">
        <f>IF(OR(AND(ISNUMBER('IP Rules'!T317),'IP Rules'!T317&gt;=1,'IP Rules'!T317&lt;=65535,'IP Rules'!R317&lt;'IP Rules'!T317),'IP Rules'!T317=""),"GOOD","BAD")</f>
        <v>GOOD</v>
      </c>
      <c r="EU317" s="9" t="str">
        <f t="shared" ref="EU317:EU380" si="623">EQ317&amp;ER317</f>
        <v/>
      </c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</row>
    <row r="318" spans="1:211" ht="15.75" thickBot="1">
      <c r="A318" s="2"/>
      <c r="B318" s="6">
        <f t="shared" si="595"/>
        <v>308</v>
      </c>
      <c r="C318" s="2"/>
      <c r="D318" s="48" t="str">
        <f>IF(ISBLANK('IP Rules'!H318),"",'IP Rules'!H318)</f>
        <v/>
      </c>
      <c r="E318" s="52" t="str">
        <f t="shared" si="511"/>
        <v/>
      </c>
      <c r="F318" s="52" t="str">
        <f t="shared" si="512"/>
        <v/>
      </c>
      <c r="G318" s="52" t="str">
        <f t="shared" si="513"/>
        <v/>
      </c>
      <c r="H318" s="52" t="str">
        <f t="shared" si="514"/>
        <v/>
      </c>
      <c r="I318" s="52" t="str">
        <f t="shared" si="515"/>
        <v/>
      </c>
      <c r="J318" s="52" t="str">
        <f t="shared" si="516"/>
        <v/>
      </c>
      <c r="K318" s="52" t="str">
        <f t="shared" si="517"/>
        <v/>
      </c>
      <c r="L318" s="52" t="str">
        <f t="shared" si="518"/>
        <v/>
      </c>
      <c r="M318" s="2"/>
      <c r="N318" s="52" t="str">
        <f t="shared" si="519"/>
        <v/>
      </c>
      <c r="O318" s="2"/>
      <c r="P318" s="103" t="str">
        <f>IF(UPPER('IP Rules'!H318)="ANY","",IF(LEN(TRIM('IP Rules'!J318))=0,"",'IP Rules'!J318))</f>
        <v/>
      </c>
      <c r="Q318" s="7" t="str">
        <f t="shared" si="520"/>
        <v/>
      </c>
      <c r="R318" s="109" t="str">
        <f t="shared" si="521"/>
        <v>MISSING</v>
      </c>
      <c r="S318" s="109" t="str">
        <f t="shared" si="522"/>
        <v>MISSING</v>
      </c>
      <c r="T318" s="109" t="str">
        <f t="shared" si="523"/>
        <v>MISSING</v>
      </c>
      <c r="U318" s="110" t="str">
        <f t="shared" si="524"/>
        <v>ERROR</v>
      </c>
      <c r="V318" s="111" t="str">
        <f t="shared" si="525"/>
        <v>ERROR</v>
      </c>
      <c r="W318" s="111" t="str">
        <f t="shared" si="526"/>
        <v>ERROR</v>
      </c>
      <c r="X318" s="111" t="str">
        <f t="shared" si="527"/>
        <v>ERROR</v>
      </c>
      <c r="Y318" s="109" t="str">
        <f t="shared" si="528"/>
        <v>ERROR</v>
      </c>
      <c r="Z318" s="110" t="str">
        <f t="shared" si="529"/>
        <v>ERROR</v>
      </c>
      <c r="AA318" s="109" t="str">
        <f t="shared" si="530"/>
        <v>ERROR</v>
      </c>
      <c r="AB318" s="109" t="str">
        <f t="shared" si="531"/>
        <v>ERROR</v>
      </c>
      <c r="AC318" s="109" t="str">
        <f t="shared" si="532"/>
        <v>ERROR</v>
      </c>
      <c r="AD318" s="109" t="str">
        <f t="shared" si="533"/>
        <v>ERROR</v>
      </c>
      <c r="AE318" s="110" t="str">
        <f t="shared" si="534"/>
        <v>ERROR</v>
      </c>
      <c r="AF318" s="7" t="str">
        <f t="shared" si="535"/>
        <v/>
      </c>
      <c r="AG318" s="104" t="str">
        <f t="shared" si="536"/>
        <v/>
      </c>
      <c r="AH318" s="104" t="str">
        <f t="shared" si="537"/>
        <v/>
      </c>
      <c r="AI318" s="104" t="str">
        <f t="shared" si="538"/>
        <v/>
      </c>
      <c r="AJ318" s="114" t="str">
        <f>IF(AND(Q318&lt;&gt;"ERROR",UPPER('IP Rules'!D318)="GLOBAL",UPPER(N318)="ANY"),"All_IPs","")</f>
        <v/>
      </c>
      <c r="AK318" s="114" t="str">
        <f>IF(AND(Q318&lt;&gt;"ERROR",UPPER('IP Rules'!D318)="NATIONAL",UPPER(N318)="ANY"),"GRP_ALL_CNSP_SUBNETS","")</f>
        <v/>
      </c>
      <c r="AL318" s="104" t="str">
        <f>IF(LEN(TRIM(D318))=0,"",IF(AND(Q318&lt;&gt;"ERROR",UPPER('IP Rules'!H318)&lt;&gt;"ANY"),AI318&amp;N318&amp;"_"&amp;AG318,""))</f>
        <v/>
      </c>
      <c r="AM318" s="109" t="str">
        <f t="shared" si="539"/>
        <v>FAILED CHECKS</v>
      </c>
      <c r="AN318" s="2"/>
      <c r="AO318" s="62" t="str">
        <f t="shared" si="506"/>
        <v/>
      </c>
      <c r="AP318" s="26"/>
      <c r="AQ318" s="62" t="str">
        <f t="shared" si="540"/>
        <v/>
      </c>
      <c r="AR318" s="26"/>
      <c r="AS318" s="6">
        <f>'IP Rules'!F318</f>
        <v>0</v>
      </c>
      <c r="AT318" s="2"/>
      <c r="AU318" s="6">
        <f t="shared" si="541"/>
        <v>308</v>
      </c>
      <c r="AV318" s="2"/>
      <c r="AW318" s="46" t="str">
        <f>IF(ISBLANK('IP Rules'!L318),"",'IP Rules'!L318)</f>
        <v/>
      </c>
      <c r="AX318" s="2"/>
      <c r="AY318" s="52" t="str">
        <f t="shared" si="542"/>
        <v/>
      </c>
      <c r="AZ318" s="52" t="str">
        <f t="shared" si="543"/>
        <v/>
      </c>
      <c r="BA318" s="52" t="str">
        <f t="shared" si="544"/>
        <v/>
      </c>
      <c r="BB318" s="52" t="str">
        <f t="shared" si="545"/>
        <v/>
      </c>
      <c r="BC318" s="52" t="str">
        <f t="shared" si="546"/>
        <v/>
      </c>
      <c r="BD318" s="52" t="str">
        <f t="shared" si="547"/>
        <v/>
      </c>
      <c r="BE318" s="52" t="str">
        <f t="shared" si="548"/>
        <v/>
      </c>
      <c r="BF318" s="52" t="str">
        <f t="shared" si="549"/>
        <v/>
      </c>
      <c r="BG318" s="52" t="str">
        <f t="shared" si="550"/>
        <v/>
      </c>
      <c r="BH318" s="2"/>
      <c r="BI318" s="103" t="str">
        <f>IF(ISBLANK('IP Rules'!N318),"",'IP Rules'!N318)</f>
        <v/>
      </c>
      <c r="BJ318" s="110" t="str">
        <f t="shared" si="599"/>
        <v/>
      </c>
      <c r="BK318" s="109" t="str">
        <f t="shared" si="600"/>
        <v>MISSING</v>
      </c>
      <c r="BL318" s="109" t="str">
        <f t="shared" si="601"/>
        <v>MISSING</v>
      </c>
      <c r="BM318" s="109" t="str">
        <f t="shared" si="602"/>
        <v>MISSING</v>
      </c>
      <c r="BN318" s="110" t="str">
        <f t="shared" si="603"/>
        <v>ERROR</v>
      </c>
      <c r="BO318" s="111" t="str">
        <f t="shared" si="604"/>
        <v>ERROR</v>
      </c>
      <c r="BP318" s="111" t="str">
        <f t="shared" si="605"/>
        <v>ERROR</v>
      </c>
      <c r="BQ318" s="111" t="str">
        <f t="shared" si="606"/>
        <v>ERROR</v>
      </c>
      <c r="BR318" s="109" t="str">
        <f t="shared" si="607"/>
        <v>ERROR</v>
      </c>
      <c r="BS318" s="110" t="str">
        <f t="shared" si="608"/>
        <v>ERROR</v>
      </c>
      <c r="BT318" s="109" t="str">
        <f t="shared" si="551"/>
        <v>ERROR</v>
      </c>
      <c r="BU318" s="109" t="str">
        <f t="shared" si="552"/>
        <v>ERROR</v>
      </c>
      <c r="BV318" s="109" t="str">
        <f t="shared" si="553"/>
        <v>ERROR</v>
      </c>
      <c r="BW318" s="109" t="str">
        <f t="shared" si="554"/>
        <v>ERROR</v>
      </c>
      <c r="BX318" s="110" t="str">
        <f t="shared" si="609"/>
        <v>ERROR</v>
      </c>
      <c r="BY318" s="110" t="str">
        <f t="shared" si="597"/>
        <v/>
      </c>
      <c r="BZ318" s="117" t="str">
        <f t="shared" si="555"/>
        <v>OK</v>
      </c>
      <c r="CA318" s="104" t="str">
        <f t="shared" si="610"/>
        <v/>
      </c>
      <c r="CB318" s="104" t="str">
        <f t="shared" si="611"/>
        <v/>
      </c>
      <c r="CC318" s="104" t="str">
        <f t="shared" si="612"/>
        <v/>
      </c>
      <c r="CD318" s="109" t="str">
        <f t="shared" si="556"/>
        <v>FAILED CHECKS</v>
      </c>
      <c r="CE318" s="22"/>
      <c r="CF318" s="116" t="str">
        <f t="shared" si="613"/>
        <v>ERROR</v>
      </c>
      <c r="CG318" s="116" t="str">
        <f t="shared" si="614"/>
        <v>-</v>
      </c>
      <c r="CH318" s="116" t="str">
        <f t="shared" si="615"/>
        <v>-</v>
      </c>
      <c r="CI318" s="116" t="str">
        <f t="shared" si="616"/>
        <v>-</v>
      </c>
      <c r="CJ318" s="116">
        <f t="shared" si="557"/>
        <v>0</v>
      </c>
      <c r="CK318" s="116">
        <f t="shared" si="558"/>
        <v>0</v>
      </c>
      <c r="CL318" s="116">
        <f t="shared" si="559"/>
        <v>0</v>
      </c>
      <c r="CM318" s="116">
        <f t="shared" si="560"/>
        <v>0</v>
      </c>
      <c r="CN318" s="116">
        <f t="shared" si="561"/>
        <v>0</v>
      </c>
      <c r="CO318" s="116">
        <f t="shared" si="562"/>
        <v>0</v>
      </c>
      <c r="CP318" s="116">
        <f t="shared" si="563"/>
        <v>0</v>
      </c>
      <c r="CQ318" s="116">
        <f t="shared" si="564"/>
        <v>0</v>
      </c>
      <c r="CR318" s="116">
        <f t="shared" si="565"/>
        <v>0</v>
      </c>
      <c r="CS318" s="116">
        <f t="shared" si="566"/>
        <v>0</v>
      </c>
      <c r="CT318" s="116">
        <f t="shared" si="567"/>
        <v>0</v>
      </c>
      <c r="CU318" s="116">
        <f t="shared" si="568"/>
        <v>0</v>
      </c>
      <c r="CV318" s="116">
        <f t="shared" si="569"/>
        <v>0</v>
      </c>
      <c r="CW318" s="116">
        <f t="shared" si="570"/>
        <v>0</v>
      </c>
      <c r="CX318" s="116">
        <f t="shared" si="571"/>
        <v>0</v>
      </c>
      <c r="CY318" s="116">
        <f t="shared" si="572"/>
        <v>0</v>
      </c>
      <c r="CZ318" s="116">
        <f t="shared" si="573"/>
        <v>0</v>
      </c>
      <c r="DA318" s="116">
        <f t="shared" si="574"/>
        <v>0</v>
      </c>
      <c r="DB318" s="116">
        <f t="shared" si="575"/>
        <v>0</v>
      </c>
      <c r="DC318" s="116">
        <f t="shared" si="576"/>
        <v>0</v>
      </c>
      <c r="DD318" s="116">
        <f t="shared" si="577"/>
        <v>0</v>
      </c>
      <c r="DE318" s="116">
        <f t="shared" si="578"/>
        <v>0</v>
      </c>
      <c r="DF318" s="116">
        <f t="shared" si="579"/>
        <v>0</v>
      </c>
      <c r="DG318" s="116">
        <f t="shared" si="580"/>
        <v>0</v>
      </c>
      <c r="DH318" s="116">
        <f t="shared" si="581"/>
        <v>0</v>
      </c>
      <c r="DI318" s="116">
        <f t="shared" si="582"/>
        <v>0</v>
      </c>
      <c r="DJ318" s="116">
        <f t="shared" si="583"/>
        <v>0</v>
      </c>
      <c r="DK318" s="116">
        <f t="shared" si="584"/>
        <v>0</v>
      </c>
      <c r="DL318" s="116">
        <f t="shared" si="585"/>
        <v>0</v>
      </c>
      <c r="DM318" s="116">
        <f t="shared" si="586"/>
        <v>0</v>
      </c>
      <c r="DN318" s="116">
        <f t="shared" si="587"/>
        <v>0</v>
      </c>
      <c r="DO318" s="116">
        <f t="shared" si="588"/>
        <v>0</v>
      </c>
      <c r="DP318" s="116">
        <f t="shared" si="589"/>
        <v>0</v>
      </c>
      <c r="DQ318" s="116">
        <f t="shared" si="590"/>
        <v>0</v>
      </c>
      <c r="DR318" s="116">
        <f t="shared" si="591"/>
        <v>0</v>
      </c>
      <c r="DS318" s="116">
        <f t="shared" si="592"/>
        <v>0</v>
      </c>
      <c r="DT318" s="116">
        <f t="shared" si="598"/>
        <v>0</v>
      </c>
      <c r="DU318" s="116">
        <f t="shared" si="593"/>
        <v>0</v>
      </c>
      <c r="DV318" s="116">
        <f t="shared" si="617"/>
        <v>0</v>
      </c>
      <c r="DW318" s="116">
        <f t="shared" si="618"/>
        <v>0</v>
      </c>
      <c r="DX318" s="114" t="b">
        <f t="shared" si="507"/>
        <v>0</v>
      </c>
      <c r="DY318" s="116" t="str">
        <f t="shared" si="594"/>
        <v>FAILED CHECKS</v>
      </c>
      <c r="DZ318" s="2"/>
      <c r="EA318" s="105" t="str">
        <f t="shared" si="508"/>
        <v/>
      </c>
      <c r="EB318" s="2"/>
      <c r="EC318" s="105" t="str">
        <f t="shared" si="509"/>
        <v/>
      </c>
      <c r="ED318" s="2"/>
      <c r="EE318" s="105" t="str">
        <f t="shared" si="510"/>
        <v/>
      </c>
      <c r="EF318" s="2"/>
      <c r="EG318" s="6">
        <f t="shared" si="596"/>
        <v>308</v>
      </c>
      <c r="EH318" s="2"/>
      <c r="EI318" s="29" t="str">
        <f>IF(ISBLANK('IP Rules'!P318),"",'IP Rules'!P318)</f>
        <v/>
      </c>
      <c r="EJ318" s="2"/>
      <c r="EK318" s="29" t="str">
        <f>IF(ISBLANK('IP Rules'!R318),"",'IP Rules'!R318)</f>
        <v/>
      </c>
      <c r="EL318" s="2"/>
      <c r="EM318" s="29" t="str">
        <f>IF(ISBLANK('IP Rules'!T318),"",'IP Rules'!T318)</f>
        <v/>
      </c>
      <c r="EN318" s="2"/>
      <c r="EO318" s="7" t="str">
        <f t="shared" si="619"/>
        <v>NO</v>
      </c>
      <c r="EP318" s="7" t="str">
        <f t="shared" si="620"/>
        <v>NO</v>
      </c>
      <c r="EQ318" s="7" t="str">
        <f t="shared" si="621"/>
        <v/>
      </c>
      <c r="ER318" s="7" t="str">
        <f t="shared" si="622"/>
        <v/>
      </c>
      <c r="ES318" s="7" t="str">
        <f>IF(AND(ISNUMBER('IP Rules'!R318),'IP Rules'!R318&gt;=0,'IP Rules'!R318&lt;=65535),"GOOD","BAD")</f>
        <v>BAD</v>
      </c>
      <c r="ET318" s="7" t="str">
        <f>IF(OR(AND(ISNUMBER('IP Rules'!T318),'IP Rules'!T318&gt;=1,'IP Rules'!T318&lt;=65535,'IP Rules'!R318&lt;'IP Rules'!T318),'IP Rules'!T318=""),"GOOD","BAD")</f>
        <v>GOOD</v>
      </c>
      <c r="EU318" s="9" t="str">
        <f t="shared" si="623"/>
        <v/>
      </c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</row>
    <row r="319" spans="1:211" ht="15.75" thickBot="1">
      <c r="A319" s="2"/>
      <c r="B319" s="6">
        <f t="shared" si="595"/>
        <v>309</v>
      </c>
      <c r="C319" s="2"/>
      <c r="D319" s="48" t="str">
        <f>IF(ISBLANK('IP Rules'!H319),"",'IP Rules'!H319)</f>
        <v/>
      </c>
      <c r="E319" s="52" t="str">
        <f t="shared" si="511"/>
        <v/>
      </c>
      <c r="F319" s="52" t="str">
        <f t="shared" si="512"/>
        <v/>
      </c>
      <c r="G319" s="52" t="str">
        <f t="shared" si="513"/>
        <v/>
      </c>
      <c r="H319" s="52" t="str">
        <f t="shared" si="514"/>
        <v/>
      </c>
      <c r="I319" s="52" t="str">
        <f t="shared" si="515"/>
        <v/>
      </c>
      <c r="J319" s="52" t="str">
        <f t="shared" si="516"/>
        <v/>
      </c>
      <c r="K319" s="52" t="str">
        <f t="shared" si="517"/>
        <v/>
      </c>
      <c r="L319" s="52" t="str">
        <f t="shared" si="518"/>
        <v/>
      </c>
      <c r="M319" s="2"/>
      <c r="N319" s="52" t="str">
        <f t="shared" si="519"/>
        <v/>
      </c>
      <c r="O319" s="2"/>
      <c r="P319" s="103" t="str">
        <f>IF(UPPER('IP Rules'!H319)="ANY","",IF(LEN(TRIM('IP Rules'!J319))=0,"",'IP Rules'!J319))</f>
        <v/>
      </c>
      <c r="Q319" s="7" t="str">
        <f t="shared" si="520"/>
        <v/>
      </c>
      <c r="R319" s="109" t="str">
        <f t="shared" si="521"/>
        <v>MISSING</v>
      </c>
      <c r="S319" s="109" t="str">
        <f t="shared" si="522"/>
        <v>MISSING</v>
      </c>
      <c r="T319" s="109" t="str">
        <f t="shared" si="523"/>
        <v>MISSING</v>
      </c>
      <c r="U319" s="110" t="str">
        <f t="shared" si="524"/>
        <v>ERROR</v>
      </c>
      <c r="V319" s="111" t="str">
        <f t="shared" si="525"/>
        <v>ERROR</v>
      </c>
      <c r="W319" s="111" t="str">
        <f t="shared" si="526"/>
        <v>ERROR</v>
      </c>
      <c r="X319" s="111" t="str">
        <f t="shared" si="527"/>
        <v>ERROR</v>
      </c>
      <c r="Y319" s="109" t="str">
        <f t="shared" si="528"/>
        <v>ERROR</v>
      </c>
      <c r="Z319" s="110" t="str">
        <f t="shared" si="529"/>
        <v>ERROR</v>
      </c>
      <c r="AA319" s="109" t="str">
        <f t="shared" si="530"/>
        <v>ERROR</v>
      </c>
      <c r="AB319" s="109" t="str">
        <f t="shared" si="531"/>
        <v>ERROR</v>
      </c>
      <c r="AC319" s="109" t="str">
        <f t="shared" si="532"/>
        <v>ERROR</v>
      </c>
      <c r="AD319" s="109" t="str">
        <f t="shared" si="533"/>
        <v>ERROR</v>
      </c>
      <c r="AE319" s="110" t="str">
        <f t="shared" si="534"/>
        <v>ERROR</v>
      </c>
      <c r="AF319" s="7" t="str">
        <f t="shared" si="535"/>
        <v/>
      </c>
      <c r="AG319" s="104" t="str">
        <f t="shared" si="536"/>
        <v/>
      </c>
      <c r="AH319" s="104" t="str">
        <f t="shared" si="537"/>
        <v/>
      </c>
      <c r="AI319" s="104" t="str">
        <f t="shared" si="538"/>
        <v/>
      </c>
      <c r="AJ319" s="114" t="str">
        <f>IF(AND(Q319&lt;&gt;"ERROR",UPPER('IP Rules'!D319)="GLOBAL",UPPER(N319)="ANY"),"All_IPs","")</f>
        <v/>
      </c>
      <c r="AK319" s="114" t="str">
        <f>IF(AND(Q319&lt;&gt;"ERROR",UPPER('IP Rules'!D319)="NATIONAL",UPPER(N319)="ANY"),"GRP_ALL_CNSP_SUBNETS","")</f>
        <v/>
      </c>
      <c r="AL319" s="104" t="str">
        <f>IF(LEN(TRIM(D319))=0,"",IF(AND(Q319&lt;&gt;"ERROR",UPPER('IP Rules'!H319)&lt;&gt;"ANY"),AI319&amp;N319&amp;"_"&amp;AG319,""))</f>
        <v/>
      </c>
      <c r="AM319" s="109" t="str">
        <f t="shared" si="539"/>
        <v>FAILED CHECKS</v>
      </c>
      <c r="AN319" s="2"/>
      <c r="AO319" s="62" t="str">
        <f t="shared" si="506"/>
        <v/>
      </c>
      <c r="AP319" s="26"/>
      <c r="AQ319" s="62" t="str">
        <f t="shared" si="540"/>
        <v/>
      </c>
      <c r="AR319" s="26"/>
      <c r="AS319" s="6">
        <f>'IP Rules'!F319</f>
        <v>0</v>
      </c>
      <c r="AT319" s="2"/>
      <c r="AU319" s="6">
        <f t="shared" si="541"/>
        <v>309</v>
      </c>
      <c r="AV319" s="2"/>
      <c r="AW319" s="46" t="str">
        <f>IF(ISBLANK('IP Rules'!L319),"",'IP Rules'!L319)</f>
        <v/>
      </c>
      <c r="AX319" s="2"/>
      <c r="AY319" s="52" t="str">
        <f t="shared" si="542"/>
        <v/>
      </c>
      <c r="AZ319" s="52" t="str">
        <f t="shared" si="543"/>
        <v/>
      </c>
      <c r="BA319" s="52" t="str">
        <f t="shared" si="544"/>
        <v/>
      </c>
      <c r="BB319" s="52" t="str">
        <f t="shared" si="545"/>
        <v/>
      </c>
      <c r="BC319" s="52" t="str">
        <f t="shared" si="546"/>
        <v/>
      </c>
      <c r="BD319" s="52" t="str">
        <f t="shared" si="547"/>
        <v/>
      </c>
      <c r="BE319" s="52" t="str">
        <f t="shared" si="548"/>
        <v/>
      </c>
      <c r="BF319" s="52" t="str">
        <f t="shared" si="549"/>
        <v/>
      </c>
      <c r="BG319" s="52" t="str">
        <f t="shared" si="550"/>
        <v/>
      </c>
      <c r="BH319" s="2"/>
      <c r="BI319" s="103" t="str">
        <f>IF(ISBLANK('IP Rules'!N319),"",'IP Rules'!N319)</f>
        <v/>
      </c>
      <c r="BJ319" s="110" t="str">
        <f t="shared" si="599"/>
        <v/>
      </c>
      <c r="BK319" s="109" t="str">
        <f t="shared" si="600"/>
        <v>MISSING</v>
      </c>
      <c r="BL319" s="109" t="str">
        <f t="shared" si="601"/>
        <v>MISSING</v>
      </c>
      <c r="BM319" s="109" t="str">
        <f t="shared" si="602"/>
        <v>MISSING</v>
      </c>
      <c r="BN319" s="110" t="str">
        <f t="shared" si="603"/>
        <v>ERROR</v>
      </c>
      <c r="BO319" s="111" t="str">
        <f t="shared" si="604"/>
        <v>ERROR</v>
      </c>
      <c r="BP319" s="111" t="str">
        <f t="shared" si="605"/>
        <v>ERROR</v>
      </c>
      <c r="BQ319" s="111" t="str">
        <f t="shared" si="606"/>
        <v>ERROR</v>
      </c>
      <c r="BR319" s="109" t="str">
        <f t="shared" si="607"/>
        <v>ERROR</v>
      </c>
      <c r="BS319" s="110" t="str">
        <f t="shared" si="608"/>
        <v>ERROR</v>
      </c>
      <c r="BT319" s="109" t="str">
        <f t="shared" si="551"/>
        <v>ERROR</v>
      </c>
      <c r="BU319" s="109" t="str">
        <f t="shared" si="552"/>
        <v>ERROR</v>
      </c>
      <c r="BV319" s="109" t="str">
        <f t="shared" si="553"/>
        <v>ERROR</v>
      </c>
      <c r="BW319" s="109" t="str">
        <f t="shared" si="554"/>
        <v>ERROR</v>
      </c>
      <c r="BX319" s="110" t="str">
        <f t="shared" si="609"/>
        <v>ERROR</v>
      </c>
      <c r="BY319" s="110" t="str">
        <f t="shared" si="597"/>
        <v/>
      </c>
      <c r="BZ319" s="117" t="str">
        <f t="shared" si="555"/>
        <v>OK</v>
      </c>
      <c r="CA319" s="104" t="str">
        <f t="shared" si="610"/>
        <v/>
      </c>
      <c r="CB319" s="104" t="str">
        <f t="shared" si="611"/>
        <v/>
      </c>
      <c r="CC319" s="104" t="str">
        <f t="shared" si="612"/>
        <v/>
      </c>
      <c r="CD319" s="109" t="str">
        <f t="shared" si="556"/>
        <v>FAILED CHECKS</v>
      </c>
      <c r="CE319" s="22"/>
      <c r="CF319" s="116" t="str">
        <f t="shared" si="613"/>
        <v>ERROR</v>
      </c>
      <c r="CG319" s="116" t="str">
        <f t="shared" si="614"/>
        <v>-</v>
      </c>
      <c r="CH319" s="116" t="str">
        <f t="shared" si="615"/>
        <v>-</v>
      </c>
      <c r="CI319" s="116" t="str">
        <f t="shared" si="616"/>
        <v>-</v>
      </c>
      <c r="CJ319" s="116">
        <f t="shared" si="557"/>
        <v>0</v>
      </c>
      <c r="CK319" s="116">
        <f t="shared" si="558"/>
        <v>0</v>
      </c>
      <c r="CL319" s="116">
        <f t="shared" si="559"/>
        <v>0</v>
      </c>
      <c r="CM319" s="116">
        <f t="shared" si="560"/>
        <v>0</v>
      </c>
      <c r="CN319" s="116">
        <f t="shared" si="561"/>
        <v>0</v>
      </c>
      <c r="CO319" s="116">
        <f t="shared" si="562"/>
        <v>0</v>
      </c>
      <c r="CP319" s="116">
        <f t="shared" si="563"/>
        <v>0</v>
      </c>
      <c r="CQ319" s="116">
        <f t="shared" si="564"/>
        <v>0</v>
      </c>
      <c r="CR319" s="116">
        <f t="shared" si="565"/>
        <v>0</v>
      </c>
      <c r="CS319" s="116">
        <f t="shared" si="566"/>
        <v>0</v>
      </c>
      <c r="CT319" s="116">
        <f t="shared" si="567"/>
        <v>0</v>
      </c>
      <c r="CU319" s="116">
        <f t="shared" si="568"/>
        <v>0</v>
      </c>
      <c r="CV319" s="116">
        <f t="shared" si="569"/>
        <v>0</v>
      </c>
      <c r="CW319" s="116">
        <f t="shared" si="570"/>
        <v>0</v>
      </c>
      <c r="CX319" s="116">
        <f t="shared" si="571"/>
        <v>0</v>
      </c>
      <c r="CY319" s="116">
        <f t="shared" si="572"/>
        <v>0</v>
      </c>
      <c r="CZ319" s="116">
        <f t="shared" si="573"/>
        <v>0</v>
      </c>
      <c r="DA319" s="116">
        <f t="shared" si="574"/>
        <v>0</v>
      </c>
      <c r="DB319" s="116">
        <f t="shared" si="575"/>
        <v>0</v>
      </c>
      <c r="DC319" s="116">
        <f t="shared" si="576"/>
        <v>0</v>
      </c>
      <c r="DD319" s="116">
        <f t="shared" si="577"/>
        <v>0</v>
      </c>
      <c r="DE319" s="116">
        <f t="shared" si="578"/>
        <v>0</v>
      </c>
      <c r="DF319" s="116">
        <f t="shared" si="579"/>
        <v>0</v>
      </c>
      <c r="DG319" s="116">
        <f t="shared" si="580"/>
        <v>0</v>
      </c>
      <c r="DH319" s="116">
        <f t="shared" si="581"/>
        <v>0</v>
      </c>
      <c r="DI319" s="116">
        <f t="shared" si="582"/>
        <v>0</v>
      </c>
      <c r="DJ319" s="116">
        <f t="shared" si="583"/>
        <v>0</v>
      </c>
      <c r="DK319" s="116">
        <f t="shared" si="584"/>
        <v>0</v>
      </c>
      <c r="DL319" s="116">
        <f t="shared" si="585"/>
        <v>0</v>
      </c>
      <c r="DM319" s="116">
        <f t="shared" si="586"/>
        <v>0</v>
      </c>
      <c r="DN319" s="116">
        <f t="shared" si="587"/>
        <v>0</v>
      </c>
      <c r="DO319" s="116">
        <f t="shared" si="588"/>
        <v>0</v>
      </c>
      <c r="DP319" s="116">
        <f t="shared" si="589"/>
        <v>0</v>
      </c>
      <c r="DQ319" s="116">
        <f t="shared" si="590"/>
        <v>0</v>
      </c>
      <c r="DR319" s="116">
        <f t="shared" si="591"/>
        <v>0</v>
      </c>
      <c r="DS319" s="116">
        <f t="shared" si="592"/>
        <v>0</v>
      </c>
      <c r="DT319" s="116">
        <f t="shared" si="598"/>
        <v>0</v>
      </c>
      <c r="DU319" s="116">
        <f t="shared" si="593"/>
        <v>0</v>
      </c>
      <c r="DV319" s="116">
        <f t="shared" si="617"/>
        <v>0</v>
      </c>
      <c r="DW319" s="116">
        <f t="shared" si="618"/>
        <v>0</v>
      </c>
      <c r="DX319" s="114" t="b">
        <f t="shared" si="507"/>
        <v>0</v>
      </c>
      <c r="DY319" s="116" t="str">
        <f t="shared" si="594"/>
        <v>FAILED CHECKS</v>
      </c>
      <c r="DZ319" s="2"/>
      <c r="EA319" s="105" t="str">
        <f t="shared" si="508"/>
        <v/>
      </c>
      <c r="EB319" s="2"/>
      <c r="EC319" s="105" t="str">
        <f t="shared" si="509"/>
        <v/>
      </c>
      <c r="ED319" s="2"/>
      <c r="EE319" s="105" t="str">
        <f t="shared" si="510"/>
        <v/>
      </c>
      <c r="EF319" s="2"/>
      <c r="EG319" s="6">
        <f t="shared" si="596"/>
        <v>309</v>
      </c>
      <c r="EH319" s="2"/>
      <c r="EI319" s="29" t="str">
        <f>IF(ISBLANK('IP Rules'!P319),"",'IP Rules'!P319)</f>
        <v/>
      </c>
      <c r="EJ319" s="2"/>
      <c r="EK319" s="29" t="str">
        <f>IF(ISBLANK('IP Rules'!R319),"",'IP Rules'!R319)</f>
        <v/>
      </c>
      <c r="EL319" s="2"/>
      <c r="EM319" s="29" t="str">
        <f>IF(ISBLANK('IP Rules'!T319),"",'IP Rules'!T319)</f>
        <v/>
      </c>
      <c r="EN319" s="2"/>
      <c r="EO319" s="7" t="str">
        <f t="shared" si="619"/>
        <v>NO</v>
      </c>
      <c r="EP319" s="7" t="str">
        <f t="shared" si="620"/>
        <v>NO</v>
      </c>
      <c r="EQ319" s="7" t="str">
        <f t="shared" si="621"/>
        <v/>
      </c>
      <c r="ER319" s="7" t="str">
        <f t="shared" si="622"/>
        <v/>
      </c>
      <c r="ES319" s="7" t="str">
        <f>IF(AND(ISNUMBER('IP Rules'!R319),'IP Rules'!R319&gt;=0,'IP Rules'!R319&lt;=65535),"GOOD","BAD")</f>
        <v>BAD</v>
      </c>
      <c r="ET319" s="7" t="str">
        <f>IF(OR(AND(ISNUMBER('IP Rules'!T319),'IP Rules'!T319&gt;=1,'IP Rules'!T319&lt;=65535,'IP Rules'!R319&lt;'IP Rules'!T319),'IP Rules'!T319=""),"GOOD","BAD")</f>
        <v>GOOD</v>
      </c>
      <c r="EU319" s="9" t="str">
        <f t="shared" si="623"/>
        <v/>
      </c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</row>
    <row r="320" spans="1:211" ht="15.75" thickBot="1">
      <c r="A320" s="2"/>
      <c r="B320" s="6">
        <f t="shared" si="595"/>
        <v>310</v>
      </c>
      <c r="C320" s="2"/>
      <c r="D320" s="48" t="str">
        <f>IF(ISBLANK('IP Rules'!H320),"",'IP Rules'!H320)</f>
        <v/>
      </c>
      <c r="E320" s="52" t="str">
        <f t="shared" si="511"/>
        <v/>
      </c>
      <c r="F320" s="52" t="str">
        <f t="shared" si="512"/>
        <v/>
      </c>
      <c r="G320" s="52" t="str">
        <f t="shared" si="513"/>
        <v/>
      </c>
      <c r="H320" s="52" t="str">
        <f t="shared" si="514"/>
        <v/>
      </c>
      <c r="I320" s="52" t="str">
        <f t="shared" si="515"/>
        <v/>
      </c>
      <c r="J320" s="52" t="str">
        <f t="shared" si="516"/>
        <v/>
      </c>
      <c r="K320" s="52" t="str">
        <f t="shared" si="517"/>
        <v/>
      </c>
      <c r="L320" s="52" t="str">
        <f t="shared" si="518"/>
        <v/>
      </c>
      <c r="M320" s="2"/>
      <c r="N320" s="52" t="str">
        <f t="shared" si="519"/>
        <v/>
      </c>
      <c r="O320" s="2"/>
      <c r="P320" s="103" t="str">
        <f>IF(UPPER('IP Rules'!H320)="ANY","",IF(LEN(TRIM('IP Rules'!J320))=0,"",'IP Rules'!J320))</f>
        <v/>
      </c>
      <c r="Q320" s="7" t="str">
        <f t="shared" si="520"/>
        <v/>
      </c>
      <c r="R320" s="109" t="str">
        <f t="shared" si="521"/>
        <v>MISSING</v>
      </c>
      <c r="S320" s="109" t="str">
        <f t="shared" si="522"/>
        <v>MISSING</v>
      </c>
      <c r="T320" s="109" t="str">
        <f t="shared" si="523"/>
        <v>MISSING</v>
      </c>
      <c r="U320" s="110" t="str">
        <f t="shared" si="524"/>
        <v>ERROR</v>
      </c>
      <c r="V320" s="111" t="str">
        <f t="shared" si="525"/>
        <v>ERROR</v>
      </c>
      <c r="W320" s="111" t="str">
        <f t="shared" si="526"/>
        <v>ERROR</v>
      </c>
      <c r="X320" s="111" t="str">
        <f t="shared" si="527"/>
        <v>ERROR</v>
      </c>
      <c r="Y320" s="109" t="str">
        <f t="shared" si="528"/>
        <v>ERROR</v>
      </c>
      <c r="Z320" s="110" t="str">
        <f t="shared" si="529"/>
        <v>ERROR</v>
      </c>
      <c r="AA320" s="109" t="str">
        <f t="shared" si="530"/>
        <v>ERROR</v>
      </c>
      <c r="AB320" s="109" t="str">
        <f t="shared" si="531"/>
        <v>ERROR</v>
      </c>
      <c r="AC320" s="109" t="str">
        <f t="shared" si="532"/>
        <v>ERROR</v>
      </c>
      <c r="AD320" s="109" t="str">
        <f t="shared" si="533"/>
        <v>ERROR</v>
      </c>
      <c r="AE320" s="110" t="str">
        <f t="shared" si="534"/>
        <v>ERROR</v>
      </c>
      <c r="AF320" s="7" t="str">
        <f t="shared" si="535"/>
        <v/>
      </c>
      <c r="AG320" s="104" t="str">
        <f t="shared" si="536"/>
        <v/>
      </c>
      <c r="AH320" s="104" t="str">
        <f t="shared" si="537"/>
        <v/>
      </c>
      <c r="AI320" s="104" t="str">
        <f t="shared" si="538"/>
        <v/>
      </c>
      <c r="AJ320" s="114" t="str">
        <f>IF(AND(Q320&lt;&gt;"ERROR",UPPER('IP Rules'!D320)="GLOBAL",UPPER(N320)="ANY"),"All_IPs","")</f>
        <v/>
      </c>
      <c r="AK320" s="114" t="str">
        <f>IF(AND(Q320&lt;&gt;"ERROR",UPPER('IP Rules'!D320)="NATIONAL",UPPER(N320)="ANY"),"GRP_ALL_CNSP_SUBNETS","")</f>
        <v/>
      </c>
      <c r="AL320" s="104" t="str">
        <f>IF(LEN(TRIM(D320))=0,"",IF(AND(Q320&lt;&gt;"ERROR",UPPER('IP Rules'!H320)&lt;&gt;"ANY"),AI320&amp;N320&amp;"_"&amp;AG320,""))</f>
        <v/>
      </c>
      <c r="AM320" s="109" t="str">
        <f t="shared" si="539"/>
        <v>FAILED CHECKS</v>
      </c>
      <c r="AN320" s="2"/>
      <c r="AO320" s="62" t="str">
        <f t="shared" si="506"/>
        <v/>
      </c>
      <c r="AP320" s="26"/>
      <c r="AQ320" s="62" t="str">
        <f t="shared" si="540"/>
        <v/>
      </c>
      <c r="AR320" s="26"/>
      <c r="AS320" s="6">
        <f>'IP Rules'!F320</f>
        <v>0</v>
      </c>
      <c r="AT320" s="2"/>
      <c r="AU320" s="6">
        <f t="shared" si="541"/>
        <v>310</v>
      </c>
      <c r="AV320" s="2"/>
      <c r="AW320" s="46" t="str">
        <f>IF(ISBLANK('IP Rules'!L320),"",'IP Rules'!L320)</f>
        <v/>
      </c>
      <c r="AX320" s="2"/>
      <c r="AY320" s="52" t="str">
        <f t="shared" si="542"/>
        <v/>
      </c>
      <c r="AZ320" s="52" t="str">
        <f t="shared" si="543"/>
        <v/>
      </c>
      <c r="BA320" s="52" t="str">
        <f t="shared" si="544"/>
        <v/>
      </c>
      <c r="BB320" s="52" t="str">
        <f t="shared" si="545"/>
        <v/>
      </c>
      <c r="BC320" s="52" t="str">
        <f t="shared" si="546"/>
        <v/>
      </c>
      <c r="BD320" s="52" t="str">
        <f t="shared" si="547"/>
        <v/>
      </c>
      <c r="BE320" s="52" t="str">
        <f t="shared" si="548"/>
        <v/>
      </c>
      <c r="BF320" s="52" t="str">
        <f t="shared" si="549"/>
        <v/>
      </c>
      <c r="BG320" s="52" t="str">
        <f t="shared" si="550"/>
        <v/>
      </c>
      <c r="BH320" s="2"/>
      <c r="BI320" s="103" t="str">
        <f>IF(ISBLANK('IP Rules'!N320),"",'IP Rules'!N320)</f>
        <v/>
      </c>
      <c r="BJ320" s="110" t="str">
        <f t="shared" si="599"/>
        <v/>
      </c>
      <c r="BK320" s="109" t="str">
        <f t="shared" si="600"/>
        <v>MISSING</v>
      </c>
      <c r="BL320" s="109" t="str">
        <f t="shared" si="601"/>
        <v>MISSING</v>
      </c>
      <c r="BM320" s="109" t="str">
        <f t="shared" si="602"/>
        <v>MISSING</v>
      </c>
      <c r="BN320" s="110" t="str">
        <f t="shared" si="603"/>
        <v>ERROR</v>
      </c>
      <c r="BO320" s="111" t="str">
        <f t="shared" si="604"/>
        <v>ERROR</v>
      </c>
      <c r="BP320" s="111" t="str">
        <f t="shared" si="605"/>
        <v>ERROR</v>
      </c>
      <c r="BQ320" s="111" t="str">
        <f t="shared" si="606"/>
        <v>ERROR</v>
      </c>
      <c r="BR320" s="109" t="str">
        <f t="shared" si="607"/>
        <v>ERROR</v>
      </c>
      <c r="BS320" s="110" t="str">
        <f t="shared" si="608"/>
        <v>ERROR</v>
      </c>
      <c r="BT320" s="109" t="str">
        <f t="shared" si="551"/>
        <v>ERROR</v>
      </c>
      <c r="BU320" s="109" t="str">
        <f t="shared" si="552"/>
        <v>ERROR</v>
      </c>
      <c r="BV320" s="109" t="str">
        <f t="shared" si="553"/>
        <v>ERROR</v>
      </c>
      <c r="BW320" s="109" t="str">
        <f t="shared" si="554"/>
        <v>ERROR</v>
      </c>
      <c r="BX320" s="110" t="str">
        <f t="shared" si="609"/>
        <v>ERROR</v>
      </c>
      <c r="BY320" s="110" t="str">
        <f t="shared" si="597"/>
        <v/>
      </c>
      <c r="BZ320" s="117" t="str">
        <f t="shared" si="555"/>
        <v>OK</v>
      </c>
      <c r="CA320" s="104" t="str">
        <f t="shared" si="610"/>
        <v/>
      </c>
      <c r="CB320" s="104" t="str">
        <f t="shared" si="611"/>
        <v/>
      </c>
      <c r="CC320" s="104" t="str">
        <f t="shared" si="612"/>
        <v/>
      </c>
      <c r="CD320" s="109" t="str">
        <f t="shared" si="556"/>
        <v>FAILED CHECKS</v>
      </c>
      <c r="CE320" s="22"/>
      <c r="CF320" s="116" t="str">
        <f t="shared" si="613"/>
        <v>ERROR</v>
      </c>
      <c r="CG320" s="116" t="str">
        <f t="shared" si="614"/>
        <v>-</v>
      </c>
      <c r="CH320" s="116" t="str">
        <f t="shared" si="615"/>
        <v>-</v>
      </c>
      <c r="CI320" s="116" t="str">
        <f t="shared" si="616"/>
        <v>-</v>
      </c>
      <c r="CJ320" s="116">
        <f t="shared" si="557"/>
        <v>0</v>
      </c>
      <c r="CK320" s="116">
        <f t="shared" si="558"/>
        <v>0</v>
      </c>
      <c r="CL320" s="116">
        <f t="shared" si="559"/>
        <v>0</v>
      </c>
      <c r="CM320" s="116">
        <f t="shared" si="560"/>
        <v>0</v>
      </c>
      <c r="CN320" s="116">
        <f t="shared" si="561"/>
        <v>0</v>
      </c>
      <c r="CO320" s="116">
        <f t="shared" si="562"/>
        <v>0</v>
      </c>
      <c r="CP320" s="116">
        <f t="shared" si="563"/>
        <v>0</v>
      </c>
      <c r="CQ320" s="116">
        <f t="shared" si="564"/>
        <v>0</v>
      </c>
      <c r="CR320" s="116">
        <f t="shared" si="565"/>
        <v>0</v>
      </c>
      <c r="CS320" s="116">
        <f t="shared" si="566"/>
        <v>0</v>
      </c>
      <c r="CT320" s="116">
        <f t="shared" si="567"/>
        <v>0</v>
      </c>
      <c r="CU320" s="116">
        <f t="shared" si="568"/>
        <v>0</v>
      </c>
      <c r="CV320" s="116">
        <f t="shared" si="569"/>
        <v>0</v>
      </c>
      <c r="CW320" s="116">
        <f t="shared" si="570"/>
        <v>0</v>
      </c>
      <c r="CX320" s="116">
        <f t="shared" si="571"/>
        <v>0</v>
      </c>
      <c r="CY320" s="116">
        <f t="shared" si="572"/>
        <v>0</v>
      </c>
      <c r="CZ320" s="116">
        <f t="shared" si="573"/>
        <v>0</v>
      </c>
      <c r="DA320" s="116">
        <f t="shared" si="574"/>
        <v>0</v>
      </c>
      <c r="DB320" s="116">
        <f t="shared" si="575"/>
        <v>0</v>
      </c>
      <c r="DC320" s="116">
        <f t="shared" si="576"/>
        <v>0</v>
      </c>
      <c r="DD320" s="116">
        <f t="shared" si="577"/>
        <v>0</v>
      </c>
      <c r="DE320" s="116">
        <f t="shared" si="578"/>
        <v>0</v>
      </c>
      <c r="DF320" s="116">
        <f t="shared" si="579"/>
        <v>0</v>
      </c>
      <c r="DG320" s="116">
        <f t="shared" si="580"/>
        <v>0</v>
      </c>
      <c r="DH320" s="116">
        <f t="shared" si="581"/>
        <v>0</v>
      </c>
      <c r="DI320" s="116">
        <f t="shared" si="582"/>
        <v>0</v>
      </c>
      <c r="DJ320" s="116">
        <f t="shared" si="583"/>
        <v>0</v>
      </c>
      <c r="DK320" s="116">
        <f t="shared" si="584"/>
        <v>0</v>
      </c>
      <c r="DL320" s="116">
        <f t="shared" si="585"/>
        <v>0</v>
      </c>
      <c r="DM320" s="116">
        <f t="shared" si="586"/>
        <v>0</v>
      </c>
      <c r="DN320" s="116">
        <f t="shared" si="587"/>
        <v>0</v>
      </c>
      <c r="DO320" s="116">
        <f t="shared" si="588"/>
        <v>0</v>
      </c>
      <c r="DP320" s="116">
        <f t="shared" si="589"/>
        <v>0</v>
      </c>
      <c r="DQ320" s="116">
        <f t="shared" si="590"/>
        <v>0</v>
      </c>
      <c r="DR320" s="116">
        <f t="shared" si="591"/>
        <v>0</v>
      </c>
      <c r="DS320" s="116">
        <f t="shared" si="592"/>
        <v>0</v>
      </c>
      <c r="DT320" s="116">
        <f t="shared" si="598"/>
        <v>0</v>
      </c>
      <c r="DU320" s="116">
        <f t="shared" si="593"/>
        <v>0</v>
      </c>
      <c r="DV320" s="116">
        <f t="shared" si="617"/>
        <v>0</v>
      </c>
      <c r="DW320" s="116">
        <f t="shared" si="618"/>
        <v>0</v>
      </c>
      <c r="DX320" s="114" t="b">
        <f t="shared" si="507"/>
        <v>0</v>
      </c>
      <c r="DY320" s="116" t="str">
        <f t="shared" si="594"/>
        <v>FAILED CHECKS</v>
      </c>
      <c r="DZ320" s="2"/>
      <c r="EA320" s="105" t="str">
        <f t="shared" si="508"/>
        <v/>
      </c>
      <c r="EB320" s="2"/>
      <c r="EC320" s="105" t="str">
        <f t="shared" si="509"/>
        <v/>
      </c>
      <c r="ED320" s="2"/>
      <c r="EE320" s="105" t="str">
        <f t="shared" si="510"/>
        <v/>
      </c>
      <c r="EF320" s="2"/>
      <c r="EG320" s="6">
        <f t="shared" si="596"/>
        <v>310</v>
      </c>
      <c r="EH320" s="2"/>
      <c r="EI320" s="29" t="str">
        <f>IF(ISBLANK('IP Rules'!P320),"",'IP Rules'!P320)</f>
        <v/>
      </c>
      <c r="EJ320" s="2"/>
      <c r="EK320" s="29" t="str">
        <f>IF(ISBLANK('IP Rules'!R320),"",'IP Rules'!R320)</f>
        <v/>
      </c>
      <c r="EL320" s="2"/>
      <c r="EM320" s="29" t="str">
        <f>IF(ISBLANK('IP Rules'!T320),"",'IP Rules'!T320)</f>
        <v/>
      </c>
      <c r="EN320" s="2"/>
      <c r="EO320" s="7" t="str">
        <f t="shared" si="619"/>
        <v>NO</v>
      </c>
      <c r="EP320" s="7" t="str">
        <f t="shared" si="620"/>
        <v>NO</v>
      </c>
      <c r="EQ320" s="7" t="str">
        <f t="shared" si="621"/>
        <v/>
      </c>
      <c r="ER320" s="7" t="str">
        <f t="shared" si="622"/>
        <v/>
      </c>
      <c r="ES320" s="7" t="str">
        <f>IF(AND(ISNUMBER('IP Rules'!R320),'IP Rules'!R320&gt;=0,'IP Rules'!R320&lt;=65535),"GOOD","BAD")</f>
        <v>BAD</v>
      </c>
      <c r="ET320" s="7" t="str">
        <f>IF(OR(AND(ISNUMBER('IP Rules'!T320),'IP Rules'!T320&gt;=1,'IP Rules'!T320&lt;=65535,'IP Rules'!R320&lt;'IP Rules'!T320),'IP Rules'!T320=""),"GOOD","BAD")</f>
        <v>GOOD</v>
      </c>
      <c r="EU320" s="9" t="str">
        <f t="shared" si="623"/>
        <v/>
      </c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</row>
    <row r="321" spans="1:211" ht="15.75" thickBot="1">
      <c r="A321" s="2"/>
      <c r="B321" s="6">
        <f t="shared" si="595"/>
        <v>311</v>
      </c>
      <c r="C321" s="2"/>
      <c r="D321" s="48" t="str">
        <f>IF(ISBLANK('IP Rules'!H321),"",'IP Rules'!H321)</f>
        <v/>
      </c>
      <c r="E321" s="52" t="str">
        <f t="shared" si="511"/>
        <v/>
      </c>
      <c r="F321" s="52" t="str">
        <f t="shared" si="512"/>
        <v/>
      </c>
      <c r="G321" s="52" t="str">
        <f t="shared" si="513"/>
        <v/>
      </c>
      <c r="H321" s="52" t="str">
        <f t="shared" si="514"/>
        <v/>
      </c>
      <c r="I321" s="52" t="str">
        <f t="shared" si="515"/>
        <v/>
      </c>
      <c r="J321" s="52" t="str">
        <f t="shared" si="516"/>
        <v/>
      </c>
      <c r="K321" s="52" t="str">
        <f t="shared" si="517"/>
        <v/>
      </c>
      <c r="L321" s="52" t="str">
        <f t="shared" si="518"/>
        <v/>
      </c>
      <c r="M321" s="2"/>
      <c r="N321" s="52" t="str">
        <f t="shared" si="519"/>
        <v/>
      </c>
      <c r="O321" s="2"/>
      <c r="P321" s="103" t="str">
        <f>IF(UPPER('IP Rules'!H321)="ANY","",IF(LEN(TRIM('IP Rules'!J321))=0,"",'IP Rules'!J321))</f>
        <v/>
      </c>
      <c r="Q321" s="7" t="str">
        <f t="shared" si="520"/>
        <v/>
      </c>
      <c r="R321" s="109" t="str">
        <f t="shared" si="521"/>
        <v>MISSING</v>
      </c>
      <c r="S321" s="109" t="str">
        <f t="shared" si="522"/>
        <v>MISSING</v>
      </c>
      <c r="T321" s="109" t="str">
        <f t="shared" si="523"/>
        <v>MISSING</v>
      </c>
      <c r="U321" s="110" t="str">
        <f t="shared" si="524"/>
        <v>ERROR</v>
      </c>
      <c r="V321" s="111" t="str">
        <f t="shared" si="525"/>
        <v>ERROR</v>
      </c>
      <c r="W321" s="111" t="str">
        <f t="shared" si="526"/>
        <v>ERROR</v>
      </c>
      <c r="X321" s="111" t="str">
        <f t="shared" si="527"/>
        <v>ERROR</v>
      </c>
      <c r="Y321" s="109" t="str">
        <f t="shared" si="528"/>
        <v>ERROR</v>
      </c>
      <c r="Z321" s="110" t="str">
        <f t="shared" si="529"/>
        <v>ERROR</v>
      </c>
      <c r="AA321" s="109" t="str">
        <f t="shared" si="530"/>
        <v>ERROR</v>
      </c>
      <c r="AB321" s="109" t="str">
        <f t="shared" si="531"/>
        <v>ERROR</v>
      </c>
      <c r="AC321" s="109" t="str">
        <f t="shared" si="532"/>
        <v>ERROR</v>
      </c>
      <c r="AD321" s="109" t="str">
        <f t="shared" si="533"/>
        <v>ERROR</v>
      </c>
      <c r="AE321" s="110" t="str">
        <f t="shared" si="534"/>
        <v>ERROR</v>
      </c>
      <c r="AF321" s="7" t="str">
        <f t="shared" si="535"/>
        <v/>
      </c>
      <c r="AG321" s="104" t="str">
        <f t="shared" si="536"/>
        <v/>
      </c>
      <c r="AH321" s="104" t="str">
        <f t="shared" si="537"/>
        <v/>
      </c>
      <c r="AI321" s="104" t="str">
        <f t="shared" si="538"/>
        <v/>
      </c>
      <c r="AJ321" s="114" t="str">
        <f>IF(AND(Q321&lt;&gt;"ERROR",UPPER('IP Rules'!D321)="GLOBAL",UPPER(N321)="ANY"),"All_IPs","")</f>
        <v/>
      </c>
      <c r="AK321" s="114" t="str">
        <f>IF(AND(Q321&lt;&gt;"ERROR",UPPER('IP Rules'!D321)="NATIONAL",UPPER(N321)="ANY"),"GRP_ALL_CNSP_SUBNETS","")</f>
        <v/>
      </c>
      <c r="AL321" s="104" t="str">
        <f>IF(LEN(TRIM(D321))=0,"",IF(AND(Q321&lt;&gt;"ERROR",UPPER('IP Rules'!H321)&lt;&gt;"ANY"),AI321&amp;N321&amp;"_"&amp;AG321,""))</f>
        <v/>
      </c>
      <c r="AM321" s="109" t="str">
        <f t="shared" si="539"/>
        <v>FAILED CHECKS</v>
      </c>
      <c r="AN321" s="2"/>
      <c r="AO321" s="62" t="str">
        <f t="shared" si="506"/>
        <v/>
      </c>
      <c r="AP321" s="26"/>
      <c r="AQ321" s="62" t="str">
        <f t="shared" si="540"/>
        <v/>
      </c>
      <c r="AR321" s="26"/>
      <c r="AS321" s="6">
        <f>'IP Rules'!F321</f>
        <v>0</v>
      </c>
      <c r="AT321" s="2"/>
      <c r="AU321" s="6">
        <f t="shared" si="541"/>
        <v>311</v>
      </c>
      <c r="AV321" s="2"/>
      <c r="AW321" s="46" t="str">
        <f>IF(ISBLANK('IP Rules'!L321),"",'IP Rules'!L321)</f>
        <v/>
      </c>
      <c r="AX321" s="2"/>
      <c r="AY321" s="52" t="str">
        <f t="shared" si="542"/>
        <v/>
      </c>
      <c r="AZ321" s="52" t="str">
        <f t="shared" si="543"/>
        <v/>
      </c>
      <c r="BA321" s="52" t="str">
        <f t="shared" si="544"/>
        <v/>
      </c>
      <c r="BB321" s="52" t="str">
        <f t="shared" si="545"/>
        <v/>
      </c>
      <c r="BC321" s="52" t="str">
        <f t="shared" si="546"/>
        <v/>
      </c>
      <c r="BD321" s="52" t="str">
        <f t="shared" si="547"/>
        <v/>
      </c>
      <c r="BE321" s="52" t="str">
        <f t="shared" si="548"/>
        <v/>
      </c>
      <c r="BF321" s="52" t="str">
        <f t="shared" si="549"/>
        <v/>
      </c>
      <c r="BG321" s="52" t="str">
        <f t="shared" si="550"/>
        <v/>
      </c>
      <c r="BH321" s="2"/>
      <c r="BI321" s="103" t="str">
        <f>IF(ISBLANK('IP Rules'!N321),"",'IP Rules'!N321)</f>
        <v/>
      </c>
      <c r="BJ321" s="110" t="str">
        <f t="shared" si="599"/>
        <v/>
      </c>
      <c r="BK321" s="109" t="str">
        <f t="shared" si="600"/>
        <v>MISSING</v>
      </c>
      <c r="BL321" s="109" t="str">
        <f t="shared" si="601"/>
        <v>MISSING</v>
      </c>
      <c r="BM321" s="109" t="str">
        <f t="shared" si="602"/>
        <v>MISSING</v>
      </c>
      <c r="BN321" s="110" t="str">
        <f t="shared" si="603"/>
        <v>ERROR</v>
      </c>
      <c r="BO321" s="111" t="str">
        <f t="shared" si="604"/>
        <v>ERROR</v>
      </c>
      <c r="BP321" s="111" t="str">
        <f t="shared" si="605"/>
        <v>ERROR</v>
      </c>
      <c r="BQ321" s="111" t="str">
        <f t="shared" si="606"/>
        <v>ERROR</v>
      </c>
      <c r="BR321" s="109" t="str">
        <f t="shared" si="607"/>
        <v>ERROR</v>
      </c>
      <c r="BS321" s="110" t="str">
        <f t="shared" si="608"/>
        <v>ERROR</v>
      </c>
      <c r="BT321" s="109" t="str">
        <f t="shared" si="551"/>
        <v>ERROR</v>
      </c>
      <c r="BU321" s="109" t="str">
        <f t="shared" si="552"/>
        <v>ERROR</v>
      </c>
      <c r="BV321" s="109" t="str">
        <f t="shared" si="553"/>
        <v>ERROR</v>
      </c>
      <c r="BW321" s="109" t="str">
        <f t="shared" si="554"/>
        <v>ERROR</v>
      </c>
      <c r="BX321" s="110" t="str">
        <f t="shared" si="609"/>
        <v>ERROR</v>
      </c>
      <c r="BY321" s="110" t="str">
        <f t="shared" si="597"/>
        <v/>
      </c>
      <c r="BZ321" s="117" t="str">
        <f t="shared" si="555"/>
        <v>OK</v>
      </c>
      <c r="CA321" s="104" t="str">
        <f t="shared" si="610"/>
        <v/>
      </c>
      <c r="CB321" s="104" t="str">
        <f t="shared" si="611"/>
        <v/>
      </c>
      <c r="CC321" s="104" t="str">
        <f t="shared" si="612"/>
        <v/>
      </c>
      <c r="CD321" s="109" t="str">
        <f t="shared" si="556"/>
        <v>FAILED CHECKS</v>
      </c>
      <c r="CE321" s="22"/>
      <c r="CF321" s="116" t="str">
        <f t="shared" si="613"/>
        <v>ERROR</v>
      </c>
      <c r="CG321" s="116" t="str">
        <f t="shared" si="614"/>
        <v>-</v>
      </c>
      <c r="CH321" s="116" t="str">
        <f t="shared" si="615"/>
        <v>-</v>
      </c>
      <c r="CI321" s="116" t="str">
        <f t="shared" si="616"/>
        <v>-</v>
      </c>
      <c r="CJ321" s="116">
        <f t="shared" si="557"/>
        <v>0</v>
      </c>
      <c r="CK321" s="116">
        <f t="shared" si="558"/>
        <v>0</v>
      </c>
      <c r="CL321" s="116">
        <f t="shared" si="559"/>
        <v>0</v>
      </c>
      <c r="CM321" s="116">
        <f t="shared" si="560"/>
        <v>0</v>
      </c>
      <c r="CN321" s="116">
        <f t="shared" si="561"/>
        <v>0</v>
      </c>
      <c r="CO321" s="116">
        <f t="shared" si="562"/>
        <v>0</v>
      </c>
      <c r="CP321" s="116">
        <f t="shared" si="563"/>
        <v>0</v>
      </c>
      <c r="CQ321" s="116">
        <f t="shared" si="564"/>
        <v>0</v>
      </c>
      <c r="CR321" s="116">
        <f t="shared" si="565"/>
        <v>0</v>
      </c>
      <c r="CS321" s="116">
        <f t="shared" si="566"/>
        <v>0</v>
      </c>
      <c r="CT321" s="116">
        <f t="shared" si="567"/>
        <v>0</v>
      </c>
      <c r="CU321" s="116">
        <f t="shared" si="568"/>
        <v>0</v>
      </c>
      <c r="CV321" s="116">
        <f t="shared" si="569"/>
        <v>0</v>
      </c>
      <c r="CW321" s="116">
        <f t="shared" si="570"/>
        <v>0</v>
      </c>
      <c r="CX321" s="116">
        <f t="shared" si="571"/>
        <v>0</v>
      </c>
      <c r="CY321" s="116">
        <f t="shared" si="572"/>
        <v>0</v>
      </c>
      <c r="CZ321" s="116">
        <f t="shared" si="573"/>
        <v>0</v>
      </c>
      <c r="DA321" s="116">
        <f t="shared" si="574"/>
        <v>0</v>
      </c>
      <c r="DB321" s="116">
        <f t="shared" si="575"/>
        <v>0</v>
      </c>
      <c r="DC321" s="116">
        <f t="shared" si="576"/>
        <v>0</v>
      </c>
      <c r="DD321" s="116">
        <f t="shared" si="577"/>
        <v>0</v>
      </c>
      <c r="DE321" s="116">
        <f t="shared" si="578"/>
        <v>0</v>
      </c>
      <c r="DF321" s="116">
        <f t="shared" si="579"/>
        <v>0</v>
      </c>
      <c r="DG321" s="116">
        <f t="shared" si="580"/>
        <v>0</v>
      </c>
      <c r="DH321" s="116">
        <f t="shared" si="581"/>
        <v>0</v>
      </c>
      <c r="DI321" s="116">
        <f t="shared" si="582"/>
        <v>0</v>
      </c>
      <c r="DJ321" s="116">
        <f t="shared" si="583"/>
        <v>0</v>
      </c>
      <c r="DK321" s="116">
        <f t="shared" si="584"/>
        <v>0</v>
      </c>
      <c r="DL321" s="116">
        <f t="shared" si="585"/>
        <v>0</v>
      </c>
      <c r="DM321" s="116">
        <f t="shared" si="586"/>
        <v>0</v>
      </c>
      <c r="DN321" s="116">
        <f t="shared" si="587"/>
        <v>0</v>
      </c>
      <c r="DO321" s="116">
        <f t="shared" si="588"/>
        <v>0</v>
      </c>
      <c r="DP321" s="116">
        <f t="shared" si="589"/>
        <v>0</v>
      </c>
      <c r="DQ321" s="116">
        <f t="shared" si="590"/>
        <v>0</v>
      </c>
      <c r="DR321" s="116">
        <f t="shared" si="591"/>
        <v>0</v>
      </c>
      <c r="DS321" s="116">
        <f t="shared" si="592"/>
        <v>0</v>
      </c>
      <c r="DT321" s="116">
        <f t="shared" si="598"/>
        <v>0</v>
      </c>
      <c r="DU321" s="116">
        <f t="shared" si="593"/>
        <v>0</v>
      </c>
      <c r="DV321" s="116">
        <f t="shared" si="617"/>
        <v>0</v>
      </c>
      <c r="DW321" s="116">
        <f t="shared" si="618"/>
        <v>0</v>
      </c>
      <c r="DX321" s="114" t="b">
        <f t="shared" si="507"/>
        <v>0</v>
      </c>
      <c r="DY321" s="116" t="str">
        <f t="shared" si="594"/>
        <v>FAILED CHECKS</v>
      </c>
      <c r="DZ321" s="2"/>
      <c r="EA321" s="105" t="str">
        <f t="shared" si="508"/>
        <v/>
      </c>
      <c r="EB321" s="2"/>
      <c r="EC321" s="105" t="str">
        <f t="shared" si="509"/>
        <v/>
      </c>
      <c r="ED321" s="2"/>
      <c r="EE321" s="105" t="str">
        <f t="shared" si="510"/>
        <v/>
      </c>
      <c r="EF321" s="2"/>
      <c r="EG321" s="6">
        <f t="shared" si="596"/>
        <v>311</v>
      </c>
      <c r="EH321" s="2"/>
      <c r="EI321" s="29" t="str">
        <f>IF(ISBLANK('IP Rules'!P321),"",'IP Rules'!P321)</f>
        <v/>
      </c>
      <c r="EJ321" s="2"/>
      <c r="EK321" s="29" t="str">
        <f>IF(ISBLANK('IP Rules'!R321),"",'IP Rules'!R321)</f>
        <v/>
      </c>
      <c r="EL321" s="2"/>
      <c r="EM321" s="29" t="str">
        <f>IF(ISBLANK('IP Rules'!T321),"",'IP Rules'!T321)</f>
        <v/>
      </c>
      <c r="EN321" s="2"/>
      <c r="EO321" s="7" t="str">
        <f t="shared" si="619"/>
        <v>NO</v>
      </c>
      <c r="EP321" s="7" t="str">
        <f t="shared" si="620"/>
        <v>NO</v>
      </c>
      <c r="EQ321" s="7" t="str">
        <f t="shared" si="621"/>
        <v/>
      </c>
      <c r="ER321" s="7" t="str">
        <f t="shared" si="622"/>
        <v/>
      </c>
      <c r="ES321" s="7" t="str">
        <f>IF(AND(ISNUMBER('IP Rules'!R321),'IP Rules'!R321&gt;=0,'IP Rules'!R321&lt;=65535),"GOOD","BAD")</f>
        <v>BAD</v>
      </c>
      <c r="ET321" s="7" t="str">
        <f>IF(OR(AND(ISNUMBER('IP Rules'!T321),'IP Rules'!T321&gt;=1,'IP Rules'!T321&lt;=65535,'IP Rules'!R321&lt;'IP Rules'!T321),'IP Rules'!T321=""),"GOOD","BAD")</f>
        <v>GOOD</v>
      </c>
      <c r="EU321" s="9" t="str">
        <f t="shared" si="623"/>
        <v/>
      </c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</row>
    <row r="322" spans="1:211" ht="15.75" thickBot="1">
      <c r="A322" s="2"/>
      <c r="B322" s="6">
        <f t="shared" si="595"/>
        <v>312</v>
      </c>
      <c r="C322" s="2"/>
      <c r="D322" s="48" t="str">
        <f>IF(ISBLANK('IP Rules'!H322),"",'IP Rules'!H322)</f>
        <v/>
      </c>
      <c r="E322" s="52" t="str">
        <f t="shared" si="511"/>
        <v/>
      </c>
      <c r="F322" s="52" t="str">
        <f t="shared" si="512"/>
        <v/>
      </c>
      <c r="G322" s="52" t="str">
        <f t="shared" si="513"/>
        <v/>
      </c>
      <c r="H322" s="52" t="str">
        <f t="shared" si="514"/>
        <v/>
      </c>
      <c r="I322" s="52" t="str">
        <f t="shared" si="515"/>
        <v/>
      </c>
      <c r="J322" s="52" t="str">
        <f t="shared" si="516"/>
        <v/>
      </c>
      <c r="K322" s="52" t="str">
        <f t="shared" si="517"/>
        <v/>
      </c>
      <c r="L322" s="52" t="str">
        <f t="shared" si="518"/>
        <v/>
      </c>
      <c r="M322" s="2"/>
      <c r="N322" s="52" t="str">
        <f t="shared" si="519"/>
        <v/>
      </c>
      <c r="O322" s="2"/>
      <c r="P322" s="103" t="str">
        <f>IF(UPPER('IP Rules'!H322)="ANY","",IF(LEN(TRIM('IP Rules'!J322))=0,"",'IP Rules'!J322))</f>
        <v/>
      </c>
      <c r="Q322" s="7" t="str">
        <f t="shared" si="520"/>
        <v/>
      </c>
      <c r="R322" s="109" t="str">
        <f t="shared" si="521"/>
        <v>MISSING</v>
      </c>
      <c r="S322" s="109" t="str">
        <f t="shared" si="522"/>
        <v>MISSING</v>
      </c>
      <c r="T322" s="109" t="str">
        <f t="shared" si="523"/>
        <v>MISSING</v>
      </c>
      <c r="U322" s="110" t="str">
        <f t="shared" si="524"/>
        <v>ERROR</v>
      </c>
      <c r="V322" s="111" t="str">
        <f t="shared" si="525"/>
        <v>ERROR</v>
      </c>
      <c r="W322" s="111" t="str">
        <f t="shared" si="526"/>
        <v>ERROR</v>
      </c>
      <c r="X322" s="111" t="str">
        <f t="shared" si="527"/>
        <v>ERROR</v>
      </c>
      <c r="Y322" s="109" t="str">
        <f t="shared" si="528"/>
        <v>ERROR</v>
      </c>
      <c r="Z322" s="110" t="str">
        <f t="shared" si="529"/>
        <v>ERROR</v>
      </c>
      <c r="AA322" s="109" t="str">
        <f t="shared" si="530"/>
        <v>ERROR</v>
      </c>
      <c r="AB322" s="109" t="str">
        <f t="shared" si="531"/>
        <v>ERROR</v>
      </c>
      <c r="AC322" s="109" t="str">
        <f t="shared" si="532"/>
        <v>ERROR</v>
      </c>
      <c r="AD322" s="109" t="str">
        <f t="shared" si="533"/>
        <v>ERROR</v>
      </c>
      <c r="AE322" s="110" t="str">
        <f t="shared" si="534"/>
        <v>ERROR</v>
      </c>
      <c r="AF322" s="7" t="str">
        <f t="shared" si="535"/>
        <v/>
      </c>
      <c r="AG322" s="104" t="str">
        <f t="shared" si="536"/>
        <v/>
      </c>
      <c r="AH322" s="104" t="str">
        <f t="shared" si="537"/>
        <v/>
      </c>
      <c r="AI322" s="104" t="str">
        <f t="shared" si="538"/>
        <v/>
      </c>
      <c r="AJ322" s="114" t="str">
        <f>IF(AND(Q322&lt;&gt;"ERROR",UPPER('IP Rules'!D322)="GLOBAL",UPPER(N322)="ANY"),"All_IPs","")</f>
        <v/>
      </c>
      <c r="AK322" s="114" t="str">
        <f>IF(AND(Q322&lt;&gt;"ERROR",UPPER('IP Rules'!D322)="NATIONAL",UPPER(N322)="ANY"),"GRP_ALL_CNSP_SUBNETS","")</f>
        <v/>
      </c>
      <c r="AL322" s="104" t="str">
        <f>IF(LEN(TRIM(D322))=0,"",IF(AND(Q322&lt;&gt;"ERROR",UPPER('IP Rules'!H322)&lt;&gt;"ANY"),AI322&amp;N322&amp;"_"&amp;AG322,""))</f>
        <v/>
      </c>
      <c r="AM322" s="109" t="str">
        <f t="shared" si="539"/>
        <v>FAILED CHECKS</v>
      </c>
      <c r="AN322" s="2"/>
      <c r="AO322" s="62" t="str">
        <f t="shared" si="506"/>
        <v/>
      </c>
      <c r="AP322" s="26"/>
      <c r="AQ322" s="62" t="str">
        <f t="shared" si="540"/>
        <v/>
      </c>
      <c r="AR322" s="26"/>
      <c r="AS322" s="6">
        <f>'IP Rules'!F322</f>
        <v>0</v>
      </c>
      <c r="AT322" s="2"/>
      <c r="AU322" s="6">
        <f t="shared" si="541"/>
        <v>312</v>
      </c>
      <c r="AV322" s="2"/>
      <c r="AW322" s="46" t="str">
        <f>IF(ISBLANK('IP Rules'!L322),"",'IP Rules'!L322)</f>
        <v/>
      </c>
      <c r="AX322" s="2"/>
      <c r="AY322" s="52" t="str">
        <f t="shared" si="542"/>
        <v/>
      </c>
      <c r="AZ322" s="52" t="str">
        <f t="shared" si="543"/>
        <v/>
      </c>
      <c r="BA322" s="52" t="str">
        <f t="shared" si="544"/>
        <v/>
      </c>
      <c r="BB322" s="52" t="str">
        <f t="shared" si="545"/>
        <v/>
      </c>
      <c r="BC322" s="52" t="str">
        <f t="shared" si="546"/>
        <v/>
      </c>
      <c r="BD322" s="52" t="str">
        <f t="shared" si="547"/>
        <v/>
      </c>
      <c r="BE322" s="52" t="str">
        <f t="shared" si="548"/>
        <v/>
      </c>
      <c r="BF322" s="52" t="str">
        <f t="shared" si="549"/>
        <v/>
      </c>
      <c r="BG322" s="52" t="str">
        <f t="shared" si="550"/>
        <v/>
      </c>
      <c r="BH322" s="2"/>
      <c r="BI322" s="103" t="str">
        <f>IF(ISBLANK('IP Rules'!N322),"",'IP Rules'!N322)</f>
        <v/>
      </c>
      <c r="BJ322" s="110" t="str">
        <f t="shared" si="599"/>
        <v/>
      </c>
      <c r="BK322" s="109" t="str">
        <f t="shared" si="600"/>
        <v>MISSING</v>
      </c>
      <c r="BL322" s="109" t="str">
        <f t="shared" si="601"/>
        <v>MISSING</v>
      </c>
      <c r="BM322" s="109" t="str">
        <f t="shared" si="602"/>
        <v>MISSING</v>
      </c>
      <c r="BN322" s="110" t="str">
        <f t="shared" si="603"/>
        <v>ERROR</v>
      </c>
      <c r="BO322" s="111" t="str">
        <f t="shared" si="604"/>
        <v>ERROR</v>
      </c>
      <c r="BP322" s="111" t="str">
        <f t="shared" si="605"/>
        <v>ERROR</v>
      </c>
      <c r="BQ322" s="111" t="str">
        <f t="shared" si="606"/>
        <v>ERROR</v>
      </c>
      <c r="BR322" s="109" t="str">
        <f t="shared" si="607"/>
        <v>ERROR</v>
      </c>
      <c r="BS322" s="110" t="str">
        <f t="shared" si="608"/>
        <v>ERROR</v>
      </c>
      <c r="BT322" s="109" t="str">
        <f t="shared" si="551"/>
        <v>ERROR</v>
      </c>
      <c r="BU322" s="109" t="str">
        <f t="shared" si="552"/>
        <v>ERROR</v>
      </c>
      <c r="BV322" s="109" t="str">
        <f t="shared" si="553"/>
        <v>ERROR</v>
      </c>
      <c r="BW322" s="109" t="str">
        <f t="shared" si="554"/>
        <v>ERROR</v>
      </c>
      <c r="BX322" s="110" t="str">
        <f t="shared" si="609"/>
        <v>ERROR</v>
      </c>
      <c r="BY322" s="110" t="str">
        <f t="shared" si="597"/>
        <v/>
      </c>
      <c r="BZ322" s="117" t="str">
        <f t="shared" si="555"/>
        <v>OK</v>
      </c>
      <c r="CA322" s="104" t="str">
        <f t="shared" si="610"/>
        <v/>
      </c>
      <c r="CB322" s="104" t="str">
        <f t="shared" si="611"/>
        <v/>
      </c>
      <c r="CC322" s="104" t="str">
        <f t="shared" si="612"/>
        <v/>
      </c>
      <c r="CD322" s="109" t="str">
        <f t="shared" si="556"/>
        <v>FAILED CHECKS</v>
      </c>
      <c r="CE322" s="22"/>
      <c r="CF322" s="116" t="str">
        <f t="shared" si="613"/>
        <v>ERROR</v>
      </c>
      <c r="CG322" s="116" t="str">
        <f t="shared" si="614"/>
        <v>-</v>
      </c>
      <c r="CH322" s="116" t="str">
        <f t="shared" si="615"/>
        <v>-</v>
      </c>
      <c r="CI322" s="116" t="str">
        <f t="shared" si="616"/>
        <v>-</v>
      </c>
      <c r="CJ322" s="116">
        <f t="shared" si="557"/>
        <v>0</v>
      </c>
      <c r="CK322" s="116">
        <f t="shared" si="558"/>
        <v>0</v>
      </c>
      <c r="CL322" s="116">
        <f t="shared" si="559"/>
        <v>0</v>
      </c>
      <c r="CM322" s="116">
        <f t="shared" si="560"/>
        <v>0</v>
      </c>
      <c r="CN322" s="116">
        <f t="shared" si="561"/>
        <v>0</v>
      </c>
      <c r="CO322" s="116">
        <f t="shared" si="562"/>
        <v>0</v>
      </c>
      <c r="CP322" s="116">
        <f t="shared" si="563"/>
        <v>0</v>
      </c>
      <c r="CQ322" s="116">
        <f t="shared" si="564"/>
        <v>0</v>
      </c>
      <c r="CR322" s="116">
        <f t="shared" si="565"/>
        <v>0</v>
      </c>
      <c r="CS322" s="116">
        <f t="shared" si="566"/>
        <v>0</v>
      </c>
      <c r="CT322" s="116">
        <f t="shared" si="567"/>
        <v>0</v>
      </c>
      <c r="CU322" s="116">
        <f t="shared" si="568"/>
        <v>0</v>
      </c>
      <c r="CV322" s="116">
        <f t="shared" si="569"/>
        <v>0</v>
      </c>
      <c r="CW322" s="116">
        <f t="shared" si="570"/>
        <v>0</v>
      </c>
      <c r="CX322" s="116">
        <f t="shared" si="571"/>
        <v>0</v>
      </c>
      <c r="CY322" s="116">
        <f t="shared" si="572"/>
        <v>0</v>
      </c>
      <c r="CZ322" s="116">
        <f t="shared" si="573"/>
        <v>0</v>
      </c>
      <c r="DA322" s="116">
        <f t="shared" si="574"/>
        <v>0</v>
      </c>
      <c r="DB322" s="116">
        <f t="shared" si="575"/>
        <v>0</v>
      </c>
      <c r="DC322" s="116">
        <f t="shared" si="576"/>
        <v>0</v>
      </c>
      <c r="DD322" s="116">
        <f t="shared" si="577"/>
        <v>0</v>
      </c>
      <c r="DE322" s="116">
        <f t="shared" si="578"/>
        <v>0</v>
      </c>
      <c r="DF322" s="116">
        <f t="shared" si="579"/>
        <v>0</v>
      </c>
      <c r="DG322" s="116">
        <f t="shared" si="580"/>
        <v>0</v>
      </c>
      <c r="DH322" s="116">
        <f t="shared" si="581"/>
        <v>0</v>
      </c>
      <c r="DI322" s="116">
        <f t="shared" si="582"/>
        <v>0</v>
      </c>
      <c r="DJ322" s="116">
        <f t="shared" si="583"/>
        <v>0</v>
      </c>
      <c r="DK322" s="116">
        <f t="shared" si="584"/>
        <v>0</v>
      </c>
      <c r="DL322" s="116">
        <f t="shared" si="585"/>
        <v>0</v>
      </c>
      <c r="DM322" s="116">
        <f t="shared" si="586"/>
        <v>0</v>
      </c>
      <c r="DN322" s="116">
        <f t="shared" si="587"/>
        <v>0</v>
      </c>
      <c r="DO322" s="116">
        <f t="shared" si="588"/>
        <v>0</v>
      </c>
      <c r="DP322" s="116">
        <f t="shared" si="589"/>
        <v>0</v>
      </c>
      <c r="DQ322" s="116">
        <f t="shared" si="590"/>
        <v>0</v>
      </c>
      <c r="DR322" s="116">
        <f t="shared" si="591"/>
        <v>0</v>
      </c>
      <c r="DS322" s="116">
        <f t="shared" si="592"/>
        <v>0</v>
      </c>
      <c r="DT322" s="116">
        <f t="shared" si="598"/>
        <v>0</v>
      </c>
      <c r="DU322" s="116">
        <f t="shared" si="593"/>
        <v>0</v>
      </c>
      <c r="DV322" s="116">
        <f t="shared" si="617"/>
        <v>0</v>
      </c>
      <c r="DW322" s="116">
        <f t="shared" si="618"/>
        <v>0</v>
      </c>
      <c r="DX322" s="114" t="b">
        <f t="shared" si="507"/>
        <v>0</v>
      </c>
      <c r="DY322" s="116" t="str">
        <f t="shared" si="594"/>
        <v>FAILED CHECKS</v>
      </c>
      <c r="DZ322" s="2"/>
      <c r="EA322" s="105" t="str">
        <f t="shared" si="508"/>
        <v/>
      </c>
      <c r="EB322" s="2"/>
      <c r="EC322" s="105" t="str">
        <f t="shared" si="509"/>
        <v/>
      </c>
      <c r="ED322" s="2"/>
      <c r="EE322" s="105" t="str">
        <f t="shared" si="510"/>
        <v/>
      </c>
      <c r="EF322" s="2"/>
      <c r="EG322" s="6">
        <f t="shared" si="596"/>
        <v>312</v>
      </c>
      <c r="EH322" s="2"/>
      <c r="EI322" s="29" t="str">
        <f>IF(ISBLANK('IP Rules'!P322),"",'IP Rules'!P322)</f>
        <v/>
      </c>
      <c r="EJ322" s="2"/>
      <c r="EK322" s="29" t="str">
        <f>IF(ISBLANK('IP Rules'!R322),"",'IP Rules'!R322)</f>
        <v/>
      </c>
      <c r="EL322" s="2"/>
      <c r="EM322" s="29" t="str">
        <f>IF(ISBLANK('IP Rules'!T322),"",'IP Rules'!T322)</f>
        <v/>
      </c>
      <c r="EN322" s="2"/>
      <c r="EO322" s="7" t="str">
        <f t="shared" si="619"/>
        <v>NO</v>
      </c>
      <c r="EP322" s="7" t="str">
        <f t="shared" si="620"/>
        <v>NO</v>
      </c>
      <c r="EQ322" s="7" t="str">
        <f t="shared" si="621"/>
        <v/>
      </c>
      <c r="ER322" s="7" t="str">
        <f t="shared" si="622"/>
        <v/>
      </c>
      <c r="ES322" s="7" t="str">
        <f>IF(AND(ISNUMBER('IP Rules'!R322),'IP Rules'!R322&gt;=0,'IP Rules'!R322&lt;=65535),"GOOD","BAD")</f>
        <v>BAD</v>
      </c>
      <c r="ET322" s="7" t="str">
        <f>IF(OR(AND(ISNUMBER('IP Rules'!T322),'IP Rules'!T322&gt;=1,'IP Rules'!T322&lt;=65535,'IP Rules'!R322&lt;'IP Rules'!T322),'IP Rules'!T322=""),"GOOD","BAD")</f>
        <v>GOOD</v>
      </c>
      <c r="EU322" s="9" t="str">
        <f t="shared" si="623"/>
        <v/>
      </c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</row>
    <row r="323" spans="1:211" ht="15.75" thickBot="1">
      <c r="A323" s="2"/>
      <c r="B323" s="6">
        <f t="shared" si="595"/>
        <v>313</v>
      </c>
      <c r="C323" s="2"/>
      <c r="D323" s="48" t="str">
        <f>IF(ISBLANK('IP Rules'!H323),"",'IP Rules'!H323)</f>
        <v/>
      </c>
      <c r="E323" s="52" t="str">
        <f t="shared" si="511"/>
        <v/>
      </c>
      <c r="F323" s="52" t="str">
        <f t="shared" si="512"/>
        <v/>
      </c>
      <c r="G323" s="52" t="str">
        <f t="shared" si="513"/>
        <v/>
      </c>
      <c r="H323" s="52" t="str">
        <f t="shared" si="514"/>
        <v/>
      </c>
      <c r="I323" s="52" t="str">
        <f t="shared" si="515"/>
        <v/>
      </c>
      <c r="J323" s="52" t="str">
        <f t="shared" si="516"/>
        <v/>
      </c>
      <c r="K323" s="52" t="str">
        <f t="shared" si="517"/>
        <v/>
      </c>
      <c r="L323" s="52" t="str">
        <f t="shared" si="518"/>
        <v/>
      </c>
      <c r="M323" s="2"/>
      <c r="N323" s="52" t="str">
        <f t="shared" si="519"/>
        <v/>
      </c>
      <c r="O323" s="2"/>
      <c r="P323" s="103" t="str">
        <f>IF(UPPER('IP Rules'!H323)="ANY","",IF(LEN(TRIM('IP Rules'!J323))=0,"",'IP Rules'!J323))</f>
        <v/>
      </c>
      <c r="Q323" s="7" t="str">
        <f t="shared" si="520"/>
        <v/>
      </c>
      <c r="R323" s="109" t="str">
        <f t="shared" si="521"/>
        <v>MISSING</v>
      </c>
      <c r="S323" s="109" t="str">
        <f t="shared" si="522"/>
        <v>MISSING</v>
      </c>
      <c r="T323" s="109" t="str">
        <f t="shared" si="523"/>
        <v>MISSING</v>
      </c>
      <c r="U323" s="110" t="str">
        <f t="shared" si="524"/>
        <v>ERROR</v>
      </c>
      <c r="V323" s="111" t="str">
        <f t="shared" si="525"/>
        <v>ERROR</v>
      </c>
      <c r="W323" s="111" t="str">
        <f t="shared" si="526"/>
        <v>ERROR</v>
      </c>
      <c r="X323" s="111" t="str">
        <f t="shared" si="527"/>
        <v>ERROR</v>
      </c>
      <c r="Y323" s="109" t="str">
        <f t="shared" si="528"/>
        <v>ERROR</v>
      </c>
      <c r="Z323" s="110" t="str">
        <f t="shared" si="529"/>
        <v>ERROR</v>
      </c>
      <c r="AA323" s="109" t="str">
        <f t="shared" si="530"/>
        <v>ERROR</v>
      </c>
      <c r="AB323" s="109" t="str">
        <f t="shared" si="531"/>
        <v>ERROR</v>
      </c>
      <c r="AC323" s="109" t="str">
        <f t="shared" si="532"/>
        <v>ERROR</v>
      </c>
      <c r="AD323" s="109" t="str">
        <f t="shared" si="533"/>
        <v>ERROR</v>
      </c>
      <c r="AE323" s="110" t="str">
        <f t="shared" si="534"/>
        <v>ERROR</v>
      </c>
      <c r="AF323" s="7" t="str">
        <f t="shared" si="535"/>
        <v/>
      </c>
      <c r="AG323" s="104" t="str">
        <f t="shared" si="536"/>
        <v/>
      </c>
      <c r="AH323" s="104" t="str">
        <f t="shared" si="537"/>
        <v/>
      </c>
      <c r="AI323" s="104" t="str">
        <f t="shared" si="538"/>
        <v/>
      </c>
      <c r="AJ323" s="114" t="str">
        <f>IF(AND(Q323&lt;&gt;"ERROR",UPPER('IP Rules'!D323)="GLOBAL",UPPER(N323)="ANY"),"All_IPs","")</f>
        <v/>
      </c>
      <c r="AK323" s="114" t="str">
        <f>IF(AND(Q323&lt;&gt;"ERROR",UPPER('IP Rules'!D323)="NATIONAL",UPPER(N323)="ANY"),"GRP_ALL_CNSP_SUBNETS","")</f>
        <v/>
      </c>
      <c r="AL323" s="104" t="str">
        <f>IF(LEN(TRIM(D323))=0,"",IF(AND(Q323&lt;&gt;"ERROR",UPPER('IP Rules'!H323)&lt;&gt;"ANY"),AI323&amp;N323&amp;"_"&amp;AG323,""))</f>
        <v/>
      </c>
      <c r="AM323" s="109" t="str">
        <f t="shared" si="539"/>
        <v>FAILED CHECKS</v>
      </c>
      <c r="AN323" s="2"/>
      <c r="AO323" s="62" t="str">
        <f t="shared" si="506"/>
        <v/>
      </c>
      <c r="AP323" s="26"/>
      <c r="AQ323" s="62" t="str">
        <f t="shared" si="540"/>
        <v/>
      </c>
      <c r="AR323" s="26"/>
      <c r="AS323" s="6">
        <f>'IP Rules'!F323</f>
        <v>0</v>
      </c>
      <c r="AT323" s="2"/>
      <c r="AU323" s="6">
        <f t="shared" si="541"/>
        <v>313</v>
      </c>
      <c r="AV323" s="2"/>
      <c r="AW323" s="46" t="str">
        <f>IF(ISBLANK('IP Rules'!L323),"",'IP Rules'!L323)</f>
        <v/>
      </c>
      <c r="AX323" s="2"/>
      <c r="AY323" s="52" t="str">
        <f t="shared" si="542"/>
        <v/>
      </c>
      <c r="AZ323" s="52" t="str">
        <f t="shared" si="543"/>
        <v/>
      </c>
      <c r="BA323" s="52" t="str">
        <f t="shared" si="544"/>
        <v/>
      </c>
      <c r="BB323" s="52" t="str">
        <f t="shared" si="545"/>
        <v/>
      </c>
      <c r="BC323" s="52" t="str">
        <f t="shared" si="546"/>
        <v/>
      </c>
      <c r="BD323" s="52" t="str">
        <f t="shared" si="547"/>
        <v/>
      </c>
      <c r="BE323" s="52" t="str">
        <f t="shared" si="548"/>
        <v/>
      </c>
      <c r="BF323" s="52" t="str">
        <f t="shared" si="549"/>
        <v/>
      </c>
      <c r="BG323" s="52" t="str">
        <f t="shared" si="550"/>
        <v/>
      </c>
      <c r="BH323" s="2"/>
      <c r="BI323" s="103" t="str">
        <f>IF(ISBLANK('IP Rules'!N323),"",'IP Rules'!N323)</f>
        <v/>
      </c>
      <c r="BJ323" s="110" t="str">
        <f t="shared" si="599"/>
        <v/>
      </c>
      <c r="BK323" s="109" t="str">
        <f t="shared" si="600"/>
        <v>MISSING</v>
      </c>
      <c r="BL323" s="109" t="str">
        <f t="shared" si="601"/>
        <v>MISSING</v>
      </c>
      <c r="BM323" s="109" t="str">
        <f t="shared" si="602"/>
        <v>MISSING</v>
      </c>
      <c r="BN323" s="110" t="str">
        <f t="shared" si="603"/>
        <v>ERROR</v>
      </c>
      <c r="BO323" s="111" t="str">
        <f t="shared" si="604"/>
        <v>ERROR</v>
      </c>
      <c r="BP323" s="111" t="str">
        <f t="shared" si="605"/>
        <v>ERROR</v>
      </c>
      <c r="BQ323" s="111" t="str">
        <f t="shared" si="606"/>
        <v>ERROR</v>
      </c>
      <c r="BR323" s="109" t="str">
        <f t="shared" si="607"/>
        <v>ERROR</v>
      </c>
      <c r="BS323" s="110" t="str">
        <f t="shared" si="608"/>
        <v>ERROR</v>
      </c>
      <c r="BT323" s="109" t="str">
        <f t="shared" si="551"/>
        <v>ERROR</v>
      </c>
      <c r="BU323" s="109" t="str">
        <f t="shared" si="552"/>
        <v>ERROR</v>
      </c>
      <c r="BV323" s="109" t="str">
        <f t="shared" si="553"/>
        <v>ERROR</v>
      </c>
      <c r="BW323" s="109" t="str">
        <f t="shared" si="554"/>
        <v>ERROR</v>
      </c>
      <c r="BX323" s="110" t="str">
        <f t="shared" si="609"/>
        <v>ERROR</v>
      </c>
      <c r="BY323" s="110" t="str">
        <f t="shared" si="597"/>
        <v/>
      </c>
      <c r="BZ323" s="117" t="str">
        <f t="shared" si="555"/>
        <v>OK</v>
      </c>
      <c r="CA323" s="104" t="str">
        <f t="shared" si="610"/>
        <v/>
      </c>
      <c r="CB323" s="104" t="str">
        <f t="shared" si="611"/>
        <v/>
      </c>
      <c r="CC323" s="104" t="str">
        <f t="shared" si="612"/>
        <v/>
      </c>
      <c r="CD323" s="109" t="str">
        <f t="shared" si="556"/>
        <v>FAILED CHECKS</v>
      </c>
      <c r="CE323" s="22"/>
      <c r="CF323" s="116" t="str">
        <f t="shared" si="613"/>
        <v>ERROR</v>
      </c>
      <c r="CG323" s="116" t="str">
        <f t="shared" si="614"/>
        <v>-</v>
      </c>
      <c r="CH323" s="116" t="str">
        <f t="shared" si="615"/>
        <v>-</v>
      </c>
      <c r="CI323" s="116" t="str">
        <f t="shared" si="616"/>
        <v>-</v>
      </c>
      <c r="CJ323" s="116">
        <f t="shared" si="557"/>
        <v>0</v>
      </c>
      <c r="CK323" s="116">
        <f t="shared" si="558"/>
        <v>0</v>
      </c>
      <c r="CL323" s="116">
        <f t="shared" si="559"/>
        <v>0</v>
      </c>
      <c r="CM323" s="116">
        <f t="shared" si="560"/>
        <v>0</v>
      </c>
      <c r="CN323" s="116">
        <f t="shared" si="561"/>
        <v>0</v>
      </c>
      <c r="CO323" s="116">
        <f t="shared" si="562"/>
        <v>0</v>
      </c>
      <c r="CP323" s="116">
        <f t="shared" si="563"/>
        <v>0</v>
      </c>
      <c r="CQ323" s="116">
        <f t="shared" si="564"/>
        <v>0</v>
      </c>
      <c r="CR323" s="116">
        <f t="shared" si="565"/>
        <v>0</v>
      </c>
      <c r="CS323" s="116">
        <f t="shared" si="566"/>
        <v>0</v>
      </c>
      <c r="CT323" s="116">
        <f t="shared" si="567"/>
        <v>0</v>
      </c>
      <c r="CU323" s="116">
        <f t="shared" si="568"/>
        <v>0</v>
      </c>
      <c r="CV323" s="116">
        <f t="shared" si="569"/>
        <v>0</v>
      </c>
      <c r="CW323" s="116">
        <f t="shared" si="570"/>
        <v>0</v>
      </c>
      <c r="CX323" s="116">
        <f t="shared" si="571"/>
        <v>0</v>
      </c>
      <c r="CY323" s="116">
        <f t="shared" si="572"/>
        <v>0</v>
      </c>
      <c r="CZ323" s="116">
        <f t="shared" si="573"/>
        <v>0</v>
      </c>
      <c r="DA323" s="116">
        <f t="shared" si="574"/>
        <v>0</v>
      </c>
      <c r="DB323" s="116">
        <f t="shared" si="575"/>
        <v>0</v>
      </c>
      <c r="DC323" s="116">
        <f t="shared" si="576"/>
        <v>0</v>
      </c>
      <c r="DD323" s="116">
        <f t="shared" si="577"/>
        <v>0</v>
      </c>
      <c r="DE323" s="116">
        <f t="shared" si="578"/>
        <v>0</v>
      </c>
      <c r="DF323" s="116">
        <f t="shared" si="579"/>
        <v>0</v>
      </c>
      <c r="DG323" s="116">
        <f t="shared" si="580"/>
        <v>0</v>
      </c>
      <c r="DH323" s="116">
        <f t="shared" si="581"/>
        <v>0</v>
      </c>
      <c r="DI323" s="116">
        <f t="shared" si="582"/>
        <v>0</v>
      </c>
      <c r="DJ323" s="116">
        <f t="shared" si="583"/>
        <v>0</v>
      </c>
      <c r="DK323" s="116">
        <f t="shared" si="584"/>
        <v>0</v>
      </c>
      <c r="DL323" s="116">
        <f t="shared" si="585"/>
        <v>0</v>
      </c>
      <c r="DM323" s="116">
        <f t="shared" si="586"/>
        <v>0</v>
      </c>
      <c r="DN323" s="116">
        <f t="shared" si="587"/>
        <v>0</v>
      </c>
      <c r="DO323" s="116">
        <f t="shared" si="588"/>
        <v>0</v>
      </c>
      <c r="DP323" s="116">
        <f t="shared" si="589"/>
        <v>0</v>
      </c>
      <c r="DQ323" s="116">
        <f t="shared" si="590"/>
        <v>0</v>
      </c>
      <c r="DR323" s="116">
        <f t="shared" si="591"/>
        <v>0</v>
      </c>
      <c r="DS323" s="116">
        <f t="shared" si="592"/>
        <v>0</v>
      </c>
      <c r="DT323" s="116">
        <f t="shared" si="598"/>
        <v>0</v>
      </c>
      <c r="DU323" s="116">
        <f t="shared" si="593"/>
        <v>0</v>
      </c>
      <c r="DV323" s="116">
        <f t="shared" si="617"/>
        <v>0</v>
      </c>
      <c r="DW323" s="116">
        <f t="shared" si="618"/>
        <v>0</v>
      </c>
      <c r="DX323" s="114" t="b">
        <f t="shared" si="507"/>
        <v>0</v>
      </c>
      <c r="DY323" s="116" t="str">
        <f t="shared" si="594"/>
        <v>FAILED CHECKS</v>
      </c>
      <c r="DZ323" s="2"/>
      <c r="EA323" s="105" t="str">
        <f t="shared" si="508"/>
        <v/>
      </c>
      <c r="EB323" s="2"/>
      <c r="EC323" s="105" t="str">
        <f t="shared" si="509"/>
        <v/>
      </c>
      <c r="ED323" s="2"/>
      <c r="EE323" s="105" t="str">
        <f t="shared" si="510"/>
        <v/>
      </c>
      <c r="EF323" s="2"/>
      <c r="EG323" s="6">
        <f t="shared" si="596"/>
        <v>313</v>
      </c>
      <c r="EH323" s="2"/>
      <c r="EI323" s="29" t="str">
        <f>IF(ISBLANK('IP Rules'!P323),"",'IP Rules'!P323)</f>
        <v/>
      </c>
      <c r="EJ323" s="2"/>
      <c r="EK323" s="29" t="str">
        <f>IF(ISBLANK('IP Rules'!R323),"",'IP Rules'!R323)</f>
        <v/>
      </c>
      <c r="EL323" s="2"/>
      <c r="EM323" s="29" t="str">
        <f>IF(ISBLANK('IP Rules'!T323),"",'IP Rules'!T323)</f>
        <v/>
      </c>
      <c r="EN323" s="2"/>
      <c r="EO323" s="7" t="str">
        <f t="shared" si="619"/>
        <v>NO</v>
      </c>
      <c r="EP323" s="7" t="str">
        <f t="shared" si="620"/>
        <v>NO</v>
      </c>
      <c r="EQ323" s="7" t="str">
        <f t="shared" si="621"/>
        <v/>
      </c>
      <c r="ER323" s="7" t="str">
        <f t="shared" si="622"/>
        <v/>
      </c>
      <c r="ES323" s="7" t="str">
        <f>IF(AND(ISNUMBER('IP Rules'!R323),'IP Rules'!R323&gt;=0,'IP Rules'!R323&lt;=65535),"GOOD","BAD")</f>
        <v>BAD</v>
      </c>
      <c r="ET323" s="7" t="str">
        <f>IF(OR(AND(ISNUMBER('IP Rules'!T323),'IP Rules'!T323&gt;=1,'IP Rules'!T323&lt;=65535,'IP Rules'!R323&lt;'IP Rules'!T323),'IP Rules'!T323=""),"GOOD","BAD")</f>
        <v>GOOD</v>
      </c>
      <c r="EU323" s="9" t="str">
        <f t="shared" si="623"/>
        <v/>
      </c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</row>
    <row r="324" spans="1:211" ht="15.75" thickBot="1">
      <c r="A324" s="2"/>
      <c r="B324" s="6">
        <f t="shared" si="595"/>
        <v>314</v>
      </c>
      <c r="C324" s="2"/>
      <c r="D324" s="48" t="str">
        <f>IF(ISBLANK('IP Rules'!H324),"",'IP Rules'!H324)</f>
        <v/>
      </c>
      <c r="E324" s="52" t="str">
        <f t="shared" si="511"/>
        <v/>
      </c>
      <c r="F324" s="52" t="str">
        <f t="shared" si="512"/>
        <v/>
      </c>
      <c r="G324" s="52" t="str">
        <f t="shared" si="513"/>
        <v/>
      </c>
      <c r="H324" s="52" t="str">
        <f t="shared" si="514"/>
        <v/>
      </c>
      <c r="I324" s="52" t="str">
        <f t="shared" si="515"/>
        <v/>
      </c>
      <c r="J324" s="52" t="str">
        <f t="shared" si="516"/>
        <v/>
      </c>
      <c r="K324" s="52" t="str">
        <f t="shared" si="517"/>
        <v/>
      </c>
      <c r="L324" s="52" t="str">
        <f t="shared" si="518"/>
        <v/>
      </c>
      <c r="M324" s="2"/>
      <c r="N324" s="52" t="str">
        <f t="shared" si="519"/>
        <v/>
      </c>
      <c r="O324" s="2"/>
      <c r="P324" s="103" t="str">
        <f>IF(UPPER('IP Rules'!H324)="ANY","",IF(LEN(TRIM('IP Rules'!J324))=0,"",'IP Rules'!J324))</f>
        <v/>
      </c>
      <c r="Q324" s="7" t="str">
        <f t="shared" si="520"/>
        <v/>
      </c>
      <c r="R324" s="109" t="str">
        <f t="shared" si="521"/>
        <v>MISSING</v>
      </c>
      <c r="S324" s="109" t="str">
        <f t="shared" si="522"/>
        <v>MISSING</v>
      </c>
      <c r="T324" s="109" t="str">
        <f t="shared" si="523"/>
        <v>MISSING</v>
      </c>
      <c r="U324" s="110" t="str">
        <f t="shared" si="524"/>
        <v>ERROR</v>
      </c>
      <c r="V324" s="111" t="str">
        <f t="shared" si="525"/>
        <v>ERROR</v>
      </c>
      <c r="W324" s="111" t="str">
        <f t="shared" si="526"/>
        <v>ERROR</v>
      </c>
      <c r="X324" s="111" t="str">
        <f t="shared" si="527"/>
        <v>ERROR</v>
      </c>
      <c r="Y324" s="109" t="str">
        <f t="shared" si="528"/>
        <v>ERROR</v>
      </c>
      <c r="Z324" s="110" t="str">
        <f t="shared" si="529"/>
        <v>ERROR</v>
      </c>
      <c r="AA324" s="109" t="str">
        <f t="shared" si="530"/>
        <v>ERROR</v>
      </c>
      <c r="AB324" s="109" t="str">
        <f t="shared" si="531"/>
        <v>ERROR</v>
      </c>
      <c r="AC324" s="109" t="str">
        <f t="shared" si="532"/>
        <v>ERROR</v>
      </c>
      <c r="AD324" s="109" t="str">
        <f t="shared" si="533"/>
        <v>ERROR</v>
      </c>
      <c r="AE324" s="110" t="str">
        <f t="shared" si="534"/>
        <v>ERROR</v>
      </c>
      <c r="AF324" s="7" t="str">
        <f t="shared" si="535"/>
        <v/>
      </c>
      <c r="AG324" s="104" t="str">
        <f t="shared" si="536"/>
        <v/>
      </c>
      <c r="AH324" s="104" t="str">
        <f t="shared" si="537"/>
        <v/>
      </c>
      <c r="AI324" s="104" t="str">
        <f t="shared" si="538"/>
        <v/>
      </c>
      <c r="AJ324" s="114" t="str">
        <f>IF(AND(Q324&lt;&gt;"ERROR",UPPER('IP Rules'!D324)="GLOBAL",UPPER(N324)="ANY"),"All_IPs","")</f>
        <v/>
      </c>
      <c r="AK324" s="114" t="str">
        <f>IF(AND(Q324&lt;&gt;"ERROR",UPPER('IP Rules'!D324)="NATIONAL",UPPER(N324)="ANY"),"GRP_ALL_CNSP_SUBNETS","")</f>
        <v/>
      </c>
      <c r="AL324" s="104" t="str">
        <f>IF(LEN(TRIM(D324))=0,"",IF(AND(Q324&lt;&gt;"ERROR",UPPER('IP Rules'!H324)&lt;&gt;"ANY"),AI324&amp;N324&amp;"_"&amp;AG324,""))</f>
        <v/>
      </c>
      <c r="AM324" s="109" t="str">
        <f t="shared" si="539"/>
        <v>FAILED CHECKS</v>
      </c>
      <c r="AN324" s="2"/>
      <c r="AO324" s="62" t="str">
        <f t="shared" si="506"/>
        <v/>
      </c>
      <c r="AP324" s="26"/>
      <c r="AQ324" s="62" t="str">
        <f t="shared" si="540"/>
        <v/>
      </c>
      <c r="AR324" s="26"/>
      <c r="AS324" s="6">
        <f>'IP Rules'!F324</f>
        <v>0</v>
      </c>
      <c r="AT324" s="2"/>
      <c r="AU324" s="6">
        <f t="shared" si="541"/>
        <v>314</v>
      </c>
      <c r="AV324" s="2"/>
      <c r="AW324" s="46" t="str">
        <f>IF(ISBLANK('IP Rules'!L324),"",'IP Rules'!L324)</f>
        <v/>
      </c>
      <c r="AX324" s="2"/>
      <c r="AY324" s="52" t="str">
        <f t="shared" si="542"/>
        <v/>
      </c>
      <c r="AZ324" s="52" t="str">
        <f t="shared" si="543"/>
        <v/>
      </c>
      <c r="BA324" s="52" t="str">
        <f t="shared" si="544"/>
        <v/>
      </c>
      <c r="BB324" s="52" t="str">
        <f t="shared" si="545"/>
        <v/>
      </c>
      <c r="BC324" s="52" t="str">
        <f t="shared" si="546"/>
        <v/>
      </c>
      <c r="BD324" s="52" t="str">
        <f t="shared" si="547"/>
        <v/>
      </c>
      <c r="BE324" s="52" t="str">
        <f t="shared" si="548"/>
        <v/>
      </c>
      <c r="BF324" s="52" t="str">
        <f t="shared" si="549"/>
        <v/>
      </c>
      <c r="BG324" s="52" t="str">
        <f t="shared" si="550"/>
        <v/>
      </c>
      <c r="BH324" s="2"/>
      <c r="BI324" s="103" t="str">
        <f>IF(ISBLANK('IP Rules'!N324),"",'IP Rules'!N324)</f>
        <v/>
      </c>
      <c r="BJ324" s="110" t="str">
        <f t="shared" si="599"/>
        <v/>
      </c>
      <c r="BK324" s="109" t="str">
        <f t="shared" si="600"/>
        <v>MISSING</v>
      </c>
      <c r="BL324" s="109" t="str">
        <f t="shared" si="601"/>
        <v>MISSING</v>
      </c>
      <c r="BM324" s="109" t="str">
        <f t="shared" si="602"/>
        <v>MISSING</v>
      </c>
      <c r="BN324" s="110" t="str">
        <f t="shared" si="603"/>
        <v>ERROR</v>
      </c>
      <c r="BO324" s="111" t="str">
        <f t="shared" si="604"/>
        <v>ERROR</v>
      </c>
      <c r="BP324" s="111" t="str">
        <f t="shared" si="605"/>
        <v>ERROR</v>
      </c>
      <c r="BQ324" s="111" t="str">
        <f t="shared" si="606"/>
        <v>ERROR</v>
      </c>
      <c r="BR324" s="109" t="str">
        <f t="shared" si="607"/>
        <v>ERROR</v>
      </c>
      <c r="BS324" s="110" t="str">
        <f t="shared" si="608"/>
        <v>ERROR</v>
      </c>
      <c r="BT324" s="109" t="str">
        <f t="shared" si="551"/>
        <v>ERROR</v>
      </c>
      <c r="BU324" s="109" t="str">
        <f t="shared" si="552"/>
        <v>ERROR</v>
      </c>
      <c r="BV324" s="109" t="str">
        <f t="shared" si="553"/>
        <v>ERROR</v>
      </c>
      <c r="BW324" s="109" t="str">
        <f t="shared" si="554"/>
        <v>ERROR</v>
      </c>
      <c r="BX324" s="110" t="str">
        <f t="shared" si="609"/>
        <v>ERROR</v>
      </c>
      <c r="BY324" s="110" t="str">
        <f t="shared" si="597"/>
        <v/>
      </c>
      <c r="BZ324" s="117" t="str">
        <f t="shared" si="555"/>
        <v>OK</v>
      </c>
      <c r="CA324" s="104" t="str">
        <f t="shared" si="610"/>
        <v/>
      </c>
      <c r="CB324" s="104" t="str">
        <f t="shared" si="611"/>
        <v/>
      </c>
      <c r="CC324" s="104" t="str">
        <f t="shared" si="612"/>
        <v/>
      </c>
      <c r="CD324" s="109" t="str">
        <f t="shared" si="556"/>
        <v>FAILED CHECKS</v>
      </c>
      <c r="CE324" s="22"/>
      <c r="CF324" s="116" t="str">
        <f t="shared" si="613"/>
        <v>ERROR</v>
      </c>
      <c r="CG324" s="116" t="str">
        <f t="shared" si="614"/>
        <v>-</v>
      </c>
      <c r="CH324" s="116" t="str">
        <f t="shared" si="615"/>
        <v>-</v>
      </c>
      <c r="CI324" s="116" t="str">
        <f t="shared" si="616"/>
        <v>-</v>
      </c>
      <c r="CJ324" s="116">
        <f t="shared" si="557"/>
        <v>0</v>
      </c>
      <c r="CK324" s="116">
        <f t="shared" si="558"/>
        <v>0</v>
      </c>
      <c r="CL324" s="116">
        <f t="shared" si="559"/>
        <v>0</v>
      </c>
      <c r="CM324" s="116">
        <f t="shared" si="560"/>
        <v>0</v>
      </c>
      <c r="CN324" s="116">
        <f t="shared" si="561"/>
        <v>0</v>
      </c>
      <c r="CO324" s="116">
        <f t="shared" si="562"/>
        <v>0</v>
      </c>
      <c r="CP324" s="116">
        <f t="shared" si="563"/>
        <v>0</v>
      </c>
      <c r="CQ324" s="116">
        <f t="shared" si="564"/>
        <v>0</v>
      </c>
      <c r="CR324" s="116">
        <f t="shared" si="565"/>
        <v>0</v>
      </c>
      <c r="CS324" s="116">
        <f t="shared" si="566"/>
        <v>0</v>
      </c>
      <c r="CT324" s="116">
        <f t="shared" si="567"/>
        <v>0</v>
      </c>
      <c r="CU324" s="116">
        <f t="shared" si="568"/>
        <v>0</v>
      </c>
      <c r="CV324" s="116">
        <f t="shared" si="569"/>
        <v>0</v>
      </c>
      <c r="CW324" s="116">
        <f t="shared" si="570"/>
        <v>0</v>
      </c>
      <c r="CX324" s="116">
        <f t="shared" si="571"/>
        <v>0</v>
      </c>
      <c r="CY324" s="116">
        <f t="shared" si="572"/>
        <v>0</v>
      </c>
      <c r="CZ324" s="116">
        <f t="shared" si="573"/>
        <v>0</v>
      </c>
      <c r="DA324" s="116">
        <f t="shared" si="574"/>
        <v>0</v>
      </c>
      <c r="DB324" s="116">
        <f t="shared" si="575"/>
        <v>0</v>
      </c>
      <c r="DC324" s="116">
        <f t="shared" si="576"/>
        <v>0</v>
      </c>
      <c r="DD324" s="116">
        <f t="shared" si="577"/>
        <v>0</v>
      </c>
      <c r="DE324" s="116">
        <f t="shared" si="578"/>
        <v>0</v>
      </c>
      <c r="DF324" s="116">
        <f t="shared" si="579"/>
        <v>0</v>
      </c>
      <c r="DG324" s="116">
        <f t="shared" si="580"/>
        <v>0</v>
      </c>
      <c r="DH324" s="116">
        <f t="shared" si="581"/>
        <v>0</v>
      </c>
      <c r="DI324" s="116">
        <f t="shared" si="582"/>
        <v>0</v>
      </c>
      <c r="DJ324" s="116">
        <f t="shared" si="583"/>
        <v>0</v>
      </c>
      <c r="DK324" s="116">
        <f t="shared" si="584"/>
        <v>0</v>
      </c>
      <c r="DL324" s="116">
        <f t="shared" si="585"/>
        <v>0</v>
      </c>
      <c r="DM324" s="116">
        <f t="shared" si="586"/>
        <v>0</v>
      </c>
      <c r="DN324" s="116">
        <f t="shared" si="587"/>
        <v>0</v>
      </c>
      <c r="DO324" s="116">
        <f t="shared" si="588"/>
        <v>0</v>
      </c>
      <c r="DP324" s="116">
        <f t="shared" si="589"/>
        <v>0</v>
      </c>
      <c r="DQ324" s="116">
        <f t="shared" si="590"/>
        <v>0</v>
      </c>
      <c r="DR324" s="116">
        <f t="shared" si="591"/>
        <v>0</v>
      </c>
      <c r="DS324" s="116">
        <f t="shared" si="592"/>
        <v>0</v>
      </c>
      <c r="DT324" s="116">
        <f t="shared" si="598"/>
        <v>0</v>
      </c>
      <c r="DU324" s="116">
        <f t="shared" si="593"/>
        <v>0</v>
      </c>
      <c r="DV324" s="116">
        <f t="shared" si="617"/>
        <v>0</v>
      </c>
      <c r="DW324" s="116">
        <f t="shared" si="618"/>
        <v>0</v>
      </c>
      <c r="DX324" s="114" t="b">
        <f t="shared" si="507"/>
        <v>0</v>
      </c>
      <c r="DY324" s="116" t="str">
        <f t="shared" si="594"/>
        <v>FAILED CHECKS</v>
      </c>
      <c r="DZ324" s="2"/>
      <c r="EA324" s="105" t="str">
        <f t="shared" si="508"/>
        <v/>
      </c>
      <c r="EB324" s="2"/>
      <c r="EC324" s="105" t="str">
        <f t="shared" si="509"/>
        <v/>
      </c>
      <c r="ED324" s="2"/>
      <c r="EE324" s="105" t="str">
        <f t="shared" si="510"/>
        <v/>
      </c>
      <c r="EF324" s="2"/>
      <c r="EG324" s="6">
        <f t="shared" si="596"/>
        <v>314</v>
      </c>
      <c r="EH324" s="2"/>
      <c r="EI324" s="29" t="str">
        <f>IF(ISBLANK('IP Rules'!P324),"",'IP Rules'!P324)</f>
        <v/>
      </c>
      <c r="EJ324" s="2"/>
      <c r="EK324" s="29" t="str">
        <f>IF(ISBLANK('IP Rules'!R324),"",'IP Rules'!R324)</f>
        <v/>
      </c>
      <c r="EL324" s="2"/>
      <c r="EM324" s="29" t="str">
        <f>IF(ISBLANK('IP Rules'!T324),"",'IP Rules'!T324)</f>
        <v/>
      </c>
      <c r="EN324" s="2"/>
      <c r="EO324" s="7" t="str">
        <f t="shared" si="619"/>
        <v>NO</v>
      </c>
      <c r="EP324" s="7" t="str">
        <f t="shared" si="620"/>
        <v>NO</v>
      </c>
      <c r="EQ324" s="7" t="str">
        <f t="shared" si="621"/>
        <v/>
      </c>
      <c r="ER324" s="7" t="str">
        <f t="shared" si="622"/>
        <v/>
      </c>
      <c r="ES324" s="7" t="str">
        <f>IF(AND(ISNUMBER('IP Rules'!R324),'IP Rules'!R324&gt;=0,'IP Rules'!R324&lt;=65535),"GOOD","BAD")</f>
        <v>BAD</v>
      </c>
      <c r="ET324" s="7" t="str">
        <f>IF(OR(AND(ISNUMBER('IP Rules'!T324),'IP Rules'!T324&gt;=1,'IP Rules'!T324&lt;=65535,'IP Rules'!R324&lt;'IP Rules'!T324),'IP Rules'!T324=""),"GOOD","BAD")</f>
        <v>GOOD</v>
      </c>
      <c r="EU324" s="9" t="str">
        <f t="shared" si="623"/>
        <v/>
      </c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</row>
    <row r="325" spans="1:211" ht="15.75" thickBot="1">
      <c r="A325" s="2"/>
      <c r="B325" s="6">
        <f t="shared" si="595"/>
        <v>315</v>
      </c>
      <c r="C325" s="2"/>
      <c r="D325" s="48" t="str">
        <f>IF(ISBLANK('IP Rules'!H325),"",'IP Rules'!H325)</f>
        <v/>
      </c>
      <c r="E325" s="52" t="str">
        <f t="shared" si="511"/>
        <v/>
      </c>
      <c r="F325" s="52" t="str">
        <f t="shared" si="512"/>
        <v/>
      </c>
      <c r="G325" s="52" t="str">
        <f t="shared" si="513"/>
        <v/>
      </c>
      <c r="H325" s="52" t="str">
        <f t="shared" si="514"/>
        <v/>
      </c>
      <c r="I325" s="52" t="str">
        <f t="shared" si="515"/>
        <v/>
      </c>
      <c r="J325" s="52" t="str">
        <f t="shared" si="516"/>
        <v/>
      </c>
      <c r="K325" s="52" t="str">
        <f t="shared" si="517"/>
        <v/>
      </c>
      <c r="L325" s="52" t="str">
        <f t="shared" si="518"/>
        <v/>
      </c>
      <c r="M325" s="2"/>
      <c r="N325" s="52" t="str">
        <f t="shared" si="519"/>
        <v/>
      </c>
      <c r="O325" s="2"/>
      <c r="P325" s="103" t="str">
        <f>IF(UPPER('IP Rules'!H325)="ANY","",IF(LEN(TRIM('IP Rules'!J325))=0,"",'IP Rules'!J325))</f>
        <v/>
      </c>
      <c r="Q325" s="7" t="str">
        <f t="shared" si="520"/>
        <v/>
      </c>
      <c r="R325" s="109" t="str">
        <f t="shared" si="521"/>
        <v>MISSING</v>
      </c>
      <c r="S325" s="109" t="str">
        <f t="shared" si="522"/>
        <v>MISSING</v>
      </c>
      <c r="T325" s="109" t="str">
        <f t="shared" si="523"/>
        <v>MISSING</v>
      </c>
      <c r="U325" s="110" t="str">
        <f t="shared" si="524"/>
        <v>ERROR</v>
      </c>
      <c r="V325" s="111" t="str">
        <f t="shared" si="525"/>
        <v>ERROR</v>
      </c>
      <c r="W325" s="111" t="str">
        <f t="shared" si="526"/>
        <v>ERROR</v>
      </c>
      <c r="X325" s="111" t="str">
        <f t="shared" si="527"/>
        <v>ERROR</v>
      </c>
      <c r="Y325" s="109" t="str">
        <f t="shared" si="528"/>
        <v>ERROR</v>
      </c>
      <c r="Z325" s="110" t="str">
        <f t="shared" si="529"/>
        <v>ERROR</v>
      </c>
      <c r="AA325" s="109" t="str">
        <f t="shared" si="530"/>
        <v>ERROR</v>
      </c>
      <c r="AB325" s="109" t="str">
        <f t="shared" si="531"/>
        <v>ERROR</v>
      </c>
      <c r="AC325" s="109" t="str">
        <f t="shared" si="532"/>
        <v>ERROR</v>
      </c>
      <c r="AD325" s="109" t="str">
        <f t="shared" si="533"/>
        <v>ERROR</v>
      </c>
      <c r="AE325" s="110" t="str">
        <f t="shared" si="534"/>
        <v>ERROR</v>
      </c>
      <c r="AF325" s="7" t="str">
        <f t="shared" si="535"/>
        <v/>
      </c>
      <c r="AG325" s="104" t="str">
        <f t="shared" si="536"/>
        <v/>
      </c>
      <c r="AH325" s="104" t="str">
        <f t="shared" si="537"/>
        <v/>
      </c>
      <c r="AI325" s="104" t="str">
        <f t="shared" si="538"/>
        <v/>
      </c>
      <c r="AJ325" s="114" t="str">
        <f>IF(AND(Q325&lt;&gt;"ERROR",UPPER('IP Rules'!D325)="GLOBAL",UPPER(N325)="ANY"),"All_IPs","")</f>
        <v/>
      </c>
      <c r="AK325" s="114" t="str">
        <f>IF(AND(Q325&lt;&gt;"ERROR",UPPER('IP Rules'!D325)="NATIONAL",UPPER(N325)="ANY"),"GRP_ALL_CNSP_SUBNETS","")</f>
        <v/>
      </c>
      <c r="AL325" s="104" t="str">
        <f>IF(LEN(TRIM(D325))=0,"",IF(AND(Q325&lt;&gt;"ERROR",UPPER('IP Rules'!H325)&lt;&gt;"ANY"),AI325&amp;N325&amp;"_"&amp;AG325,""))</f>
        <v/>
      </c>
      <c r="AM325" s="109" t="str">
        <f t="shared" si="539"/>
        <v>FAILED CHECKS</v>
      </c>
      <c r="AN325" s="2"/>
      <c r="AO325" s="62" t="str">
        <f t="shared" si="506"/>
        <v/>
      </c>
      <c r="AP325" s="26"/>
      <c r="AQ325" s="62" t="str">
        <f t="shared" si="540"/>
        <v/>
      </c>
      <c r="AR325" s="26"/>
      <c r="AS325" s="6">
        <f>'IP Rules'!F325</f>
        <v>0</v>
      </c>
      <c r="AT325" s="2"/>
      <c r="AU325" s="6">
        <f t="shared" si="541"/>
        <v>315</v>
      </c>
      <c r="AV325" s="2"/>
      <c r="AW325" s="46" t="str">
        <f>IF(ISBLANK('IP Rules'!L325),"",'IP Rules'!L325)</f>
        <v/>
      </c>
      <c r="AX325" s="2"/>
      <c r="AY325" s="52" t="str">
        <f t="shared" si="542"/>
        <v/>
      </c>
      <c r="AZ325" s="52" t="str">
        <f t="shared" si="543"/>
        <v/>
      </c>
      <c r="BA325" s="52" t="str">
        <f t="shared" si="544"/>
        <v/>
      </c>
      <c r="BB325" s="52" t="str">
        <f t="shared" si="545"/>
        <v/>
      </c>
      <c r="BC325" s="52" t="str">
        <f t="shared" si="546"/>
        <v/>
      </c>
      <c r="BD325" s="52" t="str">
        <f t="shared" si="547"/>
        <v/>
      </c>
      <c r="BE325" s="52" t="str">
        <f t="shared" si="548"/>
        <v/>
      </c>
      <c r="BF325" s="52" t="str">
        <f t="shared" si="549"/>
        <v/>
      </c>
      <c r="BG325" s="52" t="str">
        <f t="shared" si="550"/>
        <v/>
      </c>
      <c r="BH325" s="2"/>
      <c r="BI325" s="103" t="str">
        <f>IF(ISBLANK('IP Rules'!N325),"",'IP Rules'!N325)</f>
        <v/>
      </c>
      <c r="BJ325" s="110" t="str">
        <f t="shared" si="599"/>
        <v/>
      </c>
      <c r="BK325" s="109" t="str">
        <f t="shared" si="600"/>
        <v>MISSING</v>
      </c>
      <c r="BL325" s="109" t="str">
        <f t="shared" si="601"/>
        <v>MISSING</v>
      </c>
      <c r="BM325" s="109" t="str">
        <f t="shared" si="602"/>
        <v>MISSING</v>
      </c>
      <c r="BN325" s="110" t="str">
        <f t="shared" si="603"/>
        <v>ERROR</v>
      </c>
      <c r="BO325" s="111" t="str">
        <f t="shared" si="604"/>
        <v>ERROR</v>
      </c>
      <c r="BP325" s="111" t="str">
        <f t="shared" si="605"/>
        <v>ERROR</v>
      </c>
      <c r="BQ325" s="111" t="str">
        <f t="shared" si="606"/>
        <v>ERROR</v>
      </c>
      <c r="BR325" s="109" t="str">
        <f t="shared" si="607"/>
        <v>ERROR</v>
      </c>
      <c r="BS325" s="110" t="str">
        <f t="shared" si="608"/>
        <v>ERROR</v>
      </c>
      <c r="BT325" s="109" t="str">
        <f t="shared" si="551"/>
        <v>ERROR</v>
      </c>
      <c r="BU325" s="109" t="str">
        <f t="shared" si="552"/>
        <v>ERROR</v>
      </c>
      <c r="BV325" s="109" t="str">
        <f t="shared" si="553"/>
        <v>ERROR</v>
      </c>
      <c r="BW325" s="109" t="str">
        <f t="shared" si="554"/>
        <v>ERROR</v>
      </c>
      <c r="BX325" s="110" t="str">
        <f t="shared" si="609"/>
        <v>ERROR</v>
      </c>
      <c r="BY325" s="110" t="str">
        <f t="shared" si="597"/>
        <v/>
      </c>
      <c r="BZ325" s="117" t="str">
        <f t="shared" si="555"/>
        <v>OK</v>
      </c>
      <c r="CA325" s="104" t="str">
        <f t="shared" si="610"/>
        <v/>
      </c>
      <c r="CB325" s="104" t="str">
        <f t="shared" si="611"/>
        <v/>
      </c>
      <c r="CC325" s="104" t="str">
        <f t="shared" si="612"/>
        <v/>
      </c>
      <c r="CD325" s="109" t="str">
        <f t="shared" si="556"/>
        <v>FAILED CHECKS</v>
      </c>
      <c r="CE325" s="22"/>
      <c r="CF325" s="116" t="str">
        <f t="shared" si="613"/>
        <v>ERROR</v>
      </c>
      <c r="CG325" s="116" t="str">
        <f t="shared" si="614"/>
        <v>-</v>
      </c>
      <c r="CH325" s="116" t="str">
        <f t="shared" si="615"/>
        <v>-</v>
      </c>
      <c r="CI325" s="116" t="str">
        <f t="shared" si="616"/>
        <v>-</v>
      </c>
      <c r="CJ325" s="116">
        <f t="shared" si="557"/>
        <v>0</v>
      </c>
      <c r="CK325" s="116">
        <f t="shared" si="558"/>
        <v>0</v>
      </c>
      <c r="CL325" s="116">
        <f t="shared" si="559"/>
        <v>0</v>
      </c>
      <c r="CM325" s="116">
        <f t="shared" si="560"/>
        <v>0</v>
      </c>
      <c r="CN325" s="116">
        <f t="shared" si="561"/>
        <v>0</v>
      </c>
      <c r="CO325" s="116">
        <f t="shared" si="562"/>
        <v>0</v>
      </c>
      <c r="CP325" s="116">
        <f t="shared" si="563"/>
        <v>0</v>
      </c>
      <c r="CQ325" s="116">
        <f t="shared" si="564"/>
        <v>0</v>
      </c>
      <c r="CR325" s="116">
        <f t="shared" si="565"/>
        <v>0</v>
      </c>
      <c r="CS325" s="116">
        <f t="shared" si="566"/>
        <v>0</v>
      </c>
      <c r="CT325" s="116">
        <f t="shared" si="567"/>
        <v>0</v>
      </c>
      <c r="CU325" s="116">
        <f t="shared" si="568"/>
        <v>0</v>
      </c>
      <c r="CV325" s="116">
        <f t="shared" si="569"/>
        <v>0</v>
      </c>
      <c r="CW325" s="116">
        <f t="shared" si="570"/>
        <v>0</v>
      </c>
      <c r="CX325" s="116">
        <f t="shared" si="571"/>
        <v>0</v>
      </c>
      <c r="CY325" s="116">
        <f t="shared" si="572"/>
        <v>0</v>
      </c>
      <c r="CZ325" s="116">
        <f t="shared" si="573"/>
        <v>0</v>
      </c>
      <c r="DA325" s="116">
        <f t="shared" si="574"/>
        <v>0</v>
      </c>
      <c r="DB325" s="116">
        <f t="shared" si="575"/>
        <v>0</v>
      </c>
      <c r="DC325" s="116">
        <f t="shared" si="576"/>
        <v>0</v>
      </c>
      <c r="DD325" s="116">
        <f t="shared" si="577"/>
        <v>0</v>
      </c>
      <c r="DE325" s="116">
        <f t="shared" si="578"/>
        <v>0</v>
      </c>
      <c r="DF325" s="116">
        <f t="shared" si="579"/>
        <v>0</v>
      </c>
      <c r="DG325" s="116">
        <f t="shared" si="580"/>
        <v>0</v>
      </c>
      <c r="DH325" s="116">
        <f t="shared" si="581"/>
        <v>0</v>
      </c>
      <c r="DI325" s="116">
        <f t="shared" si="582"/>
        <v>0</v>
      </c>
      <c r="DJ325" s="116">
        <f t="shared" si="583"/>
        <v>0</v>
      </c>
      <c r="DK325" s="116">
        <f t="shared" si="584"/>
        <v>0</v>
      </c>
      <c r="DL325" s="116">
        <f t="shared" si="585"/>
        <v>0</v>
      </c>
      <c r="DM325" s="116">
        <f t="shared" si="586"/>
        <v>0</v>
      </c>
      <c r="DN325" s="116">
        <f t="shared" si="587"/>
        <v>0</v>
      </c>
      <c r="DO325" s="116">
        <f t="shared" si="588"/>
        <v>0</v>
      </c>
      <c r="DP325" s="116">
        <f t="shared" si="589"/>
        <v>0</v>
      </c>
      <c r="DQ325" s="116">
        <f t="shared" si="590"/>
        <v>0</v>
      </c>
      <c r="DR325" s="116">
        <f t="shared" si="591"/>
        <v>0</v>
      </c>
      <c r="DS325" s="116">
        <f t="shared" si="592"/>
        <v>0</v>
      </c>
      <c r="DT325" s="116">
        <f t="shared" si="598"/>
        <v>0</v>
      </c>
      <c r="DU325" s="116">
        <f t="shared" si="593"/>
        <v>0</v>
      </c>
      <c r="DV325" s="116">
        <f t="shared" si="617"/>
        <v>0</v>
      </c>
      <c r="DW325" s="116">
        <f t="shared" si="618"/>
        <v>0</v>
      </c>
      <c r="DX325" s="114" t="b">
        <f t="shared" si="507"/>
        <v>0</v>
      </c>
      <c r="DY325" s="116" t="str">
        <f t="shared" si="594"/>
        <v>FAILED CHECKS</v>
      </c>
      <c r="DZ325" s="2"/>
      <c r="EA325" s="105" t="str">
        <f t="shared" si="508"/>
        <v/>
      </c>
      <c r="EB325" s="2"/>
      <c r="EC325" s="105" t="str">
        <f t="shared" si="509"/>
        <v/>
      </c>
      <c r="ED325" s="2"/>
      <c r="EE325" s="105" t="str">
        <f t="shared" si="510"/>
        <v/>
      </c>
      <c r="EF325" s="2"/>
      <c r="EG325" s="6">
        <f t="shared" si="596"/>
        <v>315</v>
      </c>
      <c r="EH325" s="2"/>
      <c r="EI325" s="29" t="str">
        <f>IF(ISBLANK('IP Rules'!P325),"",'IP Rules'!P325)</f>
        <v/>
      </c>
      <c r="EJ325" s="2"/>
      <c r="EK325" s="29" t="str">
        <f>IF(ISBLANK('IP Rules'!R325),"",'IP Rules'!R325)</f>
        <v/>
      </c>
      <c r="EL325" s="2"/>
      <c r="EM325" s="29" t="str">
        <f>IF(ISBLANK('IP Rules'!T325),"",'IP Rules'!T325)</f>
        <v/>
      </c>
      <c r="EN325" s="2"/>
      <c r="EO325" s="7" t="str">
        <f t="shared" si="619"/>
        <v>NO</v>
      </c>
      <c r="EP325" s="7" t="str">
        <f t="shared" si="620"/>
        <v>NO</v>
      </c>
      <c r="EQ325" s="7" t="str">
        <f t="shared" si="621"/>
        <v/>
      </c>
      <c r="ER325" s="7" t="str">
        <f t="shared" si="622"/>
        <v/>
      </c>
      <c r="ES325" s="7" t="str">
        <f>IF(AND(ISNUMBER('IP Rules'!R325),'IP Rules'!R325&gt;=0,'IP Rules'!R325&lt;=65535),"GOOD","BAD")</f>
        <v>BAD</v>
      </c>
      <c r="ET325" s="7" t="str">
        <f>IF(OR(AND(ISNUMBER('IP Rules'!T325),'IP Rules'!T325&gt;=1,'IP Rules'!T325&lt;=65535,'IP Rules'!R325&lt;'IP Rules'!T325),'IP Rules'!T325=""),"GOOD","BAD")</f>
        <v>GOOD</v>
      </c>
      <c r="EU325" s="9" t="str">
        <f t="shared" si="623"/>
        <v/>
      </c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</row>
    <row r="326" spans="1:211" ht="15.75" thickBot="1">
      <c r="A326" s="2"/>
      <c r="B326" s="6">
        <f t="shared" si="595"/>
        <v>316</v>
      </c>
      <c r="C326" s="2"/>
      <c r="D326" s="48" t="str">
        <f>IF(ISBLANK('IP Rules'!H326),"",'IP Rules'!H326)</f>
        <v/>
      </c>
      <c r="E326" s="52" t="str">
        <f t="shared" si="511"/>
        <v/>
      </c>
      <c r="F326" s="52" t="str">
        <f t="shared" si="512"/>
        <v/>
      </c>
      <c r="G326" s="52" t="str">
        <f t="shared" si="513"/>
        <v/>
      </c>
      <c r="H326" s="52" t="str">
        <f t="shared" si="514"/>
        <v/>
      </c>
      <c r="I326" s="52" t="str">
        <f t="shared" si="515"/>
        <v/>
      </c>
      <c r="J326" s="52" t="str">
        <f t="shared" si="516"/>
        <v/>
      </c>
      <c r="K326" s="52" t="str">
        <f t="shared" si="517"/>
        <v/>
      </c>
      <c r="L326" s="52" t="str">
        <f t="shared" si="518"/>
        <v/>
      </c>
      <c r="M326" s="2"/>
      <c r="N326" s="52" t="str">
        <f t="shared" si="519"/>
        <v/>
      </c>
      <c r="O326" s="2"/>
      <c r="P326" s="103" t="str">
        <f>IF(UPPER('IP Rules'!H326)="ANY","",IF(LEN(TRIM('IP Rules'!J326))=0,"",'IP Rules'!J326))</f>
        <v/>
      </c>
      <c r="Q326" s="7" t="str">
        <f t="shared" si="520"/>
        <v/>
      </c>
      <c r="R326" s="109" t="str">
        <f t="shared" si="521"/>
        <v>MISSING</v>
      </c>
      <c r="S326" s="109" t="str">
        <f t="shared" si="522"/>
        <v>MISSING</v>
      </c>
      <c r="T326" s="109" t="str">
        <f t="shared" si="523"/>
        <v>MISSING</v>
      </c>
      <c r="U326" s="110" t="str">
        <f t="shared" si="524"/>
        <v>ERROR</v>
      </c>
      <c r="V326" s="111" t="str">
        <f t="shared" si="525"/>
        <v>ERROR</v>
      </c>
      <c r="W326" s="111" t="str">
        <f t="shared" si="526"/>
        <v>ERROR</v>
      </c>
      <c r="X326" s="111" t="str">
        <f t="shared" si="527"/>
        <v>ERROR</v>
      </c>
      <c r="Y326" s="109" t="str">
        <f t="shared" si="528"/>
        <v>ERROR</v>
      </c>
      <c r="Z326" s="110" t="str">
        <f t="shared" si="529"/>
        <v>ERROR</v>
      </c>
      <c r="AA326" s="109" t="str">
        <f t="shared" si="530"/>
        <v>ERROR</v>
      </c>
      <c r="AB326" s="109" t="str">
        <f t="shared" si="531"/>
        <v>ERROR</v>
      </c>
      <c r="AC326" s="109" t="str">
        <f t="shared" si="532"/>
        <v>ERROR</v>
      </c>
      <c r="AD326" s="109" t="str">
        <f t="shared" si="533"/>
        <v>ERROR</v>
      </c>
      <c r="AE326" s="110" t="str">
        <f t="shared" si="534"/>
        <v>ERROR</v>
      </c>
      <c r="AF326" s="7" t="str">
        <f t="shared" si="535"/>
        <v/>
      </c>
      <c r="AG326" s="104" t="str">
        <f t="shared" si="536"/>
        <v/>
      </c>
      <c r="AH326" s="104" t="str">
        <f t="shared" si="537"/>
        <v/>
      </c>
      <c r="AI326" s="104" t="str">
        <f t="shared" si="538"/>
        <v/>
      </c>
      <c r="AJ326" s="114" t="str">
        <f>IF(AND(Q326&lt;&gt;"ERROR",UPPER('IP Rules'!D326)="GLOBAL",UPPER(N326)="ANY"),"All_IPs","")</f>
        <v/>
      </c>
      <c r="AK326" s="114" t="str">
        <f>IF(AND(Q326&lt;&gt;"ERROR",UPPER('IP Rules'!D326)="NATIONAL",UPPER(N326)="ANY"),"GRP_ALL_CNSP_SUBNETS","")</f>
        <v/>
      </c>
      <c r="AL326" s="104" t="str">
        <f>IF(LEN(TRIM(D326))=0,"",IF(AND(Q326&lt;&gt;"ERROR",UPPER('IP Rules'!H326)&lt;&gt;"ANY"),AI326&amp;N326&amp;"_"&amp;AG326,""))</f>
        <v/>
      </c>
      <c r="AM326" s="109" t="str">
        <f t="shared" si="539"/>
        <v>FAILED CHECKS</v>
      </c>
      <c r="AN326" s="2"/>
      <c r="AO326" s="62" t="str">
        <f t="shared" si="506"/>
        <v/>
      </c>
      <c r="AP326" s="26"/>
      <c r="AQ326" s="62" t="str">
        <f t="shared" si="540"/>
        <v/>
      </c>
      <c r="AR326" s="26"/>
      <c r="AS326" s="6">
        <f>'IP Rules'!F326</f>
        <v>0</v>
      </c>
      <c r="AT326" s="2"/>
      <c r="AU326" s="6">
        <f t="shared" si="541"/>
        <v>316</v>
      </c>
      <c r="AV326" s="2"/>
      <c r="AW326" s="46" t="str">
        <f>IF(ISBLANK('IP Rules'!L326),"",'IP Rules'!L326)</f>
        <v/>
      </c>
      <c r="AX326" s="2"/>
      <c r="AY326" s="52" t="str">
        <f t="shared" si="542"/>
        <v/>
      </c>
      <c r="AZ326" s="52" t="str">
        <f t="shared" si="543"/>
        <v/>
      </c>
      <c r="BA326" s="52" t="str">
        <f t="shared" si="544"/>
        <v/>
      </c>
      <c r="BB326" s="52" t="str">
        <f t="shared" si="545"/>
        <v/>
      </c>
      <c r="BC326" s="52" t="str">
        <f t="shared" si="546"/>
        <v/>
      </c>
      <c r="BD326" s="52" t="str">
        <f t="shared" si="547"/>
        <v/>
      </c>
      <c r="BE326" s="52" t="str">
        <f t="shared" si="548"/>
        <v/>
      </c>
      <c r="BF326" s="52" t="str">
        <f t="shared" si="549"/>
        <v/>
      </c>
      <c r="BG326" s="52" t="str">
        <f t="shared" si="550"/>
        <v/>
      </c>
      <c r="BH326" s="2"/>
      <c r="BI326" s="103" t="str">
        <f>IF(ISBLANK('IP Rules'!N326),"",'IP Rules'!N326)</f>
        <v/>
      </c>
      <c r="BJ326" s="110" t="str">
        <f t="shared" si="599"/>
        <v/>
      </c>
      <c r="BK326" s="109" t="str">
        <f t="shared" si="600"/>
        <v>MISSING</v>
      </c>
      <c r="BL326" s="109" t="str">
        <f t="shared" si="601"/>
        <v>MISSING</v>
      </c>
      <c r="BM326" s="109" t="str">
        <f t="shared" si="602"/>
        <v>MISSING</v>
      </c>
      <c r="BN326" s="110" t="str">
        <f t="shared" si="603"/>
        <v>ERROR</v>
      </c>
      <c r="BO326" s="111" t="str">
        <f t="shared" si="604"/>
        <v>ERROR</v>
      </c>
      <c r="BP326" s="111" t="str">
        <f t="shared" si="605"/>
        <v>ERROR</v>
      </c>
      <c r="BQ326" s="111" t="str">
        <f t="shared" si="606"/>
        <v>ERROR</v>
      </c>
      <c r="BR326" s="109" t="str">
        <f t="shared" si="607"/>
        <v>ERROR</v>
      </c>
      <c r="BS326" s="110" t="str">
        <f t="shared" si="608"/>
        <v>ERROR</v>
      </c>
      <c r="BT326" s="109" t="str">
        <f t="shared" si="551"/>
        <v>ERROR</v>
      </c>
      <c r="BU326" s="109" t="str">
        <f t="shared" si="552"/>
        <v>ERROR</v>
      </c>
      <c r="BV326" s="109" t="str">
        <f t="shared" si="553"/>
        <v>ERROR</v>
      </c>
      <c r="BW326" s="109" t="str">
        <f t="shared" si="554"/>
        <v>ERROR</v>
      </c>
      <c r="BX326" s="110" t="str">
        <f t="shared" si="609"/>
        <v>ERROR</v>
      </c>
      <c r="BY326" s="110" t="str">
        <f t="shared" si="597"/>
        <v/>
      </c>
      <c r="BZ326" s="117" t="str">
        <f t="shared" si="555"/>
        <v>OK</v>
      </c>
      <c r="CA326" s="104" t="str">
        <f t="shared" si="610"/>
        <v/>
      </c>
      <c r="CB326" s="104" t="str">
        <f t="shared" si="611"/>
        <v/>
      </c>
      <c r="CC326" s="104" t="str">
        <f t="shared" si="612"/>
        <v/>
      </c>
      <c r="CD326" s="109" t="str">
        <f t="shared" si="556"/>
        <v>FAILED CHECKS</v>
      </c>
      <c r="CE326" s="22"/>
      <c r="CF326" s="116" t="str">
        <f t="shared" si="613"/>
        <v>ERROR</v>
      </c>
      <c r="CG326" s="116" t="str">
        <f t="shared" si="614"/>
        <v>-</v>
      </c>
      <c r="CH326" s="116" t="str">
        <f t="shared" si="615"/>
        <v>-</v>
      </c>
      <c r="CI326" s="116" t="str">
        <f t="shared" si="616"/>
        <v>-</v>
      </c>
      <c r="CJ326" s="116">
        <f t="shared" si="557"/>
        <v>0</v>
      </c>
      <c r="CK326" s="116">
        <f t="shared" si="558"/>
        <v>0</v>
      </c>
      <c r="CL326" s="116">
        <f t="shared" si="559"/>
        <v>0</v>
      </c>
      <c r="CM326" s="116">
        <f t="shared" si="560"/>
        <v>0</v>
      </c>
      <c r="CN326" s="116">
        <f t="shared" si="561"/>
        <v>0</v>
      </c>
      <c r="CO326" s="116">
        <f t="shared" si="562"/>
        <v>0</v>
      </c>
      <c r="CP326" s="116">
        <f t="shared" si="563"/>
        <v>0</v>
      </c>
      <c r="CQ326" s="116">
        <f t="shared" si="564"/>
        <v>0</v>
      </c>
      <c r="CR326" s="116">
        <f t="shared" si="565"/>
        <v>0</v>
      </c>
      <c r="CS326" s="116">
        <f t="shared" si="566"/>
        <v>0</v>
      </c>
      <c r="CT326" s="116">
        <f t="shared" si="567"/>
        <v>0</v>
      </c>
      <c r="CU326" s="116">
        <f t="shared" si="568"/>
        <v>0</v>
      </c>
      <c r="CV326" s="116">
        <f t="shared" si="569"/>
        <v>0</v>
      </c>
      <c r="CW326" s="116">
        <f t="shared" si="570"/>
        <v>0</v>
      </c>
      <c r="CX326" s="116">
        <f t="shared" si="571"/>
        <v>0</v>
      </c>
      <c r="CY326" s="116">
        <f t="shared" si="572"/>
        <v>0</v>
      </c>
      <c r="CZ326" s="116">
        <f t="shared" si="573"/>
        <v>0</v>
      </c>
      <c r="DA326" s="116">
        <f t="shared" si="574"/>
        <v>0</v>
      </c>
      <c r="DB326" s="116">
        <f t="shared" si="575"/>
        <v>0</v>
      </c>
      <c r="DC326" s="116">
        <f t="shared" si="576"/>
        <v>0</v>
      </c>
      <c r="DD326" s="116">
        <f t="shared" si="577"/>
        <v>0</v>
      </c>
      <c r="DE326" s="116">
        <f t="shared" si="578"/>
        <v>0</v>
      </c>
      <c r="DF326" s="116">
        <f t="shared" si="579"/>
        <v>0</v>
      </c>
      <c r="DG326" s="116">
        <f t="shared" si="580"/>
        <v>0</v>
      </c>
      <c r="DH326" s="116">
        <f t="shared" si="581"/>
        <v>0</v>
      </c>
      <c r="DI326" s="116">
        <f t="shared" si="582"/>
        <v>0</v>
      </c>
      <c r="DJ326" s="116">
        <f t="shared" si="583"/>
        <v>0</v>
      </c>
      <c r="DK326" s="116">
        <f t="shared" si="584"/>
        <v>0</v>
      </c>
      <c r="DL326" s="116">
        <f t="shared" si="585"/>
        <v>0</v>
      </c>
      <c r="DM326" s="116">
        <f t="shared" si="586"/>
        <v>0</v>
      </c>
      <c r="DN326" s="116">
        <f t="shared" si="587"/>
        <v>0</v>
      </c>
      <c r="DO326" s="116">
        <f t="shared" si="588"/>
        <v>0</v>
      </c>
      <c r="DP326" s="116">
        <f t="shared" si="589"/>
        <v>0</v>
      </c>
      <c r="DQ326" s="116">
        <f t="shared" si="590"/>
        <v>0</v>
      </c>
      <c r="DR326" s="116">
        <f t="shared" si="591"/>
        <v>0</v>
      </c>
      <c r="DS326" s="116">
        <f t="shared" si="592"/>
        <v>0</v>
      </c>
      <c r="DT326" s="116">
        <f t="shared" si="598"/>
        <v>0</v>
      </c>
      <c r="DU326" s="116">
        <f t="shared" si="593"/>
        <v>0</v>
      </c>
      <c r="DV326" s="116">
        <f t="shared" si="617"/>
        <v>0</v>
      </c>
      <c r="DW326" s="116">
        <f t="shared" si="618"/>
        <v>0</v>
      </c>
      <c r="DX326" s="114" t="b">
        <f t="shared" si="507"/>
        <v>0</v>
      </c>
      <c r="DY326" s="116" t="str">
        <f t="shared" si="594"/>
        <v>FAILED CHECKS</v>
      </c>
      <c r="DZ326" s="2"/>
      <c r="EA326" s="105" t="str">
        <f t="shared" si="508"/>
        <v/>
      </c>
      <c r="EB326" s="2"/>
      <c r="EC326" s="105" t="str">
        <f t="shared" si="509"/>
        <v/>
      </c>
      <c r="ED326" s="2"/>
      <c r="EE326" s="105" t="str">
        <f t="shared" si="510"/>
        <v/>
      </c>
      <c r="EF326" s="2"/>
      <c r="EG326" s="6">
        <f t="shared" si="596"/>
        <v>316</v>
      </c>
      <c r="EH326" s="2"/>
      <c r="EI326" s="29" t="str">
        <f>IF(ISBLANK('IP Rules'!P326),"",'IP Rules'!P326)</f>
        <v/>
      </c>
      <c r="EJ326" s="2"/>
      <c r="EK326" s="29" t="str">
        <f>IF(ISBLANK('IP Rules'!R326),"",'IP Rules'!R326)</f>
        <v/>
      </c>
      <c r="EL326" s="2"/>
      <c r="EM326" s="29" t="str">
        <f>IF(ISBLANK('IP Rules'!T326),"",'IP Rules'!T326)</f>
        <v/>
      </c>
      <c r="EN326" s="2"/>
      <c r="EO326" s="7" t="str">
        <f t="shared" si="619"/>
        <v>NO</v>
      </c>
      <c r="EP326" s="7" t="str">
        <f t="shared" si="620"/>
        <v>NO</v>
      </c>
      <c r="EQ326" s="7" t="str">
        <f t="shared" si="621"/>
        <v/>
      </c>
      <c r="ER326" s="7" t="str">
        <f t="shared" si="622"/>
        <v/>
      </c>
      <c r="ES326" s="7" t="str">
        <f>IF(AND(ISNUMBER('IP Rules'!R326),'IP Rules'!R326&gt;=0,'IP Rules'!R326&lt;=65535),"GOOD","BAD")</f>
        <v>BAD</v>
      </c>
      <c r="ET326" s="7" t="str">
        <f>IF(OR(AND(ISNUMBER('IP Rules'!T326),'IP Rules'!T326&gt;=1,'IP Rules'!T326&lt;=65535,'IP Rules'!R326&lt;'IP Rules'!T326),'IP Rules'!T326=""),"GOOD","BAD")</f>
        <v>GOOD</v>
      </c>
      <c r="EU326" s="9" t="str">
        <f t="shared" si="623"/>
        <v/>
      </c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</row>
    <row r="327" spans="1:211" ht="15.75" thickBot="1">
      <c r="A327" s="2"/>
      <c r="B327" s="6">
        <f t="shared" si="595"/>
        <v>317</v>
      </c>
      <c r="C327" s="2"/>
      <c r="D327" s="48" t="str">
        <f>IF(ISBLANK('IP Rules'!H327),"",'IP Rules'!H327)</f>
        <v/>
      </c>
      <c r="E327" s="52" t="str">
        <f t="shared" si="511"/>
        <v/>
      </c>
      <c r="F327" s="52" t="str">
        <f t="shared" si="512"/>
        <v/>
      </c>
      <c r="G327" s="52" t="str">
        <f t="shared" si="513"/>
        <v/>
      </c>
      <c r="H327" s="52" t="str">
        <f t="shared" si="514"/>
        <v/>
      </c>
      <c r="I327" s="52" t="str">
        <f t="shared" si="515"/>
        <v/>
      </c>
      <c r="J327" s="52" t="str">
        <f t="shared" si="516"/>
        <v/>
      </c>
      <c r="K327" s="52" t="str">
        <f t="shared" si="517"/>
        <v/>
      </c>
      <c r="L327" s="52" t="str">
        <f t="shared" si="518"/>
        <v/>
      </c>
      <c r="M327" s="2"/>
      <c r="N327" s="52" t="str">
        <f t="shared" si="519"/>
        <v/>
      </c>
      <c r="O327" s="2"/>
      <c r="P327" s="103" t="str">
        <f>IF(UPPER('IP Rules'!H327)="ANY","",IF(LEN(TRIM('IP Rules'!J327))=0,"",'IP Rules'!J327))</f>
        <v/>
      </c>
      <c r="Q327" s="7" t="str">
        <f t="shared" si="520"/>
        <v/>
      </c>
      <c r="R327" s="109" t="str">
        <f t="shared" si="521"/>
        <v>MISSING</v>
      </c>
      <c r="S327" s="109" t="str">
        <f t="shared" si="522"/>
        <v>MISSING</v>
      </c>
      <c r="T327" s="109" t="str">
        <f t="shared" si="523"/>
        <v>MISSING</v>
      </c>
      <c r="U327" s="110" t="str">
        <f t="shared" si="524"/>
        <v>ERROR</v>
      </c>
      <c r="V327" s="111" t="str">
        <f t="shared" si="525"/>
        <v>ERROR</v>
      </c>
      <c r="W327" s="111" t="str">
        <f t="shared" si="526"/>
        <v>ERROR</v>
      </c>
      <c r="X327" s="111" t="str">
        <f t="shared" si="527"/>
        <v>ERROR</v>
      </c>
      <c r="Y327" s="109" t="str">
        <f t="shared" si="528"/>
        <v>ERROR</v>
      </c>
      <c r="Z327" s="110" t="str">
        <f t="shared" si="529"/>
        <v>ERROR</v>
      </c>
      <c r="AA327" s="109" t="str">
        <f t="shared" si="530"/>
        <v>ERROR</v>
      </c>
      <c r="AB327" s="109" t="str">
        <f t="shared" si="531"/>
        <v>ERROR</v>
      </c>
      <c r="AC327" s="109" t="str">
        <f t="shared" si="532"/>
        <v>ERROR</v>
      </c>
      <c r="AD327" s="109" t="str">
        <f t="shared" si="533"/>
        <v>ERROR</v>
      </c>
      <c r="AE327" s="110" t="str">
        <f t="shared" si="534"/>
        <v>ERROR</v>
      </c>
      <c r="AF327" s="7" t="str">
        <f t="shared" si="535"/>
        <v/>
      </c>
      <c r="AG327" s="104" t="str">
        <f t="shared" si="536"/>
        <v/>
      </c>
      <c r="AH327" s="104" t="str">
        <f t="shared" si="537"/>
        <v/>
      </c>
      <c r="AI327" s="104" t="str">
        <f t="shared" si="538"/>
        <v/>
      </c>
      <c r="AJ327" s="114" t="str">
        <f>IF(AND(Q327&lt;&gt;"ERROR",UPPER('IP Rules'!D327)="GLOBAL",UPPER(N327)="ANY"),"All_IPs","")</f>
        <v/>
      </c>
      <c r="AK327" s="114" t="str">
        <f>IF(AND(Q327&lt;&gt;"ERROR",UPPER('IP Rules'!D327)="NATIONAL",UPPER(N327)="ANY"),"GRP_ALL_CNSP_SUBNETS","")</f>
        <v/>
      </c>
      <c r="AL327" s="104" t="str">
        <f>IF(LEN(TRIM(D327))=0,"",IF(AND(Q327&lt;&gt;"ERROR",UPPER('IP Rules'!H327)&lt;&gt;"ANY"),AI327&amp;N327&amp;"_"&amp;AG327,""))</f>
        <v/>
      </c>
      <c r="AM327" s="109" t="str">
        <f t="shared" si="539"/>
        <v>FAILED CHECKS</v>
      </c>
      <c r="AN327" s="2"/>
      <c r="AO327" s="62" t="str">
        <f t="shared" si="506"/>
        <v/>
      </c>
      <c r="AP327" s="26"/>
      <c r="AQ327" s="62" t="str">
        <f t="shared" si="540"/>
        <v/>
      </c>
      <c r="AR327" s="26"/>
      <c r="AS327" s="6">
        <f>'IP Rules'!F327</f>
        <v>0</v>
      </c>
      <c r="AT327" s="2"/>
      <c r="AU327" s="6">
        <f t="shared" si="541"/>
        <v>317</v>
      </c>
      <c r="AV327" s="2"/>
      <c r="AW327" s="46" t="str">
        <f>IF(ISBLANK('IP Rules'!L327),"",'IP Rules'!L327)</f>
        <v/>
      </c>
      <c r="AX327" s="2"/>
      <c r="AY327" s="52" t="str">
        <f t="shared" si="542"/>
        <v/>
      </c>
      <c r="AZ327" s="52" t="str">
        <f t="shared" si="543"/>
        <v/>
      </c>
      <c r="BA327" s="52" t="str">
        <f t="shared" si="544"/>
        <v/>
      </c>
      <c r="BB327" s="52" t="str">
        <f t="shared" si="545"/>
        <v/>
      </c>
      <c r="BC327" s="52" t="str">
        <f t="shared" si="546"/>
        <v/>
      </c>
      <c r="BD327" s="52" t="str">
        <f t="shared" si="547"/>
        <v/>
      </c>
      <c r="BE327" s="52" t="str">
        <f t="shared" si="548"/>
        <v/>
      </c>
      <c r="BF327" s="52" t="str">
        <f t="shared" si="549"/>
        <v/>
      </c>
      <c r="BG327" s="52" t="str">
        <f t="shared" si="550"/>
        <v/>
      </c>
      <c r="BH327" s="2"/>
      <c r="BI327" s="103" t="str">
        <f>IF(ISBLANK('IP Rules'!N327),"",'IP Rules'!N327)</f>
        <v/>
      </c>
      <c r="BJ327" s="110" t="str">
        <f t="shared" si="599"/>
        <v/>
      </c>
      <c r="BK327" s="109" t="str">
        <f t="shared" si="600"/>
        <v>MISSING</v>
      </c>
      <c r="BL327" s="109" t="str">
        <f t="shared" si="601"/>
        <v>MISSING</v>
      </c>
      <c r="BM327" s="109" t="str">
        <f t="shared" si="602"/>
        <v>MISSING</v>
      </c>
      <c r="BN327" s="110" t="str">
        <f t="shared" si="603"/>
        <v>ERROR</v>
      </c>
      <c r="BO327" s="111" t="str">
        <f t="shared" si="604"/>
        <v>ERROR</v>
      </c>
      <c r="BP327" s="111" t="str">
        <f t="shared" si="605"/>
        <v>ERROR</v>
      </c>
      <c r="BQ327" s="111" t="str">
        <f t="shared" si="606"/>
        <v>ERROR</v>
      </c>
      <c r="BR327" s="109" t="str">
        <f t="shared" si="607"/>
        <v>ERROR</v>
      </c>
      <c r="BS327" s="110" t="str">
        <f t="shared" si="608"/>
        <v>ERROR</v>
      </c>
      <c r="BT327" s="109" t="str">
        <f t="shared" si="551"/>
        <v>ERROR</v>
      </c>
      <c r="BU327" s="109" t="str">
        <f t="shared" si="552"/>
        <v>ERROR</v>
      </c>
      <c r="BV327" s="109" t="str">
        <f t="shared" si="553"/>
        <v>ERROR</v>
      </c>
      <c r="BW327" s="109" t="str">
        <f t="shared" si="554"/>
        <v>ERROR</v>
      </c>
      <c r="BX327" s="110" t="str">
        <f t="shared" si="609"/>
        <v>ERROR</v>
      </c>
      <c r="BY327" s="110" t="str">
        <f t="shared" si="597"/>
        <v/>
      </c>
      <c r="BZ327" s="117" t="str">
        <f t="shared" si="555"/>
        <v>OK</v>
      </c>
      <c r="CA327" s="104" t="str">
        <f t="shared" si="610"/>
        <v/>
      </c>
      <c r="CB327" s="104" t="str">
        <f t="shared" si="611"/>
        <v/>
      </c>
      <c r="CC327" s="104" t="str">
        <f t="shared" si="612"/>
        <v/>
      </c>
      <c r="CD327" s="109" t="str">
        <f t="shared" si="556"/>
        <v>FAILED CHECKS</v>
      </c>
      <c r="CE327" s="22"/>
      <c r="CF327" s="116" t="str">
        <f t="shared" si="613"/>
        <v>ERROR</v>
      </c>
      <c r="CG327" s="116" t="str">
        <f t="shared" si="614"/>
        <v>-</v>
      </c>
      <c r="CH327" s="116" t="str">
        <f t="shared" si="615"/>
        <v>-</v>
      </c>
      <c r="CI327" s="116" t="str">
        <f t="shared" si="616"/>
        <v>-</v>
      </c>
      <c r="CJ327" s="116">
        <f t="shared" si="557"/>
        <v>0</v>
      </c>
      <c r="CK327" s="116">
        <f t="shared" si="558"/>
        <v>0</v>
      </c>
      <c r="CL327" s="116">
        <f t="shared" si="559"/>
        <v>0</v>
      </c>
      <c r="CM327" s="116">
        <f t="shared" si="560"/>
        <v>0</v>
      </c>
      <c r="CN327" s="116">
        <f t="shared" si="561"/>
        <v>0</v>
      </c>
      <c r="CO327" s="116">
        <f t="shared" si="562"/>
        <v>0</v>
      </c>
      <c r="CP327" s="116">
        <f t="shared" si="563"/>
        <v>0</v>
      </c>
      <c r="CQ327" s="116">
        <f t="shared" si="564"/>
        <v>0</v>
      </c>
      <c r="CR327" s="116">
        <f t="shared" si="565"/>
        <v>0</v>
      </c>
      <c r="CS327" s="116">
        <f t="shared" si="566"/>
        <v>0</v>
      </c>
      <c r="CT327" s="116">
        <f t="shared" si="567"/>
        <v>0</v>
      </c>
      <c r="CU327" s="116">
        <f t="shared" si="568"/>
        <v>0</v>
      </c>
      <c r="CV327" s="116">
        <f t="shared" si="569"/>
        <v>0</v>
      </c>
      <c r="CW327" s="116">
        <f t="shared" si="570"/>
        <v>0</v>
      </c>
      <c r="CX327" s="116">
        <f t="shared" si="571"/>
        <v>0</v>
      </c>
      <c r="CY327" s="116">
        <f t="shared" si="572"/>
        <v>0</v>
      </c>
      <c r="CZ327" s="116">
        <f t="shared" si="573"/>
        <v>0</v>
      </c>
      <c r="DA327" s="116">
        <f t="shared" si="574"/>
        <v>0</v>
      </c>
      <c r="DB327" s="116">
        <f t="shared" si="575"/>
        <v>0</v>
      </c>
      <c r="DC327" s="116">
        <f t="shared" si="576"/>
        <v>0</v>
      </c>
      <c r="DD327" s="116">
        <f t="shared" si="577"/>
        <v>0</v>
      </c>
      <c r="DE327" s="116">
        <f t="shared" si="578"/>
        <v>0</v>
      </c>
      <c r="DF327" s="116">
        <f t="shared" si="579"/>
        <v>0</v>
      </c>
      <c r="DG327" s="116">
        <f t="shared" si="580"/>
        <v>0</v>
      </c>
      <c r="DH327" s="116">
        <f t="shared" si="581"/>
        <v>0</v>
      </c>
      <c r="DI327" s="116">
        <f t="shared" si="582"/>
        <v>0</v>
      </c>
      <c r="DJ327" s="116">
        <f t="shared" si="583"/>
        <v>0</v>
      </c>
      <c r="DK327" s="116">
        <f t="shared" si="584"/>
        <v>0</v>
      </c>
      <c r="DL327" s="116">
        <f t="shared" si="585"/>
        <v>0</v>
      </c>
      <c r="DM327" s="116">
        <f t="shared" si="586"/>
        <v>0</v>
      </c>
      <c r="DN327" s="116">
        <f t="shared" si="587"/>
        <v>0</v>
      </c>
      <c r="DO327" s="116">
        <f t="shared" si="588"/>
        <v>0</v>
      </c>
      <c r="DP327" s="116">
        <f t="shared" si="589"/>
        <v>0</v>
      </c>
      <c r="DQ327" s="116">
        <f t="shared" si="590"/>
        <v>0</v>
      </c>
      <c r="DR327" s="116">
        <f t="shared" si="591"/>
        <v>0</v>
      </c>
      <c r="DS327" s="116">
        <f t="shared" si="592"/>
        <v>0</v>
      </c>
      <c r="DT327" s="116">
        <f t="shared" si="598"/>
        <v>0</v>
      </c>
      <c r="DU327" s="116">
        <f t="shared" si="593"/>
        <v>0</v>
      </c>
      <c r="DV327" s="116">
        <f t="shared" si="617"/>
        <v>0</v>
      </c>
      <c r="DW327" s="116">
        <f t="shared" si="618"/>
        <v>0</v>
      </c>
      <c r="DX327" s="114" t="b">
        <f t="shared" si="507"/>
        <v>0</v>
      </c>
      <c r="DY327" s="116" t="str">
        <f t="shared" si="594"/>
        <v>FAILED CHECKS</v>
      </c>
      <c r="DZ327" s="2"/>
      <c r="EA327" s="105" t="str">
        <f t="shared" si="508"/>
        <v/>
      </c>
      <c r="EB327" s="2"/>
      <c r="EC327" s="105" t="str">
        <f t="shared" si="509"/>
        <v/>
      </c>
      <c r="ED327" s="2"/>
      <c r="EE327" s="105" t="str">
        <f t="shared" si="510"/>
        <v/>
      </c>
      <c r="EF327" s="2"/>
      <c r="EG327" s="6">
        <f t="shared" si="596"/>
        <v>317</v>
      </c>
      <c r="EH327" s="2"/>
      <c r="EI327" s="29" t="str">
        <f>IF(ISBLANK('IP Rules'!P327),"",'IP Rules'!P327)</f>
        <v/>
      </c>
      <c r="EJ327" s="2"/>
      <c r="EK327" s="29" t="str">
        <f>IF(ISBLANK('IP Rules'!R327),"",'IP Rules'!R327)</f>
        <v/>
      </c>
      <c r="EL327" s="2"/>
      <c r="EM327" s="29" t="str">
        <f>IF(ISBLANK('IP Rules'!T327),"",'IP Rules'!T327)</f>
        <v/>
      </c>
      <c r="EN327" s="2"/>
      <c r="EO327" s="7" t="str">
        <f t="shared" si="619"/>
        <v>NO</v>
      </c>
      <c r="EP327" s="7" t="str">
        <f t="shared" si="620"/>
        <v>NO</v>
      </c>
      <c r="EQ327" s="7" t="str">
        <f t="shared" si="621"/>
        <v/>
      </c>
      <c r="ER327" s="7" t="str">
        <f t="shared" si="622"/>
        <v/>
      </c>
      <c r="ES327" s="7" t="str">
        <f>IF(AND(ISNUMBER('IP Rules'!R327),'IP Rules'!R327&gt;=0,'IP Rules'!R327&lt;=65535),"GOOD","BAD")</f>
        <v>BAD</v>
      </c>
      <c r="ET327" s="7" t="str">
        <f>IF(OR(AND(ISNUMBER('IP Rules'!T327),'IP Rules'!T327&gt;=1,'IP Rules'!T327&lt;=65535,'IP Rules'!R327&lt;'IP Rules'!T327),'IP Rules'!T327=""),"GOOD","BAD")</f>
        <v>GOOD</v>
      </c>
      <c r="EU327" s="9" t="str">
        <f t="shared" si="623"/>
        <v/>
      </c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</row>
    <row r="328" spans="1:211" ht="15.75" thickBot="1">
      <c r="A328" s="2"/>
      <c r="B328" s="6">
        <f t="shared" si="595"/>
        <v>318</v>
      </c>
      <c r="C328" s="2"/>
      <c r="D328" s="48" t="str">
        <f>IF(ISBLANK('IP Rules'!H328),"",'IP Rules'!H328)</f>
        <v/>
      </c>
      <c r="E328" s="52" t="str">
        <f t="shared" si="511"/>
        <v/>
      </c>
      <c r="F328" s="52" t="str">
        <f t="shared" si="512"/>
        <v/>
      </c>
      <c r="G328" s="52" t="str">
        <f t="shared" si="513"/>
        <v/>
      </c>
      <c r="H328" s="52" t="str">
        <f t="shared" si="514"/>
        <v/>
      </c>
      <c r="I328" s="52" t="str">
        <f t="shared" si="515"/>
        <v/>
      </c>
      <c r="J328" s="52" t="str">
        <f t="shared" si="516"/>
        <v/>
      </c>
      <c r="K328" s="52" t="str">
        <f t="shared" si="517"/>
        <v/>
      </c>
      <c r="L328" s="52" t="str">
        <f t="shared" si="518"/>
        <v/>
      </c>
      <c r="M328" s="2"/>
      <c r="N328" s="52" t="str">
        <f t="shared" si="519"/>
        <v/>
      </c>
      <c r="O328" s="2"/>
      <c r="P328" s="103" t="str">
        <f>IF(UPPER('IP Rules'!H328)="ANY","",IF(LEN(TRIM('IP Rules'!J328))=0,"",'IP Rules'!J328))</f>
        <v/>
      </c>
      <c r="Q328" s="7" t="str">
        <f t="shared" si="520"/>
        <v/>
      </c>
      <c r="R328" s="109" t="str">
        <f t="shared" si="521"/>
        <v>MISSING</v>
      </c>
      <c r="S328" s="109" t="str">
        <f t="shared" si="522"/>
        <v>MISSING</v>
      </c>
      <c r="T328" s="109" t="str">
        <f t="shared" si="523"/>
        <v>MISSING</v>
      </c>
      <c r="U328" s="110" t="str">
        <f t="shared" si="524"/>
        <v>ERROR</v>
      </c>
      <c r="V328" s="111" t="str">
        <f t="shared" si="525"/>
        <v>ERROR</v>
      </c>
      <c r="W328" s="111" t="str">
        <f t="shared" si="526"/>
        <v>ERROR</v>
      </c>
      <c r="X328" s="111" t="str">
        <f t="shared" si="527"/>
        <v>ERROR</v>
      </c>
      <c r="Y328" s="109" t="str">
        <f t="shared" si="528"/>
        <v>ERROR</v>
      </c>
      <c r="Z328" s="110" t="str">
        <f t="shared" si="529"/>
        <v>ERROR</v>
      </c>
      <c r="AA328" s="109" t="str">
        <f t="shared" si="530"/>
        <v>ERROR</v>
      </c>
      <c r="AB328" s="109" t="str">
        <f t="shared" si="531"/>
        <v>ERROR</v>
      </c>
      <c r="AC328" s="109" t="str">
        <f t="shared" si="532"/>
        <v>ERROR</v>
      </c>
      <c r="AD328" s="109" t="str">
        <f t="shared" si="533"/>
        <v>ERROR</v>
      </c>
      <c r="AE328" s="110" t="str">
        <f t="shared" si="534"/>
        <v>ERROR</v>
      </c>
      <c r="AF328" s="7" t="str">
        <f t="shared" si="535"/>
        <v/>
      </c>
      <c r="AG328" s="104" t="str">
        <f t="shared" si="536"/>
        <v/>
      </c>
      <c r="AH328" s="104" t="str">
        <f t="shared" si="537"/>
        <v/>
      </c>
      <c r="AI328" s="104" t="str">
        <f t="shared" si="538"/>
        <v/>
      </c>
      <c r="AJ328" s="114" t="str">
        <f>IF(AND(Q328&lt;&gt;"ERROR",UPPER('IP Rules'!D328)="GLOBAL",UPPER(N328)="ANY"),"All_IPs","")</f>
        <v/>
      </c>
      <c r="AK328" s="114" t="str">
        <f>IF(AND(Q328&lt;&gt;"ERROR",UPPER('IP Rules'!D328)="NATIONAL",UPPER(N328)="ANY"),"GRP_ALL_CNSP_SUBNETS","")</f>
        <v/>
      </c>
      <c r="AL328" s="104" t="str">
        <f>IF(LEN(TRIM(D328))=0,"",IF(AND(Q328&lt;&gt;"ERROR",UPPER('IP Rules'!H328)&lt;&gt;"ANY"),AI328&amp;N328&amp;"_"&amp;AG328,""))</f>
        <v/>
      </c>
      <c r="AM328" s="109" t="str">
        <f t="shared" si="539"/>
        <v>FAILED CHECKS</v>
      </c>
      <c r="AN328" s="2"/>
      <c r="AO328" s="62" t="str">
        <f t="shared" si="506"/>
        <v/>
      </c>
      <c r="AP328" s="26"/>
      <c r="AQ328" s="62" t="str">
        <f t="shared" si="540"/>
        <v/>
      </c>
      <c r="AR328" s="26"/>
      <c r="AS328" s="6">
        <f>'IP Rules'!F328</f>
        <v>0</v>
      </c>
      <c r="AT328" s="2"/>
      <c r="AU328" s="6">
        <f t="shared" si="541"/>
        <v>318</v>
      </c>
      <c r="AV328" s="2"/>
      <c r="AW328" s="46" t="str">
        <f>IF(ISBLANK('IP Rules'!L328),"",'IP Rules'!L328)</f>
        <v/>
      </c>
      <c r="AX328" s="2"/>
      <c r="AY328" s="52" t="str">
        <f t="shared" si="542"/>
        <v/>
      </c>
      <c r="AZ328" s="52" t="str">
        <f t="shared" si="543"/>
        <v/>
      </c>
      <c r="BA328" s="52" t="str">
        <f t="shared" si="544"/>
        <v/>
      </c>
      <c r="BB328" s="52" t="str">
        <f t="shared" si="545"/>
        <v/>
      </c>
      <c r="BC328" s="52" t="str">
        <f t="shared" si="546"/>
        <v/>
      </c>
      <c r="BD328" s="52" t="str">
        <f t="shared" si="547"/>
        <v/>
      </c>
      <c r="BE328" s="52" t="str">
        <f t="shared" si="548"/>
        <v/>
      </c>
      <c r="BF328" s="52" t="str">
        <f t="shared" si="549"/>
        <v/>
      </c>
      <c r="BG328" s="52" t="str">
        <f t="shared" si="550"/>
        <v/>
      </c>
      <c r="BH328" s="2"/>
      <c r="BI328" s="103" t="str">
        <f>IF(ISBLANK('IP Rules'!N328),"",'IP Rules'!N328)</f>
        <v/>
      </c>
      <c r="BJ328" s="110" t="str">
        <f t="shared" si="599"/>
        <v/>
      </c>
      <c r="BK328" s="109" t="str">
        <f t="shared" si="600"/>
        <v>MISSING</v>
      </c>
      <c r="BL328" s="109" t="str">
        <f t="shared" si="601"/>
        <v>MISSING</v>
      </c>
      <c r="BM328" s="109" t="str">
        <f t="shared" si="602"/>
        <v>MISSING</v>
      </c>
      <c r="BN328" s="110" t="str">
        <f t="shared" si="603"/>
        <v>ERROR</v>
      </c>
      <c r="BO328" s="111" t="str">
        <f t="shared" si="604"/>
        <v>ERROR</v>
      </c>
      <c r="BP328" s="111" t="str">
        <f t="shared" si="605"/>
        <v>ERROR</v>
      </c>
      <c r="BQ328" s="111" t="str">
        <f t="shared" si="606"/>
        <v>ERROR</v>
      </c>
      <c r="BR328" s="109" t="str">
        <f t="shared" si="607"/>
        <v>ERROR</v>
      </c>
      <c r="BS328" s="110" t="str">
        <f t="shared" si="608"/>
        <v>ERROR</v>
      </c>
      <c r="BT328" s="109" t="str">
        <f t="shared" si="551"/>
        <v>ERROR</v>
      </c>
      <c r="BU328" s="109" t="str">
        <f t="shared" si="552"/>
        <v>ERROR</v>
      </c>
      <c r="BV328" s="109" t="str">
        <f t="shared" si="553"/>
        <v>ERROR</v>
      </c>
      <c r="BW328" s="109" t="str">
        <f t="shared" si="554"/>
        <v>ERROR</v>
      </c>
      <c r="BX328" s="110" t="str">
        <f t="shared" si="609"/>
        <v>ERROR</v>
      </c>
      <c r="BY328" s="110" t="str">
        <f t="shared" si="597"/>
        <v/>
      </c>
      <c r="BZ328" s="117" t="str">
        <f t="shared" si="555"/>
        <v>OK</v>
      </c>
      <c r="CA328" s="104" t="str">
        <f t="shared" si="610"/>
        <v/>
      </c>
      <c r="CB328" s="104" t="str">
        <f t="shared" si="611"/>
        <v/>
      </c>
      <c r="CC328" s="104" t="str">
        <f t="shared" si="612"/>
        <v/>
      </c>
      <c r="CD328" s="109" t="str">
        <f t="shared" si="556"/>
        <v>FAILED CHECKS</v>
      </c>
      <c r="CE328" s="22"/>
      <c r="CF328" s="116" t="str">
        <f t="shared" si="613"/>
        <v>ERROR</v>
      </c>
      <c r="CG328" s="116" t="str">
        <f t="shared" si="614"/>
        <v>-</v>
      </c>
      <c r="CH328" s="116" t="str">
        <f t="shared" si="615"/>
        <v>-</v>
      </c>
      <c r="CI328" s="116" t="str">
        <f t="shared" si="616"/>
        <v>-</v>
      </c>
      <c r="CJ328" s="116">
        <f t="shared" si="557"/>
        <v>0</v>
      </c>
      <c r="CK328" s="116">
        <f t="shared" si="558"/>
        <v>0</v>
      </c>
      <c r="CL328" s="116">
        <f t="shared" si="559"/>
        <v>0</v>
      </c>
      <c r="CM328" s="116">
        <f t="shared" si="560"/>
        <v>0</v>
      </c>
      <c r="CN328" s="116">
        <f t="shared" si="561"/>
        <v>0</v>
      </c>
      <c r="CO328" s="116">
        <f t="shared" si="562"/>
        <v>0</v>
      </c>
      <c r="CP328" s="116">
        <f t="shared" si="563"/>
        <v>0</v>
      </c>
      <c r="CQ328" s="116">
        <f t="shared" si="564"/>
        <v>0</v>
      </c>
      <c r="CR328" s="116">
        <f t="shared" si="565"/>
        <v>0</v>
      </c>
      <c r="CS328" s="116">
        <f t="shared" si="566"/>
        <v>0</v>
      </c>
      <c r="CT328" s="116">
        <f t="shared" si="567"/>
        <v>0</v>
      </c>
      <c r="CU328" s="116">
        <f t="shared" si="568"/>
        <v>0</v>
      </c>
      <c r="CV328" s="116">
        <f t="shared" si="569"/>
        <v>0</v>
      </c>
      <c r="CW328" s="116">
        <f t="shared" si="570"/>
        <v>0</v>
      </c>
      <c r="CX328" s="116">
        <f t="shared" si="571"/>
        <v>0</v>
      </c>
      <c r="CY328" s="116">
        <f t="shared" si="572"/>
        <v>0</v>
      </c>
      <c r="CZ328" s="116">
        <f t="shared" si="573"/>
        <v>0</v>
      </c>
      <c r="DA328" s="116">
        <f t="shared" si="574"/>
        <v>0</v>
      </c>
      <c r="DB328" s="116">
        <f t="shared" si="575"/>
        <v>0</v>
      </c>
      <c r="DC328" s="116">
        <f t="shared" si="576"/>
        <v>0</v>
      </c>
      <c r="DD328" s="116">
        <f t="shared" si="577"/>
        <v>0</v>
      </c>
      <c r="DE328" s="116">
        <f t="shared" si="578"/>
        <v>0</v>
      </c>
      <c r="DF328" s="116">
        <f t="shared" si="579"/>
        <v>0</v>
      </c>
      <c r="DG328" s="116">
        <f t="shared" si="580"/>
        <v>0</v>
      </c>
      <c r="DH328" s="116">
        <f t="shared" si="581"/>
        <v>0</v>
      </c>
      <c r="DI328" s="116">
        <f t="shared" si="582"/>
        <v>0</v>
      </c>
      <c r="DJ328" s="116">
        <f t="shared" si="583"/>
        <v>0</v>
      </c>
      <c r="DK328" s="116">
        <f t="shared" si="584"/>
        <v>0</v>
      </c>
      <c r="DL328" s="116">
        <f t="shared" si="585"/>
        <v>0</v>
      </c>
      <c r="DM328" s="116">
        <f t="shared" si="586"/>
        <v>0</v>
      </c>
      <c r="DN328" s="116">
        <f t="shared" si="587"/>
        <v>0</v>
      </c>
      <c r="DO328" s="116">
        <f t="shared" si="588"/>
        <v>0</v>
      </c>
      <c r="DP328" s="116">
        <f t="shared" si="589"/>
        <v>0</v>
      </c>
      <c r="DQ328" s="116">
        <f t="shared" si="590"/>
        <v>0</v>
      </c>
      <c r="DR328" s="116">
        <f t="shared" si="591"/>
        <v>0</v>
      </c>
      <c r="DS328" s="116">
        <f t="shared" si="592"/>
        <v>0</v>
      </c>
      <c r="DT328" s="116">
        <f t="shared" si="598"/>
        <v>0</v>
      </c>
      <c r="DU328" s="116">
        <f t="shared" si="593"/>
        <v>0</v>
      </c>
      <c r="DV328" s="116">
        <f t="shared" si="617"/>
        <v>0</v>
      </c>
      <c r="DW328" s="116">
        <f t="shared" si="618"/>
        <v>0</v>
      </c>
      <c r="DX328" s="114" t="b">
        <f t="shared" si="507"/>
        <v>0</v>
      </c>
      <c r="DY328" s="116" t="str">
        <f t="shared" si="594"/>
        <v>FAILED CHECKS</v>
      </c>
      <c r="DZ328" s="2"/>
      <c r="EA328" s="105" t="str">
        <f t="shared" si="508"/>
        <v/>
      </c>
      <c r="EB328" s="2"/>
      <c r="EC328" s="105" t="str">
        <f t="shared" si="509"/>
        <v/>
      </c>
      <c r="ED328" s="2"/>
      <c r="EE328" s="105" t="str">
        <f t="shared" si="510"/>
        <v/>
      </c>
      <c r="EF328" s="2"/>
      <c r="EG328" s="6">
        <f t="shared" si="596"/>
        <v>318</v>
      </c>
      <c r="EH328" s="2"/>
      <c r="EI328" s="29" t="str">
        <f>IF(ISBLANK('IP Rules'!P328),"",'IP Rules'!P328)</f>
        <v/>
      </c>
      <c r="EJ328" s="2"/>
      <c r="EK328" s="29" t="str">
        <f>IF(ISBLANK('IP Rules'!R328),"",'IP Rules'!R328)</f>
        <v/>
      </c>
      <c r="EL328" s="2"/>
      <c r="EM328" s="29" t="str">
        <f>IF(ISBLANK('IP Rules'!T328),"",'IP Rules'!T328)</f>
        <v/>
      </c>
      <c r="EN328" s="2"/>
      <c r="EO328" s="7" t="str">
        <f t="shared" si="619"/>
        <v>NO</v>
      </c>
      <c r="EP328" s="7" t="str">
        <f t="shared" si="620"/>
        <v>NO</v>
      </c>
      <c r="EQ328" s="7" t="str">
        <f t="shared" si="621"/>
        <v/>
      </c>
      <c r="ER328" s="7" t="str">
        <f t="shared" si="622"/>
        <v/>
      </c>
      <c r="ES328" s="7" t="str">
        <f>IF(AND(ISNUMBER('IP Rules'!R328),'IP Rules'!R328&gt;=0,'IP Rules'!R328&lt;=65535),"GOOD","BAD")</f>
        <v>BAD</v>
      </c>
      <c r="ET328" s="7" t="str">
        <f>IF(OR(AND(ISNUMBER('IP Rules'!T328),'IP Rules'!T328&gt;=1,'IP Rules'!T328&lt;=65535,'IP Rules'!R328&lt;'IP Rules'!T328),'IP Rules'!T328=""),"GOOD","BAD")</f>
        <v>GOOD</v>
      </c>
      <c r="EU328" s="9" t="str">
        <f t="shared" si="623"/>
        <v/>
      </c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</row>
    <row r="329" spans="1:211" ht="15.75" thickBot="1">
      <c r="A329" s="2"/>
      <c r="B329" s="6">
        <f t="shared" si="595"/>
        <v>319</v>
      </c>
      <c r="C329" s="2"/>
      <c r="D329" s="48" t="str">
        <f>IF(ISBLANK('IP Rules'!H329),"",'IP Rules'!H329)</f>
        <v/>
      </c>
      <c r="E329" s="52" t="str">
        <f t="shared" si="511"/>
        <v/>
      </c>
      <c r="F329" s="52" t="str">
        <f t="shared" si="512"/>
        <v/>
      </c>
      <c r="G329" s="52" t="str">
        <f t="shared" si="513"/>
        <v/>
      </c>
      <c r="H329" s="52" t="str">
        <f t="shared" si="514"/>
        <v/>
      </c>
      <c r="I329" s="52" t="str">
        <f t="shared" si="515"/>
        <v/>
      </c>
      <c r="J329" s="52" t="str">
        <f t="shared" si="516"/>
        <v/>
      </c>
      <c r="K329" s="52" t="str">
        <f t="shared" si="517"/>
        <v/>
      </c>
      <c r="L329" s="52" t="str">
        <f t="shared" si="518"/>
        <v/>
      </c>
      <c r="M329" s="2"/>
      <c r="N329" s="52" t="str">
        <f t="shared" si="519"/>
        <v/>
      </c>
      <c r="O329" s="2"/>
      <c r="P329" s="103" t="str">
        <f>IF(UPPER('IP Rules'!H329)="ANY","",IF(LEN(TRIM('IP Rules'!J329))=0,"",'IP Rules'!J329))</f>
        <v/>
      </c>
      <c r="Q329" s="7" t="str">
        <f t="shared" si="520"/>
        <v/>
      </c>
      <c r="R329" s="109" t="str">
        <f t="shared" si="521"/>
        <v>MISSING</v>
      </c>
      <c r="S329" s="109" t="str">
        <f t="shared" si="522"/>
        <v>MISSING</v>
      </c>
      <c r="T329" s="109" t="str">
        <f t="shared" si="523"/>
        <v>MISSING</v>
      </c>
      <c r="U329" s="110" t="str">
        <f t="shared" si="524"/>
        <v>ERROR</v>
      </c>
      <c r="V329" s="111" t="str">
        <f t="shared" si="525"/>
        <v>ERROR</v>
      </c>
      <c r="W329" s="111" t="str">
        <f t="shared" si="526"/>
        <v>ERROR</v>
      </c>
      <c r="X329" s="111" t="str">
        <f t="shared" si="527"/>
        <v>ERROR</v>
      </c>
      <c r="Y329" s="109" t="str">
        <f t="shared" si="528"/>
        <v>ERROR</v>
      </c>
      <c r="Z329" s="110" t="str">
        <f t="shared" si="529"/>
        <v>ERROR</v>
      </c>
      <c r="AA329" s="109" t="str">
        <f t="shared" si="530"/>
        <v>ERROR</v>
      </c>
      <c r="AB329" s="109" t="str">
        <f t="shared" si="531"/>
        <v>ERROR</v>
      </c>
      <c r="AC329" s="109" t="str">
        <f t="shared" si="532"/>
        <v>ERROR</v>
      </c>
      <c r="AD329" s="109" t="str">
        <f t="shared" si="533"/>
        <v>ERROR</v>
      </c>
      <c r="AE329" s="110" t="str">
        <f t="shared" si="534"/>
        <v>ERROR</v>
      </c>
      <c r="AF329" s="7" t="str">
        <f t="shared" si="535"/>
        <v/>
      </c>
      <c r="AG329" s="104" t="str">
        <f t="shared" si="536"/>
        <v/>
      </c>
      <c r="AH329" s="104" t="str">
        <f t="shared" si="537"/>
        <v/>
      </c>
      <c r="AI329" s="104" t="str">
        <f t="shared" si="538"/>
        <v/>
      </c>
      <c r="AJ329" s="114" t="str">
        <f>IF(AND(Q329&lt;&gt;"ERROR",UPPER('IP Rules'!D329)="GLOBAL",UPPER(N329)="ANY"),"All_IPs","")</f>
        <v/>
      </c>
      <c r="AK329" s="114" t="str">
        <f>IF(AND(Q329&lt;&gt;"ERROR",UPPER('IP Rules'!D329)="NATIONAL",UPPER(N329)="ANY"),"GRP_ALL_CNSP_SUBNETS","")</f>
        <v/>
      </c>
      <c r="AL329" s="104" t="str">
        <f>IF(LEN(TRIM(D329))=0,"",IF(AND(Q329&lt;&gt;"ERROR",UPPER('IP Rules'!H329)&lt;&gt;"ANY"),AI329&amp;N329&amp;"_"&amp;AG329,""))</f>
        <v/>
      </c>
      <c r="AM329" s="109" t="str">
        <f t="shared" si="539"/>
        <v>FAILED CHECKS</v>
      </c>
      <c r="AN329" s="2"/>
      <c r="AO329" s="62" t="str">
        <f t="shared" si="506"/>
        <v/>
      </c>
      <c r="AP329" s="26"/>
      <c r="AQ329" s="62" t="str">
        <f t="shared" si="540"/>
        <v/>
      </c>
      <c r="AR329" s="26"/>
      <c r="AS329" s="6">
        <f>'IP Rules'!F329</f>
        <v>0</v>
      </c>
      <c r="AT329" s="2"/>
      <c r="AU329" s="6">
        <f t="shared" si="541"/>
        <v>319</v>
      </c>
      <c r="AV329" s="2"/>
      <c r="AW329" s="46" t="str">
        <f>IF(ISBLANK('IP Rules'!L329),"",'IP Rules'!L329)</f>
        <v/>
      </c>
      <c r="AX329" s="2"/>
      <c r="AY329" s="52" t="str">
        <f t="shared" si="542"/>
        <v/>
      </c>
      <c r="AZ329" s="52" t="str">
        <f t="shared" si="543"/>
        <v/>
      </c>
      <c r="BA329" s="52" t="str">
        <f t="shared" si="544"/>
        <v/>
      </c>
      <c r="BB329" s="52" t="str">
        <f t="shared" si="545"/>
        <v/>
      </c>
      <c r="BC329" s="52" t="str">
        <f t="shared" si="546"/>
        <v/>
      </c>
      <c r="BD329" s="52" t="str">
        <f t="shared" si="547"/>
        <v/>
      </c>
      <c r="BE329" s="52" t="str">
        <f t="shared" si="548"/>
        <v/>
      </c>
      <c r="BF329" s="52" t="str">
        <f t="shared" si="549"/>
        <v/>
      </c>
      <c r="BG329" s="52" t="str">
        <f t="shared" si="550"/>
        <v/>
      </c>
      <c r="BH329" s="2"/>
      <c r="BI329" s="103" t="str">
        <f>IF(ISBLANK('IP Rules'!N329),"",'IP Rules'!N329)</f>
        <v/>
      </c>
      <c r="BJ329" s="110" t="str">
        <f t="shared" si="599"/>
        <v/>
      </c>
      <c r="BK329" s="109" t="str">
        <f t="shared" si="600"/>
        <v>MISSING</v>
      </c>
      <c r="BL329" s="109" t="str">
        <f t="shared" si="601"/>
        <v>MISSING</v>
      </c>
      <c r="BM329" s="109" t="str">
        <f t="shared" si="602"/>
        <v>MISSING</v>
      </c>
      <c r="BN329" s="110" t="str">
        <f t="shared" si="603"/>
        <v>ERROR</v>
      </c>
      <c r="BO329" s="111" t="str">
        <f t="shared" si="604"/>
        <v>ERROR</v>
      </c>
      <c r="BP329" s="111" t="str">
        <f t="shared" si="605"/>
        <v>ERROR</v>
      </c>
      <c r="BQ329" s="111" t="str">
        <f t="shared" si="606"/>
        <v>ERROR</v>
      </c>
      <c r="BR329" s="109" t="str">
        <f t="shared" si="607"/>
        <v>ERROR</v>
      </c>
      <c r="BS329" s="110" t="str">
        <f t="shared" si="608"/>
        <v>ERROR</v>
      </c>
      <c r="BT329" s="109" t="str">
        <f t="shared" si="551"/>
        <v>ERROR</v>
      </c>
      <c r="BU329" s="109" t="str">
        <f t="shared" si="552"/>
        <v>ERROR</v>
      </c>
      <c r="BV329" s="109" t="str">
        <f t="shared" si="553"/>
        <v>ERROR</v>
      </c>
      <c r="BW329" s="109" t="str">
        <f t="shared" si="554"/>
        <v>ERROR</v>
      </c>
      <c r="BX329" s="110" t="str">
        <f t="shared" si="609"/>
        <v>ERROR</v>
      </c>
      <c r="BY329" s="110" t="str">
        <f t="shared" si="597"/>
        <v/>
      </c>
      <c r="BZ329" s="117" t="str">
        <f t="shared" si="555"/>
        <v>OK</v>
      </c>
      <c r="CA329" s="104" t="str">
        <f t="shared" si="610"/>
        <v/>
      </c>
      <c r="CB329" s="104" t="str">
        <f t="shared" si="611"/>
        <v/>
      </c>
      <c r="CC329" s="104" t="str">
        <f t="shared" si="612"/>
        <v/>
      </c>
      <c r="CD329" s="109" t="str">
        <f t="shared" si="556"/>
        <v>FAILED CHECKS</v>
      </c>
      <c r="CE329" s="22"/>
      <c r="CF329" s="116" t="str">
        <f t="shared" si="613"/>
        <v>ERROR</v>
      </c>
      <c r="CG329" s="116" t="str">
        <f t="shared" si="614"/>
        <v>-</v>
      </c>
      <c r="CH329" s="116" t="str">
        <f t="shared" si="615"/>
        <v>-</v>
      </c>
      <c r="CI329" s="116" t="str">
        <f t="shared" si="616"/>
        <v>-</v>
      </c>
      <c r="CJ329" s="116">
        <f t="shared" si="557"/>
        <v>0</v>
      </c>
      <c r="CK329" s="116">
        <f t="shared" si="558"/>
        <v>0</v>
      </c>
      <c r="CL329" s="116">
        <f t="shared" si="559"/>
        <v>0</v>
      </c>
      <c r="CM329" s="116">
        <f t="shared" si="560"/>
        <v>0</v>
      </c>
      <c r="CN329" s="116">
        <f t="shared" si="561"/>
        <v>0</v>
      </c>
      <c r="CO329" s="116">
        <f t="shared" si="562"/>
        <v>0</v>
      </c>
      <c r="CP329" s="116">
        <f t="shared" si="563"/>
        <v>0</v>
      </c>
      <c r="CQ329" s="116">
        <f t="shared" si="564"/>
        <v>0</v>
      </c>
      <c r="CR329" s="116">
        <f t="shared" si="565"/>
        <v>0</v>
      </c>
      <c r="CS329" s="116">
        <f t="shared" si="566"/>
        <v>0</v>
      </c>
      <c r="CT329" s="116">
        <f t="shared" si="567"/>
        <v>0</v>
      </c>
      <c r="CU329" s="116">
        <f t="shared" si="568"/>
        <v>0</v>
      </c>
      <c r="CV329" s="116">
        <f t="shared" si="569"/>
        <v>0</v>
      </c>
      <c r="CW329" s="116">
        <f t="shared" si="570"/>
        <v>0</v>
      </c>
      <c r="CX329" s="116">
        <f t="shared" si="571"/>
        <v>0</v>
      </c>
      <c r="CY329" s="116">
        <f t="shared" si="572"/>
        <v>0</v>
      </c>
      <c r="CZ329" s="116">
        <f t="shared" si="573"/>
        <v>0</v>
      </c>
      <c r="DA329" s="116">
        <f t="shared" si="574"/>
        <v>0</v>
      </c>
      <c r="DB329" s="116">
        <f t="shared" si="575"/>
        <v>0</v>
      </c>
      <c r="DC329" s="116">
        <f t="shared" si="576"/>
        <v>0</v>
      </c>
      <c r="DD329" s="116">
        <f t="shared" si="577"/>
        <v>0</v>
      </c>
      <c r="DE329" s="116">
        <f t="shared" si="578"/>
        <v>0</v>
      </c>
      <c r="DF329" s="116">
        <f t="shared" si="579"/>
        <v>0</v>
      </c>
      <c r="DG329" s="116">
        <f t="shared" si="580"/>
        <v>0</v>
      </c>
      <c r="DH329" s="116">
        <f t="shared" si="581"/>
        <v>0</v>
      </c>
      <c r="DI329" s="116">
        <f t="shared" si="582"/>
        <v>0</v>
      </c>
      <c r="DJ329" s="116">
        <f t="shared" si="583"/>
        <v>0</v>
      </c>
      <c r="DK329" s="116">
        <f t="shared" si="584"/>
        <v>0</v>
      </c>
      <c r="DL329" s="116">
        <f t="shared" si="585"/>
        <v>0</v>
      </c>
      <c r="DM329" s="116">
        <f t="shared" si="586"/>
        <v>0</v>
      </c>
      <c r="DN329" s="116">
        <f t="shared" si="587"/>
        <v>0</v>
      </c>
      <c r="DO329" s="116">
        <f t="shared" si="588"/>
        <v>0</v>
      </c>
      <c r="DP329" s="116">
        <f t="shared" si="589"/>
        <v>0</v>
      </c>
      <c r="DQ329" s="116">
        <f t="shared" si="590"/>
        <v>0</v>
      </c>
      <c r="DR329" s="116">
        <f t="shared" si="591"/>
        <v>0</v>
      </c>
      <c r="DS329" s="116">
        <f t="shared" si="592"/>
        <v>0</v>
      </c>
      <c r="DT329" s="116">
        <f t="shared" si="598"/>
        <v>0</v>
      </c>
      <c r="DU329" s="116">
        <f t="shared" si="593"/>
        <v>0</v>
      </c>
      <c r="DV329" s="116">
        <f t="shared" si="617"/>
        <v>0</v>
      </c>
      <c r="DW329" s="116">
        <f t="shared" si="618"/>
        <v>0</v>
      </c>
      <c r="DX329" s="114" t="b">
        <f t="shared" si="507"/>
        <v>0</v>
      </c>
      <c r="DY329" s="116" t="str">
        <f t="shared" si="594"/>
        <v>FAILED CHECKS</v>
      </c>
      <c r="DZ329" s="2"/>
      <c r="EA329" s="105" t="str">
        <f t="shared" si="508"/>
        <v/>
      </c>
      <c r="EB329" s="2"/>
      <c r="EC329" s="105" t="str">
        <f t="shared" si="509"/>
        <v/>
      </c>
      <c r="ED329" s="2"/>
      <c r="EE329" s="105" t="str">
        <f t="shared" si="510"/>
        <v/>
      </c>
      <c r="EF329" s="2"/>
      <c r="EG329" s="6">
        <f t="shared" si="596"/>
        <v>319</v>
      </c>
      <c r="EH329" s="2"/>
      <c r="EI329" s="29" t="str">
        <f>IF(ISBLANK('IP Rules'!P329),"",'IP Rules'!P329)</f>
        <v/>
      </c>
      <c r="EJ329" s="2"/>
      <c r="EK329" s="29" t="str">
        <f>IF(ISBLANK('IP Rules'!R329),"",'IP Rules'!R329)</f>
        <v/>
      </c>
      <c r="EL329" s="2"/>
      <c r="EM329" s="29" t="str">
        <f>IF(ISBLANK('IP Rules'!T329),"",'IP Rules'!T329)</f>
        <v/>
      </c>
      <c r="EN329" s="2"/>
      <c r="EO329" s="7" t="str">
        <f t="shared" si="619"/>
        <v>NO</v>
      </c>
      <c r="EP329" s="7" t="str">
        <f t="shared" si="620"/>
        <v>NO</v>
      </c>
      <c r="EQ329" s="7" t="str">
        <f t="shared" si="621"/>
        <v/>
      </c>
      <c r="ER329" s="7" t="str">
        <f t="shared" si="622"/>
        <v/>
      </c>
      <c r="ES329" s="7" t="str">
        <f>IF(AND(ISNUMBER('IP Rules'!R329),'IP Rules'!R329&gt;=0,'IP Rules'!R329&lt;=65535),"GOOD","BAD")</f>
        <v>BAD</v>
      </c>
      <c r="ET329" s="7" t="str">
        <f>IF(OR(AND(ISNUMBER('IP Rules'!T329),'IP Rules'!T329&gt;=1,'IP Rules'!T329&lt;=65535,'IP Rules'!R329&lt;'IP Rules'!T329),'IP Rules'!T329=""),"GOOD","BAD")</f>
        <v>GOOD</v>
      </c>
      <c r="EU329" s="9" t="str">
        <f t="shared" si="623"/>
        <v/>
      </c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</row>
    <row r="330" spans="1:211" ht="15.75" thickBot="1">
      <c r="A330" s="2"/>
      <c r="B330" s="6">
        <f t="shared" si="595"/>
        <v>320</v>
      </c>
      <c r="C330" s="2"/>
      <c r="D330" s="48" t="str">
        <f>IF(ISBLANK('IP Rules'!H330),"",'IP Rules'!H330)</f>
        <v/>
      </c>
      <c r="E330" s="52" t="str">
        <f t="shared" si="511"/>
        <v/>
      </c>
      <c r="F330" s="52" t="str">
        <f t="shared" si="512"/>
        <v/>
      </c>
      <c r="G330" s="52" t="str">
        <f t="shared" si="513"/>
        <v/>
      </c>
      <c r="H330" s="52" t="str">
        <f t="shared" si="514"/>
        <v/>
      </c>
      <c r="I330" s="52" t="str">
        <f t="shared" si="515"/>
        <v/>
      </c>
      <c r="J330" s="52" t="str">
        <f t="shared" si="516"/>
        <v/>
      </c>
      <c r="K330" s="52" t="str">
        <f t="shared" si="517"/>
        <v/>
      </c>
      <c r="L330" s="52" t="str">
        <f t="shared" si="518"/>
        <v/>
      </c>
      <c r="M330" s="2"/>
      <c r="N330" s="52" t="str">
        <f t="shared" si="519"/>
        <v/>
      </c>
      <c r="O330" s="2"/>
      <c r="P330" s="103" t="str">
        <f>IF(UPPER('IP Rules'!H330)="ANY","",IF(LEN(TRIM('IP Rules'!J330))=0,"",'IP Rules'!J330))</f>
        <v/>
      </c>
      <c r="Q330" s="7" t="str">
        <f t="shared" si="520"/>
        <v/>
      </c>
      <c r="R330" s="109" t="str">
        <f t="shared" si="521"/>
        <v>MISSING</v>
      </c>
      <c r="S330" s="109" t="str">
        <f t="shared" si="522"/>
        <v>MISSING</v>
      </c>
      <c r="T330" s="109" t="str">
        <f t="shared" si="523"/>
        <v>MISSING</v>
      </c>
      <c r="U330" s="110" t="str">
        <f t="shared" si="524"/>
        <v>ERROR</v>
      </c>
      <c r="V330" s="111" t="str">
        <f t="shared" si="525"/>
        <v>ERROR</v>
      </c>
      <c r="W330" s="111" t="str">
        <f t="shared" si="526"/>
        <v>ERROR</v>
      </c>
      <c r="X330" s="111" t="str">
        <f t="shared" si="527"/>
        <v>ERROR</v>
      </c>
      <c r="Y330" s="109" t="str">
        <f t="shared" si="528"/>
        <v>ERROR</v>
      </c>
      <c r="Z330" s="110" t="str">
        <f t="shared" si="529"/>
        <v>ERROR</v>
      </c>
      <c r="AA330" s="109" t="str">
        <f t="shared" si="530"/>
        <v>ERROR</v>
      </c>
      <c r="AB330" s="109" t="str">
        <f t="shared" si="531"/>
        <v>ERROR</v>
      </c>
      <c r="AC330" s="109" t="str">
        <f t="shared" si="532"/>
        <v>ERROR</v>
      </c>
      <c r="AD330" s="109" t="str">
        <f t="shared" si="533"/>
        <v>ERROR</v>
      </c>
      <c r="AE330" s="110" t="str">
        <f t="shared" si="534"/>
        <v>ERROR</v>
      </c>
      <c r="AF330" s="7" t="str">
        <f t="shared" si="535"/>
        <v/>
      </c>
      <c r="AG330" s="104" t="str">
        <f t="shared" si="536"/>
        <v/>
      </c>
      <c r="AH330" s="104" t="str">
        <f t="shared" si="537"/>
        <v/>
      </c>
      <c r="AI330" s="104" t="str">
        <f t="shared" si="538"/>
        <v/>
      </c>
      <c r="AJ330" s="114" t="str">
        <f>IF(AND(Q330&lt;&gt;"ERROR",UPPER('IP Rules'!D330)="GLOBAL",UPPER(N330)="ANY"),"All_IPs","")</f>
        <v/>
      </c>
      <c r="AK330" s="114" t="str">
        <f>IF(AND(Q330&lt;&gt;"ERROR",UPPER('IP Rules'!D330)="NATIONAL",UPPER(N330)="ANY"),"GRP_ALL_CNSP_SUBNETS","")</f>
        <v/>
      </c>
      <c r="AL330" s="104" t="str">
        <f>IF(LEN(TRIM(D330))=0,"",IF(AND(Q330&lt;&gt;"ERROR",UPPER('IP Rules'!H330)&lt;&gt;"ANY"),AI330&amp;N330&amp;"_"&amp;AG330,""))</f>
        <v/>
      </c>
      <c r="AM330" s="109" t="str">
        <f t="shared" si="539"/>
        <v>FAILED CHECKS</v>
      </c>
      <c r="AN330" s="2"/>
      <c r="AO330" s="62" t="str">
        <f t="shared" si="506"/>
        <v/>
      </c>
      <c r="AP330" s="26"/>
      <c r="AQ330" s="62" t="str">
        <f t="shared" si="540"/>
        <v/>
      </c>
      <c r="AR330" s="26"/>
      <c r="AS330" s="6">
        <f>'IP Rules'!F330</f>
        <v>0</v>
      </c>
      <c r="AT330" s="2"/>
      <c r="AU330" s="6">
        <f t="shared" si="541"/>
        <v>320</v>
      </c>
      <c r="AV330" s="2"/>
      <c r="AW330" s="46" t="str">
        <f>IF(ISBLANK('IP Rules'!L330),"",'IP Rules'!L330)</f>
        <v/>
      </c>
      <c r="AX330" s="2"/>
      <c r="AY330" s="52" t="str">
        <f t="shared" si="542"/>
        <v/>
      </c>
      <c r="AZ330" s="52" t="str">
        <f t="shared" si="543"/>
        <v/>
      </c>
      <c r="BA330" s="52" t="str">
        <f t="shared" si="544"/>
        <v/>
      </c>
      <c r="BB330" s="52" t="str">
        <f t="shared" si="545"/>
        <v/>
      </c>
      <c r="BC330" s="52" t="str">
        <f t="shared" si="546"/>
        <v/>
      </c>
      <c r="BD330" s="52" t="str">
        <f t="shared" si="547"/>
        <v/>
      </c>
      <c r="BE330" s="52" t="str">
        <f t="shared" si="548"/>
        <v/>
      </c>
      <c r="BF330" s="52" t="str">
        <f t="shared" si="549"/>
        <v/>
      </c>
      <c r="BG330" s="52" t="str">
        <f t="shared" si="550"/>
        <v/>
      </c>
      <c r="BH330" s="2"/>
      <c r="BI330" s="103" t="str">
        <f>IF(ISBLANK('IP Rules'!N330),"",'IP Rules'!N330)</f>
        <v/>
      </c>
      <c r="BJ330" s="110" t="str">
        <f t="shared" si="599"/>
        <v/>
      </c>
      <c r="BK330" s="109" t="str">
        <f t="shared" si="600"/>
        <v>MISSING</v>
      </c>
      <c r="BL330" s="109" t="str">
        <f t="shared" si="601"/>
        <v>MISSING</v>
      </c>
      <c r="BM330" s="109" t="str">
        <f t="shared" si="602"/>
        <v>MISSING</v>
      </c>
      <c r="BN330" s="110" t="str">
        <f t="shared" si="603"/>
        <v>ERROR</v>
      </c>
      <c r="BO330" s="111" t="str">
        <f t="shared" si="604"/>
        <v>ERROR</v>
      </c>
      <c r="BP330" s="111" t="str">
        <f t="shared" si="605"/>
        <v>ERROR</v>
      </c>
      <c r="BQ330" s="111" t="str">
        <f t="shared" si="606"/>
        <v>ERROR</v>
      </c>
      <c r="BR330" s="109" t="str">
        <f t="shared" si="607"/>
        <v>ERROR</v>
      </c>
      <c r="BS330" s="110" t="str">
        <f t="shared" si="608"/>
        <v>ERROR</v>
      </c>
      <c r="BT330" s="109" t="str">
        <f t="shared" si="551"/>
        <v>ERROR</v>
      </c>
      <c r="BU330" s="109" t="str">
        <f t="shared" si="552"/>
        <v>ERROR</v>
      </c>
      <c r="BV330" s="109" t="str">
        <f t="shared" si="553"/>
        <v>ERROR</v>
      </c>
      <c r="BW330" s="109" t="str">
        <f t="shared" si="554"/>
        <v>ERROR</v>
      </c>
      <c r="BX330" s="110" t="str">
        <f t="shared" si="609"/>
        <v>ERROR</v>
      </c>
      <c r="BY330" s="110" t="str">
        <f t="shared" si="597"/>
        <v/>
      </c>
      <c r="BZ330" s="117" t="str">
        <f t="shared" si="555"/>
        <v>OK</v>
      </c>
      <c r="CA330" s="104" t="str">
        <f t="shared" si="610"/>
        <v/>
      </c>
      <c r="CB330" s="104" t="str">
        <f t="shared" si="611"/>
        <v/>
      </c>
      <c r="CC330" s="104" t="str">
        <f t="shared" si="612"/>
        <v/>
      </c>
      <c r="CD330" s="109" t="str">
        <f t="shared" si="556"/>
        <v>FAILED CHECKS</v>
      </c>
      <c r="CE330" s="22"/>
      <c r="CF330" s="116" t="str">
        <f t="shared" si="613"/>
        <v>ERROR</v>
      </c>
      <c r="CG330" s="116" t="str">
        <f t="shared" si="614"/>
        <v>-</v>
      </c>
      <c r="CH330" s="116" t="str">
        <f t="shared" si="615"/>
        <v>-</v>
      </c>
      <c r="CI330" s="116" t="str">
        <f t="shared" si="616"/>
        <v>-</v>
      </c>
      <c r="CJ330" s="116">
        <f t="shared" si="557"/>
        <v>0</v>
      </c>
      <c r="CK330" s="116">
        <f t="shared" si="558"/>
        <v>0</v>
      </c>
      <c r="CL330" s="116">
        <f t="shared" si="559"/>
        <v>0</v>
      </c>
      <c r="CM330" s="116">
        <f t="shared" si="560"/>
        <v>0</v>
      </c>
      <c r="CN330" s="116">
        <f t="shared" si="561"/>
        <v>0</v>
      </c>
      <c r="CO330" s="116">
        <f t="shared" si="562"/>
        <v>0</v>
      </c>
      <c r="CP330" s="116">
        <f t="shared" si="563"/>
        <v>0</v>
      </c>
      <c r="CQ330" s="116">
        <f t="shared" si="564"/>
        <v>0</v>
      </c>
      <c r="CR330" s="116">
        <f t="shared" si="565"/>
        <v>0</v>
      </c>
      <c r="CS330" s="116">
        <f t="shared" si="566"/>
        <v>0</v>
      </c>
      <c r="CT330" s="116">
        <f t="shared" si="567"/>
        <v>0</v>
      </c>
      <c r="CU330" s="116">
        <f t="shared" si="568"/>
        <v>0</v>
      </c>
      <c r="CV330" s="116">
        <f t="shared" si="569"/>
        <v>0</v>
      </c>
      <c r="CW330" s="116">
        <f t="shared" si="570"/>
        <v>0</v>
      </c>
      <c r="CX330" s="116">
        <f t="shared" si="571"/>
        <v>0</v>
      </c>
      <c r="CY330" s="116">
        <f t="shared" si="572"/>
        <v>0</v>
      </c>
      <c r="CZ330" s="116">
        <f t="shared" si="573"/>
        <v>0</v>
      </c>
      <c r="DA330" s="116">
        <f t="shared" si="574"/>
        <v>0</v>
      </c>
      <c r="DB330" s="116">
        <f t="shared" si="575"/>
        <v>0</v>
      </c>
      <c r="DC330" s="116">
        <f t="shared" si="576"/>
        <v>0</v>
      </c>
      <c r="DD330" s="116">
        <f t="shared" si="577"/>
        <v>0</v>
      </c>
      <c r="DE330" s="116">
        <f t="shared" si="578"/>
        <v>0</v>
      </c>
      <c r="DF330" s="116">
        <f t="shared" si="579"/>
        <v>0</v>
      </c>
      <c r="DG330" s="116">
        <f t="shared" si="580"/>
        <v>0</v>
      </c>
      <c r="DH330" s="116">
        <f t="shared" si="581"/>
        <v>0</v>
      </c>
      <c r="DI330" s="116">
        <f t="shared" si="582"/>
        <v>0</v>
      </c>
      <c r="DJ330" s="116">
        <f t="shared" si="583"/>
        <v>0</v>
      </c>
      <c r="DK330" s="116">
        <f t="shared" si="584"/>
        <v>0</v>
      </c>
      <c r="DL330" s="116">
        <f t="shared" si="585"/>
        <v>0</v>
      </c>
      <c r="DM330" s="116">
        <f t="shared" si="586"/>
        <v>0</v>
      </c>
      <c r="DN330" s="116">
        <f t="shared" si="587"/>
        <v>0</v>
      </c>
      <c r="DO330" s="116">
        <f t="shared" si="588"/>
        <v>0</v>
      </c>
      <c r="DP330" s="116">
        <f t="shared" si="589"/>
        <v>0</v>
      </c>
      <c r="DQ330" s="116">
        <f t="shared" si="590"/>
        <v>0</v>
      </c>
      <c r="DR330" s="116">
        <f t="shared" si="591"/>
        <v>0</v>
      </c>
      <c r="DS330" s="116">
        <f t="shared" si="592"/>
        <v>0</v>
      </c>
      <c r="DT330" s="116">
        <f t="shared" si="598"/>
        <v>0</v>
      </c>
      <c r="DU330" s="116">
        <f t="shared" si="593"/>
        <v>0</v>
      </c>
      <c r="DV330" s="116">
        <f t="shared" si="617"/>
        <v>0</v>
      </c>
      <c r="DW330" s="116">
        <f t="shared" si="618"/>
        <v>0</v>
      </c>
      <c r="DX330" s="114" t="b">
        <f t="shared" si="507"/>
        <v>0</v>
      </c>
      <c r="DY330" s="116" t="str">
        <f t="shared" si="594"/>
        <v>FAILED CHECKS</v>
      </c>
      <c r="DZ330" s="2"/>
      <c r="EA330" s="105" t="str">
        <f t="shared" si="508"/>
        <v/>
      </c>
      <c r="EB330" s="2"/>
      <c r="EC330" s="105" t="str">
        <f t="shared" si="509"/>
        <v/>
      </c>
      <c r="ED330" s="2"/>
      <c r="EE330" s="105" t="str">
        <f t="shared" si="510"/>
        <v/>
      </c>
      <c r="EF330" s="2"/>
      <c r="EG330" s="6">
        <f t="shared" si="596"/>
        <v>320</v>
      </c>
      <c r="EH330" s="2"/>
      <c r="EI330" s="29" t="str">
        <f>IF(ISBLANK('IP Rules'!P330),"",'IP Rules'!P330)</f>
        <v/>
      </c>
      <c r="EJ330" s="2"/>
      <c r="EK330" s="29" t="str">
        <f>IF(ISBLANK('IP Rules'!R330),"",'IP Rules'!R330)</f>
        <v/>
      </c>
      <c r="EL330" s="2"/>
      <c r="EM330" s="29" t="str">
        <f>IF(ISBLANK('IP Rules'!T330),"",'IP Rules'!T330)</f>
        <v/>
      </c>
      <c r="EN330" s="2"/>
      <c r="EO330" s="7" t="str">
        <f t="shared" si="619"/>
        <v>NO</v>
      </c>
      <c r="EP330" s="7" t="str">
        <f t="shared" si="620"/>
        <v>NO</v>
      </c>
      <c r="EQ330" s="7" t="str">
        <f t="shared" si="621"/>
        <v/>
      </c>
      <c r="ER330" s="7" t="str">
        <f t="shared" si="622"/>
        <v/>
      </c>
      <c r="ES330" s="7" t="str">
        <f>IF(AND(ISNUMBER('IP Rules'!R330),'IP Rules'!R330&gt;=0,'IP Rules'!R330&lt;=65535),"GOOD","BAD")</f>
        <v>BAD</v>
      </c>
      <c r="ET330" s="7" t="str">
        <f>IF(OR(AND(ISNUMBER('IP Rules'!T330),'IP Rules'!T330&gt;=1,'IP Rules'!T330&lt;=65535,'IP Rules'!R330&lt;'IP Rules'!T330),'IP Rules'!T330=""),"GOOD","BAD")</f>
        <v>GOOD</v>
      </c>
      <c r="EU330" s="9" t="str">
        <f t="shared" si="623"/>
        <v/>
      </c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</row>
    <row r="331" spans="1:211" ht="15.75" thickBot="1">
      <c r="A331" s="2"/>
      <c r="B331" s="6">
        <f t="shared" si="595"/>
        <v>321</v>
      </c>
      <c r="C331" s="2"/>
      <c r="D331" s="48" t="str">
        <f>IF(ISBLANK('IP Rules'!H331),"",'IP Rules'!H331)</f>
        <v/>
      </c>
      <c r="E331" s="52" t="str">
        <f t="shared" si="511"/>
        <v/>
      </c>
      <c r="F331" s="52" t="str">
        <f t="shared" si="512"/>
        <v/>
      </c>
      <c r="G331" s="52" t="str">
        <f t="shared" si="513"/>
        <v/>
      </c>
      <c r="H331" s="52" t="str">
        <f t="shared" si="514"/>
        <v/>
      </c>
      <c r="I331" s="52" t="str">
        <f t="shared" si="515"/>
        <v/>
      </c>
      <c r="J331" s="52" t="str">
        <f t="shared" si="516"/>
        <v/>
      </c>
      <c r="K331" s="52" t="str">
        <f t="shared" si="517"/>
        <v/>
      </c>
      <c r="L331" s="52" t="str">
        <f t="shared" si="518"/>
        <v/>
      </c>
      <c r="M331" s="2"/>
      <c r="N331" s="52" t="str">
        <f t="shared" si="519"/>
        <v/>
      </c>
      <c r="O331" s="2"/>
      <c r="P331" s="103" t="str">
        <f>IF(UPPER('IP Rules'!H331)="ANY","",IF(LEN(TRIM('IP Rules'!J331))=0,"",'IP Rules'!J331))</f>
        <v/>
      </c>
      <c r="Q331" s="7" t="str">
        <f t="shared" si="520"/>
        <v/>
      </c>
      <c r="R331" s="109" t="str">
        <f t="shared" si="521"/>
        <v>MISSING</v>
      </c>
      <c r="S331" s="109" t="str">
        <f t="shared" si="522"/>
        <v>MISSING</v>
      </c>
      <c r="T331" s="109" t="str">
        <f t="shared" si="523"/>
        <v>MISSING</v>
      </c>
      <c r="U331" s="110" t="str">
        <f t="shared" si="524"/>
        <v>ERROR</v>
      </c>
      <c r="V331" s="111" t="str">
        <f t="shared" si="525"/>
        <v>ERROR</v>
      </c>
      <c r="W331" s="111" t="str">
        <f t="shared" si="526"/>
        <v>ERROR</v>
      </c>
      <c r="X331" s="111" t="str">
        <f t="shared" si="527"/>
        <v>ERROR</v>
      </c>
      <c r="Y331" s="109" t="str">
        <f t="shared" si="528"/>
        <v>ERROR</v>
      </c>
      <c r="Z331" s="110" t="str">
        <f t="shared" si="529"/>
        <v>ERROR</v>
      </c>
      <c r="AA331" s="109" t="str">
        <f t="shared" si="530"/>
        <v>ERROR</v>
      </c>
      <c r="AB331" s="109" t="str">
        <f t="shared" si="531"/>
        <v>ERROR</v>
      </c>
      <c r="AC331" s="109" t="str">
        <f t="shared" si="532"/>
        <v>ERROR</v>
      </c>
      <c r="AD331" s="109" t="str">
        <f t="shared" si="533"/>
        <v>ERROR</v>
      </c>
      <c r="AE331" s="110" t="str">
        <f t="shared" si="534"/>
        <v>ERROR</v>
      </c>
      <c r="AF331" s="7" t="str">
        <f t="shared" si="535"/>
        <v/>
      </c>
      <c r="AG331" s="104" t="str">
        <f t="shared" si="536"/>
        <v/>
      </c>
      <c r="AH331" s="104" t="str">
        <f t="shared" si="537"/>
        <v/>
      </c>
      <c r="AI331" s="104" t="str">
        <f t="shared" si="538"/>
        <v/>
      </c>
      <c r="AJ331" s="114" t="str">
        <f>IF(AND(Q331&lt;&gt;"ERROR",UPPER('IP Rules'!D331)="GLOBAL",UPPER(N331)="ANY"),"All_IPs","")</f>
        <v/>
      </c>
      <c r="AK331" s="114" t="str">
        <f>IF(AND(Q331&lt;&gt;"ERROR",UPPER('IP Rules'!D331)="NATIONAL",UPPER(N331)="ANY"),"GRP_ALL_CNSP_SUBNETS","")</f>
        <v/>
      </c>
      <c r="AL331" s="104" t="str">
        <f>IF(LEN(TRIM(D331))=0,"",IF(AND(Q331&lt;&gt;"ERROR",UPPER('IP Rules'!H331)&lt;&gt;"ANY"),AI331&amp;N331&amp;"_"&amp;AG331,""))</f>
        <v/>
      </c>
      <c r="AM331" s="109" t="str">
        <f t="shared" si="539"/>
        <v>FAILED CHECKS</v>
      </c>
      <c r="AN331" s="2"/>
      <c r="AO331" s="62" t="str">
        <f t="shared" ref="AO331:AO394" si="624">AJ331&amp;AK331&amp;AL331</f>
        <v/>
      </c>
      <c r="AP331" s="26"/>
      <c r="AQ331" s="62" t="str">
        <f t="shared" si="540"/>
        <v/>
      </c>
      <c r="AR331" s="26"/>
      <c r="AS331" s="6">
        <f>'IP Rules'!F331</f>
        <v>0</v>
      </c>
      <c r="AT331" s="2"/>
      <c r="AU331" s="6">
        <f t="shared" si="541"/>
        <v>321</v>
      </c>
      <c r="AV331" s="2"/>
      <c r="AW331" s="46" t="str">
        <f>IF(ISBLANK('IP Rules'!L331),"",'IP Rules'!L331)</f>
        <v/>
      </c>
      <c r="AX331" s="2"/>
      <c r="AY331" s="52" t="str">
        <f t="shared" si="542"/>
        <v/>
      </c>
      <c r="AZ331" s="52" t="str">
        <f t="shared" si="543"/>
        <v/>
      </c>
      <c r="BA331" s="52" t="str">
        <f t="shared" si="544"/>
        <v/>
      </c>
      <c r="BB331" s="52" t="str">
        <f t="shared" si="545"/>
        <v/>
      </c>
      <c r="BC331" s="52" t="str">
        <f t="shared" si="546"/>
        <v/>
      </c>
      <c r="BD331" s="52" t="str">
        <f t="shared" si="547"/>
        <v/>
      </c>
      <c r="BE331" s="52" t="str">
        <f t="shared" si="548"/>
        <v/>
      </c>
      <c r="BF331" s="52" t="str">
        <f t="shared" si="549"/>
        <v/>
      </c>
      <c r="BG331" s="52" t="str">
        <f t="shared" si="550"/>
        <v/>
      </c>
      <c r="BH331" s="2"/>
      <c r="BI331" s="103" t="str">
        <f>IF(ISBLANK('IP Rules'!N331),"",'IP Rules'!N331)</f>
        <v/>
      </c>
      <c r="BJ331" s="110" t="str">
        <f t="shared" si="599"/>
        <v/>
      </c>
      <c r="BK331" s="109" t="str">
        <f t="shared" si="600"/>
        <v>MISSING</v>
      </c>
      <c r="BL331" s="109" t="str">
        <f t="shared" si="601"/>
        <v>MISSING</v>
      </c>
      <c r="BM331" s="109" t="str">
        <f t="shared" si="602"/>
        <v>MISSING</v>
      </c>
      <c r="BN331" s="110" t="str">
        <f t="shared" si="603"/>
        <v>ERROR</v>
      </c>
      <c r="BO331" s="111" t="str">
        <f t="shared" si="604"/>
        <v>ERROR</v>
      </c>
      <c r="BP331" s="111" t="str">
        <f t="shared" si="605"/>
        <v>ERROR</v>
      </c>
      <c r="BQ331" s="111" t="str">
        <f t="shared" si="606"/>
        <v>ERROR</v>
      </c>
      <c r="BR331" s="109" t="str">
        <f t="shared" si="607"/>
        <v>ERROR</v>
      </c>
      <c r="BS331" s="110" t="str">
        <f t="shared" si="608"/>
        <v>ERROR</v>
      </c>
      <c r="BT331" s="109" t="str">
        <f t="shared" si="551"/>
        <v>ERROR</v>
      </c>
      <c r="BU331" s="109" t="str">
        <f t="shared" si="552"/>
        <v>ERROR</v>
      </c>
      <c r="BV331" s="109" t="str">
        <f t="shared" si="553"/>
        <v>ERROR</v>
      </c>
      <c r="BW331" s="109" t="str">
        <f t="shared" si="554"/>
        <v>ERROR</v>
      </c>
      <c r="BX331" s="110" t="str">
        <f t="shared" si="609"/>
        <v>ERROR</v>
      </c>
      <c r="BY331" s="110" t="str">
        <f t="shared" si="597"/>
        <v/>
      </c>
      <c r="BZ331" s="117" t="str">
        <f t="shared" si="555"/>
        <v>OK</v>
      </c>
      <c r="CA331" s="104" t="str">
        <f t="shared" si="610"/>
        <v/>
      </c>
      <c r="CB331" s="104" t="str">
        <f t="shared" si="611"/>
        <v/>
      </c>
      <c r="CC331" s="104" t="str">
        <f t="shared" si="612"/>
        <v/>
      </c>
      <c r="CD331" s="109" t="str">
        <f t="shared" si="556"/>
        <v>FAILED CHECKS</v>
      </c>
      <c r="CE331" s="22"/>
      <c r="CF331" s="116" t="str">
        <f t="shared" si="613"/>
        <v>ERROR</v>
      </c>
      <c r="CG331" s="116" t="str">
        <f t="shared" si="614"/>
        <v>-</v>
      </c>
      <c r="CH331" s="116" t="str">
        <f t="shared" si="615"/>
        <v>-</v>
      </c>
      <c r="CI331" s="116" t="str">
        <f t="shared" si="616"/>
        <v>-</v>
      </c>
      <c r="CJ331" s="116">
        <f t="shared" si="557"/>
        <v>0</v>
      </c>
      <c r="CK331" s="116">
        <f t="shared" si="558"/>
        <v>0</v>
      </c>
      <c r="CL331" s="116">
        <f t="shared" si="559"/>
        <v>0</v>
      </c>
      <c r="CM331" s="116">
        <f t="shared" si="560"/>
        <v>0</v>
      </c>
      <c r="CN331" s="116">
        <f t="shared" si="561"/>
        <v>0</v>
      </c>
      <c r="CO331" s="116">
        <f t="shared" si="562"/>
        <v>0</v>
      </c>
      <c r="CP331" s="116">
        <f t="shared" si="563"/>
        <v>0</v>
      </c>
      <c r="CQ331" s="116">
        <f t="shared" si="564"/>
        <v>0</v>
      </c>
      <c r="CR331" s="116">
        <f t="shared" si="565"/>
        <v>0</v>
      </c>
      <c r="CS331" s="116">
        <f t="shared" si="566"/>
        <v>0</v>
      </c>
      <c r="CT331" s="116">
        <f t="shared" si="567"/>
        <v>0</v>
      </c>
      <c r="CU331" s="116">
        <f t="shared" si="568"/>
        <v>0</v>
      </c>
      <c r="CV331" s="116">
        <f t="shared" si="569"/>
        <v>0</v>
      </c>
      <c r="CW331" s="116">
        <f t="shared" si="570"/>
        <v>0</v>
      </c>
      <c r="CX331" s="116">
        <f t="shared" si="571"/>
        <v>0</v>
      </c>
      <c r="CY331" s="116">
        <f t="shared" si="572"/>
        <v>0</v>
      </c>
      <c r="CZ331" s="116">
        <f t="shared" si="573"/>
        <v>0</v>
      </c>
      <c r="DA331" s="116">
        <f t="shared" si="574"/>
        <v>0</v>
      </c>
      <c r="DB331" s="116">
        <f t="shared" si="575"/>
        <v>0</v>
      </c>
      <c r="DC331" s="116">
        <f t="shared" si="576"/>
        <v>0</v>
      </c>
      <c r="DD331" s="116">
        <f t="shared" si="577"/>
        <v>0</v>
      </c>
      <c r="DE331" s="116">
        <f t="shared" si="578"/>
        <v>0</v>
      </c>
      <c r="DF331" s="116">
        <f t="shared" si="579"/>
        <v>0</v>
      </c>
      <c r="DG331" s="116">
        <f t="shared" si="580"/>
        <v>0</v>
      </c>
      <c r="DH331" s="116">
        <f t="shared" si="581"/>
        <v>0</v>
      </c>
      <c r="DI331" s="116">
        <f t="shared" si="582"/>
        <v>0</v>
      </c>
      <c r="DJ331" s="116">
        <f t="shared" si="583"/>
        <v>0</v>
      </c>
      <c r="DK331" s="116">
        <f t="shared" si="584"/>
        <v>0</v>
      </c>
      <c r="DL331" s="116">
        <f t="shared" si="585"/>
        <v>0</v>
      </c>
      <c r="DM331" s="116">
        <f t="shared" si="586"/>
        <v>0</v>
      </c>
      <c r="DN331" s="116">
        <f t="shared" si="587"/>
        <v>0</v>
      </c>
      <c r="DO331" s="116">
        <f t="shared" si="588"/>
        <v>0</v>
      </c>
      <c r="DP331" s="116">
        <f t="shared" si="589"/>
        <v>0</v>
      </c>
      <c r="DQ331" s="116">
        <f t="shared" si="590"/>
        <v>0</v>
      </c>
      <c r="DR331" s="116">
        <f t="shared" si="591"/>
        <v>0</v>
      </c>
      <c r="DS331" s="116">
        <f t="shared" si="592"/>
        <v>0</v>
      </c>
      <c r="DT331" s="116">
        <f t="shared" si="598"/>
        <v>0</v>
      </c>
      <c r="DU331" s="116">
        <f t="shared" si="593"/>
        <v>0</v>
      </c>
      <c r="DV331" s="116">
        <f t="shared" si="617"/>
        <v>0</v>
      </c>
      <c r="DW331" s="116">
        <f t="shared" si="618"/>
        <v>0</v>
      </c>
      <c r="DX331" s="114" t="b">
        <f t="shared" ref="DX331:DX394" si="625">ISNUMBER(VALUE(SUBSTITUTE(SUBSTITUTE(BG331,"-",""),".","")))</f>
        <v>0</v>
      </c>
      <c r="DY331" s="116" t="str">
        <f t="shared" si="594"/>
        <v>FAILED CHECKS</v>
      </c>
      <c r="DZ331" s="2"/>
      <c r="EA331" s="105" t="str">
        <f t="shared" ref="EA331:EA394" si="626">IF(OR(CD331="FAILED CHECKS",BJ331=""),"",IF(UPPER(BG331)="ANY","Any",CC331&amp;BG331&amp;"_"&amp;CA331))</f>
        <v/>
      </c>
      <c r="EB331" s="2"/>
      <c r="EC331" s="105" t="str">
        <f t="shared" ref="EC331:EC394" si="627">IF(OR(CD331="FAILED CHECKS",BJ331=""),"",IF(UPPER(BG331)="ANY","Any",BG331&amp;"/"&amp;CA331))</f>
        <v/>
      </c>
      <c r="ED331" s="2"/>
      <c r="EE331" s="105" t="str">
        <f t="shared" ref="EE331:EE394" si="628">IF(AND(DY331="VALID",CD331="FAILED CHECKS",BG331&lt;&gt;""),BG331,"")</f>
        <v/>
      </c>
      <c r="EF331" s="2"/>
      <c r="EG331" s="6">
        <f t="shared" si="596"/>
        <v>321</v>
      </c>
      <c r="EH331" s="2"/>
      <c r="EI331" s="29" t="str">
        <f>IF(ISBLANK('IP Rules'!P331),"",'IP Rules'!P331)</f>
        <v/>
      </c>
      <c r="EJ331" s="2"/>
      <c r="EK331" s="29" t="str">
        <f>IF(ISBLANK('IP Rules'!R331),"",'IP Rules'!R331)</f>
        <v/>
      </c>
      <c r="EL331" s="2"/>
      <c r="EM331" s="29" t="str">
        <f>IF(ISBLANK('IP Rules'!T331),"",'IP Rules'!T331)</f>
        <v/>
      </c>
      <c r="EN331" s="2"/>
      <c r="EO331" s="7" t="str">
        <f t="shared" si="619"/>
        <v>NO</v>
      </c>
      <c r="EP331" s="7" t="str">
        <f t="shared" si="620"/>
        <v>NO</v>
      </c>
      <c r="EQ331" s="7" t="str">
        <f t="shared" si="621"/>
        <v/>
      </c>
      <c r="ER331" s="7" t="str">
        <f t="shared" si="622"/>
        <v/>
      </c>
      <c r="ES331" s="7" t="str">
        <f>IF(AND(ISNUMBER('IP Rules'!R331),'IP Rules'!R331&gt;=0,'IP Rules'!R331&lt;=65535),"GOOD","BAD")</f>
        <v>BAD</v>
      </c>
      <c r="ET331" s="7" t="str">
        <f>IF(OR(AND(ISNUMBER('IP Rules'!T331),'IP Rules'!T331&gt;=1,'IP Rules'!T331&lt;=65535,'IP Rules'!R331&lt;'IP Rules'!T331),'IP Rules'!T331=""),"GOOD","BAD")</f>
        <v>GOOD</v>
      </c>
      <c r="EU331" s="9" t="str">
        <f t="shared" si="623"/>
        <v/>
      </c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</row>
    <row r="332" spans="1:211" ht="15.75" thickBot="1">
      <c r="A332" s="2"/>
      <c r="B332" s="6">
        <f t="shared" si="595"/>
        <v>322</v>
      </c>
      <c r="C332" s="2"/>
      <c r="D332" s="48" t="str">
        <f>IF(ISBLANK('IP Rules'!H332),"",'IP Rules'!H332)</f>
        <v/>
      </c>
      <c r="E332" s="52" t="str">
        <f t="shared" ref="E332:E395" si="629">SUBSTITUTE(D332,"[","")</f>
        <v/>
      </c>
      <c r="F332" s="52" t="str">
        <f t="shared" ref="F332:F395" si="630">SUBSTITUTE(E332,"]","")</f>
        <v/>
      </c>
      <c r="G332" s="52" t="str">
        <f t="shared" ref="G332:G395" si="631">SUBSTITUTE(F332,"{","")</f>
        <v/>
      </c>
      <c r="H332" s="52" t="str">
        <f t="shared" ref="H332:H395" si="632">SUBSTITUTE(G332,"}","")</f>
        <v/>
      </c>
      <c r="I332" s="52" t="str">
        <f t="shared" ref="I332:I395" si="633">SUBSTITUTE(H332,"(","")</f>
        <v/>
      </c>
      <c r="J332" s="52" t="str">
        <f t="shared" ref="J332:J395" si="634">SUBSTITUTE(I332,")","")</f>
        <v/>
      </c>
      <c r="K332" s="52" t="str">
        <f t="shared" ref="K332:K395" si="635">SUBSTITUTE(J332," ","")</f>
        <v/>
      </c>
      <c r="L332" s="52" t="str">
        <f t="shared" ref="L332:L395" si="636">SUBSTITUTE(K332,CHAR(160),"")</f>
        <v/>
      </c>
      <c r="M332" s="2"/>
      <c r="N332" s="52" t="str">
        <f t="shared" ref="N332:N395" si="637">L332</f>
        <v/>
      </c>
      <c r="O332" s="2"/>
      <c r="P332" s="103" t="str">
        <f>IF(UPPER('IP Rules'!H332)="ANY","",IF(LEN(TRIM('IP Rules'!J332))=0,"",'IP Rules'!J332))</f>
        <v/>
      </c>
      <c r="Q332" s="7" t="str">
        <f t="shared" ref="Q332:Q395" si="638">IF(LEN(TRIM(D332))=0,"",IF(AND(LEN(N332)-LEN(SUBSTITUTE(N332,".",""))&lt;&gt;3,LEN(TRIM(N332))&lt;&gt;0,UPPER(N332)&lt;&gt;"ANY"),"ERROR","OK"))</f>
        <v/>
      </c>
      <c r="R332" s="109" t="str">
        <f t="shared" ref="R332:R395" si="639">IFERROR(FIND(".", N332,1),"MISSING")</f>
        <v>MISSING</v>
      </c>
      <c r="S332" s="109" t="str">
        <f t="shared" ref="S332:S395" si="640">IFERROR(FIND(".", N332,R332+1),"MISSING")</f>
        <v>MISSING</v>
      </c>
      <c r="T332" s="109" t="str">
        <f t="shared" ref="T332:T395" si="641">IFERROR(FIND(".", N332,S332+1),"MISSING")</f>
        <v>MISSING</v>
      </c>
      <c r="U332" s="110" t="str">
        <f t="shared" ref="U332:U395" si="642">IF(AND(ISNUMBER(R332),ISNUMBER(S332),ISNUMBER(T332)),"OK","ERROR")</f>
        <v>ERROR</v>
      </c>
      <c r="V332" s="111" t="str">
        <f t="shared" ref="V332:V395" si="643">IF(U332="OK",MID(N332,1,R332-1),"ERROR")</f>
        <v>ERROR</v>
      </c>
      <c r="W332" s="111" t="str">
        <f t="shared" ref="W332:W395" si="644">IF(U332="OK",MID(N332,R332+1,S332-R332-1),"ERROR")</f>
        <v>ERROR</v>
      </c>
      <c r="X332" s="111" t="str">
        <f t="shared" ref="X332:X395" si="645">IF(U332="OK",MID(N332,S332+1,T332-S332-1),"ERROR")</f>
        <v>ERROR</v>
      </c>
      <c r="Y332" s="109" t="str">
        <f t="shared" ref="Y332:Y395" si="646">IF(U332="OK",MID(N332,T332+1,LEN(N332)-T332),"ERROR")</f>
        <v>ERROR</v>
      </c>
      <c r="Z332" s="110" t="str">
        <f t="shared" ref="Z332:Z395" si="647">IF(AND(ISNUMBER(VALUE(V332)),ISNUMBER(VALUE(W332)),ISNUMBER(VALUE(X332)),ISNUMBER(VALUE(Y332))),"OK","ERROR")</f>
        <v>ERROR</v>
      </c>
      <c r="AA332" s="109" t="str">
        <f t="shared" ref="AA332:AA395" si="648">IFERROR(IF(AND(VALUE(V332)&gt;=0,VALUE(V332)&lt;=255),"OK","ERROR"),"ERROR")</f>
        <v>ERROR</v>
      </c>
      <c r="AB332" s="109" t="str">
        <f t="shared" ref="AB332:AB395" si="649">IFERROR(IF(AND(VALUE(W332)&gt;=0,VALUE(W332)&lt;=255),"OK","ERROR"),"ERROR")</f>
        <v>ERROR</v>
      </c>
      <c r="AC332" s="109" t="str">
        <f t="shared" ref="AC332:AC395" si="650">IFERROR(IF(AND(VALUE(X332)&gt;=0,VALUE(X332)&lt;=255),"OK","ERROR"),"ERROR")</f>
        <v>ERROR</v>
      </c>
      <c r="AD332" s="109" t="str">
        <f t="shared" ref="AD332:AD395" si="651">IFERROR(IF(AND(VALUE(Y332)&gt;=0,VALUE(Y332)&lt;=255),"OK","ERROR"),"ERROR")</f>
        <v>ERROR</v>
      </c>
      <c r="AE332" s="110" t="str">
        <f t="shared" ref="AE332:AE395" si="652">IF(IFERROR(AA332&amp;AB332&amp;AC332&amp;AD332,"ERROR")="OKOKOKOK","OK","ERROR")</f>
        <v>ERROR</v>
      </c>
      <c r="AF332" s="7" t="str">
        <f t="shared" ref="AF332:AF395" si="653">IF(LEN(TRIM(D332))=0,"",IF(AND(LEN(TRIM(P332))&lt;&gt;0,OR(P332&lt;1,P332&gt;32)),"ERROR","OK"))</f>
        <v/>
      </c>
      <c r="AG332" s="104" t="str">
        <f t="shared" ref="AG332:AG395" si="654">IF(UPPER(N332)="ANY","",IF(AND(Q332="OK",LEN(TRIM(P332))=0),32,P332))</f>
        <v/>
      </c>
      <c r="AH332" s="104" t="str">
        <f t="shared" ref="AH332:AH395" si="655">IF(OR(LEN(TRIM(D332))=0,Q332="ERROR",UPPER(N332)="ANY"),"",IF(UPPER(N332)="ANY","",IF(VALUE(AG332)=32,"Host","Netmask")))</f>
        <v/>
      </c>
      <c r="AI332" s="104" t="str">
        <f t="shared" ref="AI332:AI395" si="656">IF(LEN(TRIM(AH332))=0,"",IF(AH332="Host","H-","N-"))</f>
        <v/>
      </c>
      <c r="AJ332" s="114" t="str">
        <f>IF(AND(Q332&lt;&gt;"ERROR",UPPER('IP Rules'!D332)="GLOBAL",UPPER(N332)="ANY"),"All_IPs","")</f>
        <v/>
      </c>
      <c r="AK332" s="114" t="str">
        <f>IF(AND(Q332&lt;&gt;"ERROR",UPPER('IP Rules'!D332)="NATIONAL",UPPER(N332)="ANY"),"GRP_ALL_CNSP_SUBNETS","")</f>
        <v/>
      </c>
      <c r="AL332" s="104" t="str">
        <f>IF(LEN(TRIM(D332))=0,"",IF(AND(Q332&lt;&gt;"ERROR",UPPER('IP Rules'!H332)&lt;&gt;"ANY"),AI332&amp;N332&amp;"_"&amp;AG332,""))</f>
        <v/>
      </c>
      <c r="AM332" s="109" t="str">
        <f t="shared" ref="AM332:AM395" si="657">IF(OR(Q332&amp;U332&amp;Z332&amp;AE332="OKOKOKOK",AJ332="ALL_IPs",AK332="GRP_ALL_CNSP_SUBNETS"),"VALID","FAILED CHECKS")</f>
        <v>FAILED CHECKS</v>
      </c>
      <c r="AN332" s="2"/>
      <c r="AO332" s="62" t="str">
        <f t="shared" si="624"/>
        <v/>
      </c>
      <c r="AP332" s="26"/>
      <c r="AQ332" s="62" t="str">
        <f t="shared" ref="AQ332:AQ395" si="658">IF(OR(UPPER(N332)="ANY",Q332="ERROR",AF332="ERROR"),"",IF(LEN(TRIM(D332))=0,"",N332&amp;"/"&amp;AG332))</f>
        <v/>
      </c>
      <c r="AR332" s="26"/>
      <c r="AS332" s="6">
        <f>'IP Rules'!F332</f>
        <v>0</v>
      </c>
      <c r="AT332" s="2"/>
      <c r="AU332" s="6">
        <f t="shared" ref="AU332:AU395" si="659">AU331+1</f>
        <v>322</v>
      </c>
      <c r="AV332" s="2"/>
      <c r="AW332" s="46" t="str">
        <f>IF(ISBLANK('IP Rules'!L332),"",'IP Rules'!L332)</f>
        <v/>
      </c>
      <c r="AX332" s="2"/>
      <c r="AY332" s="52" t="str">
        <f t="shared" ref="AY332:AY395" si="660">SUBSTITUTE(AW332,"[","")</f>
        <v/>
      </c>
      <c r="AZ332" s="52" t="str">
        <f t="shared" ref="AZ332:AZ395" si="661">SUBSTITUTE(AY332,"]","")</f>
        <v/>
      </c>
      <c r="BA332" s="52" t="str">
        <f t="shared" ref="BA332:BA395" si="662">SUBSTITUTE(AZ332,"{","")</f>
        <v/>
      </c>
      <c r="BB332" s="52" t="str">
        <f t="shared" ref="BB332:BB395" si="663">SUBSTITUTE(BA332,"}","")</f>
        <v/>
      </c>
      <c r="BC332" s="52" t="str">
        <f t="shared" ref="BC332:BC395" si="664">SUBSTITUTE(BB332,"(","")</f>
        <v/>
      </c>
      <c r="BD332" s="52" t="str">
        <f t="shared" ref="BD332:BD395" si="665">SUBSTITUTE(BC332,")","")</f>
        <v/>
      </c>
      <c r="BE332" s="52" t="str">
        <f t="shared" ref="BE332:BE395" si="666">SUBSTITUTE(BD332," ","")</f>
        <v/>
      </c>
      <c r="BF332" s="52" t="str">
        <f t="shared" ref="BF332:BF395" si="667">SUBSTITUTE(BE332,CHAR(160),"")</f>
        <v/>
      </c>
      <c r="BG332" s="52" t="str">
        <f t="shared" ref="BG332:BG395" si="668">BF332</f>
        <v/>
      </c>
      <c r="BH332" s="2"/>
      <c r="BI332" s="103" t="str">
        <f>IF(ISBLANK('IP Rules'!N332),"",'IP Rules'!N332)</f>
        <v/>
      </c>
      <c r="BJ332" s="110" t="str">
        <f t="shared" si="599"/>
        <v/>
      </c>
      <c r="BK332" s="109" t="str">
        <f t="shared" si="600"/>
        <v>MISSING</v>
      </c>
      <c r="BL332" s="109" t="str">
        <f t="shared" si="601"/>
        <v>MISSING</v>
      </c>
      <c r="BM332" s="109" t="str">
        <f t="shared" si="602"/>
        <v>MISSING</v>
      </c>
      <c r="BN332" s="110" t="str">
        <f t="shared" si="603"/>
        <v>ERROR</v>
      </c>
      <c r="BO332" s="111" t="str">
        <f t="shared" si="604"/>
        <v>ERROR</v>
      </c>
      <c r="BP332" s="111" t="str">
        <f t="shared" si="605"/>
        <v>ERROR</v>
      </c>
      <c r="BQ332" s="111" t="str">
        <f t="shared" si="606"/>
        <v>ERROR</v>
      </c>
      <c r="BR332" s="109" t="str">
        <f t="shared" si="607"/>
        <v>ERROR</v>
      </c>
      <c r="BS332" s="110" t="str">
        <f t="shared" si="608"/>
        <v>ERROR</v>
      </c>
      <c r="BT332" s="109" t="str">
        <f t="shared" ref="BT332:BT395" si="669">IFERROR(IF(AND(VALUE(BO332)&gt;=0,VALUE(BO332)&lt;=255),"OK","ERROR"),"ERROR")</f>
        <v>ERROR</v>
      </c>
      <c r="BU332" s="109" t="str">
        <f t="shared" ref="BU332:BU395" si="670">IFERROR(IF(AND(VALUE(BP332)&gt;=0,VALUE(BP332)&lt;=255),"OK","ERROR"),"ERROR")</f>
        <v>ERROR</v>
      </c>
      <c r="BV332" s="109" t="str">
        <f t="shared" ref="BV332:BV395" si="671">IFERROR(IF(AND(VALUE(BQ332)&gt;=0,VALUE(BQ332)&lt;=255),"OK","ERROR"),"ERROR")</f>
        <v>ERROR</v>
      </c>
      <c r="BW332" s="109" t="str">
        <f t="shared" ref="BW332:BW395" si="672">IFERROR(IF(AND(VALUE(BR332)&gt;=0,VALUE(BR332)&lt;=255),"OK","ERROR"),"ERROR")</f>
        <v>ERROR</v>
      </c>
      <c r="BX332" s="110" t="str">
        <f t="shared" si="609"/>
        <v>ERROR</v>
      </c>
      <c r="BY332" s="110" t="str">
        <f t="shared" si="597"/>
        <v/>
      </c>
      <c r="BZ332" s="117" t="str">
        <f t="shared" ref="BZ332:BZ395" si="673">IF(IFERROR(SEARCH("/",BG332),"-")="-","OK","ERROR")</f>
        <v>OK</v>
      </c>
      <c r="CA332" s="104" t="str">
        <f t="shared" si="610"/>
        <v/>
      </c>
      <c r="CB332" s="104" t="str">
        <f t="shared" si="611"/>
        <v/>
      </c>
      <c r="CC332" s="104" t="str">
        <f t="shared" si="612"/>
        <v/>
      </c>
      <c r="CD332" s="109" t="str">
        <f t="shared" ref="CD332:CD395" si="674">IF(BJ332&amp;BN332&amp;BS332&amp;BX332&amp;BZ332="OKOKOKOKOK","VALID","FAILED CHECKS")</f>
        <v>FAILED CHECKS</v>
      </c>
      <c r="CE332" s="22"/>
      <c r="CF332" s="116" t="str">
        <f t="shared" si="613"/>
        <v>ERROR</v>
      </c>
      <c r="CG332" s="116" t="str">
        <f t="shared" si="614"/>
        <v>-</v>
      </c>
      <c r="CH332" s="116" t="str">
        <f t="shared" si="615"/>
        <v>-</v>
      </c>
      <c r="CI332" s="116" t="str">
        <f t="shared" si="616"/>
        <v>-</v>
      </c>
      <c r="CJ332" s="116">
        <f t="shared" ref="CJ332:CJ395" si="675">LEN(BG332)-LEN(SUBSTITUTE(UPPER(BG332),"A",""))</f>
        <v>0</v>
      </c>
      <c r="CK332" s="116">
        <f t="shared" ref="CK332:CK395" si="676">LEN($BG332)-LEN(SUBSTITUTE(UPPER($BG332),"B",""))</f>
        <v>0</v>
      </c>
      <c r="CL332" s="116">
        <f t="shared" ref="CL332:CL395" si="677">LEN($BG332)-LEN(SUBSTITUTE(UPPER($BG332),"C",""))</f>
        <v>0</v>
      </c>
      <c r="CM332" s="116">
        <f t="shared" ref="CM332:CM395" si="678">LEN($BG332)-LEN(SUBSTITUTE(UPPER($BG332),"D",""))</f>
        <v>0</v>
      </c>
      <c r="CN332" s="116">
        <f t="shared" ref="CN332:CN395" si="679">LEN($BG332)-LEN(SUBSTITUTE(UPPER($BG332),"E",""))</f>
        <v>0</v>
      </c>
      <c r="CO332" s="116">
        <f t="shared" ref="CO332:CO395" si="680">LEN($BG332)-LEN(SUBSTITUTE(UPPER($BG332),"F",""))</f>
        <v>0</v>
      </c>
      <c r="CP332" s="116">
        <f t="shared" ref="CP332:CP395" si="681">LEN($BG332)-LEN(SUBSTITUTE(UPPER($BG332),"G",""))</f>
        <v>0</v>
      </c>
      <c r="CQ332" s="116">
        <f t="shared" ref="CQ332:CQ395" si="682">LEN($BG332)-LEN(SUBSTITUTE(UPPER($BG332),"H",""))</f>
        <v>0</v>
      </c>
      <c r="CR332" s="116">
        <f t="shared" ref="CR332:CR395" si="683">LEN($BG332)-LEN(SUBSTITUTE(UPPER($BG332),"I",""))</f>
        <v>0</v>
      </c>
      <c r="CS332" s="116">
        <f t="shared" ref="CS332:CS395" si="684">LEN($BG332)-LEN(SUBSTITUTE(UPPER($BG332),"J",""))</f>
        <v>0</v>
      </c>
      <c r="CT332" s="116">
        <f t="shared" ref="CT332:CT395" si="685">LEN($BG332)-LEN(SUBSTITUTE(UPPER($BG332),"K",""))</f>
        <v>0</v>
      </c>
      <c r="CU332" s="116">
        <f t="shared" ref="CU332:CU395" si="686">LEN($BG332)-LEN(SUBSTITUTE(UPPER($BG332),"L",""))</f>
        <v>0</v>
      </c>
      <c r="CV332" s="116">
        <f t="shared" ref="CV332:CV395" si="687">LEN($BG332)-LEN(SUBSTITUTE(UPPER($BG332),"M",""))</f>
        <v>0</v>
      </c>
      <c r="CW332" s="116">
        <f t="shared" ref="CW332:CW395" si="688">LEN($BG332)-LEN(SUBSTITUTE(UPPER($BG332),"N",""))</f>
        <v>0</v>
      </c>
      <c r="CX332" s="116">
        <f t="shared" ref="CX332:CX395" si="689">LEN($BG332)-LEN(SUBSTITUTE(UPPER($BG332),"O",""))</f>
        <v>0</v>
      </c>
      <c r="CY332" s="116">
        <f t="shared" ref="CY332:CY395" si="690">LEN($BG332)-LEN(SUBSTITUTE(UPPER($BG332),"P",""))</f>
        <v>0</v>
      </c>
      <c r="CZ332" s="116">
        <f t="shared" ref="CZ332:CZ395" si="691">LEN($BG332)-LEN(SUBSTITUTE(UPPER($BG332),"Q",""))</f>
        <v>0</v>
      </c>
      <c r="DA332" s="116">
        <f t="shared" ref="DA332:DA395" si="692">LEN($BG332)-LEN(SUBSTITUTE(UPPER($BG332),"R",""))</f>
        <v>0</v>
      </c>
      <c r="DB332" s="116">
        <f t="shared" ref="DB332:DB395" si="693">LEN($BG332)-LEN(SUBSTITUTE(UPPER($BG332),"S",""))</f>
        <v>0</v>
      </c>
      <c r="DC332" s="116">
        <f t="shared" ref="DC332:DC395" si="694">LEN($BG332)-LEN(SUBSTITUTE(UPPER($BG332),"T",""))</f>
        <v>0</v>
      </c>
      <c r="DD332" s="116">
        <f t="shared" ref="DD332:DD395" si="695">LEN($BG332)-LEN(SUBSTITUTE(UPPER($BG332),"U",""))</f>
        <v>0</v>
      </c>
      <c r="DE332" s="116">
        <f t="shared" ref="DE332:DE395" si="696">LEN($BG332)-LEN(SUBSTITUTE(UPPER($BG332),"V",""))</f>
        <v>0</v>
      </c>
      <c r="DF332" s="116">
        <f t="shared" ref="DF332:DF395" si="697">LEN($BG332)-LEN(SUBSTITUTE(UPPER($BG332),"W",""))</f>
        <v>0</v>
      </c>
      <c r="DG332" s="116">
        <f t="shared" ref="DG332:DG395" si="698">LEN($BG332)-LEN(SUBSTITUTE(UPPER($BG332),"X",""))</f>
        <v>0</v>
      </c>
      <c r="DH332" s="116">
        <f t="shared" ref="DH332:DH395" si="699">LEN($BG332)-LEN(SUBSTITUTE(UPPER($BG332),"Y",""))</f>
        <v>0</v>
      </c>
      <c r="DI332" s="116">
        <f t="shared" ref="DI332:DI395" si="700">LEN($BG332)-LEN(SUBSTITUTE(UPPER($BG332),"Z",""))</f>
        <v>0</v>
      </c>
      <c r="DJ332" s="116">
        <f t="shared" ref="DJ332:DJ395" si="701">LEN($BG332)-LEN(SUBSTITUTE($BG332,"0",""))</f>
        <v>0</v>
      </c>
      <c r="DK332" s="116">
        <f t="shared" ref="DK332:DK395" si="702">LEN($BG332)-LEN(SUBSTITUTE($BG332,"1",""))</f>
        <v>0</v>
      </c>
      <c r="DL332" s="116">
        <f t="shared" ref="DL332:DL395" si="703">LEN($BG332)-LEN(SUBSTITUTE($BG332,"2",""))</f>
        <v>0</v>
      </c>
      <c r="DM332" s="116">
        <f t="shared" ref="DM332:DM395" si="704">LEN($BG332)-LEN(SUBSTITUTE($BG332,"3",""))</f>
        <v>0</v>
      </c>
      <c r="DN332" s="116">
        <f t="shared" ref="DN332:DN395" si="705">LEN($BG332)-LEN(SUBSTITUTE($BG332,"4",""))</f>
        <v>0</v>
      </c>
      <c r="DO332" s="116">
        <f t="shared" ref="DO332:DO395" si="706">LEN($BG332)-LEN(SUBSTITUTE($BG332,"5",""))</f>
        <v>0</v>
      </c>
      <c r="DP332" s="116">
        <f t="shared" ref="DP332:DP395" si="707">LEN($BG332)-LEN(SUBSTITUTE($BG332,"6",""))</f>
        <v>0</v>
      </c>
      <c r="DQ332" s="116">
        <f t="shared" ref="DQ332:DQ395" si="708">LEN($BG332)-LEN(SUBSTITUTE($BG332,"7",""))</f>
        <v>0</v>
      </c>
      <c r="DR332" s="116">
        <f t="shared" ref="DR332:DR395" si="709">LEN($BG332)-LEN(SUBSTITUTE($BG332,"8",""))</f>
        <v>0</v>
      </c>
      <c r="DS332" s="116">
        <f t="shared" ref="DS332:DS395" si="710">LEN($BG332)-LEN(SUBSTITUTE($BG332,"9",""))</f>
        <v>0</v>
      </c>
      <c r="DT332" s="116">
        <f t="shared" si="598"/>
        <v>0</v>
      </c>
      <c r="DU332" s="116">
        <f t="shared" ref="DU332:DU395" si="711">LEN($BG332)-LEN(SUBSTITUTE($BG332,".",""))</f>
        <v>0</v>
      </c>
      <c r="DV332" s="116">
        <f t="shared" si="617"/>
        <v>0</v>
      </c>
      <c r="DW332" s="116">
        <f t="shared" si="618"/>
        <v>0</v>
      </c>
      <c r="DX332" s="114" t="b">
        <f t="shared" si="625"/>
        <v>0</v>
      </c>
      <c r="DY332" s="116" t="str">
        <f t="shared" ref="DY332:DY395" si="712">IF(AND(DV332=DW332,CD332="FAILED CHECKS",DX332=FALSE,DU332&gt;0),"VALID","FAILED CHECKS")</f>
        <v>FAILED CHECKS</v>
      </c>
      <c r="DZ332" s="2"/>
      <c r="EA332" s="105" t="str">
        <f t="shared" si="626"/>
        <v/>
      </c>
      <c r="EB332" s="2"/>
      <c r="EC332" s="105" t="str">
        <f t="shared" si="627"/>
        <v/>
      </c>
      <c r="ED332" s="2"/>
      <c r="EE332" s="105" t="str">
        <f t="shared" si="628"/>
        <v/>
      </c>
      <c r="EF332" s="2"/>
      <c r="EG332" s="6">
        <f t="shared" si="596"/>
        <v>322</v>
      </c>
      <c r="EH332" s="2"/>
      <c r="EI332" s="29" t="str">
        <f>IF(ISBLANK('IP Rules'!P332),"",'IP Rules'!P332)</f>
        <v/>
      </c>
      <c r="EJ332" s="2"/>
      <c r="EK332" s="29" t="str">
        <f>IF(ISBLANK('IP Rules'!R332),"",'IP Rules'!R332)</f>
        <v/>
      </c>
      <c r="EL332" s="2"/>
      <c r="EM332" s="29" t="str">
        <f>IF(ISBLANK('IP Rules'!T332),"",'IP Rules'!T332)</f>
        <v/>
      </c>
      <c r="EN332" s="2"/>
      <c r="EO332" s="7" t="str">
        <f t="shared" si="619"/>
        <v>NO</v>
      </c>
      <c r="EP332" s="7" t="str">
        <f t="shared" si="620"/>
        <v>NO</v>
      </c>
      <c r="EQ332" s="7" t="str">
        <f t="shared" si="621"/>
        <v/>
      </c>
      <c r="ER332" s="7" t="str">
        <f t="shared" si="622"/>
        <v/>
      </c>
      <c r="ES332" s="7" t="str">
        <f>IF(AND(ISNUMBER('IP Rules'!R332),'IP Rules'!R332&gt;=0,'IP Rules'!R332&lt;=65535),"GOOD","BAD")</f>
        <v>BAD</v>
      </c>
      <c r="ET332" s="7" t="str">
        <f>IF(OR(AND(ISNUMBER('IP Rules'!T332),'IP Rules'!T332&gt;=1,'IP Rules'!T332&lt;=65535,'IP Rules'!R332&lt;'IP Rules'!T332),'IP Rules'!T332=""),"GOOD","BAD")</f>
        <v>GOOD</v>
      </c>
      <c r="EU332" s="9" t="str">
        <f t="shared" si="623"/>
        <v/>
      </c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</row>
    <row r="333" spans="1:211" ht="15.75" thickBot="1">
      <c r="A333" s="2"/>
      <c r="B333" s="6">
        <f t="shared" ref="B333:B396" si="713">B332+1</f>
        <v>323</v>
      </c>
      <c r="C333" s="2"/>
      <c r="D333" s="48" t="str">
        <f>IF(ISBLANK('IP Rules'!H333),"",'IP Rules'!H333)</f>
        <v/>
      </c>
      <c r="E333" s="52" t="str">
        <f t="shared" si="629"/>
        <v/>
      </c>
      <c r="F333" s="52" t="str">
        <f t="shared" si="630"/>
        <v/>
      </c>
      <c r="G333" s="52" t="str">
        <f t="shared" si="631"/>
        <v/>
      </c>
      <c r="H333" s="52" t="str">
        <f t="shared" si="632"/>
        <v/>
      </c>
      <c r="I333" s="52" t="str">
        <f t="shared" si="633"/>
        <v/>
      </c>
      <c r="J333" s="52" t="str">
        <f t="shared" si="634"/>
        <v/>
      </c>
      <c r="K333" s="52" t="str">
        <f t="shared" si="635"/>
        <v/>
      </c>
      <c r="L333" s="52" t="str">
        <f t="shared" si="636"/>
        <v/>
      </c>
      <c r="M333" s="2"/>
      <c r="N333" s="52" t="str">
        <f t="shared" si="637"/>
        <v/>
      </c>
      <c r="O333" s="2"/>
      <c r="P333" s="103" t="str">
        <f>IF(UPPER('IP Rules'!H333)="ANY","",IF(LEN(TRIM('IP Rules'!J333))=0,"",'IP Rules'!J333))</f>
        <v/>
      </c>
      <c r="Q333" s="7" t="str">
        <f t="shared" si="638"/>
        <v/>
      </c>
      <c r="R333" s="109" t="str">
        <f t="shared" si="639"/>
        <v>MISSING</v>
      </c>
      <c r="S333" s="109" t="str">
        <f t="shared" si="640"/>
        <v>MISSING</v>
      </c>
      <c r="T333" s="109" t="str">
        <f t="shared" si="641"/>
        <v>MISSING</v>
      </c>
      <c r="U333" s="110" t="str">
        <f t="shared" si="642"/>
        <v>ERROR</v>
      </c>
      <c r="V333" s="111" t="str">
        <f t="shared" si="643"/>
        <v>ERROR</v>
      </c>
      <c r="W333" s="111" t="str">
        <f t="shared" si="644"/>
        <v>ERROR</v>
      </c>
      <c r="X333" s="111" t="str">
        <f t="shared" si="645"/>
        <v>ERROR</v>
      </c>
      <c r="Y333" s="109" t="str">
        <f t="shared" si="646"/>
        <v>ERROR</v>
      </c>
      <c r="Z333" s="110" t="str">
        <f t="shared" si="647"/>
        <v>ERROR</v>
      </c>
      <c r="AA333" s="109" t="str">
        <f t="shared" si="648"/>
        <v>ERROR</v>
      </c>
      <c r="AB333" s="109" t="str">
        <f t="shared" si="649"/>
        <v>ERROR</v>
      </c>
      <c r="AC333" s="109" t="str">
        <f t="shared" si="650"/>
        <v>ERROR</v>
      </c>
      <c r="AD333" s="109" t="str">
        <f t="shared" si="651"/>
        <v>ERROR</v>
      </c>
      <c r="AE333" s="110" t="str">
        <f t="shared" si="652"/>
        <v>ERROR</v>
      </c>
      <c r="AF333" s="7" t="str">
        <f t="shared" si="653"/>
        <v/>
      </c>
      <c r="AG333" s="104" t="str">
        <f t="shared" si="654"/>
        <v/>
      </c>
      <c r="AH333" s="104" t="str">
        <f t="shared" si="655"/>
        <v/>
      </c>
      <c r="AI333" s="104" t="str">
        <f t="shared" si="656"/>
        <v/>
      </c>
      <c r="AJ333" s="114" t="str">
        <f>IF(AND(Q333&lt;&gt;"ERROR",UPPER('IP Rules'!D333)="GLOBAL",UPPER(N333)="ANY"),"All_IPs","")</f>
        <v/>
      </c>
      <c r="AK333" s="114" t="str">
        <f>IF(AND(Q333&lt;&gt;"ERROR",UPPER('IP Rules'!D333)="NATIONAL",UPPER(N333)="ANY"),"GRP_ALL_CNSP_SUBNETS","")</f>
        <v/>
      </c>
      <c r="AL333" s="104" t="str">
        <f>IF(LEN(TRIM(D333))=0,"",IF(AND(Q333&lt;&gt;"ERROR",UPPER('IP Rules'!H333)&lt;&gt;"ANY"),AI333&amp;N333&amp;"_"&amp;AG333,""))</f>
        <v/>
      </c>
      <c r="AM333" s="109" t="str">
        <f t="shared" si="657"/>
        <v>FAILED CHECKS</v>
      </c>
      <c r="AN333" s="2"/>
      <c r="AO333" s="62" t="str">
        <f t="shared" si="624"/>
        <v/>
      </c>
      <c r="AP333" s="26"/>
      <c r="AQ333" s="62" t="str">
        <f t="shared" si="658"/>
        <v/>
      </c>
      <c r="AR333" s="26"/>
      <c r="AS333" s="6">
        <f>'IP Rules'!F333</f>
        <v>0</v>
      </c>
      <c r="AT333" s="2"/>
      <c r="AU333" s="6">
        <f t="shared" si="659"/>
        <v>323</v>
      </c>
      <c r="AV333" s="2"/>
      <c r="AW333" s="46" t="str">
        <f>IF(ISBLANK('IP Rules'!L333),"",'IP Rules'!L333)</f>
        <v/>
      </c>
      <c r="AX333" s="2"/>
      <c r="AY333" s="52" t="str">
        <f t="shared" si="660"/>
        <v/>
      </c>
      <c r="AZ333" s="52" t="str">
        <f t="shared" si="661"/>
        <v/>
      </c>
      <c r="BA333" s="52" t="str">
        <f t="shared" si="662"/>
        <v/>
      </c>
      <c r="BB333" s="52" t="str">
        <f t="shared" si="663"/>
        <v/>
      </c>
      <c r="BC333" s="52" t="str">
        <f t="shared" si="664"/>
        <v/>
      </c>
      <c r="BD333" s="52" t="str">
        <f t="shared" si="665"/>
        <v/>
      </c>
      <c r="BE333" s="52" t="str">
        <f t="shared" si="666"/>
        <v/>
      </c>
      <c r="BF333" s="52" t="str">
        <f t="shared" si="667"/>
        <v/>
      </c>
      <c r="BG333" s="52" t="str">
        <f t="shared" si="668"/>
        <v/>
      </c>
      <c r="BH333" s="2"/>
      <c r="BI333" s="103" t="str">
        <f>IF(ISBLANK('IP Rules'!N333),"",'IP Rules'!N333)</f>
        <v/>
      </c>
      <c r="BJ333" s="110" t="str">
        <f t="shared" si="599"/>
        <v/>
      </c>
      <c r="BK333" s="109" t="str">
        <f t="shared" si="600"/>
        <v>MISSING</v>
      </c>
      <c r="BL333" s="109" t="str">
        <f t="shared" si="601"/>
        <v>MISSING</v>
      </c>
      <c r="BM333" s="109" t="str">
        <f t="shared" si="602"/>
        <v>MISSING</v>
      </c>
      <c r="BN333" s="110" t="str">
        <f t="shared" si="603"/>
        <v>ERROR</v>
      </c>
      <c r="BO333" s="111" t="str">
        <f t="shared" si="604"/>
        <v>ERROR</v>
      </c>
      <c r="BP333" s="111" t="str">
        <f t="shared" si="605"/>
        <v>ERROR</v>
      </c>
      <c r="BQ333" s="111" t="str">
        <f t="shared" si="606"/>
        <v>ERROR</v>
      </c>
      <c r="BR333" s="109" t="str">
        <f t="shared" si="607"/>
        <v>ERROR</v>
      </c>
      <c r="BS333" s="110" t="str">
        <f t="shared" si="608"/>
        <v>ERROR</v>
      </c>
      <c r="BT333" s="109" t="str">
        <f t="shared" si="669"/>
        <v>ERROR</v>
      </c>
      <c r="BU333" s="109" t="str">
        <f t="shared" si="670"/>
        <v>ERROR</v>
      </c>
      <c r="BV333" s="109" t="str">
        <f t="shared" si="671"/>
        <v>ERROR</v>
      </c>
      <c r="BW333" s="109" t="str">
        <f t="shared" si="672"/>
        <v>ERROR</v>
      </c>
      <c r="BX333" s="110" t="str">
        <f t="shared" si="609"/>
        <v>ERROR</v>
      </c>
      <c r="BY333" s="110" t="str">
        <f t="shared" si="597"/>
        <v/>
      </c>
      <c r="BZ333" s="117" t="str">
        <f t="shared" si="673"/>
        <v>OK</v>
      </c>
      <c r="CA333" s="104" t="str">
        <f t="shared" si="610"/>
        <v/>
      </c>
      <c r="CB333" s="104" t="str">
        <f t="shared" si="611"/>
        <v/>
      </c>
      <c r="CC333" s="104" t="str">
        <f t="shared" si="612"/>
        <v/>
      </c>
      <c r="CD333" s="109" t="str">
        <f t="shared" si="674"/>
        <v>FAILED CHECKS</v>
      </c>
      <c r="CE333" s="22"/>
      <c r="CF333" s="116" t="str">
        <f t="shared" si="613"/>
        <v>ERROR</v>
      </c>
      <c r="CG333" s="116" t="str">
        <f t="shared" si="614"/>
        <v>-</v>
      </c>
      <c r="CH333" s="116" t="str">
        <f t="shared" si="615"/>
        <v>-</v>
      </c>
      <c r="CI333" s="116" t="str">
        <f t="shared" si="616"/>
        <v>-</v>
      </c>
      <c r="CJ333" s="116">
        <f t="shared" si="675"/>
        <v>0</v>
      </c>
      <c r="CK333" s="116">
        <f t="shared" si="676"/>
        <v>0</v>
      </c>
      <c r="CL333" s="116">
        <f t="shared" si="677"/>
        <v>0</v>
      </c>
      <c r="CM333" s="116">
        <f t="shared" si="678"/>
        <v>0</v>
      </c>
      <c r="CN333" s="116">
        <f t="shared" si="679"/>
        <v>0</v>
      </c>
      <c r="CO333" s="116">
        <f t="shared" si="680"/>
        <v>0</v>
      </c>
      <c r="CP333" s="116">
        <f t="shared" si="681"/>
        <v>0</v>
      </c>
      <c r="CQ333" s="116">
        <f t="shared" si="682"/>
        <v>0</v>
      </c>
      <c r="CR333" s="116">
        <f t="shared" si="683"/>
        <v>0</v>
      </c>
      <c r="CS333" s="116">
        <f t="shared" si="684"/>
        <v>0</v>
      </c>
      <c r="CT333" s="116">
        <f t="shared" si="685"/>
        <v>0</v>
      </c>
      <c r="CU333" s="116">
        <f t="shared" si="686"/>
        <v>0</v>
      </c>
      <c r="CV333" s="116">
        <f t="shared" si="687"/>
        <v>0</v>
      </c>
      <c r="CW333" s="116">
        <f t="shared" si="688"/>
        <v>0</v>
      </c>
      <c r="CX333" s="116">
        <f t="shared" si="689"/>
        <v>0</v>
      </c>
      <c r="CY333" s="116">
        <f t="shared" si="690"/>
        <v>0</v>
      </c>
      <c r="CZ333" s="116">
        <f t="shared" si="691"/>
        <v>0</v>
      </c>
      <c r="DA333" s="116">
        <f t="shared" si="692"/>
        <v>0</v>
      </c>
      <c r="DB333" s="116">
        <f t="shared" si="693"/>
        <v>0</v>
      </c>
      <c r="DC333" s="116">
        <f t="shared" si="694"/>
        <v>0</v>
      </c>
      <c r="DD333" s="116">
        <f t="shared" si="695"/>
        <v>0</v>
      </c>
      <c r="DE333" s="116">
        <f t="shared" si="696"/>
        <v>0</v>
      </c>
      <c r="DF333" s="116">
        <f t="shared" si="697"/>
        <v>0</v>
      </c>
      <c r="DG333" s="116">
        <f t="shared" si="698"/>
        <v>0</v>
      </c>
      <c r="DH333" s="116">
        <f t="shared" si="699"/>
        <v>0</v>
      </c>
      <c r="DI333" s="116">
        <f t="shared" si="700"/>
        <v>0</v>
      </c>
      <c r="DJ333" s="116">
        <f t="shared" si="701"/>
        <v>0</v>
      </c>
      <c r="DK333" s="116">
        <f t="shared" si="702"/>
        <v>0</v>
      </c>
      <c r="DL333" s="116">
        <f t="shared" si="703"/>
        <v>0</v>
      </c>
      <c r="DM333" s="116">
        <f t="shared" si="704"/>
        <v>0</v>
      </c>
      <c r="DN333" s="116">
        <f t="shared" si="705"/>
        <v>0</v>
      </c>
      <c r="DO333" s="116">
        <f t="shared" si="706"/>
        <v>0</v>
      </c>
      <c r="DP333" s="116">
        <f t="shared" si="707"/>
        <v>0</v>
      </c>
      <c r="DQ333" s="116">
        <f t="shared" si="708"/>
        <v>0</v>
      </c>
      <c r="DR333" s="116">
        <f t="shared" si="709"/>
        <v>0</v>
      </c>
      <c r="DS333" s="116">
        <f t="shared" si="710"/>
        <v>0</v>
      </c>
      <c r="DT333" s="116">
        <f t="shared" si="598"/>
        <v>0</v>
      </c>
      <c r="DU333" s="116">
        <f t="shared" si="711"/>
        <v>0</v>
      </c>
      <c r="DV333" s="116">
        <f t="shared" si="617"/>
        <v>0</v>
      </c>
      <c r="DW333" s="116">
        <f t="shared" si="618"/>
        <v>0</v>
      </c>
      <c r="DX333" s="114" t="b">
        <f t="shared" si="625"/>
        <v>0</v>
      </c>
      <c r="DY333" s="116" t="str">
        <f t="shared" si="712"/>
        <v>FAILED CHECKS</v>
      </c>
      <c r="DZ333" s="2"/>
      <c r="EA333" s="105" t="str">
        <f t="shared" si="626"/>
        <v/>
      </c>
      <c r="EB333" s="2"/>
      <c r="EC333" s="105" t="str">
        <f t="shared" si="627"/>
        <v/>
      </c>
      <c r="ED333" s="2"/>
      <c r="EE333" s="105" t="str">
        <f t="shared" si="628"/>
        <v/>
      </c>
      <c r="EF333" s="2"/>
      <c r="EG333" s="6">
        <f t="shared" ref="EG333:EG396" si="714">EG332+1</f>
        <v>323</v>
      </c>
      <c r="EH333" s="2"/>
      <c r="EI333" s="29" t="str">
        <f>IF(ISBLANK('IP Rules'!P333),"",'IP Rules'!P333)</f>
        <v/>
      </c>
      <c r="EJ333" s="2"/>
      <c r="EK333" s="29" t="str">
        <f>IF(ISBLANK('IP Rules'!R333),"",'IP Rules'!R333)</f>
        <v/>
      </c>
      <c r="EL333" s="2"/>
      <c r="EM333" s="29" t="str">
        <f>IF(ISBLANK('IP Rules'!T333),"",'IP Rules'!T333)</f>
        <v/>
      </c>
      <c r="EN333" s="2"/>
      <c r="EO333" s="7" t="str">
        <f t="shared" si="619"/>
        <v>NO</v>
      </c>
      <c r="EP333" s="7" t="str">
        <f t="shared" si="620"/>
        <v>NO</v>
      </c>
      <c r="EQ333" s="7" t="str">
        <f t="shared" si="621"/>
        <v/>
      </c>
      <c r="ER333" s="7" t="str">
        <f t="shared" si="622"/>
        <v/>
      </c>
      <c r="ES333" s="7" t="str">
        <f>IF(AND(ISNUMBER('IP Rules'!R333),'IP Rules'!R333&gt;=0,'IP Rules'!R333&lt;=65535),"GOOD","BAD")</f>
        <v>BAD</v>
      </c>
      <c r="ET333" s="7" t="str">
        <f>IF(OR(AND(ISNUMBER('IP Rules'!T333),'IP Rules'!T333&gt;=1,'IP Rules'!T333&lt;=65535,'IP Rules'!R333&lt;'IP Rules'!T333),'IP Rules'!T333=""),"GOOD","BAD")</f>
        <v>GOOD</v>
      </c>
      <c r="EU333" s="9" t="str">
        <f t="shared" si="623"/>
        <v/>
      </c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</row>
    <row r="334" spans="1:211" ht="15.75" thickBot="1">
      <c r="A334" s="2"/>
      <c r="B334" s="6">
        <f t="shared" si="713"/>
        <v>324</v>
      </c>
      <c r="C334" s="2"/>
      <c r="D334" s="48" t="str">
        <f>IF(ISBLANK('IP Rules'!H334),"",'IP Rules'!H334)</f>
        <v/>
      </c>
      <c r="E334" s="52" t="str">
        <f t="shared" si="629"/>
        <v/>
      </c>
      <c r="F334" s="52" t="str">
        <f t="shared" si="630"/>
        <v/>
      </c>
      <c r="G334" s="52" t="str">
        <f t="shared" si="631"/>
        <v/>
      </c>
      <c r="H334" s="52" t="str">
        <f t="shared" si="632"/>
        <v/>
      </c>
      <c r="I334" s="52" t="str">
        <f t="shared" si="633"/>
        <v/>
      </c>
      <c r="J334" s="52" t="str">
        <f t="shared" si="634"/>
        <v/>
      </c>
      <c r="K334" s="52" t="str">
        <f t="shared" si="635"/>
        <v/>
      </c>
      <c r="L334" s="52" t="str">
        <f t="shared" si="636"/>
        <v/>
      </c>
      <c r="M334" s="2"/>
      <c r="N334" s="52" t="str">
        <f t="shared" si="637"/>
        <v/>
      </c>
      <c r="O334" s="2"/>
      <c r="P334" s="103" t="str">
        <f>IF(UPPER('IP Rules'!H334)="ANY","",IF(LEN(TRIM('IP Rules'!J334))=0,"",'IP Rules'!J334))</f>
        <v/>
      </c>
      <c r="Q334" s="7" t="str">
        <f t="shared" si="638"/>
        <v/>
      </c>
      <c r="R334" s="109" t="str">
        <f t="shared" si="639"/>
        <v>MISSING</v>
      </c>
      <c r="S334" s="109" t="str">
        <f t="shared" si="640"/>
        <v>MISSING</v>
      </c>
      <c r="T334" s="109" t="str">
        <f t="shared" si="641"/>
        <v>MISSING</v>
      </c>
      <c r="U334" s="110" t="str">
        <f t="shared" si="642"/>
        <v>ERROR</v>
      </c>
      <c r="V334" s="111" t="str">
        <f t="shared" si="643"/>
        <v>ERROR</v>
      </c>
      <c r="W334" s="111" t="str">
        <f t="shared" si="644"/>
        <v>ERROR</v>
      </c>
      <c r="X334" s="111" t="str">
        <f t="shared" si="645"/>
        <v>ERROR</v>
      </c>
      <c r="Y334" s="109" t="str">
        <f t="shared" si="646"/>
        <v>ERROR</v>
      </c>
      <c r="Z334" s="110" t="str">
        <f t="shared" si="647"/>
        <v>ERROR</v>
      </c>
      <c r="AA334" s="109" t="str">
        <f t="shared" si="648"/>
        <v>ERROR</v>
      </c>
      <c r="AB334" s="109" t="str">
        <f t="shared" si="649"/>
        <v>ERROR</v>
      </c>
      <c r="AC334" s="109" t="str">
        <f t="shared" si="650"/>
        <v>ERROR</v>
      </c>
      <c r="AD334" s="109" t="str">
        <f t="shared" si="651"/>
        <v>ERROR</v>
      </c>
      <c r="AE334" s="110" t="str">
        <f t="shared" si="652"/>
        <v>ERROR</v>
      </c>
      <c r="AF334" s="7" t="str">
        <f t="shared" si="653"/>
        <v/>
      </c>
      <c r="AG334" s="104" t="str">
        <f t="shared" si="654"/>
        <v/>
      </c>
      <c r="AH334" s="104" t="str">
        <f t="shared" si="655"/>
        <v/>
      </c>
      <c r="AI334" s="104" t="str">
        <f t="shared" si="656"/>
        <v/>
      </c>
      <c r="AJ334" s="114" t="str">
        <f>IF(AND(Q334&lt;&gt;"ERROR",UPPER('IP Rules'!D334)="GLOBAL",UPPER(N334)="ANY"),"All_IPs","")</f>
        <v/>
      </c>
      <c r="AK334" s="114" t="str">
        <f>IF(AND(Q334&lt;&gt;"ERROR",UPPER('IP Rules'!D334)="NATIONAL",UPPER(N334)="ANY"),"GRP_ALL_CNSP_SUBNETS","")</f>
        <v/>
      </c>
      <c r="AL334" s="104" t="str">
        <f>IF(LEN(TRIM(D334))=0,"",IF(AND(Q334&lt;&gt;"ERROR",UPPER('IP Rules'!H334)&lt;&gt;"ANY"),AI334&amp;N334&amp;"_"&amp;AG334,""))</f>
        <v/>
      </c>
      <c r="AM334" s="109" t="str">
        <f t="shared" si="657"/>
        <v>FAILED CHECKS</v>
      </c>
      <c r="AN334" s="2"/>
      <c r="AO334" s="62" t="str">
        <f t="shared" si="624"/>
        <v/>
      </c>
      <c r="AP334" s="26"/>
      <c r="AQ334" s="62" t="str">
        <f t="shared" si="658"/>
        <v/>
      </c>
      <c r="AR334" s="26"/>
      <c r="AS334" s="6">
        <f>'IP Rules'!F334</f>
        <v>0</v>
      </c>
      <c r="AT334" s="2"/>
      <c r="AU334" s="6">
        <f t="shared" si="659"/>
        <v>324</v>
      </c>
      <c r="AV334" s="2"/>
      <c r="AW334" s="46" t="str">
        <f>IF(ISBLANK('IP Rules'!L334),"",'IP Rules'!L334)</f>
        <v/>
      </c>
      <c r="AX334" s="2"/>
      <c r="AY334" s="52" t="str">
        <f t="shared" si="660"/>
        <v/>
      </c>
      <c r="AZ334" s="52" t="str">
        <f t="shared" si="661"/>
        <v/>
      </c>
      <c r="BA334" s="52" t="str">
        <f t="shared" si="662"/>
        <v/>
      </c>
      <c r="BB334" s="52" t="str">
        <f t="shared" si="663"/>
        <v/>
      </c>
      <c r="BC334" s="52" t="str">
        <f t="shared" si="664"/>
        <v/>
      </c>
      <c r="BD334" s="52" t="str">
        <f t="shared" si="665"/>
        <v/>
      </c>
      <c r="BE334" s="52" t="str">
        <f t="shared" si="666"/>
        <v/>
      </c>
      <c r="BF334" s="52" t="str">
        <f t="shared" si="667"/>
        <v/>
      </c>
      <c r="BG334" s="52" t="str">
        <f t="shared" si="668"/>
        <v/>
      </c>
      <c r="BH334" s="2"/>
      <c r="BI334" s="103" t="str">
        <f>IF(ISBLANK('IP Rules'!N334),"",'IP Rules'!N334)</f>
        <v/>
      </c>
      <c r="BJ334" s="110" t="str">
        <f t="shared" si="599"/>
        <v/>
      </c>
      <c r="BK334" s="109" t="str">
        <f t="shared" si="600"/>
        <v>MISSING</v>
      </c>
      <c r="BL334" s="109" t="str">
        <f t="shared" si="601"/>
        <v>MISSING</v>
      </c>
      <c r="BM334" s="109" t="str">
        <f t="shared" si="602"/>
        <v>MISSING</v>
      </c>
      <c r="BN334" s="110" t="str">
        <f t="shared" si="603"/>
        <v>ERROR</v>
      </c>
      <c r="BO334" s="111" t="str">
        <f t="shared" si="604"/>
        <v>ERROR</v>
      </c>
      <c r="BP334" s="111" t="str">
        <f t="shared" si="605"/>
        <v>ERROR</v>
      </c>
      <c r="BQ334" s="111" t="str">
        <f t="shared" si="606"/>
        <v>ERROR</v>
      </c>
      <c r="BR334" s="109" t="str">
        <f t="shared" si="607"/>
        <v>ERROR</v>
      </c>
      <c r="BS334" s="110" t="str">
        <f t="shared" si="608"/>
        <v>ERROR</v>
      </c>
      <c r="BT334" s="109" t="str">
        <f t="shared" si="669"/>
        <v>ERROR</v>
      </c>
      <c r="BU334" s="109" t="str">
        <f t="shared" si="670"/>
        <v>ERROR</v>
      </c>
      <c r="BV334" s="109" t="str">
        <f t="shared" si="671"/>
        <v>ERROR</v>
      </c>
      <c r="BW334" s="109" t="str">
        <f t="shared" si="672"/>
        <v>ERROR</v>
      </c>
      <c r="BX334" s="110" t="str">
        <f t="shared" si="609"/>
        <v>ERROR</v>
      </c>
      <c r="BY334" s="110" t="str">
        <f t="shared" si="597"/>
        <v/>
      </c>
      <c r="BZ334" s="117" t="str">
        <f t="shared" si="673"/>
        <v>OK</v>
      </c>
      <c r="CA334" s="104" t="str">
        <f t="shared" si="610"/>
        <v/>
      </c>
      <c r="CB334" s="104" t="str">
        <f t="shared" si="611"/>
        <v/>
      </c>
      <c r="CC334" s="104" t="str">
        <f t="shared" si="612"/>
        <v/>
      </c>
      <c r="CD334" s="109" t="str">
        <f t="shared" si="674"/>
        <v>FAILED CHECKS</v>
      </c>
      <c r="CE334" s="22"/>
      <c r="CF334" s="116" t="str">
        <f t="shared" si="613"/>
        <v>ERROR</v>
      </c>
      <c r="CG334" s="116" t="str">
        <f t="shared" si="614"/>
        <v>-</v>
      </c>
      <c r="CH334" s="116" t="str">
        <f t="shared" si="615"/>
        <v>-</v>
      </c>
      <c r="CI334" s="116" t="str">
        <f t="shared" si="616"/>
        <v>-</v>
      </c>
      <c r="CJ334" s="116">
        <f t="shared" si="675"/>
        <v>0</v>
      </c>
      <c r="CK334" s="116">
        <f t="shared" si="676"/>
        <v>0</v>
      </c>
      <c r="CL334" s="116">
        <f t="shared" si="677"/>
        <v>0</v>
      </c>
      <c r="CM334" s="116">
        <f t="shared" si="678"/>
        <v>0</v>
      </c>
      <c r="CN334" s="116">
        <f t="shared" si="679"/>
        <v>0</v>
      </c>
      <c r="CO334" s="116">
        <f t="shared" si="680"/>
        <v>0</v>
      </c>
      <c r="CP334" s="116">
        <f t="shared" si="681"/>
        <v>0</v>
      </c>
      <c r="CQ334" s="116">
        <f t="shared" si="682"/>
        <v>0</v>
      </c>
      <c r="CR334" s="116">
        <f t="shared" si="683"/>
        <v>0</v>
      </c>
      <c r="CS334" s="116">
        <f t="shared" si="684"/>
        <v>0</v>
      </c>
      <c r="CT334" s="116">
        <f t="shared" si="685"/>
        <v>0</v>
      </c>
      <c r="CU334" s="116">
        <f t="shared" si="686"/>
        <v>0</v>
      </c>
      <c r="CV334" s="116">
        <f t="shared" si="687"/>
        <v>0</v>
      </c>
      <c r="CW334" s="116">
        <f t="shared" si="688"/>
        <v>0</v>
      </c>
      <c r="CX334" s="116">
        <f t="shared" si="689"/>
        <v>0</v>
      </c>
      <c r="CY334" s="116">
        <f t="shared" si="690"/>
        <v>0</v>
      </c>
      <c r="CZ334" s="116">
        <f t="shared" si="691"/>
        <v>0</v>
      </c>
      <c r="DA334" s="116">
        <f t="shared" si="692"/>
        <v>0</v>
      </c>
      <c r="DB334" s="116">
        <f t="shared" si="693"/>
        <v>0</v>
      </c>
      <c r="DC334" s="116">
        <f t="shared" si="694"/>
        <v>0</v>
      </c>
      <c r="DD334" s="116">
        <f t="shared" si="695"/>
        <v>0</v>
      </c>
      <c r="DE334" s="116">
        <f t="shared" si="696"/>
        <v>0</v>
      </c>
      <c r="DF334" s="116">
        <f t="shared" si="697"/>
        <v>0</v>
      </c>
      <c r="DG334" s="116">
        <f t="shared" si="698"/>
        <v>0</v>
      </c>
      <c r="DH334" s="116">
        <f t="shared" si="699"/>
        <v>0</v>
      </c>
      <c r="DI334" s="116">
        <f t="shared" si="700"/>
        <v>0</v>
      </c>
      <c r="DJ334" s="116">
        <f t="shared" si="701"/>
        <v>0</v>
      </c>
      <c r="DK334" s="116">
        <f t="shared" si="702"/>
        <v>0</v>
      </c>
      <c r="DL334" s="116">
        <f t="shared" si="703"/>
        <v>0</v>
      </c>
      <c r="DM334" s="116">
        <f t="shared" si="704"/>
        <v>0</v>
      </c>
      <c r="DN334" s="116">
        <f t="shared" si="705"/>
        <v>0</v>
      </c>
      <c r="DO334" s="116">
        <f t="shared" si="706"/>
        <v>0</v>
      </c>
      <c r="DP334" s="116">
        <f t="shared" si="707"/>
        <v>0</v>
      </c>
      <c r="DQ334" s="116">
        <f t="shared" si="708"/>
        <v>0</v>
      </c>
      <c r="DR334" s="116">
        <f t="shared" si="709"/>
        <v>0</v>
      </c>
      <c r="DS334" s="116">
        <f t="shared" si="710"/>
        <v>0</v>
      </c>
      <c r="DT334" s="116">
        <f t="shared" si="598"/>
        <v>0</v>
      </c>
      <c r="DU334" s="116">
        <f t="shared" si="711"/>
        <v>0</v>
      </c>
      <c r="DV334" s="116">
        <f t="shared" si="617"/>
        <v>0</v>
      </c>
      <c r="DW334" s="116">
        <f t="shared" si="618"/>
        <v>0</v>
      </c>
      <c r="DX334" s="114" t="b">
        <f t="shared" si="625"/>
        <v>0</v>
      </c>
      <c r="DY334" s="116" t="str">
        <f t="shared" si="712"/>
        <v>FAILED CHECKS</v>
      </c>
      <c r="DZ334" s="2"/>
      <c r="EA334" s="105" t="str">
        <f t="shared" si="626"/>
        <v/>
      </c>
      <c r="EB334" s="2"/>
      <c r="EC334" s="105" t="str">
        <f t="shared" si="627"/>
        <v/>
      </c>
      <c r="ED334" s="2"/>
      <c r="EE334" s="105" t="str">
        <f t="shared" si="628"/>
        <v/>
      </c>
      <c r="EF334" s="2"/>
      <c r="EG334" s="6">
        <f t="shared" si="714"/>
        <v>324</v>
      </c>
      <c r="EH334" s="2"/>
      <c r="EI334" s="29" t="str">
        <f>IF(ISBLANK('IP Rules'!P334),"",'IP Rules'!P334)</f>
        <v/>
      </c>
      <c r="EJ334" s="2"/>
      <c r="EK334" s="29" t="str">
        <f>IF(ISBLANK('IP Rules'!R334),"",'IP Rules'!R334)</f>
        <v/>
      </c>
      <c r="EL334" s="2"/>
      <c r="EM334" s="29" t="str">
        <f>IF(ISBLANK('IP Rules'!T334),"",'IP Rules'!T334)</f>
        <v/>
      </c>
      <c r="EN334" s="2"/>
      <c r="EO334" s="7" t="str">
        <f t="shared" si="619"/>
        <v>NO</v>
      </c>
      <c r="EP334" s="7" t="str">
        <f t="shared" si="620"/>
        <v>NO</v>
      </c>
      <c r="EQ334" s="7" t="str">
        <f t="shared" si="621"/>
        <v/>
      </c>
      <c r="ER334" s="7" t="str">
        <f t="shared" si="622"/>
        <v/>
      </c>
      <c r="ES334" s="7" t="str">
        <f>IF(AND(ISNUMBER('IP Rules'!R334),'IP Rules'!R334&gt;=0,'IP Rules'!R334&lt;=65535),"GOOD","BAD")</f>
        <v>BAD</v>
      </c>
      <c r="ET334" s="7" t="str">
        <f>IF(OR(AND(ISNUMBER('IP Rules'!T334),'IP Rules'!T334&gt;=1,'IP Rules'!T334&lt;=65535,'IP Rules'!R334&lt;'IP Rules'!T334),'IP Rules'!T334=""),"GOOD","BAD")</f>
        <v>GOOD</v>
      </c>
      <c r="EU334" s="9" t="str">
        <f t="shared" si="623"/>
        <v/>
      </c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</row>
    <row r="335" spans="1:211" ht="15.75" thickBot="1">
      <c r="A335" s="2"/>
      <c r="B335" s="6">
        <f t="shared" si="713"/>
        <v>325</v>
      </c>
      <c r="C335" s="2"/>
      <c r="D335" s="48" t="str">
        <f>IF(ISBLANK('IP Rules'!H335),"",'IP Rules'!H335)</f>
        <v/>
      </c>
      <c r="E335" s="52" t="str">
        <f t="shared" si="629"/>
        <v/>
      </c>
      <c r="F335" s="52" t="str">
        <f t="shared" si="630"/>
        <v/>
      </c>
      <c r="G335" s="52" t="str">
        <f t="shared" si="631"/>
        <v/>
      </c>
      <c r="H335" s="52" t="str">
        <f t="shared" si="632"/>
        <v/>
      </c>
      <c r="I335" s="52" t="str">
        <f t="shared" si="633"/>
        <v/>
      </c>
      <c r="J335" s="52" t="str">
        <f t="shared" si="634"/>
        <v/>
      </c>
      <c r="K335" s="52" t="str">
        <f t="shared" si="635"/>
        <v/>
      </c>
      <c r="L335" s="52" t="str">
        <f t="shared" si="636"/>
        <v/>
      </c>
      <c r="M335" s="2"/>
      <c r="N335" s="52" t="str">
        <f t="shared" si="637"/>
        <v/>
      </c>
      <c r="O335" s="2"/>
      <c r="P335" s="103" t="str">
        <f>IF(UPPER('IP Rules'!H335)="ANY","",IF(LEN(TRIM('IP Rules'!J335))=0,"",'IP Rules'!J335))</f>
        <v/>
      </c>
      <c r="Q335" s="7" t="str">
        <f t="shared" si="638"/>
        <v/>
      </c>
      <c r="R335" s="109" t="str">
        <f t="shared" si="639"/>
        <v>MISSING</v>
      </c>
      <c r="S335" s="109" t="str">
        <f t="shared" si="640"/>
        <v>MISSING</v>
      </c>
      <c r="T335" s="109" t="str">
        <f t="shared" si="641"/>
        <v>MISSING</v>
      </c>
      <c r="U335" s="110" t="str">
        <f t="shared" si="642"/>
        <v>ERROR</v>
      </c>
      <c r="V335" s="111" t="str">
        <f t="shared" si="643"/>
        <v>ERROR</v>
      </c>
      <c r="W335" s="111" t="str">
        <f t="shared" si="644"/>
        <v>ERROR</v>
      </c>
      <c r="X335" s="111" t="str">
        <f t="shared" si="645"/>
        <v>ERROR</v>
      </c>
      <c r="Y335" s="109" t="str">
        <f t="shared" si="646"/>
        <v>ERROR</v>
      </c>
      <c r="Z335" s="110" t="str">
        <f t="shared" si="647"/>
        <v>ERROR</v>
      </c>
      <c r="AA335" s="109" t="str">
        <f t="shared" si="648"/>
        <v>ERROR</v>
      </c>
      <c r="AB335" s="109" t="str">
        <f t="shared" si="649"/>
        <v>ERROR</v>
      </c>
      <c r="AC335" s="109" t="str">
        <f t="shared" si="650"/>
        <v>ERROR</v>
      </c>
      <c r="AD335" s="109" t="str">
        <f t="shared" si="651"/>
        <v>ERROR</v>
      </c>
      <c r="AE335" s="110" t="str">
        <f t="shared" si="652"/>
        <v>ERROR</v>
      </c>
      <c r="AF335" s="7" t="str">
        <f t="shared" si="653"/>
        <v/>
      </c>
      <c r="AG335" s="104" t="str">
        <f t="shared" si="654"/>
        <v/>
      </c>
      <c r="AH335" s="104" t="str">
        <f t="shared" si="655"/>
        <v/>
      </c>
      <c r="AI335" s="104" t="str">
        <f t="shared" si="656"/>
        <v/>
      </c>
      <c r="AJ335" s="114" t="str">
        <f>IF(AND(Q335&lt;&gt;"ERROR",UPPER('IP Rules'!D335)="GLOBAL",UPPER(N335)="ANY"),"All_IPs","")</f>
        <v/>
      </c>
      <c r="AK335" s="114" t="str">
        <f>IF(AND(Q335&lt;&gt;"ERROR",UPPER('IP Rules'!D335)="NATIONAL",UPPER(N335)="ANY"),"GRP_ALL_CNSP_SUBNETS","")</f>
        <v/>
      </c>
      <c r="AL335" s="104" t="str">
        <f>IF(LEN(TRIM(D335))=0,"",IF(AND(Q335&lt;&gt;"ERROR",UPPER('IP Rules'!H335)&lt;&gt;"ANY"),AI335&amp;N335&amp;"_"&amp;AG335,""))</f>
        <v/>
      </c>
      <c r="AM335" s="109" t="str">
        <f t="shared" si="657"/>
        <v>FAILED CHECKS</v>
      </c>
      <c r="AN335" s="2"/>
      <c r="AO335" s="62" t="str">
        <f t="shared" si="624"/>
        <v/>
      </c>
      <c r="AP335" s="26"/>
      <c r="AQ335" s="62" t="str">
        <f t="shared" si="658"/>
        <v/>
      </c>
      <c r="AR335" s="26"/>
      <c r="AS335" s="6">
        <f>'IP Rules'!F335</f>
        <v>0</v>
      </c>
      <c r="AT335" s="2"/>
      <c r="AU335" s="6">
        <f t="shared" si="659"/>
        <v>325</v>
      </c>
      <c r="AV335" s="2"/>
      <c r="AW335" s="46" t="str">
        <f>IF(ISBLANK('IP Rules'!L335),"",'IP Rules'!L335)</f>
        <v/>
      </c>
      <c r="AX335" s="2"/>
      <c r="AY335" s="52" t="str">
        <f t="shared" si="660"/>
        <v/>
      </c>
      <c r="AZ335" s="52" t="str">
        <f t="shared" si="661"/>
        <v/>
      </c>
      <c r="BA335" s="52" t="str">
        <f t="shared" si="662"/>
        <v/>
      </c>
      <c r="BB335" s="52" t="str">
        <f t="shared" si="663"/>
        <v/>
      </c>
      <c r="BC335" s="52" t="str">
        <f t="shared" si="664"/>
        <v/>
      </c>
      <c r="BD335" s="52" t="str">
        <f t="shared" si="665"/>
        <v/>
      </c>
      <c r="BE335" s="52" t="str">
        <f t="shared" si="666"/>
        <v/>
      </c>
      <c r="BF335" s="52" t="str">
        <f t="shared" si="667"/>
        <v/>
      </c>
      <c r="BG335" s="52" t="str">
        <f t="shared" si="668"/>
        <v/>
      </c>
      <c r="BH335" s="2"/>
      <c r="BI335" s="103" t="str">
        <f>IF(ISBLANK('IP Rules'!N335),"",'IP Rules'!N335)</f>
        <v/>
      </c>
      <c r="BJ335" s="110" t="str">
        <f t="shared" si="599"/>
        <v/>
      </c>
      <c r="BK335" s="109" t="str">
        <f t="shared" si="600"/>
        <v>MISSING</v>
      </c>
      <c r="BL335" s="109" t="str">
        <f t="shared" si="601"/>
        <v>MISSING</v>
      </c>
      <c r="BM335" s="109" t="str">
        <f t="shared" si="602"/>
        <v>MISSING</v>
      </c>
      <c r="BN335" s="110" t="str">
        <f t="shared" si="603"/>
        <v>ERROR</v>
      </c>
      <c r="BO335" s="111" t="str">
        <f t="shared" si="604"/>
        <v>ERROR</v>
      </c>
      <c r="BP335" s="111" t="str">
        <f t="shared" si="605"/>
        <v>ERROR</v>
      </c>
      <c r="BQ335" s="111" t="str">
        <f t="shared" si="606"/>
        <v>ERROR</v>
      </c>
      <c r="BR335" s="109" t="str">
        <f t="shared" si="607"/>
        <v>ERROR</v>
      </c>
      <c r="BS335" s="110" t="str">
        <f t="shared" si="608"/>
        <v>ERROR</v>
      </c>
      <c r="BT335" s="109" t="str">
        <f t="shared" si="669"/>
        <v>ERROR</v>
      </c>
      <c r="BU335" s="109" t="str">
        <f t="shared" si="670"/>
        <v>ERROR</v>
      </c>
      <c r="BV335" s="109" t="str">
        <f t="shared" si="671"/>
        <v>ERROR</v>
      </c>
      <c r="BW335" s="109" t="str">
        <f t="shared" si="672"/>
        <v>ERROR</v>
      </c>
      <c r="BX335" s="110" t="str">
        <f t="shared" si="609"/>
        <v>ERROR</v>
      </c>
      <c r="BY335" s="110" t="str">
        <f t="shared" si="597"/>
        <v/>
      </c>
      <c r="BZ335" s="117" t="str">
        <f t="shared" si="673"/>
        <v>OK</v>
      </c>
      <c r="CA335" s="104" t="str">
        <f t="shared" si="610"/>
        <v/>
      </c>
      <c r="CB335" s="104" t="str">
        <f t="shared" si="611"/>
        <v/>
      </c>
      <c r="CC335" s="104" t="str">
        <f t="shared" si="612"/>
        <v/>
      </c>
      <c r="CD335" s="109" t="str">
        <f t="shared" si="674"/>
        <v>FAILED CHECKS</v>
      </c>
      <c r="CE335" s="22"/>
      <c r="CF335" s="116" t="str">
        <f t="shared" si="613"/>
        <v>ERROR</v>
      </c>
      <c r="CG335" s="116" t="str">
        <f t="shared" si="614"/>
        <v>-</v>
      </c>
      <c r="CH335" s="116" t="str">
        <f t="shared" si="615"/>
        <v>-</v>
      </c>
      <c r="CI335" s="116" t="str">
        <f t="shared" si="616"/>
        <v>-</v>
      </c>
      <c r="CJ335" s="116">
        <f t="shared" si="675"/>
        <v>0</v>
      </c>
      <c r="CK335" s="116">
        <f t="shared" si="676"/>
        <v>0</v>
      </c>
      <c r="CL335" s="116">
        <f t="shared" si="677"/>
        <v>0</v>
      </c>
      <c r="CM335" s="116">
        <f t="shared" si="678"/>
        <v>0</v>
      </c>
      <c r="CN335" s="116">
        <f t="shared" si="679"/>
        <v>0</v>
      </c>
      <c r="CO335" s="116">
        <f t="shared" si="680"/>
        <v>0</v>
      </c>
      <c r="CP335" s="116">
        <f t="shared" si="681"/>
        <v>0</v>
      </c>
      <c r="CQ335" s="116">
        <f t="shared" si="682"/>
        <v>0</v>
      </c>
      <c r="CR335" s="116">
        <f t="shared" si="683"/>
        <v>0</v>
      </c>
      <c r="CS335" s="116">
        <f t="shared" si="684"/>
        <v>0</v>
      </c>
      <c r="CT335" s="116">
        <f t="shared" si="685"/>
        <v>0</v>
      </c>
      <c r="CU335" s="116">
        <f t="shared" si="686"/>
        <v>0</v>
      </c>
      <c r="CV335" s="116">
        <f t="shared" si="687"/>
        <v>0</v>
      </c>
      <c r="CW335" s="116">
        <f t="shared" si="688"/>
        <v>0</v>
      </c>
      <c r="CX335" s="116">
        <f t="shared" si="689"/>
        <v>0</v>
      </c>
      <c r="CY335" s="116">
        <f t="shared" si="690"/>
        <v>0</v>
      </c>
      <c r="CZ335" s="116">
        <f t="shared" si="691"/>
        <v>0</v>
      </c>
      <c r="DA335" s="116">
        <f t="shared" si="692"/>
        <v>0</v>
      </c>
      <c r="DB335" s="116">
        <f t="shared" si="693"/>
        <v>0</v>
      </c>
      <c r="DC335" s="116">
        <f t="shared" si="694"/>
        <v>0</v>
      </c>
      <c r="DD335" s="116">
        <f t="shared" si="695"/>
        <v>0</v>
      </c>
      <c r="DE335" s="116">
        <f t="shared" si="696"/>
        <v>0</v>
      </c>
      <c r="DF335" s="116">
        <f t="shared" si="697"/>
        <v>0</v>
      </c>
      <c r="DG335" s="116">
        <f t="shared" si="698"/>
        <v>0</v>
      </c>
      <c r="DH335" s="116">
        <f t="shared" si="699"/>
        <v>0</v>
      </c>
      <c r="DI335" s="116">
        <f t="shared" si="700"/>
        <v>0</v>
      </c>
      <c r="DJ335" s="116">
        <f t="shared" si="701"/>
        <v>0</v>
      </c>
      <c r="DK335" s="116">
        <f t="shared" si="702"/>
        <v>0</v>
      </c>
      <c r="DL335" s="116">
        <f t="shared" si="703"/>
        <v>0</v>
      </c>
      <c r="DM335" s="116">
        <f t="shared" si="704"/>
        <v>0</v>
      </c>
      <c r="DN335" s="116">
        <f t="shared" si="705"/>
        <v>0</v>
      </c>
      <c r="DO335" s="116">
        <f t="shared" si="706"/>
        <v>0</v>
      </c>
      <c r="DP335" s="116">
        <f t="shared" si="707"/>
        <v>0</v>
      </c>
      <c r="DQ335" s="116">
        <f t="shared" si="708"/>
        <v>0</v>
      </c>
      <c r="DR335" s="116">
        <f t="shared" si="709"/>
        <v>0</v>
      </c>
      <c r="DS335" s="116">
        <f t="shared" si="710"/>
        <v>0</v>
      </c>
      <c r="DT335" s="116">
        <f t="shared" si="598"/>
        <v>0</v>
      </c>
      <c r="DU335" s="116">
        <f t="shared" si="711"/>
        <v>0</v>
      </c>
      <c r="DV335" s="116">
        <f t="shared" si="617"/>
        <v>0</v>
      </c>
      <c r="DW335" s="116">
        <f t="shared" si="618"/>
        <v>0</v>
      </c>
      <c r="DX335" s="114" t="b">
        <f t="shared" si="625"/>
        <v>0</v>
      </c>
      <c r="DY335" s="116" t="str">
        <f t="shared" si="712"/>
        <v>FAILED CHECKS</v>
      </c>
      <c r="DZ335" s="2"/>
      <c r="EA335" s="105" t="str">
        <f t="shared" si="626"/>
        <v/>
      </c>
      <c r="EB335" s="2"/>
      <c r="EC335" s="105" t="str">
        <f t="shared" si="627"/>
        <v/>
      </c>
      <c r="ED335" s="2"/>
      <c r="EE335" s="105" t="str">
        <f t="shared" si="628"/>
        <v/>
      </c>
      <c r="EF335" s="2"/>
      <c r="EG335" s="6">
        <f t="shared" si="714"/>
        <v>325</v>
      </c>
      <c r="EH335" s="2"/>
      <c r="EI335" s="29" t="str">
        <f>IF(ISBLANK('IP Rules'!P335),"",'IP Rules'!P335)</f>
        <v/>
      </c>
      <c r="EJ335" s="2"/>
      <c r="EK335" s="29" t="str">
        <f>IF(ISBLANK('IP Rules'!R335),"",'IP Rules'!R335)</f>
        <v/>
      </c>
      <c r="EL335" s="2"/>
      <c r="EM335" s="29" t="str">
        <f>IF(ISBLANK('IP Rules'!T335),"",'IP Rules'!T335)</f>
        <v/>
      </c>
      <c r="EN335" s="2"/>
      <c r="EO335" s="7" t="str">
        <f t="shared" si="619"/>
        <v>NO</v>
      </c>
      <c r="EP335" s="7" t="str">
        <f t="shared" si="620"/>
        <v>NO</v>
      </c>
      <c r="EQ335" s="7" t="str">
        <f t="shared" si="621"/>
        <v/>
      </c>
      <c r="ER335" s="7" t="str">
        <f t="shared" si="622"/>
        <v/>
      </c>
      <c r="ES335" s="7" t="str">
        <f>IF(AND(ISNUMBER('IP Rules'!R335),'IP Rules'!R335&gt;=0,'IP Rules'!R335&lt;=65535),"GOOD","BAD")</f>
        <v>BAD</v>
      </c>
      <c r="ET335" s="7" t="str">
        <f>IF(OR(AND(ISNUMBER('IP Rules'!T335),'IP Rules'!T335&gt;=1,'IP Rules'!T335&lt;=65535,'IP Rules'!R335&lt;'IP Rules'!T335),'IP Rules'!T335=""),"GOOD","BAD")</f>
        <v>GOOD</v>
      </c>
      <c r="EU335" s="9" t="str">
        <f t="shared" si="623"/>
        <v/>
      </c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</row>
    <row r="336" spans="1:211" ht="15.75" thickBot="1">
      <c r="A336" s="2"/>
      <c r="B336" s="6">
        <f t="shared" si="713"/>
        <v>326</v>
      </c>
      <c r="C336" s="2"/>
      <c r="D336" s="48" t="str">
        <f>IF(ISBLANK('IP Rules'!H336),"",'IP Rules'!H336)</f>
        <v/>
      </c>
      <c r="E336" s="52" t="str">
        <f t="shared" si="629"/>
        <v/>
      </c>
      <c r="F336" s="52" t="str">
        <f t="shared" si="630"/>
        <v/>
      </c>
      <c r="G336" s="52" t="str">
        <f t="shared" si="631"/>
        <v/>
      </c>
      <c r="H336" s="52" t="str">
        <f t="shared" si="632"/>
        <v/>
      </c>
      <c r="I336" s="52" t="str">
        <f t="shared" si="633"/>
        <v/>
      </c>
      <c r="J336" s="52" t="str">
        <f t="shared" si="634"/>
        <v/>
      </c>
      <c r="K336" s="52" t="str">
        <f t="shared" si="635"/>
        <v/>
      </c>
      <c r="L336" s="52" t="str">
        <f t="shared" si="636"/>
        <v/>
      </c>
      <c r="M336" s="2"/>
      <c r="N336" s="52" t="str">
        <f t="shared" si="637"/>
        <v/>
      </c>
      <c r="O336" s="2"/>
      <c r="P336" s="103" t="str">
        <f>IF(UPPER('IP Rules'!H336)="ANY","",IF(LEN(TRIM('IP Rules'!J336))=0,"",'IP Rules'!J336))</f>
        <v/>
      </c>
      <c r="Q336" s="7" t="str">
        <f t="shared" si="638"/>
        <v/>
      </c>
      <c r="R336" s="109" t="str">
        <f t="shared" si="639"/>
        <v>MISSING</v>
      </c>
      <c r="S336" s="109" t="str">
        <f t="shared" si="640"/>
        <v>MISSING</v>
      </c>
      <c r="T336" s="109" t="str">
        <f t="shared" si="641"/>
        <v>MISSING</v>
      </c>
      <c r="U336" s="110" t="str">
        <f t="shared" si="642"/>
        <v>ERROR</v>
      </c>
      <c r="V336" s="111" t="str">
        <f t="shared" si="643"/>
        <v>ERROR</v>
      </c>
      <c r="W336" s="111" t="str">
        <f t="shared" si="644"/>
        <v>ERROR</v>
      </c>
      <c r="X336" s="111" t="str">
        <f t="shared" si="645"/>
        <v>ERROR</v>
      </c>
      <c r="Y336" s="109" t="str">
        <f t="shared" si="646"/>
        <v>ERROR</v>
      </c>
      <c r="Z336" s="110" t="str">
        <f t="shared" si="647"/>
        <v>ERROR</v>
      </c>
      <c r="AA336" s="109" t="str">
        <f t="shared" si="648"/>
        <v>ERROR</v>
      </c>
      <c r="AB336" s="109" t="str">
        <f t="shared" si="649"/>
        <v>ERROR</v>
      </c>
      <c r="AC336" s="109" t="str">
        <f t="shared" si="650"/>
        <v>ERROR</v>
      </c>
      <c r="AD336" s="109" t="str">
        <f t="shared" si="651"/>
        <v>ERROR</v>
      </c>
      <c r="AE336" s="110" t="str">
        <f t="shared" si="652"/>
        <v>ERROR</v>
      </c>
      <c r="AF336" s="7" t="str">
        <f t="shared" si="653"/>
        <v/>
      </c>
      <c r="AG336" s="104" t="str">
        <f t="shared" si="654"/>
        <v/>
      </c>
      <c r="AH336" s="104" t="str">
        <f t="shared" si="655"/>
        <v/>
      </c>
      <c r="AI336" s="104" t="str">
        <f t="shared" si="656"/>
        <v/>
      </c>
      <c r="AJ336" s="114" t="str">
        <f>IF(AND(Q336&lt;&gt;"ERROR",UPPER('IP Rules'!D336)="GLOBAL",UPPER(N336)="ANY"),"All_IPs","")</f>
        <v/>
      </c>
      <c r="AK336" s="114" t="str">
        <f>IF(AND(Q336&lt;&gt;"ERROR",UPPER('IP Rules'!D336)="NATIONAL",UPPER(N336)="ANY"),"GRP_ALL_CNSP_SUBNETS","")</f>
        <v/>
      </c>
      <c r="AL336" s="104" t="str">
        <f>IF(LEN(TRIM(D336))=0,"",IF(AND(Q336&lt;&gt;"ERROR",UPPER('IP Rules'!H336)&lt;&gt;"ANY"),AI336&amp;N336&amp;"_"&amp;AG336,""))</f>
        <v/>
      </c>
      <c r="AM336" s="109" t="str">
        <f t="shared" si="657"/>
        <v>FAILED CHECKS</v>
      </c>
      <c r="AN336" s="2"/>
      <c r="AO336" s="62" t="str">
        <f t="shared" si="624"/>
        <v/>
      </c>
      <c r="AP336" s="26"/>
      <c r="AQ336" s="62" t="str">
        <f t="shared" si="658"/>
        <v/>
      </c>
      <c r="AR336" s="26"/>
      <c r="AS336" s="6">
        <f>'IP Rules'!F336</f>
        <v>0</v>
      </c>
      <c r="AT336" s="2"/>
      <c r="AU336" s="6">
        <f t="shared" si="659"/>
        <v>326</v>
      </c>
      <c r="AV336" s="2"/>
      <c r="AW336" s="46" t="str">
        <f>IF(ISBLANK('IP Rules'!L336),"",'IP Rules'!L336)</f>
        <v/>
      </c>
      <c r="AX336" s="2"/>
      <c r="AY336" s="52" t="str">
        <f t="shared" si="660"/>
        <v/>
      </c>
      <c r="AZ336" s="52" t="str">
        <f t="shared" si="661"/>
        <v/>
      </c>
      <c r="BA336" s="52" t="str">
        <f t="shared" si="662"/>
        <v/>
      </c>
      <c r="BB336" s="52" t="str">
        <f t="shared" si="663"/>
        <v/>
      </c>
      <c r="BC336" s="52" t="str">
        <f t="shared" si="664"/>
        <v/>
      </c>
      <c r="BD336" s="52" t="str">
        <f t="shared" si="665"/>
        <v/>
      </c>
      <c r="BE336" s="52" t="str">
        <f t="shared" si="666"/>
        <v/>
      </c>
      <c r="BF336" s="52" t="str">
        <f t="shared" si="667"/>
        <v/>
      </c>
      <c r="BG336" s="52" t="str">
        <f t="shared" si="668"/>
        <v/>
      </c>
      <c r="BH336" s="2"/>
      <c r="BI336" s="103" t="str">
        <f>IF(ISBLANK('IP Rules'!N336),"",'IP Rules'!N336)</f>
        <v/>
      </c>
      <c r="BJ336" s="110" t="str">
        <f t="shared" si="599"/>
        <v/>
      </c>
      <c r="BK336" s="109" t="str">
        <f t="shared" si="600"/>
        <v>MISSING</v>
      </c>
      <c r="BL336" s="109" t="str">
        <f t="shared" si="601"/>
        <v>MISSING</v>
      </c>
      <c r="BM336" s="109" t="str">
        <f t="shared" si="602"/>
        <v>MISSING</v>
      </c>
      <c r="BN336" s="110" t="str">
        <f t="shared" si="603"/>
        <v>ERROR</v>
      </c>
      <c r="BO336" s="111" t="str">
        <f t="shared" si="604"/>
        <v>ERROR</v>
      </c>
      <c r="BP336" s="111" t="str">
        <f t="shared" si="605"/>
        <v>ERROR</v>
      </c>
      <c r="BQ336" s="111" t="str">
        <f t="shared" si="606"/>
        <v>ERROR</v>
      </c>
      <c r="BR336" s="109" t="str">
        <f t="shared" si="607"/>
        <v>ERROR</v>
      </c>
      <c r="BS336" s="110" t="str">
        <f t="shared" si="608"/>
        <v>ERROR</v>
      </c>
      <c r="BT336" s="109" t="str">
        <f t="shared" si="669"/>
        <v>ERROR</v>
      </c>
      <c r="BU336" s="109" t="str">
        <f t="shared" si="670"/>
        <v>ERROR</v>
      </c>
      <c r="BV336" s="109" t="str">
        <f t="shared" si="671"/>
        <v>ERROR</v>
      </c>
      <c r="BW336" s="109" t="str">
        <f t="shared" si="672"/>
        <v>ERROR</v>
      </c>
      <c r="BX336" s="110" t="str">
        <f t="shared" si="609"/>
        <v>ERROR</v>
      </c>
      <c r="BY336" s="110" t="str">
        <f t="shared" si="597"/>
        <v/>
      </c>
      <c r="BZ336" s="117" t="str">
        <f t="shared" si="673"/>
        <v>OK</v>
      </c>
      <c r="CA336" s="104" t="str">
        <f t="shared" si="610"/>
        <v/>
      </c>
      <c r="CB336" s="104" t="str">
        <f t="shared" si="611"/>
        <v/>
      </c>
      <c r="CC336" s="104" t="str">
        <f t="shared" si="612"/>
        <v/>
      </c>
      <c r="CD336" s="109" t="str">
        <f t="shared" si="674"/>
        <v>FAILED CHECKS</v>
      </c>
      <c r="CE336" s="22"/>
      <c r="CF336" s="116" t="str">
        <f t="shared" si="613"/>
        <v>ERROR</v>
      </c>
      <c r="CG336" s="116" t="str">
        <f t="shared" si="614"/>
        <v>-</v>
      </c>
      <c r="CH336" s="116" t="str">
        <f t="shared" si="615"/>
        <v>-</v>
      </c>
      <c r="CI336" s="116" t="str">
        <f t="shared" si="616"/>
        <v>-</v>
      </c>
      <c r="CJ336" s="116">
        <f t="shared" si="675"/>
        <v>0</v>
      </c>
      <c r="CK336" s="116">
        <f t="shared" si="676"/>
        <v>0</v>
      </c>
      <c r="CL336" s="116">
        <f t="shared" si="677"/>
        <v>0</v>
      </c>
      <c r="CM336" s="116">
        <f t="shared" si="678"/>
        <v>0</v>
      </c>
      <c r="CN336" s="116">
        <f t="shared" si="679"/>
        <v>0</v>
      </c>
      <c r="CO336" s="116">
        <f t="shared" si="680"/>
        <v>0</v>
      </c>
      <c r="CP336" s="116">
        <f t="shared" si="681"/>
        <v>0</v>
      </c>
      <c r="CQ336" s="116">
        <f t="shared" si="682"/>
        <v>0</v>
      </c>
      <c r="CR336" s="116">
        <f t="shared" si="683"/>
        <v>0</v>
      </c>
      <c r="CS336" s="116">
        <f t="shared" si="684"/>
        <v>0</v>
      </c>
      <c r="CT336" s="116">
        <f t="shared" si="685"/>
        <v>0</v>
      </c>
      <c r="CU336" s="116">
        <f t="shared" si="686"/>
        <v>0</v>
      </c>
      <c r="CV336" s="116">
        <f t="shared" si="687"/>
        <v>0</v>
      </c>
      <c r="CW336" s="116">
        <f t="shared" si="688"/>
        <v>0</v>
      </c>
      <c r="CX336" s="116">
        <f t="shared" si="689"/>
        <v>0</v>
      </c>
      <c r="CY336" s="116">
        <f t="shared" si="690"/>
        <v>0</v>
      </c>
      <c r="CZ336" s="116">
        <f t="shared" si="691"/>
        <v>0</v>
      </c>
      <c r="DA336" s="116">
        <f t="shared" si="692"/>
        <v>0</v>
      </c>
      <c r="DB336" s="116">
        <f t="shared" si="693"/>
        <v>0</v>
      </c>
      <c r="DC336" s="116">
        <f t="shared" si="694"/>
        <v>0</v>
      </c>
      <c r="DD336" s="116">
        <f t="shared" si="695"/>
        <v>0</v>
      </c>
      <c r="DE336" s="116">
        <f t="shared" si="696"/>
        <v>0</v>
      </c>
      <c r="DF336" s="116">
        <f t="shared" si="697"/>
        <v>0</v>
      </c>
      <c r="DG336" s="116">
        <f t="shared" si="698"/>
        <v>0</v>
      </c>
      <c r="DH336" s="116">
        <f t="shared" si="699"/>
        <v>0</v>
      </c>
      <c r="DI336" s="116">
        <f t="shared" si="700"/>
        <v>0</v>
      </c>
      <c r="DJ336" s="116">
        <f t="shared" si="701"/>
        <v>0</v>
      </c>
      <c r="DK336" s="116">
        <f t="shared" si="702"/>
        <v>0</v>
      </c>
      <c r="DL336" s="116">
        <f t="shared" si="703"/>
        <v>0</v>
      </c>
      <c r="DM336" s="116">
        <f t="shared" si="704"/>
        <v>0</v>
      </c>
      <c r="DN336" s="116">
        <f t="shared" si="705"/>
        <v>0</v>
      </c>
      <c r="DO336" s="116">
        <f t="shared" si="706"/>
        <v>0</v>
      </c>
      <c r="DP336" s="116">
        <f t="shared" si="707"/>
        <v>0</v>
      </c>
      <c r="DQ336" s="116">
        <f t="shared" si="708"/>
        <v>0</v>
      </c>
      <c r="DR336" s="116">
        <f t="shared" si="709"/>
        <v>0</v>
      </c>
      <c r="DS336" s="116">
        <f t="shared" si="710"/>
        <v>0</v>
      </c>
      <c r="DT336" s="116">
        <f t="shared" si="598"/>
        <v>0</v>
      </c>
      <c r="DU336" s="116">
        <f t="shared" si="711"/>
        <v>0</v>
      </c>
      <c r="DV336" s="116">
        <f t="shared" si="617"/>
        <v>0</v>
      </c>
      <c r="DW336" s="116">
        <f t="shared" si="618"/>
        <v>0</v>
      </c>
      <c r="DX336" s="114" t="b">
        <f t="shared" si="625"/>
        <v>0</v>
      </c>
      <c r="DY336" s="116" t="str">
        <f t="shared" si="712"/>
        <v>FAILED CHECKS</v>
      </c>
      <c r="DZ336" s="2"/>
      <c r="EA336" s="105" t="str">
        <f t="shared" si="626"/>
        <v/>
      </c>
      <c r="EB336" s="2"/>
      <c r="EC336" s="105" t="str">
        <f t="shared" si="627"/>
        <v/>
      </c>
      <c r="ED336" s="2"/>
      <c r="EE336" s="105" t="str">
        <f t="shared" si="628"/>
        <v/>
      </c>
      <c r="EF336" s="2"/>
      <c r="EG336" s="6">
        <f t="shared" si="714"/>
        <v>326</v>
      </c>
      <c r="EH336" s="2"/>
      <c r="EI336" s="29" t="str">
        <f>IF(ISBLANK('IP Rules'!P336),"",'IP Rules'!P336)</f>
        <v/>
      </c>
      <c r="EJ336" s="2"/>
      <c r="EK336" s="29" t="str">
        <f>IF(ISBLANK('IP Rules'!R336),"",'IP Rules'!R336)</f>
        <v/>
      </c>
      <c r="EL336" s="2"/>
      <c r="EM336" s="29" t="str">
        <f>IF(ISBLANK('IP Rules'!T336),"",'IP Rules'!T336)</f>
        <v/>
      </c>
      <c r="EN336" s="2"/>
      <c r="EO336" s="7" t="str">
        <f t="shared" si="619"/>
        <v>NO</v>
      </c>
      <c r="EP336" s="7" t="str">
        <f t="shared" si="620"/>
        <v>NO</v>
      </c>
      <c r="EQ336" s="7" t="str">
        <f t="shared" si="621"/>
        <v/>
      </c>
      <c r="ER336" s="7" t="str">
        <f t="shared" si="622"/>
        <v/>
      </c>
      <c r="ES336" s="7" t="str">
        <f>IF(AND(ISNUMBER('IP Rules'!R336),'IP Rules'!R336&gt;=0,'IP Rules'!R336&lt;=65535),"GOOD","BAD")</f>
        <v>BAD</v>
      </c>
      <c r="ET336" s="7" t="str">
        <f>IF(OR(AND(ISNUMBER('IP Rules'!T336),'IP Rules'!T336&gt;=1,'IP Rules'!T336&lt;=65535,'IP Rules'!R336&lt;'IP Rules'!T336),'IP Rules'!T336=""),"GOOD","BAD")</f>
        <v>GOOD</v>
      </c>
      <c r="EU336" s="9" t="str">
        <f t="shared" si="623"/>
        <v/>
      </c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</row>
    <row r="337" spans="1:211" ht="15.75" thickBot="1">
      <c r="A337" s="2"/>
      <c r="B337" s="6">
        <f t="shared" si="713"/>
        <v>327</v>
      </c>
      <c r="C337" s="2"/>
      <c r="D337" s="48" t="str">
        <f>IF(ISBLANK('IP Rules'!H337),"",'IP Rules'!H337)</f>
        <v/>
      </c>
      <c r="E337" s="52" t="str">
        <f t="shared" si="629"/>
        <v/>
      </c>
      <c r="F337" s="52" t="str">
        <f t="shared" si="630"/>
        <v/>
      </c>
      <c r="G337" s="52" t="str">
        <f t="shared" si="631"/>
        <v/>
      </c>
      <c r="H337" s="52" t="str">
        <f t="shared" si="632"/>
        <v/>
      </c>
      <c r="I337" s="52" t="str">
        <f t="shared" si="633"/>
        <v/>
      </c>
      <c r="J337" s="52" t="str">
        <f t="shared" si="634"/>
        <v/>
      </c>
      <c r="K337" s="52" t="str">
        <f t="shared" si="635"/>
        <v/>
      </c>
      <c r="L337" s="52" t="str">
        <f t="shared" si="636"/>
        <v/>
      </c>
      <c r="M337" s="2"/>
      <c r="N337" s="52" t="str">
        <f t="shared" si="637"/>
        <v/>
      </c>
      <c r="O337" s="2"/>
      <c r="P337" s="103" t="str">
        <f>IF(UPPER('IP Rules'!H337)="ANY","",IF(LEN(TRIM('IP Rules'!J337))=0,"",'IP Rules'!J337))</f>
        <v/>
      </c>
      <c r="Q337" s="7" t="str">
        <f t="shared" si="638"/>
        <v/>
      </c>
      <c r="R337" s="109" t="str">
        <f t="shared" si="639"/>
        <v>MISSING</v>
      </c>
      <c r="S337" s="109" t="str">
        <f t="shared" si="640"/>
        <v>MISSING</v>
      </c>
      <c r="T337" s="109" t="str">
        <f t="shared" si="641"/>
        <v>MISSING</v>
      </c>
      <c r="U337" s="110" t="str">
        <f t="shared" si="642"/>
        <v>ERROR</v>
      </c>
      <c r="V337" s="111" t="str">
        <f t="shared" si="643"/>
        <v>ERROR</v>
      </c>
      <c r="W337" s="111" t="str">
        <f t="shared" si="644"/>
        <v>ERROR</v>
      </c>
      <c r="X337" s="111" t="str">
        <f t="shared" si="645"/>
        <v>ERROR</v>
      </c>
      <c r="Y337" s="109" t="str">
        <f t="shared" si="646"/>
        <v>ERROR</v>
      </c>
      <c r="Z337" s="110" t="str">
        <f t="shared" si="647"/>
        <v>ERROR</v>
      </c>
      <c r="AA337" s="109" t="str">
        <f t="shared" si="648"/>
        <v>ERROR</v>
      </c>
      <c r="AB337" s="109" t="str">
        <f t="shared" si="649"/>
        <v>ERROR</v>
      </c>
      <c r="AC337" s="109" t="str">
        <f t="shared" si="650"/>
        <v>ERROR</v>
      </c>
      <c r="AD337" s="109" t="str">
        <f t="shared" si="651"/>
        <v>ERROR</v>
      </c>
      <c r="AE337" s="110" t="str">
        <f t="shared" si="652"/>
        <v>ERROR</v>
      </c>
      <c r="AF337" s="7" t="str">
        <f t="shared" si="653"/>
        <v/>
      </c>
      <c r="AG337" s="104" t="str">
        <f t="shared" si="654"/>
        <v/>
      </c>
      <c r="AH337" s="104" t="str">
        <f t="shared" si="655"/>
        <v/>
      </c>
      <c r="AI337" s="104" t="str">
        <f t="shared" si="656"/>
        <v/>
      </c>
      <c r="AJ337" s="114" t="str">
        <f>IF(AND(Q337&lt;&gt;"ERROR",UPPER('IP Rules'!D337)="GLOBAL",UPPER(N337)="ANY"),"All_IPs","")</f>
        <v/>
      </c>
      <c r="AK337" s="114" t="str">
        <f>IF(AND(Q337&lt;&gt;"ERROR",UPPER('IP Rules'!D337)="NATIONAL",UPPER(N337)="ANY"),"GRP_ALL_CNSP_SUBNETS","")</f>
        <v/>
      </c>
      <c r="AL337" s="104" t="str">
        <f>IF(LEN(TRIM(D337))=0,"",IF(AND(Q337&lt;&gt;"ERROR",UPPER('IP Rules'!H337)&lt;&gt;"ANY"),AI337&amp;N337&amp;"_"&amp;AG337,""))</f>
        <v/>
      </c>
      <c r="AM337" s="109" t="str">
        <f t="shared" si="657"/>
        <v>FAILED CHECKS</v>
      </c>
      <c r="AN337" s="2"/>
      <c r="AO337" s="62" t="str">
        <f t="shared" si="624"/>
        <v/>
      </c>
      <c r="AP337" s="26"/>
      <c r="AQ337" s="62" t="str">
        <f t="shared" si="658"/>
        <v/>
      </c>
      <c r="AR337" s="26"/>
      <c r="AS337" s="6">
        <f>'IP Rules'!F337</f>
        <v>0</v>
      </c>
      <c r="AT337" s="2"/>
      <c r="AU337" s="6">
        <f t="shared" si="659"/>
        <v>327</v>
      </c>
      <c r="AV337" s="2"/>
      <c r="AW337" s="46" t="str">
        <f>IF(ISBLANK('IP Rules'!L337),"",'IP Rules'!L337)</f>
        <v/>
      </c>
      <c r="AX337" s="2"/>
      <c r="AY337" s="52" t="str">
        <f t="shared" si="660"/>
        <v/>
      </c>
      <c r="AZ337" s="52" t="str">
        <f t="shared" si="661"/>
        <v/>
      </c>
      <c r="BA337" s="52" t="str">
        <f t="shared" si="662"/>
        <v/>
      </c>
      <c r="BB337" s="52" t="str">
        <f t="shared" si="663"/>
        <v/>
      </c>
      <c r="BC337" s="52" t="str">
        <f t="shared" si="664"/>
        <v/>
      </c>
      <c r="BD337" s="52" t="str">
        <f t="shared" si="665"/>
        <v/>
      </c>
      <c r="BE337" s="52" t="str">
        <f t="shared" si="666"/>
        <v/>
      </c>
      <c r="BF337" s="52" t="str">
        <f t="shared" si="667"/>
        <v/>
      </c>
      <c r="BG337" s="52" t="str">
        <f t="shared" si="668"/>
        <v/>
      </c>
      <c r="BH337" s="2"/>
      <c r="BI337" s="103" t="str">
        <f>IF(ISBLANK('IP Rules'!N337),"",'IP Rules'!N337)</f>
        <v/>
      </c>
      <c r="BJ337" s="110" t="str">
        <f t="shared" si="599"/>
        <v/>
      </c>
      <c r="BK337" s="109" t="str">
        <f t="shared" si="600"/>
        <v>MISSING</v>
      </c>
      <c r="BL337" s="109" t="str">
        <f t="shared" si="601"/>
        <v>MISSING</v>
      </c>
      <c r="BM337" s="109" t="str">
        <f t="shared" si="602"/>
        <v>MISSING</v>
      </c>
      <c r="BN337" s="110" t="str">
        <f t="shared" si="603"/>
        <v>ERROR</v>
      </c>
      <c r="BO337" s="111" t="str">
        <f t="shared" si="604"/>
        <v>ERROR</v>
      </c>
      <c r="BP337" s="111" t="str">
        <f t="shared" si="605"/>
        <v>ERROR</v>
      </c>
      <c r="BQ337" s="111" t="str">
        <f t="shared" si="606"/>
        <v>ERROR</v>
      </c>
      <c r="BR337" s="109" t="str">
        <f t="shared" si="607"/>
        <v>ERROR</v>
      </c>
      <c r="BS337" s="110" t="str">
        <f t="shared" si="608"/>
        <v>ERROR</v>
      </c>
      <c r="BT337" s="109" t="str">
        <f t="shared" si="669"/>
        <v>ERROR</v>
      </c>
      <c r="BU337" s="109" t="str">
        <f t="shared" si="670"/>
        <v>ERROR</v>
      </c>
      <c r="BV337" s="109" t="str">
        <f t="shared" si="671"/>
        <v>ERROR</v>
      </c>
      <c r="BW337" s="109" t="str">
        <f t="shared" si="672"/>
        <v>ERROR</v>
      </c>
      <c r="BX337" s="110" t="str">
        <f t="shared" si="609"/>
        <v>ERROR</v>
      </c>
      <c r="BY337" s="110" t="str">
        <f t="shared" si="597"/>
        <v/>
      </c>
      <c r="BZ337" s="117" t="str">
        <f t="shared" si="673"/>
        <v>OK</v>
      </c>
      <c r="CA337" s="104" t="str">
        <f t="shared" si="610"/>
        <v/>
      </c>
      <c r="CB337" s="104" t="str">
        <f t="shared" si="611"/>
        <v/>
      </c>
      <c r="CC337" s="104" t="str">
        <f t="shared" si="612"/>
        <v/>
      </c>
      <c r="CD337" s="109" t="str">
        <f t="shared" si="674"/>
        <v>FAILED CHECKS</v>
      </c>
      <c r="CE337" s="22"/>
      <c r="CF337" s="116" t="str">
        <f t="shared" si="613"/>
        <v>ERROR</v>
      </c>
      <c r="CG337" s="116" t="str">
        <f t="shared" si="614"/>
        <v>-</v>
      </c>
      <c r="CH337" s="116" t="str">
        <f t="shared" si="615"/>
        <v>-</v>
      </c>
      <c r="CI337" s="116" t="str">
        <f t="shared" si="616"/>
        <v>-</v>
      </c>
      <c r="CJ337" s="116">
        <f t="shared" si="675"/>
        <v>0</v>
      </c>
      <c r="CK337" s="116">
        <f t="shared" si="676"/>
        <v>0</v>
      </c>
      <c r="CL337" s="116">
        <f t="shared" si="677"/>
        <v>0</v>
      </c>
      <c r="CM337" s="116">
        <f t="shared" si="678"/>
        <v>0</v>
      </c>
      <c r="CN337" s="116">
        <f t="shared" si="679"/>
        <v>0</v>
      </c>
      <c r="CO337" s="116">
        <f t="shared" si="680"/>
        <v>0</v>
      </c>
      <c r="CP337" s="116">
        <f t="shared" si="681"/>
        <v>0</v>
      </c>
      <c r="CQ337" s="116">
        <f t="shared" si="682"/>
        <v>0</v>
      </c>
      <c r="CR337" s="116">
        <f t="shared" si="683"/>
        <v>0</v>
      </c>
      <c r="CS337" s="116">
        <f t="shared" si="684"/>
        <v>0</v>
      </c>
      <c r="CT337" s="116">
        <f t="shared" si="685"/>
        <v>0</v>
      </c>
      <c r="CU337" s="116">
        <f t="shared" si="686"/>
        <v>0</v>
      </c>
      <c r="CV337" s="116">
        <f t="shared" si="687"/>
        <v>0</v>
      </c>
      <c r="CW337" s="116">
        <f t="shared" si="688"/>
        <v>0</v>
      </c>
      <c r="CX337" s="116">
        <f t="shared" si="689"/>
        <v>0</v>
      </c>
      <c r="CY337" s="116">
        <f t="shared" si="690"/>
        <v>0</v>
      </c>
      <c r="CZ337" s="116">
        <f t="shared" si="691"/>
        <v>0</v>
      </c>
      <c r="DA337" s="116">
        <f t="shared" si="692"/>
        <v>0</v>
      </c>
      <c r="DB337" s="116">
        <f t="shared" si="693"/>
        <v>0</v>
      </c>
      <c r="DC337" s="116">
        <f t="shared" si="694"/>
        <v>0</v>
      </c>
      <c r="DD337" s="116">
        <f t="shared" si="695"/>
        <v>0</v>
      </c>
      <c r="DE337" s="116">
        <f t="shared" si="696"/>
        <v>0</v>
      </c>
      <c r="DF337" s="116">
        <f t="shared" si="697"/>
        <v>0</v>
      </c>
      <c r="DG337" s="116">
        <f t="shared" si="698"/>
        <v>0</v>
      </c>
      <c r="DH337" s="116">
        <f t="shared" si="699"/>
        <v>0</v>
      </c>
      <c r="DI337" s="116">
        <f t="shared" si="700"/>
        <v>0</v>
      </c>
      <c r="DJ337" s="116">
        <f t="shared" si="701"/>
        <v>0</v>
      </c>
      <c r="DK337" s="116">
        <f t="shared" si="702"/>
        <v>0</v>
      </c>
      <c r="DL337" s="116">
        <f t="shared" si="703"/>
        <v>0</v>
      </c>
      <c r="DM337" s="116">
        <f t="shared" si="704"/>
        <v>0</v>
      </c>
      <c r="DN337" s="116">
        <f t="shared" si="705"/>
        <v>0</v>
      </c>
      <c r="DO337" s="116">
        <f t="shared" si="706"/>
        <v>0</v>
      </c>
      <c r="DP337" s="116">
        <f t="shared" si="707"/>
        <v>0</v>
      </c>
      <c r="DQ337" s="116">
        <f t="shared" si="708"/>
        <v>0</v>
      </c>
      <c r="DR337" s="116">
        <f t="shared" si="709"/>
        <v>0</v>
      </c>
      <c r="DS337" s="116">
        <f t="shared" si="710"/>
        <v>0</v>
      </c>
      <c r="DT337" s="116">
        <f t="shared" si="598"/>
        <v>0</v>
      </c>
      <c r="DU337" s="116">
        <f t="shared" si="711"/>
        <v>0</v>
      </c>
      <c r="DV337" s="116">
        <f t="shared" si="617"/>
        <v>0</v>
      </c>
      <c r="DW337" s="116">
        <f t="shared" si="618"/>
        <v>0</v>
      </c>
      <c r="DX337" s="114" t="b">
        <f t="shared" si="625"/>
        <v>0</v>
      </c>
      <c r="DY337" s="116" t="str">
        <f t="shared" si="712"/>
        <v>FAILED CHECKS</v>
      </c>
      <c r="DZ337" s="2"/>
      <c r="EA337" s="105" t="str">
        <f t="shared" si="626"/>
        <v/>
      </c>
      <c r="EB337" s="2"/>
      <c r="EC337" s="105" t="str">
        <f t="shared" si="627"/>
        <v/>
      </c>
      <c r="ED337" s="2"/>
      <c r="EE337" s="105" t="str">
        <f t="shared" si="628"/>
        <v/>
      </c>
      <c r="EF337" s="2"/>
      <c r="EG337" s="6">
        <f t="shared" si="714"/>
        <v>327</v>
      </c>
      <c r="EH337" s="2"/>
      <c r="EI337" s="29" t="str">
        <f>IF(ISBLANK('IP Rules'!P337),"",'IP Rules'!P337)</f>
        <v/>
      </c>
      <c r="EJ337" s="2"/>
      <c r="EK337" s="29" t="str">
        <f>IF(ISBLANK('IP Rules'!R337),"",'IP Rules'!R337)</f>
        <v/>
      </c>
      <c r="EL337" s="2"/>
      <c r="EM337" s="29" t="str">
        <f>IF(ISBLANK('IP Rules'!T337),"",'IP Rules'!T337)</f>
        <v/>
      </c>
      <c r="EN337" s="2"/>
      <c r="EO337" s="7" t="str">
        <f t="shared" si="619"/>
        <v>NO</v>
      </c>
      <c r="EP337" s="7" t="str">
        <f t="shared" si="620"/>
        <v>NO</v>
      </c>
      <c r="EQ337" s="7" t="str">
        <f t="shared" si="621"/>
        <v/>
      </c>
      <c r="ER337" s="7" t="str">
        <f t="shared" si="622"/>
        <v/>
      </c>
      <c r="ES337" s="7" t="str">
        <f>IF(AND(ISNUMBER('IP Rules'!R337),'IP Rules'!R337&gt;=0,'IP Rules'!R337&lt;=65535),"GOOD","BAD")</f>
        <v>BAD</v>
      </c>
      <c r="ET337" s="7" t="str">
        <f>IF(OR(AND(ISNUMBER('IP Rules'!T337),'IP Rules'!T337&gt;=1,'IP Rules'!T337&lt;=65535,'IP Rules'!R337&lt;'IP Rules'!T337),'IP Rules'!T337=""),"GOOD","BAD")</f>
        <v>GOOD</v>
      </c>
      <c r="EU337" s="9" t="str">
        <f t="shared" si="623"/>
        <v/>
      </c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</row>
    <row r="338" spans="1:211" ht="15.75" thickBot="1">
      <c r="A338" s="2"/>
      <c r="B338" s="6">
        <f t="shared" si="713"/>
        <v>328</v>
      </c>
      <c r="C338" s="2"/>
      <c r="D338" s="48" t="str">
        <f>IF(ISBLANK('IP Rules'!H338),"",'IP Rules'!H338)</f>
        <v/>
      </c>
      <c r="E338" s="52" t="str">
        <f t="shared" si="629"/>
        <v/>
      </c>
      <c r="F338" s="52" t="str">
        <f t="shared" si="630"/>
        <v/>
      </c>
      <c r="G338" s="52" t="str">
        <f t="shared" si="631"/>
        <v/>
      </c>
      <c r="H338" s="52" t="str">
        <f t="shared" si="632"/>
        <v/>
      </c>
      <c r="I338" s="52" t="str">
        <f t="shared" si="633"/>
        <v/>
      </c>
      <c r="J338" s="52" t="str">
        <f t="shared" si="634"/>
        <v/>
      </c>
      <c r="K338" s="52" t="str">
        <f t="shared" si="635"/>
        <v/>
      </c>
      <c r="L338" s="52" t="str">
        <f t="shared" si="636"/>
        <v/>
      </c>
      <c r="M338" s="2"/>
      <c r="N338" s="52" t="str">
        <f t="shared" si="637"/>
        <v/>
      </c>
      <c r="O338" s="2"/>
      <c r="P338" s="103" t="str">
        <f>IF(UPPER('IP Rules'!H338)="ANY","",IF(LEN(TRIM('IP Rules'!J338))=0,"",'IP Rules'!J338))</f>
        <v/>
      </c>
      <c r="Q338" s="7" t="str">
        <f t="shared" si="638"/>
        <v/>
      </c>
      <c r="R338" s="109" t="str">
        <f t="shared" si="639"/>
        <v>MISSING</v>
      </c>
      <c r="S338" s="109" t="str">
        <f t="shared" si="640"/>
        <v>MISSING</v>
      </c>
      <c r="T338" s="109" t="str">
        <f t="shared" si="641"/>
        <v>MISSING</v>
      </c>
      <c r="U338" s="110" t="str">
        <f t="shared" si="642"/>
        <v>ERROR</v>
      </c>
      <c r="V338" s="111" t="str">
        <f t="shared" si="643"/>
        <v>ERROR</v>
      </c>
      <c r="W338" s="111" t="str">
        <f t="shared" si="644"/>
        <v>ERROR</v>
      </c>
      <c r="X338" s="111" t="str">
        <f t="shared" si="645"/>
        <v>ERROR</v>
      </c>
      <c r="Y338" s="109" t="str">
        <f t="shared" si="646"/>
        <v>ERROR</v>
      </c>
      <c r="Z338" s="110" t="str">
        <f t="shared" si="647"/>
        <v>ERROR</v>
      </c>
      <c r="AA338" s="109" t="str">
        <f t="shared" si="648"/>
        <v>ERROR</v>
      </c>
      <c r="AB338" s="109" t="str">
        <f t="shared" si="649"/>
        <v>ERROR</v>
      </c>
      <c r="AC338" s="109" t="str">
        <f t="shared" si="650"/>
        <v>ERROR</v>
      </c>
      <c r="AD338" s="109" t="str">
        <f t="shared" si="651"/>
        <v>ERROR</v>
      </c>
      <c r="AE338" s="110" t="str">
        <f t="shared" si="652"/>
        <v>ERROR</v>
      </c>
      <c r="AF338" s="7" t="str">
        <f t="shared" si="653"/>
        <v/>
      </c>
      <c r="AG338" s="104" t="str">
        <f t="shared" si="654"/>
        <v/>
      </c>
      <c r="AH338" s="104" t="str">
        <f t="shared" si="655"/>
        <v/>
      </c>
      <c r="AI338" s="104" t="str">
        <f t="shared" si="656"/>
        <v/>
      </c>
      <c r="AJ338" s="114" t="str">
        <f>IF(AND(Q338&lt;&gt;"ERROR",UPPER('IP Rules'!D338)="GLOBAL",UPPER(N338)="ANY"),"All_IPs","")</f>
        <v/>
      </c>
      <c r="AK338" s="114" t="str">
        <f>IF(AND(Q338&lt;&gt;"ERROR",UPPER('IP Rules'!D338)="NATIONAL",UPPER(N338)="ANY"),"GRP_ALL_CNSP_SUBNETS","")</f>
        <v/>
      </c>
      <c r="AL338" s="104" t="str">
        <f>IF(LEN(TRIM(D338))=0,"",IF(AND(Q338&lt;&gt;"ERROR",UPPER('IP Rules'!H338)&lt;&gt;"ANY"),AI338&amp;N338&amp;"_"&amp;AG338,""))</f>
        <v/>
      </c>
      <c r="AM338" s="109" t="str">
        <f t="shared" si="657"/>
        <v>FAILED CHECKS</v>
      </c>
      <c r="AN338" s="2"/>
      <c r="AO338" s="62" t="str">
        <f t="shared" si="624"/>
        <v/>
      </c>
      <c r="AP338" s="26"/>
      <c r="AQ338" s="62" t="str">
        <f t="shared" si="658"/>
        <v/>
      </c>
      <c r="AR338" s="26"/>
      <c r="AS338" s="6">
        <f>'IP Rules'!F338</f>
        <v>0</v>
      </c>
      <c r="AT338" s="2"/>
      <c r="AU338" s="6">
        <f t="shared" si="659"/>
        <v>328</v>
      </c>
      <c r="AV338" s="2"/>
      <c r="AW338" s="46" t="str">
        <f>IF(ISBLANK('IP Rules'!L338),"",'IP Rules'!L338)</f>
        <v/>
      </c>
      <c r="AX338" s="2"/>
      <c r="AY338" s="52" t="str">
        <f t="shared" si="660"/>
        <v/>
      </c>
      <c r="AZ338" s="52" t="str">
        <f t="shared" si="661"/>
        <v/>
      </c>
      <c r="BA338" s="52" t="str">
        <f t="shared" si="662"/>
        <v/>
      </c>
      <c r="BB338" s="52" t="str">
        <f t="shared" si="663"/>
        <v/>
      </c>
      <c r="BC338" s="52" t="str">
        <f t="shared" si="664"/>
        <v/>
      </c>
      <c r="BD338" s="52" t="str">
        <f t="shared" si="665"/>
        <v/>
      </c>
      <c r="BE338" s="52" t="str">
        <f t="shared" si="666"/>
        <v/>
      </c>
      <c r="BF338" s="52" t="str">
        <f t="shared" si="667"/>
        <v/>
      </c>
      <c r="BG338" s="52" t="str">
        <f t="shared" si="668"/>
        <v/>
      </c>
      <c r="BH338" s="2"/>
      <c r="BI338" s="103" t="str">
        <f>IF(ISBLANK('IP Rules'!N338),"",'IP Rules'!N338)</f>
        <v/>
      </c>
      <c r="BJ338" s="110" t="str">
        <f t="shared" si="599"/>
        <v/>
      </c>
      <c r="BK338" s="109" t="str">
        <f t="shared" si="600"/>
        <v>MISSING</v>
      </c>
      <c r="BL338" s="109" t="str">
        <f t="shared" si="601"/>
        <v>MISSING</v>
      </c>
      <c r="BM338" s="109" t="str">
        <f t="shared" si="602"/>
        <v>MISSING</v>
      </c>
      <c r="BN338" s="110" t="str">
        <f t="shared" si="603"/>
        <v>ERROR</v>
      </c>
      <c r="BO338" s="111" t="str">
        <f t="shared" si="604"/>
        <v>ERROR</v>
      </c>
      <c r="BP338" s="111" t="str">
        <f t="shared" si="605"/>
        <v>ERROR</v>
      </c>
      <c r="BQ338" s="111" t="str">
        <f t="shared" si="606"/>
        <v>ERROR</v>
      </c>
      <c r="BR338" s="109" t="str">
        <f t="shared" si="607"/>
        <v>ERROR</v>
      </c>
      <c r="BS338" s="110" t="str">
        <f t="shared" si="608"/>
        <v>ERROR</v>
      </c>
      <c r="BT338" s="109" t="str">
        <f t="shared" si="669"/>
        <v>ERROR</v>
      </c>
      <c r="BU338" s="109" t="str">
        <f t="shared" si="670"/>
        <v>ERROR</v>
      </c>
      <c r="BV338" s="109" t="str">
        <f t="shared" si="671"/>
        <v>ERROR</v>
      </c>
      <c r="BW338" s="109" t="str">
        <f t="shared" si="672"/>
        <v>ERROR</v>
      </c>
      <c r="BX338" s="110" t="str">
        <f t="shared" si="609"/>
        <v>ERROR</v>
      </c>
      <c r="BY338" s="110" t="str">
        <f t="shared" si="597"/>
        <v/>
      </c>
      <c r="BZ338" s="117" t="str">
        <f t="shared" si="673"/>
        <v>OK</v>
      </c>
      <c r="CA338" s="104" t="str">
        <f t="shared" si="610"/>
        <v/>
      </c>
      <c r="CB338" s="104" t="str">
        <f t="shared" si="611"/>
        <v/>
      </c>
      <c r="CC338" s="104" t="str">
        <f t="shared" si="612"/>
        <v/>
      </c>
      <c r="CD338" s="109" t="str">
        <f t="shared" si="674"/>
        <v>FAILED CHECKS</v>
      </c>
      <c r="CE338" s="22"/>
      <c r="CF338" s="116" t="str">
        <f t="shared" si="613"/>
        <v>ERROR</v>
      </c>
      <c r="CG338" s="116" t="str">
        <f t="shared" si="614"/>
        <v>-</v>
      </c>
      <c r="CH338" s="116" t="str">
        <f t="shared" si="615"/>
        <v>-</v>
      </c>
      <c r="CI338" s="116" t="str">
        <f t="shared" si="616"/>
        <v>-</v>
      </c>
      <c r="CJ338" s="116">
        <f t="shared" si="675"/>
        <v>0</v>
      </c>
      <c r="CK338" s="116">
        <f t="shared" si="676"/>
        <v>0</v>
      </c>
      <c r="CL338" s="116">
        <f t="shared" si="677"/>
        <v>0</v>
      </c>
      <c r="CM338" s="116">
        <f t="shared" si="678"/>
        <v>0</v>
      </c>
      <c r="CN338" s="116">
        <f t="shared" si="679"/>
        <v>0</v>
      </c>
      <c r="CO338" s="116">
        <f t="shared" si="680"/>
        <v>0</v>
      </c>
      <c r="CP338" s="116">
        <f t="shared" si="681"/>
        <v>0</v>
      </c>
      <c r="CQ338" s="116">
        <f t="shared" si="682"/>
        <v>0</v>
      </c>
      <c r="CR338" s="116">
        <f t="shared" si="683"/>
        <v>0</v>
      </c>
      <c r="CS338" s="116">
        <f t="shared" si="684"/>
        <v>0</v>
      </c>
      <c r="CT338" s="116">
        <f t="shared" si="685"/>
        <v>0</v>
      </c>
      <c r="CU338" s="116">
        <f t="shared" si="686"/>
        <v>0</v>
      </c>
      <c r="CV338" s="116">
        <f t="shared" si="687"/>
        <v>0</v>
      </c>
      <c r="CW338" s="116">
        <f t="shared" si="688"/>
        <v>0</v>
      </c>
      <c r="CX338" s="116">
        <f t="shared" si="689"/>
        <v>0</v>
      </c>
      <c r="CY338" s="116">
        <f t="shared" si="690"/>
        <v>0</v>
      </c>
      <c r="CZ338" s="116">
        <f t="shared" si="691"/>
        <v>0</v>
      </c>
      <c r="DA338" s="116">
        <f t="shared" si="692"/>
        <v>0</v>
      </c>
      <c r="DB338" s="116">
        <f t="shared" si="693"/>
        <v>0</v>
      </c>
      <c r="DC338" s="116">
        <f t="shared" si="694"/>
        <v>0</v>
      </c>
      <c r="DD338" s="116">
        <f t="shared" si="695"/>
        <v>0</v>
      </c>
      <c r="DE338" s="116">
        <f t="shared" si="696"/>
        <v>0</v>
      </c>
      <c r="DF338" s="116">
        <f t="shared" si="697"/>
        <v>0</v>
      </c>
      <c r="DG338" s="116">
        <f t="shared" si="698"/>
        <v>0</v>
      </c>
      <c r="DH338" s="116">
        <f t="shared" si="699"/>
        <v>0</v>
      </c>
      <c r="DI338" s="116">
        <f t="shared" si="700"/>
        <v>0</v>
      </c>
      <c r="DJ338" s="116">
        <f t="shared" si="701"/>
        <v>0</v>
      </c>
      <c r="DK338" s="116">
        <f t="shared" si="702"/>
        <v>0</v>
      </c>
      <c r="DL338" s="116">
        <f t="shared" si="703"/>
        <v>0</v>
      </c>
      <c r="DM338" s="116">
        <f t="shared" si="704"/>
        <v>0</v>
      </c>
      <c r="DN338" s="116">
        <f t="shared" si="705"/>
        <v>0</v>
      </c>
      <c r="DO338" s="116">
        <f t="shared" si="706"/>
        <v>0</v>
      </c>
      <c r="DP338" s="116">
        <f t="shared" si="707"/>
        <v>0</v>
      </c>
      <c r="DQ338" s="116">
        <f t="shared" si="708"/>
        <v>0</v>
      </c>
      <c r="DR338" s="116">
        <f t="shared" si="709"/>
        <v>0</v>
      </c>
      <c r="DS338" s="116">
        <f t="shared" si="710"/>
        <v>0</v>
      </c>
      <c r="DT338" s="116">
        <f t="shared" si="598"/>
        <v>0</v>
      </c>
      <c r="DU338" s="116">
        <f t="shared" si="711"/>
        <v>0</v>
      </c>
      <c r="DV338" s="116">
        <f t="shared" si="617"/>
        <v>0</v>
      </c>
      <c r="DW338" s="116">
        <f t="shared" si="618"/>
        <v>0</v>
      </c>
      <c r="DX338" s="114" t="b">
        <f t="shared" si="625"/>
        <v>0</v>
      </c>
      <c r="DY338" s="116" t="str">
        <f t="shared" si="712"/>
        <v>FAILED CHECKS</v>
      </c>
      <c r="DZ338" s="2"/>
      <c r="EA338" s="105" t="str">
        <f t="shared" si="626"/>
        <v/>
      </c>
      <c r="EB338" s="2"/>
      <c r="EC338" s="105" t="str">
        <f t="shared" si="627"/>
        <v/>
      </c>
      <c r="ED338" s="2"/>
      <c r="EE338" s="105" t="str">
        <f t="shared" si="628"/>
        <v/>
      </c>
      <c r="EF338" s="2"/>
      <c r="EG338" s="6">
        <f t="shared" si="714"/>
        <v>328</v>
      </c>
      <c r="EH338" s="2"/>
      <c r="EI338" s="29" t="str">
        <f>IF(ISBLANK('IP Rules'!P338),"",'IP Rules'!P338)</f>
        <v/>
      </c>
      <c r="EJ338" s="2"/>
      <c r="EK338" s="29" t="str">
        <f>IF(ISBLANK('IP Rules'!R338),"",'IP Rules'!R338)</f>
        <v/>
      </c>
      <c r="EL338" s="2"/>
      <c r="EM338" s="29" t="str">
        <f>IF(ISBLANK('IP Rules'!T338),"",'IP Rules'!T338)</f>
        <v/>
      </c>
      <c r="EN338" s="2"/>
      <c r="EO338" s="7" t="str">
        <f t="shared" si="619"/>
        <v>NO</v>
      </c>
      <c r="EP338" s="7" t="str">
        <f t="shared" si="620"/>
        <v>NO</v>
      </c>
      <c r="EQ338" s="7" t="str">
        <f t="shared" si="621"/>
        <v/>
      </c>
      <c r="ER338" s="7" t="str">
        <f t="shared" si="622"/>
        <v/>
      </c>
      <c r="ES338" s="7" t="str">
        <f>IF(AND(ISNUMBER('IP Rules'!R338),'IP Rules'!R338&gt;=0,'IP Rules'!R338&lt;=65535),"GOOD","BAD")</f>
        <v>BAD</v>
      </c>
      <c r="ET338" s="7" t="str">
        <f>IF(OR(AND(ISNUMBER('IP Rules'!T338),'IP Rules'!T338&gt;=1,'IP Rules'!T338&lt;=65535,'IP Rules'!R338&lt;'IP Rules'!T338),'IP Rules'!T338=""),"GOOD","BAD")</f>
        <v>GOOD</v>
      </c>
      <c r="EU338" s="9" t="str">
        <f t="shared" si="623"/>
        <v/>
      </c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</row>
    <row r="339" spans="1:211" ht="15.75" thickBot="1">
      <c r="A339" s="2"/>
      <c r="B339" s="6">
        <f t="shared" si="713"/>
        <v>329</v>
      </c>
      <c r="C339" s="2"/>
      <c r="D339" s="48" t="str">
        <f>IF(ISBLANK('IP Rules'!H339),"",'IP Rules'!H339)</f>
        <v/>
      </c>
      <c r="E339" s="52" t="str">
        <f t="shared" si="629"/>
        <v/>
      </c>
      <c r="F339" s="52" t="str">
        <f t="shared" si="630"/>
        <v/>
      </c>
      <c r="G339" s="52" t="str">
        <f t="shared" si="631"/>
        <v/>
      </c>
      <c r="H339" s="52" t="str">
        <f t="shared" si="632"/>
        <v/>
      </c>
      <c r="I339" s="52" t="str">
        <f t="shared" si="633"/>
        <v/>
      </c>
      <c r="J339" s="52" t="str">
        <f t="shared" si="634"/>
        <v/>
      </c>
      <c r="K339" s="52" t="str">
        <f t="shared" si="635"/>
        <v/>
      </c>
      <c r="L339" s="52" t="str">
        <f t="shared" si="636"/>
        <v/>
      </c>
      <c r="M339" s="2"/>
      <c r="N339" s="52" t="str">
        <f t="shared" si="637"/>
        <v/>
      </c>
      <c r="O339" s="2"/>
      <c r="P339" s="103" t="str">
        <f>IF(UPPER('IP Rules'!H339)="ANY","",IF(LEN(TRIM('IP Rules'!J339))=0,"",'IP Rules'!J339))</f>
        <v/>
      </c>
      <c r="Q339" s="7" t="str">
        <f t="shared" si="638"/>
        <v/>
      </c>
      <c r="R339" s="109" t="str">
        <f t="shared" si="639"/>
        <v>MISSING</v>
      </c>
      <c r="S339" s="109" t="str">
        <f t="shared" si="640"/>
        <v>MISSING</v>
      </c>
      <c r="T339" s="109" t="str">
        <f t="shared" si="641"/>
        <v>MISSING</v>
      </c>
      <c r="U339" s="110" t="str">
        <f t="shared" si="642"/>
        <v>ERROR</v>
      </c>
      <c r="V339" s="111" t="str">
        <f t="shared" si="643"/>
        <v>ERROR</v>
      </c>
      <c r="W339" s="111" t="str">
        <f t="shared" si="644"/>
        <v>ERROR</v>
      </c>
      <c r="X339" s="111" t="str">
        <f t="shared" si="645"/>
        <v>ERROR</v>
      </c>
      <c r="Y339" s="109" t="str">
        <f t="shared" si="646"/>
        <v>ERROR</v>
      </c>
      <c r="Z339" s="110" t="str">
        <f t="shared" si="647"/>
        <v>ERROR</v>
      </c>
      <c r="AA339" s="109" t="str">
        <f t="shared" si="648"/>
        <v>ERROR</v>
      </c>
      <c r="AB339" s="109" t="str">
        <f t="shared" si="649"/>
        <v>ERROR</v>
      </c>
      <c r="AC339" s="109" t="str">
        <f t="shared" si="650"/>
        <v>ERROR</v>
      </c>
      <c r="AD339" s="109" t="str">
        <f t="shared" si="651"/>
        <v>ERROR</v>
      </c>
      <c r="AE339" s="110" t="str">
        <f t="shared" si="652"/>
        <v>ERROR</v>
      </c>
      <c r="AF339" s="7" t="str">
        <f t="shared" si="653"/>
        <v/>
      </c>
      <c r="AG339" s="104" t="str">
        <f t="shared" si="654"/>
        <v/>
      </c>
      <c r="AH339" s="104" t="str">
        <f t="shared" si="655"/>
        <v/>
      </c>
      <c r="AI339" s="104" t="str">
        <f t="shared" si="656"/>
        <v/>
      </c>
      <c r="AJ339" s="114" t="str">
        <f>IF(AND(Q339&lt;&gt;"ERROR",UPPER('IP Rules'!D339)="GLOBAL",UPPER(N339)="ANY"),"All_IPs","")</f>
        <v/>
      </c>
      <c r="AK339" s="114" t="str">
        <f>IF(AND(Q339&lt;&gt;"ERROR",UPPER('IP Rules'!D339)="NATIONAL",UPPER(N339)="ANY"),"GRP_ALL_CNSP_SUBNETS","")</f>
        <v/>
      </c>
      <c r="AL339" s="104" t="str">
        <f>IF(LEN(TRIM(D339))=0,"",IF(AND(Q339&lt;&gt;"ERROR",UPPER('IP Rules'!H339)&lt;&gt;"ANY"),AI339&amp;N339&amp;"_"&amp;AG339,""))</f>
        <v/>
      </c>
      <c r="AM339" s="109" t="str">
        <f t="shared" si="657"/>
        <v>FAILED CHECKS</v>
      </c>
      <c r="AN339" s="2"/>
      <c r="AO339" s="62" t="str">
        <f t="shared" si="624"/>
        <v/>
      </c>
      <c r="AP339" s="26"/>
      <c r="AQ339" s="62" t="str">
        <f t="shared" si="658"/>
        <v/>
      </c>
      <c r="AR339" s="26"/>
      <c r="AS339" s="6">
        <f>'IP Rules'!F339</f>
        <v>0</v>
      </c>
      <c r="AT339" s="2"/>
      <c r="AU339" s="6">
        <f t="shared" si="659"/>
        <v>329</v>
      </c>
      <c r="AV339" s="2"/>
      <c r="AW339" s="46" t="str">
        <f>IF(ISBLANK('IP Rules'!L339),"",'IP Rules'!L339)</f>
        <v/>
      </c>
      <c r="AX339" s="2"/>
      <c r="AY339" s="52" t="str">
        <f t="shared" si="660"/>
        <v/>
      </c>
      <c r="AZ339" s="52" t="str">
        <f t="shared" si="661"/>
        <v/>
      </c>
      <c r="BA339" s="52" t="str">
        <f t="shared" si="662"/>
        <v/>
      </c>
      <c r="BB339" s="52" t="str">
        <f t="shared" si="663"/>
        <v/>
      </c>
      <c r="BC339" s="52" t="str">
        <f t="shared" si="664"/>
        <v/>
      </c>
      <c r="BD339" s="52" t="str">
        <f t="shared" si="665"/>
        <v/>
      </c>
      <c r="BE339" s="52" t="str">
        <f t="shared" si="666"/>
        <v/>
      </c>
      <c r="BF339" s="52" t="str">
        <f t="shared" si="667"/>
        <v/>
      </c>
      <c r="BG339" s="52" t="str">
        <f t="shared" si="668"/>
        <v/>
      </c>
      <c r="BH339" s="2"/>
      <c r="BI339" s="103" t="str">
        <f>IF(ISBLANK('IP Rules'!N339),"",'IP Rules'!N339)</f>
        <v/>
      </c>
      <c r="BJ339" s="110" t="str">
        <f t="shared" si="599"/>
        <v/>
      </c>
      <c r="BK339" s="109" t="str">
        <f t="shared" si="600"/>
        <v>MISSING</v>
      </c>
      <c r="BL339" s="109" t="str">
        <f t="shared" si="601"/>
        <v>MISSING</v>
      </c>
      <c r="BM339" s="109" t="str">
        <f t="shared" si="602"/>
        <v>MISSING</v>
      </c>
      <c r="BN339" s="110" t="str">
        <f t="shared" si="603"/>
        <v>ERROR</v>
      </c>
      <c r="BO339" s="111" t="str">
        <f t="shared" si="604"/>
        <v>ERROR</v>
      </c>
      <c r="BP339" s="111" t="str">
        <f t="shared" si="605"/>
        <v>ERROR</v>
      </c>
      <c r="BQ339" s="111" t="str">
        <f t="shared" si="606"/>
        <v>ERROR</v>
      </c>
      <c r="BR339" s="109" t="str">
        <f t="shared" si="607"/>
        <v>ERROR</v>
      </c>
      <c r="BS339" s="110" t="str">
        <f t="shared" si="608"/>
        <v>ERROR</v>
      </c>
      <c r="BT339" s="109" t="str">
        <f t="shared" si="669"/>
        <v>ERROR</v>
      </c>
      <c r="BU339" s="109" t="str">
        <f t="shared" si="670"/>
        <v>ERROR</v>
      </c>
      <c r="BV339" s="109" t="str">
        <f t="shared" si="671"/>
        <v>ERROR</v>
      </c>
      <c r="BW339" s="109" t="str">
        <f t="shared" si="672"/>
        <v>ERROR</v>
      </c>
      <c r="BX339" s="110" t="str">
        <f t="shared" si="609"/>
        <v>ERROR</v>
      </c>
      <c r="BY339" s="110" t="str">
        <f t="shared" si="597"/>
        <v/>
      </c>
      <c r="BZ339" s="117" t="str">
        <f t="shared" si="673"/>
        <v>OK</v>
      </c>
      <c r="CA339" s="104" t="str">
        <f t="shared" si="610"/>
        <v/>
      </c>
      <c r="CB339" s="104" t="str">
        <f t="shared" si="611"/>
        <v/>
      </c>
      <c r="CC339" s="104" t="str">
        <f t="shared" si="612"/>
        <v/>
      </c>
      <c r="CD339" s="109" t="str">
        <f t="shared" si="674"/>
        <v>FAILED CHECKS</v>
      </c>
      <c r="CE339" s="22"/>
      <c r="CF339" s="116" t="str">
        <f t="shared" si="613"/>
        <v>ERROR</v>
      </c>
      <c r="CG339" s="116" t="str">
        <f t="shared" si="614"/>
        <v>-</v>
      </c>
      <c r="CH339" s="116" t="str">
        <f t="shared" si="615"/>
        <v>-</v>
      </c>
      <c r="CI339" s="116" t="str">
        <f t="shared" si="616"/>
        <v>-</v>
      </c>
      <c r="CJ339" s="116">
        <f t="shared" si="675"/>
        <v>0</v>
      </c>
      <c r="CK339" s="116">
        <f t="shared" si="676"/>
        <v>0</v>
      </c>
      <c r="CL339" s="116">
        <f t="shared" si="677"/>
        <v>0</v>
      </c>
      <c r="CM339" s="116">
        <f t="shared" si="678"/>
        <v>0</v>
      </c>
      <c r="CN339" s="116">
        <f t="shared" si="679"/>
        <v>0</v>
      </c>
      <c r="CO339" s="116">
        <f t="shared" si="680"/>
        <v>0</v>
      </c>
      <c r="CP339" s="116">
        <f t="shared" si="681"/>
        <v>0</v>
      </c>
      <c r="CQ339" s="116">
        <f t="shared" si="682"/>
        <v>0</v>
      </c>
      <c r="CR339" s="116">
        <f t="shared" si="683"/>
        <v>0</v>
      </c>
      <c r="CS339" s="116">
        <f t="shared" si="684"/>
        <v>0</v>
      </c>
      <c r="CT339" s="116">
        <f t="shared" si="685"/>
        <v>0</v>
      </c>
      <c r="CU339" s="116">
        <f t="shared" si="686"/>
        <v>0</v>
      </c>
      <c r="CV339" s="116">
        <f t="shared" si="687"/>
        <v>0</v>
      </c>
      <c r="CW339" s="116">
        <f t="shared" si="688"/>
        <v>0</v>
      </c>
      <c r="CX339" s="116">
        <f t="shared" si="689"/>
        <v>0</v>
      </c>
      <c r="CY339" s="116">
        <f t="shared" si="690"/>
        <v>0</v>
      </c>
      <c r="CZ339" s="116">
        <f t="shared" si="691"/>
        <v>0</v>
      </c>
      <c r="DA339" s="116">
        <f t="shared" si="692"/>
        <v>0</v>
      </c>
      <c r="DB339" s="116">
        <f t="shared" si="693"/>
        <v>0</v>
      </c>
      <c r="DC339" s="116">
        <f t="shared" si="694"/>
        <v>0</v>
      </c>
      <c r="DD339" s="116">
        <f t="shared" si="695"/>
        <v>0</v>
      </c>
      <c r="DE339" s="116">
        <f t="shared" si="696"/>
        <v>0</v>
      </c>
      <c r="DF339" s="116">
        <f t="shared" si="697"/>
        <v>0</v>
      </c>
      <c r="DG339" s="116">
        <f t="shared" si="698"/>
        <v>0</v>
      </c>
      <c r="DH339" s="116">
        <f t="shared" si="699"/>
        <v>0</v>
      </c>
      <c r="DI339" s="116">
        <f t="shared" si="700"/>
        <v>0</v>
      </c>
      <c r="DJ339" s="116">
        <f t="shared" si="701"/>
        <v>0</v>
      </c>
      <c r="DK339" s="116">
        <f t="shared" si="702"/>
        <v>0</v>
      </c>
      <c r="DL339" s="116">
        <f t="shared" si="703"/>
        <v>0</v>
      </c>
      <c r="DM339" s="116">
        <f t="shared" si="704"/>
        <v>0</v>
      </c>
      <c r="DN339" s="116">
        <f t="shared" si="705"/>
        <v>0</v>
      </c>
      <c r="DO339" s="116">
        <f t="shared" si="706"/>
        <v>0</v>
      </c>
      <c r="DP339" s="116">
        <f t="shared" si="707"/>
        <v>0</v>
      </c>
      <c r="DQ339" s="116">
        <f t="shared" si="708"/>
        <v>0</v>
      </c>
      <c r="DR339" s="116">
        <f t="shared" si="709"/>
        <v>0</v>
      </c>
      <c r="DS339" s="116">
        <f t="shared" si="710"/>
        <v>0</v>
      </c>
      <c r="DT339" s="116">
        <f t="shared" si="598"/>
        <v>0</v>
      </c>
      <c r="DU339" s="116">
        <f t="shared" si="711"/>
        <v>0</v>
      </c>
      <c r="DV339" s="116">
        <f t="shared" si="617"/>
        <v>0</v>
      </c>
      <c r="DW339" s="116">
        <f t="shared" si="618"/>
        <v>0</v>
      </c>
      <c r="DX339" s="114" t="b">
        <f t="shared" si="625"/>
        <v>0</v>
      </c>
      <c r="DY339" s="116" t="str">
        <f t="shared" si="712"/>
        <v>FAILED CHECKS</v>
      </c>
      <c r="DZ339" s="2"/>
      <c r="EA339" s="105" t="str">
        <f t="shared" si="626"/>
        <v/>
      </c>
      <c r="EB339" s="2"/>
      <c r="EC339" s="105" t="str">
        <f t="shared" si="627"/>
        <v/>
      </c>
      <c r="ED339" s="2"/>
      <c r="EE339" s="105" t="str">
        <f t="shared" si="628"/>
        <v/>
      </c>
      <c r="EF339" s="2"/>
      <c r="EG339" s="6">
        <f t="shared" si="714"/>
        <v>329</v>
      </c>
      <c r="EH339" s="2"/>
      <c r="EI339" s="29" t="str">
        <f>IF(ISBLANK('IP Rules'!P339),"",'IP Rules'!P339)</f>
        <v/>
      </c>
      <c r="EJ339" s="2"/>
      <c r="EK339" s="29" t="str">
        <f>IF(ISBLANK('IP Rules'!R339),"",'IP Rules'!R339)</f>
        <v/>
      </c>
      <c r="EL339" s="2"/>
      <c r="EM339" s="29" t="str">
        <f>IF(ISBLANK('IP Rules'!T339),"",'IP Rules'!T339)</f>
        <v/>
      </c>
      <c r="EN339" s="2"/>
      <c r="EO339" s="7" t="str">
        <f t="shared" si="619"/>
        <v>NO</v>
      </c>
      <c r="EP339" s="7" t="str">
        <f t="shared" si="620"/>
        <v>NO</v>
      </c>
      <c r="EQ339" s="7" t="str">
        <f t="shared" si="621"/>
        <v/>
      </c>
      <c r="ER339" s="7" t="str">
        <f t="shared" si="622"/>
        <v/>
      </c>
      <c r="ES339" s="7" t="str">
        <f>IF(AND(ISNUMBER('IP Rules'!R339),'IP Rules'!R339&gt;=0,'IP Rules'!R339&lt;=65535),"GOOD","BAD")</f>
        <v>BAD</v>
      </c>
      <c r="ET339" s="7" t="str">
        <f>IF(OR(AND(ISNUMBER('IP Rules'!T339),'IP Rules'!T339&gt;=1,'IP Rules'!T339&lt;=65535,'IP Rules'!R339&lt;'IP Rules'!T339),'IP Rules'!T339=""),"GOOD","BAD")</f>
        <v>GOOD</v>
      </c>
      <c r="EU339" s="9" t="str">
        <f t="shared" si="623"/>
        <v/>
      </c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</row>
    <row r="340" spans="1:211" ht="15.75" thickBot="1">
      <c r="A340" s="2"/>
      <c r="B340" s="6">
        <f t="shared" si="713"/>
        <v>330</v>
      </c>
      <c r="C340" s="2"/>
      <c r="D340" s="48" t="str">
        <f>IF(ISBLANK('IP Rules'!H340),"",'IP Rules'!H340)</f>
        <v/>
      </c>
      <c r="E340" s="52" t="str">
        <f t="shared" si="629"/>
        <v/>
      </c>
      <c r="F340" s="52" t="str">
        <f t="shared" si="630"/>
        <v/>
      </c>
      <c r="G340" s="52" t="str">
        <f t="shared" si="631"/>
        <v/>
      </c>
      <c r="H340" s="52" t="str">
        <f t="shared" si="632"/>
        <v/>
      </c>
      <c r="I340" s="52" t="str">
        <f t="shared" si="633"/>
        <v/>
      </c>
      <c r="J340" s="52" t="str">
        <f t="shared" si="634"/>
        <v/>
      </c>
      <c r="K340" s="52" t="str">
        <f t="shared" si="635"/>
        <v/>
      </c>
      <c r="L340" s="52" t="str">
        <f t="shared" si="636"/>
        <v/>
      </c>
      <c r="M340" s="2"/>
      <c r="N340" s="52" t="str">
        <f t="shared" si="637"/>
        <v/>
      </c>
      <c r="O340" s="2"/>
      <c r="P340" s="103" t="str">
        <f>IF(UPPER('IP Rules'!H340)="ANY","",IF(LEN(TRIM('IP Rules'!J340))=0,"",'IP Rules'!J340))</f>
        <v/>
      </c>
      <c r="Q340" s="7" t="str">
        <f t="shared" si="638"/>
        <v/>
      </c>
      <c r="R340" s="109" t="str">
        <f t="shared" si="639"/>
        <v>MISSING</v>
      </c>
      <c r="S340" s="109" t="str">
        <f t="shared" si="640"/>
        <v>MISSING</v>
      </c>
      <c r="T340" s="109" t="str">
        <f t="shared" si="641"/>
        <v>MISSING</v>
      </c>
      <c r="U340" s="110" t="str">
        <f t="shared" si="642"/>
        <v>ERROR</v>
      </c>
      <c r="V340" s="111" t="str">
        <f t="shared" si="643"/>
        <v>ERROR</v>
      </c>
      <c r="W340" s="111" t="str">
        <f t="shared" si="644"/>
        <v>ERROR</v>
      </c>
      <c r="X340" s="111" t="str">
        <f t="shared" si="645"/>
        <v>ERROR</v>
      </c>
      <c r="Y340" s="109" t="str">
        <f t="shared" si="646"/>
        <v>ERROR</v>
      </c>
      <c r="Z340" s="110" t="str">
        <f t="shared" si="647"/>
        <v>ERROR</v>
      </c>
      <c r="AA340" s="109" t="str">
        <f t="shared" si="648"/>
        <v>ERROR</v>
      </c>
      <c r="AB340" s="109" t="str">
        <f t="shared" si="649"/>
        <v>ERROR</v>
      </c>
      <c r="AC340" s="109" t="str">
        <f t="shared" si="650"/>
        <v>ERROR</v>
      </c>
      <c r="AD340" s="109" t="str">
        <f t="shared" si="651"/>
        <v>ERROR</v>
      </c>
      <c r="AE340" s="110" t="str">
        <f t="shared" si="652"/>
        <v>ERROR</v>
      </c>
      <c r="AF340" s="7" t="str">
        <f t="shared" si="653"/>
        <v/>
      </c>
      <c r="AG340" s="104" t="str">
        <f t="shared" si="654"/>
        <v/>
      </c>
      <c r="AH340" s="104" t="str">
        <f t="shared" si="655"/>
        <v/>
      </c>
      <c r="AI340" s="104" t="str">
        <f t="shared" si="656"/>
        <v/>
      </c>
      <c r="AJ340" s="114" t="str">
        <f>IF(AND(Q340&lt;&gt;"ERROR",UPPER('IP Rules'!D340)="GLOBAL",UPPER(N340)="ANY"),"All_IPs","")</f>
        <v/>
      </c>
      <c r="AK340" s="114" t="str">
        <f>IF(AND(Q340&lt;&gt;"ERROR",UPPER('IP Rules'!D340)="NATIONAL",UPPER(N340)="ANY"),"GRP_ALL_CNSP_SUBNETS","")</f>
        <v/>
      </c>
      <c r="AL340" s="104" t="str">
        <f>IF(LEN(TRIM(D340))=0,"",IF(AND(Q340&lt;&gt;"ERROR",UPPER('IP Rules'!H340)&lt;&gt;"ANY"),AI340&amp;N340&amp;"_"&amp;AG340,""))</f>
        <v/>
      </c>
      <c r="AM340" s="109" t="str">
        <f t="shared" si="657"/>
        <v>FAILED CHECKS</v>
      </c>
      <c r="AN340" s="2"/>
      <c r="AO340" s="62" t="str">
        <f t="shared" si="624"/>
        <v/>
      </c>
      <c r="AP340" s="26"/>
      <c r="AQ340" s="62" t="str">
        <f t="shared" si="658"/>
        <v/>
      </c>
      <c r="AR340" s="26"/>
      <c r="AS340" s="6">
        <f>'IP Rules'!F340</f>
        <v>0</v>
      </c>
      <c r="AT340" s="2"/>
      <c r="AU340" s="6">
        <f t="shared" si="659"/>
        <v>330</v>
      </c>
      <c r="AV340" s="2"/>
      <c r="AW340" s="46" t="str">
        <f>IF(ISBLANK('IP Rules'!L340),"",'IP Rules'!L340)</f>
        <v/>
      </c>
      <c r="AX340" s="2"/>
      <c r="AY340" s="52" t="str">
        <f t="shared" si="660"/>
        <v/>
      </c>
      <c r="AZ340" s="52" t="str">
        <f t="shared" si="661"/>
        <v/>
      </c>
      <c r="BA340" s="52" t="str">
        <f t="shared" si="662"/>
        <v/>
      </c>
      <c r="BB340" s="52" t="str">
        <f t="shared" si="663"/>
        <v/>
      </c>
      <c r="BC340" s="52" t="str">
        <f t="shared" si="664"/>
        <v/>
      </c>
      <c r="BD340" s="52" t="str">
        <f t="shared" si="665"/>
        <v/>
      </c>
      <c r="BE340" s="52" t="str">
        <f t="shared" si="666"/>
        <v/>
      </c>
      <c r="BF340" s="52" t="str">
        <f t="shared" si="667"/>
        <v/>
      </c>
      <c r="BG340" s="52" t="str">
        <f t="shared" si="668"/>
        <v/>
      </c>
      <c r="BH340" s="2"/>
      <c r="BI340" s="103" t="str">
        <f>IF(ISBLANK('IP Rules'!N340),"",'IP Rules'!N340)</f>
        <v/>
      </c>
      <c r="BJ340" s="110" t="str">
        <f t="shared" si="599"/>
        <v/>
      </c>
      <c r="BK340" s="109" t="str">
        <f t="shared" si="600"/>
        <v>MISSING</v>
      </c>
      <c r="BL340" s="109" t="str">
        <f t="shared" si="601"/>
        <v>MISSING</v>
      </c>
      <c r="BM340" s="109" t="str">
        <f t="shared" si="602"/>
        <v>MISSING</v>
      </c>
      <c r="BN340" s="110" t="str">
        <f t="shared" si="603"/>
        <v>ERROR</v>
      </c>
      <c r="BO340" s="111" t="str">
        <f t="shared" si="604"/>
        <v>ERROR</v>
      </c>
      <c r="BP340" s="111" t="str">
        <f t="shared" si="605"/>
        <v>ERROR</v>
      </c>
      <c r="BQ340" s="111" t="str">
        <f t="shared" si="606"/>
        <v>ERROR</v>
      </c>
      <c r="BR340" s="109" t="str">
        <f t="shared" si="607"/>
        <v>ERROR</v>
      </c>
      <c r="BS340" s="110" t="str">
        <f t="shared" si="608"/>
        <v>ERROR</v>
      </c>
      <c r="BT340" s="109" t="str">
        <f t="shared" si="669"/>
        <v>ERROR</v>
      </c>
      <c r="BU340" s="109" t="str">
        <f t="shared" si="670"/>
        <v>ERROR</v>
      </c>
      <c r="BV340" s="109" t="str">
        <f t="shared" si="671"/>
        <v>ERROR</v>
      </c>
      <c r="BW340" s="109" t="str">
        <f t="shared" si="672"/>
        <v>ERROR</v>
      </c>
      <c r="BX340" s="110" t="str">
        <f t="shared" si="609"/>
        <v>ERROR</v>
      </c>
      <c r="BY340" s="110" t="str">
        <f t="shared" si="597"/>
        <v/>
      </c>
      <c r="BZ340" s="117" t="str">
        <f t="shared" si="673"/>
        <v>OK</v>
      </c>
      <c r="CA340" s="104" t="str">
        <f t="shared" si="610"/>
        <v/>
      </c>
      <c r="CB340" s="104" t="str">
        <f t="shared" si="611"/>
        <v/>
      </c>
      <c r="CC340" s="104" t="str">
        <f t="shared" si="612"/>
        <v/>
      </c>
      <c r="CD340" s="109" t="str">
        <f t="shared" si="674"/>
        <v>FAILED CHECKS</v>
      </c>
      <c r="CE340" s="22"/>
      <c r="CF340" s="116" t="str">
        <f t="shared" si="613"/>
        <v>ERROR</v>
      </c>
      <c r="CG340" s="116" t="str">
        <f t="shared" si="614"/>
        <v>-</v>
      </c>
      <c r="CH340" s="116" t="str">
        <f t="shared" si="615"/>
        <v>-</v>
      </c>
      <c r="CI340" s="116" t="str">
        <f t="shared" si="616"/>
        <v>-</v>
      </c>
      <c r="CJ340" s="116">
        <f t="shared" si="675"/>
        <v>0</v>
      </c>
      <c r="CK340" s="116">
        <f t="shared" si="676"/>
        <v>0</v>
      </c>
      <c r="CL340" s="116">
        <f t="shared" si="677"/>
        <v>0</v>
      </c>
      <c r="CM340" s="116">
        <f t="shared" si="678"/>
        <v>0</v>
      </c>
      <c r="CN340" s="116">
        <f t="shared" si="679"/>
        <v>0</v>
      </c>
      <c r="CO340" s="116">
        <f t="shared" si="680"/>
        <v>0</v>
      </c>
      <c r="CP340" s="116">
        <f t="shared" si="681"/>
        <v>0</v>
      </c>
      <c r="CQ340" s="116">
        <f t="shared" si="682"/>
        <v>0</v>
      </c>
      <c r="CR340" s="116">
        <f t="shared" si="683"/>
        <v>0</v>
      </c>
      <c r="CS340" s="116">
        <f t="shared" si="684"/>
        <v>0</v>
      </c>
      <c r="CT340" s="116">
        <f t="shared" si="685"/>
        <v>0</v>
      </c>
      <c r="CU340" s="116">
        <f t="shared" si="686"/>
        <v>0</v>
      </c>
      <c r="CV340" s="116">
        <f t="shared" si="687"/>
        <v>0</v>
      </c>
      <c r="CW340" s="116">
        <f t="shared" si="688"/>
        <v>0</v>
      </c>
      <c r="CX340" s="116">
        <f t="shared" si="689"/>
        <v>0</v>
      </c>
      <c r="CY340" s="116">
        <f t="shared" si="690"/>
        <v>0</v>
      </c>
      <c r="CZ340" s="116">
        <f t="shared" si="691"/>
        <v>0</v>
      </c>
      <c r="DA340" s="116">
        <f t="shared" si="692"/>
        <v>0</v>
      </c>
      <c r="DB340" s="116">
        <f t="shared" si="693"/>
        <v>0</v>
      </c>
      <c r="DC340" s="116">
        <f t="shared" si="694"/>
        <v>0</v>
      </c>
      <c r="DD340" s="116">
        <f t="shared" si="695"/>
        <v>0</v>
      </c>
      <c r="DE340" s="116">
        <f t="shared" si="696"/>
        <v>0</v>
      </c>
      <c r="DF340" s="116">
        <f t="shared" si="697"/>
        <v>0</v>
      </c>
      <c r="DG340" s="116">
        <f t="shared" si="698"/>
        <v>0</v>
      </c>
      <c r="DH340" s="116">
        <f t="shared" si="699"/>
        <v>0</v>
      </c>
      <c r="DI340" s="116">
        <f t="shared" si="700"/>
        <v>0</v>
      </c>
      <c r="DJ340" s="116">
        <f t="shared" si="701"/>
        <v>0</v>
      </c>
      <c r="DK340" s="116">
        <f t="shared" si="702"/>
        <v>0</v>
      </c>
      <c r="DL340" s="116">
        <f t="shared" si="703"/>
        <v>0</v>
      </c>
      <c r="DM340" s="116">
        <f t="shared" si="704"/>
        <v>0</v>
      </c>
      <c r="DN340" s="116">
        <f t="shared" si="705"/>
        <v>0</v>
      </c>
      <c r="DO340" s="116">
        <f t="shared" si="706"/>
        <v>0</v>
      </c>
      <c r="DP340" s="116">
        <f t="shared" si="707"/>
        <v>0</v>
      </c>
      <c r="DQ340" s="116">
        <f t="shared" si="708"/>
        <v>0</v>
      </c>
      <c r="DR340" s="116">
        <f t="shared" si="709"/>
        <v>0</v>
      </c>
      <c r="DS340" s="116">
        <f t="shared" si="710"/>
        <v>0</v>
      </c>
      <c r="DT340" s="116">
        <f t="shared" si="598"/>
        <v>0</v>
      </c>
      <c r="DU340" s="116">
        <f t="shared" si="711"/>
        <v>0</v>
      </c>
      <c r="DV340" s="116">
        <f t="shared" si="617"/>
        <v>0</v>
      </c>
      <c r="DW340" s="116">
        <f t="shared" si="618"/>
        <v>0</v>
      </c>
      <c r="DX340" s="114" t="b">
        <f t="shared" si="625"/>
        <v>0</v>
      </c>
      <c r="DY340" s="116" t="str">
        <f t="shared" si="712"/>
        <v>FAILED CHECKS</v>
      </c>
      <c r="DZ340" s="2"/>
      <c r="EA340" s="105" t="str">
        <f t="shared" si="626"/>
        <v/>
      </c>
      <c r="EB340" s="2"/>
      <c r="EC340" s="105" t="str">
        <f t="shared" si="627"/>
        <v/>
      </c>
      <c r="ED340" s="2"/>
      <c r="EE340" s="105" t="str">
        <f t="shared" si="628"/>
        <v/>
      </c>
      <c r="EF340" s="2"/>
      <c r="EG340" s="6">
        <f t="shared" si="714"/>
        <v>330</v>
      </c>
      <c r="EH340" s="2"/>
      <c r="EI340" s="29" t="str">
        <f>IF(ISBLANK('IP Rules'!P340),"",'IP Rules'!P340)</f>
        <v/>
      </c>
      <c r="EJ340" s="2"/>
      <c r="EK340" s="29" t="str">
        <f>IF(ISBLANK('IP Rules'!R340),"",'IP Rules'!R340)</f>
        <v/>
      </c>
      <c r="EL340" s="2"/>
      <c r="EM340" s="29" t="str">
        <f>IF(ISBLANK('IP Rules'!T340),"",'IP Rules'!T340)</f>
        <v/>
      </c>
      <c r="EN340" s="2"/>
      <c r="EO340" s="7" t="str">
        <f t="shared" si="619"/>
        <v>NO</v>
      </c>
      <c r="EP340" s="7" t="str">
        <f t="shared" si="620"/>
        <v>NO</v>
      </c>
      <c r="EQ340" s="7" t="str">
        <f t="shared" si="621"/>
        <v/>
      </c>
      <c r="ER340" s="7" t="str">
        <f t="shared" si="622"/>
        <v/>
      </c>
      <c r="ES340" s="7" t="str">
        <f>IF(AND(ISNUMBER('IP Rules'!R340),'IP Rules'!R340&gt;=0,'IP Rules'!R340&lt;=65535),"GOOD","BAD")</f>
        <v>BAD</v>
      </c>
      <c r="ET340" s="7" t="str">
        <f>IF(OR(AND(ISNUMBER('IP Rules'!T340),'IP Rules'!T340&gt;=1,'IP Rules'!T340&lt;=65535,'IP Rules'!R340&lt;'IP Rules'!T340),'IP Rules'!T340=""),"GOOD","BAD")</f>
        <v>GOOD</v>
      </c>
      <c r="EU340" s="9" t="str">
        <f t="shared" si="623"/>
        <v/>
      </c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</row>
    <row r="341" spans="1:211" ht="15.75" thickBot="1">
      <c r="A341" s="2"/>
      <c r="B341" s="6">
        <f t="shared" si="713"/>
        <v>331</v>
      </c>
      <c r="C341" s="2"/>
      <c r="D341" s="48" t="str">
        <f>IF(ISBLANK('IP Rules'!H341),"",'IP Rules'!H341)</f>
        <v/>
      </c>
      <c r="E341" s="52" t="str">
        <f t="shared" si="629"/>
        <v/>
      </c>
      <c r="F341" s="52" t="str">
        <f t="shared" si="630"/>
        <v/>
      </c>
      <c r="G341" s="52" t="str">
        <f t="shared" si="631"/>
        <v/>
      </c>
      <c r="H341" s="52" t="str">
        <f t="shared" si="632"/>
        <v/>
      </c>
      <c r="I341" s="52" t="str">
        <f t="shared" si="633"/>
        <v/>
      </c>
      <c r="J341" s="52" t="str">
        <f t="shared" si="634"/>
        <v/>
      </c>
      <c r="K341" s="52" t="str">
        <f t="shared" si="635"/>
        <v/>
      </c>
      <c r="L341" s="52" t="str">
        <f t="shared" si="636"/>
        <v/>
      </c>
      <c r="M341" s="2"/>
      <c r="N341" s="52" t="str">
        <f t="shared" si="637"/>
        <v/>
      </c>
      <c r="O341" s="2"/>
      <c r="P341" s="103" t="str">
        <f>IF(UPPER('IP Rules'!H341)="ANY","",IF(LEN(TRIM('IP Rules'!J341))=0,"",'IP Rules'!J341))</f>
        <v/>
      </c>
      <c r="Q341" s="7" t="str">
        <f t="shared" si="638"/>
        <v/>
      </c>
      <c r="R341" s="109" t="str">
        <f t="shared" si="639"/>
        <v>MISSING</v>
      </c>
      <c r="S341" s="109" t="str">
        <f t="shared" si="640"/>
        <v>MISSING</v>
      </c>
      <c r="T341" s="109" t="str">
        <f t="shared" si="641"/>
        <v>MISSING</v>
      </c>
      <c r="U341" s="110" t="str">
        <f t="shared" si="642"/>
        <v>ERROR</v>
      </c>
      <c r="V341" s="111" t="str">
        <f t="shared" si="643"/>
        <v>ERROR</v>
      </c>
      <c r="W341" s="111" t="str">
        <f t="shared" si="644"/>
        <v>ERROR</v>
      </c>
      <c r="X341" s="111" t="str">
        <f t="shared" si="645"/>
        <v>ERROR</v>
      </c>
      <c r="Y341" s="109" t="str">
        <f t="shared" si="646"/>
        <v>ERROR</v>
      </c>
      <c r="Z341" s="110" t="str">
        <f t="shared" si="647"/>
        <v>ERROR</v>
      </c>
      <c r="AA341" s="109" t="str">
        <f t="shared" si="648"/>
        <v>ERROR</v>
      </c>
      <c r="AB341" s="109" t="str">
        <f t="shared" si="649"/>
        <v>ERROR</v>
      </c>
      <c r="AC341" s="109" t="str">
        <f t="shared" si="650"/>
        <v>ERROR</v>
      </c>
      <c r="AD341" s="109" t="str">
        <f t="shared" si="651"/>
        <v>ERROR</v>
      </c>
      <c r="AE341" s="110" t="str">
        <f t="shared" si="652"/>
        <v>ERROR</v>
      </c>
      <c r="AF341" s="7" t="str">
        <f t="shared" si="653"/>
        <v/>
      </c>
      <c r="AG341" s="104" t="str">
        <f t="shared" si="654"/>
        <v/>
      </c>
      <c r="AH341" s="104" t="str">
        <f t="shared" si="655"/>
        <v/>
      </c>
      <c r="AI341" s="104" t="str">
        <f t="shared" si="656"/>
        <v/>
      </c>
      <c r="AJ341" s="114" t="str">
        <f>IF(AND(Q341&lt;&gt;"ERROR",UPPER('IP Rules'!D341)="GLOBAL",UPPER(N341)="ANY"),"All_IPs","")</f>
        <v/>
      </c>
      <c r="AK341" s="114" t="str">
        <f>IF(AND(Q341&lt;&gt;"ERROR",UPPER('IP Rules'!D341)="NATIONAL",UPPER(N341)="ANY"),"GRP_ALL_CNSP_SUBNETS","")</f>
        <v/>
      </c>
      <c r="AL341" s="104" t="str">
        <f>IF(LEN(TRIM(D341))=0,"",IF(AND(Q341&lt;&gt;"ERROR",UPPER('IP Rules'!H341)&lt;&gt;"ANY"),AI341&amp;N341&amp;"_"&amp;AG341,""))</f>
        <v/>
      </c>
      <c r="AM341" s="109" t="str">
        <f t="shared" si="657"/>
        <v>FAILED CHECKS</v>
      </c>
      <c r="AN341" s="2"/>
      <c r="AO341" s="62" t="str">
        <f t="shared" si="624"/>
        <v/>
      </c>
      <c r="AP341" s="26"/>
      <c r="AQ341" s="62" t="str">
        <f t="shared" si="658"/>
        <v/>
      </c>
      <c r="AR341" s="26"/>
      <c r="AS341" s="6">
        <f>'IP Rules'!F341</f>
        <v>0</v>
      </c>
      <c r="AT341" s="2"/>
      <c r="AU341" s="6">
        <f t="shared" si="659"/>
        <v>331</v>
      </c>
      <c r="AV341" s="2"/>
      <c r="AW341" s="46" t="str">
        <f>IF(ISBLANK('IP Rules'!L341),"",'IP Rules'!L341)</f>
        <v/>
      </c>
      <c r="AX341" s="2"/>
      <c r="AY341" s="52" t="str">
        <f t="shared" si="660"/>
        <v/>
      </c>
      <c r="AZ341" s="52" t="str">
        <f t="shared" si="661"/>
        <v/>
      </c>
      <c r="BA341" s="52" t="str">
        <f t="shared" si="662"/>
        <v/>
      </c>
      <c r="BB341" s="52" t="str">
        <f t="shared" si="663"/>
        <v/>
      </c>
      <c r="BC341" s="52" t="str">
        <f t="shared" si="664"/>
        <v/>
      </c>
      <c r="BD341" s="52" t="str">
        <f t="shared" si="665"/>
        <v/>
      </c>
      <c r="BE341" s="52" t="str">
        <f t="shared" si="666"/>
        <v/>
      </c>
      <c r="BF341" s="52" t="str">
        <f t="shared" si="667"/>
        <v/>
      </c>
      <c r="BG341" s="52" t="str">
        <f t="shared" si="668"/>
        <v/>
      </c>
      <c r="BH341" s="2"/>
      <c r="BI341" s="103" t="str">
        <f>IF(ISBLANK('IP Rules'!N341),"",'IP Rules'!N341)</f>
        <v/>
      </c>
      <c r="BJ341" s="110" t="str">
        <f t="shared" si="599"/>
        <v/>
      </c>
      <c r="BK341" s="109" t="str">
        <f t="shared" si="600"/>
        <v>MISSING</v>
      </c>
      <c r="BL341" s="109" t="str">
        <f t="shared" si="601"/>
        <v>MISSING</v>
      </c>
      <c r="BM341" s="109" t="str">
        <f t="shared" si="602"/>
        <v>MISSING</v>
      </c>
      <c r="BN341" s="110" t="str">
        <f t="shared" si="603"/>
        <v>ERROR</v>
      </c>
      <c r="BO341" s="111" t="str">
        <f t="shared" si="604"/>
        <v>ERROR</v>
      </c>
      <c r="BP341" s="111" t="str">
        <f t="shared" si="605"/>
        <v>ERROR</v>
      </c>
      <c r="BQ341" s="111" t="str">
        <f t="shared" si="606"/>
        <v>ERROR</v>
      </c>
      <c r="BR341" s="109" t="str">
        <f t="shared" si="607"/>
        <v>ERROR</v>
      </c>
      <c r="BS341" s="110" t="str">
        <f t="shared" si="608"/>
        <v>ERROR</v>
      </c>
      <c r="BT341" s="109" t="str">
        <f t="shared" si="669"/>
        <v>ERROR</v>
      </c>
      <c r="BU341" s="109" t="str">
        <f t="shared" si="670"/>
        <v>ERROR</v>
      </c>
      <c r="BV341" s="109" t="str">
        <f t="shared" si="671"/>
        <v>ERROR</v>
      </c>
      <c r="BW341" s="109" t="str">
        <f t="shared" si="672"/>
        <v>ERROR</v>
      </c>
      <c r="BX341" s="110" t="str">
        <f t="shared" si="609"/>
        <v>ERROR</v>
      </c>
      <c r="BY341" s="110" t="str">
        <f t="shared" si="597"/>
        <v/>
      </c>
      <c r="BZ341" s="117" t="str">
        <f t="shared" si="673"/>
        <v>OK</v>
      </c>
      <c r="CA341" s="104" t="str">
        <f t="shared" si="610"/>
        <v/>
      </c>
      <c r="CB341" s="104" t="str">
        <f t="shared" si="611"/>
        <v/>
      </c>
      <c r="CC341" s="104" t="str">
        <f t="shared" si="612"/>
        <v/>
      </c>
      <c r="CD341" s="109" t="str">
        <f t="shared" si="674"/>
        <v>FAILED CHECKS</v>
      </c>
      <c r="CE341" s="22"/>
      <c r="CF341" s="116" t="str">
        <f t="shared" si="613"/>
        <v>ERROR</v>
      </c>
      <c r="CG341" s="116" t="str">
        <f t="shared" si="614"/>
        <v>-</v>
      </c>
      <c r="CH341" s="116" t="str">
        <f t="shared" si="615"/>
        <v>-</v>
      </c>
      <c r="CI341" s="116" t="str">
        <f t="shared" si="616"/>
        <v>-</v>
      </c>
      <c r="CJ341" s="116">
        <f t="shared" si="675"/>
        <v>0</v>
      </c>
      <c r="CK341" s="116">
        <f t="shared" si="676"/>
        <v>0</v>
      </c>
      <c r="CL341" s="116">
        <f t="shared" si="677"/>
        <v>0</v>
      </c>
      <c r="CM341" s="116">
        <f t="shared" si="678"/>
        <v>0</v>
      </c>
      <c r="CN341" s="116">
        <f t="shared" si="679"/>
        <v>0</v>
      </c>
      <c r="CO341" s="116">
        <f t="shared" si="680"/>
        <v>0</v>
      </c>
      <c r="CP341" s="116">
        <f t="shared" si="681"/>
        <v>0</v>
      </c>
      <c r="CQ341" s="116">
        <f t="shared" si="682"/>
        <v>0</v>
      </c>
      <c r="CR341" s="116">
        <f t="shared" si="683"/>
        <v>0</v>
      </c>
      <c r="CS341" s="116">
        <f t="shared" si="684"/>
        <v>0</v>
      </c>
      <c r="CT341" s="116">
        <f t="shared" si="685"/>
        <v>0</v>
      </c>
      <c r="CU341" s="116">
        <f t="shared" si="686"/>
        <v>0</v>
      </c>
      <c r="CV341" s="116">
        <f t="shared" si="687"/>
        <v>0</v>
      </c>
      <c r="CW341" s="116">
        <f t="shared" si="688"/>
        <v>0</v>
      </c>
      <c r="CX341" s="116">
        <f t="shared" si="689"/>
        <v>0</v>
      </c>
      <c r="CY341" s="116">
        <f t="shared" si="690"/>
        <v>0</v>
      </c>
      <c r="CZ341" s="116">
        <f t="shared" si="691"/>
        <v>0</v>
      </c>
      <c r="DA341" s="116">
        <f t="shared" si="692"/>
        <v>0</v>
      </c>
      <c r="DB341" s="116">
        <f t="shared" si="693"/>
        <v>0</v>
      </c>
      <c r="DC341" s="116">
        <f t="shared" si="694"/>
        <v>0</v>
      </c>
      <c r="DD341" s="116">
        <f t="shared" si="695"/>
        <v>0</v>
      </c>
      <c r="DE341" s="116">
        <f t="shared" si="696"/>
        <v>0</v>
      </c>
      <c r="DF341" s="116">
        <f t="shared" si="697"/>
        <v>0</v>
      </c>
      <c r="DG341" s="116">
        <f t="shared" si="698"/>
        <v>0</v>
      </c>
      <c r="DH341" s="116">
        <f t="shared" si="699"/>
        <v>0</v>
      </c>
      <c r="DI341" s="116">
        <f t="shared" si="700"/>
        <v>0</v>
      </c>
      <c r="DJ341" s="116">
        <f t="shared" si="701"/>
        <v>0</v>
      </c>
      <c r="DK341" s="116">
        <f t="shared" si="702"/>
        <v>0</v>
      </c>
      <c r="DL341" s="116">
        <f t="shared" si="703"/>
        <v>0</v>
      </c>
      <c r="DM341" s="116">
        <f t="shared" si="704"/>
        <v>0</v>
      </c>
      <c r="DN341" s="116">
        <f t="shared" si="705"/>
        <v>0</v>
      </c>
      <c r="DO341" s="116">
        <f t="shared" si="706"/>
        <v>0</v>
      </c>
      <c r="DP341" s="116">
        <f t="shared" si="707"/>
        <v>0</v>
      </c>
      <c r="DQ341" s="116">
        <f t="shared" si="708"/>
        <v>0</v>
      </c>
      <c r="DR341" s="116">
        <f t="shared" si="709"/>
        <v>0</v>
      </c>
      <c r="DS341" s="116">
        <f t="shared" si="710"/>
        <v>0</v>
      </c>
      <c r="DT341" s="116">
        <f t="shared" si="598"/>
        <v>0</v>
      </c>
      <c r="DU341" s="116">
        <f t="shared" si="711"/>
        <v>0</v>
      </c>
      <c r="DV341" s="116">
        <f t="shared" si="617"/>
        <v>0</v>
      </c>
      <c r="DW341" s="116">
        <f t="shared" si="618"/>
        <v>0</v>
      </c>
      <c r="DX341" s="114" t="b">
        <f t="shared" si="625"/>
        <v>0</v>
      </c>
      <c r="DY341" s="116" t="str">
        <f t="shared" si="712"/>
        <v>FAILED CHECKS</v>
      </c>
      <c r="DZ341" s="2"/>
      <c r="EA341" s="105" t="str">
        <f t="shared" si="626"/>
        <v/>
      </c>
      <c r="EB341" s="2"/>
      <c r="EC341" s="105" t="str">
        <f t="shared" si="627"/>
        <v/>
      </c>
      <c r="ED341" s="2"/>
      <c r="EE341" s="105" t="str">
        <f t="shared" si="628"/>
        <v/>
      </c>
      <c r="EF341" s="2"/>
      <c r="EG341" s="6">
        <f t="shared" si="714"/>
        <v>331</v>
      </c>
      <c r="EH341" s="2"/>
      <c r="EI341" s="29" t="str">
        <f>IF(ISBLANK('IP Rules'!P341),"",'IP Rules'!P341)</f>
        <v/>
      </c>
      <c r="EJ341" s="2"/>
      <c r="EK341" s="29" t="str">
        <f>IF(ISBLANK('IP Rules'!R341),"",'IP Rules'!R341)</f>
        <v/>
      </c>
      <c r="EL341" s="2"/>
      <c r="EM341" s="29" t="str">
        <f>IF(ISBLANK('IP Rules'!T341),"",'IP Rules'!T341)</f>
        <v/>
      </c>
      <c r="EN341" s="2"/>
      <c r="EO341" s="7" t="str">
        <f t="shared" si="619"/>
        <v>NO</v>
      </c>
      <c r="EP341" s="7" t="str">
        <f t="shared" si="620"/>
        <v>NO</v>
      </c>
      <c r="EQ341" s="7" t="str">
        <f t="shared" si="621"/>
        <v/>
      </c>
      <c r="ER341" s="7" t="str">
        <f t="shared" si="622"/>
        <v/>
      </c>
      <c r="ES341" s="7" t="str">
        <f>IF(AND(ISNUMBER('IP Rules'!R341),'IP Rules'!R341&gt;=0,'IP Rules'!R341&lt;=65535),"GOOD","BAD")</f>
        <v>BAD</v>
      </c>
      <c r="ET341" s="7" t="str">
        <f>IF(OR(AND(ISNUMBER('IP Rules'!T341),'IP Rules'!T341&gt;=1,'IP Rules'!T341&lt;=65535,'IP Rules'!R341&lt;'IP Rules'!T341),'IP Rules'!T341=""),"GOOD","BAD")</f>
        <v>GOOD</v>
      </c>
      <c r="EU341" s="9" t="str">
        <f t="shared" si="623"/>
        <v/>
      </c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</row>
    <row r="342" spans="1:211" ht="15.75" thickBot="1">
      <c r="A342" s="2"/>
      <c r="B342" s="6">
        <f t="shared" si="713"/>
        <v>332</v>
      </c>
      <c r="C342" s="2"/>
      <c r="D342" s="48" t="str">
        <f>IF(ISBLANK('IP Rules'!H342),"",'IP Rules'!H342)</f>
        <v/>
      </c>
      <c r="E342" s="52" t="str">
        <f t="shared" si="629"/>
        <v/>
      </c>
      <c r="F342" s="52" t="str">
        <f t="shared" si="630"/>
        <v/>
      </c>
      <c r="G342" s="52" t="str">
        <f t="shared" si="631"/>
        <v/>
      </c>
      <c r="H342" s="52" t="str">
        <f t="shared" si="632"/>
        <v/>
      </c>
      <c r="I342" s="52" t="str">
        <f t="shared" si="633"/>
        <v/>
      </c>
      <c r="J342" s="52" t="str">
        <f t="shared" si="634"/>
        <v/>
      </c>
      <c r="K342" s="52" t="str">
        <f t="shared" si="635"/>
        <v/>
      </c>
      <c r="L342" s="52" t="str">
        <f t="shared" si="636"/>
        <v/>
      </c>
      <c r="M342" s="2"/>
      <c r="N342" s="52" t="str">
        <f t="shared" si="637"/>
        <v/>
      </c>
      <c r="O342" s="2"/>
      <c r="P342" s="103" t="str">
        <f>IF(UPPER('IP Rules'!H342)="ANY","",IF(LEN(TRIM('IP Rules'!J342))=0,"",'IP Rules'!J342))</f>
        <v/>
      </c>
      <c r="Q342" s="7" t="str">
        <f t="shared" si="638"/>
        <v/>
      </c>
      <c r="R342" s="109" t="str">
        <f t="shared" si="639"/>
        <v>MISSING</v>
      </c>
      <c r="S342" s="109" t="str">
        <f t="shared" si="640"/>
        <v>MISSING</v>
      </c>
      <c r="T342" s="109" t="str">
        <f t="shared" si="641"/>
        <v>MISSING</v>
      </c>
      <c r="U342" s="110" t="str">
        <f t="shared" si="642"/>
        <v>ERROR</v>
      </c>
      <c r="V342" s="111" t="str">
        <f t="shared" si="643"/>
        <v>ERROR</v>
      </c>
      <c r="W342" s="111" t="str">
        <f t="shared" si="644"/>
        <v>ERROR</v>
      </c>
      <c r="X342" s="111" t="str">
        <f t="shared" si="645"/>
        <v>ERROR</v>
      </c>
      <c r="Y342" s="109" t="str">
        <f t="shared" si="646"/>
        <v>ERROR</v>
      </c>
      <c r="Z342" s="110" t="str">
        <f t="shared" si="647"/>
        <v>ERROR</v>
      </c>
      <c r="AA342" s="109" t="str">
        <f t="shared" si="648"/>
        <v>ERROR</v>
      </c>
      <c r="AB342" s="109" t="str">
        <f t="shared" si="649"/>
        <v>ERROR</v>
      </c>
      <c r="AC342" s="109" t="str">
        <f t="shared" si="650"/>
        <v>ERROR</v>
      </c>
      <c r="AD342" s="109" t="str">
        <f t="shared" si="651"/>
        <v>ERROR</v>
      </c>
      <c r="AE342" s="110" t="str">
        <f t="shared" si="652"/>
        <v>ERROR</v>
      </c>
      <c r="AF342" s="7" t="str">
        <f t="shared" si="653"/>
        <v/>
      </c>
      <c r="AG342" s="104" t="str">
        <f t="shared" si="654"/>
        <v/>
      </c>
      <c r="AH342" s="104" t="str">
        <f t="shared" si="655"/>
        <v/>
      </c>
      <c r="AI342" s="104" t="str">
        <f t="shared" si="656"/>
        <v/>
      </c>
      <c r="AJ342" s="114" t="str">
        <f>IF(AND(Q342&lt;&gt;"ERROR",UPPER('IP Rules'!D342)="GLOBAL",UPPER(N342)="ANY"),"All_IPs","")</f>
        <v/>
      </c>
      <c r="AK342" s="114" t="str">
        <f>IF(AND(Q342&lt;&gt;"ERROR",UPPER('IP Rules'!D342)="NATIONAL",UPPER(N342)="ANY"),"GRP_ALL_CNSP_SUBNETS","")</f>
        <v/>
      </c>
      <c r="AL342" s="104" t="str">
        <f>IF(LEN(TRIM(D342))=0,"",IF(AND(Q342&lt;&gt;"ERROR",UPPER('IP Rules'!H342)&lt;&gt;"ANY"),AI342&amp;N342&amp;"_"&amp;AG342,""))</f>
        <v/>
      </c>
      <c r="AM342" s="109" t="str">
        <f t="shared" si="657"/>
        <v>FAILED CHECKS</v>
      </c>
      <c r="AN342" s="2"/>
      <c r="AO342" s="62" t="str">
        <f t="shared" si="624"/>
        <v/>
      </c>
      <c r="AP342" s="26"/>
      <c r="AQ342" s="62" t="str">
        <f t="shared" si="658"/>
        <v/>
      </c>
      <c r="AR342" s="26"/>
      <c r="AS342" s="6">
        <f>'IP Rules'!F342</f>
        <v>0</v>
      </c>
      <c r="AT342" s="2"/>
      <c r="AU342" s="6">
        <f t="shared" si="659"/>
        <v>332</v>
      </c>
      <c r="AV342" s="2"/>
      <c r="AW342" s="46" t="str">
        <f>IF(ISBLANK('IP Rules'!L342),"",'IP Rules'!L342)</f>
        <v/>
      </c>
      <c r="AX342" s="2"/>
      <c r="AY342" s="52" t="str">
        <f t="shared" si="660"/>
        <v/>
      </c>
      <c r="AZ342" s="52" t="str">
        <f t="shared" si="661"/>
        <v/>
      </c>
      <c r="BA342" s="52" t="str">
        <f t="shared" si="662"/>
        <v/>
      </c>
      <c r="BB342" s="52" t="str">
        <f t="shared" si="663"/>
        <v/>
      </c>
      <c r="BC342" s="52" t="str">
        <f t="shared" si="664"/>
        <v/>
      </c>
      <c r="BD342" s="52" t="str">
        <f t="shared" si="665"/>
        <v/>
      </c>
      <c r="BE342" s="52" t="str">
        <f t="shared" si="666"/>
        <v/>
      </c>
      <c r="BF342" s="52" t="str">
        <f t="shared" si="667"/>
        <v/>
      </c>
      <c r="BG342" s="52" t="str">
        <f t="shared" si="668"/>
        <v/>
      </c>
      <c r="BH342" s="2"/>
      <c r="BI342" s="103" t="str">
        <f>IF(ISBLANK('IP Rules'!N342),"",'IP Rules'!N342)</f>
        <v/>
      </c>
      <c r="BJ342" s="110" t="str">
        <f t="shared" si="599"/>
        <v/>
      </c>
      <c r="BK342" s="109" t="str">
        <f t="shared" si="600"/>
        <v>MISSING</v>
      </c>
      <c r="BL342" s="109" t="str">
        <f t="shared" si="601"/>
        <v>MISSING</v>
      </c>
      <c r="BM342" s="109" t="str">
        <f t="shared" si="602"/>
        <v>MISSING</v>
      </c>
      <c r="BN342" s="110" t="str">
        <f t="shared" si="603"/>
        <v>ERROR</v>
      </c>
      <c r="BO342" s="111" t="str">
        <f t="shared" si="604"/>
        <v>ERROR</v>
      </c>
      <c r="BP342" s="111" t="str">
        <f t="shared" si="605"/>
        <v>ERROR</v>
      </c>
      <c r="BQ342" s="111" t="str">
        <f t="shared" si="606"/>
        <v>ERROR</v>
      </c>
      <c r="BR342" s="109" t="str">
        <f t="shared" si="607"/>
        <v>ERROR</v>
      </c>
      <c r="BS342" s="110" t="str">
        <f t="shared" si="608"/>
        <v>ERROR</v>
      </c>
      <c r="BT342" s="109" t="str">
        <f t="shared" si="669"/>
        <v>ERROR</v>
      </c>
      <c r="BU342" s="109" t="str">
        <f t="shared" si="670"/>
        <v>ERROR</v>
      </c>
      <c r="BV342" s="109" t="str">
        <f t="shared" si="671"/>
        <v>ERROR</v>
      </c>
      <c r="BW342" s="109" t="str">
        <f t="shared" si="672"/>
        <v>ERROR</v>
      </c>
      <c r="BX342" s="110" t="str">
        <f t="shared" si="609"/>
        <v>ERROR</v>
      </c>
      <c r="BY342" s="110" t="str">
        <f t="shared" si="597"/>
        <v/>
      </c>
      <c r="BZ342" s="117" t="str">
        <f t="shared" si="673"/>
        <v>OK</v>
      </c>
      <c r="CA342" s="104" t="str">
        <f t="shared" si="610"/>
        <v/>
      </c>
      <c r="CB342" s="104" t="str">
        <f t="shared" si="611"/>
        <v/>
      </c>
      <c r="CC342" s="104" t="str">
        <f t="shared" si="612"/>
        <v/>
      </c>
      <c r="CD342" s="109" t="str">
        <f t="shared" si="674"/>
        <v>FAILED CHECKS</v>
      </c>
      <c r="CE342" s="22"/>
      <c r="CF342" s="116" t="str">
        <f t="shared" si="613"/>
        <v>ERROR</v>
      </c>
      <c r="CG342" s="116" t="str">
        <f t="shared" si="614"/>
        <v>-</v>
      </c>
      <c r="CH342" s="116" t="str">
        <f t="shared" si="615"/>
        <v>-</v>
      </c>
      <c r="CI342" s="116" t="str">
        <f t="shared" si="616"/>
        <v>-</v>
      </c>
      <c r="CJ342" s="116">
        <f t="shared" si="675"/>
        <v>0</v>
      </c>
      <c r="CK342" s="116">
        <f t="shared" si="676"/>
        <v>0</v>
      </c>
      <c r="CL342" s="116">
        <f t="shared" si="677"/>
        <v>0</v>
      </c>
      <c r="CM342" s="116">
        <f t="shared" si="678"/>
        <v>0</v>
      </c>
      <c r="CN342" s="116">
        <f t="shared" si="679"/>
        <v>0</v>
      </c>
      <c r="CO342" s="116">
        <f t="shared" si="680"/>
        <v>0</v>
      </c>
      <c r="CP342" s="116">
        <f t="shared" si="681"/>
        <v>0</v>
      </c>
      <c r="CQ342" s="116">
        <f t="shared" si="682"/>
        <v>0</v>
      </c>
      <c r="CR342" s="116">
        <f t="shared" si="683"/>
        <v>0</v>
      </c>
      <c r="CS342" s="116">
        <f t="shared" si="684"/>
        <v>0</v>
      </c>
      <c r="CT342" s="116">
        <f t="shared" si="685"/>
        <v>0</v>
      </c>
      <c r="CU342" s="116">
        <f t="shared" si="686"/>
        <v>0</v>
      </c>
      <c r="CV342" s="116">
        <f t="shared" si="687"/>
        <v>0</v>
      </c>
      <c r="CW342" s="116">
        <f t="shared" si="688"/>
        <v>0</v>
      </c>
      <c r="CX342" s="116">
        <f t="shared" si="689"/>
        <v>0</v>
      </c>
      <c r="CY342" s="116">
        <f t="shared" si="690"/>
        <v>0</v>
      </c>
      <c r="CZ342" s="116">
        <f t="shared" si="691"/>
        <v>0</v>
      </c>
      <c r="DA342" s="116">
        <f t="shared" si="692"/>
        <v>0</v>
      </c>
      <c r="DB342" s="116">
        <f t="shared" si="693"/>
        <v>0</v>
      </c>
      <c r="DC342" s="116">
        <f t="shared" si="694"/>
        <v>0</v>
      </c>
      <c r="DD342" s="116">
        <f t="shared" si="695"/>
        <v>0</v>
      </c>
      <c r="DE342" s="116">
        <f t="shared" si="696"/>
        <v>0</v>
      </c>
      <c r="DF342" s="116">
        <f t="shared" si="697"/>
        <v>0</v>
      </c>
      <c r="DG342" s="116">
        <f t="shared" si="698"/>
        <v>0</v>
      </c>
      <c r="DH342" s="116">
        <f t="shared" si="699"/>
        <v>0</v>
      </c>
      <c r="DI342" s="116">
        <f t="shared" si="700"/>
        <v>0</v>
      </c>
      <c r="DJ342" s="116">
        <f t="shared" si="701"/>
        <v>0</v>
      </c>
      <c r="DK342" s="116">
        <f t="shared" si="702"/>
        <v>0</v>
      </c>
      <c r="DL342" s="116">
        <f t="shared" si="703"/>
        <v>0</v>
      </c>
      <c r="DM342" s="116">
        <f t="shared" si="704"/>
        <v>0</v>
      </c>
      <c r="DN342" s="116">
        <f t="shared" si="705"/>
        <v>0</v>
      </c>
      <c r="DO342" s="116">
        <f t="shared" si="706"/>
        <v>0</v>
      </c>
      <c r="DP342" s="116">
        <f t="shared" si="707"/>
        <v>0</v>
      </c>
      <c r="DQ342" s="116">
        <f t="shared" si="708"/>
        <v>0</v>
      </c>
      <c r="DR342" s="116">
        <f t="shared" si="709"/>
        <v>0</v>
      </c>
      <c r="DS342" s="116">
        <f t="shared" si="710"/>
        <v>0</v>
      </c>
      <c r="DT342" s="116">
        <f t="shared" si="598"/>
        <v>0</v>
      </c>
      <c r="DU342" s="116">
        <f t="shared" si="711"/>
        <v>0</v>
      </c>
      <c r="DV342" s="116">
        <f t="shared" si="617"/>
        <v>0</v>
      </c>
      <c r="DW342" s="116">
        <f t="shared" si="618"/>
        <v>0</v>
      </c>
      <c r="DX342" s="114" t="b">
        <f t="shared" si="625"/>
        <v>0</v>
      </c>
      <c r="DY342" s="116" t="str">
        <f t="shared" si="712"/>
        <v>FAILED CHECKS</v>
      </c>
      <c r="DZ342" s="2"/>
      <c r="EA342" s="105" t="str">
        <f t="shared" si="626"/>
        <v/>
      </c>
      <c r="EB342" s="2"/>
      <c r="EC342" s="105" t="str">
        <f t="shared" si="627"/>
        <v/>
      </c>
      <c r="ED342" s="2"/>
      <c r="EE342" s="105" t="str">
        <f t="shared" si="628"/>
        <v/>
      </c>
      <c r="EF342" s="2"/>
      <c r="EG342" s="6">
        <f t="shared" si="714"/>
        <v>332</v>
      </c>
      <c r="EH342" s="2"/>
      <c r="EI342" s="29" t="str">
        <f>IF(ISBLANK('IP Rules'!P342),"",'IP Rules'!P342)</f>
        <v/>
      </c>
      <c r="EJ342" s="2"/>
      <c r="EK342" s="29" t="str">
        <f>IF(ISBLANK('IP Rules'!R342),"",'IP Rules'!R342)</f>
        <v/>
      </c>
      <c r="EL342" s="2"/>
      <c r="EM342" s="29" t="str">
        <f>IF(ISBLANK('IP Rules'!T342),"",'IP Rules'!T342)</f>
        <v/>
      </c>
      <c r="EN342" s="2"/>
      <c r="EO342" s="7" t="str">
        <f t="shared" si="619"/>
        <v>NO</v>
      </c>
      <c r="EP342" s="7" t="str">
        <f t="shared" si="620"/>
        <v>NO</v>
      </c>
      <c r="EQ342" s="7" t="str">
        <f t="shared" si="621"/>
        <v/>
      </c>
      <c r="ER342" s="7" t="str">
        <f t="shared" si="622"/>
        <v/>
      </c>
      <c r="ES342" s="7" t="str">
        <f>IF(AND(ISNUMBER('IP Rules'!R342),'IP Rules'!R342&gt;=0,'IP Rules'!R342&lt;=65535),"GOOD","BAD")</f>
        <v>BAD</v>
      </c>
      <c r="ET342" s="7" t="str">
        <f>IF(OR(AND(ISNUMBER('IP Rules'!T342),'IP Rules'!T342&gt;=1,'IP Rules'!T342&lt;=65535,'IP Rules'!R342&lt;'IP Rules'!T342),'IP Rules'!T342=""),"GOOD","BAD")</f>
        <v>GOOD</v>
      </c>
      <c r="EU342" s="9" t="str">
        <f t="shared" si="623"/>
        <v/>
      </c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</row>
    <row r="343" spans="1:211" ht="15.75" thickBot="1">
      <c r="A343" s="2"/>
      <c r="B343" s="6">
        <f t="shared" si="713"/>
        <v>333</v>
      </c>
      <c r="C343" s="2"/>
      <c r="D343" s="48" t="str">
        <f>IF(ISBLANK('IP Rules'!H343),"",'IP Rules'!H343)</f>
        <v/>
      </c>
      <c r="E343" s="52" t="str">
        <f t="shared" si="629"/>
        <v/>
      </c>
      <c r="F343" s="52" t="str">
        <f t="shared" si="630"/>
        <v/>
      </c>
      <c r="G343" s="52" t="str">
        <f t="shared" si="631"/>
        <v/>
      </c>
      <c r="H343" s="52" t="str">
        <f t="shared" si="632"/>
        <v/>
      </c>
      <c r="I343" s="52" t="str">
        <f t="shared" si="633"/>
        <v/>
      </c>
      <c r="J343" s="52" t="str">
        <f t="shared" si="634"/>
        <v/>
      </c>
      <c r="K343" s="52" t="str">
        <f t="shared" si="635"/>
        <v/>
      </c>
      <c r="L343" s="52" t="str">
        <f t="shared" si="636"/>
        <v/>
      </c>
      <c r="M343" s="2"/>
      <c r="N343" s="52" t="str">
        <f t="shared" si="637"/>
        <v/>
      </c>
      <c r="O343" s="2"/>
      <c r="P343" s="103" t="str">
        <f>IF(UPPER('IP Rules'!H343)="ANY","",IF(LEN(TRIM('IP Rules'!J343))=0,"",'IP Rules'!J343))</f>
        <v/>
      </c>
      <c r="Q343" s="7" t="str">
        <f t="shared" si="638"/>
        <v/>
      </c>
      <c r="R343" s="109" t="str">
        <f t="shared" si="639"/>
        <v>MISSING</v>
      </c>
      <c r="S343" s="109" t="str">
        <f t="shared" si="640"/>
        <v>MISSING</v>
      </c>
      <c r="T343" s="109" t="str">
        <f t="shared" si="641"/>
        <v>MISSING</v>
      </c>
      <c r="U343" s="110" t="str">
        <f t="shared" si="642"/>
        <v>ERROR</v>
      </c>
      <c r="V343" s="111" t="str">
        <f t="shared" si="643"/>
        <v>ERROR</v>
      </c>
      <c r="W343" s="111" t="str">
        <f t="shared" si="644"/>
        <v>ERROR</v>
      </c>
      <c r="X343" s="111" t="str">
        <f t="shared" si="645"/>
        <v>ERROR</v>
      </c>
      <c r="Y343" s="109" t="str">
        <f t="shared" si="646"/>
        <v>ERROR</v>
      </c>
      <c r="Z343" s="110" t="str">
        <f t="shared" si="647"/>
        <v>ERROR</v>
      </c>
      <c r="AA343" s="109" t="str">
        <f t="shared" si="648"/>
        <v>ERROR</v>
      </c>
      <c r="AB343" s="109" t="str">
        <f t="shared" si="649"/>
        <v>ERROR</v>
      </c>
      <c r="AC343" s="109" t="str">
        <f t="shared" si="650"/>
        <v>ERROR</v>
      </c>
      <c r="AD343" s="109" t="str">
        <f t="shared" si="651"/>
        <v>ERROR</v>
      </c>
      <c r="AE343" s="110" t="str">
        <f t="shared" si="652"/>
        <v>ERROR</v>
      </c>
      <c r="AF343" s="7" t="str">
        <f t="shared" si="653"/>
        <v/>
      </c>
      <c r="AG343" s="104" t="str">
        <f t="shared" si="654"/>
        <v/>
      </c>
      <c r="AH343" s="104" t="str">
        <f t="shared" si="655"/>
        <v/>
      </c>
      <c r="AI343" s="104" t="str">
        <f t="shared" si="656"/>
        <v/>
      </c>
      <c r="AJ343" s="114" t="str">
        <f>IF(AND(Q343&lt;&gt;"ERROR",UPPER('IP Rules'!D343)="GLOBAL",UPPER(N343)="ANY"),"All_IPs","")</f>
        <v/>
      </c>
      <c r="AK343" s="114" t="str">
        <f>IF(AND(Q343&lt;&gt;"ERROR",UPPER('IP Rules'!D343)="NATIONAL",UPPER(N343)="ANY"),"GRP_ALL_CNSP_SUBNETS","")</f>
        <v/>
      </c>
      <c r="AL343" s="104" t="str">
        <f>IF(LEN(TRIM(D343))=0,"",IF(AND(Q343&lt;&gt;"ERROR",UPPER('IP Rules'!H343)&lt;&gt;"ANY"),AI343&amp;N343&amp;"_"&amp;AG343,""))</f>
        <v/>
      </c>
      <c r="AM343" s="109" t="str">
        <f t="shared" si="657"/>
        <v>FAILED CHECKS</v>
      </c>
      <c r="AN343" s="2"/>
      <c r="AO343" s="62" t="str">
        <f t="shared" si="624"/>
        <v/>
      </c>
      <c r="AP343" s="26"/>
      <c r="AQ343" s="62" t="str">
        <f t="shared" si="658"/>
        <v/>
      </c>
      <c r="AR343" s="26"/>
      <c r="AS343" s="6">
        <f>'IP Rules'!F343</f>
        <v>0</v>
      </c>
      <c r="AT343" s="2"/>
      <c r="AU343" s="6">
        <f t="shared" si="659"/>
        <v>333</v>
      </c>
      <c r="AV343" s="2"/>
      <c r="AW343" s="46" t="str">
        <f>IF(ISBLANK('IP Rules'!L343),"",'IP Rules'!L343)</f>
        <v/>
      </c>
      <c r="AX343" s="2"/>
      <c r="AY343" s="52" t="str">
        <f t="shared" si="660"/>
        <v/>
      </c>
      <c r="AZ343" s="52" t="str">
        <f t="shared" si="661"/>
        <v/>
      </c>
      <c r="BA343" s="52" t="str">
        <f t="shared" si="662"/>
        <v/>
      </c>
      <c r="BB343" s="52" t="str">
        <f t="shared" si="663"/>
        <v/>
      </c>
      <c r="BC343" s="52" t="str">
        <f t="shared" si="664"/>
        <v/>
      </c>
      <c r="BD343" s="52" t="str">
        <f t="shared" si="665"/>
        <v/>
      </c>
      <c r="BE343" s="52" t="str">
        <f t="shared" si="666"/>
        <v/>
      </c>
      <c r="BF343" s="52" t="str">
        <f t="shared" si="667"/>
        <v/>
      </c>
      <c r="BG343" s="52" t="str">
        <f t="shared" si="668"/>
        <v/>
      </c>
      <c r="BH343" s="2"/>
      <c r="BI343" s="103" t="str">
        <f>IF(ISBLANK('IP Rules'!N343),"",'IP Rules'!N343)</f>
        <v/>
      </c>
      <c r="BJ343" s="110" t="str">
        <f t="shared" si="599"/>
        <v/>
      </c>
      <c r="BK343" s="109" t="str">
        <f t="shared" si="600"/>
        <v>MISSING</v>
      </c>
      <c r="BL343" s="109" t="str">
        <f t="shared" si="601"/>
        <v>MISSING</v>
      </c>
      <c r="BM343" s="109" t="str">
        <f t="shared" si="602"/>
        <v>MISSING</v>
      </c>
      <c r="BN343" s="110" t="str">
        <f t="shared" si="603"/>
        <v>ERROR</v>
      </c>
      <c r="BO343" s="111" t="str">
        <f t="shared" si="604"/>
        <v>ERROR</v>
      </c>
      <c r="BP343" s="111" t="str">
        <f t="shared" si="605"/>
        <v>ERROR</v>
      </c>
      <c r="BQ343" s="111" t="str">
        <f t="shared" si="606"/>
        <v>ERROR</v>
      </c>
      <c r="BR343" s="109" t="str">
        <f t="shared" si="607"/>
        <v>ERROR</v>
      </c>
      <c r="BS343" s="110" t="str">
        <f t="shared" si="608"/>
        <v>ERROR</v>
      </c>
      <c r="BT343" s="109" t="str">
        <f t="shared" si="669"/>
        <v>ERROR</v>
      </c>
      <c r="BU343" s="109" t="str">
        <f t="shared" si="670"/>
        <v>ERROR</v>
      </c>
      <c r="BV343" s="109" t="str">
        <f t="shared" si="671"/>
        <v>ERROR</v>
      </c>
      <c r="BW343" s="109" t="str">
        <f t="shared" si="672"/>
        <v>ERROR</v>
      </c>
      <c r="BX343" s="110" t="str">
        <f t="shared" si="609"/>
        <v>ERROR</v>
      </c>
      <c r="BY343" s="110" t="str">
        <f t="shared" si="597"/>
        <v/>
      </c>
      <c r="BZ343" s="117" t="str">
        <f t="shared" si="673"/>
        <v>OK</v>
      </c>
      <c r="CA343" s="104" t="str">
        <f t="shared" si="610"/>
        <v/>
      </c>
      <c r="CB343" s="104" t="str">
        <f t="shared" si="611"/>
        <v/>
      </c>
      <c r="CC343" s="104" t="str">
        <f t="shared" si="612"/>
        <v/>
      </c>
      <c r="CD343" s="109" t="str">
        <f t="shared" si="674"/>
        <v>FAILED CHECKS</v>
      </c>
      <c r="CE343" s="22"/>
      <c r="CF343" s="116" t="str">
        <f t="shared" si="613"/>
        <v>ERROR</v>
      </c>
      <c r="CG343" s="116" t="str">
        <f t="shared" si="614"/>
        <v>-</v>
      </c>
      <c r="CH343" s="116" t="str">
        <f t="shared" si="615"/>
        <v>-</v>
      </c>
      <c r="CI343" s="116" t="str">
        <f t="shared" si="616"/>
        <v>-</v>
      </c>
      <c r="CJ343" s="116">
        <f t="shared" si="675"/>
        <v>0</v>
      </c>
      <c r="CK343" s="116">
        <f t="shared" si="676"/>
        <v>0</v>
      </c>
      <c r="CL343" s="116">
        <f t="shared" si="677"/>
        <v>0</v>
      </c>
      <c r="CM343" s="116">
        <f t="shared" si="678"/>
        <v>0</v>
      </c>
      <c r="CN343" s="116">
        <f t="shared" si="679"/>
        <v>0</v>
      </c>
      <c r="CO343" s="116">
        <f t="shared" si="680"/>
        <v>0</v>
      </c>
      <c r="CP343" s="116">
        <f t="shared" si="681"/>
        <v>0</v>
      </c>
      <c r="CQ343" s="116">
        <f t="shared" si="682"/>
        <v>0</v>
      </c>
      <c r="CR343" s="116">
        <f t="shared" si="683"/>
        <v>0</v>
      </c>
      <c r="CS343" s="116">
        <f t="shared" si="684"/>
        <v>0</v>
      </c>
      <c r="CT343" s="116">
        <f t="shared" si="685"/>
        <v>0</v>
      </c>
      <c r="CU343" s="116">
        <f t="shared" si="686"/>
        <v>0</v>
      </c>
      <c r="CV343" s="116">
        <f t="shared" si="687"/>
        <v>0</v>
      </c>
      <c r="CW343" s="116">
        <f t="shared" si="688"/>
        <v>0</v>
      </c>
      <c r="CX343" s="116">
        <f t="shared" si="689"/>
        <v>0</v>
      </c>
      <c r="CY343" s="116">
        <f t="shared" si="690"/>
        <v>0</v>
      </c>
      <c r="CZ343" s="116">
        <f t="shared" si="691"/>
        <v>0</v>
      </c>
      <c r="DA343" s="116">
        <f t="shared" si="692"/>
        <v>0</v>
      </c>
      <c r="DB343" s="116">
        <f t="shared" si="693"/>
        <v>0</v>
      </c>
      <c r="DC343" s="116">
        <f t="shared" si="694"/>
        <v>0</v>
      </c>
      <c r="DD343" s="116">
        <f t="shared" si="695"/>
        <v>0</v>
      </c>
      <c r="DE343" s="116">
        <f t="shared" si="696"/>
        <v>0</v>
      </c>
      <c r="DF343" s="116">
        <f t="shared" si="697"/>
        <v>0</v>
      </c>
      <c r="DG343" s="116">
        <f t="shared" si="698"/>
        <v>0</v>
      </c>
      <c r="DH343" s="116">
        <f t="shared" si="699"/>
        <v>0</v>
      </c>
      <c r="DI343" s="116">
        <f t="shared" si="700"/>
        <v>0</v>
      </c>
      <c r="DJ343" s="116">
        <f t="shared" si="701"/>
        <v>0</v>
      </c>
      <c r="DK343" s="116">
        <f t="shared" si="702"/>
        <v>0</v>
      </c>
      <c r="DL343" s="116">
        <f t="shared" si="703"/>
        <v>0</v>
      </c>
      <c r="DM343" s="116">
        <f t="shared" si="704"/>
        <v>0</v>
      </c>
      <c r="DN343" s="116">
        <f t="shared" si="705"/>
        <v>0</v>
      </c>
      <c r="DO343" s="116">
        <f t="shared" si="706"/>
        <v>0</v>
      </c>
      <c r="DP343" s="116">
        <f t="shared" si="707"/>
        <v>0</v>
      </c>
      <c r="DQ343" s="116">
        <f t="shared" si="708"/>
        <v>0</v>
      </c>
      <c r="DR343" s="116">
        <f t="shared" si="709"/>
        <v>0</v>
      </c>
      <c r="DS343" s="116">
        <f t="shared" si="710"/>
        <v>0</v>
      </c>
      <c r="DT343" s="116">
        <f t="shared" si="598"/>
        <v>0</v>
      </c>
      <c r="DU343" s="116">
        <f t="shared" si="711"/>
        <v>0</v>
      </c>
      <c r="DV343" s="116">
        <f t="shared" si="617"/>
        <v>0</v>
      </c>
      <c r="DW343" s="116">
        <f t="shared" si="618"/>
        <v>0</v>
      </c>
      <c r="DX343" s="114" t="b">
        <f t="shared" si="625"/>
        <v>0</v>
      </c>
      <c r="DY343" s="116" t="str">
        <f t="shared" si="712"/>
        <v>FAILED CHECKS</v>
      </c>
      <c r="DZ343" s="2"/>
      <c r="EA343" s="105" t="str">
        <f t="shared" si="626"/>
        <v/>
      </c>
      <c r="EB343" s="2"/>
      <c r="EC343" s="105" t="str">
        <f t="shared" si="627"/>
        <v/>
      </c>
      <c r="ED343" s="2"/>
      <c r="EE343" s="105" t="str">
        <f t="shared" si="628"/>
        <v/>
      </c>
      <c r="EF343" s="2"/>
      <c r="EG343" s="6">
        <f t="shared" si="714"/>
        <v>333</v>
      </c>
      <c r="EH343" s="2"/>
      <c r="EI343" s="29" t="str">
        <f>IF(ISBLANK('IP Rules'!P343),"",'IP Rules'!P343)</f>
        <v/>
      </c>
      <c r="EJ343" s="2"/>
      <c r="EK343" s="29" t="str">
        <f>IF(ISBLANK('IP Rules'!R343),"",'IP Rules'!R343)</f>
        <v/>
      </c>
      <c r="EL343" s="2"/>
      <c r="EM343" s="29" t="str">
        <f>IF(ISBLANK('IP Rules'!T343),"",'IP Rules'!T343)</f>
        <v/>
      </c>
      <c r="EN343" s="2"/>
      <c r="EO343" s="7" t="str">
        <f t="shared" si="619"/>
        <v>NO</v>
      </c>
      <c r="EP343" s="7" t="str">
        <f t="shared" si="620"/>
        <v>NO</v>
      </c>
      <c r="EQ343" s="7" t="str">
        <f t="shared" si="621"/>
        <v/>
      </c>
      <c r="ER343" s="7" t="str">
        <f t="shared" si="622"/>
        <v/>
      </c>
      <c r="ES343" s="7" t="str">
        <f>IF(AND(ISNUMBER('IP Rules'!R343),'IP Rules'!R343&gt;=0,'IP Rules'!R343&lt;=65535),"GOOD","BAD")</f>
        <v>BAD</v>
      </c>
      <c r="ET343" s="7" t="str">
        <f>IF(OR(AND(ISNUMBER('IP Rules'!T343),'IP Rules'!T343&gt;=1,'IP Rules'!T343&lt;=65535,'IP Rules'!R343&lt;'IP Rules'!T343),'IP Rules'!T343=""),"GOOD","BAD")</f>
        <v>GOOD</v>
      </c>
      <c r="EU343" s="9" t="str">
        <f t="shared" si="623"/>
        <v/>
      </c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</row>
    <row r="344" spans="1:211" ht="15.75" thickBot="1">
      <c r="A344" s="2"/>
      <c r="B344" s="6">
        <f t="shared" si="713"/>
        <v>334</v>
      </c>
      <c r="C344" s="2"/>
      <c r="D344" s="48" t="str">
        <f>IF(ISBLANK('IP Rules'!H344),"",'IP Rules'!H344)</f>
        <v/>
      </c>
      <c r="E344" s="52" t="str">
        <f t="shared" si="629"/>
        <v/>
      </c>
      <c r="F344" s="52" t="str">
        <f t="shared" si="630"/>
        <v/>
      </c>
      <c r="G344" s="52" t="str">
        <f t="shared" si="631"/>
        <v/>
      </c>
      <c r="H344" s="52" t="str">
        <f t="shared" si="632"/>
        <v/>
      </c>
      <c r="I344" s="52" t="str">
        <f t="shared" si="633"/>
        <v/>
      </c>
      <c r="J344" s="52" t="str">
        <f t="shared" si="634"/>
        <v/>
      </c>
      <c r="K344" s="52" t="str">
        <f t="shared" si="635"/>
        <v/>
      </c>
      <c r="L344" s="52" t="str">
        <f t="shared" si="636"/>
        <v/>
      </c>
      <c r="M344" s="2"/>
      <c r="N344" s="52" t="str">
        <f t="shared" si="637"/>
        <v/>
      </c>
      <c r="O344" s="2"/>
      <c r="P344" s="103" t="str">
        <f>IF(UPPER('IP Rules'!H344)="ANY","",IF(LEN(TRIM('IP Rules'!J344))=0,"",'IP Rules'!J344))</f>
        <v/>
      </c>
      <c r="Q344" s="7" t="str">
        <f t="shared" si="638"/>
        <v/>
      </c>
      <c r="R344" s="109" t="str">
        <f t="shared" si="639"/>
        <v>MISSING</v>
      </c>
      <c r="S344" s="109" t="str">
        <f t="shared" si="640"/>
        <v>MISSING</v>
      </c>
      <c r="T344" s="109" t="str">
        <f t="shared" si="641"/>
        <v>MISSING</v>
      </c>
      <c r="U344" s="110" t="str">
        <f t="shared" si="642"/>
        <v>ERROR</v>
      </c>
      <c r="V344" s="111" t="str">
        <f t="shared" si="643"/>
        <v>ERROR</v>
      </c>
      <c r="W344" s="111" t="str">
        <f t="shared" si="644"/>
        <v>ERROR</v>
      </c>
      <c r="X344" s="111" t="str">
        <f t="shared" si="645"/>
        <v>ERROR</v>
      </c>
      <c r="Y344" s="109" t="str">
        <f t="shared" si="646"/>
        <v>ERROR</v>
      </c>
      <c r="Z344" s="110" t="str">
        <f t="shared" si="647"/>
        <v>ERROR</v>
      </c>
      <c r="AA344" s="109" t="str">
        <f t="shared" si="648"/>
        <v>ERROR</v>
      </c>
      <c r="AB344" s="109" t="str">
        <f t="shared" si="649"/>
        <v>ERROR</v>
      </c>
      <c r="AC344" s="109" t="str">
        <f t="shared" si="650"/>
        <v>ERROR</v>
      </c>
      <c r="AD344" s="109" t="str">
        <f t="shared" si="651"/>
        <v>ERROR</v>
      </c>
      <c r="AE344" s="110" t="str">
        <f t="shared" si="652"/>
        <v>ERROR</v>
      </c>
      <c r="AF344" s="7" t="str">
        <f t="shared" si="653"/>
        <v/>
      </c>
      <c r="AG344" s="104" t="str">
        <f t="shared" si="654"/>
        <v/>
      </c>
      <c r="AH344" s="104" t="str">
        <f t="shared" si="655"/>
        <v/>
      </c>
      <c r="AI344" s="104" t="str">
        <f t="shared" si="656"/>
        <v/>
      </c>
      <c r="AJ344" s="114" t="str">
        <f>IF(AND(Q344&lt;&gt;"ERROR",UPPER('IP Rules'!D344)="GLOBAL",UPPER(N344)="ANY"),"All_IPs","")</f>
        <v/>
      </c>
      <c r="AK344" s="114" t="str">
        <f>IF(AND(Q344&lt;&gt;"ERROR",UPPER('IP Rules'!D344)="NATIONAL",UPPER(N344)="ANY"),"GRP_ALL_CNSP_SUBNETS","")</f>
        <v/>
      </c>
      <c r="AL344" s="104" t="str">
        <f>IF(LEN(TRIM(D344))=0,"",IF(AND(Q344&lt;&gt;"ERROR",UPPER('IP Rules'!H344)&lt;&gt;"ANY"),AI344&amp;N344&amp;"_"&amp;AG344,""))</f>
        <v/>
      </c>
      <c r="AM344" s="109" t="str">
        <f t="shared" si="657"/>
        <v>FAILED CHECKS</v>
      </c>
      <c r="AN344" s="2"/>
      <c r="AO344" s="62" t="str">
        <f t="shared" si="624"/>
        <v/>
      </c>
      <c r="AP344" s="26"/>
      <c r="AQ344" s="62" t="str">
        <f t="shared" si="658"/>
        <v/>
      </c>
      <c r="AR344" s="26"/>
      <c r="AS344" s="6">
        <f>'IP Rules'!F344</f>
        <v>0</v>
      </c>
      <c r="AT344" s="2"/>
      <c r="AU344" s="6">
        <f t="shared" si="659"/>
        <v>334</v>
      </c>
      <c r="AV344" s="2"/>
      <c r="AW344" s="46" t="str">
        <f>IF(ISBLANK('IP Rules'!L344),"",'IP Rules'!L344)</f>
        <v/>
      </c>
      <c r="AX344" s="2"/>
      <c r="AY344" s="52" t="str">
        <f t="shared" si="660"/>
        <v/>
      </c>
      <c r="AZ344" s="52" t="str">
        <f t="shared" si="661"/>
        <v/>
      </c>
      <c r="BA344" s="52" t="str">
        <f t="shared" si="662"/>
        <v/>
      </c>
      <c r="BB344" s="52" t="str">
        <f t="shared" si="663"/>
        <v/>
      </c>
      <c r="BC344" s="52" t="str">
        <f t="shared" si="664"/>
        <v/>
      </c>
      <c r="BD344" s="52" t="str">
        <f t="shared" si="665"/>
        <v/>
      </c>
      <c r="BE344" s="52" t="str">
        <f t="shared" si="666"/>
        <v/>
      </c>
      <c r="BF344" s="52" t="str">
        <f t="shared" si="667"/>
        <v/>
      </c>
      <c r="BG344" s="52" t="str">
        <f t="shared" si="668"/>
        <v/>
      </c>
      <c r="BH344" s="2"/>
      <c r="BI344" s="103" t="str">
        <f>IF(ISBLANK('IP Rules'!N344),"",'IP Rules'!N344)</f>
        <v/>
      </c>
      <c r="BJ344" s="110" t="str">
        <f t="shared" si="599"/>
        <v/>
      </c>
      <c r="BK344" s="109" t="str">
        <f t="shared" si="600"/>
        <v>MISSING</v>
      </c>
      <c r="BL344" s="109" t="str">
        <f t="shared" si="601"/>
        <v>MISSING</v>
      </c>
      <c r="BM344" s="109" t="str">
        <f t="shared" si="602"/>
        <v>MISSING</v>
      </c>
      <c r="BN344" s="110" t="str">
        <f t="shared" si="603"/>
        <v>ERROR</v>
      </c>
      <c r="BO344" s="111" t="str">
        <f t="shared" si="604"/>
        <v>ERROR</v>
      </c>
      <c r="BP344" s="111" t="str">
        <f t="shared" si="605"/>
        <v>ERROR</v>
      </c>
      <c r="BQ344" s="111" t="str">
        <f t="shared" si="606"/>
        <v>ERROR</v>
      </c>
      <c r="BR344" s="109" t="str">
        <f t="shared" si="607"/>
        <v>ERROR</v>
      </c>
      <c r="BS344" s="110" t="str">
        <f t="shared" si="608"/>
        <v>ERROR</v>
      </c>
      <c r="BT344" s="109" t="str">
        <f t="shared" si="669"/>
        <v>ERROR</v>
      </c>
      <c r="BU344" s="109" t="str">
        <f t="shared" si="670"/>
        <v>ERROR</v>
      </c>
      <c r="BV344" s="109" t="str">
        <f t="shared" si="671"/>
        <v>ERROR</v>
      </c>
      <c r="BW344" s="109" t="str">
        <f t="shared" si="672"/>
        <v>ERROR</v>
      </c>
      <c r="BX344" s="110" t="str">
        <f t="shared" si="609"/>
        <v>ERROR</v>
      </c>
      <c r="BY344" s="110" t="str">
        <f t="shared" ref="BY344:BY407" si="715">IF(LEN(TRIM(AW344))=0,"",IF(AND(LEN(TRIM(BI344))&lt;&gt;0,OR(BI344&lt;1,BI344&gt;32)),"ERROR","OK"))</f>
        <v/>
      </c>
      <c r="BZ344" s="117" t="str">
        <f t="shared" si="673"/>
        <v>OK</v>
      </c>
      <c r="CA344" s="104" t="str">
        <f t="shared" si="610"/>
        <v/>
      </c>
      <c r="CB344" s="104" t="str">
        <f t="shared" si="611"/>
        <v/>
      </c>
      <c r="CC344" s="104" t="str">
        <f t="shared" si="612"/>
        <v/>
      </c>
      <c r="CD344" s="109" t="str">
        <f t="shared" si="674"/>
        <v>FAILED CHECKS</v>
      </c>
      <c r="CE344" s="22"/>
      <c r="CF344" s="116" t="str">
        <f t="shared" si="613"/>
        <v>ERROR</v>
      </c>
      <c r="CG344" s="116" t="str">
        <f t="shared" si="614"/>
        <v>-</v>
      </c>
      <c r="CH344" s="116" t="str">
        <f t="shared" si="615"/>
        <v>-</v>
      </c>
      <c r="CI344" s="116" t="str">
        <f t="shared" si="616"/>
        <v>-</v>
      </c>
      <c r="CJ344" s="116">
        <f t="shared" si="675"/>
        <v>0</v>
      </c>
      <c r="CK344" s="116">
        <f t="shared" si="676"/>
        <v>0</v>
      </c>
      <c r="CL344" s="116">
        <f t="shared" si="677"/>
        <v>0</v>
      </c>
      <c r="CM344" s="116">
        <f t="shared" si="678"/>
        <v>0</v>
      </c>
      <c r="CN344" s="116">
        <f t="shared" si="679"/>
        <v>0</v>
      </c>
      <c r="CO344" s="116">
        <f t="shared" si="680"/>
        <v>0</v>
      </c>
      <c r="CP344" s="116">
        <f t="shared" si="681"/>
        <v>0</v>
      </c>
      <c r="CQ344" s="116">
        <f t="shared" si="682"/>
        <v>0</v>
      </c>
      <c r="CR344" s="116">
        <f t="shared" si="683"/>
        <v>0</v>
      </c>
      <c r="CS344" s="116">
        <f t="shared" si="684"/>
        <v>0</v>
      </c>
      <c r="CT344" s="116">
        <f t="shared" si="685"/>
        <v>0</v>
      </c>
      <c r="CU344" s="116">
        <f t="shared" si="686"/>
        <v>0</v>
      </c>
      <c r="CV344" s="116">
        <f t="shared" si="687"/>
        <v>0</v>
      </c>
      <c r="CW344" s="116">
        <f t="shared" si="688"/>
        <v>0</v>
      </c>
      <c r="CX344" s="116">
        <f t="shared" si="689"/>
        <v>0</v>
      </c>
      <c r="CY344" s="116">
        <f t="shared" si="690"/>
        <v>0</v>
      </c>
      <c r="CZ344" s="116">
        <f t="shared" si="691"/>
        <v>0</v>
      </c>
      <c r="DA344" s="116">
        <f t="shared" si="692"/>
        <v>0</v>
      </c>
      <c r="DB344" s="116">
        <f t="shared" si="693"/>
        <v>0</v>
      </c>
      <c r="DC344" s="116">
        <f t="shared" si="694"/>
        <v>0</v>
      </c>
      <c r="DD344" s="116">
        <f t="shared" si="695"/>
        <v>0</v>
      </c>
      <c r="DE344" s="116">
        <f t="shared" si="696"/>
        <v>0</v>
      </c>
      <c r="DF344" s="116">
        <f t="shared" si="697"/>
        <v>0</v>
      </c>
      <c r="DG344" s="116">
        <f t="shared" si="698"/>
        <v>0</v>
      </c>
      <c r="DH344" s="116">
        <f t="shared" si="699"/>
        <v>0</v>
      </c>
      <c r="DI344" s="116">
        <f t="shared" si="700"/>
        <v>0</v>
      </c>
      <c r="DJ344" s="116">
        <f t="shared" si="701"/>
        <v>0</v>
      </c>
      <c r="DK344" s="116">
        <f t="shared" si="702"/>
        <v>0</v>
      </c>
      <c r="DL344" s="116">
        <f t="shared" si="703"/>
        <v>0</v>
      </c>
      <c r="DM344" s="116">
        <f t="shared" si="704"/>
        <v>0</v>
      </c>
      <c r="DN344" s="116">
        <f t="shared" si="705"/>
        <v>0</v>
      </c>
      <c r="DO344" s="116">
        <f t="shared" si="706"/>
        <v>0</v>
      </c>
      <c r="DP344" s="116">
        <f t="shared" si="707"/>
        <v>0</v>
      </c>
      <c r="DQ344" s="116">
        <f t="shared" si="708"/>
        <v>0</v>
      </c>
      <c r="DR344" s="116">
        <f t="shared" si="709"/>
        <v>0</v>
      </c>
      <c r="DS344" s="116">
        <f t="shared" si="710"/>
        <v>0</v>
      </c>
      <c r="DT344" s="116">
        <f t="shared" si="598"/>
        <v>0</v>
      </c>
      <c r="DU344" s="116">
        <f t="shared" si="711"/>
        <v>0</v>
      </c>
      <c r="DV344" s="116">
        <f t="shared" si="617"/>
        <v>0</v>
      </c>
      <c r="DW344" s="116">
        <f t="shared" si="618"/>
        <v>0</v>
      </c>
      <c r="DX344" s="114" t="b">
        <f t="shared" si="625"/>
        <v>0</v>
      </c>
      <c r="DY344" s="116" t="str">
        <f t="shared" si="712"/>
        <v>FAILED CHECKS</v>
      </c>
      <c r="DZ344" s="2"/>
      <c r="EA344" s="105" t="str">
        <f t="shared" si="626"/>
        <v/>
      </c>
      <c r="EB344" s="2"/>
      <c r="EC344" s="105" t="str">
        <f t="shared" si="627"/>
        <v/>
      </c>
      <c r="ED344" s="2"/>
      <c r="EE344" s="105" t="str">
        <f t="shared" si="628"/>
        <v/>
      </c>
      <c r="EF344" s="2"/>
      <c r="EG344" s="6">
        <f t="shared" si="714"/>
        <v>334</v>
      </c>
      <c r="EH344" s="2"/>
      <c r="EI344" s="29" t="str">
        <f>IF(ISBLANK('IP Rules'!P344),"",'IP Rules'!P344)</f>
        <v/>
      </c>
      <c r="EJ344" s="2"/>
      <c r="EK344" s="29" t="str">
        <f>IF(ISBLANK('IP Rules'!R344),"",'IP Rules'!R344)</f>
        <v/>
      </c>
      <c r="EL344" s="2"/>
      <c r="EM344" s="29" t="str">
        <f>IF(ISBLANK('IP Rules'!T344),"",'IP Rules'!T344)</f>
        <v/>
      </c>
      <c r="EN344" s="2"/>
      <c r="EO344" s="7" t="str">
        <f t="shared" si="619"/>
        <v>NO</v>
      </c>
      <c r="EP344" s="7" t="str">
        <f t="shared" si="620"/>
        <v>NO</v>
      </c>
      <c r="EQ344" s="7" t="str">
        <f t="shared" si="621"/>
        <v/>
      </c>
      <c r="ER344" s="7" t="str">
        <f t="shared" si="622"/>
        <v/>
      </c>
      <c r="ES344" s="7" t="str">
        <f>IF(AND(ISNUMBER('IP Rules'!R344),'IP Rules'!R344&gt;=0,'IP Rules'!R344&lt;=65535),"GOOD","BAD")</f>
        <v>BAD</v>
      </c>
      <c r="ET344" s="7" t="str">
        <f>IF(OR(AND(ISNUMBER('IP Rules'!T344),'IP Rules'!T344&gt;=1,'IP Rules'!T344&lt;=65535,'IP Rules'!R344&lt;'IP Rules'!T344),'IP Rules'!T344=""),"GOOD","BAD")</f>
        <v>GOOD</v>
      </c>
      <c r="EU344" s="9" t="str">
        <f t="shared" si="623"/>
        <v/>
      </c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</row>
    <row r="345" spans="1:211" ht="15.75" thickBot="1">
      <c r="A345" s="2"/>
      <c r="B345" s="6">
        <f t="shared" si="713"/>
        <v>335</v>
      </c>
      <c r="C345" s="2"/>
      <c r="D345" s="48" t="str">
        <f>IF(ISBLANK('IP Rules'!H345),"",'IP Rules'!H345)</f>
        <v/>
      </c>
      <c r="E345" s="52" t="str">
        <f t="shared" si="629"/>
        <v/>
      </c>
      <c r="F345" s="52" t="str">
        <f t="shared" si="630"/>
        <v/>
      </c>
      <c r="G345" s="52" t="str">
        <f t="shared" si="631"/>
        <v/>
      </c>
      <c r="H345" s="52" t="str">
        <f t="shared" si="632"/>
        <v/>
      </c>
      <c r="I345" s="52" t="str">
        <f t="shared" si="633"/>
        <v/>
      </c>
      <c r="J345" s="52" t="str">
        <f t="shared" si="634"/>
        <v/>
      </c>
      <c r="K345" s="52" t="str">
        <f t="shared" si="635"/>
        <v/>
      </c>
      <c r="L345" s="52" t="str">
        <f t="shared" si="636"/>
        <v/>
      </c>
      <c r="M345" s="2"/>
      <c r="N345" s="52" t="str">
        <f t="shared" si="637"/>
        <v/>
      </c>
      <c r="O345" s="2"/>
      <c r="P345" s="103" t="str">
        <f>IF(UPPER('IP Rules'!H345)="ANY","",IF(LEN(TRIM('IP Rules'!J345))=0,"",'IP Rules'!J345))</f>
        <v/>
      </c>
      <c r="Q345" s="7" t="str">
        <f t="shared" si="638"/>
        <v/>
      </c>
      <c r="R345" s="109" t="str">
        <f t="shared" si="639"/>
        <v>MISSING</v>
      </c>
      <c r="S345" s="109" t="str">
        <f t="shared" si="640"/>
        <v>MISSING</v>
      </c>
      <c r="T345" s="109" t="str">
        <f t="shared" si="641"/>
        <v>MISSING</v>
      </c>
      <c r="U345" s="110" t="str">
        <f t="shared" si="642"/>
        <v>ERROR</v>
      </c>
      <c r="V345" s="111" t="str">
        <f t="shared" si="643"/>
        <v>ERROR</v>
      </c>
      <c r="W345" s="111" t="str">
        <f t="shared" si="644"/>
        <v>ERROR</v>
      </c>
      <c r="X345" s="111" t="str">
        <f t="shared" si="645"/>
        <v>ERROR</v>
      </c>
      <c r="Y345" s="109" t="str">
        <f t="shared" si="646"/>
        <v>ERROR</v>
      </c>
      <c r="Z345" s="110" t="str">
        <f t="shared" si="647"/>
        <v>ERROR</v>
      </c>
      <c r="AA345" s="109" t="str">
        <f t="shared" si="648"/>
        <v>ERROR</v>
      </c>
      <c r="AB345" s="109" t="str">
        <f t="shared" si="649"/>
        <v>ERROR</v>
      </c>
      <c r="AC345" s="109" t="str">
        <f t="shared" si="650"/>
        <v>ERROR</v>
      </c>
      <c r="AD345" s="109" t="str">
        <f t="shared" si="651"/>
        <v>ERROR</v>
      </c>
      <c r="AE345" s="110" t="str">
        <f t="shared" si="652"/>
        <v>ERROR</v>
      </c>
      <c r="AF345" s="7" t="str">
        <f t="shared" si="653"/>
        <v/>
      </c>
      <c r="AG345" s="104" t="str">
        <f t="shared" si="654"/>
        <v/>
      </c>
      <c r="AH345" s="104" t="str">
        <f t="shared" si="655"/>
        <v/>
      </c>
      <c r="AI345" s="104" t="str">
        <f t="shared" si="656"/>
        <v/>
      </c>
      <c r="AJ345" s="114" t="str">
        <f>IF(AND(Q345&lt;&gt;"ERROR",UPPER('IP Rules'!D345)="GLOBAL",UPPER(N345)="ANY"),"All_IPs","")</f>
        <v/>
      </c>
      <c r="AK345" s="114" t="str">
        <f>IF(AND(Q345&lt;&gt;"ERROR",UPPER('IP Rules'!D345)="NATIONAL",UPPER(N345)="ANY"),"GRP_ALL_CNSP_SUBNETS","")</f>
        <v/>
      </c>
      <c r="AL345" s="104" t="str">
        <f>IF(LEN(TRIM(D345))=0,"",IF(AND(Q345&lt;&gt;"ERROR",UPPER('IP Rules'!H345)&lt;&gt;"ANY"),AI345&amp;N345&amp;"_"&amp;AG345,""))</f>
        <v/>
      </c>
      <c r="AM345" s="109" t="str">
        <f t="shared" si="657"/>
        <v>FAILED CHECKS</v>
      </c>
      <c r="AN345" s="2"/>
      <c r="AO345" s="62" t="str">
        <f t="shared" si="624"/>
        <v/>
      </c>
      <c r="AP345" s="26"/>
      <c r="AQ345" s="62" t="str">
        <f t="shared" si="658"/>
        <v/>
      </c>
      <c r="AR345" s="26"/>
      <c r="AS345" s="6">
        <f>'IP Rules'!F345</f>
        <v>0</v>
      </c>
      <c r="AT345" s="2"/>
      <c r="AU345" s="6">
        <f t="shared" si="659"/>
        <v>335</v>
      </c>
      <c r="AV345" s="2"/>
      <c r="AW345" s="46" t="str">
        <f>IF(ISBLANK('IP Rules'!L345),"",'IP Rules'!L345)</f>
        <v/>
      </c>
      <c r="AX345" s="2"/>
      <c r="AY345" s="52" t="str">
        <f t="shared" si="660"/>
        <v/>
      </c>
      <c r="AZ345" s="52" t="str">
        <f t="shared" si="661"/>
        <v/>
      </c>
      <c r="BA345" s="52" t="str">
        <f t="shared" si="662"/>
        <v/>
      </c>
      <c r="BB345" s="52" t="str">
        <f t="shared" si="663"/>
        <v/>
      </c>
      <c r="BC345" s="52" t="str">
        <f t="shared" si="664"/>
        <v/>
      </c>
      <c r="BD345" s="52" t="str">
        <f t="shared" si="665"/>
        <v/>
      </c>
      <c r="BE345" s="52" t="str">
        <f t="shared" si="666"/>
        <v/>
      </c>
      <c r="BF345" s="52" t="str">
        <f t="shared" si="667"/>
        <v/>
      </c>
      <c r="BG345" s="52" t="str">
        <f t="shared" si="668"/>
        <v/>
      </c>
      <c r="BH345" s="2"/>
      <c r="BI345" s="103" t="str">
        <f>IF(ISBLANK('IP Rules'!N345),"",'IP Rules'!N345)</f>
        <v/>
      </c>
      <c r="BJ345" s="110" t="str">
        <f t="shared" si="599"/>
        <v/>
      </c>
      <c r="BK345" s="109" t="str">
        <f t="shared" si="600"/>
        <v>MISSING</v>
      </c>
      <c r="BL345" s="109" t="str">
        <f t="shared" si="601"/>
        <v>MISSING</v>
      </c>
      <c r="BM345" s="109" t="str">
        <f t="shared" si="602"/>
        <v>MISSING</v>
      </c>
      <c r="BN345" s="110" t="str">
        <f t="shared" si="603"/>
        <v>ERROR</v>
      </c>
      <c r="BO345" s="111" t="str">
        <f t="shared" si="604"/>
        <v>ERROR</v>
      </c>
      <c r="BP345" s="111" t="str">
        <f t="shared" si="605"/>
        <v>ERROR</v>
      </c>
      <c r="BQ345" s="111" t="str">
        <f t="shared" si="606"/>
        <v>ERROR</v>
      </c>
      <c r="BR345" s="109" t="str">
        <f t="shared" si="607"/>
        <v>ERROR</v>
      </c>
      <c r="BS345" s="110" t="str">
        <f t="shared" si="608"/>
        <v>ERROR</v>
      </c>
      <c r="BT345" s="109" t="str">
        <f t="shared" si="669"/>
        <v>ERROR</v>
      </c>
      <c r="BU345" s="109" t="str">
        <f t="shared" si="670"/>
        <v>ERROR</v>
      </c>
      <c r="BV345" s="109" t="str">
        <f t="shared" si="671"/>
        <v>ERROR</v>
      </c>
      <c r="BW345" s="109" t="str">
        <f t="shared" si="672"/>
        <v>ERROR</v>
      </c>
      <c r="BX345" s="110" t="str">
        <f t="shared" si="609"/>
        <v>ERROR</v>
      </c>
      <c r="BY345" s="110" t="str">
        <f t="shared" si="715"/>
        <v/>
      </c>
      <c r="BZ345" s="117" t="str">
        <f t="shared" si="673"/>
        <v>OK</v>
      </c>
      <c r="CA345" s="104" t="str">
        <f t="shared" si="610"/>
        <v/>
      </c>
      <c r="CB345" s="104" t="str">
        <f t="shared" si="611"/>
        <v/>
      </c>
      <c r="CC345" s="104" t="str">
        <f t="shared" si="612"/>
        <v/>
      </c>
      <c r="CD345" s="109" t="str">
        <f t="shared" si="674"/>
        <v>FAILED CHECKS</v>
      </c>
      <c r="CE345" s="22"/>
      <c r="CF345" s="116" t="str">
        <f t="shared" si="613"/>
        <v>ERROR</v>
      </c>
      <c r="CG345" s="116" t="str">
        <f t="shared" si="614"/>
        <v>-</v>
      </c>
      <c r="CH345" s="116" t="str">
        <f t="shared" si="615"/>
        <v>-</v>
      </c>
      <c r="CI345" s="116" t="str">
        <f t="shared" si="616"/>
        <v>-</v>
      </c>
      <c r="CJ345" s="116">
        <f t="shared" si="675"/>
        <v>0</v>
      </c>
      <c r="CK345" s="116">
        <f t="shared" si="676"/>
        <v>0</v>
      </c>
      <c r="CL345" s="116">
        <f t="shared" si="677"/>
        <v>0</v>
      </c>
      <c r="CM345" s="116">
        <f t="shared" si="678"/>
        <v>0</v>
      </c>
      <c r="CN345" s="116">
        <f t="shared" si="679"/>
        <v>0</v>
      </c>
      <c r="CO345" s="116">
        <f t="shared" si="680"/>
        <v>0</v>
      </c>
      <c r="CP345" s="116">
        <f t="shared" si="681"/>
        <v>0</v>
      </c>
      <c r="CQ345" s="116">
        <f t="shared" si="682"/>
        <v>0</v>
      </c>
      <c r="CR345" s="116">
        <f t="shared" si="683"/>
        <v>0</v>
      </c>
      <c r="CS345" s="116">
        <f t="shared" si="684"/>
        <v>0</v>
      </c>
      <c r="CT345" s="116">
        <f t="shared" si="685"/>
        <v>0</v>
      </c>
      <c r="CU345" s="116">
        <f t="shared" si="686"/>
        <v>0</v>
      </c>
      <c r="CV345" s="116">
        <f t="shared" si="687"/>
        <v>0</v>
      </c>
      <c r="CW345" s="116">
        <f t="shared" si="688"/>
        <v>0</v>
      </c>
      <c r="CX345" s="116">
        <f t="shared" si="689"/>
        <v>0</v>
      </c>
      <c r="CY345" s="116">
        <f t="shared" si="690"/>
        <v>0</v>
      </c>
      <c r="CZ345" s="116">
        <f t="shared" si="691"/>
        <v>0</v>
      </c>
      <c r="DA345" s="116">
        <f t="shared" si="692"/>
        <v>0</v>
      </c>
      <c r="DB345" s="116">
        <f t="shared" si="693"/>
        <v>0</v>
      </c>
      <c r="DC345" s="116">
        <f t="shared" si="694"/>
        <v>0</v>
      </c>
      <c r="DD345" s="116">
        <f t="shared" si="695"/>
        <v>0</v>
      </c>
      <c r="DE345" s="116">
        <f t="shared" si="696"/>
        <v>0</v>
      </c>
      <c r="DF345" s="116">
        <f t="shared" si="697"/>
        <v>0</v>
      </c>
      <c r="DG345" s="116">
        <f t="shared" si="698"/>
        <v>0</v>
      </c>
      <c r="DH345" s="116">
        <f t="shared" si="699"/>
        <v>0</v>
      </c>
      <c r="DI345" s="116">
        <f t="shared" si="700"/>
        <v>0</v>
      </c>
      <c r="DJ345" s="116">
        <f t="shared" si="701"/>
        <v>0</v>
      </c>
      <c r="DK345" s="116">
        <f t="shared" si="702"/>
        <v>0</v>
      </c>
      <c r="DL345" s="116">
        <f t="shared" si="703"/>
        <v>0</v>
      </c>
      <c r="DM345" s="116">
        <f t="shared" si="704"/>
        <v>0</v>
      </c>
      <c r="DN345" s="116">
        <f t="shared" si="705"/>
        <v>0</v>
      </c>
      <c r="DO345" s="116">
        <f t="shared" si="706"/>
        <v>0</v>
      </c>
      <c r="DP345" s="116">
        <f t="shared" si="707"/>
        <v>0</v>
      </c>
      <c r="DQ345" s="116">
        <f t="shared" si="708"/>
        <v>0</v>
      </c>
      <c r="DR345" s="116">
        <f t="shared" si="709"/>
        <v>0</v>
      </c>
      <c r="DS345" s="116">
        <f t="shared" si="710"/>
        <v>0</v>
      </c>
      <c r="DT345" s="116">
        <f t="shared" si="598"/>
        <v>0</v>
      </c>
      <c r="DU345" s="116">
        <f t="shared" si="711"/>
        <v>0</v>
      </c>
      <c r="DV345" s="116">
        <f t="shared" si="617"/>
        <v>0</v>
      </c>
      <c r="DW345" s="116">
        <f t="shared" si="618"/>
        <v>0</v>
      </c>
      <c r="DX345" s="114" t="b">
        <f t="shared" si="625"/>
        <v>0</v>
      </c>
      <c r="DY345" s="116" t="str">
        <f t="shared" si="712"/>
        <v>FAILED CHECKS</v>
      </c>
      <c r="DZ345" s="2"/>
      <c r="EA345" s="105" t="str">
        <f t="shared" si="626"/>
        <v/>
      </c>
      <c r="EB345" s="2"/>
      <c r="EC345" s="105" t="str">
        <f t="shared" si="627"/>
        <v/>
      </c>
      <c r="ED345" s="2"/>
      <c r="EE345" s="105" t="str">
        <f t="shared" si="628"/>
        <v/>
      </c>
      <c r="EF345" s="2"/>
      <c r="EG345" s="6">
        <f t="shared" si="714"/>
        <v>335</v>
      </c>
      <c r="EH345" s="2"/>
      <c r="EI345" s="29" t="str">
        <f>IF(ISBLANK('IP Rules'!P345),"",'IP Rules'!P345)</f>
        <v/>
      </c>
      <c r="EJ345" s="2"/>
      <c r="EK345" s="29" t="str">
        <f>IF(ISBLANK('IP Rules'!R345),"",'IP Rules'!R345)</f>
        <v/>
      </c>
      <c r="EL345" s="2"/>
      <c r="EM345" s="29" t="str">
        <f>IF(ISBLANK('IP Rules'!T345),"",'IP Rules'!T345)</f>
        <v/>
      </c>
      <c r="EN345" s="2"/>
      <c r="EO345" s="7" t="str">
        <f t="shared" si="619"/>
        <v>NO</v>
      </c>
      <c r="EP345" s="7" t="str">
        <f t="shared" si="620"/>
        <v>NO</v>
      </c>
      <c r="EQ345" s="7" t="str">
        <f t="shared" si="621"/>
        <v/>
      </c>
      <c r="ER345" s="7" t="str">
        <f t="shared" si="622"/>
        <v/>
      </c>
      <c r="ES345" s="7" t="str">
        <f>IF(AND(ISNUMBER('IP Rules'!R345),'IP Rules'!R345&gt;=0,'IP Rules'!R345&lt;=65535),"GOOD","BAD")</f>
        <v>BAD</v>
      </c>
      <c r="ET345" s="7" t="str">
        <f>IF(OR(AND(ISNUMBER('IP Rules'!T345),'IP Rules'!T345&gt;=1,'IP Rules'!T345&lt;=65535,'IP Rules'!R345&lt;'IP Rules'!T345),'IP Rules'!T345=""),"GOOD","BAD")</f>
        <v>GOOD</v>
      </c>
      <c r="EU345" s="9" t="str">
        <f t="shared" si="623"/>
        <v/>
      </c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</row>
    <row r="346" spans="1:211" ht="15.75" thickBot="1">
      <c r="A346" s="2"/>
      <c r="B346" s="6">
        <f t="shared" si="713"/>
        <v>336</v>
      </c>
      <c r="C346" s="2"/>
      <c r="D346" s="48" t="str">
        <f>IF(ISBLANK('IP Rules'!H346),"",'IP Rules'!H346)</f>
        <v/>
      </c>
      <c r="E346" s="52" t="str">
        <f t="shared" si="629"/>
        <v/>
      </c>
      <c r="F346" s="52" t="str">
        <f t="shared" si="630"/>
        <v/>
      </c>
      <c r="G346" s="52" t="str">
        <f t="shared" si="631"/>
        <v/>
      </c>
      <c r="H346" s="52" t="str">
        <f t="shared" si="632"/>
        <v/>
      </c>
      <c r="I346" s="52" t="str">
        <f t="shared" si="633"/>
        <v/>
      </c>
      <c r="J346" s="52" t="str">
        <f t="shared" si="634"/>
        <v/>
      </c>
      <c r="K346" s="52" t="str">
        <f t="shared" si="635"/>
        <v/>
      </c>
      <c r="L346" s="52" t="str">
        <f t="shared" si="636"/>
        <v/>
      </c>
      <c r="M346" s="2"/>
      <c r="N346" s="52" t="str">
        <f t="shared" si="637"/>
        <v/>
      </c>
      <c r="O346" s="2"/>
      <c r="P346" s="103" t="str">
        <f>IF(UPPER('IP Rules'!H346)="ANY","",IF(LEN(TRIM('IP Rules'!J346))=0,"",'IP Rules'!J346))</f>
        <v/>
      </c>
      <c r="Q346" s="7" t="str">
        <f t="shared" si="638"/>
        <v/>
      </c>
      <c r="R346" s="109" t="str">
        <f t="shared" si="639"/>
        <v>MISSING</v>
      </c>
      <c r="S346" s="109" t="str">
        <f t="shared" si="640"/>
        <v>MISSING</v>
      </c>
      <c r="T346" s="109" t="str">
        <f t="shared" si="641"/>
        <v>MISSING</v>
      </c>
      <c r="U346" s="110" t="str">
        <f t="shared" si="642"/>
        <v>ERROR</v>
      </c>
      <c r="V346" s="111" t="str">
        <f t="shared" si="643"/>
        <v>ERROR</v>
      </c>
      <c r="W346" s="111" t="str">
        <f t="shared" si="644"/>
        <v>ERROR</v>
      </c>
      <c r="X346" s="111" t="str">
        <f t="shared" si="645"/>
        <v>ERROR</v>
      </c>
      <c r="Y346" s="109" t="str">
        <f t="shared" si="646"/>
        <v>ERROR</v>
      </c>
      <c r="Z346" s="110" t="str">
        <f t="shared" si="647"/>
        <v>ERROR</v>
      </c>
      <c r="AA346" s="109" t="str">
        <f t="shared" si="648"/>
        <v>ERROR</v>
      </c>
      <c r="AB346" s="109" t="str">
        <f t="shared" si="649"/>
        <v>ERROR</v>
      </c>
      <c r="AC346" s="109" t="str">
        <f t="shared" si="650"/>
        <v>ERROR</v>
      </c>
      <c r="AD346" s="109" t="str">
        <f t="shared" si="651"/>
        <v>ERROR</v>
      </c>
      <c r="AE346" s="110" t="str">
        <f t="shared" si="652"/>
        <v>ERROR</v>
      </c>
      <c r="AF346" s="7" t="str">
        <f t="shared" si="653"/>
        <v/>
      </c>
      <c r="AG346" s="104" t="str">
        <f t="shared" si="654"/>
        <v/>
      </c>
      <c r="AH346" s="104" t="str">
        <f t="shared" si="655"/>
        <v/>
      </c>
      <c r="AI346" s="104" t="str">
        <f t="shared" si="656"/>
        <v/>
      </c>
      <c r="AJ346" s="114" t="str">
        <f>IF(AND(Q346&lt;&gt;"ERROR",UPPER('IP Rules'!D346)="GLOBAL",UPPER(N346)="ANY"),"All_IPs","")</f>
        <v/>
      </c>
      <c r="AK346" s="114" t="str">
        <f>IF(AND(Q346&lt;&gt;"ERROR",UPPER('IP Rules'!D346)="NATIONAL",UPPER(N346)="ANY"),"GRP_ALL_CNSP_SUBNETS","")</f>
        <v/>
      </c>
      <c r="AL346" s="104" t="str">
        <f>IF(LEN(TRIM(D346))=0,"",IF(AND(Q346&lt;&gt;"ERROR",UPPER('IP Rules'!H346)&lt;&gt;"ANY"),AI346&amp;N346&amp;"_"&amp;AG346,""))</f>
        <v/>
      </c>
      <c r="AM346" s="109" t="str">
        <f t="shared" si="657"/>
        <v>FAILED CHECKS</v>
      </c>
      <c r="AN346" s="2"/>
      <c r="AO346" s="62" t="str">
        <f t="shared" si="624"/>
        <v/>
      </c>
      <c r="AP346" s="26"/>
      <c r="AQ346" s="62" t="str">
        <f t="shared" si="658"/>
        <v/>
      </c>
      <c r="AR346" s="26"/>
      <c r="AS346" s="6">
        <f>'IP Rules'!F346</f>
        <v>0</v>
      </c>
      <c r="AT346" s="2"/>
      <c r="AU346" s="6">
        <f t="shared" si="659"/>
        <v>336</v>
      </c>
      <c r="AV346" s="2"/>
      <c r="AW346" s="46" t="str">
        <f>IF(ISBLANK('IP Rules'!L346),"",'IP Rules'!L346)</f>
        <v/>
      </c>
      <c r="AX346" s="2"/>
      <c r="AY346" s="52" t="str">
        <f t="shared" si="660"/>
        <v/>
      </c>
      <c r="AZ346" s="52" t="str">
        <f t="shared" si="661"/>
        <v/>
      </c>
      <c r="BA346" s="52" t="str">
        <f t="shared" si="662"/>
        <v/>
      </c>
      <c r="BB346" s="52" t="str">
        <f t="shared" si="663"/>
        <v/>
      </c>
      <c r="BC346" s="52" t="str">
        <f t="shared" si="664"/>
        <v/>
      </c>
      <c r="BD346" s="52" t="str">
        <f t="shared" si="665"/>
        <v/>
      </c>
      <c r="BE346" s="52" t="str">
        <f t="shared" si="666"/>
        <v/>
      </c>
      <c r="BF346" s="52" t="str">
        <f t="shared" si="667"/>
        <v/>
      </c>
      <c r="BG346" s="52" t="str">
        <f t="shared" si="668"/>
        <v/>
      </c>
      <c r="BH346" s="2"/>
      <c r="BI346" s="103" t="str">
        <f>IF(ISBLANK('IP Rules'!N346),"",'IP Rules'!N346)</f>
        <v/>
      </c>
      <c r="BJ346" s="110" t="str">
        <f t="shared" si="599"/>
        <v/>
      </c>
      <c r="BK346" s="109" t="str">
        <f t="shared" si="600"/>
        <v>MISSING</v>
      </c>
      <c r="BL346" s="109" t="str">
        <f t="shared" si="601"/>
        <v>MISSING</v>
      </c>
      <c r="BM346" s="109" t="str">
        <f t="shared" si="602"/>
        <v>MISSING</v>
      </c>
      <c r="BN346" s="110" t="str">
        <f t="shared" si="603"/>
        <v>ERROR</v>
      </c>
      <c r="BO346" s="111" t="str">
        <f t="shared" si="604"/>
        <v>ERROR</v>
      </c>
      <c r="BP346" s="111" t="str">
        <f t="shared" si="605"/>
        <v>ERROR</v>
      </c>
      <c r="BQ346" s="111" t="str">
        <f t="shared" si="606"/>
        <v>ERROR</v>
      </c>
      <c r="BR346" s="109" t="str">
        <f t="shared" si="607"/>
        <v>ERROR</v>
      </c>
      <c r="BS346" s="110" t="str">
        <f t="shared" si="608"/>
        <v>ERROR</v>
      </c>
      <c r="BT346" s="109" t="str">
        <f t="shared" si="669"/>
        <v>ERROR</v>
      </c>
      <c r="BU346" s="109" t="str">
        <f t="shared" si="670"/>
        <v>ERROR</v>
      </c>
      <c r="BV346" s="109" t="str">
        <f t="shared" si="671"/>
        <v>ERROR</v>
      </c>
      <c r="BW346" s="109" t="str">
        <f t="shared" si="672"/>
        <v>ERROR</v>
      </c>
      <c r="BX346" s="110" t="str">
        <f t="shared" si="609"/>
        <v>ERROR</v>
      </c>
      <c r="BY346" s="110" t="str">
        <f t="shared" si="715"/>
        <v/>
      </c>
      <c r="BZ346" s="117" t="str">
        <f t="shared" si="673"/>
        <v>OK</v>
      </c>
      <c r="CA346" s="104" t="str">
        <f t="shared" si="610"/>
        <v/>
      </c>
      <c r="CB346" s="104" t="str">
        <f t="shared" si="611"/>
        <v/>
      </c>
      <c r="CC346" s="104" t="str">
        <f t="shared" si="612"/>
        <v/>
      </c>
      <c r="CD346" s="109" t="str">
        <f t="shared" si="674"/>
        <v>FAILED CHECKS</v>
      </c>
      <c r="CE346" s="22"/>
      <c r="CF346" s="116" t="str">
        <f t="shared" si="613"/>
        <v>ERROR</v>
      </c>
      <c r="CG346" s="116" t="str">
        <f t="shared" si="614"/>
        <v>-</v>
      </c>
      <c r="CH346" s="116" t="str">
        <f t="shared" si="615"/>
        <v>-</v>
      </c>
      <c r="CI346" s="116" t="str">
        <f t="shared" si="616"/>
        <v>-</v>
      </c>
      <c r="CJ346" s="116">
        <f t="shared" si="675"/>
        <v>0</v>
      </c>
      <c r="CK346" s="116">
        <f t="shared" si="676"/>
        <v>0</v>
      </c>
      <c r="CL346" s="116">
        <f t="shared" si="677"/>
        <v>0</v>
      </c>
      <c r="CM346" s="116">
        <f t="shared" si="678"/>
        <v>0</v>
      </c>
      <c r="CN346" s="116">
        <f t="shared" si="679"/>
        <v>0</v>
      </c>
      <c r="CO346" s="116">
        <f t="shared" si="680"/>
        <v>0</v>
      </c>
      <c r="CP346" s="116">
        <f t="shared" si="681"/>
        <v>0</v>
      </c>
      <c r="CQ346" s="116">
        <f t="shared" si="682"/>
        <v>0</v>
      </c>
      <c r="CR346" s="116">
        <f t="shared" si="683"/>
        <v>0</v>
      </c>
      <c r="CS346" s="116">
        <f t="shared" si="684"/>
        <v>0</v>
      </c>
      <c r="CT346" s="116">
        <f t="shared" si="685"/>
        <v>0</v>
      </c>
      <c r="CU346" s="116">
        <f t="shared" si="686"/>
        <v>0</v>
      </c>
      <c r="CV346" s="116">
        <f t="shared" si="687"/>
        <v>0</v>
      </c>
      <c r="CW346" s="116">
        <f t="shared" si="688"/>
        <v>0</v>
      </c>
      <c r="CX346" s="116">
        <f t="shared" si="689"/>
        <v>0</v>
      </c>
      <c r="CY346" s="116">
        <f t="shared" si="690"/>
        <v>0</v>
      </c>
      <c r="CZ346" s="116">
        <f t="shared" si="691"/>
        <v>0</v>
      </c>
      <c r="DA346" s="116">
        <f t="shared" si="692"/>
        <v>0</v>
      </c>
      <c r="DB346" s="116">
        <f t="shared" si="693"/>
        <v>0</v>
      </c>
      <c r="DC346" s="116">
        <f t="shared" si="694"/>
        <v>0</v>
      </c>
      <c r="DD346" s="116">
        <f t="shared" si="695"/>
        <v>0</v>
      </c>
      <c r="DE346" s="116">
        <f t="shared" si="696"/>
        <v>0</v>
      </c>
      <c r="DF346" s="116">
        <f t="shared" si="697"/>
        <v>0</v>
      </c>
      <c r="DG346" s="116">
        <f t="shared" si="698"/>
        <v>0</v>
      </c>
      <c r="DH346" s="116">
        <f t="shared" si="699"/>
        <v>0</v>
      </c>
      <c r="DI346" s="116">
        <f t="shared" si="700"/>
        <v>0</v>
      </c>
      <c r="DJ346" s="116">
        <f t="shared" si="701"/>
        <v>0</v>
      </c>
      <c r="DK346" s="116">
        <f t="shared" si="702"/>
        <v>0</v>
      </c>
      <c r="DL346" s="116">
        <f t="shared" si="703"/>
        <v>0</v>
      </c>
      <c r="DM346" s="116">
        <f t="shared" si="704"/>
        <v>0</v>
      </c>
      <c r="DN346" s="116">
        <f t="shared" si="705"/>
        <v>0</v>
      </c>
      <c r="DO346" s="116">
        <f t="shared" si="706"/>
        <v>0</v>
      </c>
      <c r="DP346" s="116">
        <f t="shared" si="707"/>
        <v>0</v>
      </c>
      <c r="DQ346" s="116">
        <f t="shared" si="708"/>
        <v>0</v>
      </c>
      <c r="DR346" s="116">
        <f t="shared" si="709"/>
        <v>0</v>
      </c>
      <c r="DS346" s="116">
        <f t="shared" si="710"/>
        <v>0</v>
      </c>
      <c r="DT346" s="116">
        <f t="shared" si="598"/>
        <v>0</v>
      </c>
      <c r="DU346" s="116">
        <f t="shared" si="711"/>
        <v>0</v>
      </c>
      <c r="DV346" s="116">
        <f t="shared" si="617"/>
        <v>0</v>
      </c>
      <c r="DW346" s="116">
        <f t="shared" si="618"/>
        <v>0</v>
      </c>
      <c r="DX346" s="114" t="b">
        <f t="shared" si="625"/>
        <v>0</v>
      </c>
      <c r="DY346" s="116" t="str">
        <f t="shared" si="712"/>
        <v>FAILED CHECKS</v>
      </c>
      <c r="DZ346" s="2"/>
      <c r="EA346" s="105" t="str">
        <f t="shared" si="626"/>
        <v/>
      </c>
      <c r="EB346" s="2"/>
      <c r="EC346" s="105" t="str">
        <f t="shared" si="627"/>
        <v/>
      </c>
      <c r="ED346" s="2"/>
      <c r="EE346" s="105" t="str">
        <f t="shared" si="628"/>
        <v/>
      </c>
      <c r="EF346" s="2"/>
      <c r="EG346" s="6">
        <f t="shared" si="714"/>
        <v>336</v>
      </c>
      <c r="EH346" s="2"/>
      <c r="EI346" s="29" t="str">
        <f>IF(ISBLANK('IP Rules'!P346),"",'IP Rules'!P346)</f>
        <v/>
      </c>
      <c r="EJ346" s="2"/>
      <c r="EK346" s="29" t="str">
        <f>IF(ISBLANK('IP Rules'!R346),"",'IP Rules'!R346)</f>
        <v/>
      </c>
      <c r="EL346" s="2"/>
      <c r="EM346" s="29" t="str">
        <f>IF(ISBLANK('IP Rules'!T346),"",'IP Rules'!T346)</f>
        <v/>
      </c>
      <c r="EN346" s="2"/>
      <c r="EO346" s="7" t="str">
        <f t="shared" si="619"/>
        <v>NO</v>
      </c>
      <c r="EP346" s="7" t="str">
        <f t="shared" si="620"/>
        <v>NO</v>
      </c>
      <c r="EQ346" s="7" t="str">
        <f t="shared" si="621"/>
        <v/>
      </c>
      <c r="ER346" s="7" t="str">
        <f t="shared" si="622"/>
        <v/>
      </c>
      <c r="ES346" s="7" t="str">
        <f>IF(AND(ISNUMBER('IP Rules'!R346),'IP Rules'!R346&gt;=0,'IP Rules'!R346&lt;=65535),"GOOD","BAD")</f>
        <v>BAD</v>
      </c>
      <c r="ET346" s="7" t="str">
        <f>IF(OR(AND(ISNUMBER('IP Rules'!T346),'IP Rules'!T346&gt;=1,'IP Rules'!T346&lt;=65535,'IP Rules'!R346&lt;'IP Rules'!T346),'IP Rules'!T346=""),"GOOD","BAD")</f>
        <v>GOOD</v>
      </c>
      <c r="EU346" s="9" t="str">
        <f t="shared" si="623"/>
        <v/>
      </c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</row>
    <row r="347" spans="1:211" ht="15.75" thickBot="1">
      <c r="A347" s="2"/>
      <c r="B347" s="6">
        <f t="shared" si="713"/>
        <v>337</v>
      </c>
      <c r="C347" s="2"/>
      <c r="D347" s="48" t="str">
        <f>IF(ISBLANK('IP Rules'!H347),"",'IP Rules'!H347)</f>
        <v/>
      </c>
      <c r="E347" s="52" t="str">
        <f t="shared" si="629"/>
        <v/>
      </c>
      <c r="F347" s="52" t="str">
        <f t="shared" si="630"/>
        <v/>
      </c>
      <c r="G347" s="52" t="str">
        <f t="shared" si="631"/>
        <v/>
      </c>
      <c r="H347" s="52" t="str">
        <f t="shared" si="632"/>
        <v/>
      </c>
      <c r="I347" s="52" t="str">
        <f t="shared" si="633"/>
        <v/>
      </c>
      <c r="J347" s="52" t="str">
        <f t="shared" si="634"/>
        <v/>
      </c>
      <c r="K347" s="52" t="str">
        <f t="shared" si="635"/>
        <v/>
      </c>
      <c r="L347" s="52" t="str">
        <f t="shared" si="636"/>
        <v/>
      </c>
      <c r="M347" s="2"/>
      <c r="N347" s="52" t="str">
        <f t="shared" si="637"/>
        <v/>
      </c>
      <c r="O347" s="2"/>
      <c r="P347" s="103" t="str">
        <f>IF(UPPER('IP Rules'!H347)="ANY","",IF(LEN(TRIM('IP Rules'!J347))=0,"",'IP Rules'!J347))</f>
        <v/>
      </c>
      <c r="Q347" s="7" t="str">
        <f t="shared" si="638"/>
        <v/>
      </c>
      <c r="R347" s="109" t="str">
        <f t="shared" si="639"/>
        <v>MISSING</v>
      </c>
      <c r="S347" s="109" t="str">
        <f t="shared" si="640"/>
        <v>MISSING</v>
      </c>
      <c r="T347" s="109" t="str">
        <f t="shared" si="641"/>
        <v>MISSING</v>
      </c>
      <c r="U347" s="110" t="str">
        <f t="shared" si="642"/>
        <v>ERROR</v>
      </c>
      <c r="V347" s="111" t="str">
        <f t="shared" si="643"/>
        <v>ERROR</v>
      </c>
      <c r="W347" s="111" t="str">
        <f t="shared" si="644"/>
        <v>ERROR</v>
      </c>
      <c r="X347" s="111" t="str">
        <f t="shared" si="645"/>
        <v>ERROR</v>
      </c>
      <c r="Y347" s="109" t="str">
        <f t="shared" si="646"/>
        <v>ERROR</v>
      </c>
      <c r="Z347" s="110" t="str">
        <f t="shared" si="647"/>
        <v>ERROR</v>
      </c>
      <c r="AA347" s="109" t="str">
        <f t="shared" si="648"/>
        <v>ERROR</v>
      </c>
      <c r="AB347" s="109" t="str">
        <f t="shared" si="649"/>
        <v>ERROR</v>
      </c>
      <c r="AC347" s="109" t="str">
        <f t="shared" si="650"/>
        <v>ERROR</v>
      </c>
      <c r="AD347" s="109" t="str">
        <f t="shared" si="651"/>
        <v>ERROR</v>
      </c>
      <c r="AE347" s="110" t="str">
        <f t="shared" si="652"/>
        <v>ERROR</v>
      </c>
      <c r="AF347" s="7" t="str">
        <f t="shared" si="653"/>
        <v/>
      </c>
      <c r="AG347" s="104" t="str">
        <f t="shared" si="654"/>
        <v/>
      </c>
      <c r="AH347" s="104" t="str">
        <f t="shared" si="655"/>
        <v/>
      </c>
      <c r="AI347" s="104" t="str">
        <f t="shared" si="656"/>
        <v/>
      </c>
      <c r="AJ347" s="114" t="str">
        <f>IF(AND(Q347&lt;&gt;"ERROR",UPPER('IP Rules'!D347)="GLOBAL",UPPER(N347)="ANY"),"All_IPs","")</f>
        <v/>
      </c>
      <c r="AK347" s="114" t="str">
        <f>IF(AND(Q347&lt;&gt;"ERROR",UPPER('IP Rules'!D347)="NATIONAL",UPPER(N347)="ANY"),"GRP_ALL_CNSP_SUBNETS","")</f>
        <v/>
      </c>
      <c r="AL347" s="104" t="str">
        <f>IF(LEN(TRIM(D347))=0,"",IF(AND(Q347&lt;&gt;"ERROR",UPPER('IP Rules'!H347)&lt;&gt;"ANY"),AI347&amp;N347&amp;"_"&amp;AG347,""))</f>
        <v/>
      </c>
      <c r="AM347" s="109" t="str">
        <f t="shared" si="657"/>
        <v>FAILED CHECKS</v>
      </c>
      <c r="AN347" s="2"/>
      <c r="AO347" s="62" t="str">
        <f t="shared" si="624"/>
        <v/>
      </c>
      <c r="AP347" s="26"/>
      <c r="AQ347" s="62" t="str">
        <f t="shared" si="658"/>
        <v/>
      </c>
      <c r="AR347" s="26"/>
      <c r="AS347" s="6">
        <f>'IP Rules'!F347</f>
        <v>0</v>
      </c>
      <c r="AT347" s="2"/>
      <c r="AU347" s="6">
        <f t="shared" si="659"/>
        <v>337</v>
      </c>
      <c r="AV347" s="2"/>
      <c r="AW347" s="46" t="str">
        <f>IF(ISBLANK('IP Rules'!L347),"",'IP Rules'!L347)</f>
        <v/>
      </c>
      <c r="AX347" s="2"/>
      <c r="AY347" s="52" t="str">
        <f t="shared" si="660"/>
        <v/>
      </c>
      <c r="AZ347" s="52" t="str">
        <f t="shared" si="661"/>
        <v/>
      </c>
      <c r="BA347" s="52" t="str">
        <f t="shared" si="662"/>
        <v/>
      </c>
      <c r="BB347" s="52" t="str">
        <f t="shared" si="663"/>
        <v/>
      </c>
      <c r="BC347" s="52" t="str">
        <f t="shared" si="664"/>
        <v/>
      </c>
      <c r="BD347" s="52" t="str">
        <f t="shared" si="665"/>
        <v/>
      </c>
      <c r="BE347" s="52" t="str">
        <f t="shared" si="666"/>
        <v/>
      </c>
      <c r="BF347" s="52" t="str">
        <f t="shared" si="667"/>
        <v/>
      </c>
      <c r="BG347" s="52" t="str">
        <f t="shared" si="668"/>
        <v/>
      </c>
      <c r="BH347" s="2"/>
      <c r="BI347" s="103" t="str">
        <f>IF(ISBLANK('IP Rules'!N347),"",'IP Rules'!N347)</f>
        <v/>
      </c>
      <c r="BJ347" s="110" t="str">
        <f t="shared" si="599"/>
        <v/>
      </c>
      <c r="BK347" s="109" t="str">
        <f t="shared" si="600"/>
        <v>MISSING</v>
      </c>
      <c r="BL347" s="109" t="str">
        <f t="shared" si="601"/>
        <v>MISSING</v>
      </c>
      <c r="BM347" s="109" t="str">
        <f t="shared" si="602"/>
        <v>MISSING</v>
      </c>
      <c r="BN347" s="110" t="str">
        <f t="shared" si="603"/>
        <v>ERROR</v>
      </c>
      <c r="BO347" s="111" t="str">
        <f t="shared" si="604"/>
        <v>ERROR</v>
      </c>
      <c r="BP347" s="111" t="str">
        <f t="shared" si="605"/>
        <v>ERROR</v>
      </c>
      <c r="BQ347" s="111" t="str">
        <f t="shared" si="606"/>
        <v>ERROR</v>
      </c>
      <c r="BR347" s="109" t="str">
        <f t="shared" si="607"/>
        <v>ERROR</v>
      </c>
      <c r="BS347" s="110" t="str">
        <f t="shared" si="608"/>
        <v>ERROR</v>
      </c>
      <c r="BT347" s="109" t="str">
        <f t="shared" si="669"/>
        <v>ERROR</v>
      </c>
      <c r="BU347" s="109" t="str">
        <f t="shared" si="670"/>
        <v>ERROR</v>
      </c>
      <c r="BV347" s="109" t="str">
        <f t="shared" si="671"/>
        <v>ERROR</v>
      </c>
      <c r="BW347" s="109" t="str">
        <f t="shared" si="672"/>
        <v>ERROR</v>
      </c>
      <c r="BX347" s="110" t="str">
        <f t="shared" si="609"/>
        <v>ERROR</v>
      </c>
      <c r="BY347" s="110" t="str">
        <f t="shared" si="715"/>
        <v/>
      </c>
      <c r="BZ347" s="117" t="str">
        <f t="shared" si="673"/>
        <v>OK</v>
      </c>
      <c r="CA347" s="104" t="str">
        <f t="shared" si="610"/>
        <v/>
      </c>
      <c r="CB347" s="104" t="str">
        <f t="shared" si="611"/>
        <v/>
      </c>
      <c r="CC347" s="104" t="str">
        <f t="shared" si="612"/>
        <v/>
      </c>
      <c r="CD347" s="109" t="str">
        <f t="shared" si="674"/>
        <v>FAILED CHECKS</v>
      </c>
      <c r="CE347" s="22"/>
      <c r="CF347" s="116" t="str">
        <f t="shared" si="613"/>
        <v>ERROR</v>
      </c>
      <c r="CG347" s="116" t="str">
        <f t="shared" si="614"/>
        <v>-</v>
      </c>
      <c r="CH347" s="116" t="str">
        <f t="shared" si="615"/>
        <v>-</v>
      </c>
      <c r="CI347" s="116" t="str">
        <f t="shared" si="616"/>
        <v>-</v>
      </c>
      <c r="CJ347" s="116">
        <f t="shared" si="675"/>
        <v>0</v>
      </c>
      <c r="CK347" s="116">
        <f t="shared" si="676"/>
        <v>0</v>
      </c>
      <c r="CL347" s="116">
        <f t="shared" si="677"/>
        <v>0</v>
      </c>
      <c r="CM347" s="116">
        <f t="shared" si="678"/>
        <v>0</v>
      </c>
      <c r="CN347" s="116">
        <f t="shared" si="679"/>
        <v>0</v>
      </c>
      <c r="CO347" s="116">
        <f t="shared" si="680"/>
        <v>0</v>
      </c>
      <c r="CP347" s="116">
        <f t="shared" si="681"/>
        <v>0</v>
      </c>
      <c r="CQ347" s="116">
        <f t="shared" si="682"/>
        <v>0</v>
      </c>
      <c r="CR347" s="116">
        <f t="shared" si="683"/>
        <v>0</v>
      </c>
      <c r="CS347" s="116">
        <f t="shared" si="684"/>
        <v>0</v>
      </c>
      <c r="CT347" s="116">
        <f t="shared" si="685"/>
        <v>0</v>
      </c>
      <c r="CU347" s="116">
        <f t="shared" si="686"/>
        <v>0</v>
      </c>
      <c r="CV347" s="116">
        <f t="shared" si="687"/>
        <v>0</v>
      </c>
      <c r="CW347" s="116">
        <f t="shared" si="688"/>
        <v>0</v>
      </c>
      <c r="CX347" s="116">
        <f t="shared" si="689"/>
        <v>0</v>
      </c>
      <c r="CY347" s="116">
        <f t="shared" si="690"/>
        <v>0</v>
      </c>
      <c r="CZ347" s="116">
        <f t="shared" si="691"/>
        <v>0</v>
      </c>
      <c r="DA347" s="116">
        <f t="shared" si="692"/>
        <v>0</v>
      </c>
      <c r="DB347" s="116">
        <f t="shared" si="693"/>
        <v>0</v>
      </c>
      <c r="DC347" s="116">
        <f t="shared" si="694"/>
        <v>0</v>
      </c>
      <c r="DD347" s="116">
        <f t="shared" si="695"/>
        <v>0</v>
      </c>
      <c r="DE347" s="116">
        <f t="shared" si="696"/>
        <v>0</v>
      </c>
      <c r="DF347" s="116">
        <f t="shared" si="697"/>
        <v>0</v>
      </c>
      <c r="DG347" s="116">
        <f t="shared" si="698"/>
        <v>0</v>
      </c>
      <c r="DH347" s="116">
        <f t="shared" si="699"/>
        <v>0</v>
      </c>
      <c r="DI347" s="116">
        <f t="shared" si="700"/>
        <v>0</v>
      </c>
      <c r="DJ347" s="116">
        <f t="shared" si="701"/>
        <v>0</v>
      </c>
      <c r="DK347" s="116">
        <f t="shared" si="702"/>
        <v>0</v>
      </c>
      <c r="DL347" s="116">
        <f t="shared" si="703"/>
        <v>0</v>
      </c>
      <c r="DM347" s="116">
        <f t="shared" si="704"/>
        <v>0</v>
      </c>
      <c r="DN347" s="116">
        <f t="shared" si="705"/>
        <v>0</v>
      </c>
      <c r="DO347" s="116">
        <f t="shared" si="706"/>
        <v>0</v>
      </c>
      <c r="DP347" s="116">
        <f t="shared" si="707"/>
        <v>0</v>
      </c>
      <c r="DQ347" s="116">
        <f t="shared" si="708"/>
        <v>0</v>
      </c>
      <c r="DR347" s="116">
        <f t="shared" si="709"/>
        <v>0</v>
      </c>
      <c r="DS347" s="116">
        <f t="shared" si="710"/>
        <v>0</v>
      </c>
      <c r="DT347" s="116">
        <f t="shared" ref="DT347:DT410" si="716">LEN($BG347)-LEN(SUBSTITUTE($BG347,"0",""))</f>
        <v>0</v>
      </c>
      <c r="DU347" s="116">
        <f t="shared" si="711"/>
        <v>0</v>
      </c>
      <c r="DV347" s="116">
        <f t="shared" si="617"/>
        <v>0</v>
      </c>
      <c r="DW347" s="116">
        <f t="shared" si="618"/>
        <v>0</v>
      </c>
      <c r="DX347" s="114" t="b">
        <f t="shared" si="625"/>
        <v>0</v>
      </c>
      <c r="DY347" s="116" t="str">
        <f t="shared" si="712"/>
        <v>FAILED CHECKS</v>
      </c>
      <c r="DZ347" s="2"/>
      <c r="EA347" s="105" t="str">
        <f t="shared" si="626"/>
        <v/>
      </c>
      <c r="EB347" s="2"/>
      <c r="EC347" s="105" t="str">
        <f t="shared" si="627"/>
        <v/>
      </c>
      <c r="ED347" s="2"/>
      <c r="EE347" s="105" t="str">
        <f t="shared" si="628"/>
        <v/>
      </c>
      <c r="EF347" s="2"/>
      <c r="EG347" s="6">
        <f t="shared" si="714"/>
        <v>337</v>
      </c>
      <c r="EH347" s="2"/>
      <c r="EI347" s="29" t="str">
        <f>IF(ISBLANK('IP Rules'!P347),"",'IP Rules'!P347)</f>
        <v/>
      </c>
      <c r="EJ347" s="2"/>
      <c r="EK347" s="29" t="str">
        <f>IF(ISBLANK('IP Rules'!R347),"",'IP Rules'!R347)</f>
        <v/>
      </c>
      <c r="EL347" s="2"/>
      <c r="EM347" s="29" t="str">
        <f>IF(ISBLANK('IP Rules'!T347),"",'IP Rules'!T347)</f>
        <v/>
      </c>
      <c r="EN347" s="2"/>
      <c r="EO347" s="7" t="str">
        <f t="shared" si="619"/>
        <v>NO</v>
      </c>
      <c r="EP347" s="7" t="str">
        <f t="shared" si="620"/>
        <v>NO</v>
      </c>
      <c r="EQ347" s="7" t="str">
        <f t="shared" si="621"/>
        <v/>
      </c>
      <c r="ER347" s="7" t="str">
        <f t="shared" si="622"/>
        <v/>
      </c>
      <c r="ES347" s="7" t="str">
        <f>IF(AND(ISNUMBER('IP Rules'!R347),'IP Rules'!R347&gt;=0,'IP Rules'!R347&lt;=65535),"GOOD","BAD")</f>
        <v>BAD</v>
      </c>
      <c r="ET347" s="7" t="str">
        <f>IF(OR(AND(ISNUMBER('IP Rules'!T347),'IP Rules'!T347&gt;=1,'IP Rules'!T347&lt;=65535,'IP Rules'!R347&lt;'IP Rules'!T347),'IP Rules'!T347=""),"GOOD","BAD")</f>
        <v>GOOD</v>
      </c>
      <c r="EU347" s="9" t="str">
        <f t="shared" si="623"/>
        <v/>
      </c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</row>
    <row r="348" spans="1:211" ht="15.75" thickBot="1">
      <c r="A348" s="2"/>
      <c r="B348" s="6">
        <f t="shared" si="713"/>
        <v>338</v>
      </c>
      <c r="C348" s="2"/>
      <c r="D348" s="48" t="str">
        <f>IF(ISBLANK('IP Rules'!H348),"",'IP Rules'!H348)</f>
        <v/>
      </c>
      <c r="E348" s="52" t="str">
        <f t="shared" si="629"/>
        <v/>
      </c>
      <c r="F348" s="52" t="str">
        <f t="shared" si="630"/>
        <v/>
      </c>
      <c r="G348" s="52" t="str">
        <f t="shared" si="631"/>
        <v/>
      </c>
      <c r="H348" s="52" t="str">
        <f t="shared" si="632"/>
        <v/>
      </c>
      <c r="I348" s="52" t="str">
        <f t="shared" si="633"/>
        <v/>
      </c>
      <c r="J348" s="52" t="str">
        <f t="shared" si="634"/>
        <v/>
      </c>
      <c r="K348" s="52" t="str">
        <f t="shared" si="635"/>
        <v/>
      </c>
      <c r="L348" s="52" t="str">
        <f t="shared" si="636"/>
        <v/>
      </c>
      <c r="M348" s="2"/>
      <c r="N348" s="52" t="str">
        <f t="shared" si="637"/>
        <v/>
      </c>
      <c r="O348" s="2"/>
      <c r="P348" s="103" t="str">
        <f>IF(UPPER('IP Rules'!H348)="ANY","",IF(LEN(TRIM('IP Rules'!J348))=0,"",'IP Rules'!J348))</f>
        <v/>
      </c>
      <c r="Q348" s="7" t="str">
        <f t="shared" si="638"/>
        <v/>
      </c>
      <c r="R348" s="109" t="str">
        <f t="shared" si="639"/>
        <v>MISSING</v>
      </c>
      <c r="S348" s="109" t="str">
        <f t="shared" si="640"/>
        <v>MISSING</v>
      </c>
      <c r="T348" s="109" t="str">
        <f t="shared" si="641"/>
        <v>MISSING</v>
      </c>
      <c r="U348" s="110" t="str">
        <f t="shared" si="642"/>
        <v>ERROR</v>
      </c>
      <c r="V348" s="111" t="str">
        <f t="shared" si="643"/>
        <v>ERROR</v>
      </c>
      <c r="W348" s="111" t="str">
        <f t="shared" si="644"/>
        <v>ERROR</v>
      </c>
      <c r="X348" s="111" t="str">
        <f t="shared" si="645"/>
        <v>ERROR</v>
      </c>
      <c r="Y348" s="109" t="str">
        <f t="shared" si="646"/>
        <v>ERROR</v>
      </c>
      <c r="Z348" s="110" t="str">
        <f t="shared" si="647"/>
        <v>ERROR</v>
      </c>
      <c r="AA348" s="109" t="str">
        <f t="shared" si="648"/>
        <v>ERROR</v>
      </c>
      <c r="AB348" s="109" t="str">
        <f t="shared" si="649"/>
        <v>ERROR</v>
      </c>
      <c r="AC348" s="109" t="str">
        <f t="shared" si="650"/>
        <v>ERROR</v>
      </c>
      <c r="AD348" s="109" t="str">
        <f t="shared" si="651"/>
        <v>ERROR</v>
      </c>
      <c r="AE348" s="110" t="str">
        <f t="shared" si="652"/>
        <v>ERROR</v>
      </c>
      <c r="AF348" s="7" t="str">
        <f t="shared" si="653"/>
        <v/>
      </c>
      <c r="AG348" s="104" t="str">
        <f t="shared" si="654"/>
        <v/>
      </c>
      <c r="AH348" s="104" t="str">
        <f t="shared" si="655"/>
        <v/>
      </c>
      <c r="AI348" s="104" t="str">
        <f t="shared" si="656"/>
        <v/>
      </c>
      <c r="AJ348" s="114" t="str">
        <f>IF(AND(Q348&lt;&gt;"ERROR",UPPER('IP Rules'!D348)="GLOBAL",UPPER(N348)="ANY"),"All_IPs","")</f>
        <v/>
      </c>
      <c r="AK348" s="114" t="str">
        <f>IF(AND(Q348&lt;&gt;"ERROR",UPPER('IP Rules'!D348)="NATIONAL",UPPER(N348)="ANY"),"GRP_ALL_CNSP_SUBNETS","")</f>
        <v/>
      </c>
      <c r="AL348" s="104" t="str">
        <f>IF(LEN(TRIM(D348))=0,"",IF(AND(Q348&lt;&gt;"ERROR",UPPER('IP Rules'!H348)&lt;&gt;"ANY"),AI348&amp;N348&amp;"_"&amp;AG348,""))</f>
        <v/>
      </c>
      <c r="AM348" s="109" t="str">
        <f t="shared" si="657"/>
        <v>FAILED CHECKS</v>
      </c>
      <c r="AN348" s="2"/>
      <c r="AO348" s="62" t="str">
        <f t="shared" si="624"/>
        <v/>
      </c>
      <c r="AP348" s="26"/>
      <c r="AQ348" s="62" t="str">
        <f t="shared" si="658"/>
        <v/>
      </c>
      <c r="AR348" s="26"/>
      <c r="AS348" s="6">
        <f>'IP Rules'!F348</f>
        <v>0</v>
      </c>
      <c r="AT348" s="2"/>
      <c r="AU348" s="6">
        <f t="shared" si="659"/>
        <v>338</v>
      </c>
      <c r="AV348" s="2"/>
      <c r="AW348" s="46" t="str">
        <f>IF(ISBLANK('IP Rules'!L348),"",'IP Rules'!L348)</f>
        <v/>
      </c>
      <c r="AX348" s="2"/>
      <c r="AY348" s="52" t="str">
        <f t="shared" si="660"/>
        <v/>
      </c>
      <c r="AZ348" s="52" t="str">
        <f t="shared" si="661"/>
        <v/>
      </c>
      <c r="BA348" s="52" t="str">
        <f t="shared" si="662"/>
        <v/>
      </c>
      <c r="BB348" s="52" t="str">
        <f t="shared" si="663"/>
        <v/>
      </c>
      <c r="BC348" s="52" t="str">
        <f t="shared" si="664"/>
        <v/>
      </c>
      <c r="BD348" s="52" t="str">
        <f t="shared" si="665"/>
        <v/>
      </c>
      <c r="BE348" s="52" t="str">
        <f t="shared" si="666"/>
        <v/>
      </c>
      <c r="BF348" s="52" t="str">
        <f t="shared" si="667"/>
        <v/>
      </c>
      <c r="BG348" s="52" t="str">
        <f t="shared" si="668"/>
        <v/>
      </c>
      <c r="BH348" s="2"/>
      <c r="BI348" s="103" t="str">
        <f>IF(ISBLANK('IP Rules'!N348),"",'IP Rules'!N348)</f>
        <v/>
      </c>
      <c r="BJ348" s="110" t="str">
        <f t="shared" si="599"/>
        <v/>
      </c>
      <c r="BK348" s="109" t="str">
        <f t="shared" si="600"/>
        <v>MISSING</v>
      </c>
      <c r="BL348" s="109" t="str">
        <f t="shared" si="601"/>
        <v>MISSING</v>
      </c>
      <c r="BM348" s="109" t="str">
        <f t="shared" si="602"/>
        <v>MISSING</v>
      </c>
      <c r="BN348" s="110" t="str">
        <f t="shared" si="603"/>
        <v>ERROR</v>
      </c>
      <c r="BO348" s="111" t="str">
        <f t="shared" si="604"/>
        <v>ERROR</v>
      </c>
      <c r="BP348" s="111" t="str">
        <f t="shared" si="605"/>
        <v>ERROR</v>
      </c>
      <c r="BQ348" s="111" t="str">
        <f t="shared" si="606"/>
        <v>ERROR</v>
      </c>
      <c r="BR348" s="109" t="str">
        <f t="shared" si="607"/>
        <v>ERROR</v>
      </c>
      <c r="BS348" s="110" t="str">
        <f t="shared" si="608"/>
        <v>ERROR</v>
      </c>
      <c r="BT348" s="109" t="str">
        <f t="shared" si="669"/>
        <v>ERROR</v>
      </c>
      <c r="BU348" s="109" t="str">
        <f t="shared" si="670"/>
        <v>ERROR</v>
      </c>
      <c r="BV348" s="109" t="str">
        <f t="shared" si="671"/>
        <v>ERROR</v>
      </c>
      <c r="BW348" s="109" t="str">
        <f t="shared" si="672"/>
        <v>ERROR</v>
      </c>
      <c r="BX348" s="110" t="str">
        <f t="shared" si="609"/>
        <v>ERROR</v>
      </c>
      <c r="BY348" s="110" t="str">
        <f t="shared" si="715"/>
        <v/>
      </c>
      <c r="BZ348" s="117" t="str">
        <f t="shared" si="673"/>
        <v>OK</v>
      </c>
      <c r="CA348" s="104" t="str">
        <f t="shared" si="610"/>
        <v/>
      </c>
      <c r="CB348" s="104" t="str">
        <f t="shared" si="611"/>
        <v/>
      </c>
      <c r="CC348" s="104" t="str">
        <f t="shared" si="612"/>
        <v/>
      </c>
      <c r="CD348" s="109" t="str">
        <f t="shared" si="674"/>
        <v>FAILED CHECKS</v>
      </c>
      <c r="CE348" s="22"/>
      <c r="CF348" s="116" t="str">
        <f t="shared" si="613"/>
        <v>ERROR</v>
      </c>
      <c r="CG348" s="116" t="str">
        <f t="shared" si="614"/>
        <v>-</v>
      </c>
      <c r="CH348" s="116" t="str">
        <f t="shared" si="615"/>
        <v>-</v>
      </c>
      <c r="CI348" s="116" t="str">
        <f t="shared" si="616"/>
        <v>-</v>
      </c>
      <c r="CJ348" s="116">
        <f t="shared" si="675"/>
        <v>0</v>
      </c>
      <c r="CK348" s="116">
        <f t="shared" si="676"/>
        <v>0</v>
      </c>
      <c r="CL348" s="116">
        <f t="shared" si="677"/>
        <v>0</v>
      </c>
      <c r="CM348" s="116">
        <f t="shared" si="678"/>
        <v>0</v>
      </c>
      <c r="CN348" s="116">
        <f t="shared" si="679"/>
        <v>0</v>
      </c>
      <c r="CO348" s="116">
        <f t="shared" si="680"/>
        <v>0</v>
      </c>
      <c r="CP348" s="116">
        <f t="shared" si="681"/>
        <v>0</v>
      </c>
      <c r="CQ348" s="116">
        <f t="shared" si="682"/>
        <v>0</v>
      </c>
      <c r="CR348" s="116">
        <f t="shared" si="683"/>
        <v>0</v>
      </c>
      <c r="CS348" s="116">
        <f t="shared" si="684"/>
        <v>0</v>
      </c>
      <c r="CT348" s="116">
        <f t="shared" si="685"/>
        <v>0</v>
      </c>
      <c r="CU348" s="116">
        <f t="shared" si="686"/>
        <v>0</v>
      </c>
      <c r="CV348" s="116">
        <f t="shared" si="687"/>
        <v>0</v>
      </c>
      <c r="CW348" s="116">
        <f t="shared" si="688"/>
        <v>0</v>
      </c>
      <c r="CX348" s="116">
        <f t="shared" si="689"/>
        <v>0</v>
      </c>
      <c r="CY348" s="116">
        <f t="shared" si="690"/>
        <v>0</v>
      </c>
      <c r="CZ348" s="116">
        <f t="shared" si="691"/>
        <v>0</v>
      </c>
      <c r="DA348" s="116">
        <f t="shared" si="692"/>
        <v>0</v>
      </c>
      <c r="DB348" s="116">
        <f t="shared" si="693"/>
        <v>0</v>
      </c>
      <c r="DC348" s="116">
        <f t="shared" si="694"/>
        <v>0</v>
      </c>
      <c r="DD348" s="116">
        <f t="shared" si="695"/>
        <v>0</v>
      </c>
      <c r="DE348" s="116">
        <f t="shared" si="696"/>
        <v>0</v>
      </c>
      <c r="DF348" s="116">
        <f t="shared" si="697"/>
        <v>0</v>
      </c>
      <c r="DG348" s="116">
        <f t="shared" si="698"/>
        <v>0</v>
      </c>
      <c r="DH348" s="116">
        <f t="shared" si="699"/>
        <v>0</v>
      </c>
      <c r="DI348" s="116">
        <f t="shared" si="700"/>
        <v>0</v>
      </c>
      <c r="DJ348" s="116">
        <f t="shared" si="701"/>
        <v>0</v>
      </c>
      <c r="DK348" s="116">
        <f t="shared" si="702"/>
        <v>0</v>
      </c>
      <c r="DL348" s="116">
        <f t="shared" si="703"/>
        <v>0</v>
      </c>
      <c r="DM348" s="116">
        <f t="shared" si="704"/>
        <v>0</v>
      </c>
      <c r="DN348" s="116">
        <f t="shared" si="705"/>
        <v>0</v>
      </c>
      <c r="DO348" s="116">
        <f t="shared" si="706"/>
        <v>0</v>
      </c>
      <c r="DP348" s="116">
        <f t="shared" si="707"/>
        <v>0</v>
      </c>
      <c r="DQ348" s="116">
        <f t="shared" si="708"/>
        <v>0</v>
      </c>
      <c r="DR348" s="116">
        <f t="shared" si="709"/>
        <v>0</v>
      </c>
      <c r="DS348" s="116">
        <f t="shared" si="710"/>
        <v>0</v>
      </c>
      <c r="DT348" s="116">
        <f t="shared" si="716"/>
        <v>0</v>
      </c>
      <c r="DU348" s="116">
        <f t="shared" si="711"/>
        <v>0</v>
      </c>
      <c r="DV348" s="116">
        <f t="shared" si="617"/>
        <v>0</v>
      </c>
      <c r="DW348" s="116">
        <f t="shared" si="618"/>
        <v>0</v>
      </c>
      <c r="DX348" s="114" t="b">
        <f t="shared" si="625"/>
        <v>0</v>
      </c>
      <c r="DY348" s="116" t="str">
        <f t="shared" si="712"/>
        <v>FAILED CHECKS</v>
      </c>
      <c r="DZ348" s="2"/>
      <c r="EA348" s="105" t="str">
        <f t="shared" si="626"/>
        <v/>
      </c>
      <c r="EB348" s="2"/>
      <c r="EC348" s="105" t="str">
        <f t="shared" si="627"/>
        <v/>
      </c>
      <c r="ED348" s="2"/>
      <c r="EE348" s="105" t="str">
        <f t="shared" si="628"/>
        <v/>
      </c>
      <c r="EF348" s="2"/>
      <c r="EG348" s="6">
        <f t="shared" si="714"/>
        <v>338</v>
      </c>
      <c r="EH348" s="2"/>
      <c r="EI348" s="29" t="str">
        <f>IF(ISBLANK('IP Rules'!P348),"",'IP Rules'!P348)</f>
        <v/>
      </c>
      <c r="EJ348" s="2"/>
      <c r="EK348" s="29" t="str">
        <f>IF(ISBLANK('IP Rules'!R348),"",'IP Rules'!R348)</f>
        <v/>
      </c>
      <c r="EL348" s="2"/>
      <c r="EM348" s="29" t="str">
        <f>IF(ISBLANK('IP Rules'!T348),"",'IP Rules'!T348)</f>
        <v/>
      </c>
      <c r="EN348" s="2"/>
      <c r="EO348" s="7" t="str">
        <f t="shared" si="619"/>
        <v>NO</v>
      </c>
      <c r="EP348" s="7" t="str">
        <f t="shared" si="620"/>
        <v>NO</v>
      </c>
      <c r="EQ348" s="7" t="str">
        <f t="shared" si="621"/>
        <v/>
      </c>
      <c r="ER348" s="7" t="str">
        <f t="shared" si="622"/>
        <v/>
      </c>
      <c r="ES348" s="7" t="str">
        <f>IF(AND(ISNUMBER('IP Rules'!R348),'IP Rules'!R348&gt;=0,'IP Rules'!R348&lt;=65535),"GOOD","BAD")</f>
        <v>BAD</v>
      </c>
      <c r="ET348" s="7" t="str">
        <f>IF(OR(AND(ISNUMBER('IP Rules'!T348),'IP Rules'!T348&gt;=1,'IP Rules'!T348&lt;=65535,'IP Rules'!R348&lt;'IP Rules'!T348),'IP Rules'!T348=""),"GOOD","BAD")</f>
        <v>GOOD</v>
      </c>
      <c r="EU348" s="9" t="str">
        <f t="shared" si="623"/>
        <v/>
      </c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</row>
    <row r="349" spans="1:211" ht="15.75" thickBot="1">
      <c r="A349" s="2"/>
      <c r="B349" s="6">
        <f t="shared" si="713"/>
        <v>339</v>
      </c>
      <c r="C349" s="2"/>
      <c r="D349" s="48" t="str">
        <f>IF(ISBLANK('IP Rules'!H349),"",'IP Rules'!H349)</f>
        <v/>
      </c>
      <c r="E349" s="52" t="str">
        <f t="shared" si="629"/>
        <v/>
      </c>
      <c r="F349" s="52" t="str">
        <f t="shared" si="630"/>
        <v/>
      </c>
      <c r="G349" s="52" t="str">
        <f t="shared" si="631"/>
        <v/>
      </c>
      <c r="H349" s="52" t="str">
        <f t="shared" si="632"/>
        <v/>
      </c>
      <c r="I349" s="52" t="str">
        <f t="shared" si="633"/>
        <v/>
      </c>
      <c r="J349" s="52" t="str">
        <f t="shared" si="634"/>
        <v/>
      </c>
      <c r="K349" s="52" t="str">
        <f t="shared" si="635"/>
        <v/>
      </c>
      <c r="L349" s="52" t="str">
        <f t="shared" si="636"/>
        <v/>
      </c>
      <c r="M349" s="2"/>
      <c r="N349" s="52" t="str">
        <f t="shared" si="637"/>
        <v/>
      </c>
      <c r="O349" s="2"/>
      <c r="P349" s="103" t="str">
        <f>IF(UPPER('IP Rules'!H349)="ANY","",IF(LEN(TRIM('IP Rules'!J349))=0,"",'IP Rules'!J349))</f>
        <v/>
      </c>
      <c r="Q349" s="7" t="str">
        <f t="shared" si="638"/>
        <v/>
      </c>
      <c r="R349" s="109" t="str">
        <f t="shared" si="639"/>
        <v>MISSING</v>
      </c>
      <c r="S349" s="109" t="str">
        <f t="shared" si="640"/>
        <v>MISSING</v>
      </c>
      <c r="T349" s="109" t="str">
        <f t="shared" si="641"/>
        <v>MISSING</v>
      </c>
      <c r="U349" s="110" t="str">
        <f t="shared" si="642"/>
        <v>ERROR</v>
      </c>
      <c r="V349" s="111" t="str">
        <f t="shared" si="643"/>
        <v>ERROR</v>
      </c>
      <c r="W349" s="111" t="str">
        <f t="shared" si="644"/>
        <v>ERROR</v>
      </c>
      <c r="X349" s="111" t="str">
        <f t="shared" si="645"/>
        <v>ERROR</v>
      </c>
      <c r="Y349" s="109" t="str">
        <f t="shared" si="646"/>
        <v>ERROR</v>
      </c>
      <c r="Z349" s="110" t="str">
        <f t="shared" si="647"/>
        <v>ERROR</v>
      </c>
      <c r="AA349" s="109" t="str">
        <f t="shared" si="648"/>
        <v>ERROR</v>
      </c>
      <c r="AB349" s="109" t="str">
        <f t="shared" si="649"/>
        <v>ERROR</v>
      </c>
      <c r="AC349" s="109" t="str">
        <f t="shared" si="650"/>
        <v>ERROR</v>
      </c>
      <c r="AD349" s="109" t="str">
        <f t="shared" si="651"/>
        <v>ERROR</v>
      </c>
      <c r="AE349" s="110" t="str">
        <f t="shared" si="652"/>
        <v>ERROR</v>
      </c>
      <c r="AF349" s="7" t="str">
        <f t="shared" si="653"/>
        <v/>
      </c>
      <c r="AG349" s="104" t="str">
        <f t="shared" si="654"/>
        <v/>
      </c>
      <c r="AH349" s="104" t="str">
        <f t="shared" si="655"/>
        <v/>
      </c>
      <c r="AI349" s="104" t="str">
        <f t="shared" si="656"/>
        <v/>
      </c>
      <c r="AJ349" s="114" t="str">
        <f>IF(AND(Q349&lt;&gt;"ERROR",UPPER('IP Rules'!D349)="GLOBAL",UPPER(N349)="ANY"),"All_IPs","")</f>
        <v/>
      </c>
      <c r="AK349" s="114" t="str">
        <f>IF(AND(Q349&lt;&gt;"ERROR",UPPER('IP Rules'!D349)="NATIONAL",UPPER(N349)="ANY"),"GRP_ALL_CNSP_SUBNETS","")</f>
        <v/>
      </c>
      <c r="AL349" s="104" t="str">
        <f>IF(LEN(TRIM(D349))=0,"",IF(AND(Q349&lt;&gt;"ERROR",UPPER('IP Rules'!H349)&lt;&gt;"ANY"),AI349&amp;N349&amp;"_"&amp;AG349,""))</f>
        <v/>
      </c>
      <c r="AM349" s="109" t="str">
        <f t="shared" si="657"/>
        <v>FAILED CHECKS</v>
      </c>
      <c r="AN349" s="2"/>
      <c r="AO349" s="62" t="str">
        <f t="shared" si="624"/>
        <v/>
      </c>
      <c r="AP349" s="26"/>
      <c r="AQ349" s="62" t="str">
        <f t="shared" si="658"/>
        <v/>
      </c>
      <c r="AR349" s="26"/>
      <c r="AS349" s="6">
        <f>'IP Rules'!F349</f>
        <v>0</v>
      </c>
      <c r="AT349" s="2"/>
      <c r="AU349" s="6">
        <f t="shared" si="659"/>
        <v>339</v>
      </c>
      <c r="AV349" s="2"/>
      <c r="AW349" s="46" t="str">
        <f>IF(ISBLANK('IP Rules'!L349),"",'IP Rules'!L349)</f>
        <v/>
      </c>
      <c r="AX349" s="2"/>
      <c r="AY349" s="52" t="str">
        <f t="shared" si="660"/>
        <v/>
      </c>
      <c r="AZ349" s="52" t="str">
        <f t="shared" si="661"/>
        <v/>
      </c>
      <c r="BA349" s="52" t="str">
        <f t="shared" si="662"/>
        <v/>
      </c>
      <c r="BB349" s="52" t="str">
        <f t="shared" si="663"/>
        <v/>
      </c>
      <c r="BC349" s="52" t="str">
        <f t="shared" si="664"/>
        <v/>
      </c>
      <c r="BD349" s="52" t="str">
        <f t="shared" si="665"/>
        <v/>
      </c>
      <c r="BE349" s="52" t="str">
        <f t="shared" si="666"/>
        <v/>
      </c>
      <c r="BF349" s="52" t="str">
        <f t="shared" si="667"/>
        <v/>
      </c>
      <c r="BG349" s="52" t="str">
        <f t="shared" si="668"/>
        <v/>
      </c>
      <c r="BH349" s="2"/>
      <c r="BI349" s="103" t="str">
        <f>IF(ISBLANK('IP Rules'!N349),"",'IP Rules'!N349)</f>
        <v/>
      </c>
      <c r="BJ349" s="110" t="str">
        <f t="shared" ref="BJ349:BJ412" si="717">IF(LEN(TRIM(AW349))=0,"",IF(AND(LEN(BG349)-LEN(SUBSTITUTE(BG349,".",""))&lt;&gt;3,LEN(TRIM(BG349))&lt;&gt;0),"ERROR","OK"))</f>
        <v/>
      </c>
      <c r="BK349" s="109" t="str">
        <f t="shared" ref="BK349:BK412" si="718">IFERROR(FIND(".", BG349,1),"MISSING")</f>
        <v>MISSING</v>
      </c>
      <c r="BL349" s="109" t="str">
        <f t="shared" ref="BL349:BL412" si="719">IFERROR(FIND(".", BG349,BK349+1),"MISSING")</f>
        <v>MISSING</v>
      </c>
      <c r="BM349" s="109" t="str">
        <f t="shared" ref="BM349:BM412" si="720">IFERROR(FIND(".", BG349,BL349+1),"MISSING")</f>
        <v>MISSING</v>
      </c>
      <c r="BN349" s="110" t="str">
        <f t="shared" ref="BN349:BN412" si="721">IF(AND(ISNUMBER(BK349),ISNUMBER(BL349),ISNUMBER(BM349)),"OK","ERROR")</f>
        <v>ERROR</v>
      </c>
      <c r="BO349" s="111" t="str">
        <f t="shared" ref="BO349:BO412" si="722">IF(BN349="OK",MID(BG349,1,BK349-1),"ERROR")</f>
        <v>ERROR</v>
      </c>
      <c r="BP349" s="111" t="str">
        <f t="shared" ref="BP349:BP412" si="723">IF(BN349="OK",MID(BG349,BK349+1,BL349-BK349-1),"ERROR")</f>
        <v>ERROR</v>
      </c>
      <c r="BQ349" s="111" t="str">
        <f t="shared" ref="BQ349:BQ412" si="724">IF(BN349="OK",MID(BG349,BL349+1,BM349-BL349-1),"ERROR")</f>
        <v>ERROR</v>
      </c>
      <c r="BR349" s="109" t="str">
        <f t="shared" ref="BR349:BR412" si="725">IF(BN349="OK",MID(BG349,BM349+1,LEN(BG349)-BM349),"ERROR")</f>
        <v>ERROR</v>
      </c>
      <c r="BS349" s="110" t="str">
        <f t="shared" ref="BS349:BS412" si="726">IF(AND(ISNUMBER(VALUE(BO349)),ISNUMBER(VALUE(BP349)),ISNUMBER(VALUE(BQ349)),ISNUMBER(VALUE(BR349))),"OK","ERROR")</f>
        <v>ERROR</v>
      </c>
      <c r="BT349" s="109" t="str">
        <f t="shared" si="669"/>
        <v>ERROR</v>
      </c>
      <c r="BU349" s="109" t="str">
        <f t="shared" si="670"/>
        <v>ERROR</v>
      </c>
      <c r="BV349" s="109" t="str">
        <f t="shared" si="671"/>
        <v>ERROR</v>
      </c>
      <c r="BW349" s="109" t="str">
        <f t="shared" si="672"/>
        <v>ERROR</v>
      </c>
      <c r="BX349" s="110" t="str">
        <f t="shared" ref="BX349:BX412" si="727">IF(IFERROR(BT349&amp;BU349&amp;BV349&amp;BW349,"ERROR")="OKOKOKOK","OK","ERROR")</f>
        <v>ERROR</v>
      </c>
      <c r="BY349" s="110" t="str">
        <f t="shared" si="715"/>
        <v/>
      </c>
      <c r="BZ349" s="117" t="str">
        <f t="shared" si="673"/>
        <v>OK</v>
      </c>
      <c r="CA349" s="104" t="str">
        <f t="shared" ref="CA349:CA412" si="728">IF(UPPER(BG349)="ANY","",IF(AND(BJ349="OK",LEN(TRIM(BI349))=0),32,BI349))</f>
        <v/>
      </c>
      <c r="CB349" s="104" t="str">
        <f t="shared" ref="CB349:CB412" si="729">IF(OR(LEN(TRIM(AW349))=0,BJ349="ERROR",UPPER(BG349)="ANY"),"",IF(UPPER(BG349)="ANY","",IF(VALUE(CA349)=32,"Host","Netmask")))</f>
        <v/>
      </c>
      <c r="CC349" s="104" t="str">
        <f t="shared" ref="CC349:CC412" si="730">IF(LEN(TRIM(CB349))=0,"",IF(CB349="Host","H-","N-"))</f>
        <v/>
      </c>
      <c r="CD349" s="109" t="str">
        <f t="shared" si="674"/>
        <v>FAILED CHECKS</v>
      </c>
      <c r="CE349" s="22"/>
      <c r="CF349" s="116" t="str">
        <f t="shared" ref="CF349:CF412" si="731">IF(OR(LEN(BG349)&lt;3,LEN(BG349)&gt;253),"ERROR","OK")</f>
        <v>ERROR</v>
      </c>
      <c r="CG349" s="116" t="str">
        <f t="shared" ref="CG349:CG412" si="732">IFERROR(SEARCH(":",BG349),"-")</f>
        <v>-</v>
      </c>
      <c r="CH349" s="116" t="str">
        <f t="shared" ref="CH349:CH412" si="733">IFERROR(SEARCH("\",BG349),"-")</f>
        <v>-</v>
      </c>
      <c r="CI349" s="116" t="str">
        <f t="shared" ref="CI349:CI412" si="734">IFERROR(SEARCH("/",BG349),"-")</f>
        <v>-</v>
      </c>
      <c r="CJ349" s="116">
        <f t="shared" si="675"/>
        <v>0</v>
      </c>
      <c r="CK349" s="116">
        <f t="shared" si="676"/>
        <v>0</v>
      </c>
      <c r="CL349" s="116">
        <f t="shared" si="677"/>
        <v>0</v>
      </c>
      <c r="CM349" s="116">
        <f t="shared" si="678"/>
        <v>0</v>
      </c>
      <c r="CN349" s="116">
        <f t="shared" si="679"/>
        <v>0</v>
      </c>
      <c r="CO349" s="116">
        <f t="shared" si="680"/>
        <v>0</v>
      </c>
      <c r="CP349" s="116">
        <f t="shared" si="681"/>
        <v>0</v>
      </c>
      <c r="CQ349" s="116">
        <f t="shared" si="682"/>
        <v>0</v>
      </c>
      <c r="CR349" s="116">
        <f t="shared" si="683"/>
        <v>0</v>
      </c>
      <c r="CS349" s="116">
        <f t="shared" si="684"/>
        <v>0</v>
      </c>
      <c r="CT349" s="116">
        <f t="shared" si="685"/>
        <v>0</v>
      </c>
      <c r="CU349" s="116">
        <f t="shared" si="686"/>
        <v>0</v>
      </c>
      <c r="CV349" s="116">
        <f t="shared" si="687"/>
        <v>0</v>
      </c>
      <c r="CW349" s="116">
        <f t="shared" si="688"/>
        <v>0</v>
      </c>
      <c r="CX349" s="116">
        <f t="shared" si="689"/>
        <v>0</v>
      </c>
      <c r="CY349" s="116">
        <f t="shared" si="690"/>
        <v>0</v>
      </c>
      <c r="CZ349" s="116">
        <f t="shared" si="691"/>
        <v>0</v>
      </c>
      <c r="DA349" s="116">
        <f t="shared" si="692"/>
        <v>0</v>
      </c>
      <c r="DB349" s="116">
        <f t="shared" si="693"/>
        <v>0</v>
      </c>
      <c r="DC349" s="116">
        <f t="shared" si="694"/>
        <v>0</v>
      </c>
      <c r="DD349" s="116">
        <f t="shared" si="695"/>
        <v>0</v>
      </c>
      <c r="DE349" s="116">
        <f t="shared" si="696"/>
        <v>0</v>
      </c>
      <c r="DF349" s="116">
        <f t="shared" si="697"/>
        <v>0</v>
      </c>
      <c r="DG349" s="116">
        <f t="shared" si="698"/>
        <v>0</v>
      </c>
      <c r="DH349" s="116">
        <f t="shared" si="699"/>
        <v>0</v>
      </c>
      <c r="DI349" s="116">
        <f t="shared" si="700"/>
        <v>0</v>
      </c>
      <c r="DJ349" s="116">
        <f t="shared" si="701"/>
        <v>0</v>
      </c>
      <c r="DK349" s="116">
        <f t="shared" si="702"/>
        <v>0</v>
      </c>
      <c r="DL349" s="116">
        <f t="shared" si="703"/>
        <v>0</v>
      </c>
      <c r="DM349" s="116">
        <f t="shared" si="704"/>
        <v>0</v>
      </c>
      <c r="DN349" s="116">
        <f t="shared" si="705"/>
        <v>0</v>
      </c>
      <c r="DO349" s="116">
        <f t="shared" si="706"/>
        <v>0</v>
      </c>
      <c r="DP349" s="116">
        <f t="shared" si="707"/>
        <v>0</v>
      </c>
      <c r="DQ349" s="116">
        <f t="shared" si="708"/>
        <v>0</v>
      </c>
      <c r="DR349" s="116">
        <f t="shared" si="709"/>
        <v>0</v>
      </c>
      <c r="DS349" s="116">
        <f t="shared" si="710"/>
        <v>0</v>
      </c>
      <c r="DT349" s="116">
        <f t="shared" si="716"/>
        <v>0</v>
      </c>
      <c r="DU349" s="116">
        <f t="shared" si="711"/>
        <v>0</v>
      </c>
      <c r="DV349" s="116">
        <f t="shared" ref="DV349:DV412" si="735">SUM(CJ349:DU349)</f>
        <v>0</v>
      </c>
      <c r="DW349" s="116">
        <f t="shared" ref="DW349:DW412" si="736">LEN(BG349)</f>
        <v>0</v>
      </c>
      <c r="DX349" s="114" t="b">
        <f t="shared" si="625"/>
        <v>0</v>
      </c>
      <c r="DY349" s="116" t="str">
        <f t="shared" si="712"/>
        <v>FAILED CHECKS</v>
      </c>
      <c r="DZ349" s="2"/>
      <c r="EA349" s="105" t="str">
        <f t="shared" si="626"/>
        <v/>
      </c>
      <c r="EB349" s="2"/>
      <c r="EC349" s="105" t="str">
        <f t="shared" si="627"/>
        <v/>
      </c>
      <c r="ED349" s="2"/>
      <c r="EE349" s="105" t="str">
        <f t="shared" si="628"/>
        <v/>
      </c>
      <c r="EF349" s="2"/>
      <c r="EG349" s="6">
        <f t="shared" si="714"/>
        <v>339</v>
      </c>
      <c r="EH349" s="2"/>
      <c r="EI349" s="29" t="str">
        <f>IF(ISBLANK('IP Rules'!P349),"",'IP Rules'!P349)</f>
        <v/>
      </c>
      <c r="EJ349" s="2"/>
      <c r="EK349" s="29" t="str">
        <f>IF(ISBLANK('IP Rules'!R349),"",'IP Rules'!R349)</f>
        <v/>
      </c>
      <c r="EL349" s="2"/>
      <c r="EM349" s="29" t="str">
        <f>IF(ISBLANK('IP Rules'!T349),"",'IP Rules'!T349)</f>
        <v/>
      </c>
      <c r="EN349" s="2"/>
      <c r="EO349" s="7" t="str">
        <f t="shared" si="619"/>
        <v>NO</v>
      </c>
      <c r="EP349" s="7" t="str">
        <f t="shared" si="620"/>
        <v>NO</v>
      </c>
      <c r="EQ349" s="7" t="str">
        <f t="shared" si="621"/>
        <v/>
      </c>
      <c r="ER349" s="7" t="str">
        <f t="shared" si="622"/>
        <v/>
      </c>
      <c r="ES349" s="7" t="str">
        <f>IF(AND(ISNUMBER('IP Rules'!R349),'IP Rules'!R349&gt;=0,'IP Rules'!R349&lt;=65535),"GOOD","BAD")</f>
        <v>BAD</v>
      </c>
      <c r="ET349" s="7" t="str">
        <f>IF(OR(AND(ISNUMBER('IP Rules'!T349),'IP Rules'!T349&gt;=1,'IP Rules'!T349&lt;=65535,'IP Rules'!R349&lt;'IP Rules'!T349),'IP Rules'!T349=""),"GOOD","BAD")</f>
        <v>GOOD</v>
      </c>
      <c r="EU349" s="9" t="str">
        <f t="shared" si="623"/>
        <v/>
      </c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</row>
    <row r="350" spans="1:211" ht="15.75" thickBot="1">
      <c r="A350" s="2"/>
      <c r="B350" s="6">
        <f t="shared" si="713"/>
        <v>340</v>
      </c>
      <c r="C350" s="2"/>
      <c r="D350" s="48" t="str">
        <f>IF(ISBLANK('IP Rules'!H350),"",'IP Rules'!H350)</f>
        <v/>
      </c>
      <c r="E350" s="52" t="str">
        <f t="shared" si="629"/>
        <v/>
      </c>
      <c r="F350" s="52" t="str">
        <f t="shared" si="630"/>
        <v/>
      </c>
      <c r="G350" s="52" t="str">
        <f t="shared" si="631"/>
        <v/>
      </c>
      <c r="H350" s="52" t="str">
        <f t="shared" si="632"/>
        <v/>
      </c>
      <c r="I350" s="52" t="str">
        <f t="shared" si="633"/>
        <v/>
      </c>
      <c r="J350" s="52" t="str">
        <f t="shared" si="634"/>
        <v/>
      </c>
      <c r="K350" s="52" t="str">
        <f t="shared" si="635"/>
        <v/>
      </c>
      <c r="L350" s="52" t="str">
        <f t="shared" si="636"/>
        <v/>
      </c>
      <c r="M350" s="2"/>
      <c r="N350" s="52" t="str">
        <f t="shared" si="637"/>
        <v/>
      </c>
      <c r="O350" s="2"/>
      <c r="P350" s="103" t="str">
        <f>IF(UPPER('IP Rules'!H350)="ANY","",IF(LEN(TRIM('IP Rules'!J350))=0,"",'IP Rules'!J350))</f>
        <v/>
      </c>
      <c r="Q350" s="7" t="str">
        <f t="shared" si="638"/>
        <v/>
      </c>
      <c r="R350" s="109" t="str">
        <f t="shared" si="639"/>
        <v>MISSING</v>
      </c>
      <c r="S350" s="109" t="str">
        <f t="shared" si="640"/>
        <v>MISSING</v>
      </c>
      <c r="T350" s="109" t="str">
        <f t="shared" si="641"/>
        <v>MISSING</v>
      </c>
      <c r="U350" s="110" t="str">
        <f t="shared" si="642"/>
        <v>ERROR</v>
      </c>
      <c r="V350" s="111" t="str">
        <f t="shared" si="643"/>
        <v>ERROR</v>
      </c>
      <c r="W350" s="111" t="str">
        <f t="shared" si="644"/>
        <v>ERROR</v>
      </c>
      <c r="X350" s="111" t="str">
        <f t="shared" si="645"/>
        <v>ERROR</v>
      </c>
      <c r="Y350" s="109" t="str">
        <f t="shared" si="646"/>
        <v>ERROR</v>
      </c>
      <c r="Z350" s="110" t="str">
        <f t="shared" si="647"/>
        <v>ERROR</v>
      </c>
      <c r="AA350" s="109" t="str">
        <f t="shared" si="648"/>
        <v>ERROR</v>
      </c>
      <c r="AB350" s="109" t="str">
        <f t="shared" si="649"/>
        <v>ERROR</v>
      </c>
      <c r="AC350" s="109" t="str">
        <f t="shared" si="650"/>
        <v>ERROR</v>
      </c>
      <c r="AD350" s="109" t="str">
        <f t="shared" si="651"/>
        <v>ERROR</v>
      </c>
      <c r="AE350" s="110" t="str">
        <f t="shared" si="652"/>
        <v>ERROR</v>
      </c>
      <c r="AF350" s="7" t="str">
        <f t="shared" si="653"/>
        <v/>
      </c>
      <c r="AG350" s="104" t="str">
        <f t="shared" si="654"/>
        <v/>
      </c>
      <c r="AH350" s="104" t="str">
        <f t="shared" si="655"/>
        <v/>
      </c>
      <c r="AI350" s="104" t="str">
        <f t="shared" si="656"/>
        <v/>
      </c>
      <c r="AJ350" s="114" t="str">
        <f>IF(AND(Q350&lt;&gt;"ERROR",UPPER('IP Rules'!D350)="GLOBAL",UPPER(N350)="ANY"),"All_IPs","")</f>
        <v/>
      </c>
      <c r="AK350" s="114" t="str">
        <f>IF(AND(Q350&lt;&gt;"ERROR",UPPER('IP Rules'!D350)="NATIONAL",UPPER(N350)="ANY"),"GRP_ALL_CNSP_SUBNETS","")</f>
        <v/>
      </c>
      <c r="AL350" s="104" t="str">
        <f>IF(LEN(TRIM(D350))=0,"",IF(AND(Q350&lt;&gt;"ERROR",UPPER('IP Rules'!H350)&lt;&gt;"ANY"),AI350&amp;N350&amp;"_"&amp;AG350,""))</f>
        <v/>
      </c>
      <c r="AM350" s="109" t="str">
        <f t="shared" si="657"/>
        <v>FAILED CHECKS</v>
      </c>
      <c r="AN350" s="2"/>
      <c r="AO350" s="62" t="str">
        <f t="shared" si="624"/>
        <v/>
      </c>
      <c r="AP350" s="26"/>
      <c r="AQ350" s="62" t="str">
        <f t="shared" si="658"/>
        <v/>
      </c>
      <c r="AR350" s="26"/>
      <c r="AS350" s="6">
        <f>'IP Rules'!F350</f>
        <v>0</v>
      </c>
      <c r="AT350" s="2"/>
      <c r="AU350" s="6">
        <f t="shared" si="659"/>
        <v>340</v>
      </c>
      <c r="AV350" s="2"/>
      <c r="AW350" s="46" t="str">
        <f>IF(ISBLANK('IP Rules'!L350),"",'IP Rules'!L350)</f>
        <v/>
      </c>
      <c r="AX350" s="2"/>
      <c r="AY350" s="52" t="str">
        <f t="shared" si="660"/>
        <v/>
      </c>
      <c r="AZ350" s="52" t="str">
        <f t="shared" si="661"/>
        <v/>
      </c>
      <c r="BA350" s="52" t="str">
        <f t="shared" si="662"/>
        <v/>
      </c>
      <c r="BB350" s="52" t="str">
        <f t="shared" si="663"/>
        <v/>
      </c>
      <c r="BC350" s="52" t="str">
        <f t="shared" si="664"/>
        <v/>
      </c>
      <c r="BD350" s="52" t="str">
        <f t="shared" si="665"/>
        <v/>
      </c>
      <c r="BE350" s="52" t="str">
        <f t="shared" si="666"/>
        <v/>
      </c>
      <c r="BF350" s="52" t="str">
        <f t="shared" si="667"/>
        <v/>
      </c>
      <c r="BG350" s="52" t="str">
        <f t="shared" si="668"/>
        <v/>
      </c>
      <c r="BH350" s="2"/>
      <c r="BI350" s="103" t="str">
        <f>IF(ISBLANK('IP Rules'!N350),"",'IP Rules'!N350)</f>
        <v/>
      </c>
      <c r="BJ350" s="110" t="str">
        <f t="shared" si="717"/>
        <v/>
      </c>
      <c r="BK350" s="109" t="str">
        <f t="shared" si="718"/>
        <v>MISSING</v>
      </c>
      <c r="BL350" s="109" t="str">
        <f t="shared" si="719"/>
        <v>MISSING</v>
      </c>
      <c r="BM350" s="109" t="str">
        <f t="shared" si="720"/>
        <v>MISSING</v>
      </c>
      <c r="BN350" s="110" t="str">
        <f t="shared" si="721"/>
        <v>ERROR</v>
      </c>
      <c r="BO350" s="111" t="str">
        <f t="shared" si="722"/>
        <v>ERROR</v>
      </c>
      <c r="BP350" s="111" t="str">
        <f t="shared" si="723"/>
        <v>ERROR</v>
      </c>
      <c r="BQ350" s="111" t="str">
        <f t="shared" si="724"/>
        <v>ERROR</v>
      </c>
      <c r="BR350" s="109" t="str">
        <f t="shared" si="725"/>
        <v>ERROR</v>
      </c>
      <c r="BS350" s="110" t="str">
        <f t="shared" si="726"/>
        <v>ERROR</v>
      </c>
      <c r="BT350" s="109" t="str">
        <f t="shared" si="669"/>
        <v>ERROR</v>
      </c>
      <c r="BU350" s="109" t="str">
        <f t="shared" si="670"/>
        <v>ERROR</v>
      </c>
      <c r="BV350" s="109" t="str">
        <f t="shared" si="671"/>
        <v>ERROR</v>
      </c>
      <c r="BW350" s="109" t="str">
        <f t="shared" si="672"/>
        <v>ERROR</v>
      </c>
      <c r="BX350" s="110" t="str">
        <f t="shared" si="727"/>
        <v>ERROR</v>
      </c>
      <c r="BY350" s="110" t="str">
        <f t="shared" si="715"/>
        <v/>
      </c>
      <c r="BZ350" s="117" t="str">
        <f t="shared" si="673"/>
        <v>OK</v>
      </c>
      <c r="CA350" s="104" t="str">
        <f t="shared" si="728"/>
        <v/>
      </c>
      <c r="CB350" s="104" t="str">
        <f t="shared" si="729"/>
        <v/>
      </c>
      <c r="CC350" s="104" t="str">
        <f t="shared" si="730"/>
        <v/>
      </c>
      <c r="CD350" s="109" t="str">
        <f t="shared" si="674"/>
        <v>FAILED CHECKS</v>
      </c>
      <c r="CE350" s="22"/>
      <c r="CF350" s="116" t="str">
        <f t="shared" si="731"/>
        <v>ERROR</v>
      </c>
      <c r="CG350" s="116" t="str">
        <f t="shared" si="732"/>
        <v>-</v>
      </c>
      <c r="CH350" s="116" t="str">
        <f t="shared" si="733"/>
        <v>-</v>
      </c>
      <c r="CI350" s="116" t="str">
        <f t="shared" si="734"/>
        <v>-</v>
      </c>
      <c r="CJ350" s="116">
        <f t="shared" si="675"/>
        <v>0</v>
      </c>
      <c r="CK350" s="116">
        <f t="shared" si="676"/>
        <v>0</v>
      </c>
      <c r="CL350" s="116">
        <f t="shared" si="677"/>
        <v>0</v>
      </c>
      <c r="CM350" s="116">
        <f t="shared" si="678"/>
        <v>0</v>
      </c>
      <c r="CN350" s="116">
        <f t="shared" si="679"/>
        <v>0</v>
      </c>
      <c r="CO350" s="116">
        <f t="shared" si="680"/>
        <v>0</v>
      </c>
      <c r="CP350" s="116">
        <f t="shared" si="681"/>
        <v>0</v>
      </c>
      <c r="CQ350" s="116">
        <f t="shared" si="682"/>
        <v>0</v>
      </c>
      <c r="CR350" s="116">
        <f t="shared" si="683"/>
        <v>0</v>
      </c>
      <c r="CS350" s="116">
        <f t="shared" si="684"/>
        <v>0</v>
      </c>
      <c r="CT350" s="116">
        <f t="shared" si="685"/>
        <v>0</v>
      </c>
      <c r="CU350" s="116">
        <f t="shared" si="686"/>
        <v>0</v>
      </c>
      <c r="CV350" s="116">
        <f t="shared" si="687"/>
        <v>0</v>
      </c>
      <c r="CW350" s="116">
        <f t="shared" si="688"/>
        <v>0</v>
      </c>
      <c r="CX350" s="116">
        <f t="shared" si="689"/>
        <v>0</v>
      </c>
      <c r="CY350" s="116">
        <f t="shared" si="690"/>
        <v>0</v>
      </c>
      <c r="CZ350" s="116">
        <f t="shared" si="691"/>
        <v>0</v>
      </c>
      <c r="DA350" s="116">
        <f t="shared" si="692"/>
        <v>0</v>
      </c>
      <c r="DB350" s="116">
        <f t="shared" si="693"/>
        <v>0</v>
      </c>
      <c r="DC350" s="116">
        <f t="shared" si="694"/>
        <v>0</v>
      </c>
      <c r="DD350" s="116">
        <f t="shared" si="695"/>
        <v>0</v>
      </c>
      <c r="DE350" s="116">
        <f t="shared" si="696"/>
        <v>0</v>
      </c>
      <c r="DF350" s="116">
        <f t="shared" si="697"/>
        <v>0</v>
      </c>
      <c r="DG350" s="116">
        <f t="shared" si="698"/>
        <v>0</v>
      </c>
      <c r="DH350" s="116">
        <f t="shared" si="699"/>
        <v>0</v>
      </c>
      <c r="DI350" s="116">
        <f t="shared" si="700"/>
        <v>0</v>
      </c>
      <c r="DJ350" s="116">
        <f t="shared" si="701"/>
        <v>0</v>
      </c>
      <c r="DK350" s="116">
        <f t="shared" si="702"/>
        <v>0</v>
      </c>
      <c r="DL350" s="116">
        <f t="shared" si="703"/>
        <v>0</v>
      </c>
      <c r="DM350" s="116">
        <f t="shared" si="704"/>
        <v>0</v>
      </c>
      <c r="DN350" s="116">
        <f t="shared" si="705"/>
        <v>0</v>
      </c>
      <c r="DO350" s="116">
        <f t="shared" si="706"/>
        <v>0</v>
      </c>
      <c r="DP350" s="116">
        <f t="shared" si="707"/>
        <v>0</v>
      </c>
      <c r="DQ350" s="116">
        <f t="shared" si="708"/>
        <v>0</v>
      </c>
      <c r="DR350" s="116">
        <f t="shared" si="709"/>
        <v>0</v>
      </c>
      <c r="DS350" s="116">
        <f t="shared" si="710"/>
        <v>0</v>
      </c>
      <c r="DT350" s="116">
        <f t="shared" si="716"/>
        <v>0</v>
      </c>
      <c r="DU350" s="116">
        <f t="shared" si="711"/>
        <v>0</v>
      </c>
      <c r="DV350" s="116">
        <f t="shared" si="735"/>
        <v>0</v>
      </c>
      <c r="DW350" s="116">
        <f t="shared" si="736"/>
        <v>0</v>
      </c>
      <c r="DX350" s="114" t="b">
        <f t="shared" si="625"/>
        <v>0</v>
      </c>
      <c r="DY350" s="116" t="str">
        <f t="shared" si="712"/>
        <v>FAILED CHECKS</v>
      </c>
      <c r="DZ350" s="2"/>
      <c r="EA350" s="105" t="str">
        <f t="shared" si="626"/>
        <v/>
      </c>
      <c r="EB350" s="2"/>
      <c r="EC350" s="105" t="str">
        <f t="shared" si="627"/>
        <v/>
      </c>
      <c r="ED350" s="2"/>
      <c r="EE350" s="105" t="str">
        <f t="shared" si="628"/>
        <v/>
      </c>
      <c r="EF350" s="2"/>
      <c r="EG350" s="6">
        <f t="shared" si="714"/>
        <v>340</v>
      </c>
      <c r="EH350" s="2"/>
      <c r="EI350" s="29" t="str">
        <f>IF(ISBLANK('IP Rules'!P350),"",'IP Rules'!P350)</f>
        <v/>
      </c>
      <c r="EJ350" s="2"/>
      <c r="EK350" s="29" t="str">
        <f>IF(ISBLANK('IP Rules'!R350),"",'IP Rules'!R350)</f>
        <v/>
      </c>
      <c r="EL350" s="2"/>
      <c r="EM350" s="29" t="str">
        <f>IF(ISBLANK('IP Rules'!T350),"",'IP Rules'!T350)</f>
        <v/>
      </c>
      <c r="EN350" s="2"/>
      <c r="EO350" s="7" t="str">
        <f t="shared" si="619"/>
        <v>NO</v>
      </c>
      <c r="EP350" s="7" t="str">
        <f t="shared" si="620"/>
        <v>NO</v>
      </c>
      <c r="EQ350" s="7" t="str">
        <f t="shared" si="621"/>
        <v/>
      </c>
      <c r="ER350" s="7" t="str">
        <f t="shared" si="622"/>
        <v/>
      </c>
      <c r="ES350" s="7" t="str">
        <f>IF(AND(ISNUMBER('IP Rules'!R350),'IP Rules'!R350&gt;=0,'IP Rules'!R350&lt;=65535),"GOOD","BAD")</f>
        <v>BAD</v>
      </c>
      <c r="ET350" s="7" t="str">
        <f>IF(OR(AND(ISNUMBER('IP Rules'!T350),'IP Rules'!T350&gt;=1,'IP Rules'!T350&lt;=65535,'IP Rules'!R350&lt;'IP Rules'!T350),'IP Rules'!T350=""),"GOOD","BAD")</f>
        <v>GOOD</v>
      </c>
      <c r="EU350" s="9" t="str">
        <f t="shared" si="623"/>
        <v/>
      </c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</row>
    <row r="351" spans="1:211" ht="15.75" thickBot="1">
      <c r="A351" s="2"/>
      <c r="B351" s="6">
        <f t="shared" si="713"/>
        <v>341</v>
      </c>
      <c r="C351" s="2"/>
      <c r="D351" s="48" t="str">
        <f>IF(ISBLANK('IP Rules'!H351),"",'IP Rules'!H351)</f>
        <v/>
      </c>
      <c r="E351" s="52" t="str">
        <f t="shared" si="629"/>
        <v/>
      </c>
      <c r="F351" s="52" t="str">
        <f t="shared" si="630"/>
        <v/>
      </c>
      <c r="G351" s="52" t="str">
        <f t="shared" si="631"/>
        <v/>
      </c>
      <c r="H351" s="52" t="str">
        <f t="shared" si="632"/>
        <v/>
      </c>
      <c r="I351" s="52" t="str">
        <f t="shared" si="633"/>
        <v/>
      </c>
      <c r="J351" s="52" t="str">
        <f t="shared" si="634"/>
        <v/>
      </c>
      <c r="K351" s="52" t="str">
        <f t="shared" si="635"/>
        <v/>
      </c>
      <c r="L351" s="52" t="str">
        <f t="shared" si="636"/>
        <v/>
      </c>
      <c r="M351" s="2"/>
      <c r="N351" s="52" t="str">
        <f t="shared" si="637"/>
        <v/>
      </c>
      <c r="O351" s="2"/>
      <c r="P351" s="103" t="str">
        <f>IF(UPPER('IP Rules'!H351)="ANY","",IF(LEN(TRIM('IP Rules'!J351))=0,"",'IP Rules'!J351))</f>
        <v/>
      </c>
      <c r="Q351" s="7" t="str">
        <f t="shared" si="638"/>
        <v/>
      </c>
      <c r="R351" s="109" t="str">
        <f t="shared" si="639"/>
        <v>MISSING</v>
      </c>
      <c r="S351" s="109" t="str">
        <f t="shared" si="640"/>
        <v>MISSING</v>
      </c>
      <c r="T351" s="109" t="str">
        <f t="shared" si="641"/>
        <v>MISSING</v>
      </c>
      <c r="U351" s="110" t="str">
        <f t="shared" si="642"/>
        <v>ERROR</v>
      </c>
      <c r="V351" s="111" t="str">
        <f t="shared" si="643"/>
        <v>ERROR</v>
      </c>
      <c r="W351" s="111" t="str">
        <f t="shared" si="644"/>
        <v>ERROR</v>
      </c>
      <c r="X351" s="111" t="str">
        <f t="shared" si="645"/>
        <v>ERROR</v>
      </c>
      <c r="Y351" s="109" t="str">
        <f t="shared" si="646"/>
        <v>ERROR</v>
      </c>
      <c r="Z351" s="110" t="str">
        <f t="shared" si="647"/>
        <v>ERROR</v>
      </c>
      <c r="AA351" s="109" t="str">
        <f t="shared" si="648"/>
        <v>ERROR</v>
      </c>
      <c r="AB351" s="109" t="str">
        <f t="shared" si="649"/>
        <v>ERROR</v>
      </c>
      <c r="AC351" s="109" t="str">
        <f t="shared" si="650"/>
        <v>ERROR</v>
      </c>
      <c r="AD351" s="109" t="str">
        <f t="shared" si="651"/>
        <v>ERROR</v>
      </c>
      <c r="AE351" s="110" t="str">
        <f t="shared" si="652"/>
        <v>ERROR</v>
      </c>
      <c r="AF351" s="7" t="str">
        <f t="shared" si="653"/>
        <v/>
      </c>
      <c r="AG351" s="104" t="str">
        <f t="shared" si="654"/>
        <v/>
      </c>
      <c r="AH351" s="104" t="str">
        <f t="shared" si="655"/>
        <v/>
      </c>
      <c r="AI351" s="104" t="str">
        <f t="shared" si="656"/>
        <v/>
      </c>
      <c r="AJ351" s="114" t="str">
        <f>IF(AND(Q351&lt;&gt;"ERROR",UPPER('IP Rules'!D351)="GLOBAL",UPPER(N351)="ANY"),"All_IPs","")</f>
        <v/>
      </c>
      <c r="AK351" s="114" t="str">
        <f>IF(AND(Q351&lt;&gt;"ERROR",UPPER('IP Rules'!D351)="NATIONAL",UPPER(N351)="ANY"),"GRP_ALL_CNSP_SUBNETS","")</f>
        <v/>
      </c>
      <c r="AL351" s="104" t="str">
        <f>IF(LEN(TRIM(D351))=0,"",IF(AND(Q351&lt;&gt;"ERROR",UPPER('IP Rules'!H351)&lt;&gt;"ANY"),AI351&amp;N351&amp;"_"&amp;AG351,""))</f>
        <v/>
      </c>
      <c r="AM351" s="109" t="str">
        <f t="shared" si="657"/>
        <v>FAILED CHECKS</v>
      </c>
      <c r="AN351" s="2"/>
      <c r="AO351" s="62" t="str">
        <f t="shared" si="624"/>
        <v/>
      </c>
      <c r="AP351" s="26"/>
      <c r="AQ351" s="62" t="str">
        <f t="shared" si="658"/>
        <v/>
      </c>
      <c r="AR351" s="26"/>
      <c r="AS351" s="6">
        <f>'IP Rules'!F351</f>
        <v>0</v>
      </c>
      <c r="AT351" s="2"/>
      <c r="AU351" s="6">
        <f t="shared" si="659"/>
        <v>341</v>
      </c>
      <c r="AV351" s="2"/>
      <c r="AW351" s="46" t="str">
        <f>IF(ISBLANK('IP Rules'!L351),"",'IP Rules'!L351)</f>
        <v/>
      </c>
      <c r="AX351" s="2"/>
      <c r="AY351" s="52" t="str">
        <f t="shared" si="660"/>
        <v/>
      </c>
      <c r="AZ351" s="52" t="str">
        <f t="shared" si="661"/>
        <v/>
      </c>
      <c r="BA351" s="52" t="str">
        <f t="shared" si="662"/>
        <v/>
      </c>
      <c r="BB351" s="52" t="str">
        <f t="shared" si="663"/>
        <v/>
      </c>
      <c r="BC351" s="52" t="str">
        <f t="shared" si="664"/>
        <v/>
      </c>
      <c r="BD351" s="52" t="str">
        <f t="shared" si="665"/>
        <v/>
      </c>
      <c r="BE351" s="52" t="str">
        <f t="shared" si="666"/>
        <v/>
      </c>
      <c r="BF351" s="52" t="str">
        <f t="shared" si="667"/>
        <v/>
      </c>
      <c r="BG351" s="52" t="str">
        <f t="shared" si="668"/>
        <v/>
      </c>
      <c r="BH351" s="2"/>
      <c r="BI351" s="103" t="str">
        <f>IF(ISBLANK('IP Rules'!N351),"",'IP Rules'!N351)</f>
        <v/>
      </c>
      <c r="BJ351" s="110" t="str">
        <f t="shared" si="717"/>
        <v/>
      </c>
      <c r="BK351" s="109" t="str">
        <f t="shared" si="718"/>
        <v>MISSING</v>
      </c>
      <c r="BL351" s="109" t="str">
        <f t="shared" si="719"/>
        <v>MISSING</v>
      </c>
      <c r="BM351" s="109" t="str">
        <f t="shared" si="720"/>
        <v>MISSING</v>
      </c>
      <c r="BN351" s="110" t="str">
        <f t="shared" si="721"/>
        <v>ERROR</v>
      </c>
      <c r="BO351" s="111" t="str">
        <f t="shared" si="722"/>
        <v>ERROR</v>
      </c>
      <c r="BP351" s="111" t="str">
        <f t="shared" si="723"/>
        <v>ERROR</v>
      </c>
      <c r="BQ351" s="111" t="str">
        <f t="shared" si="724"/>
        <v>ERROR</v>
      </c>
      <c r="BR351" s="109" t="str">
        <f t="shared" si="725"/>
        <v>ERROR</v>
      </c>
      <c r="BS351" s="110" t="str">
        <f t="shared" si="726"/>
        <v>ERROR</v>
      </c>
      <c r="BT351" s="109" t="str">
        <f t="shared" si="669"/>
        <v>ERROR</v>
      </c>
      <c r="BU351" s="109" t="str">
        <f t="shared" si="670"/>
        <v>ERROR</v>
      </c>
      <c r="BV351" s="109" t="str">
        <f t="shared" si="671"/>
        <v>ERROR</v>
      </c>
      <c r="BW351" s="109" t="str">
        <f t="shared" si="672"/>
        <v>ERROR</v>
      </c>
      <c r="BX351" s="110" t="str">
        <f t="shared" si="727"/>
        <v>ERROR</v>
      </c>
      <c r="BY351" s="110" t="str">
        <f t="shared" si="715"/>
        <v/>
      </c>
      <c r="BZ351" s="117" t="str">
        <f t="shared" si="673"/>
        <v>OK</v>
      </c>
      <c r="CA351" s="104" t="str">
        <f t="shared" si="728"/>
        <v/>
      </c>
      <c r="CB351" s="104" t="str">
        <f t="shared" si="729"/>
        <v/>
      </c>
      <c r="CC351" s="104" t="str">
        <f t="shared" si="730"/>
        <v/>
      </c>
      <c r="CD351" s="109" t="str">
        <f t="shared" si="674"/>
        <v>FAILED CHECKS</v>
      </c>
      <c r="CE351" s="22"/>
      <c r="CF351" s="116" t="str">
        <f t="shared" si="731"/>
        <v>ERROR</v>
      </c>
      <c r="CG351" s="116" t="str">
        <f t="shared" si="732"/>
        <v>-</v>
      </c>
      <c r="CH351" s="116" t="str">
        <f t="shared" si="733"/>
        <v>-</v>
      </c>
      <c r="CI351" s="116" t="str">
        <f t="shared" si="734"/>
        <v>-</v>
      </c>
      <c r="CJ351" s="116">
        <f t="shared" si="675"/>
        <v>0</v>
      </c>
      <c r="CK351" s="116">
        <f t="shared" si="676"/>
        <v>0</v>
      </c>
      <c r="CL351" s="116">
        <f t="shared" si="677"/>
        <v>0</v>
      </c>
      <c r="CM351" s="116">
        <f t="shared" si="678"/>
        <v>0</v>
      </c>
      <c r="CN351" s="116">
        <f t="shared" si="679"/>
        <v>0</v>
      </c>
      <c r="CO351" s="116">
        <f t="shared" si="680"/>
        <v>0</v>
      </c>
      <c r="CP351" s="116">
        <f t="shared" si="681"/>
        <v>0</v>
      </c>
      <c r="CQ351" s="116">
        <f t="shared" si="682"/>
        <v>0</v>
      </c>
      <c r="CR351" s="116">
        <f t="shared" si="683"/>
        <v>0</v>
      </c>
      <c r="CS351" s="116">
        <f t="shared" si="684"/>
        <v>0</v>
      </c>
      <c r="CT351" s="116">
        <f t="shared" si="685"/>
        <v>0</v>
      </c>
      <c r="CU351" s="116">
        <f t="shared" si="686"/>
        <v>0</v>
      </c>
      <c r="CV351" s="116">
        <f t="shared" si="687"/>
        <v>0</v>
      </c>
      <c r="CW351" s="116">
        <f t="shared" si="688"/>
        <v>0</v>
      </c>
      <c r="CX351" s="116">
        <f t="shared" si="689"/>
        <v>0</v>
      </c>
      <c r="CY351" s="116">
        <f t="shared" si="690"/>
        <v>0</v>
      </c>
      <c r="CZ351" s="116">
        <f t="shared" si="691"/>
        <v>0</v>
      </c>
      <c r="DA351" s="116">
        <f t="shared" si="692"/>
        <v>0</v>
      </c>
      <c r="DB351" s="116">
        <f t="shared" si="693"/>
        <v>0</v>
      </c>
      <c r="DC351" s="116">
        <f t="shared" si="694"/>
        <v>0</v>
      </c>
      <c r="DD351" s="116">
        <f t="shared" si="695"/>
        <v>0</v>
      </c>
      <c r="DE351" s="116">
        <f t="shared" si="696"/>
        <v>0</v>
      </c>
      <c r="DF351" s="116">
        <f t="shared" si="697"/>
        <v>0</v>
      </c>
      <c r="DG351" s="116">
        <f t="shared" si="698"/>
        <v>0</v>
      </c>
      <c r="DH351" s="116">
        <f t="shared" si="699"/>
        <v>0</v>
      </c>
      <c r="DI351" s="116">
        <f t="shared" si="700"/>
        <v>0</v>
      </c>
      <c r="DJ351" s="116">
        <f t="shared" si="701"/>
        <v>0</v>
      </c>
      <c r="DK351" s="116">
        <f t="shared" si="702"/>
        <v>0</v>
      </c>
      <c r="DL351" s="116">
        <f t="shared" si="703"/>
        <v>0</v>
      </c>
      <c r="DM351" s="116">
        <f t="shared" si="704"/>
        <v>0</v>
      </c>
      <c r="DN351" s="116">
        <f t="shared" si="705"/>
        <v>0</v>
      </c>
      <c r="DO351" s="116">
        <f t="shared" si="706"/>
        <v>0</v>
      </c>
      <c r="DP351" s="116">
        <f t="shared" si="707"/>
        <v>0</v>
      </c>
      <c r="DQ351" s="116">
        <f t="shared" si="708"/>
        <v>0</v>
      </c>
      <c r="DR351" s="116">
        <f t="shared" si="709"/>
        <v>0</v>
      </c>
      <c r="DS351" s="116">
        <f t="shared" si="710"/>
        <v>0</v>
      </c>
      <c r="DT351" s="116">
        <f t="shared" si="716"/>
        <v>0</v>
      </c>
      <c r="DU351" s="116">
        <f t="shared" si="711"/>
        <v>0</v>
      </c>
      <c r="DV351" s="116">
        <f t="shared" si="735"/>
        <v>0</v>
      </c>
      <c r="DW351" s="116">
        <f t="shared" si="736"/>
        <v>0</v>
      </c>
      <c r="DX351" s="114" t="b">
        <f t="shared" si="625"/>
        <v>0</v>
      </c>
      <c r="DY351" s="116" t="str">
        <f t="shared" si="712"/>
        <v>FAILED CHECKS</v>
      </c>
      <c r="DZ351" s="2"/>
      <c r="EA351" s="105" t="str">
        <f t="shared" si="626"/>
        <v/>
      </c>
      <c r="EB351" s="2"/>
      <c r="EC351" s="105" t="str">
        <f t="shared" si="627"/>
        <v/>
      </c>
      <c r="ED351" s="2"/>
      <c r="EE351" s="105" t="str">
        <f t="shared" si="628"/>
        <v/>
      </c>
      <c r="EF351" s="2"/>
      <c r="EG351" s="6">
        <f t="shared" si="714"/>
        <v>341</v>
      </c>
      <c r="EH351" s="2"/>
      <c r="EI351" s="29" t="str">
        <f>IF(ISBLANK('IP Rules'!P351),"",'IP Rules'!P351)</f>
        <v/>
      </c>
      <c r="EJ351" s="2"/>
      <c r="EK351" s="29" t="str">
        <f>IF(ISBLANK('IP Rules'!R351),"",'IP Rules'!R351)</f>
        <v/>
      </c>
      <c r="EL351" s="2"/>
      <c r="EM351" s="29" t="str">
        <f>IF(ISBLANK('IP Rules'!T351),"",'IP Rules'!T351)</f>
        <v/>
      </c>
      <c r="EN351" s="2"/>
      <c r="EO351" s="7" t="str">
        <f t="shared" si="619"/>
        <v>NO</v>
      </c>
      <c r="EP351" s="7" t="str">
        <f t="shared" si="620"/>
        <v>NO</v>
      </c>
      <c r="EQ351" s="7" t="str">
        <f t="shared" si="621"/>
        <v/>
      </c>
      <c r="ER351" s="7" t="str">
        <f t="shared" si="622"/>
        <v/>
      </c>
      <c r="ES351" s="7" t="str">
        <f>IF(AND(ISNUMBER('IP Rules'!R351),'IP Rules'!R351&gt;=0,'IP Rules'!R351&lt;=65535),"GOOD","BAD")</f>
        <v>BAD</v>
      </c>
      <c r="ET351" s="7" t="str">
        <f>IF(OR(AND(ISNUMBER('IP Rules'!T351),'IP Rules'!T351&gt;=1,'IP Rules'!T351&lt;=65535,'IP Rules'!R351&lt;'IP Rules'!T351),'IP Rules'!T351=""),"GOOD","BAD")</f>
        <v>GOOD</v>
      </c>
      <c r="EU351" s="9" t="str">
        <f t="shared" si="623"/>
        <v/>
      </c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</row>
    <row r="352" spans="1:211" ht="15.75" thickBot="1">
      <c r="A352" s="2"/>
      <c r="B352" s="6">
        <f t="shared" si="713"/>
        <v>342</v>
      </c>
      <c r="C352" s="2"/>
      <c r="D352" s="48" t="str">
        <f>IF(ISBLANK('IP Rules'!H352),"",'IP Rules'!H352)</f>
        <v/>
      </c>
      <c r="E352" s="52" t="str">
        <f t="shared" si="629"/>
        <v/>
      </c>
      <c r="F352" s="52" t="str">
        <f t="shared" si="630"/>
        <v/>
      </c>
      <c r="G352" s="52" t="str">
        <f t="shared" si="631"/>
        <v/>
      </c>
      <c r="H352" s="52" t="str">
        <f t="shared" si="632"/>
        <v/>
      </c>
      <c r="I352" s="52" t="str">
        <f t="shared" si="633"/>
        <v/>
      </c>
      <c r="J352" s="52" t="str">
        <f t="shared" si="634"/>
        <v/>
      </c>
      <c r="K352" s="52" t="str">
        <f t="shared" si="635"/>
        <v/>
      </c>
      <c r="L352" s="52" t="str">
        <f t="shared" si="636"/>
        <v/>
      </c>
      <c r="M352" s="2"/>
      <c r="N352" s="52" t="str">
        <f t="shared" si="637"/>
        <v/>
      </c>
      <c r="O352" s="2"/>
      <c r="P352" s="103" t="str">
        <f>IF(UPPER('IP Rules'!H352)="ANY","",IF(LEN(TRIM('IP Rules'!J352))=0,"",'IP Rules'!J352))</f>
        <v/>
      </c>
      <c r="Q352" s="7" t="str">
        <f t="shared" si="638"/>
        <v/>
      </c>
      <c r="R352" s="109" t="str">
        <f t="shared" si="639"/>
        <v>MISSING</v>
      </c>
      <c r="S352" s="109" t="str">
        <f t="shared" si="640"/>
        <v>MISSING</v>
      </c>
      <c r="T352" s="109" t="str">
        <f t="shared" si="641"/>
        <v>MISSING</v>
      </c>
      <c r="U352" s="110" t="str">
        <f t="shared" si="642"/>
        <v>ERROR</v>
      </c>
      <c r="V352" s="111" t="str">
        <f t="shared" si="643"/>
        <v>ERROR</v>
      </c>
      <c r="W352" s="111" t="str">
        <f t="shared" si="644"/>
        <v>ERROR</v>
      </c>
      <c r="X352" s="111" t="str">
        <f t="shared" si="645"/>
        <v>ERROR</v>
      </c>
      <c r="Y352" s="109" t="str">
        <f t="shared" si="646"/>
        <v>ERROR</v>
      </c>
      <c r="Z352" s="110" t="str">
        <f t="shared" si="647"/>
        <v>ERROR</v>
      </c>
      <c r="AA352" s="109" t="str">
        <f t="shared" si="648"/>
        <v>ERROR</v>
      </c>
      <c r="AB352" s="109" t="str">
        <f t="shared" si="649"/>
        <v>ERROR</v>
      </c>
      <c r="AC352" s="109" t="str">
        <f t="shared" si="650"/>
        <v>ERROR</v>
      </c>
      <c r="AD352" s="109" t="str">
        <f t="shared" si="651"/>
        <v>ERROR</v>
      </c>
      <c r="AE352" s="110" t="str">
        <f t="shared" si="652"/>
        <v>ERROR</v>
      </c>
      <c r="AF352" s="7" t="str">
        <f t="shared" si="653"/>
        <v/>
      </c>
      <c r="AG352" s="104" t="str">
        <f t="shared" si="654"/>
        <v/>
      </c>
      <c r="AH352" s="104" t="str">
        <f t="shared" si="655"/>
        <v/>
      </c>
      <c r="AI352" s="104" t="str">
        <f t="shared" si="656"/>
        <v/>
      </c>
      <c r="AJ352" s="114" t="str">
        <f>IF(AND(Q352&lt;&gt;"ERROR",UPPER('IP Rules'!D352)="GLOBAL",UPPER(N352)="ANY"),"All_IPs","")</f>
        <v/>
      </c>
      <c r="AK352" s="114" t="str">
        <f>IF(AND(Q352&lt;&gt;"ERROR",UPPER('IP Rules'!D352)="NATIONAL",UPPER(N352)="ANY"),"GRP_ALL_CNSP_SUBNETS","")</f>
        <v/>
      </c>
      <c r="AL352" s="104" t="str">
        <f>IF(LEN(TRIM(D352))=0,"",IF(AND(Q352&lt;&gt;"ERROR",UPPER('IP Rules'!H352)&lt;&gt;"ANY"),AI352&amp;N352&amp;"_"&amp;AG352,""))</f>
        <v/>
      </c>
      <c r="AM352" s="109" t="str">
        <f t="shared" si="657"/>
        <v>FAILED CHECKS</v>
      </c>
      <c r="AN352" s="2"/>
      <c r="AO352" s="62" t="str">
        <f t="shared" si="624"/>
        <v/>
      </c>
      <c r="AP352" s="26"/>
      <c r="AQ352" s="62" t="str">
        <f t="shared" si="658"/>
        <v/>
      </c>
      <c r="AR352" s="26"/>
      <c r="AS352" s="6">
        <f>'IP Rules'!F352</f>
        <v>0</v>
      </c>
      <c r="AT352" s="2"/>
      <c r="AU352" s="6">
        <f t="shared" si="659"/>
        <v>342</v>
      </c>
      <c r="AV352" s="2"/>
      <c r="AW352" s="46" t="str">
        <f>IF(ISBLANK('IP Rules'!L352),"",'IP Rules'!L352)</f>
        <v/>
      </c>
      <c r="AX352" s="2"/>
      <c r="AY352" s="52" t="str">
        <f t="shared" si="660"/>
        <v/>
      </c>
      <c r="AZ352" s="52" t="str">
        <f t="shared" si="661"/>
        <v/>
      </c>
      <c r="BA352" s="52" t="str">
        <f t="shared" si="662"/>
        <v/>
      </c>
      <c r="BB352" s="52" t="str">
        <f t="shared" si="663"/>
        <v/>
      </c>
      <c r="BC352" s="52" t="str">
        <f t="shared" si="664"/>
        <v/>
      </c>
      <c r="BD352" s="52" t="str">
        <f t="shared" si="665"/>
        <v/>
      </c>
      <c r="BE352" s="52" t="str">
        <f t="shared" si="666"/>
        <v/>
      </c>
      <c r="BF352" s="52" t="str">
        <f t="shared" si="667"/>
        <v/>
      </c>
      <c r="BG352" s="52" t="str">
        <f t="shared" si="668"/>
        <v/>
      </c>
      <c r="BH352" s="2"/>
      <c r="BI352" s="103" t="str">
        <f>IF(ISBLANK('IP Rules'!N352),"",'IP Rules'!N352)</f>
        <v/>
      </c>
      <c r="BJ352" s="110" t="str">
        <f t="shared" si="717"/>
        <v/>
      </c>
      <c r="BK352" s="109" t="str">
        <f t="shared" si="718"/>
        <v>MISSING</v>
      </c>
      <c r="BL352" s="109" t="str">
        <f t="shared" si="719"/>
        <v>MISSING</v>
      </c>
      <c r="BM352" s="109" t="str">
        <f t="shared" si="720"/>
        <v>MISSING</v>
      </c>
      <c r="BN352" s="110" t="str">
        <f t="shared" si="721"/>
        <v>ERROR</v>
      </c>
      <c r="BO352" s="111" t="str">
        <f t="shared" si="722"/>
        <v>ERROR</v>
      </c>
      <c r="BP352" s="111" t="str">
        <f t="shared" si="723"/>
        <v>ERROR</v>
      </c>
      <c r="BQ352" s="111" t="str">
        <f t="shared" si="724"/>
        <v>ERROR</v>
      </c>
      <c r="BR352" s="109" t="str">
        <f t="shared" si="725"/>
        <v>ERROR</v>
      </c>
      <c r="BS352" s="110" t="str">
        <f t="shared" si="726"/>
        <v>ERROR</v>
      </c>
      <c r="BT352" s="109" t="str">
        <f t="shared" si="669"/>
        <v>ERROR</v>
      </c>
      <c r="BU352" s="109" t="str">
        <f t="shared" si="670"/>
        <v>ERROR</v>
      </c>
      <c r="BV352" s="109" t="str">
        <f t="shared" si="671"/>
        <v>ERROR</v>
      </c>
      <c r="BW352" s="109" t="str">
        <f t="shared" si="672"/>
        <v>ERROR</v>
      </c>
      <c r="BX352" s="110" t="str">
        <f t="shared" si="727"/>
        <v>ERROR</v>
      </c>
      <c r="BY352" s="110" t="str">
        <f t="shared" si="715"/>
        <v/>
      </c>
      <c r="BZ352" s="117" t="str">
        <f t="shared" si="673"/>
        <v>OK</v>
      </c>
      <c r="CA352" s="104" t="str">
        <f t="shared" si="728"/>
        <v/>
      </c>
      <c r="CB352" s="104" t="str">
        <f t="shared" si="729"/>
        <v/>
      </c>
      <c r="CC352" s="104" t="str">
        <f t="shared" si="730"/>
        <v/>
      </c>
      <c r="CD352" s="109" t="str">
        <f t="shared" si="674"/>
        <v>FAILED CHECKS</v>
      </c>
      <c r="CE352" s="22"/>
      <c r="CF352" s="116" t="str">
        <f t="shared" si="731"/>
        <v>ERROR</v>
      </c>
      <c r="CG352" s="116" t="str">
        <f t="shared" si="732"/>
        <v>-</v>
      </c>
      <c r="CH352" s="116" t="str">
        <f t="shared" si="733"/>
        <v>-</v>
      </c>
      <c r="CI352" s="116" t="str">
        <f t="shared" si="734"/>
        <v>-</v>
      </c>
      <c r="CJ352" s="116">
        <f t="shared" si="675"/>
        <v>0</v>
      </c>
      <c r="CK352" s="116">
        <f t="shared" si="676"/>
        <v>0</v>
      </c>
      <c r="CL352" s="116">
        <f t="shared" si="677"/>
        <v>0</v>
      </c>
      <c r="CM352" s="116">
        <f t="shared" si="678"/>
        <v>0</v>
      </c>
      <c r="CN352" s="116">
        <f t="shared" si="679"/>
        <v>0</v>
      </c>
      <c r="CO352" s="116">
        <f t="shared" si="680"/>
        <v>0</v>
      </c>
      <c r="CP352" s="116">
        <f t="shared" si="681"/>
        <v>0</v>
      </c>
      <c r="CQ352" s="116">
        <f t="shared" si="682"/>
        <v>0</v>
      </c>
      <c r="CR352" s="116">
        <f t="shared" si="683"/>
        <v>0</v>
      </c>
      <c r="CS352" s="116">
        <f t="shared" si="684"/>
        <v>0</v>
      </c>
      <c r="CT352" s="116">
        <f t="shared" si="685"/>
        <v>0</v>
      </c>
      <c r="CU352" s="116">
        <f t="shared" si="686"/>
        <v>0</v>
      </c>
      <c r="CV352" s="116">
        <f t="shared" si="687"/>
        <v>0</v>
      </c>
      <c r="CW352" s="116">
        <f t="shared" si="688"/>
        <v>0</v>
      </c>
      <c r="CX352" s="116">
        <f t="shared" si="689"/>
        <v>0</v>
      </c>
      <c r="CY352" s="116">
        <f t="shared" si="690"/>
        <v>0</v>
      </c>
      <c r="CZ352" s="116">
        <f t="shared" si="691"/>
        <v>0</v>
      </c>
      <c r="DA352" s="116">
        <f t="shared" si="692"/>
        <v>0</v>
      </c>
      <c r="DB352" s="116">
        <f t="shared" si="693"/>
        <v>0</v>
      </c>
      <c r="DC352" s="116">
        <f t="shared" si="694"/>
        <v>0</v>
      </c>
      <c r="DD352" s="116">
        <f t="shared" si="695"/>
        <v>0</v>
      </c>
      <c r="DE352" s="116">
        <f t="shared" si="696"/>
        <v>0</v>
      </c>
      <c r="DF352" s="116">
        <f t="shared" si="697"/>
        <v>0</v>
      </c>
      <c r="DG352" s="116">
        <f t="shared" si="698"/>
        <v>0</v>
      </c>
      <c r="DH352" s="116">
        <f t="shared" si="699"/>
        <v>0</v>
      </c>
      <c r="DI352" s="116">
        <f t="shared" si="700"/>
        <v>0</v>
      </c>
      <c r="DJ352" s="116">
        <f t="shared" si="701"/>
        <v>0</v>
      </c>
      <c r="DK352" s="116">
        <f t="shared" si="702"/>
        <v>0</v>
      </c>
      <c r="DL352" s="116">
        <f t="shared" si="703"/>
        <v>0</v>
      </c>
      <c r="DM352" s="116">
        <f t="shared" si="704"/>
        <v>0</v>
      </c>
      <c r="DN352" s="116">
        <f t="shared" si="705"/>
        <v>0</v>
      </c>
      <c r="DO352" s="116">
        <f t="shared" si="706"/>
        <v>0</v>
      </c>
      <c r="DP352" s="116">
        <f t="shared" si="707"/>
        <v>0</v>
      </c>
      <c r="DQ352" s="116">
        <f t="shared" si="708"/>
        <v>0</v>
      </c>
      <c r="DR352" s="116">
        <f t="shared" si="709"/>
        <v>0</v>
      </c>
      <c r="DS352" s="116">
        <f t="shared" si="710"/>
        <v>0</v>
      </c>
      <c r="DT352" s="116">
        <f t="shared" si="716"/>
        <v>0</v>
      </c>
      <c r="DU352" s="116">
        <f t="shared" si="711"/>
        <v>0</v>
      </c>
      <c r="DV352" s="116">
        <f t="shared" si="735"/>
        <v>0</v>
      </c>
      <c r="DW352" s="116">
        <f t="shared" si="736"/>
        <v>0</v>
      </c>
      <c r="DX352" s="114" t="b">
        <f t="shared" si="625"/>
        <v>0</v>
      </c>
      <c r="DY352" s="116" t="str">
        <f t="shared" si="712"/>
        <v>FAILED CHECKS</v>
      </c>
      <c r="DZ352" s="2"/>
      <c r="EA352" s="105" t="str">
        <f t="shared" si="626"/>
        <v/>
      </c>
      <c r="EB352" s="2"/>
      <c r="EC352" s="105" t="str">
        <f t="shared" si="627"/>
        <v/>
      </c>
      <c r="ED352" s="2"/>
      <c r="EE352" s="105" t="str">
        <f t="shared" si="628"/>
        <v/>
      </c>
      <c r="EF352" s="2"/>
      <c r="EG352" s="6">
        <f t="shared" si="714"/>
        <v>342</v>
      </c>
      <c r="EH352" s="2"/>
      <c r="EI352" s="29" t="str">
        <f>IF(ISBLANK('IP Rules'!P352),"",'IP Rules'!P352)</f>
        <v/>
      </c>
      <c r="EJ352" s="2"/>
      <c r="EK352" s="29" t="str">
        <f>IF(ISBLANK('IP Rules'!R352),"",'IP Rules'!R352)</f>
        <v/>
      </c>
      <c r="EL352" s="2"/>
      <c r="EM352" s="29" t="str">
        <f>IF(ISBLANK('IP Rules'!T352),"",'IP Rules'!T352)</f>
        <v/>
      </c>
      <c r="EN352" s="2"/>
      <c r="EO352" s="7" t="str">
        <f t="shared" si="619"/>
        <v>NO</v>
      </c>
      <c r="EP352" s="7" t="str">
        <f t="shared" si="620"/>
        <v>NO</v>
      </c>
      <c r="EQ352" s="7" t="str">
        <f t="shared" si="621"/>
        <v/>
      </c>
      <c r="ER352" s="7" t="str">
        <f t="shared" si="622"/>
        <v/>
      </c>
      <c r="ES352" s="7" t="str">
        <f>IF(AND(ISNUMBER('IP Rules'!R352),'IP Rules'!R352&gt;=0,'IP Rules'!R352&lt;=65535),"GOOD","BAD")</f>
        <v>BAD</v>
      </c>
      <c r="ET352" s="7" t="str">
        <f>IF(OR(AND(ISNUMBER('IP Rules'!T352),'IP Rules'!T352&gt;=1,'IP Rules'!T352&lt;=65535,'IP Rules'!R352&lt;'IP Rules'!T352),'IP Rules'!T352=""),"GOOD","BAD")</f>
        <v>GOOD</v>
      </c>
      <c r="EU352" s="9" t="str">
        <f t="shared" si="623"/>
        <v/>
      </c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</row>
    <row r="353" spans="1:211" ht="15.75" thickBot="1">
      <c r="A353" s="2"/>
      <c r="B353" s="6">
        <f t="shared" si="713"/>
        <v>343</v>
      </c>
      <c r="C353" s="2"/>
      <c r="D353" s="48" t="str">
        <f>IF(ISBLANK('IP Rules'!H353),"",'IP Rules'!H353)</f>
        <v/>
      </c>
      <c r="E353" s="52" t="str">
        <f t="shared" si="629"/>
        <v/>
      </c>
      <c r="F353" s="52" t="str">
        <f t="shared" si="630"/>
        <v/>
      </c>
      <c r="G353" s="52" t="str">
        <f t="shared" si="631"/>
        <v/>
      </c>
      <c r="H353" s="52" t="str">
        <f t="shared" si="632"/>
        <v/>
      </c>
      <c r="I353" s="52" t="str">
        <f t="shared" si="633"/>
        <v/>
      </c>
      <c r="J353" s="52" t="str">
        <f t="shared" si="634"/>
        <v/>
      </c>
      <c r="K353" s="52" t="str">
        <f t="shared" si="635"/>
        <v/>
      </c>
      <c r="L353" s="52" t="str">
        <f t="shared" si="636"/>
        <v/>
      </c>
      <c r="M353" s="2"/>
      <c r="N353" s="52" t="str">
        <f t="shared" si="637"/>
        <v/>
      </c>
      <c r="O353" s="2"/>
      <c r="P353" s="103" t="str">
        <f>IF(UPPER('IP Rules'!H353)="ANY","",IF(LEN(TRIM('IP Rules'!J353))=0,"",'IP Rules'!J353))</f>
        <v/>
      </c>
      <c r="Q353" s="7" t="str">
        <f t="shared" si="638"/>
        <v/>
      </c>
      <c r="R353" s="109" t="str">
        <f t="shared" si="639"/>
        <v>MISSING</v>
      </c>
      <c r="S353" s="109" t="str">
        <f t="shared" si="640"/>
        <v>MISSING</v>
      </c>
      <c r="T353" s="109" t="str">
        <f t="shared" si="641"/>
        <v>MISSING</v>
      </c>
      <c r="U353" s="110" t="str">
        <f t="shared" si="642"/>
        <v>ERROR</v>
      </c>
      <c r="V353" s="111" t="str">
        <f t="shared" si="643"/>
        <v>ERROR</v>
      </c>
      <c r="W353" s="111" t="str">
        <f t="shared" si="644"/>
        <v>ERROR</v>
      </c>
      <c r="X353" s="111" t="str">
        <f t="shared" si="645"/>
        <v>ERROR</v>
      </c>
      <c r="Y353" s="109" t="str">
        <f t="shared" si="646"/>
        <v>ERROR</v>
      </c>
      <c r="Z353" s="110" t="str">
        <f t="shared" si="647"/>
        <v>ERROR</v>
      </c>
      <c r="AA353" s="109" t="str">
        <f t="shared" si="648"/>
        <v>ERROR</v>
      </c>
      <c r="AB353" s="109" t="str">
        <f t="shared" si="649"/>
        <v>ERROR</v>
      </c>
      <c r="AC353" s="109" t="str">
        <f t="shared" si="650"/>
        <v>ERROR</v>
      </c>
      <c r="AD353" s="109" t="str">
        <f t="shared" si="651"/>
        <v>ERROR</v>
      </c>
      <c r="AE353" s="110" t="str">
        <f t="shared" si="652"/>
        <v>ERROR</v>
      </c>
      <c r="AF353" s="7" t="str">
        <f t="shared" si="653"/>
        <v/>
      </c>
      <c r="AG353" s="104" t="str">
        <f t="shared" si="654"/>
        <v/>
      </c>
      <c r="AH353" s="104" t="str">
        <f t="shared" si="655"/>
        <v/>
      </c>
      <c r="AI353" s="104" t="str">
        <f t="shared" si="656"/>
        <v/>
      </c>
      <c r="AJ353" s="114" t="str">
        <f>IF(AND(Q353&lt;&gt;"ERROR",UPPER('IP Rules'!D353)="GLOBAL",UPPER(N353)="ANY"),"All_IPs","")</f>
        <v/>
      </c>
      <c r="AK353" s="114" t="str">
        <f>IF(AND(Q353&lt;&gt;"ERROR",UPPER('IP Rules'!D353)="NATIONAL",UPPER(N353)="ANY"),"GRP_ALL_CNSP_SUBNETS","")</f>
        <v/>
      </c>
      <c r="AL353" s="104" t="str">
        <f>IF(LEN(TRIM(D353))=0,"",IF(AND(Q353&lt;&gt;"ERROR",UPPER('IP Rules'!H353)&lt;&gt;"ANY"),AI353&amp;N353&amp;"_"&amp;AG353,""))</f>
        <v/>
      </c>
      <c r="AM353" s="109" t="str">
        <f t="shared" si="657"/>
        <v>FAILED CHECKS</v>
      </c>
      <c r="AN353" s="2"/>
      <c r="AO353" s="62" t="str">
        <f t="shared" si="624"/>
        <v/>
      </c>
      <c r="AP353" s="26"/>
      <c r="AQ353" s="62" t="str">
        <f t="shared" si="658"/>
        <v/>
      </c>
      <c r="AR353" s="26"/>
      <c r="AS353" s="6">
        <f>'IP Rules'!F353</f>
        <v>0</v>
      </c>
      <c r="AT353" s="2"/>
      <c r="AU353" s="6">
        <f t="shared" si="659"/>
        <v>343</v>
      </c>
      <c r="AV353" s="2"/>
      <c r="AW353" s="46" t="str">
        <f>IF(ISBLANK('IP Rules'!L353),"",'IP Rules'!L353)</f>
        <v/>
      </c>
      <c r="AX353" s="2"/>
      <c r="AY353" s="52" t="str">
        <f t="shared" si="660"/>
        <v/>
      </c>
      <c r="AZ353" s="52" t="str">
        <f t="shared" si="661"/>
        <v/>
      </c>
      <c r="BA353" s="52" t="str">
        <f t="shared" si="662"/>
        <v/>
      </c>
      <c r="BB353" s="52" t="str">
        <f t="shared" si="663"/>
        <v/>
      </c>
      <c r="BC353" s="52" t="str">
        <f t="shared" si="664"/>
        <v/>
      </c>
      <c r="BD353" s="52" t="str">
        <f t="shared" si="665"/>
        <v/>
      </c>
      <c r="BE353" s="52" t="str">
        <f t="shared" si="666"/>
        <v/>
      </c>
      <c r="BF353" s="52" t="str">
        <f t="shared" si="667"/>
        <v/>
      </c>
      <c r="BG353" s="52" t="str">
        <f t="shared" si="668"/>
        <v/>
      </c>
      <c r="BH353" s="2"/>
      <c r="BI353" s="103" t="str">
        <f>IF(ISBLANK('IP Rules'!N353),"",'IP Rules'!N353)</f>
        <v/>
      </c>
      <c r="BJ353" s="110" t="str">
        <f t="shared" si="717"/>
        <v/>
      </c>
      <c r="BK353" s="109" t="str">
        <f t="shared" si="718"/>
        <v>MISSING</v>
      </c>
      <c r="BL353" s="109" t="str">
        <f t="shared" si="719"/>
        <v>MISSING</v>
      </c>
      <c r="BM353" s="109" t="str">
        <f t="shared" si="720"/>
        <v>MISSING</v>
      </c>
      <c r="BN353" s="110" t="str">
        <f t="shared" si="721"/>
        <v>ERROR</v>
      </c>
      <c r="BO353" s="111" t="str">
        <f t="shared" si="722"/>
        <v>ERROR</v>
      </c>
      <c r="BP353" s="111" t="str">
        <f t="shared" si="723"/>
        <v>ERROR</v>
      </c>
      <c r="BQ353" s="111" t="str">
        <f t="shared" si="724"/>
        <v>ERROR</v>
      </c>
      <c r="BR353" s="109" t="str">
        <f t="shared" si="725"/>
        <v>ERROR</v>
      </c>
      <c r="BS353" s="110" t="str">
        <f t="shared" si="726"/>
        <v>ERROR</v>
      </c>
      <c r="BT353" s="109" t="str">
        <f t="shared" si="669"/>
        <v>ERROR</v>
      </c>
      <c r="BU353" s="109" t="str">
        <f t="shared" si="670"/>
        <v>ERROR</v>
      </c>
      <c r="BV353" s="109" t="str">
        <f t="shared" si="671"/>
        <v>ERROR</v>
      </c>
      <c r="BW353" s="109" t="str">
        <f t="shared" si="672"/>
        <v>ERROR</v>
      </c>
      <c r="BX353" s="110" t="str">
        <f t="shared" si="727"/>
        <v>ERROR</v>
      </c>
      <c r="BY353" s="110" t="str">
        <f t="shared" si="715"/>
        <v/>
      </c>
      <c r="BZ353" s="117" t="str">
        <f t="shared" si="673"/>
        <v>OK</v>
      </c>
      <c r="CA353" s="104" t="str">
        <f t="shared" si="728"/>
        <v/>
      </c>
      <c r="CB353" s="104" t="str">
        <f t="shared" si="729"/>
        <v/>
      </c>
      <c r="CC353" s="104" t="str">
        <f t="shared" si="730"/>
        <v/>
      </c>
      <c r="CD353" s="109" t="str">
        <f t="shared" si="674"/>
        <v>FAILED CHECKS</v>
      </c>
      <c r="CE353" s="22"/>
      <c r="CF353" s="116" t="str">
        <f t="shared" si="731"/>
        <v>ERROR</v>
      </c>
      <c r="CG353" s="116" t="str">
        <f t="shared" si="732"/>
        <v>-</v>
      </c>
      <c r="CH353" s="116" t="str">
        <f t="shared" si="733"/>
        <v>-</v>
      </c>
      <c r="CI353" s="116" t="str">
        <f t="shared" si="734"/>
        <v>-</v>
      </c>
      <c r="CJ353" s="116">
        <f t="shared" si="675"/>
        <v>0</v>
      </c>
      <c r="CK353" s="116">
        <f t="shared" si="676"/>
        <v>0</v>
      </c>
      <c r="CL353" s="116">
        <f t="shared" si="677"/>
        <v>0</v>
      </c>
      <c r="CM353" s="116">
        <f t="shared" si="678"/>
        <v>0</v>
      </c>
      <c r="CN353" s="116">
        <f t="shared" si="679"/>
        <v>0</v>
      </c>
      <c r="CO353" s="116">
        <f t="shared" si="680"/>
        <v>0</v>
      </c>
      <c r="CP353" s="116">
        <f t="shared" si="681"/>
        <v>0</v>
      </c>
      <c r="CQ353" s="116">
        <f t="shared" si="682"/>
        <v>0</v>
      </c>
      <c r="CR353" s="116">
        <f t="shared" si="683"/>
        <v>0</v>
      </c>
      <c r="CS353" s="116">
        <f t="shared" si="684"/>
        <v>0</v>
      </c>
      <c r="CT353" s="116">
        <f t="shared" si="685"/>
        <v>0</v>
      </c>
      <c r="CU353" s="116">
        <f t="shared" si="686"/>
        <v>0</v>
      </c>
      <c r="CV353" s="116">
        <f t="shared" si="687"/>
        <v>0</v>
      </c>
      <c r="CW353" s="116">
        <f t="shared" si="688"/>
        <v>0</v>
      </c>
      <c r="CX353" s="116">
        <f t="shared" si="689"/>
        <v>0</v>
      </c>
      <c r="CY353" s="116">
        <f t="shared" si="690"/>
        <v>0</v>
      </c>
      <c r="CZ353" s="116">
        <f t="shared" si="691"/>
        <v>0</v>
      </c>
      <c r="DA353" s="116">
        <f t="shared" si="692"/>
        <v>0</v>
      </c>
      <c r="DB353" s="116">
        <f t="shared" si="693"/>
        <v>0</v>
      </c>
      <c r="DC353" s="116">
        <f t="shared" si="694"/>
        <v>0</v>
      </c>
      <c r="DD353" s="116">
        <f t="shared" si="695"/>
        <v>0</v>
      </c>
      <c r="DE353" s="116">
        <f t="shared" si="696"/>
        <v>0</v>
      </c>
      <c r="DF353" s="116">
        <f t="shared" si="697"/>
        <v>0</v>
      </c>
      <c r="DG353" s="116">
        <f t="shared" si="698"/>
        <v>0</v>
      </c>
      <c r="DH353" s="116">
        <f t="shared" si="699"/>
        <v>0</v>
      </c>
      <c r="DI353" s="116">
        <f t="shared" si="700"/>
        <v>0</v>
      </c>
      <c r="DJ353" s="116">
        <f t="shared" si="701"/>
        <v>0</v>
      </c>
      <c r="DK353" s="116">
        <f t="shared" si="702"/>
        <v>0</v>
      </c>
      <c r="DL353" s="116">
        <f t="shared" si="703"/>
        <v>0</v>
      </c>
      <c r="DM353" s="116">
        <f t="shared" si="704"/>
        <v>0</v>
      </c>
      <c r="DN353" s="116">
        <f t="shared" si="705"/>
        <v>0</v>
      </c>
      <c r="DO353" s="116">
        <f t="shared" si="706"/>
        <v>0</v>
      </c>
      <c r="DP353" s="116">
        <f t="shared" si="707"/>
        <v>0</v>
      </c>
      <c r="DQ353" s="116">
        <f t="shared" si="708"/>
        <v>0</v>
      </c>
      <c r="DR353" s="116">
        <f t="shared" si="709"/>
        <v>0</v>
      </c>
      <c r="DS353" s="116">
        <f t="shared" si="710"/>
        <v>0</v>
      </c>
      <c r="DT353" s="116">
        <f t="shared" si="716"/>
        <v>0</v>
      </c>
      <c r="DU353" s="116">
        <f t="shared" si="711"/>
        <v>0</v>
      </c>
      <c r="DV353" s="116">
        <f t="shared" si="735"/>
        <v>0</v>
      </c>
      <c r="DW353" s="116">
        <f t="shared" si="736"/>
        <v>0</v>
      </c>
      <c r="DX353" s="114" t="b">
        <f t="shared" si="625"/>
        <v>0</v>
      </c>
      <c r="DY353" s="116" t="str">
        <f t="shared" si="712"/>
        <v>FAILED CHECKS</v>
      </c>
      <c r="DZ353" s="2"/>
      <c r="EA353" s="105" t="str">
        <f t="shared" si="626"/>
        <v/>
      </c>
      <c r="EB353" s="2"/>
      <c r="EC353" s="105" t="str">
        <f t="shared" si="627"/>
        <v/>
      </c>
      <c r="ED353" s="2"/>
      <c r="EE353" s="105" t="str">
        <f t="shared" si="628"/>
        <v/>
      </c>
      <c r="EF353" s="2"/>
      <c r="EG353" s="6">
        <f t="shared" si="714"/>
        <v>343</v>
      </c>
      <c r="EH353" s="2"/>
      <c r="EI353" s="29" t="str">
        <f>IF(ISBLANK('IP Rules'!P353),"",'IP Rules'!P353)</f>
        <v/>
      </c>
      <c r="EJ353" s="2"/>
      <c r="EK353" s="29" t="str">
        <f>IF(ISBLANK('IP Rules'!R353),"",'IP Rules'!R353)</f>
        <v/>
      </c>
      <c r="EL353" s="2"/>
      <c r="EM353" s="29" t="str">
        <f>IF(ISBLANK('IP Rules'!T353),"",'IP Rules'!T353)</f>
        <v/>
      </c>
      <c r="EN353" s="2"/>
      <c r="EO353" s="7" t="str">
        <f t="shared" si="619"/>
        <v>NO</v>
      </c>
      <c r="EP353" s="7" t="str">
        <f t="shared" si="620"/>
        <v>NO</v>
      </c>
      <c r="EQ353" s="7" t="str">
        <f t="shared" si="621"/>
        <v/>
      </c>
      <c r="ER353" s="7" t="str">
        <f t="shared" si="622"/>
        <v/>
      </c>
      <c r="ES353" s="7" t="str">
        <f>IF(AND(ISNUMBER('IP Rules'!R353),'IP Rules'!R353&gt;=0,'IP Rules'!R353&lt;=65535),"GOOD","BAD")</f>
        <v>BAD</v>
      </c>
      <c r="ET353" s="7" t="str">
        <f>IF(OR(AND(ISNUMBER('IP Rules'!T353),'IP Rules'!T353&gt;=1,'IP Rules'!T353&lt;=65535,'IP Rules'!R353&lt;'IP Rules'!T353),'IP Rules'!T353=""),"GOOD","BAD")</f>
        <v>GOOD</v>
      </c>
      <c r="EU353" s="9" t="str">
        <f t="shared" si="623"/>
        <v/>
      </c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</row>
    <row r="354" spans="1:211" ht="15.75" thickBot="1">
      <c r="A354" s="2"/>
      <c r="B354" s="6">
        <f t="shared" si="713"/>
        <v>344</v>
      </c>
      <c r="C354" s="2"/>
      <c r="D354" s="48" t="str">
        <f>IF(ISBLANK('IP Rules'!H354),"",'IP Rules'!H354)</f>
        <v/>
      </c>
      <c r="E354" s="52" t="str">
        <f t="shared" si="629"/>
        <v/>
      </c>
      <c r="F354" s="52" t="str">
        <f t="shared" si="630"/>
        <v/>
      </c>
      <c r="G354" s="52" t="str">
        <f t="shared" si="631"/>
        <v/>
      </c>
      <c r="H354" s="52" t="str">
        <f t="shared" si="632"/>
        <v/>
      </c>
      <c r="I354" s="52" t="str">
        <f t="shared" si="633"/>
        <v/>
      </c>
      <c r="J354" s="52" t="str">
        <f t="shared" si="634"/>
        <v/>
      </c>
      <c r="K354" s="52" t="str">
        <f t="shared" si="635"/>
        <v/>
      </c>
      <c r="L354" s="52" t="str">
        <f t="shared" si="636"/>
        <v/>
      </c>
      <c r="M354" s="2"/>
      <c r="N354" s="52" t="str">
        <f t="shared" si="637"/>
        <v/>
      </c>
      <c r="O354" s="2"/>
      <c r="P354" s="103" t="str">
        <f>IF(UPPER('IP Rules'!H354)="ANY","",IF(LEN(TRIM('IP Rules'!J354))=0,"",'IP Rules'!J354))</f>
        <v/>
      </c>
      <c r="Q354" s="7" t="str">
        <f t="shared" si="638"/>
        <v/>
      </c>
      <c r="R354" s="109" t="str">
        <f t="shared" si="639"/>
        <v>MISSING</v>
      </c>
      <c r="S354" s="109" t="str">
        <f t="shared" si="640"/>
        <v>MISSING</v>
      </c>
      <c r="T354" s="109" t="str">
        <f t="shared" si="641"/>
        <v>MISSING</v>
      </c>
      <c r="U354" s="110" t="str">
        <f t="shared" si="642"/>
        <v>ERROR</v>
      </c>
      <c r="V354" s="111" t="str">
        <f t="shared" si="643"/>
        <v>ERROR</v>
      </c>
      <c r="W354" s="111" t="str">
        <f t="shared" si="644"/>
        <v>ERROR</v>
      </c>
      <c r="X354" s="111" t="str">
        <f t="shared" si="645"/>
        <v>ERROR</v>
      </c>
      <c r="Y354" s="109" t="str">
        <f t="shared" si="646"/>
        <v>ERROR</v>
      </c>
      <c r="Z354" s="110" t="str">
        <f t="shared" si="647"/>
        <v>ERROR</v>
      </c>
      <c r="AA354" s="109" t="str">
        <f t="shared" si="648"/>
        <v>ERROR</v>
      </c>
      <c r="AB354" s="109" t="str">
        <f t="shared" si="649"/>
        <v>ERROR</v>
      </c>
      <c r="AC354" s="109" t="str">
        <f t="shared" si="650"/>
        <v>ERROR</v>
      </c>
      <c r="AD354" s="109" t="str">
        <f t="shared" si="651"/>
        <v>ERROR</v>
      </c>
      <c r="AE354" s="110" t="str">
        <f t="shared" si="652"/>
        <v>ERROR</v>
      </c>
      <c r="AF354" s="7" t="str">
        <f t="shared" si="653"/>
        <v/>
      </c>
      <c r="AG354" s="104" t="str">
        <f t="shared" si="654"/>
        <v/>
      </c>
      <c r="AH354" s="104" t="str">
        <f t="shared" si="655"/>
        <v/>
      </c>
      <c r="AI354" s="104" t="str">
        <f t="shared" si="656"/>
        <v/>
      </c>
      <c r="AJ354" s="114" t="str">
        <f>IF(AND(Q354&lt;&gt;"ERROR",UPPER('IP Rules'!D354)="GLOBAL",UPPER(N354)="ANY"),"All_IPs","")</f>
        <v/>
      </c>
      <c r="AK354" s="114" t="str">
        <f>IF(AND(Q354&lt;&gt;"ERROR",UPPER('IP Rules'!D354)="NATIONAL",UPPER(N354)="ANY"),"GRP_ALL_CNSP_SUBNETS","")</f>
        <v/>
      </c>
      <c r="AL354" s="104" t="str">
        <f>IF(LEN(TRIM(D354))=0,"",IF(AND(Q354&lt;&gt;"ERROR",UPPER('IP Rules'!H354)&lt;&gt;"ANY"),AI354&amp;N354&amp;"_"&amp;AG354,""))</f>
        <v/>
      </c>
      <c r="AM354" s="109" t="str">
        <f t="shared" si="657"/>
        <v>FAILED CHECKS</v>
      </c>
      <c r="AN354" s="2"/>
      <c r="AO354" s="62" t="str">
        <f t="shared" si="624"/>
        <v/>
      </c>
      <c r="AP354" s="26"/>
      <c r="AQ354" s="62" t="str">
        <f t="shared" si="658"/>
        <v/>
      </c>
      <c r="AR354" s="26"/>
      <c r="AS354" s="6">
        <f>'IP Rules'!F354</f>
        <v>0</v>
      </c>
      <c r="AT354" s="2"/>
      <c r="AU354" s="6">
        <f t="shared" si="659"/>
        <v>344</v>
      </c>
      <c r="AV354" s="2"/>
      <c r="AW354" s="46" t="str">
        <f>IF(ISBLANK('IP Rules'!L354),"",'IP Rules'!L354)</f>
        <v/>
      </c>
      <c r="AX354" s="2"/>
      <c r="AY354" s="52" t="str">
        <f t="shared" si="660"/>
        <v/>
      </c>
      <c r="AZ354" s="52" t="str">
        <f t="shared" si="661"/>
        <v/>
      </c>
      <c r="BA354" s="52" t="str">
        <f t="shared" si="662"/>
        <v/>
      </c>
      <c r="BB354" s="52" t="str">
        <f t="shared" si="663"/>
        <v/>
      </c>
      <c r="BC354" s="52" t="str">
        <f t="shared" si="664"/>
        <v/>
      </c>
      <c r="BD354" s="52" t="str">
        <f t="shared" si="665"/>
        <v/>
      </c>
      <c r="BE354" s="52" t="str">
        <f t="shared" si="666"/>
        <v/>
      </c>
      <c r="BF354" s="52" t="str">
        <f t="shared" si="667"/>
        <v/>
      </c>
      <c r="BG354" s="52" t="str">
        <f t="shared" si="668"/>
        <v/>
      </c>
      <c r="BH354" s="2"/>
      <c r="BI354" s="103" t="str">
        <f>IF(ISBLANK('IP Rules'!N354),"",'IP Rules'!N354)</f>
        <v/>
      </c>
      <c r="BJ354" s="110" t="str">
        <f t="shared" si="717"/>
        <v/>
      </c>
      <c r="BK354" s="109" t="str">
        <f t="shared" si="718"/>
        <v>MISSING</v>
      </c>
      <c r="BL354" s="109" t="str">
        <f t="shared" si="719"/>
        <v>MISSING</v>
      </c>
      <c r="BM354" s="109" t="str">
        <f t="shared" si="720"/>
        <v>MISSING</v>
      </c>
      <c r="BN354" s="110" t="str">
        <f t="shared" si="721"/>
        <v>ERROR</v>
      </c>
      <c r="BO354" s="111" t="str">
        <f t="shared" si="722"/>
        <v>ERROR</v>
      </c>
      <c r="BP354" s="111" t="str">
        <f t="shared" si="723"/>
        <v>ERROR</v>
      </c>
      <c r="BQ354" s="111" t="str">
        <f t="shared" si="724"/>
        <v>ERROR</v>
      </c>
      <c r="BR354" s="109" t="str">
        <f t="shared" si="725"/>
        <v>ERROR</v>
      </c>
      <c r="BS354" s="110" t="str">
        <f t="shared" si="726"/>
        <v>ERROR</v>
      </c>
      <c r="BT354" s="109" t="str">
        <f t="shared" si="669"/>
        <v>ERROR</v>
      </c>
      <c r="BU354" s="109" t="str">
        <f t="shared" si="670"/>
        <v>ERROR</v>
      </c>
      <c r="BV354" s="109" t="str">
        <f t="shared" si="671"/>
        <v>ERROR</v>
      </c>
      <c r="BW354" s="109" t="str">
        <f t="shared" si="672"/>
        <v>ERROR</v>
      </c>
      <c r="BX354" s="110" t="str">
        <f t="shared" si="727"/>
        <v>ERROR</v>
      </c>
      <c r="BY354" s="110" t="str">
        <f t="shared" si="715"/>
        <v/>
      </c>
      <c r="BZ354" s="117" t="str">
        <f t="shared" si="673"/>
        <v>OK</v>
      </c>
      <c r="CA354" s="104" t="str">
        <f t="shared" si="728"/>
        <v/>
      </c>
      <c r="CB354" s="104" t="str">
        <f t="shared" si="729"/>
        <v/>
      </c>
      <c r="CC354" s="104" t="str">
        <f t="shared" si="730"/>
        <v/>
      </c>
      <c r="CD354" s="109" t="str">
        <f t="shared" si="674"/>
        <v>FAILED CHECKS</v>
      </c>
      <c r="CE354" s="22"/>
      <c r="CF354" s="116" t="str">
        <f t="shared" si="731"/>
        <v>ERROR</v>
      </c>
      <c r="CG354" s="116" t="str">
        <f t="shared" si="732"/>
        <v>-</v>
      </c>
      <c r="CH354" s="116" t="str">
        <f t="shared" si="733"/>
        <v>-</v>
      </c>
      <c r="CI354" s="116" t="str">
        <f t="shared" si="734"/>
        <v>-</v>
      </c>
      <c r="CJ354" s="116">
        <f t="shared" si="675"/>
        <v>0</v>
      </c>
      <c r="CK354" s="116">
        <f t="shared" si="676"/>
        <v>0</v>
      </c>
      <c r="CL354" s="116">
        <f t="shared" si="677"/>
        <v>0</v>
      </c>
      <c r="CM354" s="116">
        <f t="shared" si="678"/>
        <v>0</v>
      </c>
      <c r="CN354" s="116">
        <f t="shared" si="679"/>
        <v>0</v>
      </c>
      <c r="CO354" s="116">
        <f t="shared" si="680"/>
        <v>0</v>
      </c>
      <c r="CP354" s="116">
        <f t="shared" si="681"/>
        <v>0</v>
      </c>
      <c r="CQ354" s="116">
        <f t="shared" si="682"/>
        <v>0</v>
      </c>
      <c r="CR354" s="116">
        <f t="shared" si="683"/>
        <v>0</v>
      </c>
      <c r="CS354" s="116">
        <f t="shared" si="684"/>
        <v>0</v>
      </c>
      <c r="CT354" s="116">
        <f t="shared" si="685"/>
        <v>0</v>
      </c>
      <c r="CU354" s="116">
        <f t="shared" si="686"/>
        <v>0</v>
      </c>
      <c r="CV354" s="116">
        <f t="shared" si="687"/>
        <v>0</v>
      </c>
      <c r="CW354" s="116">
        <f t="shared" si="688"/>
        <v>0</v>
      </c>
      <c r="CX354" s="116">
        <f t="shared" si="689"/>
        <v>0</v>
      </c>
      <c r="CY354" s="116">
        <f t="shared" si="690"/>
        <v>0</v>
      </c>
      <c r="CZ354" s="116">
        <f t="shared" si="691"/>
        <v>0</v>
      </c>
      <c r="DA354" s="116">
        <f t="shared" si="692"/>
        <v>0</v>
      </c>
      <c r="DB354" s="116">
        <f t="shared" si="693"/>
        <v>0</v>
      </c>
      <c r="DC354" s="116">
        <f t="shared" si="694"/>
        <v>0</v>
      </c>
      <c r="DD354" s="116">
        <f t="shared" si="695"/>
        <v>0</v>
      </c>
      <c r="DE354" s="116">
        <f t="shared" si="696"/>
        <v>0</v>
      </c>
      <c r="DF354" s="116">
        <f t="shared" si="697"/>
        <v>0</v>
      </c>
      <c r="DG354" s="116">
        <f t="shared" si="698"/>
        <v>0</v>
      </c>
      <c r="DH354" s="116">
        <f t="shared" si="699"/>
        <v>0</v>
      </c>
      <c r="DI354" s="116">
        <f t="shared" si="700"/>
        <v>0</v>
      </c>
      <c r="DJ354" s="116">
        <f t="shared" si="701"/>
        <v>0</v>
      </c>
      <c r="DK354" s="116">
        <f t="shared" si="702"/>
        <v>0</v>
      </c>
      <c r="DL354" s="116">
        <f t="shared" si="703"/>
        <v>0</v>
      </c>
      <c r="DM354" s="116">
        <f t="shared" si="704"/>
        <v>0</v>
      </c>
      <c r="DN354" s="116">
        <f t="shared" si="705"/>
        <v>0</v>
      </c>
      <c r="DO354" s="116">
        <f t="shared" si="706"/>
        <v>0</v>
      </c>
      <c r="DP354" s="116">
        <f t="shared" si="707"/>
        <v>0</v>
      </c>
      <c r="DQ354" s="116">
        <f t="shared" si="708"/>
        <v>0</v>
      </c>
      <c r="DR354" s="116">
        <f t="shared" si="709"/>
        <v>0</v>
      </c>
      <c r="DS354" s="116">
        <f t="shared" si="710"/>
        <v>0</v>
      </c>
      <c r="DT354" s="116">
        <f t="shared" si="716"/>
        <v>0</v>
      </c>
      <c r="DU354" s="116">
        <f t="shared" si="711"/>
        <v>0</v>
      </c>
      <c r="DV354" s="116">
        <f t="shared" si="735"/>
        <v>0</v>
      </c>
      <c r="DW354" s="116">
        <f t="shared" si="736"/>
        <v>0</v>
      </c>
      <c r="DX354" s="114" t="b">
        <f t="shared" si="625"/>
        <v>0</v>
      </c>
      <c r="DY354" s="116" t="str">
        <f t="shared" si="712"/>
        <v>FAILED CHECKS</v>
      </c>
      <c r="DZ354" s="2"/>
      <c r="EA354" s="105" t="str">
        <f t="shared" si="626"/>
        <v/>
      </c>
      <c r="EB354" s="2"/>
      <c r="EC354" s="105" t="str">
        <f t="shared" si="627"/>
        <v/>
      </c>
      <c r="ED354" s="2"/>
      <c r="EE354" s="105" t="str">
        <f t="shared" si="628"/>
        <v/>
      </c>
      <c r="EF354" s="2"/>
      <c r="EG354" s="6">
        <f t="shared" si="714"/>
        <v>344</v>
      </c>
      <c r="EH354" s="2"/>
      <c r="EI354" s="29" t="str">
        <f>IF(ISBLANK('IP Rules'!P354),"",'IP Rules'!P354)</f>
        <v/>
      </c>
      <c r="EJ354" s="2"/>
      <c r="EK354" s="29" t="str">
        <f>IF(ISBLANK('IP Rules'!R354),"",'IP Rules'!R354)</f>
        <v/>
      </c>
      <c r="EL354" s="2"/>
      <c r="EM354" s="29" t="str">
        <f>IF(ISBLANK('IP Rules'!T354),"",'IP Rules'!T354)</f>
        <v/>
      </c>
      <c r="EN354" s="2"/>
      <c r="EO354" s="7" t="str">
        <f t="shared" si="619"/>
        <v>NO</v>
      </c>
      <c r="EP354" s="7" t="str">
        <f t="shared" si="620"/>
        <v>NO</v>
      </c>
      <c r="EQ354" s="7" t="str">
        <f t="shared" si="621"/>
        <v/>
      </c>
      <c r="ER354" s="7" t="str">
        <f t="shared" si="622"/>
        <v/>
      </c>
      <c r="ES354" s="7" t="str">
        <f>IF(AND(ISNUMBER('IP Rules'!R354),'IP Rules'!R354&gt;=0,'IP Rules'!R354&lt;=65535),"GOOD","BAD")</f>
        <v>BAD</v>
      </c>
      <c r="ET354" s="7" t="str">
        <f>IF(OR(AND(ISNUMBER('IP Rules'!T354),'IP Rules'!T354&gt;=1,'IP Rules'!T354&lt;=65535,'IP Rules'!R354&lt;'IP Rules'!T354),'IP Rules'!T354=""),"GOOD","BAD")</f>
        <v>GOOD</v>
      </c>
      <c r="EU354" s="9" t="str">
        <f t="shared" si="623"/>
        <v/>
      </c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</row>
    <row r="355" spans="1:211" ht="15.75" thickBot="1">
      <c r="A355" s="2"/>
      <c r="B355" s="6">
        <f t="shared" si="713"/>
        <v>345</v>
      </c>
      <c r="C355" s="2"/>
      <c r="D355" s="48" t="str">
        <f>IF(ISBLANK('IP Rules'!H355),"",'IP Rules'!H355)</f>
        <v/>
      </c>
      <c r="E355" s="52" t="str">
        <f t="shared" si="629"/>
        <v/>
      </c>
      <c r="F355" s="52" t="str">
        <f t="shared" si="630"/>
        <v/>
      </c>
      <c r="G355" s="52" t="str">
        <f t="shared" si="631"/>
        <v/>
      </c>
      <c r="H355" s="52" t="str">
        <f t="shared" si="632"/>
        <v/>
      </c>
      <c r="I355" s="52" t="str">
        <f t="shared" si="633"/>
        <v/>
      </c>
      <c r="J355" s="52" t="str">
        <f t="shared" si="634"/>
        <v/>
      </c>
      <c r="K355" s="52" t="str">
        <f t="shared" si="635"/>
        <v/>
      </c>
      <c r="L355" s="52" t="str">
        <f t="shared" si="636"/>
        <v/>
      </c>
      <c r="M355" s="2"/>
      <c r="N355" s="52" t="str">
        <f t="shared" si="637"/>
        <v/>
      </c>
      <c r="O355" s="2"/>
      <c r="P355" s="103" t="str">
        <f>IF(UPPER('IP Rules'!H355)="ANY","",IF(LEN(TRIM('IP Rules'!J355))=0,"",'IP Rules'!J355))</f>
        <v/>
      </c>
      <c r="Q355" s="7" t="str">
        <f t="shared" si="638"/>
        <v/>
      </c>
      <c r="R355" s="109" t="str">
        <f t="shared" si="639"/>
        <v>MISSING</v>
      </c>
      <c r="S355" s="109" t="str">
        <f t="shared" si="640"/>
        <v>MISSING</v>
      </c>
      <c r="T355" s="109" t="str">
        <f t="shared" si="641"/>
        <v>MISSING</v>
      </c>
      <c r="U355" s="110" t="str">
        <f t="shared" si="642"/>
        <v>ERROR</v>
      </c>
      <c r="V355" s="111" t="str">
        <f t="shared" si="643"/>
        <v>ERROR</v>
      </c>
      <c r="W355" s="111" t="str">
        <f t="shared" si="644"/>
        <v>ERROR</v>
      </c>
      <c r="X355" s="111" t="str">
        <f t="shared" si="645"/>
        <v>ERROR</v>
      </c>
      <c r="Y355" s="109" t="str">
        <f t="shared" si="646"/>
        <v>ERROR</v>
      </c>
      <c r="Z355" s="110" t="str">
        <f t="shared" si="647"/>
        <v>ERROR</v>
      </c>
      <c r="AA355" s="109" t="str">
        <f t="shared" si="648"/>
        <v>ERROR</v>
      </c>
      <c r="AB355" s="109" t="str">
        <f t="shared" si="649"/>
        <v>ERROR</v>
      </c>
      <c r="AC355" s="109" t="str">
        <f t="shared" si="650"/>
        <v>ERROR</v>
      </c>
      <c r="AD355" s="109" t="str">
        <f t="shared" si="651"/>
        <v>ERROR</v>
      </c>
      <c r="AE355" s="110" t="str">
        <f t="shared" si="652"/>
        <v>ERROR</v>
      </c>
      <c r="AF355" s="7" t="str">
        <f t="shared" si="653"/>
        <v/>
      </c>
      <c r="AG355" s="104" t="str">
        <f t="shared" si="654"/>
        <v/>
      </c>
      <c r="AH355" s="104" t="str">
        <f t="shared" si="655"/>
        <v/>
      </c>
      <c r="AI355" s="104" t="str">
        <f t="shared" si="656"/>
        <v/>
      </c>
      <c r="AJ355" s="114" t="str">
        <f>IF(AND(Q355&lt;&gt;"ERROR",UPPER('IP Rules'!D355)="GLOBAL",UPPER(N355)="ANY"),"All_IPs","")</f>
        <v/>
      </c>
      <c r="AK355" s="114" t="str">
        <f>IF(AND(Q355&lt;&gt;"ERROR",UPPER('IP Rules'!D355)="NATIONAL",UPPER(N355)="ANY"),"GRP_ALL_CNSP_SUBNETS","")</f>
        <v/>
      </c>
      <c r="AL355" s="104" t="str">
        <f>IF(LEN(TRIM(D355))=0,"",IF(AND(Q355&lt;&gt;"ERROR",UPPER('IP Rules'!H355)&lt;&gt;"ANY"),AI355&amp;N355&amp;"_"&amp;AG355,""))</f>
        <v/>
      </c>
      <c r="AM355" s="109" t="str">
        <f t="shared" si="657"/>
        <v>FAILED CHECKS</v>
      </c>
      <c r="AN355" s="2"/>
      <c r="AO355" s="62" t="str">
        <f t="shared" si="624"/>
        <v/>
      </c>
      <c r="AP355" s="26"/>
      <c r="AQ355" s="62" t="str">
        <f t="shared" si="658"/>
        <v/>
      </c>
      <c r="AR355" s="26"/>
      <c r="AS355" s="6">
        <f>'IP Rules'!F355</f>
        <v>0</v>
      </c>
      <c r="AT355" s="2"/>
      <c r="AU355" s="6">
        <f t="shared" si="659"/>
        <v>345</v>
      </c>
      <c r="AV355" s="2"/>
      <c r="AW355" s="46" t="str">
        <f>IF(ISBLANK('IP Rules'!L355),"",'IP Rules'!L355)</f>
        <v/>
      </c>
      <c r="AX355" s="2"/>
      <c r="AY355" s="52" t="str">
        <f t="shared" si="660"/>
        <v/>
      </c>
      <c r="AZ355" s="52" t="str">
        <f t="shared" si="661"/>
        <v/>
      </c>
      <c r="BA355" s="52" t="str">
        <f t="shared" si="662"/>
        <v/>
      </c>
      <c r="BB355" s="52" t="str">
        <f t="shared" si="663"/>
        <v/>
      </c>
      <c r="BC355" s="52" t="str">
        <f t="shared" si="664"/>
        <v/>
      </c>
      <c r="BD355" s="52" t="str">
        <f t="shared" si="665"/>
        <v/>
      </c>
      <c r="BE355" s="52" t="str">
        <f t="shared" si="666"/>
        <v/>
      </c>
      <c r="BF355" s="52" t="str">
        <f t="shared" si="667"/>
        <v/>
      </c>
      <c r="BG355" s="52" t="str">
        <f t="shared" si="668"/>
        <v/>
      </c>
      <c r="BH355" s="2"/>
      <c r="BI355" s="103" t="str">
        <f>IF(ISBLANK('IP Rules'!N355),"",'IP Rules'!N355)</f>
        <v/>
      </c>
      <c r="BJ355" s="110" t="str">
        <f t="shared" si="717"/>
        <v/>
      </c>
      <c r="BK355" s="109" t="str">
        <f t="shared" si="718"/>
        <v>MISSING</v>
      </c>
      <c r="BL355" s="109" t="str">
        <f t="shared" si="719"/>
        <v>MISSING</v>
      </c>
      <c r="BM355" s="109" t="str">
        <f t="shared" si="720"/>
        <v>MISSING</v>
      </c>
      <c r="BN355" s="110" t="str">
        <f t="shared" si="721"/>
        <v>ERROR</v>
      </c>
      <c r="BO355" s="111" t="str">
        <f t="shared" si="722"/>
        <v>ERROR</v>
      </c>
      <c r="BP355" s="111" t="str">
        <f t="shared" si="723"/>
        <v>ERROR</v>
      </c>
      <c r="BQ355" s="111" t="str">
        <f t="shared" si="724"/>
        <v>ERROR</v>
      </c>
      <c r="BR355" s="109" t="str">
        <f t="shared" si="725"/>
        <v>ERROR</v>
      </c>
      <c r="BS355" s="110" t="str">
        <f t="shared" si="726"/>
        <v>ERROR</v>
      </c>
      <c r="BT355" s="109" t="str">
        <f t="shared" si="669"/>
        <v>ERROR</v>
      </c>
      <c r="BU355" s="109" t="str">
        <f t="shared" si="670"/>
        <v>ERROR</v>
      </c>
      <c r="BV355" s="109" t="str">
        <f t="shared" si="671"/>
        <v>ERROR</v>
      </c>
      <c r="BW355" s="109" t="str">
        <f t="shared" si="672"/>
        <v>ERROR</v>
      </c>
      <c r="BX355" s="110" t="str">
        <f t="shared" si="727"/>
        <v>ERROR</v>
      </c>
      <c r="BY355" s="110" t="str">
        <f t="shared" si="715"/>
        <v/>
      </c>
      <c r="BZ355" s="117" t="str">
        <f t="shared" si="673"/>
        <v>OK</v>
      </c>
      <c r="CA355" s="104" t="str">
        <f t="shared" si="728"/>
        <v/>
      </c>
      <c r="CB355" s="104" t="str">
        <f t="shared" si="729"/>
        <v/>
      </c>
      <c r="CC355" s="104" t="str">
        <f t="shared" si="730"/>
        <v/>
      </c>
      <c r="CD355" s="109" t="str">
        <f t="shared" si="674"/>
        <v>FAILED CHECKS</v>
      </c>
      <c r="CE355" s="22"/>
      <c r="CF355" s="116" t="str">
        <f t="shared" si="731"/>
        <v>ERROR</v>
      </c>
      <c r="CG355" s="116" t="str">
        <f t="shared" si="732"/>
        <v>-</v>
      </c>
      <c r="CH355" s="116" t="str">
        <f t="shared" si="733"/>
        <v>-</v>
      </c>
      <c r="CI355" s="116" t="str">
        <f t="shared" si="734"/>
        <v>-</v>
      </c>
      <c r="CJ355" s="116">
        <f t="shared" si="675"/>
        <v>0</v>
      </c>
      <c r="CK355" s="116">
        <f t="shared" si="676"/>
        <v>0</v>
      </c>
      <c r="CL355" s="116">
        <f t="shared" si="677"/>
        <v>0</v>
      </c>
      <c r="CM355" s="116">
        <f t="shared" si="678"/>
        <v>0</v>
      </c>
      <c r="CN355" s="116">
        <f t="shared" si="679"/>
        <v>0</v>
      </c>
      <c r="CO355" s="116">
        <f t="shared" si="680"/>
        <v>0</v>
      </c>
      <c r="CP355" s="116">
        <f t="shared" si="681"/>
        <v>0</v>
      </c>
      <c r="CQ355" s="116">
        <f t="shared" si="682"/>
        <v>0</v>
      </c>
      <c r="CR355" s="116">
        <f t="shared" si="683"/>
        <v>0</v>
      </c>
      <c r="CS355" s="116">
        <f t="shared" si="684"/>
        <v>0</v>
      </c>
      <c r="CT355" s="116">
        <f t="shared" si="685"/>
        <v>0</v>
      </c>
      <c r="CU355" s="116">
        <f t="shared" si="686"/>
        <v>0</v>
      </c>
      <c r="CV355" s="116">
        <f t="shared" si="687"/>
        <v>0</v>
      </c>
      <c r="CW355" s="116">
        <f t="shared" si="688"/>
        <v>0</v>
      </c>
      <c r="CX355" s="116">
        <f t="shared" si="689"/>
        <v>0</v>
      </c>
      <c r="CY355" s="116">
        <f t="shared" si="690"/>
        <v>0</v>
      </c>
      <c r="CZ355" s="116">
        <f t="shared" si="691"/>
        <v>0</v>
      </c>
      <c r="DA355" s="116">
        <f t="shared" si="692"/>
        <v>0</v>
      </c>
      <c r="DB355" s="116">
        <f t="shared" si="693"/>
        <v>0</v>
      </c>
      <c r="DC355" s="116">
        <f t="shared" si="694"/>
        <v>0</v>
      </c>
      <c r="DD355" s="116">
        <f t="shared" si="695"/>
        <v>0</v>
      </c>
      <c r="DE355" s="116">
        <f t="shared" si="696"/>
        <v>0</v>
      </c>
      <c r="DF355" s="116">
        <f t="shared" si="697"/>
        <v>0</v>
      </c>
      <c r="DG355" s="116">
        <f t="shared" si="698"/>
        <v>0</v>
      </c>
      <c r="DH355" s="116">
        <f t="shared" si="699"/>
        <v>0</v>
      </c>
      <c r="DI355" s="116">
        <f t="shared" si="700"/>
        <v>0</v>
      </c>
      <c r="DJ355" s="116">
        <f t="shared" si="701"/>
        <v>0</v>
      </c>
      <c r="DK355" s="116">
        <f t="shared" si="702"/>
        <v>0</v>
      </c>
      <c r="DL355" s="116">
        <f t="shared" si="703"/>
        <v>0</v>
      </c>
      <c r="DM355" s="116">
        <f t="shared" si="704"/>
        <v>0</v>
      </c>
      <c r="DN355" s="116">
        <f t="shared" si="705"/>
        <v>0</v>
      </c>
      <c r="DO355" s="116">
        <f t="shared" si="706"/>
        <v>0</v>
      </c>
      <c r="DP355" s="116">
        <f t="shared" si="707"/>
        <v>0</v>
      </c>
      <c r="DQ355" s="116">
        <f t="shared" si="708"/>
        <v>0</v>
      </c>
      <c r="DR355" s="116">
        <f t="shared" si="709"/>
        <v>0</v>
      </c>
      <c r="DS355" s="116">
        <f t="shared" si="710"/>
        <v>0</v>
      </c>
      <c r="DT355" s="116">
        <f t="shared" si="716"/>
        <v>0</v>
      </c>
      <c r="DU355" s="116">
        <f t="shared" si="711"/>
        <v>0</v>
      </c>
      <c r="DV355" s="116">
        <f t="shared" si="735"/>
        <v>0</v>
      </c>
      <c r="DW355" s="116">
        <f t="shared" si="736"/>
        <v>0</v>
      </c>
      <c r="DX355" s="114" t="b">
        <f t="shared" si="625"/>
        <v>0</v>
      </c>
      <c r="DY355" s="116" t="str">
        <f t="shared" si="712"/>
        <v>FAILED CHECKS</v>
      </c>
      <c r="DZ355" s="2"/>
      <c r="EA355" s="105" t="str">
        <f t="shared" si="626"/>
        <v/>
      </c>
      <c r="EB355" s="2"/>
      <c r="EC355" s="105" t="str">
        <f t="shared" si="627"/>
        <v/>
      </c>
      <c r="ED355" s="2"/>
      <c r="EE355" s="105" t="str">
        <f t="shared" si="628"/>
        <v/>
      </c>
      <c r="EF355" s="2"/>
      <c r="EG355" s="6">
        <f t="shared" si="714"/>
        <v>345</v>
      </c>
      <c r="EH355" s="2"/>
      <c r="EI355" s="29" t="str">
        <f>IF(ISBLANK('IP Rules'!P355),"",'IP Rules'!P355)</f>
        <v/>
      </c>
      <c r="EJ355" s="2"/>
      <c r="EK355" s="29" t="str">
        <f>IF(ISBLANK('IP Rules'!R355),"",'IP Rules'!R355)</f>
        <v/>
      </c>
      <c r="EL355" s="2"/>
      <c r="EM355" s="29" t="str">
        <f>IF(ISBLANK('IP Rules'!T355),"",'IP Rules'!T355)</f>
        <v/>
      </c>
      <c r="EN355" s="2"/>
      <c r="EO355" s="7" t="str">
        <f t="shared" si="619"/>
        <v>NO</v>
      </c>
      <c r="EP355" s="7" t="str">
        <f t="shared" si="620"/>
        <v>NO</v>
      </c>
      <c r="EQ355" s="7" t="str">
        <f t="shared" si="621"/>
        <v/>
      </c>
      <c r="ER355" s="7" t="str">
        <f t="shared" si="622"/>
        <v/>
      </c>
      <c r="ES355" s="7" t="str">
        <f>IF(AND(ISNUMBER('IP Rules'!R355),'IP Rules'!R355&gt;=0,'IP Rules'!R355&lt;=65535),"GOOD","BAD")</f>
        <v>BAD</v>
      </c>
      <c r="ET355" s="7" t="str">
        <f>IF(OR(AND(ISNUMBER('IP Rules'!T355),'IP Rules'!T355&gt;=1,'IP Rules'!T355&lt;=65535,'IP Rules'!R355&lt;'IP Rules'!T355),'IP Rules'!T355=""),"GOOD","BAD")</f>
        <v>GOOD</v>
      </c>
      <c r="EU355" s="9" t="str">
        <f t="shared" si="623"/>
        <v/>
      </c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</row>
    <row r="356" spans="1:211" ht="15.75" thickBot="1">
      <c r="A356" s="2"/>
      <c r="B356" s="6">
        <f t="shared" si="713"/>
        <v>346</v>
      </c>
      <c r="C356" s="2"/>
      <c r="D356" s="48" t="str">
        <f>IF(ISBLANK('IP Rules'!H356),"",'IP Rules'!H356)</f>
        <v/>
      </c>
      <c r="E356" s="52" t="str">
        <f t="shared" si="629"/>
        <v/>
      </c>
      <c r="F356" s="52" t="str">
        <f t="shared" si="630"/>
        <v/>
      </c>
      <c r="G356" s="52" t="str">
        <f t="shared" si="631"/>
        <v/>
      </c>
      <c r="H356" s="52" t="str">
        <f t="shared" si="632"/>
        <v/>
      </c>
      <c r="I356" s="52" t="str">
        <f t="shared" si="633"/>
        <v/>
      </c>
      <c r="J356" s="52" t="str">
        <f t="shared" si="634"/>
        <v/>
      </c>
      <c r="K356" s="52" t="str">
        <f t="shared" si="635"/>
        <v/>
      </c>
      <c r="L356" s="52" t="str">
        <f t="shared" si="636"/>
        <v/>
      </c>
      <c r="M356" s="2"/>
      <c r="N356" s="52" t="str">
        <f t="shared" si="637"/>
        <v/>
      </c>
      <c r="O356" s="2"/>
      <c r="P356" s="103" t="str">
        <f>IF(UPPER('IP Rules'!H356)="ANY","",IF(LEN(TRIM('IP Rules'!J356))=0,"",'IP Rules'!J356))</f>
        <v/>
      </c>
      <c r="Q356" s="7" t="str">
        <f t="shared" si="638"/>
        <v/>
      </c>
      <c r="R356" s="109" t="str">
        <f t="shared" si="639"/>
        <v>MISSING</v>
      </c>
      <c r="S356" s="109" t="str">
        <f t="shared" si="640"/>
        <v>MISSING</v>
      </c>
      <c r="T356" s="109" t="str">
        <f t="shared" si="641"/>
        <v>MISSING</v>
      </c>
      <c r="U356" s="110" t="str">
        <f t="shared" si="642"/>
        <v>ERROR</v>
      </c>
      <c r="V356" s="111" t="str">
        <f t="shared" si="643"/>
        <v>ERROR</v>
      </c>
      <c r="W356" s="111" t="str">
        <f t="shared" si="644"/>
        <v>ERROR</v>
      </c>
      <c r="X356" s="111" t="str">
        <f t="shared" si="645"/>
        <v>ERROR</v>
      </c>
      <c r="Y356" s="109" t="str">
        <f t="shared" si="646"/>
        <v>ERROR</v>
      </c>
      <c r="Z356" s="110" t="str">
        <f t="shared" si="647"/>
        <v>ERROR</v>
      </c>
      <c r="AA356" s="109" t="str">
        <f t="shared" si="648"/>
        <v>ERROR</v>
      </c>
      <c r="AB356" s="109" t="str">
        <f t="shared" si="649"/>
        <v>ERROR</v>
      </c>
      <c r="AC356" s="109" t="str">
        <f t="shared" si="650"/>
        <v>ERROR</v>
      </c>
      <c r="AD356" s="109" t="str">
        <f t="shared" si="651"/>
        <v>ERROR</v>
      </c>
      <c r="AE356" s="110" t="str">
        <f t="shared" si="652"/>
        <v>ERROR</v>
      </c>
      <c r="AF356" s="7" t="str">
        <f t="shared" si="653"/>
        <v/>
      </c>
      <c r="AG356" s="104" t="str">
        <f t="shared" si="654"/>
        <v/>
      </c>
      <c r="AH356" s="104" t="str">
        <f t="shared" si="655"/>
        <v/>
      </c>
      <c r="AI356" s="104" t="str">
        <f t="shared" si="656"/>
        <v/>
      </c>
      <c r="AJ356" s="114" t="str">
        <f>IF(AND(Q356&lt;&gt;"ERROR",UPPER('IP Rules'!D356)="GLOBAL",UPPER(N356)="ANY"),"All_IPs","")</f>
        <v/>
      </c>
      <c r="AK356" s="114" t="str">
        <f>IF(AND(Q356&lt;&gt;"ERROR",UPPER('IP Rules'!D356)="NATIONAL",UPPER(N356)="ANY"),"GRP_ALL_CNSP_SUBNETS","")</f>
        <v/>
      </c>
      <c r="AL356" s="104" t="str">
        <f>IF(LEN(TRIM(D356))=0,"",IF(AND(Q356&lt;&gt;"ERROR",UPPER('IP Rules'!H356)&lt;&gt;"ANY"),AI356&amp;N356&amp;"_"&amp;AG356,""))</f>
        <v/>
      </c>
      <c r="AM356" s="109" t="str">
        <f t="shared" si="657"/>
        <v>FAILED CHECKS</v>
      </c>
      <c r="AN356" s="2"/>
      <c r="AO356" s="62" t="str">
        <f t="shared" si="624"/>
        <v/>
      </c>
      <c r="AP356" s="26"/>
      <c r="AQ356" s="62" t="str">
        <f t="shared" si="658"/>
        <v/>
      </c>
      <c r="AR356" s="26"/>
      <c r="AS356" s="6">
        <f>'IP Rules'!F356</f>
        <v>0</v>
      </c>
      <c r="AT356" s="2"/>
      <c r="AU356" s="6">
        <f t="shared" si="659"/>
        <v>346</v>
      </c>
      <c r="AV356" s="2"/>
      <c r="AW356" s="46" t="str">
        <f>IF(ISBLANK('IP Rules'!L356),"",'IP Rules'!L356)</f>
        <v/>
      </c>
      <c r="AX356" s="2"/>
      <c r="AY356" s="52" t="str">
        <f t="shared" si="660"/>
        <v/>
      </c>
      <c r="AZ356" s="52" t="str">
        <f t="shared" si="661"/>
        <v/>
      </c>
      <c r="BA356" s="52" t="str">
        <f t="shared" si="662"/>
        <v/>
      </c>
      <c r="BB356" s="52" t="str">
        <f t="shared" si="663"/>
        <v/>
      </c>
      <c r="BC356" s="52" t="str">
        <f t="shared" si="664"/>
        <v/>
      </c>
      <c r="BD356" s="52" t="str">
        <f t="shared" si="665"/>
        <v/>
      </c>
      <c r="BE356" s="52" t="str">
        <f t="shared" si="666"/>
        <v/>
      </c>
      <c r="BF356" s="52" t="str">
        <f t="shared" si="667"/>
        <v/>
      </c>
      <c r="BG356" s="52" t="str">
        <f t="shared" si="668"/>
        <v/>
      </c>
      <c r="BH356" s="2"/>
      <c r="BI356" s="103" t="str">
        <f>IF(ISBLANK('IP Rules'!N356),"",'IP Rules'!N356)</f>
        <v/>
      </c>
      <c r="BJ356" s="110" t="str">
        <f t="shared" si="717"/>
        <v/>
      </c>
      <c r="BK356" s="109" t="str">
        <f t="shared" si="718"/>
        <v>MISSING</v>
      </c>
      <c r="BL356" s="109" t="str">
        <f t="shared" si="719"/>
        <v>MISSING</v>
      </c>
      <c r="BM356" s="109" t="str">
        <f t="shared" si="720"/>
        <v>MISSING</v>
      </c>
      <c r="BN356" s="110" t="str">
        <f t="shared" si="721"/>
        <v>ERROR</v>
      </c>
      <c r="BO356" s="111" t="str">
        <f t="shared" si="722"/>
        <v>ERROR</v>
      </c>
      <c r="BP356" s="111" t="str">
        <f t="shared" si="723"/>
        <v>ERROR</v>
      </c>
      <c r="BQ356" s="111" t="str">
        <f t="shared" si="724"/>
        <v>ERROR</v>
      </c>
      <c r="BR356" s="109" t="str">
        <f t="shared" si="725"/>
        <v>ERROR</v>
      </c>
      <c r="BS356" s="110" t="str">
        <f t="shared" si="726"/>
        <v>ERROR</v>
      </c>
      <c r="BT356" s="109" t="str">
        <f t="shared" si="669"/>
        <v>ERROR</v>
      </c>
      <c r="BU356" s="109" t="str">
        <f t="shared" si="670"/>
        <v>ERROR</v>
      </c>
      <c r="BV356" s="109" t="str">
        <f t="shared" si="671"/>
        <v>ERROR</v>
      </c>
      <c r="BW356" s="109" t="str">
        <f t="shared" si="672"/>
        <v>ERROR</v>
      </c>
      <c r="BX356" s="110" t="str">
        <f t="shared" si="727"/>
        <v>ERROR</v>
      </c>
      <c r="BY356" s="110" t="str">
        <f t="shared" si="715"/>
        <v/>
      </c>
      <c r="BZ356" s="117" t="str">
        <f t="shared" si="673"/>
        <v>OK</v>
      </c>
      <c r="CA356" s="104" t="str">
        <f t="shared" si="728"/>
        <v/>
      </c>
      <c r="CB356" s="104" t="str">
        <f t="shared" si="729"/>
        <v/>
      </c>
      <c r="CC356" s="104" t="str">
        <f t="shared" si="730"/>
        <v/>
      </c>
      <c r="CD356" s="109" t="str">
        <f t="shared" si="674"/>
        <v>FAILED CHECKS</v>
      </c>
      <c r="CE356" s="22"/>
      <c r="CF356" s="116" t="str">
        <f t="shared" si="731"/>
        <v>ERROR</v>
      </c>
      <c r="CG356" s="116" t="str">
        <f t="shared" si="732"/>
        <v>-</v>
      </c>
      <c r="CH356" s="116" t="str">
        <f t="shared" si="733"/>
        <v>-</v>
      </c>
      <c r="CI356" s="116" t="str">
        <f t="shared" si="734"/>
        <v>-</v>
      </c>
      <c r="CJ356" s="116">
        <f t="shared" si="675"/>
        <v>0</v>
      </c>
      <c r="CK356" s="116">
        <f t="shared" si="676"/>
        <v>0</v>
      </c>
      <c r="CL356" s="116">
        <f t="shared" si="677"/>
        <v>0</v>
      </c>
      <c r="CM356" s="116">
        <f t="shared" si="678"/>
        <v>0</v>
      </c>
      <c r="CN356" s="116">
        <f t="shared" si="679"/>
        <v>0</v>
      </c>
      <c r="CO356" s="116">
        <f t="shared" si="680"/>
        <v>0</v>
      </c>
      <c r="CP356" s="116">
        <f t="shared" si="681"/>
        <v>0</v>
      </c>
      <c r="CQ356" s="116">
        <f t="shared" si="682"/>
        <v>0</v>
      </c>
      <c r="CR356" s="116">
        <f t="shared" si="683"/>
        <v>0</v>
      </c>
      <c r="CS356" s="116">
        <f t="shared" si="684"/>
        <v>0</v>
      </c>
      <c r="CT356" s="116">
        <f t="shared" si="685"/>
        <v>0</v>
      </c>
      <c r="CU356" s="116">
        <f t="shared" si="686"/>
        <v>0</v>
      </c>
      <c r="CV356" s="116">
        <f t="shared" si="687"/>
        <v>0</v>
      </c>
      <c r="CW356" s="116">
        <f t="shared" si="688"/>
        <v>0</v>
      </c>
      <c r="CX356" s="116">
        <f t="shared" si="689"/>
        <v>0</v>
      </c>
      <c r="CY356" s="116">
        <f t="shared" si="690"/>
        <v>0</v>
      </c>
      <c r="CZ356" s="116">
        <f t="shared" si="691"/>
        <v>0</v>
      </c>
      <c r="DA356" s="116">
        <f t="shared" si="692"/>
        <v>0</v>
      </c>
      <c r="DB356" s="116">
        <f t="shared" si="693"/>
        <v>0</v>
      </c>
      <c r="DC356" s="116">
        <f t="shared" si="694"/>
        <v>0</v>
      </c>
      <c r="DD356" s="116">
        <f t="shared" si="695"/>
        <v>0</v>
      </c>
      <c r="DE356" s="116">
        <f t="shared" si="696"/>
        <v>0</v>
      </c>
      <c r="DF356" s="116">
        <f t="shared" si="697"/>
        <v>0</v>
      </c>
      <c r="DG356" s="116">
        <f t="shared" si="698"/>
        <v>0</v>
      </c>
      <c r="DH356" s="116">
        <f t="shared" si="699"/>
        <v>0</v>
      </c>
      <c r="DI356" s="116">
        <f t="shared" si="700"/>
        <v>0</v>
      </c>
      <c r="DJ356" s="116">
        <f t="shared" si="701"/>
        <v>0</v>
      </c>
      <c r="DK356" s="116">
        <f t="shared" si="702"/>
        <v>0</v>
      </c>
      <c r="DL356" s="116">
        <f t="shared" si="703"/>
        <v>0</v>
      </c>
      <c r="DM356" s="116">
        <f t="shared" si="704"/>
        <v>0</v>
      </c>
      <c r="DN356" s="116">
        <f t="shared" si="705"/>
        <v>0</v>
      </c>
      <c r="DO356" s="116">
        <f t="shared" si="706"/>
        <v>0</v>
      </c>
      <c r="DP356" s="116">
        <f t="shared" si="707"/>
        <v>0</v>
      </c>
      <c r="DQ356" s="116">
        <f t="shared" si="708"/>
        <v>0</v>
      </c>
      <c r="DR356" s="116">
        <f t="shared" si="709"/>
        <v>0</v>
      </c>
      <c r="DS356" s="116">
        <f t="shared" si="710"/>
        <v>0</v>
      </c>
      <c r="DT356" s="116">
        <f t="shared" si="716"/>
        <v>0</v>
      </c>
      <c r="DU356" s="116">
        <f t="shared" si="711"/>
        <v>0</v>
      </c>
      <c r="DV356" s="116">
        <f t="shared" si="735"/>
        <v>0</v>
      </c>
      <c r="DW356" s="116">
        <f t="shared" si="736"/>
        <v>0</v>
      </c>
      <c r="DX356" s="114" t="b">
        <f t="shared" si="625"/>
        <v>0</v>
      </c>
      <c r="DY356" s="116" t="str">
        <f t="shared" si="712"/>
        <v>FAILED CHECKS</v>
      </c>
      <c r="DZ356" s="2"/>
      <c r="EA356" s="105" t="str">
        <f t="shared" si="626"/>
        <v/>
      </c>
      <c r="EB356" s="2"/>
      <c r="EC356" s="105" t="str">
        <f t="shared" si="627"/>
        <v/>
      </c>
      <c r="ED356" s="2"/>
      <c r="EE356" s="105" t="str">
        <f t="shared" si="628"/>
        <v/>
      </c>
      <c r="EF356" s="2"/>
      <c r="EG356" s="6">
        <f t="shared" si="714"/>
        <v>346</v>
      </c>
      <c r="EH356" s="2"/>
      <c r="EI356" s="29" t="str">
        <f>IF(ISBLANK('IP Rules'!P356),"",'IP Rules'!P356)</f>
        <v/>
      </c>
      <c r="EJ356" s="2"/>
      <c r="EK356" s="29" t="str">
        <f>IF(ISBLANK('IP Rules'!R356),"",'IP Rules'!R356)</f>
        <v/>
      </c>
      <c r="EL356" s="2"/>
      <c r="EM356" s="29" t="str">
        <f>IF(ISBLANK('IP Rules'!T356),"",'IP Rules'!T356)</f>
        <v/>
      </c>
      <c r="EN356" s="2"/>
      <c r="EO356" s="7" t="str">
        <f t="shared" si="619"/>
        <v>NO</v>
      </c>
      <c r="EP356" s="7" t="str">
        <f t="shared" si="620"/>
        <v>NO</v>
      </c>
      <c r="EQ356" s="7" t="str">
        <f t="shared" si="621"/>
        <v/>
      </c>
      <c r="ER356" s="7" t="str">
        <f t="shared" si="622"/>
        <v/>
      </c>
      <c r="ES356" s="7" t="str">
        <f>IF(AND(ISNUMBER('IP Rules'!R356),'IP Rules'!R356&gt;=0,'IP Rules'!R356&lt;=65535),"GOOD","BAD")</f>
        <v>BAD</v>
      </c>
      <c r="ET356" s="7" t="str">
        <f>IF(OR(AND(ISNUMBER('IP Rules'!T356),'IP Rules'!T356&gt;=1,'IP Rules'!T356&lt;=65535,'IP Rules'!R356&lt;'IP Rules'!T356),'IP Rules'!T356=""),"GOOD","BAD")</f>
        <v>GOOD</v>
      </c>
      <c r="EU356" s="9" t="str">
        <f t="shared" si="623"/>
        <v/>
      </c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</row>
    <row r="357" spans="1:211" ht="15.75" thickBot="1">
      <c r="A357" s="2"/>
      <c r="B357" s="6">
        <f t="shared" si="713"/>
        <v>347</v>
      </c>
      <c r="C357" s="2"/>
      <c r="D357" s="48" t="str">
        <f>IF(ISBLANK('IP Rules'!H357),"",'IP Rules'!H357)</f>
        <v/>
      </c>
      <c r="E357" s="52" t="str">
        <f t="shared" si="629"/>
        <v/>
      </c>
      <c r="F357" s="52" t="str">
        <f t="shared" si="630"/>
        <v/>
      </c>
      <c r="G357" s="52" t="str">
        <f t="shared" si="631"/>
        <v/>
      </c>
      <c r="H357" s="52" t="str">
        <f t="shared" si="632"/>
        <v/>
      </c>
      <c r="I357" s="52" t="str">
        <f t="shared" si="633"/>
        <v/>
      </c>
      <c r="J357" s="52" t="str">
        <f t="shared" si="634"/>
        <v/>
      </c>
      <c r="K357" s="52" t="str">
        <f t="shared" si="635"/>
        <v/>
      </c>
      <c r="L357" s="52" t="str">
        <f t="shared" si="636"/>
        <v/>
      </c>
      <c r="M357" s="2"/>
      <c r="N357" s="52" t="str">
        <f t="shared" si="637"/>
        <v/>
      </c>
      <c r="O357" s="2"/>
      <c r="P357" s="103" t="str">
        <f>IF(UPPER('IP Rules'!H357)="ANY","",IF(LEN(TRIM('IP Rules'!J357))=0,"",'IP Rules'!J357))</f>
        <v/>
      </c>
      <c r="Q357" s="7" t="str">
        <f t="shared" si="638"/>
        <v/>
      </c>
      <c r="R357" s="109" t="str">
        <f t="shared" si="639"/>
        <v>MISSING</v>
      </c>
      <c r="S357" s="109" t="str">
        <f t="shared" si="640"/>
        <v>MISSING</v>
      </c>
      <c r="T357" s="109" t="str">
        <f t="shared" si="641"/>
        <v>MISSING</v>
      </c>
      <c r="U357" s="110" t="str">
        <f t="shared" si="642"/>
        <v>ERROR</v>
      </c>
      <c r="V357" s="111" t="str">
        <f t="shared" si="643"/>
        <v>ERROR</v>
      </c>
      <c r="W357" s="111" t="str">
        <f t="shared" si="644"/>
        <v>ERROR</v>
      </c>
      <c r="X357" s="111" t="str">
        <f t="shared" si="645"/>
        <v>ERROR</v>
      </c>
      <c r="Y357" s="109" t="str">
        <f t="shared" si="646"/>
        <v>ERROR</v>
      </c>
      <c r="Z357" s="110" t="str">
        <f t="shared" si="647"/>
        <v>ERROR</v>
      </c>
      <c r="AA357" s="109" t="str">
        <f t="shared" si="648"/>
        <v>ERROR</v>
      </c>
      <c r="AB357" s="109" t="str">
        <f t="shared" si="649"/>
        <v>ERROR</v>
      </c>
      <c r="AC357" s="109" t="str">
        <f t="shared" si="650"/>
        <v>ERROR</v>
      </c>
      <c r="AD357" s="109" t="str">
        <f t="shared" si="651"/>
        <v>ERROR</v>
      </c>
      <c r="AE357" s="110" t="str">
        <f t="shared" si="652"/>
        <v>ERROR</v>
      </c>
      <c r="AF357" s="7" t="str">
        <f t="shared" si="653"/>
        <v/>
      </c>
      <c r="AG357" s="104" t="str">
        <f t="shared" si="654"/>
        <v/>
      </c>
      <c r="AH357" s="104" t="str">
        <f t="shared" si="655"/>
        <v/>
      </c>
      <c r="AI357" s="104" t="str">
        <f t="shared" si="656"/>
        <v/>
      </c>
      <c r="AJ357" s="114" t="str">
        <f>IF(AND(Q357&lt;&gt;"ERROR",UPPER('IP Rules'!D357)="GLOBAL",UPPER(N357)="ANY"),"All_IPs","")</f>
        <v/>
      </c>
      <c r="AK357" s="114" t="str">
        <f>IF(AND(Q357&lt;&gt;"ERROR",UPPER('IP Rules'!D357)="NATIONAL",UPPER(N357)="ANY"),"GRP_ALL_CNSP_SUBNETS","")</f>
        <v/>
      </c>
      <c r="AL357" s="104" t="str">
        <f>IF(LEN(TRIM(D357))=0,"",IF(AND(Q357&lt;&gt;"ERROR",UPPER('IP Rules'!H357)&lt;&gt;"ANY"),AI357&amp;N357&amp;"_"&amp;AG357,""))</f>
        <v/>
      </c>
      <c r="AM357" s="109" t="str">
        <f t="shared" si="657"/>
        <v>FAILED CHECKS</v>
      </c>
      <c r="AN357" s="2"/>
      <c r="AO357" s="62" t="str">
        <f t="shared" si="624"/>
        <v/>
      </c>
      <c r="AP357" s="26"/>
      <c r="AQ357" s="62" t="str">
        <f t="shared" si="658"/>
        <v/>
      </c>
      <c r="AR357" s="26"/>
      <c r="AS357" s="6">
        <f>'IP Rules'!F357</f>
        <v>0</v>
      </c>
      <c r="AT357" s="2"/>
      <c r="AU357" s="6">
        <f t="shared" si="659"/>
        <v>347</v>
      </c>
      <c r="AV357" s="2"/>
      <c r="AW357" s="46" t="str">
        <f>IF(ISBLANK('IP Rules'!L357),"",'IP Rules'!L357)</f>
        <v/>
      </c>
      <c r="AX357" s="2"/>
      <c r="AY357" s="52" t="str">
        <f t="shared" si="660"/>
        <v/>
      </c>
      <c r="AZ357" s="52" t="str">
        <f t="shared" si="661"/>
        <v/>
      </c>
      <c r="BA357" s="52" t="str">
        <f t="shared" si="662"/>
        <v/>
      </c>
      <c r="BB357" s="52" t="str">
        <f t="shared" si="663"/>
        <v/>
      </c>
      <c r="BC357" s="52" t="str">
        <f t="shared" si="664"/>
        <v/>
      </c>
      <c r="BD357" s="52" t="str">
        <f t="shared" si="665"/>
        <v/>
      </c>
      <c r="BE357" s="52" t="str">
        <f t="shared" si="666"/>
        <v/>
      </c>
      <c r="BF357" s="52" t="str">
        <f t="shared" si="667"/>
        <v/>
      </c>
      <c r="BG357" s="52" t="str">
        <f t="shared" si="668"/>
        <v/>
      </c>
      <c r="BH357" s="2"/>
      <c r="BI357" s="103" t="str">
        <f>IF(ISBLANK('IP Rules'!N357),"",'IP Rules'!N357)</f>
        <v/>
      </c>
      <c r="BJ357" s="110" t="str">
        <f t="shared" si="717"/>
        <v/>
      </c>
      <c r="BK357" s="109" t="str">
        <f t="shared" si="718"/>
        <v>MISSING</v>
      </c>
      <c r="BL357" s="109" t="str">
        <f t="shared" si="719"/>
        <v>MISSING</v>
      </c>
      <c r="BM357" s="109" t="str">
        <f t="shared" si="720"/>
        <v>MISSING</v>
      </c>
      <c r="BN357" s="110" t="str">
        <f t="shared" si="721"/>
        <v>ERROR</v>
      </c>
      <c r="BO357" s="111" t="str">
        <f t="shared" si="722"/>
        <v>ERROR</v>
      </c>
      <c r="BP357" s="111" t="str">
        <f t="shared" si="723"/>
        <v>ERROR</v>
      </c>
      <c r="BQ357" s="111" t="str">
        <f t="shared" si="724"/>
        <v>ERROR</v>
      </c>
      <c r="BR357" s="109" t="str">
        <f t="shared" si="725"/>
        <v>ERROR</v>
      </c>
      <c r="BS357" s="110" t="str">
        <f t="shared" si="726"/>
        <v>ERROR</v>
      </c>
      <c r="BT357" s="109" t="str">
        <f t="shared" si="669"/>
        <v>ERROR</v>
      </c>
      <c r="BU357" s="109" t="str">
        <f t="shared" si="670"/>
        <v>ERROR</v>
      </c>
      <c r="BV357" s="109" t="str">
        <f t="shared" si="671"/>
        <v>ERROR</v>
      </c>
      <c r="BW357" s="109" t="str">
        <f t="shared" si="672"/>
        <v>ERROR</v>
      </c>
      <c r="BX357" s="110" t="str">
        <f t="shared" si="727"/>
        <v>ERROR</v>
      </c>
      <c r="BY357" s="110" t="str">
        <f t="shared" si="715"/>
        <v/>
      </c>
      <c r="BZ357" s="117" t="str">
        <f t="shared" si="673"/>
        <v>OK</v>
      </c>
      <c r="CA357" s="104" t="str">
        <f t="shared" si="728"/>
        <v/>
      </c>
      <c r="CB357" s="104" t="str">
        <f t="shared" si="729"/>
        <v/>
      </c>
      <c r="CC357" s="104" t="str">
        <f t="shared" si="730"/>
        <v/>
      </c>
      <c r="CD357" s="109" t="str">
        <f t="shared" si="674"/>
        <v>FAILED CHECKS</v>
      </c>
      <c r="CE357" s="22"/>
      <c r="CF357" s="116" t="str">
        <f t="shared" si="731"/>
        <v>ERROR</v>
      </c>
      <c r="CG357" s="116" t="str">
        <f t="shared" si="732"/>
        <v>-</v>
      </c>
      <c r="CH357" s="116" t="str">
        <f t="shared" si="733"/>
        <v>-</v>
      </c>
      <c r="CI357" s="116" t="str">
        <f t="shared" si="734"/>
        <v>-</v>
      </c>
      <c r="CJ357" s="116">
        <f t="shared" si="675"/>
        <v>0</v>
      </c>
      <c r="CK357" s="116">
        <f t="shared" si="676"/>
        <v>0</v>
      </c>
      <c r="CL357" s="116">
        <f t="shared" si="677"/>
        <v>0</v>
      </c>
      <c r="CM357" s="116">
        <f t="shared" si="678"/>
        <v>0</v>
      </c>
      <c r="CN357" s="116">
        <f t="shared" si="679"/>
        <v>0</v>
      </c>
      <c r="CO357" s="116">
        <f t="shared" si="680"/>
        <v>0</v>
      </c>
      <c r="CP357" s="116">
        <f t="shared" si="681"/>
        <v>0</v>
      </c>
      <c r="CQ357" s="116">
        <f t="shared" si="682"/>
        <v>0</v>
      </c>
      <c r="CR357" s="116">
        <f t="shared" si="683"/>
        <v>0</v>
      </c>
      <c r="CS357" s="116">
        <f t="shared" si="684"/>
        <v>0</v>
      </c>
      <c r="CT357" s="116">
        <f t="shared" si="685"/>
        <v>0</v>
      </c>
      <c r="CU357" s="116">
        <f t="shared" si="686"/>
        <v>0</v>
      </c>
      <c r="CV357" s="116">
        <f t="shared" si="687"/>
        <v>0</v>
      </c>
      <c r="CW357" s="116">
        <f t="shared" si="688"/>
        <v>0</v>
      </c>
      <c r="CX357" s="116">
        <f t="shared" si="689"/>
        <v>0</v>
      </c>
      <c r="CY357" s="116">
        <f t="shared" si="690"/>
        <v>0</v>
      </c>
      <c r="CZ357" s="116">
        <f t="shared" si="691"/>
        <v>0</v>
      </c>
      <c r="DA357" s="116">
        <f t="shared" si="692"/>
        <v>0</v>
      </c>
      <c r="DB357" s="116">
        <f t="shared" si="693"/>
        <v>0</v>
      </c>
      <c r="DC357" s="116">
        <f t="shared" si="694"/>
        <v>0</v>
      </c>
      <c r="DD357" s="116">
        <f t="shared" si="695"/>
        <v>0</v>
      </c>
      <c r="DE357" s="116">
        <f t="shared" si="696"/>
        <v>0</v>
      </c>
      <c r="DF357" s="116">
        <f t="shared" si="697"/>
        <v>0</v>
      </c>
      <c r="DG357" s="116">
        <f t="shared" si="698"/>
        <v>0</v>
      </c>
      <c r="DH357" s="116">
        <f t="shared" si="699"/>
        <v>0</v>
      </c>
      <c r="DI357" s="116">
        <f t="shared" si="700"/>
        <v>0</v>
      </c>
      <c r="DJ357" s="116">
        <f t="shared" si="701"/>
        <v>0</v>
      </c>
      <c r="DK357" s="116">
        <f t="shared" si="702"/>
        <v>0</v>
      </c>
      <c r="DL357" s="116">
        <f t="shared" si="703"/>
        <v>0</v>
      </c>
      <c r="DM357" s="116">
        <f t="shared" si="704"/>
        <v>0</v>
      </c>
      <c r="DN357" s="116">
        <f t="shared" si="705"/>
        <v>0</v>
      </c>
      <c r="DO357" s="116">
        <f t="shared" si="706"/>
        <v>0</v>
      </c>
      <c r="DP357" s="116">
        <f t="shared" si="707"/>
        <v>0</v>
      </c>
      <c r="DQ357" s="116">
        <f t="shared" si="708"/>
        <v>0</v>
      </c>
      <c r="DR357" s="116">
        <f t="shared" si="709"/>
        <v>0</v>
      </c>
      <c r="DS357" s="116">
        <f t="shared" si="710"/>
        <v>0</v>
      </c>
      <c r="DT357" s="116">
        <f t="shared" si="716"/>
        <v>0</v>
      </c>
      <c r="DU357" s="116">
        <f t="shared" si="711"/>
        <v>0</v>
      </c>
      <c r="DV357" s="116">
        <f t="shared" si="735"/>
        <v>0</v>
      </c>
      <c r="DW357" s="116">
        <f t="shared" si="736"/>
        <v>0</v>
      </c>
      <c r="DX357" s="114" t="b">
        <f t="shared" si="625"/>
        <v>0</v>
      </c>
      <c r="DY357" s="116" t="str">
        <f t="shared" si="712"/>
        <v>FAILED CHECKS</v>
      </c>
      <c r="DZ357" s="2"/>
      <c r="EA357" s="105" t="str">
        <f t="shared" si="626"/>
        <v/>
      </c>
      <c r="EB357" s="2"/>
      <c r="EC357" s="105" t="str">
        <f t="shared" si="627"/>
        <v/>
      </c>
      <c r="ED357" s="2"/>
      <c r="EE357" s="105" t="str">
        <f t="shared" si="628"/>
        <v/>
      </c>
      <c r="EF357" s="2"/>
      <c r="EG357" s="6">
        <f t="shared" si="714"/>
        <v>347</v>
      </c>
      <c r="EH357" s="2"/>
      <c r="EI357" s="29" t="str">
        <f>IF(ISBLANK('IP Rules'!P357),"",'IP Rules'!P357)</f>
        <v/>
      </c>
      <c r="EJ357" s="2"/>
      <c r="EK357" s="29" t="str">
        <f>IF(ISBLANK('IP Rules'!R357),"",'IP Rules'!R357)</f>
        <v/>
      </c>
      <c r="EL357" s="2"/>
      <c r="EM357" s="29" t="str">
        <f>IF(ISBLANK('IP Rules'!T357),"",'IP Rules'!T357)</f>
        <v/>
      </c>
      <c r="EN357" s="2"/>
      <c r="EO357" s="7" t="str">
        <f t="shared" si="619"/>
        <v>NO</v>
      </c>
      <c r="EP357" s="7" t="str">
        <f t="shared" si="620"/>
        <v>NO</v>
      </c>
      <c r="EQ357" s="7" t="str">
        <f t="shared" si="621"/>
        <v/>
      </c>
      <c r="ER357" s="7" t="str">
        <f t="shared" si="622"/>
        <v/>
      </c>
      <c r="ES357" s="7" t="str">
        <f>IF(AND(ISNUMBER('IP Rules'!R357),'IP Rules'!R357&gt;=0,'IP Rules'!R357&lt;=65535),"GOOD","BAD")</f>
        <v>BAD</v>
      </c>
      <c r="ET357" s="7" t="str">
        <f>IF(OR(AND(ISNUMBER('IP Rules'!T357),'IP Rules'!T357&gt;=1,'IP Rules'!T357&lt;=65535,'IP Rules'!R357&lt;'IP Rules'!T357),'IP Rules'!T357=""),"GOOD","BAD")</f>
        <v>GOOD</v>
      </c>
      <c r="EU357" s="9" t="str">
        <f t="shared" si="623"/>
        <v/>
      </c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</row>
    <row r="358" spans="1:211" ht="15.75" thickBot="1">
      <c r="A358" s="2"/>
      <c r="B358" s="6">
        <f t="shared" si="713"/>
        <v>348</v>
      </c>
      <c r="C358" s="2"/>
      <c r="D358" s="48" t="str">
        <f>IF(ISBLANK('IP Rules'!H358),"",'IP Rules'!H358)</f>
        <v/>
      </c>
      <c r="E358" s="52" t="str">
        <f t="shared" si="629"/>
        <v/>
      </c>
      <c r="F358" s="52" t="str">
        <f t="shared" si="630"/>
        <v/>
      </c>
      <c r="G358" s="52" t="str">
        <f t="shared" si="631"/>
        <v/>
      </c>
      <c r="H358" s="52" t="str">
        <f t="shared" si="632"/>
        <v/>
      </c>
      <c r="I358" s="52" t="str">
        <f t="shared" si="633"/>
        <v/>
      </c>
      <c r="J358" s="52" t="str">
        <f t="shared" si="634"/>
        <v/>
      </c>
      <c r="K358" s="52" t="str">
        <f t="shared" si="635"/>
        <v/>
      </c>
      <c r="L358" s="52" t="str">
        <f t="shared" si="636"/>
        <v/>
      </c>
      <c r="M358" s="2"/>
      <c r="N358" s="52" t="str">
        <f t="shared" si="637"/>
        <v/>
      </c>
      <c r="O358" s="2"/>
      <c r="P358" s="103" t="str">
        <f>IF(UPPER('IP Rules'!H358)="ANY","",IF(LEN(TRIM('IP Rules'!J358))=0,"",'IP Rules'!J358))</f>
        <v/>
      </c>
      <c r="Q358" s="7" t="str">
        <f t="shared" si="638"/>
        <v/>
      </c>
      <c r="R358" s="109" t="str">
        <f t="shared" si="639"/>
        <v>MISSING</v>
      </c>
      <c r="S358" s="109" t="str">
        <f t="shared" si="640"/>
        <v>MISSING</v>
      </c>
      <c r="T358" s="109" t="str">
        <f t="shared" si="641"/>
        <v>MISSING</v>
      </c>
      <c r="U358" s="110" t="str">
        <f t="shared" si="642"/>
        <v>ERROR</v>
      </c>
      <c r="V358" s="111" t="str">
        <f t="shared" si="643"/>
        <v>ERROR</v>
      </c>
      <c r="W358" s="111" t="str">
        <f t="shared" si="644"/>
        <v>ERROR</v>
      </c>
      <c r="X358" s="111" t="str">
        <f t="shared" si="645"/>
        <v>ERROR</v>
      </c>
      <c r="Y358" s="109" t="str">
        <f t="shared" si="646"/>
        <v>ERROR</v>
      </c>
      <c r="Z358" s="110" t="str">
        <f t="shared" si="647"/>
        <v>ERROR</v>
      </c>
      <c r="AA358" s="109" t="str">
        <f t="shared" si="648"/>
        <v>ERROR</v>
      </c>
      <c r="AB358" s="109" t="str">
        <f t="shared" si="649"/>
        <v>ERROR</v>
      </c>
      <c r="AC358" s="109" t="str">
        <f t="shared" si="650"/>
        <v>ERROR</v>
      </c>
      <c r="AD358" s="109" t="str">
        <f t="shared" si="651"/>
        <v>ERROR</v>
      </c>
      <c r="AE358" s="110" t="str">
        <f t="shared" si="652"/>
        <v>ERROR</v>
      </c>
      <c r="AF358" s="7" t="str">
        <f t="shared" si="653"/>
        <v/>
      </c>
      <c r="AG358" s="104" t="str">
        <f t="shared" si="654"/>
        <v/>
      </c>
      <c r="AH358" s="104" t="str">
        <f t="shared" si="655"/>
        <v/>
      </c>
      <c r="AI358" s="104" t="str">
        <f t="shared" si="656"/>
        <v/>
      </c>
      <c r="AJ358" s="114" t="str">
        <f>IF(AND(Q358&lt;&gt;"ERROR",UPPER('IP Rules'!D358)="GLOBAL",UPPER(N358)="ANY"),"All_IPs","")</f>
        <v/>
      </c>
      <c r="AK358" s="114" t="str">
        <f>IF(AND(Q358&lt;&gt;"ERROR",UPPER('IP Rules'!D358)="NATIONAL",UPPER(N358)="ANY"),"GRP_ALL_CNSP_SUBNETS","")</f>
        <v/>
      </c>
      <c r="AL358" s="104" t="str">
        <f>IF(LEN(TRIM(D358))=0,"",IF(AND(Q358&lt;&gt;"ERROR",UPPER('IP Rules'!H358)&lt;&gt;"ANY"),AI358&amp;N358&amp;"_"&amp;AG358,""))</f>
        <v/>
      </c>
      <c r="AM358" s="109" t="str">
        <f t="shared" si="657"/>
        <v>FAILED CHECKS</v>
      </c>
      <c r="AN358" s="2"/>
      <c r="AO358" s="62" t="str">
        <f t="shared" si="624"/>
        <v/>
      </c>
      <c r="AP358" s="26"/>
      <c r="AQ358" s="62" t="str">
        <f t="shared" si="658"/>
        <v/>
      </c>
      <c r="AR358" s="26"/>
      <c r="AS358" s="6">
        <f>'IP Rules'!F358</f>
        <v>0</v>
      </c>
      <c r="AT358" s="2"/>
      <c r="AU358" s="6">
        <f t="shared" si="659"/>
        <v>348</v>
      </c>
      <c r="AV358" s="2"/>
      <c r="AW358" s="46" t="str">
        <f>IF(ISBLANK('IP Rules'!L358),"",'IP Rules'!L358)</f>
        <v/>
      </c>
      <c r="AX358" s="2"/>
      <c r="AY358" s="52" t="str">
        <f t="shared" si="660"/>
        <v/>
      </c>
      <c r="AZ358" s="52" t="str">
        <f t="shared" si="661"/>
        <v/>
      </c>
      <c r="BA358" s="52" t="str">
        <f t="shared" si="662"/>
        <v/>
      </c>
      <c r="BB358" s="52" t="str">
        <f t="shared" si="663"/>
        <v/>
      </c>
      <c r="BC358" s="52" t="str">
        <f t="shared" si="664"/>
        <v/>
      </c>
      <c r="BD358" s="52" t="str">
        <f t="shared" si="665"/>
        <v/>
      </c>
      <c r="BE358" s="52" t="str">
        <f t="shared" si="666"/>
        <v/>
      </c>
      <c r="BF358" s="52" t="str">
        <f t="shared" si="667"/>
        <v/>
      </c>
      <c r="BG358" s="52" t="str">
        <f t="shared" si="668"/>
        <v/>
      </c>
      <c r="BH358" s="2"/>
      <c r="BI358" s="103" t="str">
        <f>IF(ISBLANK('IP Rules'!N358),"",'IP Rules'!N358)</f>
        <v/>
      </c>
      <c r="BJ358" s="110" t="str">
        <f t="shared" si="717"/>
        <v/>
      </c>
      <c r="BK358" s="109" t="str">
        <f t="shared" si="718"/>
        <v>MISSING</v>
      </c>
      <c r="BL358" s="109" t="str">
        <f t="shared" si="719"/>
        <v>MISSING</v>
      </c>
      <c r="BM358" s="109" t="str">
        <f t="shared" si="720"/>
        <v>MISSING</v>
      </c>
      <c r="BN358" s="110" t="str">
        <f t="shared" si="721"/>
        <v>ERROR</v>
      </c>
      <c r="BO358" s="111" t="str">
        <f t="shared" si="722"/>
        <v>ERROR</v>
      </c>
      <c r="BP358" s="111" t="str">
        <f t="shared" si="723"/>
        <v>ERROR</v>
      </c>
      <c r="BQ358" s="111" t="str">
        <f t="shared" si="724"/>
        <v>ERROR</v>
      </c>
      <c r="BR358" s="109" t="str">
        <f t="shared" si="725"/>
        <v>ERROR</v>
      </c>
      <c r="BS358" s="110" t="str">
        <f t="shared" si="726"/>
        <v>ERROR</v>
      </c>
      <c r="BT358" s="109" t="str">
        <f t="shared" si="669"/>
        <v>ERROR</v>
      </c>
      <c r="BU358" s="109" t="str">
        <f t="shared" si="670"/>
        <v>ERROR</v>
      </c>
      <c r="BV358" s="109" t="str">
        <f t="shared" si="671"/>
        <v>ERROR</v>
      </c>
      <c r="BW358" s="109" t="str">
        <f t="shared" si="672"/>
        <v>ERROR</v>
      </c>
      <c r="BX358" s="110" t="str">
        <f t="shared" si="727"/>
        <v>ERROR</v>
      </c>
      <c r="BY358" s="110" t="str">
        <f t="shared" si="715"/>
        <v/>
      </c>
      <c r="BZ358" s="117" t="str">
        <f t="shared" si="673"/>
        <v>OK</v>
      </c>
      <c r="CA358" s="104" t="str">
        <f t="shared" si="728"/>
        <v/>
      </c>
      <c r="CB358" s="104" t="str">
        <f t="shared" si="729"/>
        <v/>
      </c>
      <c r="CC358" s="104" t="str">
        <f t="shared" si="730"/>
        <v/>
      </c>
      <c r="CD358" s="109" t="str">
        <f t="shared" si="674"/>
        <v>FAILED CHECKS</v>
      </c>
      <c r="CE358" s="22"/>
      <c r="CF358" s="116" t="str">
        <f t="shared" si="731"/>
        <v>ERROR</v>
      </c>
      <c r="CG358" s="116" t="str">
        <f t="shared" si="732"/>
        <v>-</v>
      </c>
      <c r="CH358" s="116" t="str">
        <f t="shared" si="733"/>
        <v>-</v>
      </c>
      <c r="CI358" s="116" t="str">
        <f t="shared" si="734"/>
        <v>-</v>
      </c>
      <c r="CJ358" s="116">
        <f t="shared" si="675"/>
        <v>0</v>
      </c>
      <c r="CK358" s="116">
        <f t="shared" si="676"/>
        <v>0</v>
      </c>
      <c r="CL358" s="116">
        <f t="shared" si="677"/>
        <v>0</v>
      </c>
      <c r="CM358" s="116">
        <f t="shared" si="678"/>
        <v>0</v>
      </c>
      <c r="CN358" s="116">
        <f t="shared" si="679"/>
        <v>0</v>
      </c>
      <c r="CO358" s="116">
        <f t="shared" si="680"/>
        <v>0</v>
      </c>
      <c r="CP358" s="116">
        <f t="shared" si="681"/>
        <v>0</v>
      </c>
      <c r="CQ358" s="116">
        <f t="shared" si="682"/>
        <v>0</v>
      </c>
      <c r="CR358" s="116">
        <f t="shared" si="683"/>
        <v>0</v>
      </c>
      <c r="CS358" s="116">
        <f t="shared" si="684"/>
        <v>0</v>
      </c>
      <c r="CT358" s="116">
        <f t="shared" si="685"/>
        <v>0</v>
      </c>
      <c r="CU358" s="116">
        <f t="shared" si="686"/>
        <v>0</v>
      </c>
      <c r="CV358" s="116">
        <f t="shared" si="687"/>
        <v>0</v>
      </c>
      <c r="CW358" s="116">
        <f t="shared" si="688"/>
        <v>0</v>
      </c>
      <c r="CX358" s="116">
        <f t="shared" si="689"/>
        <v>0</v>
      </c>
      <c r="CY358" s="116">
        <f t="shared" si="690"/>
        <v>0</v>
      </c>
      <c r="CZ358" s="116">
        <f t="shared" si="691"/>
        <v>0</v>
      </c>
      <c r="DA358" s="116">
        <f t="shared" si="692"/>
        <v>0</v>
      </c>
      <c r="DB358" s="116">
        <f t="shared" si="693"/>
        <v>0</v>
      </c>
      <c r="DC358" s="116">
        <f t="shared" si="694"/>
        <v>0</v>
      </c>
      <c r="DD358" s="116">
        <f t="shared" si="695"/>
        <v>0</v>
      </c>
      <c r="DE358" s="116">
        <f t="shared" si="696"/>
        <v>0</v>
      </c>
      <c r="DF358" s="116">
        <f t="shared" si="697"/>
        <v>0</v>
      </c>
      <c r="DG358" s="116">
        <f t="shared" si="698"/>
        <v>0</v>
      </c>
      <c r="DH358" s="116">
        <f t="shared" si="699"/>
        <v>0</v>
      </c>
      <c r="DI358" s="116">
        <f t="shared" si="700"/>
        <v>0</v>
      </c>
      <c r="DJ358" s="116">
        <f t="shared" si="701"/>
        <v>0</v>
      </c>
      <c r="DK358" s="116">
        <f t="shared" si="702"/>
        <v>0</v>
      </c>
      <c r="DL358" s="116">
        <f t="shared" si="703"/>
        <v>0</v>
      </c>
      <c r="DM358" s="116">
        <f t="shared" si="704"/>
        <v>0</v>
      </c>
      <c r="DN358" s="116">
        <f t="shared" si="705"/>
        <v>0</v>
      </c>
      <c r="DO358" s="116">
        <f t="shared" si="706"/>
        <v>0</v>
      </c>
      <c r="DP358" s="116">
        <f t="shared" si="707"/>
        <v>0</v>
      </c>
      <c r="DQ358" s="116">
        <f t="shared" si="708"/>
        <v>0</v>
      </c>
      <c r="DR358" s="116">
        <f t="shared" si="709"/>
        <v>0</v>
      </c>
      <c r="DS358" s="116">
        <f t="shared" si="710"/>
        <v>0</v>
      </c>
      <c r="DT358" s="116">
        <f t="shared" si="716"/>
        <v>0</v>
      </c>
      <c r="DU358" s="116">
        <f t="shared" si="711"/>
        <v>0</v>
      </c>
      <c r="DV358" s="116">
        <f t="shared" si="735"/>
        <v>0</v>
      </c>
      <c r="DW358" s="116">
        <f t="shared" si="736"/>
        <v>0</v>
      </c>
      <c r="DX358" s="114" t="b">
        <f t="shared" si="625"/>
        <v>0</v>
      </c>
      <c r="DY358" s="116" t="str">
        <f t="shared" si="712"/>
        <v>FAILED CHECKS</v>
      </c>
      <c r="DZ358" s="2"/>
      <c r="EA358" s="105" t="str">
        <f t="shared" si="626"/>
        <v/>
      </c>
      <c r="EB358" s="2"/>
      <c r="EC358" s="105" t="str">
        <f t="shared" si="627"/>
        <v/>
      </c>
      <c r="ED358" s="2"/>
      <c r="EE358" s="105" t="str">
        <f t="shared" si="628"/>
        <v/>
      </c>
      <c r="EF358" s="2"/>
      <c r="EG358" s="6">
        <f t="shared" si="714"/>
        <v>348</v>
      </c>
      <c r="EH358" s="2"/>
      <c r="EI358" s="29" t="str">
        <f>IF(ISBLANK('IP Rules'!P358),"",'IP Rules'!P358)</f>
        <v/>
      </c>
      <c r="EJ358" s="2"/>
      <c r="EK358" s="29" t="str">
        <f>IF(ISBLANK('IP Rules'!R358),"",'IP Rules'!R358)</f>
        <v/>
      </c>
      <c r="EL358" s="2"/>
      <c r="EM358" s="29" t="str">
        <f>IF(ISBLANK('IP Rules'!T358),"",'IP Rules'!T358)</f>
        <v/>
      </c>
      <c r="EN358" s="2"/>
      <c r="EO358" s="7" t="str">
        <f t="shared" si="619"/>
        <v>NO</v>
      </c>
      <c r="EP358" s="7" t="str">
        <f t="shared" si="620"/>
        <v>NO</v>
      </c>
      <c r="EQ358" s="7" t="str">
        <f t="shared" si="621"/>
        <v/>
      </c>
      <c r="ER358" s="7" t="str">
        <f t="shared" si="622"/>
        <v/>
      </c>
      <c r="ES358" s="7" t="str">
        <f>IF(AND(ISNUMBER('IP Rules'!R358),'IP Rules'!R358&gt;=0,'IP Rules'!R358&lt;=65535),"GOOD","BAD")</f>
        <v>BAD</v>
      </c>
      <c r="ET358" s="7" t="str">
        <f>IF(OR(AND(ISNUMBER('IP Rules'!T358),'IP Rules'!T358&gt;=1,'IP Rules'!T358&lt;=65535,'IP Rules'!R358&lt;'IP Rules'!T358),'IP Rules'!T358=""),"GOOD","BAD")</f>
        <v>GOOD</v>
      </c>
      <c r="EU358" s="9" t="str">
        <f t="shared" si="623"/>
        <v/>
      </c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</row>
    <row r="359" spans="1:211" ht="15.75" thickBot="1">
      <c r="A359" s="2"/>
      <c r="B359" s="6">
        <f t="shared" si="713"/>
        <v>349</v>
      </c>
      <c r="C359" s="2"/>
      <c r="D359" s="48" t="str">
        <f>IF(ISBLANK('IP Rules'!H359),"",'IP Rules'!H359)</f>
        <v/>
      </c>
      <c r="E359" s="52" t="str">
        <f t="shared" si="629"/>
        <v/>
      </c>
      <c r="F359" s="52" t="str">
        <f t="shared" si="630"/>
        <v/>
      </c>
      <c r="G359" s="52" t="str">
        <f t="shared" si="631"/>
        <v/>
      </c>
      <c r="H359" s="52" t="str">
        <f t="shared" si="632"/>
        <v/>
      </c>
      <c r="I359" s="52" t="str">
        <f t="shared" si="633"/>
        <v/>
      </c>
      <c r="J359" s="52" t="str">
        <f t="shared" si="634"/>
        <v/>
      </c>
      <c r="K359" s="52" t="str">
        <f t="shared" si="635"/>
        <v/>
      </c>
      <c r="L359" s="52" t="str">
        <f t="shared" si="636"/>
        <v/>
      </c>
      <c r="M359" s="2"/>
      <c r="N359" s="52" t="str">
        <f t="shared" si="637"/>
        <v/>
      </c>
      <c r="O359" s="2"/>
      <c r="P359" s="103" t="str">
        <f>IF(UPPER('IP Rules'!H359)="ANY","",IF(LEN(TRIM('IP Rules'!J359))=0,"",'IP Rules'!J359))</f>
        <v/>
      </c>
      <c r="Q359" s="7" t="str">
        <f t="shared" si="638"/>
        <v/>
      </c>
      <c r="R359" s="109" t="str">
        <f t="shared" si="639"/>
        <v>MISSING</v>
      </c>
      <c r="S359" s="109" t="str">
        <f t="shared" si="640"/>
        <v>MISSING</v>
      </c>
      <c r="T359" s="109" t="str">
        <f t="shared" si="641"/>
        <v>MISSING</v>
      </c>
      <c r="U359" s="110" t="str">
        <f t="shared" si="642"/>
        <v>ERROR</v>
      </c>
      <c r="V359" s="111" t="str">
        <f t="shared" si="643"/>
        <v>ERROR</v>
      </c>
      <c r="W359" s="111" t="str">
        <f t="shared" si="644"/>
        <v>ERROR</v>
      </c>
      <c r="X359" s="111" t="str">
        <f t="shared" si="645"/>
        <v>ERROR</v>
      </c>
      <c r="Y359" s="109" t="str">
        <f t="shared" si="646"/>
        <v>ERROR</v>
      </c>
      <c r="Z359" s="110" t="str">
        <f t="shared" si="647"/>
        <v>ERROR</v>
      </c>
      <c r="AA359" s="109" t="str">
        <f t="shared" si="648"/>
        <v>ERROR</v>
      </c>
      <c r="AB359" s="109" t="str">
        <f t="shared" si="649"/>
        <v>ERROR</v>
      </c>
      <c r="AC359" s="109" t="str">
        <f t="shared" si="650"/>
        <v>ERROR</v>
      </c>
      <c r="AD359" s="109" t="str">
        <f t="shared" si="651"/>
        <v>ERROR</v>
      </c>
      <c r="AE359" s="110" t="str">
        <f t="shared" si="652"/>
        <v>ERROR</v>
      </c>
      <c r="AF359" s="7" t="str">
        <f t="shared" si="653"/>
        <v/>
      </c>
      <c r="AG359" s="104" t="str">
        <f t="shared" si="654"/>
        <v/>
      </c>
      <c r="AH359" s="104" t="str">
        <f t="shared" si="655"/>
        <v/>
      </c>
      <c r="AI359" s="104" t="str">
        <f t="shared" si="656"/>
        <v/>
      </c>
      <c r="AJ359" s="114" t="str">
        <f>IF(AND(Q359&lt;&gt;"ERROR",UPPER('IP Rules'!D359)="GLOBAL",UPPER(N359)="ANY"),"All_IPs","")</f>
        <v/>
      </c>
      <c r="AK359" s="114" t="str">
        <f>IF(AND(Q359&lt;&gt;"ERROR",UPPER('IP Rules'!D359)="NATIONAL",UPPER(N359)="ANY"),"GRP_ALL_CNSP_SUBNETS","")</f>
        <v/>
      </c>
      <c r="AL359" s="104" t="str">
        <f>IF(LEN(TRIM(D359))=0,"",IF(AND(Q359&lt;&gt;"ERROR",UPPER('IP Rules'!H359)&lt;&gt;"ANY"),AI359&amp;N359&amp;"_"&amp;AG359,""))</f>
        <v/>
      </c>
      <c r="AM359" s="109" t="str">
        <f t="shared" si="657"/>
        <v>FAILED CHECKS</v>
      </c>
      <c r="AN359" s="2"/>
      <c r="AO359" s="62" t="str">
        <f t="shared" si="624"/>
        <v/>
      </c>
      <c r="AP359" s="26"/>
      <c r="AQ359" s="62" t="str">
        <f t="shared" si="658"/>
        <v/>
      </c>
      <c r="AR359" s="26"/>
      <c r="AS359" s="6">
        <f>'IP Rules'!F359</f>
        <v>0</v>
      </c>
      <c r="AT359" s="2"/>
      <c r="AU359" s="6">
        <f t="shared" si="659"/>
        <v>349</v>
      </c>
      <c r="AV359" s="2"/>
      <c r="AW359" s="46" t="str">
        <f>IF(ISBLANK('IP Rules'!L359),"",'IP Rules'!L359)</f>
        <v/>
      </c>
      <c r="AX359" s="2"/>
      <c r="AY359" s="52" t="str">
        <f t="shared" si="660"/>
        <v/>
      </c>
      <c r="AZ359" s="52" t="str">
        <f t="shared" si="661"/>
        <v/>
      </c>
      <c r="BA359" s="52" t="str">
        <f t="shared" si="662"/>
        <v/>
      </c>
      <c r="BB359" s="52" t="str">
        <f t="shared" si="663"/>
        <v/>
      </c>
      <c r="BC359" s="52" t="str">
        <f t="shared" si="664"/>
        <v/>
      </c>
      <c r="BD359" s="52" t="str">
        <f t="shared" si="665"/>
        <v/>
      </c>
      <c r="BE359" s="52" t="str">
        <f t="shared" si="666"/>
        <v/>
      </c>
      <c r="BF359" s="52" t="str">
        <f t="shared" si="667"/>
        <v/>
      </c>
      <c r="BG359" s="52" t="str">
        <f t="shared" si="668"/>
        <v/>
      </c>
      <c r="BH359" s="2"/>
      <c r="BI359" s="103" t="str">
        <f>IF(ISBLANK('IP Rules'!N359),"",'IP Rules'!N359)</f>
        <v/>
      </c>
      <c r="BJ359" s="110" t="str">
        <f t="shared" si="717"/>
        <v/>
      </c>
      <c r="BK359" s="109" t="str">
        <f t="shared" si="718"/>
        <v>MISSING</v>
      </c>
      <c r="BL359" s="109" t="str">
        <f t="shared" si="719"/>
        <v>MISSING</v>
      </c>
      <c r="BM359" s="109" t="str">
        <f t="shared" si="720"/>
        <v>MISSING</v>
      </c>
      <c r="BN359" s="110" t="str">
        <f t="shared" si="721"/>
        <v>ERROR</v>
      </c>
      <c r="BO359" s="111" t="str">
        <f t="shared" si="722"/>
        <v>ERROR</v>
      </c>
      <c r="BP359" s="111" t="str">
        <f t="shared" si="723"/>
        <v>ERROR</v>
      </c>
      <c r="BQ359" s="111" t="str">
        <f t="shared" si="724"/>
        <v>ERROR</v>
      </c>
      <c r="BR359" s="109" t="str">
        <f t="shared" si="725"/>
        <v>ERROR</v>
      </c>
      <c r="BS359" s="110" t="str">
        <f t="shared" si="726"/>
        <v>ERROR</v>
      </c>
      <c r="BT359" s="109" t="str">
        <f t="shared" si="669"/>
        <v>ERROR</v>
      </c>
      <c r="BU359" s="109" t="str">
        <f t="shared" si="670"/>
        <v>ERROR</v>
      </c>
      <c r="BV359" s="109" t="str">
        <f t="shared" si="671"/>
        <v>ERROR</v>
      </c>
      <c r="BW359" s="109" t="str">
        <f t="shared" si="672"/>
        <v>ERROR</v>
      </c>
      <c r="BX359" s="110" t="str">
        <f t="shared" si="727"/>
        <v>ERROR</v>
      </c>
      <c r="BY359" s="110" t="str">
        <f t="shared" si="715"/>
        <v/>
      </c>
      <c r="BZ359" s="117" t="str">
        <f t="shared" si="673"/>
        <v>OK</v>
      </c>
      <c r="CA359" s="104" t="str">
        <f t="shared" si="728"/>
        <v/>
      </c>
      <c r="CB359" s="104" t="str">
        <f t="shared" si="729"/>
        <v/>
      </c>
      <c r="CC359" s="104" t="str">
        <f t="shared" si="730"/>
        <v/>
      </c>
      <c r="CD359" s="109" t="str">
        <f t="shared" si="674"/>
        <v>FAILED CHECKS</v>
      </c>
      <c r="CE359" s="22"/>
      <c r="CF359" s="116" t="str">
        <f t="shared" si="731"/>
        <v>ERROR</v>
      </c>
      <c r="CG359" s="116" t="str">
        <f t="shared" si="732"/>
        <v>-</v>
      </c>
      <c r="CH359" s="116" t="str">
        <f t="shared" si="733"/>
        <v>-</v>
      </c>
      <c r="CI359" s="116" t="str">
        <f t="shared" si="734"/>
        <v>-</v>
      </c>
      <c r="CJ359" s="116">
        <f t="shared" si="675"/>
        <v>0</v>
      </c>
      <c r="CK359" s="116">
        <f t="shared" si="676"/>
        <v>0</v>
      </c>
      <c r="CL359" s="116">
        <f t="shared" si="677"/>
        <v>0</v>
      </c>
      <c r="CM359" s="116">
        <f t="shared" si="678"/>
        <v>0</v>
      </c>
      <c r="CN359" s="116">
        <f t="shared" si="679"/>
        <v>0</v>
      </c>
      <c r="CO359" s="116">
        <f t="shared" si="680"/>
        <v>0</v>
      </c>
      <c r="CP359" s="116">
        <f t="shared" si="681"/>
        <v>0</v>
      </c>
      <c r="CQ359" s="116">
        <f t="shared" si="682"/>
        <v>0</v>
      </c>
      <c r="CR359" s="116">
        <f t="shared" si="683"/>
        <v>0</v>
      </c>
      <c r="CS359" s="116">
        <f t="shared" si="684"/>
        <v>0</v>
      </c>
      <c r="CT359" s="116">
        <f t="shared" si="685"/>
        <v>0</v>
      </c>
      <c r="CU359" s="116">
        <f t="shared" si="686"/>
        <v>0</v>
      </c>
      <c r="CV359" s="116">
        <f t="shared" si="687"/>
        <v>0</v>
      </c>
      <c r="CW359" s="116">
        <f t="shared" si="688"/>
        <v>0</v>
      </c>
      <c r="CX359" s="116">
        <f t="shared" si="689"/>
        <v>0</v>
      </c>
      <c r="CY359" s="116">
        <f t="shared" si="690"/>
        <v>0</v>
      </c>
      <c r="CZ359" s="116">
        <f t="shared" si="691"/>
        <v>0</v>
      </c>
      <c r="DA359" s="116">
        <f t="shared" si="692"/>
        <v>0</v>
      </c>
      <c r="DB359" s="116">
        <f t="shared" si="693"/>
        <v>0</v>
      </c>
      <c r="DC359" s="116">
        <f t="shared" si="694"/>
        <v>0</v>
      </c>
      <c r="DD359" s="116">
        <f t="shared" si="695"/>
        <v>0</v>
      </c>
      <c r="DE359" s="116">
        <f t="shared" si="696"/>
        <v>0</v>
      </c>
      <c r="DF359" s="116">
        <f t="shared" si="697"/>
        <v>0</v>
      </c>
      <c r="DG359" s="116">
        <f t="shared" si="698"/>
        <v>0</v>
      </c>
      <c r="DH359" s="116">
        <f t="shared" si="699"/>
        <v>0</v>
      </c>
      <c r="DI359" s="116">
        <f t="shared" si="700"/>
        <v>0</v>
      </c>
      <c r="DJ359" s="116">
        <f t="shared" si="701"/>
        <v>0</v>
      </c>
      <c r="DK359" s="116">
        <f t="shared" si="702"/>
        <v>0</v>
      </c>
      <c r="DL359" s="116">
        <f t="shared" si="703"/>
        <v>0</v>
      </c>
      <c r="DM359" s="116">
        <f t="shared" si="704"/>
        <v>0</v>
      </c>
      <c r="DN359" s="116">
        <f t="shared" si="705"/>
        <v>0</v>
      </c>
      <c r="DO359" s="116">
        <f t="shared" si="706"/>
        <v>0</v>
      </c>
      <c r="DP359" s="116">
        <f t="shared" si="707"/>
        <v>0</v>
      </c>
      <c r="DQ359" s="116">
        <f t="shared" si="708"/>
        <v>0</v>
      </c>
      <c r="DR359" s="116">
        <f t="shared" si="709"/>
        <v>0</v>
      </c>
      <c r="DS359" s="116">
        <f t="shared" si="710"/>
        <v>0</v>
      </c>
      <c r="DT359" s="116">
        <f t="shared" si="716"/>
        <v>0</v>
      </c>
      <c r="DU359" s="116">
        <f t="shared" si="711"/>
        <v>0</v>
      </c>
      <c r="DV359" s="116">
        <f t="shared" si="735"/>
        <v>0</v>
      </c>
      <c r="DW359" s="116">
        <f t="shared" si="736"/>
        <v>0</v>
      </c>
      <c r="DX359" s="114" t="b">
        <f t="shared" si="625"/>
        <v>0</v>
      </c>
      <c r="DY359" s="116" t="str">
        <f t="shared" si="712"/>
        <v>FAILED CHECKS</v>
      </c>
      <c r="DZ359" s="2"/>
      <c r="EA359" s="105" t="str">
        <f t="shared" si="626"/>
        <v/>
      </c>
      <c r="EB359" s="2"/>
      <c r="EC359" s="105" t="str">
        <f t="shared" si="627"/>
        <v/>
      </c>
      <c r="ED359" s="2"/>
      <c r="EE359" s="105" t="str">
        <f t="shared" si="628"/>
        <v/>
      </c>
      <c r="EF359" s="2"/>
      <c r="EG359" s="6">
        <f t="shared" si="714"/>
        <v>349</v>
      </c>
      <c r="EH359" s="2"/>
      <c r="EI359" s="29" t="str">
        <f>IF(ISBLANK('IP Rules'!P359),"",'IP Rules'!P359)</f>
        <v/>
      </c>
      <c r="EJ359" s="2"/>
      <c r="EK359" s="29" t="str">
        <f>IF(ISBLANK('IP Rules'!R359),"",'IP Rules'!R359)</f>
        <v/>
      </c>
      <c r="EL359" s="2"/>
      <c r="EM359" s="29" t="str">
        <f>IF(ISBLANK('IP Rules'!T359),"",'IP Rules'!T359)</f>
        <v/>
      </c>
      <c r="EN359" s="2"/>
      <c r="EO359" s="7" t="str">
        <f t="shared" si="619"/>
        <v>NO</v>
      </c>
      <c r="EP359" s="7" t="str">
        <f t="shared" si="620"/>
        <v>NO</v>
      </c>
      <c r="EQ359" s="7" t="str">
        <f t="shared" si="621"/>
        <v/>
      </c>
      <c r="ER359" s="7" t="str">
        <f t="shared" si="622"/>
        <v/>
      </c>
      <c r="ES359" s="7" t="str">
        <f>IF(AND(ISNUMBER('IP Rules'!R359),'IP Rules'!R359&gt;=0,'IP Rules'!R359&lt;=65535),"GOOD","BAD")</f>
        <v>BAD</v>
      </c>
      <c r="ET359" s="7" t="str">
        <f>IF(OR(AND(ISNUMBER('IP Rules'!T359),'IP Rules'!T359&gt;=1,'IP Rules'!T359&lt;=65535,'IP Rules'!R359&lt;'IP Rules'!T359),'IP Rules'!T359=""),"GOOD","BAD")</f>
        <v>GOOD</v>
      </c>
      <c r="EU359" s="9" t="str">
        <f t="shared" si="623"/>
        <v/>
      </c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</row>
    <row r="360" spans="1:211" ht="15.75" thickBot="1">
      <c r="A360" s="2"/>
      <c r="B360" s="6">
        <f t="shared" si="713"/>
        <v>350</v>
      </c>
      <c r="C360" s="2"/>
      <c r="D360" s="48" t="str">
        <f>IF(ISBLANK('IP Rules'!H360),"",'IP Rules'!H360)</f>
        <v/>
      </c>
      <c r="E360" s="52" t="str">
        <f t="shared" si="629"/>
        <v/>
      </c>
      <c r="F360" s="52" t="str">
        <f t="shared" si="630"/>
        <v/>
      </c>
      <c r="G360" s="52" t="str">
        <f t="shared" si="631"/>
        <v/>
      </c>
      <c r="H360" s="52" t="str">
        <f t="shared" si="632"/>
        <v/>
      </c>
      <c r="I360" s="52" t="str">
        <f t="shared" si="633"/>
        <v/>
      </c>
      <c r="J360" s="52" t="str">
        <f t="shared" si="634"/>
        <v/>
      </c>
      <c r="K360" s="52" t="str">
        <f t="shared" si="635"/>
        <v/>
      </c>
      <c r="L360" s="52" t="str">
        <f t="shared" si="636"/>
        <v/>
      </c>
      <c r="M360" s="2"/>
      <c r="N360" s="52" t="str">
        <f t="shared" si="637"/>
        <v/>
      </c>
      <c r="O360" s="2"/>
      <c r="P360" s="103" t="str">
        <f>IF(UPPER('IP Rules'!H360)="ANY","",IF(LEN(TRIM('IP Rules'!J360))=0,"",'IP Rules'!J360))</f>
        <v/>
      </c>
      <c r="Q360" s="7" t="str">
        <f t="shared" si="638"/>
        <v/>
      </c>
      <c r="R360" s="109" t="str">
        <f t="shared" si="639"/>
        <v>MISSING</v>
      </c>
      <c r="S360" s="109" t="str">
        <f t="shared" si="640"/>
        <v>MISSING</v>
      </c>
      <c r="T360" s="109" t="str">
        <f t="shared" si="641"/>
        <v>MISSING</v>
      </c>
      <c r="U360" s="110" t="str">
        <f t="shared" si="642"/>
        <v>ERROR</v>
      </c>
      <c r="V360" s="111" t="str">
        <f t="shared" si="643"/>
        <v>ERROR</v>
      </c>
      <c r="W360" s="111" t="str">
        <f t="shared" si="644"/>
        <v>ERROR</v>
      </c>
      <c r="X360" s="111" t="str">
        <f t="shared" si="645"/>
        <v>ERROR</v>
      </c>
      <c r="Y360" s="109" t="str">
        <f t="shared" si="646"/>
        <v>ERROR</v>
      </c>
      <c r="Z360" s="110" t="str">
        <f t="shared" si="647"/>
        <v>ERROR</v>
      </c>
      <c r="AA360" s="109" t="str">
        <f t="shared" si="648"/>
        <v>ERROR</v>
      </c>
      <c r="AB360" s="109" t="str">
        <f t="shared" si="649"/>
        <v>ERROR</v>
      </c>
      <c r="AC360" s="109" t="str">
        <f t="shared" si="650"/>
        <v>ERROR</v>
      </c>
      <c r="AD360" s="109" t="str">
        <f t="shared" si="651"/>
        <v>ERROR</v>
      </c>
      <c r="AE360" s="110" t="str">
        <f t="shared" si="652"/>
        <v>ERROR</v>
      </c>
      <c r="AF360" s="7" t="str">
        <f t="shared" si="653"/>
        <v/>
      </c>
      <c r="AG360" s="104" t="str">
        <f t="shared" si="654"/>
        <v/>
      </c>
      <c r="AH360" s="104" t="str">
        <f t="shared" si="655"/>
        <v/>
      </c>
      <c r="AI360" s="104" t="str">
        <f t="shared" si="656"/>
        <v/>
      </c>
      <c r="AJ360" s="114" t="str">
        <f>IF(AND(Q360&lt;&gt;"ERROR",UPPER('IP Rules'!D360)="GLOBAL",UPPER(N360)="ANY"),"All_IPs","")</f>
        <v/>
      </c>
      <c r="AK360" s="114" t="str">
        <f>IF(AND(Q360&lt;&gt;"ERROR",UPPER('IP Rules'!D360)="NATIONAL",UPPER(N360)="ANY"),"GRP_ALL_CNSP_SUBNETS","")</f>
        <v/>
      </c>
      <c r="AL360" s="104" t="str">
        <f>IF(LEN(TRIM(D360))=0,"",IF(AND(Q360&lt;&gt;"ERROR",UPPER('IP Rules'!H360)&lt;&gt;"ANY"),AI360&amp;N360&amp;"_"&amp;AG360,""))</f>
        <v/>
      </c>
      <c r="AM360" s="109" t="str">
        <f t="shared" si="657"/>
        <v>FAILED CHECKS</v>
      </c>
      <c r="AN360" s="2"/>
      <c r="AO360" s="62" t="str">
        <f t="shared" si="624"/>
        <v/>
      </c>
      <c r="AP360" s="26"/>
      <c r="AQ360" s="62" t="str">
        <f t="shared" si="658"/>
        <v/>
      </c>
      <c r="AR360" s="26"/>
      <c r="AS360" s="6">
        <f>'IP Rules'!F360</f>
        <v>0</v>
      </c>
      <c r="AT360" s="2"/>
      <c r="AU360" s="6">
        <f t="shared" si="659"/>
        <v>350</v>
      </c>
      <c r="AV360" s="2"/>
      <c r="AW360" s="46" t="str">
        <f>IF(ISBLANK('IP Rules'!L360),"",'IP Rules'!L360)</f>
        <v/>
      </c>
      <c r="AX360" s="2"/>
      <c r="AY360" s="52" t="str">
        <f t="shared" si="660"/>
        <v/>
      </c>
      <c r="AZ360" s="52" t="str">
        <f t="shared" si="661"/>
        <v/>
      </c>
      <c r="BA360" s="52" t="str">
        <f t="shared" si="662"/>
        <v/>
      </c>
      <c r="BB360" s="52" t="str">
        <f t="shared" si="663"/>
        <v/>
      </c>
      <c r="BC360" s="52" t="str">
        <f t="shared" si="664"/>
        <v/>
      </c>
      <c r="BD360" s="52" t="str">
        <f t="shared" si="665"/>
        <v/>
      </c>
      <c r="BE360" s="52" t="str">
        <f t="shared" si="666"/>
        <v/>
      </c>
      <c r="BF360" s="52" t="str">
        <f t="shared" si="667"/>
        <v/>
      </c>
      <c r="BG360" s="52" t="str">
        <f t="shared" si="668"/>
        <v/>
      </c>
      <c r="BH360" s="2"/>
      <c r="BI360" s="103" t="str">
        <f>IF(ISBLANK('IP Rules'!N360),"",'IP Rules'!N360)</f>
        <v/>
      </c>
      <c r="BJ360" s="110" t="str">
        <f t="shared" si="717"/>
        <v/>
      </c>
      <c r="BK360" s="109" t="str">
        <f t="shared" si="718"/>
        <v>MISSING</v>
      </c>
      <c r="BL360" s="109" t="str">
        <f t="shared" si="719"/>
        <v>MISSING</v>
      </c>
      <c r="BM360" s="109" t="str">
        <f t="shared" si="720"/>
        <v>MISSING</v>
      </c>
      <c r="BN360" s="110" t="str">
        <f t="shared" si="721"/>
        <v>ERROR</v>
      </c>
      <c r="BO360" s="111" t="str">
        <f t="shared" si="722"/>
        <v>ERROR</v>
      </c>
      <c r="BP360" s="111" t="str">
        <f t="shared" si="723"/>
        <v>ERROR</v>
      </c>
      <c r="BQ360" s="111" t="str">
        <f t="shared" si="724"/>
        <v>ERROR</v>
      </c>
      <c r="BR360" s="109" t="str">
        <f t="shared" si="725"/>
        <v>ERROR</v>
      </c>
      <c r="BS360" s="110" t="str">
        <f t="shared" si="726"/>
        <v>ERROR</v>
      </c>
      <c r="BT360" s="109" t="str">
        <f t="shared" si="669"/>
        <v>ERROR</v>
      </c>
      <c r="BU360" s="109" t="str">
        <f t="shared" si="670"/>
        <v>ERROR</v>
      </c>
      <c r="BV360" s="109" t="str">
        <f t="shared" si="671"/>
        <v>ERROR</v>
      </c>
      <c r="BW360" s="109" t="str">
        <f t="shared" si="672"/>
        <v>ERROR</v>
      </c>
      <c r="BX360" s="110" t="str">
        <f t="shared" si="727"/>
        <v>ERROR</v>
      </c>
      <c r="BY360" s="110" t="str">
        <f t="shared" si="715"/>
        <v/>
      </c>
      <c r="BZ360" s="117" t="str">
        <f t="shared" si="673"/>
        <v>OK</v>
      </c>
      <c r="CA360" s="104" t="str">
        <f t="shared" si="728"/>
        <v/>
      </c>
      <c r="CB360" s="104" t="str">
        <f t="shared" si="729"/>
        <v/>
      </c>
      <c r="CC360" s="104" t="str">
        <f t="shared" si="730"/>
        <v/>
      </c>
      <c r="CD360" s="109" t="str">
        <f t="shared" si="674"/>
        <v>FAILED CHECKS</v>
      </c>
      <c r="CE360" s="22"/>
      <c r="CF360" s="116" t="str">
        <f t="shared" si="731"/>
        <v>ERROR</v>
      </c>
      <c r="CG360" s="116" t="str">
        <f t="shared" si="732"/>
        <v>-</v>
      </c>
      <c r="CH360" s="116" t="str">
        <f t="shared" si="733"/>
        <v>-</v>
      </c>
      <c r="CI360" s="116" t="str">
        <f t="shared" si="734"/>
        <v>-</v>
      </c>
      <c r="CJ360" s="116">
        <f t="shared" si="675"/>
        <v>0</v>
      </c>
      <c r="CK360" s="116">
        <f t="shared" si="676"/>
        <v>0</v>
      </c>
      <c r="CL360" s="116">
        <f t="shared" si="677"/>
        <v>0</v>
      </c>
      <c r="CM360" s="116">
        <f t="shared" si="678"/>
        <v>0</v>
      </c>
      <c r="CN360" s="116">
        <f t="shared" si="679"/>
        <v>0</v>
      </c>
      <c r="CO360" s="116">
        <f t="shared" si="680"/>
        <v>0</v>
      </c>
      <c r="CP360" s="116">
        <f t="shared" si="681"/>
        <v>0</v>
      </c>
      <c r="CQ360" s="116">
        <f t="shared" si="682"/>
        <v>0</v>
      </c>
      <c r="CR360" s="116">
        <f t="shared" si="683"/>
        <v>0</v>
      </c>
      <c r="CS360" s="116">
        <f t="shared" si="684"/>
        <v>0</v>
      </c>
      <c r="CT360" s="116">
        <f t="shared" si="685"/>
        <v>0</v>
      </c>
      <c r="CU360" s="116">
        <f t="shared" si="686"/>
        <v>0</v>
      </c>
      <c r="CV360" s="116">
        <f t="shared" si="687"/>
        <v>0</v>
      </c>
      <c r="CW360" s="116">
        <f t="shared" si="688"/>
        <v>0</v>
      </c>
      <c r="CX360" s="116">
        <f t="shared" si="689"/>
        <v>0</v>
      </c>
      <c r="CY360" s="116">
        <f t="shared" si="690"/>
        <v>0</v>
      </c>
      <c r="CZ360" s="116">
        <f t="shared" si="691"/>
        <v>0</v>
      </c>
      <c r="DA360" s="116">
        <f t="shared" si="692"/>
        <v>0</v>
      </c>
      <c r="DB360" s="116">
        <f t="shared" si="693"/>
        <v>0</v>
      </c>
      <c r="DC360" s="116">
        <f t="shared" si="694"/>
        <v>0</v>
      </c>
      <c r="DD360" s="116">
        <f t="shared" si="695"/>
        <v>0</v>
      </c>
      <c r="DE360" s="116">
        <f t="shared" si="696"/>
        <v>0</v>
      </c>
      <c r="DF360" s="116">
        <f t="shared" si="697"/>
        <v>0</v>
      </c>
      <c r="DG360" s="116">
        <f t="shared" si="698"/>
        <v>0</v>
      </c>
      <c r="DH360" s="116">
        <f t="shared" si="699"/>
        <v>0</v>
      </c>
      <c r="DI360" s="116">
        <f t="shared" si="700"/>
        <v>0</v>
      </c>
      <c r="DJ360" s="116">
        <f t="shared" si="701"/>
        <v>0</v>
      </c>
      <c r="DK360" s="116">
        <f t="shared" si="702"/>
        <v>0</v>
      </c>
      <c r="DL360" s="116">
        <f t="shared" si="703"/>
        <v>0</v>
      </c>
      <c r="DM360" s="116">
        <f t="shared" si="704"/>
        <v>0</v>
      </c>
      <c r="DN360" s="116">
        <f t="shared" si="705"/>
        <v>0</v>
      </c>
      <c r="DO360" s="116">
        <f t="shared" si="706"/>
        <v>0</v>
      </c>
      <c r="DP360" s="116">
        <f t="shared" si="707"/>
        <v>0</v>
      </c>
      <c r="DQ360" s="116">
        <f t="shared" si="708"/>
        <v>0</v>
      </c>
      <c r="DR360" s="116">
        <f t="shared" si="709"/>
        <v>0</v>
      </c>
      <c r="DS360" s="116">
        <f t="shared" si="710"/>
        <v>0</v>
      </c>
      <c r="DT360" s="116">
        <f t="shared" si="716"/>
        <v>0</v>
      </c>
      <c r="DU360" s="116">
        <f t="shared" si="711"/>
        <v>0</v>
      </c>
      <c r="DV360" s="116">
        <f t="shared" si="735"/>
        <v>0</v>
      </c>
      <c r="DW360" s="116">
        <f t="shared" si="736"/>
        <v>0</v>
      </c>
      <c r="DX360" s="114" t="b">
        <f t="shared" si="625"/>
        <v>0</v>
      </c>
      <c r="DY360" s="116" t="str">
        <f t="shared" si="712"/>
        <v>FAILED CHECKS</v>
      </c>
      <c r="DZ360" s="2"/>
      <c r="EA360" s="105" t="str">
        <f t="shared" si="626"/>
        <v/>
      </c>
      <c r="EB360" s="2"/>
      <c r="EC360" s="105" t="str">
        <f t="shared" si="627"/>
        <v/>
      </c>
      <c r="ED360" s="2"/>
      <c r="EE360" s="105" t="str">
        <f t="shared" si="628"/>
        <v/>
      </c>
      <c r="EF360" s="2"/>
      <c r="EG360" s="6">
        <f t="shared" si="714"/>
        <v>350</v>
      </c>
      <c r="EH360" s="2"/>
      <c r="EI360" s="29" t="str">
        <f>IF(ISBLANK('IP Rules'!P360),"",'IP Rules'!P360)</f>
        <v/>
      </c>
      <c r="EJ360" s="2"/>
      <c r="EK360" s="29" t="str">
        <f>IF(ISBLANK('IP Rules'!R360),"",'IP Rules'!R360)</f>
        <v/>
      </c>
      <c r="EL360" s="2"/>
      <c r="EM360" s="29" t="str">
        <f>IF(ISBLANK('IP Rules'!T360),"",'IP Rules'!T360)</f>
        <v/>
      </c>
      <c r="EN360" s="2"/>
      <c r="EO360" s="7" t="str">
        <f t="shared" si="619"/>
        <v>NO</v>
      </c>
      <c r="EP360" s="7" t="str">
        <f t="shared" si="620"/>
        <v>NO</v>
      </c>
      <c r="EQ360" s="7" t="str">
        <f t="shared" si="621"/>
        <v/>
      </c>
      <c r="ER360" s="7" t="str">
        <f t="shared" si="622"/>
        <v/>
      </c>
      <c r="ES360" s="7" t="str">
        <f>IF(AND(ISNUMBER('IP Rules'!R360),'IP Rules'!R360&gt;=0,'IP Rules'!R360&lt;=65535),"GOOD","BAD")</f>
        <v>BAD</v>
      </c>
      <c r="ET360" s="7" t="str">
        <f>IF(OR(AND(ISNUMBER('IP Rules'!T360),'IP Rules'!T360&gt;=1,'IP Rules'!T360&lt;=65535,'IP Rules'!R360&lt;'IP Rules'!T360),'IP Rules'!T360=""),"GOOD","BAD")</f>
        <v>GOOD</v>
      </c>
      <c r="EU360" s="9" t="str">
        <f t="shared" si="623"/>
        <v/>
      </c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</row>
    <row r="361" spans="1:211" ht="15.75" thickBot="1">
      <c r="A361" s="2"/>
      <c r="B361" s="6">
        <f t="shared" si="713"/>
        <v>351</v>
      </c>
      <c r="C361" s="2"/>
      <c r="D361" s="48" t="str">
        <f>IF(ISBLANK('IP Rules'!H361),"",'IP Rules'!H361)</f>
        <v/>
      </c>
      <c r="E361" s="52" t="str">
        <f t="shared" si="629"/>
        <v/>
      </c>
      <c r="F361" s="52" t="str">
        <f t="shared" si="630"/>
        <v/>
      </c>
      <c r="G361" s="52" t="str">
        <f t="shared" si="631"/>
        <v/>
      </c>
      <c r="H361" s="52" t="str">
        <f t="shared" si="632"/>
        <v/>
      </c>
      <c r="I361" s="52" t="str">
        <f t="shared" si="633"/>
        <v/>
      </c>
      <c r="J361" s="52" t="str">
        <f t="shared" si="634"/>
        <v/>
      </c>
      <c r="K361" s="52" t="str">
        <f t="shared" si="635"/>
        <v/>
      </c>
      <c r="L361" s="52" t="str">
        <f t="shared" si="636"/>
        <v/>
      </c>
      <c r="M361" s="2"/>
      <c r="N361" s="52" t="str">
        <f t="shared" si="637"/>
        <v/>
      </c>
      <c r="O361" s="2"/>
      <c r="P361" s="103" t="str">
        <f>IF(UPPER('IP Rules'!H361)="ANY","",IF(LEN(TRIM('IP Rules'!J361))=0,"",'IP Rules'!J361))</f>
        <v/>
      </c>
      <c r="Q361" s="7" t="str">
        <f t="shared" si="638"/>
        <v/>
      </c>
      <c r="R361" s="109" t="str">
        <f t="shared" si="639"/>
        <v>MISSING</v>
      </c>
      <c r="S361" s="109" t="str">
        <f t="shared" si="640"/>
        <v>MISSING</v>
      </c>
      <c r="T361" s="109" t="str">
        <f t="shared" si="641"/>
        <v>MISSING</v>
      </c>
      <c r="U361" s="110" t="str">
        <f t="shared" si="642"/>
        <v>ERROR</v>
      </c>
      <c r="V361" s="111" t="str">
        <f t="shared" si="643"/>
        <v>ERROR</v>
      </c>
      <c r="W361" s="111" t="str">
        <f t="shared" si="644"/>
        <v>ERROR</v>
      </c>
      <c r="X361" s="111" t="str">
        <f t="shared" si="645"/>
        <v>ERROR</v>
      </c>
      <c r="Y361" s="109" t="str">
        <f t="shared" si="646"/>
        <v>ERROR</v>
      </c>
      <c r="Z361" s="110" t="str">
        <f t="shared" si="647"/>
        <v>ERROR</v>
      </c>
      <c r="AA361" s="109" t="str">
        <f t="shared" si="648"/>
        <v>ERROR</v>
      </c>
      <c r="AB361" s="109" t="str">
        <f t="shared" si="649"/>
        <v>ERROR</v>
      </c>
      <c r="AC361" s="109" t="str">
        <f t="shared" si="650"/>
        <v>ERROR</v>
      </c>
      <c r="AD361" s="109" t="str">
        <f t="shared" si="651"/>
        <v>ERROR</v>
      </c>
      <c r="AE361" s="110" t="str">
        <f t="shared" si="652"/>
        <v>ERROR</v>
      </c>
      <c r="AF361" s="7" t="str">
        <f t="shared" si="653"/>
        <v/>
      </c>
      <c r="AG361" s="104" t="str">
        <f t="shared" si="654"/>
        <v/>
      </c>
      <c r="AH361" s="104" t="str">
        <f t="shared" si="655"/>
        <v/>
      </c>
      <c r="AI361" s="104" t="str">
        <f t="shared" si="656"/>
        <v/>
      </c>
      <c r="AJ361" s="114" t="str">
        <f>IF(AND(Q361&lt;&gt;"ERROR",UPPER('IP Rules'!D361)="GLOBAL",UPPER(N361)="ANY"),"All_IPs","")</f>
        <v/>
      </c>
      <c r="AK361" s="114" t="str">
        <f>IF(AND(Q361&lt;&gt;"ERROR",UPPER('IP Rules'!D361)="NATIONAL",UPPER(N361)="ANY"),"GRP_ALL_CNSP_SUBNETS","")</f>
        <v/>
      </c>
      <c r="AL361" s="104" t="str">
        <f>IF(LEN(TRIM(D361))=0,"",IF(AND(Q361&lt;&gt;"ERROR",UPPER('IP Rules'!H361)&lt;&gt;"ANY"),AI361&amp;N361&amp;"_"&amp;AG361,""))</f>
        <v/>
      </c>
      <c r="AM361" s="109" t="str">
        <f t="shared" si="657"/>
        <v>FAILED CHECKS</v>
      </c>
      <c r="AN361" s="2"/>
      <c r="AO361" s="62" t="str">
        <f t="shared" si="624"/>
        <v/>
      </c>
      <c r="AP361" s="26"/>
      <c r="AQ361" s="62" t="str">
        <f t="shared" si="658"/>
        <v/>
      </c>
      <c r="AR361" s="26"/>
      <c r="AS361" s="6">
        <f>'IP Rules'!F361</f>
        <v>0</v>
      </c>
      <c r="AT361" s="2"/>
      <c r="AU361" s="6">
        <f t="shared" si="659"/>
        <v>351</v>
      </c>
      <c r="AV361" s="2"/>
      <c r="AW361" s="46" t="str">
        <f>IF(ISBLANK('IP Rules'!L361),"",'IP Rules'!L361)</f>
        <v/>
      </c>
      <c r="AX361" s="2"/>
      <c r="AY361" s="52" t="str">
        <f t="shared" si="660"/>
        <v/>
      </c>
      <c r="AZ361" s="52" t="str">
        <f t="shared" si="661"/>
        <v/>
      </c>
      <c r="BA361" s="52" t="str">
        <f t="shared" si="662"/>
        <v/>
      </c>
      <c r="BB361" s="52" t="str">
        <f t="shared" si="663"/>
        <v/>
      </c>
      <c r="BC361" s="52" t="str">
        <f t="shared" si="664"/>
        <v/>
      </c>
      <c r="BD361" s="52" t="str">
        <f t="shared" si="665"/>
        <v/>
      </c>
      <c r="BE361" s="52" t="str">
        <f t="shared" si="666"/>
        <v/>
      </c>
      <c r="BF361" s="52" t="str">
        <f t="shared" si="667"/>
        <v/>
      </c>
      <c r="BG361" s="52" t="str">
        <f t="shared" si="668"/>
        <v/>
      </c>
      <c r="BH361" s="2"/>
      <c r="BI361" s="103" t="str">
        <f>IF(ISBLANK('IP Rules'!N361),"",'IP Rules'!N361)</f>
        <v/>
      </c>
      <c r="BJ361" s="110" t="str">
        <f t="shared" si="717"/>
        <v/>
      </c>
      <c r="BK361" s="109" t="str">
        <f t="shared" si="718"/>
        <v>MISSING</v>
      </c>
      <c r="BL361" s="109" t="str">
        <f t="shared" si="719"/>
        <v>MISSING</v>
      </c>
      <c r="BM361" s="109" t="str">
        <f t="shared" si="720"/>
        <v>MISSING</v>
      </c>
      <c r="BN361" s="110" t="str">
        <f t="shared" si="721"/>
        <v>ERROR</v>
      </c>
      <c r="BO361" s="111" t="str">
        <f t="shared" si="722"/>
        <v>ERROR</v>
      </c>
      <c r="BP361" s="111" t="str">
        <f t="shared" si="723"/>
        <v>ERROR</v>
      </c>
      <c r="BQ361" s="111" t="str">
        <f t="shared" si="724"/>
        <v>ERROR</v>
      </c>
      <c r="BR361" s="109" t="str">
        <f t="shared" si="725"/>
        <v>ERROR</v>
      </c>
      <c r="BS361" s="110" t="str">
        <f t="shared" si="726"/>
        <v>ERROR</v>
      </c>
      <c r="BT361" s="109" t="str">
        <f t="shared" si="669"/>
        <v>ERROR</v>
      </c>
      <c r="BU361" s="109" t="str">
        <f t="shared" si="670"/>
        <v>ERROR</v>
      </c>
      <c r="BV361" s="109" t="str">
        <f t="shared" si="671"/>
        <v>ERROR</v>
      </c>
      <c r="BW361" s="109" t="str">
        <f t="shared" si="672"/>
        <v>ERROR</v>
      </c>
      <c r="BX361" s="110" t="str">
        <f t="shared" si="727"/>
        <v>ERROR</v>
      </c>
      <c r="BY361" s="110" t="str">
        <f t="shared" si="715"/>
        <v/>
      </c>
      <c r="BZ361" s="117" t="str">
        <f t="shared" si="673"/>
        <v>OK</v>
      </c>
      <c r="CA361" s="104" t="str">
        <f t="shared" si="728"/>
        <v/>
      </c>
      <c r="CB361" s="104" t="str">
        <f t="shared" si="729"/>
        <v/>
      </c>
      <c r="CC361" s="104" t="str">
        <f t="shared" si="730"/>
        <v/>
      </c>
      <c r="CD361" s="109" t="str">
        <f t="shared" si="674"/>
        <v>FAILED CHECKS</v>
      </c>
      <c r="CE361" s="22"/>
      <c r="CF361" s="116" t="str">
        <f t="shared" si="731"/>
        <v>ERROR</v>
      </c>
      <c r="CG361" s="116" t="str">
        <f t="shared" si="732"/>
        <v>-</v>
      </c>
      <c r="CH361" s="116" t="str">
        <f t="shared" si="733"/>
        <v>-</v>
      </c>
      <c r="CI361" s="116" t="str">
        <f t="shared" si="734"/>
        <v>-</v>
      </c>
      <c r="CJ361" s="116">
        <f t="shared" si="675"/>
        <v>0</v>
      </c>
      <c r="CK361" s="116">
        <f t="shared" si="676"/>
        <v>0</v>
      </c>
      <c r="CL361" s="116">
        <f t="shared" si="677"/>
        <v>0</v>
      </c>
      <c r="CM361" s="116">
        <f t="shared" si="678"/>
        <v>0</v>
      </c>
      <c r="CN361" s="116">
        <f t="shared" si="679"/>
        <v>0</v>
      </c>
      <c r="CO361" s="116">
        <f t="shared" si="680"/>
        <v>0</v>
      </c>
      <c r="CP361" s="116">
        <f t="shared" si="681"/>
        <v>0</v>
      </c>
      <c r="CQ361" s="116">
        <f t="shared" si="682"/>
        <v>0</v>
      </c>
      <c r="CR361" s="116">
        <f t="shared" si="683"/>
        <v>0</v>
      </c>
      <c r="CS361" s="116">
        <f t="shared" si="684"/>
        <v>0</v>
      </c>
      <c r="CT361" s="116">
        <f t="shared" si="685"/>
        <v>0</v>
      </c>
      <c r="CU361" s="116">
        <f t="shared" si="686"/>
        <v>0</v>
      </c>
      <c r="CV361" s="116">
        <f t="shared" si="687"/>
        <v>0</v>
      </c>
      <c r="CW361" s="116">
        <f t="shared" si="688"/>
        <v>0</v>
      </c>
      <c r="CX361" s="116">
        <f t="shared" si="689"/>
        <v>0</v>
      </c>
      <c r="CY361" s="116">
        <f t="shared" si="690"/>
        <v>0</v>
      </c>
      <c r="CZ361" s="116">
        <f t="shared" si="691"/>
        <v>0</v>
      </c>
      <c r="DA361" s="116">
        <f t="shared" si="692"/>
        <v>0</v>
      </c>
      <c r="DB361" s="116">
        <f t="shared" si="693"/>
        <v>0</v>
      </c>
      <c r="DC361" s="116">
        <f t="shared" si="694"/>
        <v>0</v>
      </c>
      <c r="DD361" s="116">
        <f t="shared" si="695"/>
        <v>0</v>
      </c>
      <c r="DE361" s="116">
        <f t="shared" si="696"/>
        <v>0</v>
      </c>
      <c r="DF361" s="116">
        <f t="shared" si="697"/>
        <v>0</v>
      </c>
      <c r="DG361" s="116">
        <f t="shared" si="698"/>
        <v>0</v>
      </c>
      <c r="DH361" s="116">
        <f t="shared" si="699"/>
        <v>0</v>
      </c>
      <c r="DI361" s="116">
        <f t="shared" si="700"/>
        <v>0</v>
      </c>
      <c r="DJ361" s="116">
        <f t="shared" si="701"/>
        <v>0</v>
      </c>
      <c r="DK361" s="116">
        <f t="shared" si="702"/>
        <v>0</v>
      </c>
      <c r="DL361" s="116">
        <f t="shared" si="703"/>
        <v>0</v>
      </c>
      <c r="DM361" s="116">
        <f t="shared" si="704"/>
        <v>0</v>
      </c>
      <c r="DN361" s="116">
        <f t="shared" si="705"/>
        <v>0</v>
      </c>
      <c r="DO361" s="116">
        <f t="shared" si="706"/>
        <v>0</v>
      </c>
      <c r="DP361" s="116">
        <f t="shared" si="707"/>
        <v>0</v>
      </c>
      <c r="DQ361" s="116">
        <f t="shared" si="708"/>
        <v>0</v>
      </c>
      <c r="DR361" s="116">
        <f t="shared" si="709"/>
        <v>0</v>
      </c>
      <c r="DS361" s="116">
        <f t="shared" si="710"/>
        <v>0</v>
      </c>
      <c r="DT361" s="116">
        <f t="shared" si="716"/>
        <v>0</v>
      </c>
      <c r="DU361" s="116">
        <f t="shared" si="711"/>
        <v>0</v>
      </c>
      <c r="DV361" s="116">
        <f t="shared" si="735"/>
        <v>0</v>
      </c>
      <c r="DW361" s="116">
        <f t="shared" si="736"/>
        <v>0</v>
      </c>
      <c r="DX361" s="114" t="b">
        <f t="shared" si="625"/>
        <v>0</v>
      </c>
      <c r="DY361" s="116" t="str">
        <f t="shared" si="712"/>
        <v>FAILED CHECKS</v>
      </c>
      <c r="DZ361" s="2"/>
      <c r="EA361" s="105" t="str">
        <f t="shared" si="626"/>
        <v/>
      </c>
      <c r="EB361" s="2"/>
      <c r="EC361" s="105" t="str">
        <f t="shared" si="627"/>
        <v/>
      </c>
      <c r="ED361" s="2"/>
      <c r="EE361" s="105" t="str">
        <f t="shared" si="628"/>
        <v/>
      </c>
      <c r="EF361" s="2"/>
      <c r="EG361" s="6">
        <f t="shared" si="714"/>
        <v>351</v>
      </c>
      <c r="EH361" s="2"/>
      <c r="EI361" s="29" t="str">
        <f>IF(ISBLANK('IP Rules'!P361),"",'IP Rules'!P361)</f>
        <v/>
      </c>
      <c r="EJ361" s="2"/>
      <c r="EK361" s="29" t="str">
        <f>IF(ISBLANK('IP Rules'!R361),"",'IP Rules'!R361)</f>
        <v/>
      </c>
      <c r="EL361" s="2"/>
      <c r="EM361" s="29" t="str">
        <f>IF(ISBLANK('IP Rules'!T361),"",'IP Rules'!T361)</f>
        <v/>
      </c>
      <c r="EN361" s="2"/>
      <c r="EO361" s="7" t="str">
        <f t="shared" si="619"/>
        <v>NO</v>
      </c>
      <c r="EP361" s="7" t="str">
        <f t="shared" si="620"/>
        <v>NO</v>
      </c>
      <c r="EQ361" s="7" t="str">
        <f t="shared" si="621"/>
        <v/>
      </c>
      <c r="ER361" s="7" t="str">
        <f t="shared" si="622"/>
        <v/>
      </c>
      <c r="ES361" s="7" t="str">
        <f>IF(AND(ISNUMBER('IP Rules'!R361),'IP Rules'!R361&gt;=0,'IP Rules'!R361&lt;=65535),"GOOD","BAD")</f>
        <v>BAD</v>
      </c>
      <c r="ET361" s="7" t="str">
        <f>IF(OR(AND(ISNUMBER('IP Rules'!T361),'IP Rules'!T361&gt;=1,'IP Rules'!T361&lt;=65535,'IP Rules'!R361&lt;'IP Rules'!T361),'IP Rules'!T361=""),"GOOD","BAD")</f>
        <v>GOOD</v>
      </c>
      <c r="EU361" s="9" t="str">
        <f t="shared" si="623"/>
        <v/>
      </c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</row>
    <row r="362" spans="1:211" ht="15.75" thickBot="1">
      <c r="A362" s="2"/>
      <c r="B362" s="6">
        <f t="shared" si="713"/>
        <v>352</v>
      </c>
      <c r="C362" s="2"/>
      <c r="D362" s="48" t="str">
        <f>IF(ISBLANK('IP Rules'!H362),"",'IP Rules'!H362)</f>
        <v/>
      </c>
      <c r="E362" s="52" t="str">
        <f t="shared" si="629"/>
        <v/>
      </c>
      <c r="F362" s="52" t="str">
        <f t="shared" si="630"/>
        <v/>
      </c>
      <c r="G362" s="52" t="str">
        <f t="shared" si="631"/>
        <v/>
      </c>
      <c r="H362" s="52" t="str">
        <f t="shared" si="632"/>
        <v/>
      </c>
      <c r="I362" s="52" t="str">
        <f t="shared" si="633"/>
        <v/>
      </c>
      <c r="J362" s="52" t="str">
        <f t="shared" si="634"/>
        <v/>
      </c>
      <c r="K362" s="52" t="str">
        <f t="shared" si="635"/>
        <v/>
      </c>
      <c r="L362" s="52" t="str">
        <f t="shared" si="636"/>
        <v/>
      </c>
      <c r="M362" s="2"/>
      <c r="N362" s="52" t="str">
        <f t="shared" si="637"/>
        <v/>
      </c>
      <c r="O362" s="2"/>
      <c r="P362" s="103" t="str">
        <f>IF(UPPER('IP Rules'!H362)="ANY","",IF(LEN(TRIM('IP Rules'!J362))=0,"",'IP Rules'!J362))</f>
        <v/>
      </c>
      <c r="Q362" s="7" t="str">
        <f t="shared" si="638"/>
        <v/>
      </c>
      <c r="R362" s="109" t="str">
        <f t="shared" si="639"/>
        <v>MISSING</v>
      </c>
      <c r="S362" s="109" t="str">
        <f t="shared" si="640"/>
        <v>MISSING</v>
      </c>
      <c r="T362" s="109" t="str">
        <f t="shared" si="641"/>
        <v>MISSING</v>
      </c>
      <c r="U362" s="110" t="str">
        <f t="shared" si="642"/>
        <v>ERROR</v>
      </c>
      <c r="V362" s="111" t="str">
        <f t="shared" si="643"/>
        <v>ERROR</v>
      </c>
      <c r="W362" s="111" t="str">
        <f t="shared" si="644"/>
        <v>ERROR</v>
      </c>
      <c r="X362" s="111" t="str">
        <f t="shared" si="645"/>
        <v>ERROR</v>
      </c>
      <c r="Y362" s="109" t="str">
        <f t="shared" si="646"/>
        <v>ERROR</v>
      </c>
      <c r="Z362" s="110" t="str">
        <f t="shared" si="647"/>
        <v>ERROR</v>
      </c>
      <c r="AA362" s="109" t="str">
        <f t="shared" si="648"/>
        <v>ERROR</v>
      </c>
      <c r="AB362" s="109" t="str">
        <f t="shared" si="649"/>
        <v>ERROR</v>
      </c>
      <c r="AC362" s="109" t="str">
        <f t="shared" si="650"/>
        <v>ERROR</v>
      </c>
      <c r="AD362" s="109" t="str">
        <f t="shared" si="651"/>
        <v>ERROR</v>
      </c>
      <c r="AE362" s="110" t="str">
        <f t="shared" si="652"/>
        <v>ERROR</v>
      </c>
      <c r="AF362" s="7" t="str">
        <f t="shared" si="653"/>
        <v/>
      </c>
      <c r="AG362" s="104" t="str">
        <f t="shared" si="654"/>
        <v/>
      </c>
      <c r="AH362" s="104" t="str">
        <f t="shared" si="655"/>
        <v/>
      </c>
      <c r="AI362" s="104" t="str">
        <f t="shared" si="656"/>
        <v/>
      </c>
      <c r="AJ362" s="114" t="str">
        <f>IF(AND(Q362&lt;&gt;"ERROR",UPPER('IP Rules'!D362)="GLOBAL",UPPER(N362)="ANY"),"All_IPs","")</f>
        <v/>
      </c>
      <c r="AK362" s="114" t="str">
        <f>IF(AND(Q362&lt;&gt;"ERROR",UPPER('IP Rules'!D362)="NATIONAL",UPPER(N362)="ANY"),"GRP_ALL_CNSP_SUBNETS","")</f>
        <v/>
      </c>
      <c r="AL362" s="104" t="str">
        <f>IF(LEN(TRIM(D362))=0,"",IF(AND(Q362&lt;&gt;"ERROR",UPPER('IP Rules'!H362)&lt;&gt;"ANY"),AI362&amp;N362&amp;"_"&amp;AG362,""))</f>
        <v/>
      </c>
      <c r="AM362" s="109" t="str">
        <f t="shared" si="657"/>
        <v>FAILED CHECKS</v>
      </c>
      <c r="AN362" s="2"/>
      <c r="AO362" s="62" t="str">
        <f t="shared" si="624"/>
        <v/>
      </c>
      <c r="AP362" s="26"/>
      <c r="AQ362" s="62" t="str">
        <f t="shared" si="658"/>
        <v/>
      </c>
      <c r="AR362" s="26"/>
      <c r="AS362" s="6">
        <f>'IP Rules'!F362</f>
        <v>0</v>
      </c>
      <c r="AT362" s="2"/>
      <c r="AU362" s="6">
        <f t="shared" si="659"/>
        <v>352</v>
      </c>
      <c r="AV362" s="2"/>
      <c r="AW362" s="46" t="str">
        <f>IF(ISBLANK('IP Rules'!L362),"",'IP Rules'!L362)</f>
        <v/>
      </c>
      <c r="AX362" s="2"/>
      <c r="AY362" s="52" t="str">
        <f t="shared" si="660"/>
        <v/>
      </c>
      <c r="AZ362" s="52" t="str">
        <f t="shared" si="661"/>
        <v/>
      </c>
      <c r="BA362" s="52" t="str">
        <f t="shared" si="662"/>
        <v/>
      </c>
      <c r="BB362" s="52" t="str">
        <f t="shared" si="663"/>
        <v/>
      </c>
      <c r="BC362" s="52" t="str">
        <f t="shared" si="664"/>
        <v/>
      </c>
      <c r="BD362" s="52" t="str">
        <f t="shared" si="665"/>
        <v/>
      </c>
      <c r="BE362" s="52" t="str">
        <f t="shared" si="666"/>
        <v/>
      </c>
      <c r="BF362" s="52" t="str">
        <f t="shared" si="667"/>
        <v/>
      </c>
      <c r="BG362" s="52" t="str">
        <f t="shared" si="668"/>
        <v/>
      </c>
      <c r="BH362" s="2"/>
      <c r="BI362" s="103" t="str">
        <f>IF(ISBLANK('IP Rules'!N362),"",'IP Rules'!N362)</f>
        <v/>
      </c>
      <c r="BJ362" s="110" t="str">
        <f t="shared" si="717"/>
        <v/>
      </c>
      <c r="BK362" s="109" t="str">
        <f t="shared" si="718"/>
        <v>MISSING</v>
      </c>
      <c r="BL362" s="109" t="str">
        <f t="shared" si="719"/>
        <v>MISSING</v>
      </c>
      <c r="BM362" s="109" t="str">
        <f t="shared" si="720"/>
        <v>MISSING</v>
      </c>
      <c r="BN362" s="110" t="str">
        <f t="shared" si="721"/>
        <v>ERROR</v>
      </c>
      <c r="BO362" s="111" t="str">
        <f t="shared" si="722"/>
        <v>ERROR</v>
      </c>
      <c r="BP362" s="111" t="str">
        <f t="shared" si="723"/>
        <v>ERROR</v>
      </c>
      <c r="BQ362" s="111" t="str">
        <f t="shared" si="724"/>
        <v>ERROR</v>
      </c>
      <c r="BR362" s="109" t="str">
        <f t="shared" si="725"/>
        <v>ERROR</v>
      </c>
      <c r="BS362" s="110" t="str">
        <f t="shared" si="726"/>
        <v>ERROR</v>
      </c>
      <c r="BT362" s="109" t="str">
        <f t="shared" si="669"/>
        <v>ERROR</v>
      </c>
      <c r="BU362" s="109" t="str">
        <f t="shared" si="670"/>
        <v>ERROR</v>
      </c>
      <c r="BV362" s="109" t="str">
        <f t="shared" si="671"/>
        <v>ERROR</v>
      </c>
      <c r="BW362" s="109" t="str">
        <f t="shared" si="672"/>
        <v>ERROR</v>
      </c>
      <c r="BX362" s="110" t="str">
        <f t="shared" si="727"/>
        <v>ERROR</v>
      </c>
      <c r="BY362" s="110" t="str">
        <f t="shared" si="715"/>
        <v/>
      </c>
      <c r="BZ362" s="117" t="str">
        <f t="shared" si="673"/>
        <v>OK</v>
      </c>
      <c r="CA362" s="104" t="str">
        <f t="shared" si="728"/>
        <v/>
      </c>
      <c r="CB362" s="104" t="str">
        <f t="shared" si="729"/>
        <v/>
      </c>
      <c r="CC362" s="104" t="str">
        <f t="shared" si="730"/>
        <v/>
      </c>
      <c r="CD362" s="109" t="str">
        <f t="shared" si="674"/>
        <v>FAILED CHECKS</v>
      </c>
      <c r="CE362" s="22"/>
      <c r="CF362" s="116" t="str">
        <f t="shared" si="731"/>
        <v>ERROR</v>
      </c>
      <c r="CG362" s="116" t="str">
        <f t="shared" si="732"/>
        <v>-</v>
      </c>
      <c r="CH362" s="116" t="str">
        <f t="shared" si="733"/>
        <v>-</v>
      </c>
      <c r="CI362" s="116" t="str">
        <f t="shared" si="734"/>
        <v>-</v>
      </c>
      <c r="CJ362" s="116">
        <f t="shared" si="675"/>
        <v>0</v>
      </c>
      <c r="CK362" s="116">
        <f t="shared" si="676"/>
        <v>0</v>
      </c>
      <c r="CL362" s="116">
        <f t="shared" si="677"/>
        <v>0</v>
      </c>
      <c r="CM362" s="116">
        <f t="shared" si="678"/>
        <v>0</v>
      </c>
      <c r="CN362" s="116">
        <f t="shared" si="679"/>
        <v>0</v>
      </c>
      <c r="CO362" s="116">
        <f t="shared" si="680"/>
        <v>0</v>
      </c>
      <c r="CP362" s="116">
        <f t="shared" si="681"/>
        <v>0</v>
      </c>
      <c r="CQ362" s="116">
        <f t="shared" si="682"/>
        <v>0</v>
      </c>
      <c r="CR362" s="116">
        <f t="shared" si="683"/>
        <v>0</v>
      </c>
      <c r="CS362" s="116">
        <f t="shared" si="684"/>
        <v>0</v>
      </c>
      <c r="CT362" s="116">
        <f t="shared" si="685"/>
        <v>0</v>
      </c>
      <c r="CU362" s="116">
        <f t="shared" si="686"/>
        <v>0</v>
      </c>
      <c r="CV362" s="116">
        <f t="shared" si="687"/>
        <v>0</v>
      </c>
      <c r="CW362" s="116">
        <f t="shared" si="688"/>
        <v>0</v>
      </c>
      <c r="CX362" s="116">
        <f t="shared" si="689"/>
        <v>0</v>
      </c>
      <c r="CY362" s="116">
        <f t="shared" si="690"/>
        <v>0</v>
      </c>
      <c r="CZ362" s="116">
        <f t="shared" si="691"/>
        <v>0</v>
      </c>
      <c r="DA362" s="116">
        <f t="shared" si="692"/>
        <v>0</v>
      </c>
      <c r="DB362" s="116">
        <f t="shared" si="693"/>
        <v>0</v>
      </c>
      <c r="DC362" s="116">
        <f t="shared" si="694"/>
        <v>0</v>
      </c>
      <c r="DD362" s="116">
        <f t="shared" si="695"/>
        <v>0</v>
      </c>
      <c r="DE362" s="116">
        <f t="shared" si="696"/>
        <v>0</v>
      </c>
      <c r="DF362" s="116">
        <f t="shared" si="697"/>
        <v>0</v>
      </c>
      <c r="DG362" s="116">
        <f t="shared" si="698"/>
        <v>0</v>
      </c>
      <c r="DH362" s="116">
        <f t="shared" si="699"/>
        <v>0</v>
      </c>
      <c r="DI362" s="116">
        <f t="shared" si="700"/>
        <v>0</v>
      </c>
      <c r="DJ362" s="116">
        <f t="shared" si="701"/>
        <v>0</v>
      </c>
      <c r="DK362" s="116">
        <f t="shared" si="702"/>
        <v>0</v>
      </c>
      <c r="DL362" s="116">
        <f t="shared" si="703"/>
        <v>0</v>
      </c>
      <c r="DM362" s="116">
        <f t="shared" si="704"/>
        <v>0</v>
      </c>
      <c r="DN362" s="116">
        <f t="shared" si="705"/>
        <v>0</v>
      </c>
      <c r="DO362" s="116">
        <f t="shared" si="706"/>
        <v>0</v>
      </c>
      <c r="DP362" s="116">
        <f t="shared" si="707"/>
        <v>0</v>
      </c>
      <c r="DQ362" s="116">
        <f t="shared" si="708"/>
        <v>0</v>
      </c>
      <c r="DR362" s="116">
        <f t="shared" si="709"/>
        <v>0</v>
      </c>
      <c r="DS362" s="116">
        <f t="shared" si="710"/>
        <v>0</v>
      </c>
      <c r="DT362" s="116">
        <f t="shared" si="716"/>
        <v>0</v>
      </c>
      <c r="DU362" s="116">
        <f t="shared" si="711"/>
        <v>0</v>
      </c>
      <c r="DV362" s="116">
        <f t="shared" si="735"/>
        <v>0</v>
      </c>
      <c r="DW362" s="116">
        <f t="shared" si="736"/>
        <v>0</v>
      </c>
      <c r="DX362" s="114" t="b">
        <f t="shared" si="625"/>
        <v>0</v>
      </c>
      <c r="DY362" s="116" t="str">
        <f t="shared" si="712"/>
        <v>FAILED CHECKS</v>
      </c>
      <c r="DZ362" s="2"/>
      <c r="EA362" s="105" t="str">
        <f t="shared" si="626"/>
        <v/>
      </c>
      <c r="EB362" s="2"/>
      <c r="EC362" s="105" t="str">
        <f t="shared" si="627"/>
        <v/>
      </c>
      <c r="ED362" s="2"/>
      <c r="EE362" s="105" t="str">
        <f t="shared" si="628"/>
        <v/>
      </c>
      <c r="EF362" s="2"/>
      <c r="EG362" s="6">
        <f t="shared" si="714"/>
        <v>352</v>
      </c>
      <c r="EH362" s="2"/>
      <c r="EI362" s="29" t="str">
        <f>IF(ISBLANK('IP Rules'!P362),"",'IP Rules'!P362)</f>
        <v/>
      </c>
      <c r="EJ362" s="2"/>
      <c r="EK362" s="29" t="str">
        <f>IF(ISBLANK('IP Rules'!R362),"",'IP Rules'!R362)</f>
        <v/>
      </c>
      <c r="EL362" s="2"/>
      <c r="EM362" s="29" t="str">
        <f>IF(ISBLANK('IP Rules'!T362),"",'IP Rules'!T362)</f>
        <v/>
      </c>
      <c r="EN362" s="2"/>
      <c r="EO362" s="7" t="str">
        <f t="shared" si="619"/>
        <v>NO</v>
      </c>
      <c r="EP362" s="7" t="str">
        <f t="shared" si="620"/>
        <v>NO</v>
      </c>
      <c r="EQ362" s="7" t="str">
        <f t="shared" si="621"/>
        <v/>
      </c>
      <c r="ER362" s="7" t="str">
        <f t="shared" si="622"/>
        <v/>
      </c>
      <c r="ES362" s="7" t="str">
        <f>IF(AND(ISNUMBER('IP Rules'!R362),'IP Rules'!R362&gt;=0,'IP Rules'!R362&lt;=65535),"GOOD","BAD")</f>
        <v>BAD</v>
      </c>
      <c r="ET362" s="7" t="str">
        <f>IF(OR(AND(ISNUMBER('IP Rules'!T362),'IP Rules'!T362&gt;=1,'IP Rules'!T362&lt;=65535,'IP Rules'!R362&lt;'IP Rules'!T362),'IP Rules'!T362=""),"GOOD","BAD")</f>
        <v>GOOD</v>
      </c>
      <c r="EU362" s="9" t="str">
        <f t="shared" si="623"/>
        <v/>
      </c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</row>
    <row r="363" spans="1:211" ht="15.75" thickBot="1">
      <c r="A363" s="2"/>
      <c r="B363" s="6">
        <f t="shared" si="713"/>
        <v>353</v>
      </c>
      <c r="C363" s="2"/>
      <c r="D363" s="48" t="str">
        <f>IF(ISBLANK('IP Rules'!H363),"",'IP Rules'!H363)</f>
        <v/>
      </c>
      <c r="E363" s="52" t="str">
        <f t="shared" si="629"/>
        <v/>
      </c>
      <c r="F363" s="52" t="str">
        <f t="shared" si="630"/>
        <v/>
      </c>
      <c r="G363" s="52" t="str">
        <f t="shared" si="631"/>
        <v/>
      </c>
      <c r="H363" s="52" t="str">
        <f t="shared" si="632"/>
        <v/>
      </c>
      <c r="I363" s="52" t="str">
        <f t="shared" si="633"/>
        <v/>
      </c>
      <c r="J363" s="52" t="str">
        <f t="shared" si="634"/>
        <v/>
      </c>
      <c r="K363" s="52" t="str">
        <f t="shared" si="635"/>
        <v/>
      </c>
      <c r="L363" s="52" t="str">
        <f t="shared" si="636"/>
        <v/>
      </c>
      <c r="M363" s="2"/>
      <c r="N363" s="52" t="str">
        <f t="shared" si="637"/>
        <v/>
      </c>
      <c r="O363" s="2"/>
      <c r="P363" s="103" t="str">
        <f>IF(UPPER('IP Rules'!H363)="ANY","",IF(LEN(TRIM('IP Rules'!J363))=0,"",'IP Rules'!J363))</f>
        <v/>
      </c>
      <c r="Q363" s="7" t="str">
        <f t="shared" si="638"/>
        <v/>
      </c>
      <c r="R363" s="109" t="str">
        <f t="shared" si="639"/>
        <v>MISSING</v>
      </c>
      <c r="S363" s="109" t="str">
        <f t="shared" si="640"/>
        <v>MISSING</v>
      </c>
      <c r="T363" s="109" t="str">
        <f t="shared" si="641"/>
        <v>MISSING</v>
      </c>
      <c r="U363" s="110" t="str">
        <f t="shared" si="642"/>
        <v>ERROR</v>
      </c>
      <c r="V363" s="111" t="str">
        <f t="shared" si="643"/>
        <v>ERROR</v>
      </c>
      <c r="W363" s="111" t="str">
        <f t="shared" si="644"/>
        <v>ERROR</v>
      </c>
      <c r="X363" s="111" t="str">
        <f t="shared" si="645"/>
        <v>ERROR</v>
      </c>
      <c r="Y363" s="109" t="str">
        <f t="shared" si="646"/>
        <v>ERROR</v>
      </c>
      <c r="Z363" s="110" t="str">
        <f t="shared" si="647"/>
        <v>ERROR</v>
      </c>
      <c r="AA363" s="109" t="str">
        <f t="shared" si="648"/>
        <v>ERROR</v>
      </c>
      <c r="AB363" s="109" t="str">
        <f t="shared" si="649"/>
        <v>ERROR</v>
      </c>
      <c r="AC363" s="109" t="str">
        <f t="shared" si="650"/>
        <v>ERROR</v>
      </c>
      <c r="AD363" s="109" t="str">
        <f t="shared" si="651"/>
        <v>ERROR</v>
      </c>
      <c r="AE363" s="110" t="str">
        <f t="shared" si="652"/>
        <v>ERROR</v>
      </c>
      <c r="AF363" s="7" t="str">
        <f t="shared" si="653"/>
        <v/>
      </c>
      <c r="AG363" s="104" t="str">
        <f t="shared" si="654"/>
        <v/>
      </c>
      <c r="AH363" s="104" t="str">
        <f t="shared" si="655"/>
        <v/>
      </c>
      <c r="AI363" s="104" t="str">
        <f t="shared" si="656"/>
        <v/>
      </c>
      <c r="AJ363" s="114" t="str">
        <f>IF(AND(Q363&lt;&gt;"ERROR",UPPER('IP Rules'!D363)="GLOBAL",UPPER(N363)="ANY"),"All_IPs","")</f>
        <v/>
      </c>
      <c r="AK363" s="114" t="str">
        <f>IF(AND(Q363&lt;&gt;"ERROR",UPPER('IP Rules'!D363)="NATIONAL",UPPER(N363)="ANY"),"GRP_ALL_CNSP_SUBNETS","")</f>
        <v/>
      </c>
      <c r="AL363" s="104" t="str">
        <f>IF(LEN(TRIM(D363))=0,"",IF(AND(Q363&lt;&gt;"ERROR",UPPER('IP Rules'!H363)&lt;&gt;"ANY"),AI363&amp;N363&amp;"_"&amp;AG363,""))</f>
        <v/>
      </c>
      <c r="AM363" s="109" t="str">
        <f t="shared" si="657"/>
        <v>FAILED CHECKS</v>
      </c>
      <c r="AN363" s="2"/>
      <c r="AO363" s="62" t="str">
        <f t="shared" si="624"/>
        <v/>
      </c>
      <c r="AP363" s="26"/>
      <c r="AQ363" s="62" t="str">
        <f t="shared" si="658"/>
        <v/>
      </c>
      <c r="AR363" s="26"/>
      <c r="AS363" s="6">
        <f>'IP Rules'!F363</f>
        <v>0</v>
      </c>
      <c r="AT363" s="2"/>
      <c r="AU363" s="6">
        <f t="shared" si="659"/>
        <v>353</v>
      </c>
      <c r="AV363" s="2"/>
      <c r="AW363" s="46" t="str">
        <f>IF(ISBLANK('IP Rules'!L363),"",'IP Rules'!L363)</f>
        <v/>
      </c>
      <c r="AX363" s="2"/>
      <c r="AY363" s="52" t="str">
        <f t="shared" si="660"/>
        <v/>
      </c>
      <c r="AZ363" s="52" t="str">
        <f t="shared" si="661"/>
        <v/>
      </c>
      <c r="BA363" s="52" t="str">
        <f t="shared" si="662"/>
        <v/>
      </c>
      <c r="BB363" s="52" t="str">
        <f t="shared" si="663"/>
        <v/>
      </c>
      <c r="BC363" s="52" t="str">
        <f t="shared" si="664"/>
        <v/>
      </c>
      <c r="BD363" s="52" t="str">
        <f t="shared" si="665"/>
        <v/>
      </c>
      <c r="BE363" s="52" t="str">
        <f t="shared" si="666"/>
        <v/>
      </c>
      <c r="BF363" s="52" t="str">
        <f t="shared" si="667"/>
        <v/>
      </c>
      <c r="BG363" s="52" t="str">
        <f t="shared" si="668"/>
        <v/>
      </c>
      <c r="BH363" s="2"/>
      <c r="BI363" s="103" t="str">
        <f>IF(ISBLANK('IP Rules'!N363),"",'IP Rules'!N363)</f>
        <v/>
      </c>
      <c r="BJ363" s="110" t="str">
        <f t="shared" si="717"/>
        <v/>
      </c>
      <c r="BK363" s="109" t="str">
        <f t="shared" si="718"/>
        <v>MISSING</v>
      </c>
      <c r="BL363" s="109" t="str">
        <f t="shared" si="719"/>
        <v>MISSING</v>
      </c>
      <c r="BM363" s="109" t="str">
        <f t="shared" si="720"/>
        <v>MISSING</v>
      </c>
      <c r="BN363" s="110" t="str">
        <f t="shared" si="721"/>
        <v>ERROR</v>
      </c>
      <c r="BO363" s="111" t="str">
        <f t="shared" si="722"/>
        <v>ERROR</v>
      </c>
      <c r="BP363" s="111" t="str">
        <f t="shared" si="723"/>
        <v>ERROR</v>
      </c>
      <c r="BQ363" s="111" t="str">
        <f t="shared" si="724"/>
        <v>ERROR</v>
      </c>
      <c r="BR363" s="109" t="str">
        <f t="shared" si="725"/>
        <v>ERROR</v>
      </c>
      <c r="BS363" s="110" t="str">
        <f t="shared" si="726"/>
        <v>ERROR</v>
      </c>
      <c r="BT363" s="109" t="str">
        <f t="shared" si="669"/>
        <v>ERROR</v>
      </c>
      <c r="BU363" s="109" t="str">
        <f t="shared" si="670"/>
        <v>ERROR</v>
      </c>
      <c r="BV363" s="109" t="str">
        <f t="shared" si="671"/>
        <v>ERROR</v>
      </c>
      <c r="BW363" s="109" t="str">
        <f t="shared" si="672"/>
        <v>ERROR</v>
      </c>
      <c r="BX363" s="110" t="str">
        <f t="shared" si="727"/>
        <v>ERROR</v>
      </c>
      <c r="BY363" s="110" t="str">
        <f t="shared" si="715"/>
        <v/>
      </c>
      <c r="BZ363" s="117" t="str">
        <f t="shared" si="673"/>
        <v>OK</v>
      </c>
      <c r="CA363" s="104" t="str">
        <f t="shared" si="728"/>
        <v/>
      </c>
      <c r="CB363" s="104" t="str">
        <f t="shared" si="729"/>
        <v/>
      </c>
      <c r="CC363" s="104" t="str">
        <f t="shared" si="730"/>
        <v/>
      </c>
      <c r="CD363" s="109" t="str">
        <f t="shared" si="674"/>
        <v>FAILED CHECKS</v>
      </c>
      <c r="CE363" s="22"/>
      <c r="CF363" s="116" t="str">
        <f t="shared" si="731"/>
        <v>ERROR</v>
      </c>
      <c r="CG363" s="116" t="str">
        <f t="shared" si="732"/>
        <v>-</v>
      </c>
      <c r="CH363" s="116" t="str">
        <f t="shared" si="733"/>
        <v>-</v>
      </c>
      <c r="CI363" s="116" t="str">
        <f t="shared" si="734"/>
        <v>-</v>
      </c>
      <c r="CJ363" s="116">
        <f t="shared" si="675"/>
        <v>0</v>
      </c>
      <c r="CK363" s="116">
        <f t="shared" si="676"/>
        <v>0</v>
      </c>
      <c r="CL363" s="116">
        <f t="shared" si="677"/>
        <v>0</v>
      </c>
      <c r="CM363" s="116">
        <f t="shared" si="678"/>
        <v>0</v>
      </c>
      <c r="CN363" s="116">
        <f t="shared" si="679"/>
        <v>0</v>
      </c>
      <c r="CO363" s="116">
        <f t="shared" si="680"/>
        <v>0</v>
      </c>
      <c r="CP363" s="116">
        <f t="shared" si="681"/>
        <v>0</v>
      </c>
      <c r="CQ363" s="116">
        <f t="shared" si="682"/>
        <v>0</v>
      </c>
      <c r="CR363" s="116">
        <f t="shared" si="683"/>
        <v>0</v>
      </c>
      <c r="CS363" s="116">
        <f t="shared" si="684"/>
        <v>0</v>
      </c>
      <c r="CT363" s="116">
        <f t="shared" si="685"/>
        <v>0</v>
      </c>
      <c r="CU363" s="116">
        <f t="shared" si="686"/>
        <v>0</v>
      </c>
      <c r="CV363" s="116">
        <f t="shared" si="687"/>
        <v>0</v>
      </c>
      <c r="CW363" s="116">
        <f t="shared" si="688"/>
        <v>0</v>
      </c>
      <c r="CX363" s="116">
        <f t="shared" si="689"/>
        <v>0</v>
      </c>
      <c r="CY363" s="116">
        <f t="shared" si="690"/>
        <v>0</v>
      </c>
      <c r="CZ363" s="116">
        <f t="shared" si="691"/>
        <v>0</v>
      </c>
      <c r="DA363" s="116">
        <f t="shared" si="692"/>
        <v>0</v>
      </c>
      <c r="DB363" s="116">
        <f t="shared" si="693"/>
        <v>0</v>
      </c>
      <c r="DC363" s="116">
        <f t="shared" si="694"/>
        <v>0</v>
      </c>
      <c r="DD363" s="116">
        <f t="shared" si="695"/>
        <v>0</v>
      </c>
      <c r="DE363" s="116">
        <f t="shared" si="696"/>
        <v>0</v>
      </c>
      <c r="DF363" s="116">
        <f t="shared" si="697"/>
        <v>0</v>
      </c>
      <c r="DG363" s="116">
        <f t="shared" si="698"/>
        <v>0</v>
      </c>
      <c r="DH363" s="116">
        <f t="shared" si="699"/>
        <v>0</v>
      </c>
      <c r="DI363" s="116">
        <f t="shared" si="700"/>
        <v>0</v>
      </c>
      <c r="DJ363" s="116">
        <f t="shared" si="701"/>
        <v>0</v>
      </c>
      <c r="DK363" s="116">
        <f t="shared" si="702"/>
        <v>0</v>
      </c>
      <c r="DL363" s="116">
        <f t="shared" si="703"/>
        <v>0</v>
      </c>
      <c r="DM363" s="116">
        <f t="shared" si="704"/>
        <v>0</v>
      </c>
      <c r="DN363" s="116">
        <f t="shared" si="705"/>
        <v>0</v>
      </c>
      <c r="DO363" s="116">
        <f t="shared" si="706"/>
        <v>0</v>
      </c>
      <c r="DP363" s="116">
        <f t="shared" si="707"/>
        <v>0</v>
      </c>
      <c r="DQ363" s="116">
        <f t="shared" si="708"/>
        <v>0</v>
      </c>
      <c r="DR363" s="116">
        <f t="shared" si="709"/>
        <v>0</v>
      </c>
      <c r="DS363" s="116">
        <f t="shared" si="710"/>
        <v>0</v>
      </c>
      <c r="DT363" s="116">
        <f t="shared" si="716"/>
        <v>0</v>
      </c>
      <c r="DU363" s="116">
        <f t="shared" si="711"/>
        <v>0</v>
      </c>
      <c r="DV363" s="116">
        <f t="shared" si="735"/>
        <v>0</v>
      </c>
      <c r="DW363" s="116">
        <f t="shared" si="736"/>
        <v>0</v>
      </c>
      <c r="DX363" s="114" t="b">
        <f t="shared" si="625"/>
        <v>0</v>
      </c>
      <c r="DY363" s="116" t="str">
        <f t="shared" si="712"/>
        <v>FAILED CHECKS</v>
      </c>
      <c r="DZ363" s="2"/>
      <c r="EA363" s="105" t="str">
        <f t="shared" si="626"/>
        <v/>
      </c>
      <c r="EB363" s="2"/>
      <c r="EC363" s="105" t="str">
        <f t="shared" si="627"/>
        <v/>
      </c>
      <c r="ED363" s="2"/>
      <c r="EE363" s="105" t="str">
        <f t="shared" si="628"/>
        <v/>
      </c>
      <c r="EF363" s="2"/>
      <c r="EG363" s="6">
        <f t="shared" si="714"/>
        <v>353</v>
      </c>
      <c r="EH363" s="2"/>
      <c r="EI363" s="29" t="str">
        <f>IF(ISBLANK('IP Rules'!P363),"",'IP Rules'!P363)</f>
        <v/>
      </c>
      <c r="EJ363" s="2"/>
      <c r="EK363" s="29" t="str">
        <f>IF(ISBLANK('IP Rules'!R363),"",'IP Rules'!R363)</f>
        <v/>
      </c>
      <c r="EL363" s="2"/>
      <c r="EM363" s="29" t="str">
        <f>IF(ISBLANK('IP Rules'!T363),"",'IP Rules'!T363)</f>
        <v/>
      </c>
      <c r="EN363" s="2"/>
      <c r="EO363" s="7" t="str">
        <f t="shared" si="619"/>
        <v>NO</v>
      </c>
      <c r="EP363" s="7" t="str">
        <f t="shared" si="620"/>
        <v>NO</v>
      </c>
      <c r="EQ363" s="7" t="str">
        <f t="shared" si="621"/>
        <v/>
      </c>
      <c r="ER363" s="7" t="str">
        <f t="shared" si="622"/>
        <v/>
      </c>
      <c r="ES363" s="7" t="str">
        <f>IF(AND(ISNUMBER('IP Rules'!R363),'IP Rules'!R363&gt;=0,'IP Rules'!R363&lt;=65535),"GOOD","BAD")</f>
        <v>BAD</v>
      </c>
      <c r="ET363" s="7" t="str">
        <f>IF(OR(AND(ISNUMBER('IP Rules'!T363),'IP Rules'!T363&gt;=1,'IP Rules'!T363&lt;=65535,'IP Rules'!R363&lt;'IP Rules'!T363),'IP Rules'!T363=""),"GOOD","BAD")</f>
        <v>GOOD</v>
      </c>
      <c r="EU363" s="9" t="str">
        <f t="shared" si="623"/>
        <v/>
      </c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</row>
    <row r="364" spans="1:211" ht="15.75" thickBot="1">
      <c r="A364" s="2"/>
      <c r="B364" s="6">
        <f t="shared" si="713"/>
        <v>354</v>
      </c>
      <c r="C364" s="2"/>
      <c r="D364" s="48" t="str">
        <f>IF(ISBLANK('IP Rules'!H364),"",'IP Rules'!H364)</f>
        <v/>
      </c>
      <c r="E364" s="52" t="str">
        <f t="shared" si="629"/>
        <v/>
      </c>
      <c r="F364" s="52" t="str">
        <f t="shared" si="630"/>
        <v/>
      </c>
      <c r="G364" s="52" t="str">
        <f t="shared" si="631"/>
        <v/>
      </c>
      <c r="H364" s="52" t="str">
        <f t="shared" si="632"/>
        <v/>
      </c>
      <c r="I364" s="52" t="str">
        <f t="shared" si="633"/>
        <v/>
      </c>
      <c r="J364" s="52" t="str">
        <f t="shared" si="634"/>
        <v/>
      </c>
      <c r="K364" s="52" t="str">
        <f t="shared" si="635"/>
        <v/>
      </c>
      <c r="L364" s="52" t="str">
        <f t="shared" si="636"/>
        <v/>
      </c>
      <c r="M364" s="2"/>
      <c r="N364" s="52" t="str">
        <f t="shared" si="637"/>
        <v/>
      </c>
      <c r="O364" s="2"/>
      <c r="P364" s="103" t="str">
        <f>IF(UPPER('IP Rules'!H364)="ANY","",IF(LEN(TRIM('IP Rules'!J364))=0,"",'IP Rules'!J364))</f>
        <v/>
      </c>
      <c r="Q364" s="7" t="str">
        <f t="shared" si="638"/>
        <v/>
      </c>
      <c r="R364" s="109" t="str">
        <f t="shared" si="639"/>
        <v>MISSING</v>
      </c>
      <c r="S364" s="109" t="str">
        <f t="shared" si="640"/>
        <v>MISSING</v>
      </c>
      <c r="T364" s="109" t="str">
        <f t="shared" si="641"/>
        <v>MISSING</v>
      </c>
      <c r="U364" s="110" t="str">
        <f t="shared" si="642"/>
        <v>ERROR</v>
      </c>
      <c r="V364" s="111" t="str">
        <f t="shared" si="643"/>
        <v>ERROR</v>
      </c>
      <c r="W364" s="111" t="str">
        <f t="shared" si="644"/>
        <v>ERROR</v>
      </c>
      <c r="X364" s="111" t="str">
        <f t="shared" si="645"/>
        <v>ERROR</v>
      </c>
      <c r="Y364" s="109" t="str">
        <f t="shared" si="646"/>
        <v>ERROR</v>
      </c>
      <c r="Z364" s="110" t="str">
        <f t="shared" si="647"/>
        <v>ERROR</v>
      </c>
      <c r="AA364" s="109" t="str">
        <f t="shared" si="648"/>
        <v>ERROR</v>
      </c>
      <c r="AB364" s="109" t="str">
        <f t="shared" si="649"/>
        <v>ERROR</v>
      </c>
      <c r="AC364" s="109" t="str">
        <f t="shared" si="650"/>
        <v>ERROR</v>
      </c>
      <c r="AD364" s="109" t="str">
        <f t="shared" si="651"/>
        <v>ERROR</v>
      </c>
      <c r="AE364" s="110" t="str">
        <f t="shared" si="652"/>
        <v>ERROR</v>
      </c>
      <c r="AF364" s="7" t="str">
        <f t="shared" si="653"/>
        <v/>
      </c>
      <c r="AG364" s="104" t="str">
        <f t="shared" si="654"/>
        <v/>
      </c>
      <c r="AH364" s="104" t="str">
        <f t="shared" si="655"/>
        <v/>
      </c>
      <c r="AI364" s="104" t="str">
        <f t="shared" si="656"/>
        <v/>
      </c>
      <c r="AJ364" s="114" t="str">
        <f>IF(AND(Q364&lt;&gt;"ERROR",UPPER('IP Rules'!D364)="GLOBAL",UPPER(N364)="ANY"),"All_IPs","")</f>
        <v/>
      </c>
      <c r="AK364" s="114" t="str">
        <f>IF(AND(Q364&lt;&gt;"ERROR",UPPER('IP Rules'!D364)="NATIONAL",UPPER(N364)="ANY"),"GRP_ALL_CNSP_SUBNETS","")</f>
        <v/>
      </c>
      <c r="AL364" s="104" t="str">
        <f>IF(LEN(TRIM(D364))=0,"",IF(AND(Q364&lt;&gt;"ERROR",UPPER('IP Rules'!H364)&lt;&gt;"ANY"),AI364&amp;N364&amp;"_"&amp;AG364,""))</f>
        <v/>
      </c>
      <c r="AM364" s="109" t="str">
        <f t="shared" si="657"/>
        <v>FAILED CHECKS</v>
      </c>
      <c r="AN364" s="2"/>
      <c r="AO364" s="62" t="str">
        <f t="shared" si="624"/>
        <v/>
      </c>
      <c r="AP364" s="26"/>
      <c r="AQ364" s="62" t="str">
        <f t="shared" si="658"/>
        <v/>
      </c>
      <c r="AR364" s="26"/>
      <c r="AS364" s="6">
        <f>'IP Rules'!F364</f>
        <v>0</v>
      </c>
      <c r="AT364" s="2"/>
      <c r="AU364" s="6">
        <f t="shared" si="659"/>
        <v>354</v>
      </c>
      <c r="AV364" s="2"/>
      <c r="AW364" s="46" t="str">
        <f>IF(ISBLANK('IP Rules'!L364),"",'IP Rules'!L364)</f>
        <v/>
      </c>
      <c r="AX364" s="2"/>
      <c r="AY364" s="52" t="str">
        <f t="shared" si="660"/>
        <v/>
      </c>
      <c r="AZ364" s="52" t="str">
        <f t="shared" si="661"/>
        <v/>
      </c>
      <c r="BA364" s="52" t="str">
        <f t="shared" si="662"/>
        <v/>
      </c>
      <c r="BB364" s="52" t="str">
        <f t="shared" si="663"/>
        <v/>
      </c>
      <c r="BC364" s="52" t="str">
        <f t="shared" si="664"/>
        <v/>
      </c>
      <c r="BD364" s="52" t="str">
        <f t="shared" si="665"/>
        <v/>
      </c>
      <c r="BE364" s="52" t="str">
        <f t="shared" si="666"/>
        <v/>
      </c>
      <c r="BF364" s="52" t="str">
        <f t="shared" si="667"/>
        <v/>
      </c>
      <c r="BG364" s="52" t="str">
        <f t="shared" si="668"/>
        <v/>
      </c>
      <c r="BH364" s="2"/>
      <c r="BI364" s="103" t="str">
        <f>IF(ISBLANK('IP Rules'!N364),"",'IP Rules'!N364)</f>
        <v/>
      </c>
      <c r="BJ364" s="110" t="str">
        <f t="shared" si="717"/>
        <v/>
      </c>
      <c r="BK364" s="109" t="str">
        <f t="shared" si="718"/>
        <v>MISSING</v>
      </c>
      <c r="BL364" s="109" t="str">
        <f t="shared" si="719"/>
        <v>MISSING</v>
      </c>
      <c r="BM364" s="109" t="str">
        <f t="shared" si="720"/>
        <v>MISSING</v>
      </c>
      <c r="BN364" s="110" t="str">
        <f t="shared" si="721"/>
        <v>ERROR</v>
      </c>
      <c r="BO364" s="111" t="str">
        <f t="shared" si="722"/>
        <v>ERROR</v>
      </c>
      <c r="BP364" s="111" t="str">
        <f t="shared" si="723"/>
        <v>ERROR</v>
      </c>
      <c r="BQ364" s="111" t="str">
        <f t="shared" si="724"/>
        <v>ERROR</v>
      </c>
      <c r="BR364" s="109" t="str">
        <f t="shared" si="725"/>
        <v>ERROR</v>
      </c>
      <c r="BS364" s="110" t="str">
        <f t="shared" si="726"/>
        <v>ERROR</v>
      </c>
      <c r="BT364" s="109" t="str">
        <f t="shared" si="669"/>
        <v>ERROR</v>
      </c>
      <c r="BU364" s="109" t="str">
        <f t="shared" si="670"/>
        <v>ERROR</v>
      </c>
      <c r="BV364" s="109" t="str">
        <f t="shared" si="671"/>
        <v>ERROR</v>
      </c>
      <c r="BW364" s="109" t="str">
        <f t="shared" si="672"/>
        <v>ERROR</v>
      </c>
      <c r="BX364" s="110" t="str">
        <f t="shared" si="727"/>
        <v>ERROR</v>
      </c>
      <c r="BY364" s="110" t="str">
        <f t="shared" si="715"/>
        <v/>
      </c>
      <c r="BZ364" s="117" t="str">
        <f t="shared" si="673"/>
        <v>OK</v>
      </c>
      <c r="CA364" s="104" t="str">
        <f t="shared" si="728"/>
        <v/>
      </c>
      <c r="CB364" s="104" t="str">
        <f t="shared" si="729"/>
        <v/>
      </c>
      <c r="CC364" s="104" t="str">
        <f t="shared" si="730"/>
        <v/>
      </c>
      <c r="CD364" s="109" t="str">
        <f t="shared" si="674"/>
        <v>FAILED CHECKS</v>
      </c>
      <c r="CE364" s="22"/>
      <c r="CF364" s="116" t="str">
        <f t="shared" si="731"/>
        <v>ERROR</v>
      </c>
      <c r="CG364" s="116" t="str">
        <f t="shared" si="732"/>
        <v>-</v>
      </c>
      <c r="CH364" s="116" t="str">
        <f t="shared" si="733"/>
        <v>-</v>
      </c>
      <c r="CI364" s="116" t="str">
        <f t="shared" si="734"/>
        <v>-</v>
      </c>
      <c r="CJ364" s="116">
        <f t="shared" si="675"/>
        <v>0</v>
      </c>
      <c r="CK364" s="116">
        <f t="shared" si="676"/>
        <v>0</v>
      </c>
      <c r="CL364" s="116">
        <f t="shared" si="677"/>
        <v>0</v>
      </c>
      <c r="CM364" s="116">
        <f t="shared" si="678"/>
        <v>0</v>
      </c>
      <c r="CN364" s="116">
        <f t="shared" si="679"/>
        <v>0</v>
      </c>
      <c r="CO364" s="116">
        <f t="shared" si="680"/>
        <v>0</v>
      </c>
      <c r="CP364" s="116">
        <f t="shared" si="681"/>
        <v>0</v>
      </c>
      <c r="CQ364" s="116">
        <f t="shared" si="682"/>
        <v>0</v>
      </c>
      <c r="CR364" s="116">
        <f t="shared" si="683"/>
        <v>0</v>
      </c>
      <c r="CS364" s="116">
        <f t="shared" si="684"/>
        <v>0</v>
      </c>
      <c r="CT364" s="116">
        <f t="shared" si="685"/>
        <v>0</v>
      </c>
      <c r="CU364" s="116">
        <f t="shared" si="686"/>
        <v>0</v>
      </c>
      <c r="CV364" s="116">
        <f t="shared" si="687"/>
        <v>0</v>
      </c>
      <c r="CW364" s="116">
        <f t="shared" si="688"/>
        <v>0</v>
      </c>
      <c r="CX364" s="116">
        <f t="shared" si="689"/>
        <v>0</v>
      </c>
      <c r="CY364" s="116">
        <f t="shared" si="690"/>
        <v>0</v>
      </c>
      <c r="CZ364" s="116">
        <f t="shared" si="691"/>
        <v>0</v>
      </c>
      <c r="DA364" s="116">
        <f t="shared" si="692"/>
        <v>0</v>
      </c>
      <c r="DB364" s="116">
        <f t="shared" si="693"/>
        <v>0</v>
      </c>
      <c r="DC364" s="116">
        <f t="shared" si="694"/>
        <v>0</v>
      </c>
      <c r="DD364" s="116">
        <f t="shared" si="695"/>
        <v>0</v>
      </c>
      <c r="DE364" s="116">
        <f t="shared" si="696"/>
        <v>0</v>
      </c>
      <c r="DF364" s="116">
        <f t="shared" si="697"/>
        <v>0</v>
      </c>
      <c r="DG364" s="116">
        <f t="shared" si="698"/>
        <v>0</v>
      </c>
      <c r="DH364" s="116">
        <f t="shared" si="699"/>
        <v>0</v>
      </c>
      <c r="DI364" s="116">
        <f t="shared" si="700"/>
        <v>0</v>
      </c>
      <c r="DJ364" s="116">
        <f t="shared" si="701"/>
        <v>0</v>
      </c>
      <c r="DK364" s="116">
        <f t="shared" si="702"/>
        <v>0</v>
      </c>
      <c r="DL364" s="116">
        <f t="shared" si="703"/>
        <v>0</v>
      </c>
      <c r="DM364" s="116">
        <f t="shared" si="704"/>
        <v>0</v>
      </c>
      <c r="DN364" s="116">
        <f t="shared" si="705"/>
        <v>0</v>
      </c>
      <c r="DO364" s="116">
        <f t="shared" si="706"/>
        <v>0</v>
      </c>
      <c r="DP364" s="116">
        <f t="shared" si="707"/>
        <v>0</v>
      </c>
      <c r="DQ364" s="116">
        <f t="shared" si="708"/>
        <v>0</v>
      </c>
      <c r="DR364" s="116">
        <f t="shared" si="709"/>
        <v>0</v>
      </c>
      <c r="DS364" s="116">
        <f t="shared" si="710"/>
        <v>0</v>
      </c>
      <c r="DT364" s="116">
        <f t="shared" si="716"/>
        <v>0</v>
      </c>
      <c r="DU364" s="116">
        <f t="shared" si="711"/>
        <v>0</v>
      </c>
      <c r="DV364" s="116">
        <f t="shared" si="735"/>
        <v>0</v>
      </c>
      <c r="DW364" s="116">
        <f t="shared" si="736"/>
        <v>0</v>
      </c>
      <c r="DX364" s="114" t="b">
        <f t="shared" si="625"/>
        <v>0</v>
      </c>
      <c r="DY364" s="116" t="str">
        <f t="shared" si="712"/>
        <v>FAILED CHECKS</v>
      </c>
      <c r="DZ364" s="2"/>
      <c r="EA364" s="105" t="str">
        <f t="shared" si="626"/>
        <v/>
      </c>
      <c r="EB364" s="2"/>
      <c r="EC364" s="105" t="str">
        <f t="shared" si="627"/>
        <v/>
      </c>
      <c r="ED364" s="2"/>
      <c r="EE364" s="105" t="str">
        <f t="shared" si="628"/>
        <v/>
      </c>
      <c r="EF364" s="2"/>
      <c r="EG364" s="6">
        <f t="shared" si="714"/>
        <v>354</v>
      </c>
      <c r="EH364" s="2"/>
      <c r="EI364" s="29" t="str">
        <f>IF(ISBLANK('IP Rules'!P364),"",'IP Rules'!P364)</f>
        <v/>
      </c>
      <c r="EJ364" s="2"/>
      <c r="EK364" s="29" t="str">
        <f>IF(ISBLANK('IP Rules'!R364),"",'IP Rules'!R364)</f>
        <v/>
      </c>
      <c r="EL364" s="2"/>
      <c r="EM364" s="29" t="str">
        <f>IF(ISBLANK('IP Rules'!T364),"",'IP Rules'!T364)</f>
        <v/>
      </c>
      <c r="EN364" s="2"/>
      <c r="EO364" s="7" t="str">
        <f t="shared" si="619"/>
        <v>NO</v>
      </c>
      <c r="EP364" s="7" t="str">
        <f t="shared" si="620"/>
        <v>NO</v>
      </c>
      <c r="EQ364" s="7" t="str">
        <f t="shared" si="621"/>
        <v/>
      </c>
      <c r="ER364" s="7" t="str">
        <f t="shared" si="622"/>
        <v/>
      </c>
      <c r="ES364" s="7" t="str">
        <f>IF(AND(ISNUMBER('IP Rules'!R364),'IP Rules'!R364&gt;=0,'IP Rules'!R364&lt;=65535),"GOOD","BAD")</f>
        <v>BAD</v>
      </c>
      <c r="ET364" s="7" t="str">
        <f>IF(OR(AND(ISNUMBER('IP Rules'!T364),'IP Rules'!T364&gt;=1,'IP Rules'!T364&lt;=65535,'IP Rules'!R364&lt;'IP Rules'!T364),'IP Rules'!T364=""),"GOOD","BAD")</f>
        <v>GOOD</v>
      </c>
      <c r="EU364" s="9" t="str">
        <f t="shared" si="623"/>
        <v/>
      </c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</row>
    <row r="365" spans="1:211" ht="15.75" thickBot="1">
      <c r="A365" s="2"/>
      <c r="B365" s="6">
        <f t="shared" si="713"/>
        <v>355</v>
      </c>
      <c r="C365" s="2"/>
      <c r="D365" s="48" t="str">
        <f>IF(ISBLANK('IP Rules'!H365),"",'IP Rules'!H365)</f>
        <v/>
      </c>
      <c r="E365" s="52" t="str">
        <f t="shared" si="629"/>
        <v/>
      </c>
      <c r="F365" s="52" t="str">
        <f t="shared" si="630"/>
        <v/>
      </c>
      <c r="G365" s="52" t="str">
        <f t="shared" si="631"/>
        <v/>
      </c>
      <c r="H365" s="52" t="str">
        <f t="shared" si="632"/>
        <v/>
      </c>
      <c r="I365" s="52" t="str">
        <f t="shared" si="633"/>
        <v/>
      </c>
      <c r="J365" s="52" t="str">
        <f t="shared" si="634"/>
        <v/>
      </c>
      <c r="K365" s="52" t="str">
        <f t="shared" si="635"/>
        <v/>
      </c>
      <c r="L365" s="52" t="str">
        <f t="shared" si="636"/>
        <v/>
      </c>
      <c r="M365" s="2"/>
      <c r="N365" s="52" t="str">
        <f t="shared" si="637"/>
        <v/>
      </c>
      <c r="O365" s="2"/>
      <c r="P365" s="103" t="str">
        <f>IF(UPPER('IP Rules'!H365)="ANY","",IF(LEN(TRIM('IP Rules'!J365))=0,"",'IP Rules'!J365))</f>
        <v/>
      </c>
      <c r="Q365" s="7" t="str">
        <f t="shared" si="638"/>
        <v/>
      </c>
      <c r="R365" s="109" t="str">
        <f t="shared" si="639"/>
        <v>MISSING</v>
      </c>
      <c r="S365" s="109" t="str">
        <f t="shared" si="640"/>
        <v>MISSING</v>
      </c>
      <c r="T365" s="109" t="str">
        <f t="shared" si="641"/>
        <v>MISSING</v>
      </c>
      <c r="U365" s="110" t="str">
        <f t="shared" si="642"/>
        <v>ERROR</v>
      </c>
      <c r="V365" s="111" t="str">
        <f t="shared" si="643"/>
        <v>ERROR</v>
      </c>
      <c r="W365" s="111" t="str">
        <f t="shared" si="644"/>
        <v>ERROR</v>
      </c>
      <c r="X365" s="111" t="str">
        <f t="shared" si="645"/>
        <v>ERROR</v>
      </c>
      <c r="Y365" s="109" t="str">
        <f t="shared" si="646"/>
        <v>ERROR</v>
      </c>
      <c r="Z365" s="110" t="str">
        <f t="shared" si="647"/>
        <v>ERROR</v>
      </c>
      <c r="AA365" s="109" t="str">
        <f t="shared" si="648"/>
        <v>ERROR</v>
      </c>
      <c r="AB365" s="109" t="str">
        <f t="shared" si="649"/>
        <v>ERROR</v>
      </c>
      <c r="AC365" s="109" t="str">
        <f t="shared" si="650"/>
        <v>ERROR</v>
      </c>
      <c r="AD365" s="109" t="str">
        <f t="shared" si="651"/>
        <v>ERROR</v>
      </c>
      <c r="AE365" s="110" t="str">
        <f t="shared" si="652"/>
        <v>ERROR</v>
      </c>
      <c r="AF365" s="7" t="str">
        <f t="shared" si="653"/>
        <v/>
      </c>
      <c r="AG365" s="104" t="str">
        <f t="shared" si="654"/>
        <v/>
      </c>
      <c r="AH365" s="104" t="str">
        <f t="shared" si="655"/>
        <v/>
      </c>
      <c r="AI365" s="104" t="str">
        <f t="shared" si="656"/>
        <v/>
      </c>
      <c r="AJ365" s="114" t="str">
        <f>IF(AND(Q365&lt;&gt;"ERROR",UPPER('IP Rules'!D365)="GLOBAL",UPPER(N365)="ANY"),"All_IPs","")</f>
        <v/>
      </c>
      <c r="AK365" s="114" t="str">
        <f>IF(AND(Q365&lt;&gt;"ERROR",UPPER('IP Rules'!D365)="NATIONAL",UPPER(N365)="ANY"),"GRP_ALL_CNSP_SUBNETS","")</f>
        <v/>
      </c>
      <c r="AL365" s="104" t="str">
        <f>IF(LEN(TRIM(D365))=0,"",IF(AND(Q365&lt;&gt;"ERROR",UPPER('IP Rules'!H365)&lt;&gt;"ANY"),AI365&amp;N365&amp;"_"&amp;AG365,""))</f>
        <v/>
      </c>
      <c r="AM365" s="109" t="str">
        <f t="shared" si="657"/>
        <v>FAILED CHECKS</v>
      </c>
      <c r="AN365" s="2"/>
      <c r="AO365" s="62" t="str">
        <f t="shared" si="624"/>
        <v/>
      </c>
      <c r="AP365" s="26"/>
      <c r="AQ365" s="62" t="str">
        <f t="shared" si="658"/>
        <v/>
      </c>
      <c r="AR365" s="26"/>
      <c r="AS365" s="6">
        <f>'IP Rules'!F365</f>
        <v>0</v>
      </c>
      <c r="AT365" s="2"/>
      <c r="AU365" s="6">
        <f t="shared" si="659"/>
        <v>355</v>
      </c>
      <c r="AV365" s="2"/>
      <c r="AW365" s="46" t="str">
        <f>IF(ISBLANK('IP Rules'!L365),"",'IP Rules'!L365)</f>
        <v/>
      </c>
      <c r="AX365" s="2"/>
      <c r="AY365" s="52" t="str">
        <f t="shared" si="660"/>
        <v/>
      </c>
      <c r="AZ365" s="52" t="str">
        <f t="shared" si="661"/>
        <v/>
      </c>
      <c r="BA365" s="52" t="str">
        <f t="shared" si="662"/>
        <v/>
      </c>
      <c r="BB365" s="52" t="str">
        <f t="shared" si="663"/>
        <v/>
      </c>
      <c r="BC365" s="52" t="str">
        <f t="shared" si="664"/>
        <v/>
      </c>
      <c r="BD365" s="52" t="str">
        <f t="shared" si="665"/>
        <v/>
      </c>
      <c r="BE365" s="52" t="str">
        <f t="shared" si="666"/>
        <v/>
      </c>
      <c r="BF365" s="52" t="str">
        <f t="shared" si="667"/>
        <v/>
      </c>
      <c r="BG365" s="52" t="str">
        <f t="shared" si="668"/>
        <v/>
      </c>
      <c r="BH365" s="2"/>
      <c r="BI365" s="103" t="str">
        <f>IF(ISBLANK('IP Rules'!N365),"",'IP Rules'!N365)</f>
        <v/>
      </c>
      <c r="BJ365" s="110" t="str">
        <f t="shared" si="717"/>
        <v/>
      </c>
      <c r="BK365" s="109" t="str">
        <f t="shared" si="718"/>
        <v>MISSING</v>
      </c>
      <c r="BL365" s="109" t="str">
        <f t="shared" si="719"/>
        <v>MISSING</v>
      </c>
      <c r="BM365" s="109" t="str">
        <f t="shared" si="720"/>
        <v>MISSING</v>
      </c>
      <c r="BN365" s="110" t="str">
        <f t="shared" si="721"/>
        <v>ERROR</v>
      </c>
      <c r="BO365" s="111" t="str">
        <f t="shared" si="722"/>
        <v>ERROR</v>
      </c>
      <c r="BP365" s="111" t="str">
        <f t="shared" si="723"/>
        <v>ERROR</v>
      </c>
      <c r="BQ365" s="111" t="str">
        <f t="shared" si="724"/>
        <v>ERROR</v>
      </c>
      <c r="BR365" s="109" t="str">
        <f t="shared" si="725"/>
        <v>ERROR</v>
      </c>
      <c r="BS365" s="110" t="str">
        <f t="shared" si="726"/>
        <v>ERROR</v>
      </c>
      <c r="BT365" s="109" t="str">
        <f t="shared" si="669"/>
        <v>ERROR</v>
      </c>
      <c r="BU365" s="109" t="str">
        <f t="shared" si="670"/>
        <v>ERROR</v>
      </c>
      <c r="BV365" s="109" t="str">
        <f t="shared" si="671"/>
        <v>ERROR</v>
      </c>
      <c r="BW365" s="109" t="str">
        <f t="shared" si="672"/>
        <v>ERROR</v>
      </c>
      <c r="BX365" s="110" t="str">
        <f t="shared" si="727"/>
        <v>ERROR</v>
      </c>
      <c r="BY365" s="110" t="str">
        <f t="shared" si="715"/>
        <v/>
      </c>
      <c r="BZ365" s="117" t="str">
        <f t="shared" si="673"/>
        <v>OK</v>
      </c>
      <c r="CA365" s="104" t="str">
        <f t="shared" si="728"/>
        <v/>
      </c>
      <c r="CB365" s="104" t="str">
        <f t="shared" si="729"/>
        <v/>
      </c>
      <c r="CC365" s="104" t="str">
        <f t="shared" si="730"/>
        <v/>
      </c>
      <c r="CD365" s="109" t="str">
        <f t="shared" si="674"/>
        <v>FAILED CHECKS</v>
      </c>
      <c r="CE365" s="22"/>
      <c r="CF365" s="116" t="str">
        <f t="shared" si="731"/>
        <v>ERROR</v>
      </c>
      <c r="CG365" s="116" t="str">
        <f t="shared" si="732"/>
        <v>-</v>
      </c>
      <c r="CH365" s="116" t="str">
        <f t="shared" si="733"/>
        <v>-</v>
      </c>
      <c r="CI365" s="116" t="str">
        <f t="shared" si="734"/>
        <v>-</v>
      </c>
      <c r="CJ365" s="116">
        <f t="shared" si="675"/>
        <v>0</v>
      </c>
      <c r="CK365" s="116">
        <f t="shared" si="676"/>
        <v>0</v>
      </c>
      <c r="CL365" s="116">
        <f t="shared" si="677"/>
        <v>0</v>
      </c>
      <c r="CM365" s="116">
        <f t="shared" si="678"/>
        <v>0</v>
      </c>
      <c r="CN365" s="116">
        <f t="shared" si="679"/>
        <v>0</v>
      </c>
      <c r="CO365" s="116">
        <f t="shared" si="680"/>
        <v>0</v>
      </c>
      <c r="CP365" s="116">
        <f t="shared" si="681"/>
        <v>0</v>
      </c>
      <c r="CQ365" s="116">
        <f t="shared" si="682"/>
        <v>0</v>
      </c>
      <c r="CR365" s="116">
        <f t="shared" si="683"/>
        <v>0</v>
      </c>
      <c r="CS365" s="116">
        <f t="shared" si="684"/>
        <v>0</v>
      </c>
      <c r="CT365" s="116">
        <f t="shared" si="685"/>
        <v>0</v>
      </c>
      <c r="CU365" s="116">
        <f t="shared" si="686"/>
        <v>0</v>
      </c>
      <c r="CV365" s="116">
        <f t="shared" si="687"/>
        <v>0</v>
      </c>
      <c r="CW365" s="116">
        <f t="shared" si="688"/>
        <v>0</v>
      </c>
      <c r="CX365" s="116">
        <f t="shared" si="689"/>
        <v>0</v>
      </c>
      <c r="CY365" s="116">
        <f t="shared" si="690"/>
        <v>0</v>
      </c>
      <c r="CZ365" s="116">
        <f t="shared" si="691"/>
        <v>0</v>
      </c>
      <c r="DA365" s="116">
        <f t="shared" si="692"/>
        <v>0</v>
      </c>
      <c r="DB365" s="116">
        <f t="shared" si="693"/>
        <v>0</v>
      </c>
      <c r="DC365" s="116">
        <f t="shared" si="694"/>
        <v>0</v>
      </c>
      <c r="DD365" s="116">
        <f t="shared" si="695"/>
        <v>0</v>
      </c>
      <c r="DE365" s="116">
        <f t="shared" si="696"/>
        <v>0</v>
      </c>
      <c r="DF365" s="116">
        <f t="shared" si="697"/>
        <v>0</v>
      </c>
      <c r="DG365" s="116">
        <f t="shared" si="698"/>
        <v>0</v>
      </c>
      <c r="DH365" s="116">
        <f t="shared" si="699"/>
        <v>0</v>
      </c>
      <c r="DI365" s="116">
        <f t="shared" si="700"/>
        <v>0</v>
      </c>
      <c r="DJ365" s="116">
        <f t="shared" si="701"/>
        <v>0</v>
      </c>
      <c r="DK365" s="116">
        <f t="shared" si="702"/>
        <v>0</v>
      </c>
      <c r="DL365" s="116">
        <f t="shared" si="703"/>
        <v>0</v>
      </c>
      <c r="DM365" s="116">
        <f t="shared" si="704"/>
        <v>0</v>
      </c>
      <c r="DN365" s="116">
        <f t="shared" si="705"/>
        <v>0</v>
      </c>
      <c r="DO365" s="116">
        <f t="shared" si="706"/>
        <v>0</v>
      </c>
      <c r="DP365" s="116">
        <f t="shared" si="707"/>
        <v>0</v>
      </c>
      <c r="DQ365" s="116">
        <f t="shared" si="708"/>
        <v>0</v>
      </c>
      <c r="DR365" s="116">
        <f t="shared" si="709"/>
        <v>0</v>
      </c>
      <c r="DS365" s="116">
        <f t="shared" si="710"/>
        <v>0</v>
      </c>
      <c r="DT365" s="116">
        <f t="shared" si="716"/>
        <v>0</v>
      </c>
      <c r="DU365" s="116">
        <f t="shared" si="711"/>
        <v>0</v>
      </c>
      <c r="DV365" s="116">
        <f t="shared" si="735"/>
        <v>0</v>
      </c>
      <c r="DW365" s="116">
        <f t="shared" si="736"/>
        <v>0</v>
      </c>
      <c r="DX365" s="114" t="b">
        <f t="shared" si="625"/>
        <v>0</v>
      </c>
      <c r="DY365" s="116" t="str">
        <f t="shared" si="712"/>
        <v>FAILED CHECKS</v>
      </c>
      <c r="DZ365" s="2"/>
      <c r="EA365" s="105" t="str">
        <f t="shared" si="626"/>
        <v/>
      </c>
      <c r="EB365" s="2"/>
      <c r="EC365" s="105" t="str">
        <f t="shared" si="627"/>
        <v/>
      </c>
      <c r="ED365" s="2"/>
      <c r="EE365" s="105" t="str">
        <f t="shared" si="628"/>
        <v/>
      </c>
      <c r="EF365" s="2"/>
      <c r="EG365" s="6">
        <f t="shared" si="714"/>
        <v>355</v>
      </c>
      <c r="EH365" s="2"/>
      <c r="EI365" s="29" t="str">
        <f>IF(ISBLANK('IP Rules'!P365),"",'IP Rules'!P365)</f>
        <v/>
      </c>
      <c r="EJ365" s="2"/>
      <c r="EK365" s="29" t="str">
        <f>IF(ISBLANK('IP Rules'!R365),"",'IP Rules'!R365)</f>
        <v/>
      </c>
      <c r="EL365" s="2"/>
      <c r="EM365" s="29" t="str">
        <f>IF(ISBLANK('IP Rules'!T365),"",'IP Rules'!T365)</f>
        <v/>
      </c>
      <c r="EN365" s="2"/>
      <c r="EO365" s="7" t="str">
        <f t="shared" si="619"/>
        <v>NO</v>
      </c>
      <c r="EP365" s="7" t="str">
        <f t="shared" si="620"/>
        <v>NO</v>
      </c>
      <c r="EQ365" s="7" t="str">
        <f t="shared" si="621"/>
        <v/>
      </c>
      <c r="ER365" s="7" t="str">
        <f t="shared" si="622"/>
        <v/>
      </c>
      <c r="ES365" s="7" t="str">
        <f>IF(AND(ISNUMBER('IP Rules'!R365),'IP Rules'!R365&gt;=0,'IP Rules'!R365&lt;=65535),"GOOD","BAD")</f>
        <v>BAD</v>
      </c>
      <c r="ET365" s="7" t="str">
        <f>IF(OR(AND(ISNUMBER('IP Rules'!T365),'IP Rules'!T365&gt;=1,'IP Rules'!T365&lt;=65535,'IP Rules'!R365&lt;'IP Rules'!T365),'IP Rules'!T365=""),"GOOD","BAD")</f>
        <v>GOOD</v>
      </c>
      <c r="EU365" s="9" t="str">
        <f t="shared" si="623"/>
        <v/>
      </c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</row>
    <row r="366" spans="1:211" ht="15.75" thickBot="1">
      <c r="A366" s="2"/>
      <c r="B366" s="6">
        <f t="shared" si="713"/>
        <v>356</v>
      </c>
      <c r="C366" s="2"/>
      <c r="D366" s="48" t="str">
        <f>IF(ISBLANK('IP Rules'!H366),"",'IP Rules'!H366)</f>
        <v/>
      </c>
      <c r="E366" s="52" t="str">
        <f t="shared" si="629"/>
        <v/>
      </c>
      <c r="F366" s="52" t="str">
        <f t="shared" si="630"/>
        <v/>
      </c>
      <c r="G366" s="52" t="str">
        <f t="shared" si="631"/>
        <v/>
      </c>
      <c r="H366" s="52" t="str">
        <f t="shared" si="632"/>
        <v/>
      </c>
      <c r="I366" s="52" t="str">
        <f t="shared" si="633"/>
        <v/>
      </c>
      <c r="J366" s="52" t="str">
        <f t="shared" si="634"/>
        <v/>
      </c>
      <c r="K366" s="52" t="str">
        <f t="shared" si="635"/>
        <v/>
      </c>
      <c r="L366" s="52" t="str">
        <f t="shared" si="636"/>
        <v/>
      </c>
      <c r="M366" s="2"/>
      <c r="N366" s="52" t="str">
        <f t="shared" si="637"/>
        <v/>
      </c>
      <c r="O366" s="2"/>
      <c r="P366" s="103" t="str">
        <f>IF(UPPER('IP Rules'!H366)="ANY","",IF(LEN(TRIM('IP Rules'!J366))=0,"",'IP Rules'!J366))</f>
        <v/>
      </c>
      <c r="Q366" s="7" t="str">
        <f t="shared" si="638"/>
        <v/>
      </c>
      <c r="R366" s="109" t="str">
        <f t="shared" si="639"/>
        <v>MISSING</v>
      </c>
      <c r="S366" s="109" t="str">
        <f t="shared" si="640"/>
        <v>MISSING</v>
      </c>
      <c r="T366" s="109" t="str">
        <f t="shared" si="641"/>
        <v>MISSING</v>
      </c>
      <c r="U366" s="110" t="str">
        <f t="shared" si="642"/>
        <v>ERROR</v>
      </c>
      <c r="V366" s="111" t="str">
        <f t="shared" si="643"/>
        <v>ERROR</v>
      </c>
      <c r="W366" s="111" t="str">
        <f t="shared" si="644"/>
        <v>ERROR</v>
      </c>
      <c r="X366" s="111" t="str">
        <f t="shared" si="645"/>
        <v>ERROR</v>
      </c>
      <c r="Y366" s="109" t="str">
        <f t="shared" si="646"/>
        <v>ERROR</v>
      </c>
      <c r="Z366" s="110" t="str">
        <f t="shared" si="647"/>
        <v>ERROR</v>
      </c>
      <c r="AA366" s="109" t="str">
        <f t="shared" si="648"/>
        <v>ERROR</v>
      </c>
      <c r="AB366" s="109" t="str">
        <f t="shared" si="649"/>
        <v>ERROR</v>
      </c>
      <c r="AC366" s="109" t="str">
        <f t="shared" si="650"/>
        <v>ERROR</v>
      </c>
      <c r="AD366" s="109" t="str">
        <f t="shared" si="651"/>
        <v>ERROR</v>
      </c>
      <c r="AE366" s="110" t="str">
        <f t="shared" si="652"/>
        <v>ERROR</v>
      </c>
      <c r="AF366" s="7" t="str">
        <f t="shared" si="653"/>
        <v/>
      </c>
      <c r="AG366" s="104" t="str">
        <f t="shared" si="654"/>
        <v/>
      </c>
      <c r="AH366" s="104" t="str">
        <f t="shared" si="655"/>
        <v/>
      </c>
      <c r="AI366" s="104" t="str">
        <f t="shared" si="656"/>
        <v/>
      </c>
      <c r="AJ366" s="114" t="str">
        <f>IF(AND(Q366&lt;&gt;"ERROR",UPPER('IP Rules'!D366)="GLOBAL",UPPER(N366)="ANY"),"All_IPs","")</f>
        <v/>
      </c>
      <c r="AK366" s="114" t="str">
        <f>IF(AND(Q366&lt;&gt;"ERROR",UPPER('IP Rules'!D366)="NATIONAL",UPPER(N366)="ANY"),"GRP_ALL_CNSP_SUBNETS","")</f>
        <v/>
      </c>
      <c r="AL366" s="104" t="str">
        <f>IF(LEN(TRIM(D366))=0,"",IF(AND(Q366&lt;&gt;"ERROR",UPPER('IP Rules'!H366)&lt;&gt;"ANY"),AI366&amp;N366&amp;"_"&amp;AG366,""))</f>
        <v/>
      </c>
      <c r="AM366" s="109" t="str">
        <f t="shared" si="657"/>
        <v>FAILED CHECKS</v>
      </c>
      <c r="AN366" s="2"/>
      <c r="AO366" s="62" t="str">
        <f t="shared" si="624"/>
        <v/>
      </c>
      <c r="AP366" s="26"/>
      <c r="AQ366" s="62" t="str">
        <f t="shared" si="658"/>
        <v/>
      </c>
      <c r="AR366" s="26"/>
      <c r="AS366" s="6">
        <f>'IP Rules'!F366</f>
        <v>0</v>
      </c>
      <c r="AT366" s="2"/>
      <c r="AU366" s="6">
        <f t="shared" si="659"/>
        <v>356</v>
      </c>
      <c r="AV366" s="2"/>
      <c r="AW366" s="46" t="str">
        <f>IF(ISBLANK('IP Rules'!L366),"",'IP Rules'!L366)</f>
        <v/>
      </c>
      <c r="AX366" s="2"/>
      <c r="AY366" s="52" t="str">
        <f t="shared" si="660"/>
        <v/>
      </c>
      <c r="AZ366" s="52" t="str">
        <f t="shared" si="661"/>
        <v/>
      </c>
      <c r="BA366" s="52" t="str">
        <f t="shared" si="662"/>
        <v/>
      </c>
      <c r="BB366" s="52" t="str">
        <f t="shared" si="663"/>
        <v/>
      </c>
      <c r="BC366" s="52" t="str">
        <f t="shared" si="664"/>
        <v/>
      </c>
      <c r="BD366" s="52" t="str">
        <f t="shared" si="665"/>
        <v/>
      </c>
      <c r="BE366" s="52" t="str">
        <f t="shared" si="666"/>
        <v/>
      </c>
      <c r="BF366" s="52" t="str">
        <f t="shared" si="667"/>
        <v/>
      </c>
      <c r="BG366" s="52" t="str">
        <f t="shared" si="668"/>
        <v/>
      </c>
      <c r="BH366" s="2"/>
      <c r="BI366" s="103" t="str">
        <f>IF(ISBLANK('IP Rules'!N366),"",'IP Rules'!N366)</f>
        <v/>
      </c>
      <c r="BJ366" s="110" t="str">
        <f t="shared" si="717"/>
        <v/>
      </c>
      <c r="BK366" s="109" t="str">
        <f t="shared" si="718"/>
        <v>MISSING</v>
      </c>
      <c r="BL366" s="109" t="str">
        <f t="shared" si="719"/>
        <v>MISSING</v>
      </c>
      <c r="BM366" s="109" t="str">
        <f t="shared" si="720"/>
        <v>MISSING</v>
      </c>
      <c r="BN366" s="110" t="str">
        <f t="shared" si="721"/>
        <v>ERROR</v>
      </c>
      <c r="BO366" s="111" t="str">
        <f t="shared" si="722"/>
        <v>ERROR</v>
      </c>
      <c r="BP366" s="111" t="str">
        <f t="shared" si="723"/>
        <v>ERROR</v>
      </c>
      <c r="BQ366" s="111" t="str">
        <f t="shared" si="724"/>
        <v>ERROR</v>
      </c>
      <c r="BR366" s="109" t="str">
        <f t="shared" si="725"/>
        <v>ERROR</v>
      </c>
      <c r="BS366" s="110" t="str">
        <f t="shared" si="726"/>
        <v>ERROR</v>
      </c>
      <c r="BT366" s="109" t="str">
        <f t="shared" si="669"/>
        <v>ERROR</v>
      </c>
      <c r="BU366" s="109" t="str">
        <f t="shared" si="670"/>
        <v>ERROR</v>
      </c>
      <c r="BV366" s="109" t="str">
        <f t="shared" si="671"/>
        <v>ERROR</v>
      </c>
      <c r="BW366" s="109" t="str">
        <f t="shared" si="672"/>
        <v>ERROR</v>
      </c>
      <c r="BX366" s="110" t="str">
        <f t="shared" si="727"/>
        <v>ERROR</v>
      </c>
      <c r="BY366" s="110" t="str">
        <f t="shared" si="715"/>
        <v/>
      </c>
      <c r="BZ366" s="117" t="str">
        <f t="shared" si="673"/>
        <v>OK</v>
      </c>
      <c r="CA366" s="104" t="str">
        <f t="shared" si="728"/>
        <v/>
      </c>
      <c r="CB366" s="104" t="str">
        <f t="shared" si="729"/>
        <v/>
      </c>
      <c r="CC366" s="104" t="str">
        <f t="shared" si="730"/>
        <v/>
      </c>
      <c r="CD366" s="109" t="str">
        <f t="shared" si="674"/>
        <v>FAILED CHECKS</v>
      </c>
      <c r="CE366" s="22"/>
      <c r="CF366" s="116" t="str">
        <f t="shared" si="731"/>
        <v>ERROR</v>
      </c>
      <c r="CG366" s="116" t="str">
        <f t="shared" si="732"/>
        <v>-</v>
      </c>
      <c r="CH366" s="116" t="str">
        <f t="shared" si="733"/>
        <v>-</v>
      </c>
      <c r="CI366" s="116" t="str">
        <f t="shared" si="734"/>
        <v>-</v>
      </c>
      <c r="CJ366" s="116">
        <f t="shared" si="675"/>
        <v>0</v>
      </c>
      <c r="CK366" s="116">
        <f t="shared" si="676"/>
        <v>0</v>
      </c>
      <c r="CL366" s="116">
        <f t="shared" si="677"/>
        <v>0</v>
      </c>
      <c r="CM366" s="116">
        <f t="shared" si="678"/>
        <v>0</v>
      </c>
      <c r="CN366" s="116">
        <f t="shared" si="679"/>
        <v>0</v>
      </c>
      <c r="CO366" s="116">
        <f t="shared" si="680"/>
        <v>0</v>
      </c>
      <c r="CP366" s="116">
        <f t="shared" si="681"/>
        <v>0</v>
      </c>
      <c r="CQ366" s="116">
        <f t="shared" si="682"/>
        <v>0</v>
      </c>
      <c r="CR366" s="116">
        <f t="shared" si="683"/>
        <v>0</v>
      </c>
      <c r="CS366" s="116">
        <f t="shared" si="684"/>
        <v>0</v>
      </c>
      <c r="CT366" s="116">
        <f t="shared" si="685"/>
        <v>0</v>
      </c>
      <c r="CU366" s="116">
        <f t="shared" si="686"/>
        <v>0</v>
      </c>
      <c r="CV366" s="116">
        <f t="shared" si="687"/>
        <v>0</v>
      </c>
      <c r="CW366" s="116">
        <f t="shared" si="688"/>
        <v>0</v>
      </c>
      <c r="CX366" s="116">
        <f t="shared" si="689"/>
        <v>0</v>
      </c>
      <c r="CY366" s="116">
        <f t="shared" si="690"/>
        <v>0</v>
      </c>
      <c r="CZ366" s="116">
        <f t="shared" si="691"/>
        <v>0</v>
      </c>
      <c r="DA366" s="116">
        <f t="shared" si="692"/>
        <v>0</v>
      </c>
      <c r="DB366" s="116">
        <f t="shared" si="693"/>
        <v>0</v>
      </c>
      <c r="DC366" s="116">
        <f t="shared" si="694"/>
        <v>0</v>
      </c>
      <c r="DD366" s="116">
        <f t="shared" si="695"/>
        <v>0</v>
      </c>
      <c r="DE366" s="116">
        <f t="shared" si="696"/>
        <v>0</v>
      </c>
      <c r="DF366" s="116">
        <f t="shared" si="697"/>
        <v>0</v>
      </c>
      <c r="DG366" s="116">
        <f t="shared" si="698"/>
        <v>0</v>
      </c>
      <c r="DH366" s="116">
        <f t="shared" si="699"/>
        <v>0</v>
      </c>
      <c r="DI366" s="116">
        <f t="shared" si="700"/>
        <v>0</v>
      </c>
      <c r="DJ366" s="116">
        <f t="shared" si="701"/>
        <v>0</v>
      </c>
      <c r="DK366" s="116">
        <f t="shared" si="702"/>
        <v>0</v>
      </c>
      <c r="DL366" s="116">
        <f t="shared" si="703"/>
        <v>0</v>
      </c>
      <c r="DM366" s="116">
        <f t="shared" si="704"/>
        <v>0</v>
      </c>
      <c r="DN366" s="116">
        <f t="shared" si="705"/>
        <v>0</v>
      </c>
      <c r="DO366" s="116">
        <f t="shared" si="706"/>
        <v>0</v>
      </c>
      <c r="DP366" s="116">
        <f t="shared" si="707"/>
        <v>0</v>
      </c>
      <c r="DQ366" s="116">
        <f t="shared" si="708"/>
        <v>0</v>
      </c>
      <c r="DR366" s="116">
        <f t="shared" si="709"/>
        <v>0</v>
      </c>
      <c r="DS366" s="116">
        <f t="shared" si="710"/>
        <v>0</v>
      </c>
      <c r="DT366" s="116">
        <f t="shared" si="716"/>
        <v>0</v>
      </c>
      <c r="DU366" s="116">
        <f t="shared" si="711"/>
        <v>0</v>
      </c>
      <c r="DV366" s="116">
        <f t="shared" si="735"/>
        <v>0</v>
      </c>
      <c r="DW366" s="116">
        <f t="shared" si="736"/>
        <v>0</v>
      </c>
      <c r="DX366" s="114" t="b">
        <f t="shared" si="625"/>
        <v>0</v>
      </c>
      <c r="DY366" s="116" t="str">
        <f t="shared" si="712"/>
        <v>FAILED CHECKS</v>
      </c>
      <c r="DZ366" s="2"/>
      <c r="EA366" s="105" t="str">
        <f t="shared" si="626"/>
        <v/>
      </c>
      <c r="EB366" s="2"/>
      <c r="EC366" s="105" t="str">
        <f t="shared" si="627"/>
        <v/>
      </c>
      <c r="ED366" s="2"/>
      <c r="EE366" s="105" t="str">
        <f t="shared" si="628"/>
        <v/>
      </c>
      <c r="EF366" s="2"/>
      <c r="EG366" s="6">
        <f t="shared" si="714"/>
        <v>356</v>
      </c>
      <c r="EH366" s="2"/>
      <c r="EI366" s="29" t="str">
        <f>IF(ISBLANK('IP Rules'!P366),"",'IP Rules'!P366)</f>
        <v/>
      </c>
      <c r="EJ366" s="2"/>
      <c r="EK366" s="29" t="str">
        <f>IF(ISBLANK('IP Rules'!R366),"",'IP Rules'!R366)</f>
        <v/>
      </c>
      <c r="EL366" s="2"/>
      <c r="EM366" s="29" t="str">
        <f>IF(ISBLANK('IP Rules'!T366),"",'IP Rules'!T366)</f>
        <v/>
      </c>
      <c r="EN366" s="2"/>
      <c r="EO366" s="7" t="str">
        <f t="shared" si="619"/>
        <v>NO</v>
      </c>
      <c r="EP366" s="7" t="str">
        <f t="shared" si="620"/>
        <v>NO</v>
      </c>
      <c r="EQ366" s="7" t="str">
        <f t="shared" si="621"/>
        <v/>
      </c>
      <c r="ER366" s="7" t="str">
        <f t="shared" si="622"/>
        <v/>
      </c>
      <c r="ES366" s="7" t="str">
        <f>IF(AND(ISNUMBER('IP Rules'!R366),'IP Rules'!R366&gt;=0,'IP Rules'!R366&lt;=65535),"GOOD","BAD")</f>
        <v>BAD</v>
      </c>
      <c r="ET366" s="7" t="str">
        <f>IF(OR(AND(ISNUMBER('IP Rules'!T366),'IP Rules'!T366&gt;=1,'IP Rules'!T366&lt;=65535,'IP Rules'!R366&lt;'IP Rules'!T366),'IP Rules'!T366=""),"GOOD","BAD")</f>
        <v>GOOD</v>
      </c>
      <c r="EU366" s="9" t="str">
        <f t="shared" si="623"/>
        <v/>
      </c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</row>
    <row r="367" spans="1:211" ht="15.75" thickBot="1">
      <c r="A367" s="2"/>
      <c r="B367" s="6">
        <f t="shared" si="713"/>
        <v>357</v>
      </c>
      <c r="C367" s="2"/>
      <c r="D367" s="48" t="str">
        <f>IF(ISBLANK('IP Rules'!H367),"",'IP Rules'!H367)</f>
        <v/>
      </c>
      <c r="E367" s="52" t="str">
        <f t="shared" si="629"/>
        <v/>
      </c>
      <c r="F367" s="52" t="str">
        <f t="shared" si="630"/>
        <v/>
      </c>
      <c r="G367" s="52" t="str">
        <f t="shared" si="631"/>
        <v/>
      </c>
      <c r="H367" s="52" t="str">
        <f t="shared" si="632"/>
        <v/>
      </c>
      <c r="I367" s="52" t="str">
        <f t="shared" si="633"/>
        <v/>
      </c>
      <c r="J367" s="52" t="str">
        <f t="shared" si="634"/>
        <v/>
      </c>
      <c r="K367" s="52" t="str">
        <f t="shared" si="635"/>
        <v/>
      </c>
      <c r="L367" s="52" t="str">
        <f t="shared" si="636"/>
        <v/>
      </c>
      <c r="M367" s="2"/>
      <c r="N367" s="52" t="str">
        <f t="shared" si="637"/>
        <v/>
      </c>
      <c r="O367" s="2"/>
      <c r="P367" s="103" t="str">
        <f>IF(UPPER('IP Rules'!H367)="ANY","",IF(LEN(TRIM('IP Rules'!J367))=0,"",'IP Rules'!J367))</f>
        <v/>
      </c>
      <c r="Q367" s="7" t="str">
        <f t="shared" si="638"/>
        <v/>
      </c>
      <c r="R367" s="109" t="str">
        <f t="shared" si="639"/>
        <v>MISSING</v>
      </c>
      <c r="S367" s="109" t="str">
        <f t="shared" si="640"/>
        <v>MISSING</v>
      </c>
      <c r="T367" s="109" t="str">
        <f t="shared" si="641"/>
        <v>MISSING</v>
      </c>
      <c r="U367" s="110" t="str">
        <f t="shared" si="642"/>
        <v>ERROR</v>
      </c>
      <c r="V367" s="111" t="str">
        <f t="shared" si="643"/>
        <v>ERROR</v>
      </c>
      <c r="W367" s="111" t="str">
        <f t="shared" si="644"/>
        <v>ERROR</v>
      </c>
      <c r="X367" s="111" t="str">
        <f t="shared" si="645"/>
        <v>ERROR</v>
      </c>
      <c r="Y367" s="109" t="str">
        <f t="shared" si="646"/>
        <v>ERROR</v>
      </c>
      <c r="Z367" s="110" t="str">
        <f t="shared" si="647"/>
        <v>ERROR</v>
      </c>
      <c r="AA367" s="109" t="str">
        <f t="shared" si="648"/>
        <v>ERROR</v>
      </c>
      <c r="AB367" s="109" t="str">
        <f t="shared" si="649"/>
        <v>ERROR</v>
      </c>
      <c r="AC367" s="109" t="str">
        <f t="shared" si="650"/>
        <v>ERROR</v>
      </c>
      <c r="AD367" s="109" t="str">
        <f t="shared" si="651"/>
        <v>ERROR</v>
      </c>
      <c r="AE367" s="110" t="str">
        <f t="shared" si="652"/>
        <v>ERROR</v>
      </c>
      <c r="AF367" s="7" t="str">
        <f t="shared" si="653"/>
        <v/>
      </c>
      <c r="AG367" s="104" t="str">
        <f t="shared" si="654"/>
        <v/>
      </c>
      <c r="AH367" s="104" t="str">
        <f t="shared" si="655"/>
        <v/>
      </c>
      <c r="AI367" s="104" t="str">
        <f t="shared" si="656"/>
        <v/>
      </c>
      <c r="AJ367" s="114" t="str">
        <f>IF(AND(Q367&lt;&gt;"ERROR",UPPER('IP Rules'!D367)="GLOBAL",UPPER(N367)="ANY"),"All_IPs","")</f>
        <v/>
      </c>
      <c r="AK367" s="114" t="str">
        <f>IF(AND(Q367&lt;&gt;"ERROR",UPPER('IP Rules'!D367)="NATIONAL",UPPER(N367)="ANY"),"GRP_ALL_CNSP_SUBNETS","")</f>
        <v/>
      </c>
      <c r="AL367" s="104" t="str">
        <f>IF(LEN(TRIM(D367))=0,"",IF(AND(Q367&lt;&gt;"ERROR",UPPER('IP Rules'!H367)&lt;&gt;"ANY"),AI367&amp;N367&amp;"_"&amp;AG367,""))</f>
        <v/>
      </c>
      <c r="AM367" s="109" t="str">
        <f t="shared" si="657"/>
        <v>FAILED CHECKS</v>
      </c>
      <c r="AN367" s="2"/>
      <c r="AO367" s="62" t="str">
        <f t="shared" si="624"/>
        <v/>
      </c>
      <c r="AP367" s="26"/>
      <c r="AQ367" s="62" t="str">
        <f t="shared" si="658"/>
        <v/>
      </c>
      <c r="AR367" s="26"/>
      <c r="AS367" s="6">
        <f>'IP Rules'!F367</f>
        <v>0</v>
      </c>
      <c r="AT367" s="2"/>
      <c r="AU367" s="6">
        <f t="shared" si="659"/>
        <v>357</v>
      </c>
      <c r="AV367" s="2"/>
      <c r="AW367" s="46" t="str">
        <f>IF(ISBLANK('IP Rules'!L367),"",'IP Rules'!L367)</f>
        <v/>
      </c>
      <c r="AX367" s="2"/>
      <c r="AY367" s="52" t="str">
        <f t="shared" si="660"/>
        <v/>
      </c>
      <c r="AZ367" s="52" t="str">
        <f t="shared" si="661"/>
        <v/>
      </c>
      <c r="BA367" s="52" t="str">
        <f t="shared" si="662"/>
        <v/>
      </c>
      <c r="BB367" s="52" t="str">
        <f t="shared" si="663"/>
        <v/>
      </c>
      <c r="BC367" s="52" t="str">
        <f t="shared" si="664"/>
        <v/>
      </c>
      <c r="BD367" s="52" t="str">
        <f t="shared" si="665"/>
        <v/>
      </c>
      <c r="BE367" s="52" t="str">
        <f t="shared" si="666"/>
        <v/>
      </c>
      <c r="BF367" s="52" t="str">
        <f t="shared" si="667"/>
        <v/>
      </c>
      <c r="BG367" s="52" t="str">
        <f t="shared" si="668"/>
        <v/>
      </c>
      <c r="BH367" s="2"/>
      <c r="BI367" s="103" t="str">
        <f>IF(ISBLANK('IP Rules'!N367),"",'IP Rules'!N367)</f>
        <v/>
      </c>
      <c r="BJ367" s="110" t="str">
        <f t="shared" si="717"/>
        <v/>
      </c>
      <c r="BK367" s="109" t="str">
        <f t="shared" si="718"/>
        <v>MISSING</v>
      </c>
      <c r="BL367" s="109" t="str">
        <f t="shared" si="719"/>
        <v>MISSING</v>
      </c>
      <c r="BM367" s="109" t="str">
        <f t="shared" si="720"/>
        <v>MISSING</v>
      </c>
      <c r="BN367" s="110" t="str">
        <f t="shared" si="721"/>
        <v>ERROR</v>
      </c>
      <c r="BO367" s="111" t="str">
        <f t="shared" si="722"/>
        <v>ERROR</v>
      </c>
      <c r="BP367" s="111" t="str">
        <f t="shared" si="723"/>
        <v>ERROR</v>
      </c>
      <c r="BQ367" s="111" t="str">
        <f t="shared" si="724"/>
        <v>ERROR</v>
      </c>
      <c r="BR367" s="109" t="str">
        <f t="shared" si="725"/>
        <v>ERROR</v>
      </c>
      <c r="BS367" s="110" t="str">
        <f t="shared" si="726"/>
        <v>ERROR</v>
      </c>
      <c r="BT367" s="109" t="str">
        <f t="shared" si="669"/>
        <v>ERROR</v>
      </c>
      <c r="BU367" s="109" t="str">
        <f t="shared" si="670"/>
        <v>ERROR</v>
      </c>
      <c r="BV367" s="109" t="str">
        <f t="shared" si="671"/>
        <v>ERROR</v>
      </c>
      <c r="BW367" s="109" t="str">
        <f t="shared" si="672"/>
        <v>ERROR</v>
      </c>
      <c r="BX367" s="110" t="str">
        <f t="shared" si="727"/>
        <v>ERROR</v>
      </c>
      <c r="BY367" s="110" t="str">
        <f t="shared" si="715"/>
        <v/>
      </c>
      <c r="BZ367" s="117" t="str">
        <f t="shared" si="673"/>
        <v>OK</v>
      </c>
      <c r="CA367" s="104" t="str">
        <f t="shared" si="728"/>
        <v/>
      </c>
      <c r="CB367" s="104" t="str">
        <f t="shared" si="729"/>
        <v/>
      </c>
      <c r="CC367" s="104" t="str">
        <f t="shared" si="730"/>
        <v/>
      </c>
      <c r="CD367" s="109" t="str">
        <f t="shared" si="674"/>
        <v>FAILED CHECKS</v>
      </c>
      <c r="CE367" s="22"/>
      <c r="CF367" s="116" t="str">
        <f t="shared" si="731"/>
        <v>ERROR</v>
      </c>
      <c r="CG367" s="116" t="str">
        <f t="shared" si="732"/>
        <v>-</v>
      </c>
      <c r="CH367" s="116" t="str">
        <f t="shared" si="733"/>
        <v>-</v>
      </c>
      <c r="CI367" s="116" t="str">
        <f t="shared" si="734"/>
        <v>-</v>
      </c>
      <c r="CJ367" s="116">
        <f t="shared" si="675"/>
        <v>0</v>
      </c>
      <c r="CK367" s="116">
        <f t="shared" si="676"/>
        <v>0</v>
      </c>
      <c r="CL367" s="116">
        <f t="shared" si="677"/>
        <v>0</v>
      </c>
      <c r="CM367" s="116">
        <f t="shared" si="678"/>
        <v>0</v>
      </c>
      <c r="CN367" s="116">
        <f t="shared" si="679"/>
        <v>0</v>
      </c>
      <c r="CO367" s="116">
        <f t="shared" si="680"/>
        <v>0</v>
      </c>
      <c r="CP367" s="116">
        <f t="shared" si="681"/>
        <v>0</v>
      </c>
      <c r="CQ367" s="116">
        <f t="shared" si="682"/>
        <v>0</v>
      </c>
      <c r="CR367" s="116">
        <f t="shared" si="683"/>
        <v>0</v>
      </c>
      <c r="CS367" s="116">
        <f t="shared" si="684"/>
        <v>0</v>
      </c>
      <c r="CT367" s="116">
        <f t="shared" si="685"/>
        <v>0</v>
      </c>
      <c r="CU367" s="116">
        <f t="shared" si="686"/>
        <v>0</v>
      </c>
      <c r="CV367" s="116">
        <f t="shared" si="687"/>
        <v>0</v>
      </c>
      <c r="CW367" s="116">
        <f t="shared" si="688"/>
        <v>0</v>
      </c>
      <c r="CX367" s="116">
        <f t="shared" si="689"/>
        <v>0</v>
      </c>
      <c r="CY367" s="116">
        <f t="shared" si="690"/>
        <v>0</v>
      </c>
      <c r="CZ367" s="116">
        <f t="shared" si="691"/>
        <v>0</v>
      </c>
      <c r="DA367" s="116">
        <f t="shared" si="692"/>
        <v>0</v>
      </c>
      <c r="DB367" s="116">
        <f t="shared" si="693"/>
        <v>0</v>
      </c>
      <c r="DC367" s="116">
        <f t="shared" si="694"/>
        <v>0</v>
      </c>
      <c r="DD367" s="116">
        <f t="shared" si="695"/>
        <v>0</v>
      </c>
      <c r="DE367" s="116">
        <f t="shared" si="696"/>
        <v>0</v>
      </c>
      <c r="DF367" s="116">
        <f t="shared" si="697"/>
        <v>0</v>
      </c>
      <c r="DG367" s="116">
        <f t="shared" si="698"/>
        <v>0</v>
      </c>
      <c r="DH367" s="116">
        <f t="shared" si="699"/>
        <v>0</v>
      </c>
      <c r="DI367" s="116">
        <f t="shared" si="700"/>
        <v>0</v>
      </c>
      <c r="DJ367" s="116">
        <f t="shared" si="701"/>
        <v>0</v>
      </c>
      <c r="DK367" s="116">
        <f t="shared" si="702"/>
        <v>0</v>
      </c>
      <c r="DL367" s="116">
        <f t="shared" si="703"/>
        <v>0</v>
      </c>
      <c r="DM367" s="116">
        <f t="shared" si="704"/>
        <v>0</v>
      </c>
      <c r="DN367" s="116">
        <f t="shared" si="705"/>
        <v>0</v>
      </c>
      <c r="DO367" s="116">
        <f t="shared" si="706"/>
        <v>0</v>
      </c>
      <c r="DP367" s="116">
        <f t="shared" si="707"/>
        <v>0</v>
      </c>
      <c r="DQ367" s="116">
        <f t="shared" si="708"/>
        <v>0</v>
      </c>
      <c r="DR367" s="116">
        <f t="shared" si="709"/>
        <v>0</v>
      </c>
      <c r="DS367" s="116">
        <f t="shared" si="710"/>
        <v>0</v>
      </c>
      <c r="DT367" s="116">
        <f t="shared" si="716"/>
        <v>0</v>
      </c>
      <c r="DU367" s="116">
        <f t="shared" si="711"/>
        <v>0</v>
      </c>
      <c r="DV367" s="116">
        <f t="shared" si="735"/>
        <v>0</v>
      </c>
      <c r="DW367" s="116">
        <f t="shared" si="736"/>
        <v>0</v>
      </c>
      <c r="DX367" s="114" t="b">
        <f t="shared" si="625"/>
        <v>0</v>
      </c>
      <c r="DY367" s="116" t="str">
        <f t="shared" si="712"/>
        <v>FAILED CHECKS</v>
      </c>
      <c r="DZ367" s="2"/>
      <c r="EA367" s="105" t="str">
        <f t="shared" si="626"/>
        <v/>
      </c>
      <c r="EB367" s="2"/>
      <c r="EC367" s="105" t="str">
        <f t="shared" si="627"/>
        <v/>
      </c>
      <c r="ED367" s="2"/>
      <c r="EE367" s="105" t="str">
        <f t="shared" si="628"/>
        <v/>
      </c>
      <c r="EF367" s="2"/>
      <c r="EG367" s="6">
        <f t="shared" si="714"/>
        <v>357</v>
      </c>
      <c r="EH367" s="2"/>
      <c r="EI367" s="29" t="str">
        <f>IF(ISBLANK('IP Rules'!P367),"",'IP Rules'!P367)</f>
        <v/>
      </c>
      <c r="EJ367" s="2"/>
      <c r="EK367" s="29" t="str">
        <f>IF(ISBLANK('IP Rules'!R367),"",'IP Rules'!R367)</f>
        <v/>
      </c>
      <c r="EL367" s="2"/>
      <c r="EM367" s="29" t="str">
        <f>IF(ISBLANK('IP Rules'!T367),"",'IP Rules'!T367)</f>
        <v/>
      </c>
      <c r="EN367" s="2"/>
      <c r="EO367" s="7" t="str">
        <f t="shared" si="619"/>
        <v>NO</v>
      </c>
      <c r="EP367" s="7" t="str">
        <f t="shared" si="620"/>
        <v>NO</v>
      </c>
      <c r="EQ367" s="7" t="str">
        <f t="shared" si="621"/>
        <v/>
      </c>
      <c r="ER367" s="7" t="str">
        <f t="shared" si="622"/>
        <v/>
      </c>
      <c r="ES367" s="7" t="str">
        <f>IF(AND(ISNUMBER('IP Rules'!R367),'IP Rules'!R367&gt;=0,'IP Rules'!R367&lt;=65535),"GOOD","BAD")</f>
        <v>BAD</v>
      </c>
      <c r="ET367" s="7" t="str">
        <f>IF(OR(AND(ISNUMBER('IP Rules'!T367),'IP Rules'!T367&gt;=1,'IP Rules'!T367&lt;=65535,'IP Rules'!R367&lt;'IP Rules'!T367),'IP Rules'!T367=""),"GOOD","BAD")</f>
        <v>GOOD</v>
      </c>
      <c r="EU367" s="9" t="str">
        <f t="shared" si="623"/>
        <v/>
      </c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</row>
    <row r="368" spans="1:211" ht="15.75" thickBot="1">
      <c r="A368" s="2"/>
      <c r="B368" s="6">
        <f t="shared" si="713"/>
        <v>358</v>
      </c>
      <c r="C368" s="2"/>
      <c r="D368" s="48" t="str">
        <f>IF(ISBLANK('IP Rules'!H368),"",'IP Rules'!H368)</f>
        <v/>
      </c>
      <c r="E368" s="52" t="str">
        <f t="shared" si="629"/>
        <v/>
      </c>
      <c r="F368" s="52" t="str">
        <f t="shared" si="630"/>
        <v/>
      </c>
      <c r="G368" s="52" t="str">
        <f t="shared" si="631"/>
        <v/>
      </c>
      <c r="H368" s="52" t="str">
        <f t="shared" si="632"/>
        <v/>
      </c>
      <c r="I368" s="52" t="str">
        <f t="shared" si="633"/>
        <v/>
      </c>
      <c r="J368" s="52" t="str">
        <f t="shared" si="634"/>
        <v/>
      </c>
      <c r="K368" s="52" t="str">
        <f t="shared" si="635"/>
        <v/>
      </c>
      <c r="L368" s="52" t="str">
        <f t="shared" si="636"/>
        <v/>
      </c>
      <c r="M368" s="2"/>
      <c r="N368" s="52" t="str">
        <f t="shared" si="637"/>
        <v/>
      </c>
      <c r="O368" s="2"/>
      <c r="P368" s="103" t="str">
        <f>IF(UPPER('IP Rules'!H368)="ANY","",IF(LEN(TRIM('IP Rules'!J368))=0,"",'IP Rules'!J368))</f>
        <v/>
      </c>
      <c r="Q368" s="7" t="str">
        <f t="shared" si="638"/>
        <v/>
      </c>
      <c r="R368" s="109" t="str">
        <f t="shared" si="639"/>
        <v>MISSING</v>
      </c>
      <c r="S368" s="109" t="str">
        <f t="shared" si="640"/>
        <v>MISSING</v>
      </c>
      <c r="T368" s="109" t="str">
        <f t="shared" si="641"/>
        <v>MISSING</v>
      </c>
      <c r="U368" s="110" t="str">
        <f t="shared" si="642"/>
        <v>ERROR</v>
      </c>
      <c r="V368" s="111" t="str">
        <f t="shared" si="643"/>
        <v>ERROR</v>
      </c>
      <c r="W368" s="111" t="str">
        <f t="shared" si="644"/>
        <v>ERROR</v>
      </c>
      <c r="X368" s="111" t="str">
        <f t="shared" si="645"/>
        <v>ERROR</v>
      </c>
      <c r="Y368" s="109" t="str">
        <f t="shared" si="646"/>
        <v>ERROR</v>
      </c>
      <c r="Z368" s="110" t="str">
        <f t="shared" si="647"/>
        <v>ERROR</v>
      </c>
      <c r="AA368" s="109" t="str">
        <f t="shared" si="648"/>
        <v>ERROR</v>
      </c>
      <c r="AB368" s="109" t="str">
        <f t="shared" si="649"/>
        <v>ERROR</v>
      </c>
      <c r="AC368" s="109" t="str">
        <f t="shared" si="650"/>
        <v>ERROR</v>
      </c>
      <c r="AD368" s="109" t="str">
        <f t="shared" si="651"/>
        <v>ERROR</v>
      </c>
      <c r="AE368" s="110" t="str">
        <f t="shared" si="652"/>
        <v>ERROR</v>
      </c>
      <c r="AF368" s="7" t="str">
        <f t="shared" si="653"/>
        <v/>
      </c>
      <c r="AG368" s="104" t="str">
        <f t="shared" si="654"/>
        <v/>
      </c>
      <c r="AH368" s="104" t="str">
        <f t="shared" si="655"/>
        <v/>
      </c>
      <c r="AI368" s="104" t="str">
        <f t="shared" si="656"/>
        <v/>
      </c>
      <c r="AJ368" s="114" t="str">
        <f>IF(AND(Q368&lt;&gt;"ERROR",UPPER('IP Rules'!D368)="GLOBAL",UPPER(N368)="ANY"),"All_IPs","")</f>
        <v/>
      </c>
      <c r="AK368" s="114" t="str">
        <f>IF(AND(Q368&lt;&gt;"ERROR",UPPER('IP Rules'!D368)="NATIONAL",UPPER(N368)="ANY"),"GRP_ALL_CNSP_SUBNETS","")</f>
        <v/>
      </c>
      <c r="AL368" s="104" t="str">
        <f>IF(LEN(TRIM(D368))=0,"",IF(AND(Q368&lt;&gt;"ERROR",UPPER('IP Rules'!H368)&lt;&gt;"ANY"),AI368&amp;N368&amp;"_"&amp;AG368,""))</f>
        <v/>
      </c>
      <c r="AM368" s="109" t="str">
        <f t="shared" si="657"/>
        <v>FAILED CHECKS</v>
      </c>
      <c r="AN368" s="2"/>
      <c r="AO368" s="62" t="str">
        <f t="shared" si="624"/>
        <v/>
      </c>
      <c r="AP368" s="26"/>
      <c r="AQ368" s="62" t="str">
        <f t="shared" si="658"/>
        <v/>
      </c>
      <c r="AR368" s="26"/>
      <c r="AS368" s="6">
        <f>'IP Rules'!F368</f>
        <v>0</v>
      </c>
      <c r="AT368" s="2"/>
      <c r="AU368" s="6">
        <f t="shared" si="659"/>
        <v>358</v>
      </c>
      <c r="AV368" s="2"/>
      <c r="AW368" s="46" t="str">
        <f>IF(ISBLANK('IP Rules'!L368),"",'IP Rules'!L368)</f>
        <v/>
      </c>
      <c r="AX368" s="2"/>
      <c r="AY368" s="52" t="str">
        <f t="shared" si="660"/>
        <v/>
      </c>
      <c r="AZ368" s="52" t="str">
        <f t="shared" si="661"/>
        <v/>
      </c>
      <c r="BA368" s="52" t="str">
        <f t="shared" si="662"/>
        <v/>
      </c>
      <c r="BB368" s="52" t="str">
        <f t="shared" si="663"/>
        <v/>
      </c>
      <c r="BC368" s="52" t="str">
        <f t="shared" si="664"/>
        <v/>
      </c>
      <c r="BD368" s="52" t="str">
        <f t="shared" si="665"/>
        <v/>
      </c>
      <c r="BE368" s="52" t="str">
        <f t="shared" si="666"/>
        <v/>
      </c>
      <c r="BF368" s="52" t="str">
        <f t="shared" si="667"/>
        <v/>
      </c>
      <c r="BG368" s="52" t="str">
        <f t="shared" si="668"/>
        <v/>
      </c>
      <c r="BH368" s="2"/>
      <c r="BI368" s="103" t="str">
        <f>IF(ISBLANK('IP Rules'!N368),"",'IP Rules'!N368)</f>
        <v/>
      </c>
      <c r="BJ368" s="110" t="str">
        <f t="shared" si="717"/>
        <v/>
      </c>
      <c r="BK368" s="109" t="str">
        <f t="shared" si="718"/>
        <v>MISSING</v>
      </c>
      <c r="BL368" s="109" t="str">
        <f t="shared" si="719"/>
        <v>MISSING</v>
      </c>
      <c r="BM368" s="109" t="str">
        <f t="shared" si="720"/>
        <v>MISSING</v>
      </c>
      <c r="BN368" s="110" t="str">
        <f t="shared" si="721"/>
        <v>ERROR</v>
      </c>
      <c r="BO368" s="111" t="str">
        <f t="shared" si="722"/>
        <v>ERROR</v>
      </c>
      <c r="BP368" s="111" t="str">
        <f t="shared" si="723"/>
        <v>ERROR</v>
      </c>
      <c r="BQ368" s="111" t="str">
        <f t="shared" si="724"/>
        <v>ERROR</v>
      </c>
      <c r="BR368" s="109" t="str">
        <f t="shared" si="725"/>
        <v>ERROR</v>
      </c>
      <c r="BS368" s="110" t="str">
        <f t="shared" si="726"/>
        <v>ERROR</v>
      </c>
      <c r="BT368" s="109" t="str">
        <f t="shared" si="669"/>
        <v>ERROR</v>
      </c>
      <c r="BU368" s="109" t="str">
        <f t="shared" si="670"/>
        <v>ERROR</v>
      </c>
      <c r="BV368" s="109" t="str">
        <f t="shared" si="671"/>
        <v>ERROR</v>
      </c>
      <c r="BW368" s="109" t="str">
        <f t="shared" si="672"/>
        <v>ERROR</v>
      </c>
      <c r="BX368" s="110" t="str">
        <f t="shared" si="727"/>
        <v>ERROR</v>
      </c>
      <c r="BY368" s="110" t="str">
        <f t="shared" si="715"/>
        <v/>
      </c>
      <c r="BZ368" s="117" t="str">
        <f t="shared" si="673"/>
        <v>OK</v>
      </c>
      <c r="CA368" s="104" t="str">
        <f t="shared" si="728"/>
        <v/>
      </c>
      <c r="CB368" s="104" t="str">
        <f t="shared" si="729"/>
        <v/>
      </c>
      <c r="CC368" s="104" t="str">
        <f t="shared" si="730"/>
        <v/>
      </c>
      <c r="CD368" s="109" t="str">
        <f t="shared" si="674"/>
        <v>FAILED CHECKS</v>
      </c>
      <c r="CE368" s="22"/>
      <c r="CF368" s="116" t="str">
        <f t="shared" si="731"/>
        <v>ERROR</v>
      </c>
      <c r="CG368" s="116" t="str">
        <f t="shared" si="732"/>
        <v>-</v>
      </c>
      <c r="CH368" s="116" t="str">
        <f t="shared" si="733"/>
        <v>-</v>
      </c>
      <c r="CI368" s="116" t="str">
        <f t="shared" si="734"/>
        <v>-</v>
      </c>
      <c r="CJ368" s="116">
        <f t="shared" si="675"/>
        <v>0</v>
      </c>
      <c r="CK368" s="116">
        <f t="shared" si="676"/>
        <v>0</v>
      </c>
      <c r="CL368" s="116">
        <f t="shared" si="677"/>
        <v>0</v>
      </c>
      <c r="CM368" s="116">
        <f t="shared" si="678"/>
        <v>0</v>
      </c>
      <c r="CN368" s="116">
        <f t="shared" si="679"/>
        <v>0</v>
      </c>
      <c r="CO368" s="116">
        <f t="shared" si="680"/>
        <v>0</v>
      </c>
      <c r="CP368" s="116">
        <f t="shared" si="681"/>
        <v>0</v>
      </c>
      <c r="CQ368" s="116">
        <f t="shared" si="682"/>
        <v>0</v>
      </c>
      <c r="CR368" s="116">
        <f t="shared" si="683"/>
        <v>0</v>
      </c>
      <c r="CS368" s="116">
        <f t="shared" si="684"/>
        <v>0</v>
      </c>
      <c r="CT368" s="116">
        <f t="shared" si="685"/>
        <v>0</v>
      </c>
      <c r="CU368" s="116">
        <f t="shared" si="686"/>
        <v>0</v>
      </c>
      <c r="CV368" s="116">
        <f t="shared" si="687"/>
        <v>0</v>
      </c>
      <c r="CW368" s="116">
        <f t="shared" si="688"/>
        <v>0</v>
      </c>
      <c r="CX368" s="116">
        <f t="shared" si="689"/>
        <v>0</v>
      </c>
      <c r="CY368" s="116">
        <f t="shared" si="690"/>
        <v>0</v>
      </c>
      <c r="CZ368" s="116">
        <f t="shared" si="691"/>
        <v>0</v>
      </c>
      <c r="DA368" s="116">
        <f t="shared" si="692"/>
        <v>0</v>
      </c>
      <c r="DB368" s="116">
        <f t="shared" si="693"/>
        <v>0</v>
      </c>
      <c r="DC368" s="116">
        <f t="shared" si="694"/>
        <v>0</v>
      </c>
      <c r="DD368" s="116">
        <f t="shared" si="695"/>
        <v>0</v>
      </c>
      <c r="DE368" s="116">
        <f t="shared" si="696"/>
        <v>0</v>
      </c>
      <c r="DF368" s="116">
        <f t="shared" si="697"/>
        <v>0</v>
      </c>
      <c r="DG368" s="116">
        <f t="shared" si="698"/>
        <v>0</v>
      </c>
      <c r="DH368" s="116">
        <f t="shared" si="699"/>
        <v>0</v>
      </c>
      <c r="DI368" s="116">
        <f t="shared" si="700"/>
        <v>0</v>
      </c>
      <c r="DJ368" s="116">
        <f t="shared" si="701"/>
        <v>0</v>
      </c>
      <c r="DK368" s="116">
        <f t="shared" si="702"/>
        <v>0</v>
      </c>
      <c r="DL368" s="116">
        <f t="shared" si="703"/>
        <v>0</v>
      </c>
      <c r="DM368" s="116">
        <f t="shared" si="704"/>
        <v>0</v>
      </c>
      <c r="DN368" s="116">
        <f t="shared" si="705"/>
        <v>0</v>
      </c>
      <c r="DO368" s="116">
        <f t="shared" si="706"/>
        <v>0</v>
      </c>
      <c r="DP368" s="116">
        <f t="shared" si="707"/>
        <v>0</v>
      </c>
      <c r="DQ368" s="116">
        <f t="shared" si="708"/>
        <v>0</v>
      </c>
      <c r="DR368" s="116">
        <f t="shared" si="709"/>
        <v>0</v>
      </c>
      <c r="DS368" s="116">
        <f t="shared" si="710"/>
        <v>0</v>
      </c>
      <c r="DT368" s="116">
        <f t="shared" si="716"/>
        <v>0</v>
      </c>
      <c r="DU368" s="116">
        <f t="shared" si="711"/>
        <v>0</v>
      </c>
      <c r="DV368" s="116">
        <f t="shared" si="735"/>
        <v>0</v>
      </c>
      <c r="DW368" s="116">
        <f t="shared" si="736"/>
        <v>0</v>
      </c>
      <c r="DX368" s="114" t="b">
        <f t="shared" si="625"/>
        <v>0</v>
      </c>
      <c r="DY368" s="116" t="str">
        <f t="shared" si="712"/>
        <v>FAILED CHECKS</v>
      </c>
      <c r="DZ368" s="2"/>
      <c r="EA368" s="105" t="str">
        <f t="shared" si="626"/>
        <v/>
      </c>
      <c r="EB368" s="2"/>
      <c r="EC368" s="105" t="str">
        <f t="shared" si="627"/>
        <v/>
      </c>
      <c r="ED368" s="2"/>
      <c r="EE368" s="105" t="str">
        <f t="shared" si="628"/>
        <v/>
      </c>
      <c r="EF368" s="2"/>
      <c r="EG368" s="6">
        <f t="shared" si="714"/>
        <v>358</v>
      </c>
      <c r="EH368" s="2"/>
      <c r="EI368" s="29" t="str">
        <f>IF(ISBLANK('IP Rules'!P368),"",'IP Rules'!P368)</f>
        <v/>
      </c>
      <c r="EJ368" s="2"/>
      <c r="EK368" s="29" t="str">
        <f>IF(ISBLANK('IP Rules'!R368),"",'IP Rules'!R368)</f>
        <v/>
      </c>
      <c r="EL368" s="2"/>
      <c r="EM368" s="29" t="str">
        <f>IF(ISBLANK('IP Rules'!T368),"",'IP Rules'!T368)</f>
        <v/>
      </c>
      <c r="EN368" s="2"/>
      <c r="EO368" s="7" t="str">
        <f t="shared" si="619"/>
        <v>NO</v>
      </c>
      <c r="EP368" s="7" t="str">
        <f t="shared" si="620"/>
        <v>NO</v>
      </c>
      <c r="EQ368" s="7" t="str">
        <f t="shared" si="621"/>
        <v/>
      </c>
      <c r="ER368" s="7" t="str">
        <f t="shared" si="622"/>
        <v/>
      </c>
      <c r="ES368" s="7" t="str">
        <f>IF(AND(ISNUMBER('IP Rules'!R368),'IP Rules'!R368&gt;=0,'IP Rules'!R368&lt;=65535),"GOOD","BAD")</f>
        <v>BAD</v>
      </c>
      <c r="ET368" s="7" t="str">
        <f>IF(OR(AND(ISNUMBER('IP Rules'!T368),'IP Rules'!T368&gt;=1,'IP Rules'!T368&lt;=65535,'IP Rules'!R368&lt;'IP Rules'!T368),'IP Rules'!T368=""),"GOOD","BAD")</f>
        <v>GOOD</v>
      </c>
      <c r="EU368" s="9" t="str">
        <f t="shared" si="623"/>
        <v/>
      </c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</row>
    <row r="369" spans="1:211" ht="15.75" thickBot="1">
      <c r="A369" s="2"/>
      <c r="B369" s="6">
        <f t="shared" si="713"/>
        <v>359</v>
      </c>
      <c r="C369" s="2"/>
      <c r="D369" s="48" t="str">
        <f>IF(ISBLANK('IP Rules'!H369),"",'IP Rules'!H369)</f>
        <v/>
      </c>
      <c r="E369" s="52" t="str">
        <f t="shared" si="629"/>
        <v/>
      </c>
      <c r="F369" s="52" t="str">
        <f t="shared" si="630"/>
        <v/>
      </c>
      <c r="G369" s="52" t="str">
        <f t="shared" si="631"/>
        <v/>
      </c>
      <c r="H369" s="52" t="str">
        <f t="shared" si="632"/>
        <v/>
      </c>
      <c r="I369" s="52" t="str">
        <f t="shared" si="633"/>
        <v/>
      </c>
      <c r="J369" s="52" t="str">
        <f t="shared" si="634"/>
        <v/>
      </c>
      <c r="K369" s="52" t="str">
        <f t="shared" si="635"/>
        <v/>
      </c>
      <c r="L369" s="52" t="str">
        <f t="shared" si="636"/>
        <v/>
      </c>
      <c r="M369" s="2"/>
      <c r="N369" s="52" t="str">
        <f t="shared" si="637"/>
        <v/>
      </c>
      <c r="O369" s="2"/>
      <c r="P369" s="103" t="str">
        <f>IF(UPPER('IP Rules'!H369)="ANY","",IF(LEN(TRIM('IP Rules'!J369))=0,"",'IP Rules'!J369))</f>
        <v/>
      </c>
      <c r="Q369" s="7" t="str">
        <f t="shared" si="638"/>
        <v/>
      </c>
      <c r="R369" s="109" t="str">
        <f t="shared" si="639"/>
        <v>MISSING</v>
      </c>
      <c r="S369" s="109" t="str">
        <f t="shared" si="640"/>
        <v>MISSING</v>
      </c>
      <c r="T369" s="109" t="str">
        <f t="shared" si="641"/>
        <v>MISSING</v>
      </c>
      <c r="U369" s="110" t="str">
        <f t="shared" si="642"/>
        <v>ERROR</v>
      </c>
      <c r="V369" s="111" t="str">
        <f t="shared" si="643"/>
        <v>ERROR</v>
      </c>
      <c r="W369" s="111" t="str">
        <f t="shared" si="644"/>
        <v>ERROR</v>
      </c>
      <c r="X369" s="111" t="str">
        <f t="shared" si="645"/>
        <v>ERROR</v>
      </c>
      <c r="Y369" s="109" t="str">
        <f t="shared" si="646"/>
        <v>ERROR</v>
      </c>
      <c r="Z369" s="110" t="str">
        <f t="shared" si="647"/>
        <v>ERROR</v>
      </c>
      <c r="AA369" s="109" t="str">
        <f t="shared" si="648"/>
        <v>ERROR</v>
      </c>
      <c r="AB369" s="109" t="str">
        <f t="shared" si="649"/>
        <v>ERROR</v>
      </c>
      <c r="AC369" s="109" t="str">
        <f t="shared" si="650"/>
        <v>ERROR</v>
      </c>
      <c r="AD369" s="109" t="str">
        <f t="shared" si="651"/>
        <v>ERROR</v>
      </c>
      <c r="AE369" s="110" t="str">
        <f t="shared" si="652"/>
        <v>ERROR</v>
      </c>
      <c r="AF369" s="7" t="str">
        <f t="shared" si="653"/>
        <v/>
      </c>
      <c r="AG369" s="104" t="str">
        <f t="shared" si="654"/>
        <v/>
      </c>
      <c r="AH369" s="104" t="str">
        <f t="shared" si="655"/>
        <v/>
      </c>
      <c r="AI369" s="104" t="str">
        <f t="shared" si="656"/>
        <v/>
      </c>
      <c r="AJ369" s="114" t="str">
        <f>IF(AND(Q369&lt;&gt;"ERROR",UPPER('IP Rules'!D369)="GLOBAL",UPPER(N369)="ANY"),"All_IPs","")</f>
        <v/>
      </c>
      <c r="AK369" s="114" t="str">
        <f>IF(AND(Q369&lt;&gt;"ERROR",UPPER('IP Rules'!D369)="NATIONAL",UPPER(N369)="ANY"),"GRP_ALL_CNSP_SUBNETS","")</f>
        <v/>
      </c>
      <c r="AL369" s="104" t="str">
        <f>IF(LEN(TRIM(D369))=0,"",IF(AND(Q369&lt;&gt;"ERROR",UPPER('IP Rules'!H369)&lt;&gt;"ANY"),AI369&amp;N369&amp;"_"&amp;AG369,""))</f>
        <v/>
      </c>
      <c r="AM369" s="109" t="str">
        <f t="shared" si="657"/>
        <v>FAILED CHECKS</v>
      </c>
      <c r="AN369" s="2"/>
      <c r="AO369" s="62" t="str">
        <f t="shared" si="624"/>
        <v/>
      </c>
      <c r="AP369" s="26"/>
      <c r="AQ369" s="62" t="str">
        <f t="shared" si="658"/>
        <v/>
      </c>
      <c r="AR369" s="26"/>
      <c r="AS369" s="6">
        <f>'IP Rules'!F369</f>
        <v>0</v>
      </c>
      <c r="AT369" s="2"/>
      <c r="AU369" s="6">
        <f t="shared" si="659"/>
        <v>359</v>
      </c>
      <c r="AV369" s="2"/>
      <c r="AW369" s="46" t="str">
        <f>IF(ISBLANK('IP Rules'!L369),"",'IP Rules'!L369)</f>
        <v/>
      </c>
      <c r="AX369" s="2"/>
      <c r="AY369" s="52" t="str">
        <f t="shared" si="660"/>
        <v/>
      </c>
      <c r="AZ369" s="52" t="str">
        <f t="shared" si="661"/>
        <v/>
      </c>
      <c r="BA369" s="52" t="str">
        <f t="shared" si="662"/>
        <v/>
      </c>
      <c r="BB369" s="52" t="str">
        <f t="shared" si="663"/>
        <v/>
      </c>
      <c r="BC369" s="52" t="str">
        <f t="shared" si="664"/>
        <v/>
      </c>
      <c r="BD369" s="52" t="str">
        <f t="shared" si="665"/>
        <v/>
      </c>
      <c r="BE369" s="52" t="str">
        <f t="shared" si="666"/>
        <v/>
      </c>
      <c r="BF369" s="52" t="str">
        <f t="shared" si="667"/>
        <v/>
      </c>
      <c r="BG369" s="52" t="str">
        <f t="shared" si="668"/>
        <v/>
      </c>
      <c r="BH369" s="2"/>
      <c r="BI369" s="103" t="str">
        <f>IF(ISBLANK('IP Rules'!N369),"",'IP Rules'!N369)</f>
        <v/>
      </c>
      <c r="BJ369" s="110" t="str">
        <f t="shared" si="717"/>
        <v/>
      </c>
      <c r="BK369" s="109" t="str">
        <f t="shared" si="718"/>
        <v>MISSING</v>
      </c>
      <c r="BL369" s="109" t="str">
        <f t="shared" si="719"/>
        <v>MISSING</v>
      </c>
      <c r="BM369" s="109" t="str">
        <f t="shared" si="720"/>
        <v>MISSING</v>
      </c>
      <c r="BN369" s="110" t="str">
        <f t="shared" si="721"/>
        <v>ERROR</v>
      </c>
      <c r="BO369" s="111" t="str">
        <f t="shared" si="722"/>
        <v>ERROR</v>
      </c>
      <c r="BP369" s="111" t="str">
        <f t="shared" si="723"/>
        <v>ERROR</v>
      </c>
      <c r="BQ369" s="111" t="str">
        <f t="shared" si="724"/>
        <v>ERROR</v>
      </c>
      <c r="BR369" s="109" t="str">
        <f t="shared" si="725"/>
        <v>ERROR</v>
      </c>
      <c r="BS369" s="110" t="str">
        <f t="shared" si="726"/>
        <v>ERROR</v>
      </c>
      <c r="BT369" s="109" t="str">
        <f t="shared" si="669"/>
        <v>ERROR</v>
      </c>
      <c r="BU369" s="109" t="str">
        <f t="shared" si="670"/>
        <v>ERROR</v>
      </c>
      <c r="BV369" s="109" t="str">
        <f t="shared" si="671"/>
        <v>ERROR</v>
      </c>
      <c r="BW369" s="109" t="str">
        <f t="shared" si="672"/>
        <v>ERROR</v>
      </c>
      <c r="BX369" s="110" t="str">
        <f t="shared" si="727"/>
        <v>ERROR</v>
      </c>
      <c r="BY369" s="110" t="str">
        <f t="shared" si="715"/>
        <v/>
      </c>
      <c r="BZ369" s="117" t="str">
        <f t="shared" si="673"/>
        <v>OK</v>
      </c>
      <c r="CA369" s="104" t="str">
        <f t="shared" si="728"/>
        <v/>
      </c>
      <c r="CB369" s="104" t="str">
        <f t="shared" si="729"/>
        <v/>
      </c>
      <c r="CC369" s="104" t="str">
        <f t="shared" si="730"/>
        <v/>
      </c>
      <c r="CD369" s="109" t="str">
        <f t="shared" si="674"/>
        <v>FAILED CHECKS</v>
      </c>
      <c r="CE369" s="22"/>
      <c r="CF369" s="116" t="str">
        <f t="shared" si="731"/>
        <v>ERROR</v>
      </c>
      <c r="CG369" s="116" t="str">
        <f t="shared" si="732"/>
        <v>-</v>
      </c>
      <c r="CH369" s="116" t="str">
        <f t="shared" si="733"/>
        <v>-</v>
      </c>
      <c r="CI369" s="116" t="str">
        <f t="shared" si="734"/>
        <v>-</v>
      </c>
      <c r="CJ369" s="116">
        <f t="shared" si="675"/>
        <v>0</v>
      </c>
      <c r="CK369" s="116">
        <f t="shared" si="676"/>
        <v>0</v>
      </c>
      <c r="CL369" s="116">
        <f t="shared" si="677"/>
        <v>0</v>
      </c>
      <c r="CM369" s="116">
        <f t="shared" si="678"/>
        <v>0</v>
      </c>
      <c r="CN369" s="116">
        <f t="shared" si="679"/>
        <v>0</v>
      </c>
      <c r="CO369" s="116">
        <f t="shared" si="680"/>
        <v>0</v>
      </c>
      <c r="CP369" s="116">
        <f t="shared" si="681"/>
        <v>0</v>
      </c>
      <c r="CQ369" s="116">
        <f t="shared" si="682"/>
        <v>0</v>
      </c>
      <c r="CR369" s="116">
        <f t="shared" si="683"/>
        <v>0</v>
      </c>
      <c r="CS369" s="116">
        <f t="shared" si="684"/>
        <v>0</v>
      </c>
      <c r="CT369" s="116">
        <f t="shared" si="685"/>
        <v>0</v>
      </c>
      <c r="CU369" s="116">
        <f t="shared" si="686"/>
        <v>0</v>
      </c>
      <c r="CV369" s="116">
        <f t="shared" si="687"/>
        <v>0</v>
      </c>
      <c r="CW369" s="116">
        <f t="shared" si="688"/>
        <v>0</v>
      </c>
      <c r="CX369" s="116">
        <f t="shared" si="689"/>
        <v>0</v>
      </c>
      <c r="CY369" s="116">
        <f t="shared" si="690"/>
        <v>0</v>
      </c>
      <c r="CZ369" s="116">
        <f t="shared" si="691"/>
        <v>0</v>
      </c>
      <c r="DA369" s="116">
        <f t="shared" si="692"/>
        <v>0</v>
      </c>
      <c r="DB369" s="116">
        <f t="shared" si="693"/>
        <v>0</v>
      </c>
      <c r="DC369" s="116">
        <f t="shared" si="694"/>
        <v>0</v>
      </c>
      <c r="DD369" s="116">
        <f t="shared" si="695"/>
        <v>0</v>
      </c>
      <c r="DE369" s="116">
        <f t="shared" si="696"/>
        <v>0</v>
      </c>
      <c r="DF369" s="116">
        <f t="shared" si="697"/>
        <v>0</v>
      </c>
      <c r="DG369" s="116">
        <f t="shared" si="698"/>
        <v>0</v>
      </c>
      <c r="DH369" s="116">
        <f t="shared" si="699"/>
        <v>0</v>
      </c>
      <c r="DI369" s="116">
        <f t="shared" si="700"/>
        <v>0</v>
      </c>
      <c r="DJ369" s="116">
        <f t="shared" si="701"/>
        <v>0</v>
      </c>
      <c r="DK369" s="116">
        <f t="shared" si="702"/>
        <v>0</v>
      </c>
      <c r="DL369" s="116">
        <f t="shared" si="703"/>
        <v>0</v>
      </c>
      <c r="DM369" s="116">
        <f t="shared" si="704"/>
        <v>0</v>
      </c>
      <c r="DN369" s="116">
        <f t="shared" si="705"/>
        <v>0</v>
      </c>
      <c r="DO369" s="116">
        <f t="shared" si="706"/>
        <v>0</v>
      </c>
      <c r="DP369" s="116">
        <f t="shared" si="707"/>
        <v>0</v>
      </c>
      <c r="DQ369" s="116">
        <f t="shared" si="708"/>
        <v>0</v>
      </c>
      <c r="DR369" s="116">
        <f t="shared" si="709"/>
        <v>0</v>
      </c>
      <c r="DS369" s="116">
        <f t="shared" si="710"/>
        <v>0</v>
      </c>
      <c r="DT369" s="116">
        <f t="shared" si="716"/>
        <v>0</v>
      </c>
      <c r="DU369" s="116">
        <f t="shared" si="711"/>
        <v>0</v>
      </c>
      <c r="DV369" s="116">
        <f t="shared" si="735"/>
        <v>0</v>
      </c>
      <c r="DW369" s="116">
        <f t="shared" si="736"/>
        <v>0</v>
      </c>
      <c r="DX369" s="114" t="b">
        <f t="shared" si="625"/>
        <v>0</v>
      </c>
      <c r="DY369" s="116" t="str">
        <f t="shared" si="712"/>
        <v>FAILED CHECKS</v>
      </c>
      <c r="DZ369" s="2"/>
      <c r="EA369" s="105" t="str">
        <f t="shared" si="626"/>
        <v/>
      </c>
      <c r="EB369" s="2"/>
      <c r="EC369" s="105" t="str">
        <f t="shared" si="627"/>
        <v/>
      </c>
      <c r="ED369" s="2"/>
      <c r="EE369" s="105" t="str">
        <f t="shared" si="628"/>
        <v/>
      </c>
      <c r="EF369" s="2"/>
      <c r="EG369" s="6">
        <f t="shared" si="714"/>
        <v>359</v>
      </c>
      <c r="EH369" s="2"/>
      <c r="EI369" s="29" t="str">
        <f>IF(ISBLANK('IP Rules'!P369),"",'IP Rules'!P369)</f>
        <v/>
      </c>
      <c r="EJ369" s="2"/>
      <c r="EK369" s="29" t="str">
        <f>IF(ISBLANK('IP Rules'!R369),"",'IP Rules'!R369)</f>
        <v/>
      </c>
      <c r="EL369" s="2"/>
      <c r="EM369" s="29" t="str">
        <f>IF(ISBLANK('IP Rules'!T369),"",'IP Rules'!T369)</f>
        <v/>
      </c>
      <c r="EN369" s="2"/>
      <c r="EO369" s="7" t="str">
        <f t="shared" si="619"/>
        <v>NO</v>
      </c>
      <c r="EP369" s="7" t="str">
        <f t="shared" si="620"/>
        <v>NO</v>
      </c>
      <c r="EQ369" s="7" t="str">
        <f t="shared" si="621"/>
        <v/>
      </c>
      <c r="ER369" s="7" t="str">
        <f t="shared" si="622"/>
        <v/>
      </c>
      <c r="ES369" s="7" t="str">
        <f>IF(AND(ISNUMBER('IP Rules'!R369),'IP Rules'!R369&gt;=0,'IP Rules'!R369&lt;=65535),"GOOD","BAD")</f>
        <v>BAD</v>
      </c>
      <c r="ET369" s="7" t="str">
        <f>IF(OR(AND(ISNUMBER('IP Rules'!T369),'IP Rules'!T369&gt;=1,'IP Rules'!T369&lt;=65535,'IP Rules'!R369&lt;'IP Rules'!T369),'IP Rules'!T369=""),"GOOD","BAD")</f>
        <v>GOOD</v>
      </c>
      <c r="EU369" s="9" t="str">
        <f t="shared" si="623"/>
        <v/>
      </c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</row>
    <row r="370" spans="1:211" ht="15.75" thickBot="1">
      <c r="A370" s="2"/>
      <c r="B370" s="6">
        <f t="shared" si="713"/>
        <v>360</v>
      </c>
      <c r="C370" s="2"/>
      <c r="D370" s="48" t="str">
        <f>IF(ISBLANK('IP Rules'!H370),"",'IP Rules'!H370)</f>
        <v/>
      </c>
      <c r="E370" s="52" t="str">
        <f t="shared" si="629"/>
        <v/>
      </c>
      <c r="F370" s="52" t="str">
        <f t="shared" si="630"/>
        <v/>
      </c>
      <c r="G370" s="52" t="str">
        <f t="shared" si="631"/>
        <v/>
      </c>
      <c r="H370" s="52" t="str">
        <f t="shared" si="632"/>
        <v/>
      </c>
      <c r="I370" s="52" t="str">
        <f t="shared" si="633"/>
        <v/>
      </c>
      <c r="J370" s="52" t="str">
        <f t="shared" si="634"/>
        <v/>
      </c>
      <c r="K370" s="52" t="str">
        <f t="shared" si="635"/>
        <v/>
      </c>
      <c r="L370" s="52" t="str">
        <f t="shared" si="636"/>
        <v/>
      </c>
      <c r="M370" s="2"/>
      <c r="N370" s="52" t="str">
        <f t="shared" si="637"/>
        <v/>
      </c>
      <c r="O370" s="2"/>
      <c r="P370" s="103" t="str">
        <f>IF(UPPER('IP Rules'!H370)="ANY","",IF(LEN(TRIM('IP Rules'!J370))=0,"",'IP Rules'!J370))</f>
        <v/>
      </c>
      <c r="Q370" s="7" t="str">
        <f t="shared" si="638"/>
        <v/>
      </c>
      <c r="R370" s="109" t="str">
        <f t="shared" si="639"/>
        <v>MISSING</v>
      </c>
      <c r="S370" s="109" t="str">
        <f t="shared" si="640"/>
        <v>MISSING</v>
      </c>
      <c r="T370" s="109" t="str">
        <f t="shared" si="641"/>
        <v>MISSING</v>
      </c>
      <c r="U370" s="110" t="str">
        <f t="shared" si="642"/>
        <v>ERROR</v>
      </c>
      <c r="V370" s="111" t="str">
        <f t="shared" si="643"/>
        <v>ERROR</v>
      </c>
      <c r="W370" s="111" t="str">
        <f t="shared" si="644"/>
        <v>ERROR</v>
      </c>
      <c r="X370" s="111" t="str">
        <f t="shared" si="645"/>
        <v>ERROR</v>
      </c>
      <c r="Y370" s="109" t="str">
        <f t="shared" si="646"/>
        <v>ERROR</v>
      </c>
      <c r="Z370" s="110" t="str">
        <f t="shared" si="647"/>
        <v>ERROR</v>
      </c>
      <c r="AA370" s="109" t="str">
        <f t="shared" si="648"/>
        <v>ERROR</v>
      </c>
      <c r="AB370" s="109" t="str">
        <f t="shared" si="649"/>
        <v>ERROR</v>
      </c>
      <c r="AC370" s="109" t="str">
        <f t="shared" si="650"/>
        <v>ERROR</v>
      </c>
      <c r="AD370" s="109" t="str">
        <f t="shared" si="651"/>
        <v>ERROR</v>
      </c>
      <c r="AE370" s="110" t="str">
        <f t="shared" si="652"/>
        <v>ERROR</v>
      </c>
      <c r="AF370" s="7" t="str">
        <f t="shared" si="653"/>
        <v/>
      </c>
      <c r="AG370" s="104" t="str">
        <f t="shared" si="654"/>
        <v/>
      </c>
      <c r="AH370" s="104" t="str">
        <f t="shared" si="655"/>
        <v/>
      </c>
      <c r="AI370" s="104" t="str">
        <f t="shared" si="656"/>
        <v/>
      </c>
      <c r="AJ370" s="114" t="str">
        <f>IF(AND(Q370&lt;&gt;"ERROR",UPPER('IP Rules'!D370)="GLOBAL",UPPER(N370)="ANY"),"All_IPs","")</f>
        <v/>
      </c>
      <c r="AK370" s="114" t="str">
        <f>IF(AND(Q370&lt;&gt;"ERROR",UPPER('IP Rules'!D370)="NATIONAL",UPPER(N370)="ANY"),"GRP_ALL_CNSP_SUBNETS","")</f>
        <v/>
      </c>
      <c r="AL370" s="104" t="str">
        <f>IF(LEN(TRIM(D370))=0,"",IF(AND(Q370&lt;&gt;"ERROR",UPPER('IP Rules'!H370)&lt;&gt;"ANY"),AI370&amp;N370&amp;"_"&amp;AG370,""))</f>
        <v/>
      </c>
      <c r="AM370" s="109" t="str">
        <f t="shared" si="657"/>
        <v>FAILED CHECKS</v>
      </c>
      <c r="AN370" s="2"/>
      <c r="AO370" s="62" t="str">
        <f t="shared" si="624"/>
        <v/>
      </c>
      <c r="AP370" s="26"/>
      <c r="AQ370" s="62" t="str">
        <f t="shared" si="658"/>
        <v/>
      </c>
      <c r="AR370" s="26"/>
      <c r="AS370" s="6">
        <f>'IP Rules'!F370</f>
        <v>0</v>
      </c>
      <c r="AT370" s="2"/>
      <c r="AU370" s="6">
        <f t="shared" si="659"/>
        <v>360</v>
      </c>
      <c r="AV370" s="2"/>
      <c r="AW370" s="46" t="str">
        <f>IF(ISBLANK('IP Rules'!L370),"",'IP Rules'!L370)</f>
        <v/>
      </c>
      <c r="AX370" s="2"/>
      <c r="AY370" s="52" t="str">
        <f t="shared" si="660"/>
        <v/>
      </c>
      <c r="AZ370" s="52" t="str">
        <f t="shared" si="661"/>
        <v/>
      </c>
      <c r="BA370" s="52" t="str">
        <f t="shared" si="662"/>
        <v/>
      </c>
      <c r="BB370" s="52" t="str">
        <f t="shared" si="663"/>
        <v/>
      </c>
      <c r="BC370" s="52" t="str">
        <f t="shared" si="664"/>
        <v/>
      </c>
      <c r="BD370" s="52" t="str">
        <f t="shared" si="665"/>
        <v/>
      </c>
      <c r="BE370" s="52" t="str">
        <f t="shared" si="666"/>
        <v/>
      </c>
      <c r="BF370" s="52" t="str">
        <f t="shared" si="667"/>
        <v/>
      </c>
      <c r="BG370" s="52" t="str">
        <f t="shared" si="668"/>
        <v/>
      </c>
      <c r="BH370" s="2"/>
      <c r="BI370" s="103" t="str">
        <f>IF(ISBLANK('IP Rules'!N370),"",'IP Rules'!N370)</f>
        <v/>
      </c>
      <c r="BJ370" s="110" t="str">
        <f t="shared" si="717"/>
        <v/>
      </c>
      <c r="BK370" s="109" t="str">
        <f t="shared" si="718"/>
        <v>MISSING</v>
      </c>
      <c r="BL370" s="109" t="str">
        <f t="shared" si="719"/>
        <v>MISSING</v>
      </c>
      <c r="BM370" s="109" t="str">
        <f t="shared" si="720"/>
        <v>MISSING</v>
      </c>
      <c r="BN370" s="110" t="str">
        <f t="shared" si="721"/>
        <v>ERROR</v>
      </c>
      <c r="BO370" s="111" t="str">
        <f t="shared" si="722"/>
        <v>ERROR</v>
      </c>
      <c r="BP370" s="111" t="str">
        <f t="shared" si="723"/>
        <v>ERROR</v>
      </c>
      <c r="BQ370" s="111" t="str">
        <f t="shared" si="724"/>
        <v>ERROR</v>
      </c>
      <c r="BR370" s="109" t="str">
        <f t="shared" si="725"/>
        <v>ERROR</v>
      </c>
      <c r="BS370" s="110" t="str">
        <f t="shared" si="726"/>
        <v>ERROR</v>
      </c>
      <c r="BT370" s="109" t="str">
        <f t="shared" si="669"/>
        <v>ERROR</v>
      </c>
      <c r="BU370" s="109" t="str">
        <f t="shared" si="670"/>
        <v>ERROR</v>
      </c>
      <c r="BV370" s="109" t="str">
        <f t="shared" si="671"/>
        <v>ERROR</v>
      </c>
      <c r="BW370" s="109" t="str">
        <f t="shared" si="672"/>
        <v>ERROR</v>
      </c>
      <c r="BX370" s="110" t="str">
        <f t="shared" si="727"/>
        <v>ERROR</v>
      </c>
      <c r="BY370" s="110" t="str">
        <f t="shared" si="715"/>
        <v/>
      </c>
      <c r="BZ370" s="117" t="str">
        <f t="shared" si="673"/>
        <v>OK</v>
      </c>
      <c r="CA370" s="104" t="str">
        <f t="shared" si="728"/>
        <v/>
      </c>
      <c r="CB370" s="104" t="str">
        <f t="shared" si="729"/>
        <v/>
      </c>
      <c r="CC370" s="104" t="str">
        <f t="shared" si="730"/>
        <v/>
      </c>
      <c r="CD370" s="109" t="str">
        <f t="shared" si="674"/>
        <v>FAILED CHECKS</v>
      </c>
      <c r="CE370" s="22"/>
      <c r="CF370" s="116" t="str">
        <f t="shared" si="731"/>
        <v>ERROR</v>
      </c>
      <c r="CG370" s="116" t="str">
        <f t="shared" si="732"/>
        <v>-</v>
      </c>
      <c r="CH370" s="116" t="str">
        <f t="shared" si="733"/>
        <v>-</v>
      </c>
      <c r="CI370" s="116" t="str">
        <f t="shared" si="734"/>
        <v>-</v>
      </c>
      <c r="CJ370" s="116">
        <f t="shared" si="675"/>
        <v>0</v>
      </c>
      <c r="CK370" s="116">
        <f t="shared" si="676"/>
        <v>0</v>
      </c>
      <c r="CL370" s="116">
        <f t="shared" si="677"/>
        <v>0</v>
      </c>
      <c r="CM370" s="116">
        <f t="shared" si="678"/>
        <v>0</v>
      </c>
      <c r="CN370" s="116">
        <f t="shared" si="679"/>
        <v>0</v>
      </c>
      <c r="CO370" s="116">
        <f t="shared" si="680"/>
        <v>0</v>
      </c>
      <c r="CP370" s="116">
        <f t="shared" si="681"/>
        <v>0</v>
      </c>
      <c r="CQ370" s="116">
        <f t="shared" si="682"/>
        <v>0</v>
      </c>
      <c r="CR370" s="116">
        <f t="shared" si="683"/>
        <v>0</v>
      </c>
      <c r="CS370" s="116">
        <f t="shared" si="684"/>
        <v>0</v>
      </c>
      <c r="CT370" s="116">
        <f t="shared" si="685"/>
        <v>0</v>
      </c>
      <c r="CU370" s="116">
        <f t="shared" si="686"/>
        <v>0</v>
      </c>
      <c r="CV370" s="116">
        <f t="shared" si="687"/>
        <v>0</v>
      </c>
      <c r="CW370" s="116">
        <f t="shared" si="688"/>
        <v>0</v>
      </c>
      <c r="CX370" s="116">
        <f t="shared" si="689"/>
        <v>0</v>
      </c>
      <c r="CY370" s="116">
        <f t="shared" si="690"/>
        <v>0</v>
      </c>
      <c r="CZ370" s="116">
        <f t="shared" si="691"/>
        <v>0</v>
      </c>
      <c r="DA370" s="116">
        <f t="shared" si="692"/>
        <v>0</v>
      </c>
      <c r="DB370" s="116">
        <f t="shared" si="693"/>
        <v>0</v>
      </c>
      <c r="DC370" s="116">
        <f t="shared" si="694"/>
        <v>0</v>
      </c>
      <c r="DD370" s="116">
        <f t="shared" si="695"/>
        <v>0</v>
      </c>
      <c r="DE370" s="116">
        <f t="shared" si="696"/>
        <v>0</v>
      </c>
      <c r="DF370" s="116">
        <f t="shared" si="697"/>
        <v>0</v>
      </c>
      <c r="DG370" s="116">
        <f t="shared" si="698"/>
        <v>0</v>
      </c>
      <c r="DH370" s="116">
        <f t="shared" si="699"/>
        <v>0</v>
      </c>
      <c r="DI370" s="116">
        <f t="shared" si="700"/>
        <v>0</v>
      </c>
      <c r="DJ370" s="116">
        <f t="shared" si="701"/>
        <v>0</v>
      </c>
      <c r="DK370" s="116">
        <f t="shared" si="702"/>
        <v>0</v>
      </c>
      <c r="DL370" s="116">
        <f t="shared" si="703"/>
        <v>0</v>
      </c>
      <c r="DM370" s="116">
        <f t="shared" si="704"/>
        <v>0</v>
      </c>
      <c r="DN370" s="116">
        <f t="shared" si="705"/>
        <v>0</v>
      </c>
      <c r="DO370" s="116">
        <f t="shared" si="706"/>
        <v>0</v>
      </c>
      <c r="DP370" s="116">
        <f t="shared" si="707"/>
        <v>0</v>
      </c>
      <c r="DQ370" s="116">
        <f t="shared" si="708"/>
        <v>0</v>
      </c>
      <c r="DR370" s="116">
        <f t="shared" si="709"/>
        <v>0</v>
      </c>
      <c r="DS370" s="116">
        <f t="shared" si="710"/>
        <v>0</v>
      </c>
      <c r="DT370" s="116">
        <f t="shared" si="716"/>
        <v>0</v>
      </c>
      <c r="DU370" s="116">
        <f t="shared" si="711"/>
        <v>0</v>
      </c>
      <c r="DV370" s="116">
        <f t="shared" si="735"/>
        <v>0</v>
      </c>
      <c r="DW370" s="116">
        <f t="shared" si="736"/>
        <v>0</v>
      </c>
      <c r="DX370" s="114" t="b">
        <f t="shared" si="625"/>
        <v>0</v>
      </c>
      <c r="DY370" s="116" t="str">
        <f t="shared" si="712"/>
        <v>FAILED CHECKS</v>
      </c>
      <c r="DZ370" s="2"/>
      <c r="EA370" s="105" t="str">
        <f t="shared" si="626"/>
        <v/>
      </c>
      <c r="EB370" s="2"/>
      <c r="EC370" s="105" t="str">
        <f t="shared" si="627"/>
        <v/>
      </c>
      <c r="ED370" s="2"/>
      <c r="EE370" s="105" t="str">
        <f t="shared" si="628"/>
        <v/>
      </c>
      <c r="EF370" s="2"/>
      <c r="EG370" s="6">
        <f t="shared" si="714"/>
        <v>360</v>
      </c>
      <c r="EH370" s="2"/>
      <c r="EI370" s="29" t="str">
        <f>IF(ISBLANK('IP Rules'!P370),"",'IP Rules'!P370)</f>
        <v/>
      </c>
      <c r="EJ370" s="2"/>
      <c r="EK370" s="29" t="str">
        <f>IF(ISBLANK('IP Rules'!R370),"",'IP Rules'!R370)</f>
        <v/>
      </c>
      <c r="EL370" s="2"/>
      <c r="EM370" s="29" t="str">
        <f>IF(ISBLANK('IP Rules'!T370),"",'IP Rules'!T370)</f>
        <v/>
      </c>
      <c r="EN370" s="2"/>
      <c r="EO370" s="7" t="str">
        <f t="shared" si="619"/>
        <v>NO</v>
      </c>
      <c r="EP370" s="7" t="str">
        <f t="shared" si="620"/>
        <v>NO</v>
      </c>
      <c r="EQ370" s="7" t="str">
        <f t="shared" si="621"/>
        <v/>
      </c>
      <c r="ER370" s="7" t="str">
        <f t="shared" si="622"/>
        <v/>
      </c>
      <c r="ES370" s="7" t="str">
        <f>IF(AND(ISNUMBER('IP Rules'!R370),'IP Rules'!R370&gt;=0,'IP Rules'!R370&lt;=65535),"GOOD","BAD")</f>
        <v>BAD</v>
      </c>
      <c r="ET370" s="7" t="str">
        <f>IF(OR(AND(ISNUMBER('IP Rules'!T370),'IP Rules'!T370&gt;=1,'IP Rules'!T370&lt;=65535,'IP Rules'!R370&lt;'IP Rules'!T370),'IP Rules'!T370=""),"GOOD","BAD")</f>
        <v>GOOD</v>
      </c>
      <c r="EU370" s="9" t="str">
        <f t="shared" si="623"/>
        <v/>
      </c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</row>
    <row r="371" spans="1:211" ht="15.75" thickBot="1">
      <c r="A371" s="2"/>
      <c r="B371" s="6">
        <f t="shared" si="713"/>
        <v>361</v>
      </c>
      <c r="C371" s="2"/>
      <c r="D371" s="48" t="str">
        <f>IF(ISBLANK('IP Rules'!H371),"",'IP Rules'!H371)</f>
        <v/>
      </c>
      <c r="E371" s="52" t="str">
        <f t="shared" si="629"/>
        <v/>
      </c>
      <c r="F371" s="52" t="str">
        <f t="shared" si="630"/>
        <v/>
      </c>
      <c r="G371" s="52" t="str">
        <f t="shared" si="631"/>
        <v/>
      </c>
      <c r="H371" s="52" t="str">
        <f t="shared" si="632"/>
        <v/>
      </c>
      <c r="I371" s="52" t="str">
        <f t="shared" si="633"/>
        <v/>
      </c>
      <c r="J371" s="52" t="str">
        <f t="shared" si="634"/>
        <v/>
      </c>
      <c r="K371" s="52" t="str">
        <f t="shared" si="635"/>
        <v/>
      </c>
      <c r="L371" s="52" t="str">
        <f t="shared" si="636"/>
        <v/>
      </c>
      <c r="M371" s="2"/>
      <c r="N371" s="52" t="str">
        <f t="shared" si="637"/>
        <v/>
      </c>
      <c r="O371" s="2"/>
      <c r="P371" s="103" t="str">
        <f>IF(UPPER('IP Rules'!H371)="ANY","",IF(LEN(TRIM('IP Rules'!J371))=0,"",'IP Rules'!J371))</f>
        <v/>
      </c>
      <c r="Q371" s="7" t="str">
        <f t="shared" si="638"/>
        <v/>
      </c>
      <c r="R371" s="109" t="str">
        <f t="shared" si="639"/>
        <v>MISSING</v>
      </c>
      <c r="S371" s="109" t="str">
        <f t="shared" si="640"/>
        <v>MISSING</v>
      </c>
      <c r="T371" s="109" t="str">
        <f t="shared" si="641"/>
        <v>MISSING</v>
      </c>
      <c r="U371" s="110" t="str">
        <f t="shared" si="642"/>
        <v>ERROR</v>
      </c>
      <c r="V371" s="111" t="str">
        <f t="shared" si="643"/>
        <v>ERROR</v>
      </c>
      <c r="W371" s="111" t="str">
        <f t="shared" si="644"/>
        <v>ERROR</v>
      </c>
      <c r="X371" s="111" t="str">
        <f t="shared" si="645"/>
        <v>ERROR</v>
      </c>
      <c r="Y371" s="109" t="str">
        <f t="shared" si="646"/>
        <v>ERROR</v>
      </c>
      <c r="Z371" s="110" t="str">
        <f t="shared" si="647"/>
        <v>ERROR</v>
      </c>
      <c r="AA371" s="109" t="str">
        <f t="shared" si="648"/>
        <v>ERROR</v>
      </c>
      <c r="AB371" s="109" t="str">
        <f t="shared" si="649"/>
        <v>ERROR</v>
      </c>
      <c r="AC371" s="109" t="str">
        <f t="shared" si="650"/>
        <v>ERROR</v>
      </c>
      <c r="AD371" s="109" t="str">
        <f t="shared" si="651"/>
        <v>ERROR</v>
      </c>
      <c r="AE371" s="110" t="str">
        <f t="shared" si="652"/>
        <v>ERROR</v>
      </c>
      <c r="AF371" s="7" t="str">
        <f t="shared" si="653"/>
        <v/>
      </c>
      <c r="AG371" s="104" t="str">
        <f t="shared" si="654"/>
        <v/>
      </c>
      <c r="AH371" s="104" t="str">
        <f t="shared" si="655"/>
        <v/>
      </c>
      <c r="AI371" s="104" t="str">
        <f t="shared" si="656"/>
        <v/>
      </c>
      <c r="AJ371" s="114" t="str">
        <f>IF(AND(Q371&lt;&gt;"ERROR",UPPER('IP Rules'!D371)="GLOBAL",UPPER(N371)="ANY"),"All_IPs","")</f>
        <v/>
      </c>
      <c r="AK371" s="114" t="str">
        <f>IF(AND(Q371&lt;&gt;"ERROR",UPPER('IP Rules'!D371)="NATIONAL",UPPER(N371)="ANY"),"GRP_ALL_CNSP_SUBNETS","")</f>
        <v/>
      </c>
      <c r="AL371" s="104" t="str">
        <f>IF(LEN(TRIM(D371))=0,"",IF(AND(Q371&lt;&gt;"ERROR",UPPER('IP Rules'!H371)&lt;&gt;"ANY"),AI371&amp;N371&amp;"_"&amp;AG371,""))</f>
        <v/>
      </c>
      <c r="AM371" s="109" t="str">
        <f t="shared" si="657"/>
        <v>FAILED CHECKS</v>
      </c>
      <c r="AN371" s="2"/>
      <c r="AO371" s="62" t="str">
        <f t="shared" si="624"/>
        <v/>
      </c>
      <c r="AP371" s="26"/>
      <c r="AQ371" s="62" t="str">
        <f t="shared" si="658"/>
        <v/>
      </c>
      <c r="AR371" s="26"/>
      <c r="AS371" s="6">
        <f>'IP Rules'!F371</f>
        <v>0</v>
      </c>
      <c r="AT371" s="2"/>
      <c r="AU371" s="6">
        <f t="shared" si="659"/>
        <v>361</v>
      </c>
      <c r="AV371" s="2"/>
      <c r="AW371" s="46" t="str">
        <f>IF(ISBLANK('IP Rules'!L371),"",'IP Rules'!L371)</f>
        <v/>
      </c>
      <c r="AX371" s="2"/>
      <c r="AY371" s="52" t="str">
        <f t="shared" si="660"/>
        <v/>
      </c>
      <c r="AZ371" s="52" t="str">
        <f t="shared" si="661"/>
        <v/>
      </c>
      <c r="BA371" s="52" t="str">
        <f t="shared" si="662"/>
        <v/>
      </c>
      <c r="BB371" s="52" t="str">
        <f t="shared" si="663"/>
        <v/>
      </c>
      <c r="BC371" s="52" t="str">
        <f t="shared" si="664"/>
        <v/>
      </c>
      <c r="BD371" s="52" t="str">
        <f t="shared" si="665"/>
        <v/>
      </c>
      <c r="BE371" s="52" t="str">
        <f t="shared" si="666"/>
        <v/>
      </c>
      <c r="BF371" s="52" t="str">
        <f t="shared" si="667"/>
        <v/>
      </c>
      <c r="BG371" s="52" t="str">
        <f t="shared" si="668"/>
        <v/>
      </c>
      <c r="BH371" s="2"/>
      <c r="BI371" s="103" t="str">
        <f>IF(ISBLANK('IP Rules'!N371),"",'IP Rules'!N371)</f>
        <v/>
      </c>
      <c r="BJ371" s="110" t="str">
        <f t="shared" si="717"/>
        <v/>
      </c>
      <c r="BK371" s="109" t="str">
        <f t="shared" si="718"/>
        <v>MISSING</v>
      </c>
      <c r="BL371" s="109" t="str">
        <f t="shared" si="719"/>
        <v>MISSING</v>
      </c>
      <c r="BM371" s="109" t="str">
        <f t="shared" si="720"/>
        <v>MISSING</v>
      </c>
      <c r="BN371" s="110" t="str">
        <f t="shared" si="721"/>
        <v>ERROR</v>
      </c>
      <c r="BO371" s="111" t="str">
        <f t="shared" si="722"/>
        <v>ERROR</v>
      </c>
      <c r="BP371" s="111" t="str">
        <f t="shared" si="723"/>
        <v>ERROR</v>
      </c>
      <c r="BQ371" s="111" t="str">
        <f t="shared" si="724"/>
        <v>ERROR</v>
      </c>
      <c r="BR371" s="109" t="str">
        <f t="shared" si="725"/>
        <v>ERROR</v>
      </c>
      <c r="BS371" s="110" t="str">
        <f t="shared" si="726"/>
        <v>ERROR</v>
      </c>
      <c r="BT371" s="109" t="str">
        <f t="shared" si="669"/>
        <v>ERROR</v>
      </c>
      <c r="BU371" s="109" t="str">
        <f t="shared" si="670"/>
        <v>ERROR</v>
      </c>
      <c r="BV371" s="109" t="str">
        <f t="shared" si="671"/>
        <v>ERROR</v>
      </c>
      <c r="BW371" s="109" t="str">
        <f t="shared" si="672"/>
        <v>ERROR</v>
      </c>
      <c r="BX371" s="110" t="str">
        <f t="shared" si="727"/>
        <v>ERROR</v>
      </c>
      <c r="BY371" s="110" t="str">
        <f t="shared" si="715"/>
        <v/>
      </c>
      <c r="BZ371" s="117" t="str">
        <f t="shared" si="673"/>
        <v>OK</v>
      </c>
      <c r="CA371" s="104" t="str">
        <f t="shared" si="728"/>
        <v/>
      </c>
      <c r="CB371" s="104" t="str">
        <f t="shared" si="729"/>
        <v/>
      </c>
      <c r="CC371" s="104" t="str">
        <f t="shared" si="730"/>
        <v/>
      </c>
      <c r="CD371" s="109" t="str">
        <f t="shared" si="674"/>
        <v>FAILED CHECKS</v>
      </c>
      <c r="CE371" s="22"/>
      <c r="CF371" s="116" t="str">
        <f t="shared" si="731"/>
        <v>ERROR</v>
      </c>
      <c r="CG371" s="116" t="str">
        <f t="shared" si="732"/>
        <v>-</v>
      </c>
      <c r="CH371" s="116" t="str">
        <f t="shared" si="733"/>
        <v>-</v>
      </c>
      <c r="CI371" s="116" t="str">
        <f t="shared" si="734"/>
        <v>-</v>
      </c>
      <c r="CJ371" s="116">
        <f t="shared" si="675"/>
        <v>0</v>
      </c>
      <c r="CK371" s="116">
        <f t="shared" si="676"/>
        <v>0</v>
      </c>
      <c r="CL371" s="116">
        <f t="shared" si="677"/>
        <v>0</v>
      </c>
      <c r="CM371" s="116">
        <f t="shared" si="678"/>
        <v>0</v>
      </c>
      <c r="CN371" s="116">
        <f t="shared" si="679"/>
        <v>0</v>
      </c>
      <c r="CO371" s="116">
        <f t="shared" si="680"/>
        <v>0</v>
      </c>
      <c r="CP371" s="116">
        <f t="shared" si="681"/>
        <v>0</v>
      </c>
      <c r="CQ371" s="116">
        <f t="shared" si="682"/>
        <v>0</v>
      </c>
      <c r="CR371" s="116">
        <f t="shared" si="683"/>
        <v>0</v>
      </c>
      <c r="CS371" s="116">
        <f t="shared" si="684"/>
        <v>0</v>
      </c>
      <c r="CT371" s="116">
        <f t="shared" si="685"/>
        <v>0</v>
      </c>
      <c r="CU371" s="116">
        <f t="shared" si="686"/>
        <v>0</v>
      </c>
      <c r="CV371" s="116">
        <f t="shared" si="687"/>
        <v>0</v>
      </c>
      <c r="CW371" s="116">
        <f t="shared" si="688"/>
        <v>0</v>
      </c>
      <c r="CX371" s="116">
        <f t="shared" si="689"/>
        <v>0</v>
      </c>
      <c r="CY371" s="116">
        <f t="shared" si="690"/>
        <v>0</v>
      </c>
      <c r="CZ371" s="116">
        <f t="shared" si="691"/>
        <v>0</v>
      </c>
      <c r="DA371" s="116">
        <f t="shared" si="692"/>
        <v>0</v>
      </c>
      <c r="DB371" s="116">
        <f t="shared" si="693"/>
        <v>0</v>
      </c>
      <c r="DC371" s="116">
        <f t="shared" si="694"/>
        <v>0</v>
      </c>
      <c r="DD371" s="116">
        <f t="shared" si="695"/>
        <v>0</v>
      </c>
      <c r="DE371" s="116">
        <f t="shared" si="696"/>
        <v>0</v>
      </c>
      <c r="DF371" s="116">
        <f t="shared" si="697"/>
        <v>0</v>
      </c>
      <c r="DG371" s="116">
        <f t="shared" si="698"/>
        <v>0</v>
      </c>
      <c r="DH371" s="116">
        <f t="shared" si="699"/>
        <v>0</v>
      </c>
      <c r="DI371" s="116">
        <f t="shared" si="700"/>
        <v>0</v>
      </c>
      <c r="DJ371" s="116">
        <f t="shared" si="701"/>
        <v>0</v>
      </c>
      <c r="DK371" s="116">
        <f t="shared" si="702"/>
        <v>0</v>
      </c>
      <c r="DL371" s="116">
        <f t="shared" si="703"/>
        <v>0</v>
      </c>
      <c r="DM371" s="116">
        <f t="shared" si="704"/>
        <v>0</v>
      </c>
      <c r="DN371" s="116">
        <f t="shared" si="705"/>
        <v>0</v>
      </c>
      <c r="DO371" s="116">
        <f t="shared" si="706"/>
        <v>0</v>
      </c>
      <c r="DP371" s="116">
        <f t="shared" si="707"/>
        <v>0</v>
      </c>
      <c r="DQ371" s="116">
        <f t="shared" si="708"/>
        <v>0</v>
      </c>
      <c r="DR371" s="116">
        <f t="shared" si="709"/>
        <v>0</v>
      </c>
      <c r="DS371" s="116">
        <f t="shared" si="710"/>
        <v>0</v>
      </c>
      <c r="DT371" s="116">
        <f t="shared" si="716"/>
        <v>0</v>
      </c>
      <c r="DU371" s="116">
        <f t="shared" si="711"/>
        <v>0</v>
      </c>
      <c r="DV371" s="116">
        <f t="shared" si="735"/>
        <v>0</v>
      </c>
      <c r="DW371" s="116">
        <f t="shared" si="736"/>
        <v>0</v>
      </c>
      <c r="DX371" s="114" t="b">
        <f t="shared" si="625"/>
        <v>0</v>
      </c>
      <c r="DY371" s="116" t="str">
        <f t="shared" si="712"/>
        <v>FAILED CHECKS</v>
      </c>
      <c r="DZ371" s="2"/>
      <c r="EA371" s="105" t="str">
        <f t="shared" si="626"/>
        <v/>
      </c>
      <c r="EB371" s="2"/>
      <c r="EC371" s="105" t="str">
        <f t="shared" si="627"/>
        <v/>
      </c>
      <c r="ED371" s="2"/>
      <c r="EE371" s="105" t="str">
        <f t="shared" si="628"/>
        <v/>
      </c>
      <c r="EF371" s="2"/>
      <c r="EG371" s="6">
        <f t="shared" si="714"/>
        <v>361</v>
      </c>
      <c r="EH371" s="2"/>
      <c r="EI371" s="29" t="str">
        <f>IF(ISBLANK('IP Rules'!P371),"",'IP Rules'!P371)</f>
        <v/>
      </c>
      <c r="EJ371" s="2"/>
      <c r="EK371" s="29" t="str">
        <f>IF(ISBLANK('IP Rules'!R371),"",'IP Rules'!R371)</f>
        <v/>
      </c>
      <c r="EL371" s="2"/>
      <c r="EM371" s="29" t="str">
        <f>IF(ISBLANK('IP Rules'!T371),"",'IP Rules'!T371)</f>
        <v/>
      </c>
      <c r="EN371" s="2"/>
      <c r="EO371" s="7" t="str">
        <f t="shared" si="619"/>
        <v>NO</v>
      </c>
      <c r="EP371" s="7" t="str">
        <f t="shared" si="620"/>
        <v>NO</v>
      </c>
      <c r="EQ371" s="7" t="str">
        <f t="shared" si="621"/>
        <v/>
      </c>
      <c r="ER371" s="7" t="str">
        <f t="shared" si="622"/>
        <v/>
      </c>
      <c r="ES371" s="7" t="str">
        <f>IF(AND(ISNUMBER('IP Rules'!R371),'IP Rules'!R371&gt;=0,'IP Rules'!R371&lt;=65535),"GOOD","BAD")</f>
        <v>BAD</v>
      </c>
      <c r="ET371" s="7" t="str">
        <f>IF(OR(AND(ISNUMBER('IP Rules'!T371),'IP Rules'!T371&gt;=1,'IP Rules'!T371&lt;=65535,'IP Rules'!R371&lt;'IP Rules'!T371),'IP Rules'!T371=""),"GOOD","BAD")</f>
        <v>GOOD</v>
      </c>
      <c r="EU371" s="9" t="str">
        <f t="shared" si="623"/>
        <v/>
      </c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</row>
    <row r="372" spans="1:211" ht="15.75" thickBot="1">
      <c r="A372" s="2"/>
      <c r="B372" s="6">
        <f t="shared" si="713"/>
        <v>362</v>
      </c>
      <c r="C372" s="2"/>
      <c r="D372" s="48" t="str">
        <f>IF(ISBLANK('IP Rules'!H372),"",'IP Rules'!H372)</f>
        <v/>
      </c>
      <c r="E372" s="52" t="str">
        <f t="shared" si="629"/>
        <v/>
      </c>
      <c r="F372" s="52" t="str">
        <f t="shared" si="630"/>
        <v/>
      </c>
      <c r="G372" s="52" t="str">
        <f t="shared" si="631"/>
        <v/>
      </c>
      <c r="H372" s="52" t="str">
        <f t="shared" si="632"/>
        <v/>
      </c>
      <c r="I372" s="52" t="str">
        <f t="shared" si="633"/>
        <v/>
      </c>
      <c r="J372" s="52" t="str">
        <f t="shared" si="634"/>
        <v/>
      </c>
      <c r="K372" s="52" t="str">
        <f t="shared" si="635"/>
        <v/>
      </c>
      <c r="L372" s="52" t="str">
        <f t="shared" si="636"/>
        <v/>
      </c>
      <c r="M372" s="2"/>
      <c r="N372" s="52" t="str">
        <f t="shared" si="637"/>
        <v/>
      </c>
      <c r="O372" s="2"/>
      <c r="P372" s="103" t="str">
        <f>IF(UPPER('IP Rules'!H372)="ANY","",IF(LEN(TRIM('IP Rules'!J372))=0,"",'IP Rules'!J372))</f>
        <v/>
      </c>
      <c r="Q372" s="7" t="str">
        <f t="shared" si="638"/>
        <v/>
      </c>
      <c r="R372" s="109" t="str">
        <f t="shared" si="639"/>
        <v>MISSING</v>
      </c>
      <c r="S372" s="109" t="str">
        <f t="shared" si="640"/>
        <v>MISSING</v>
      </c>
      <c r="T372" s="109" t="str">
        <f t="shared" si="641"/>
        <v>MISSING</v>
      </c>
      <c r="U372" s="110" t="str">
        <f t="shared" si="642"/>
        <v>ERROR</v>
      </c>
      <c r="V372" s="111" t="str">
        <f t="shared" si="643"/>
        <v>ERROR</v>
      </c>
      <c r="W372" s="111" t="str">
        <f t="shared" si="644"/>
        <v>ERROR</v>
      </c>
      <c r="X372" s="111" t="str">
        <f t="shared" si="645"/>
        <v>ERROR</v>
      </c>
      <c r="Y372" s="109" t="str">
        <f t="shared" si="646"/>
        <v>ERROR</v>
      </c>
      <c r="Z372" s="110" t="str">
        <f t="shared" si="647"/>
        <v>ERROR</v>
      </c>
      <c r="AA372" s="109" t="str">
        <f t="shared" si="648"/>
        <v>ERROR</v>
      </c>
      <c r="AB372" s="109" t="str">
        <f t="shared" si="649"/>
        <v>ERROR</v>
      </c>
      <c r="AC372" s="109" t="str">
        <f t="shared" si="650"/>
        <v>ERROR</v>
      </c>
      <c r="AD372" s="109" t="str">
        <f t="shared" si="651"/>
        <v>ERROR</v>
      </c>
      <c r="AE372" s="110" t="str">
        <f t="shared" si="652"/>
        <v>ERROR</v>
      </c>
      <c r="AF372" s="7" t="str">
        <f t="shared" si="653"/>
        <v/>
      </c>
      <c r="AG372" s="104" t="str">
        <f t="shared" si="654"/>
        <v/>
      </c>
      <c r="AH372" s="104" t="str">
        <f t="shared" si="655"/>
        <v/>
      </c>
      <c r="AI372" s="104" t="str">
        <f t="shared" si="656"/>
        <v/>
      </c>
      <c r="AJ372" s="114" t="str">
        <f>IF(AND(Q372&lt;&gt;"ERROR",UPPER('IP Rules'!D372)="GLOBAL",UPPER(N372)="ANY"),"All_IPs","")</f>
        <v/>
      </c>
      <c r="AK372" s="114" t="str">
        <f>IF(AND(Q372&lt;&gt;"ERROR",UPPER('IP Rules'!D372)="NATIONAL",UPPER(N372)="ANY"),"GRP_ALL_CNSP_SUBNETS","")</f>
        <v/>
      </c>
      <c r="AL372" s="104" t="str">
        <f>IF(LEN(TRIM(D372))=0,"",IF(AND(Q372&lt;&gt;"ERROR",UPPER('IP Rules'!H372)&lt;&gt;"ANY"),AI372&amp;N372&amp;"_"&amp;AG372,""))</f>
        <v/>
      </c>
      <c r="AM372" s="109" t="str">
        <f t="shared" si="657"/>
        <v>FAILED CHECKS</v>
      </c>
      <c r="AN372" s="2"/>
      <c r="AO372" s="62" t="str">
        <f t="shared" si="624"/>
        <v/>
      </c>
      <c r="AP372" s="26"/>
      <c r="AQ372" s="62" t="str">
        <f t="shared" si="658"/>
        <v/>
      </c>
      <c r="AR372" s="26"/>
      <c r="AS372" s="6">
        <f>'IP Rules'!F372</f>
        <v>0</v>
      </c>
      <c r="AT372" s="2"/>
      <c r="AU372" s="6">
        <f t="shared" si="659"/>
        <v>362</v>
      </c>
      <c r="AV372" s="2"/>
      <c r="AW372" s="46" t="str">
        <f>IF(ISBLANK('IP Rules'!L372),"",'IP Rules'!L372)</f>
        <v/>
      </c>
      <c r="AX372" s="2"/>
      <c r="AY372" s="52" t="str">
        <f t="shared" si="660"/>
        <v/>
      </c>
      <c r="AZ372" s="52" t="str">
        <f t="shared" si="661"/>
        <v/>
      </c>
      <c r="BA372" s="52" t="str">
        <f t="shared" si="662"/>
        <v/>
      </c>
      <c r="BB372" s="52" t="str">
        <f t="shared" si="663"/>
        <v/>
      </c>
      <c r="BC372" s="52" t="str">
        <f t="shared" si="664"/>
        <v/>
      </c>
      <c r="BD372" s="52" t="str">
        <f t="shared" si="665"/>
        <v/>
      </c>
      <c r="BE372" s="52" t="str">
        <f t="shared" si="666"/>
        <v/>
      </c>
      <c r="BF372" s="52" t="str">
        <f t="shared" si="667"/>
        <v/>
      </c>
      <c r="BG372" s="52" t="str">
        <f t="shared" si="668"/>
        <v/>
      </c>
      <c r="BH372" s="2"/>
      <c r="BI372" s="103" t="str">
        <f>IF(ISBLANK('IP Rules'!N372),"",'IP Rules'!N372)</f>
        <v/>
      </c>
      <c r="BJ372" s="110" t="str">
        <f t="shared" si="717"/>
        <v/>
      </c>
      <c r="BK372" s="109" t="str">
        <f t="shared" si="718"/>
        <v>MISSING</v>
      </c>
      <c r="BL372" s="109" t="str">
        <f t="shared" si="719"/>
        <v>MISSING</v>
      </c>
      <c r="BM372" s="109" t="str">
        <f t="shared" si="720"/>
        <v>MISSING</v>
      </c>
      <c r="BN372" s="110" t="str">
        <f t="shared" si="721"/>
        <v>ERROR</v>
      </c>
      <c r="BO372" s="111" t="str">
        <f t="shared" si="722"/>
        <v>ERROR</v>
      </c>
      <c r="BP372" s="111" t="str">
        <f t="shared" si="723"/>
        <v>ERROR</v>
      </c>
      <c r="BQ372" s="111" t="str">
        <f t="shared" si="724"/>
        <v>ERROR</v>
      </c>
      <c r="BR372" s="109" t="str">
        <f t="shared" si="725"/>
        <v>ERROR</v>
      </c>
      <c r="BS372" s="110" t="str">
        <f t="shared" si="726"/>
        <v>ERROR</v>
      </c>
      <c r="BT372" s="109" t="str">
        <f t="shared" si="669"/>
        <v>ERROR</v>
      </c>
      <c r="BU372" s="109" t="str">
        <f t="shared" si="670"/>
        <v>ERROR</v>
      </c>
      <c r="BV372" s="109" t="str">
        <f t="shared" si="671"/>
        <v>ERROR</v>
      </c>
      <c r="BW372" s="109" t="str">
        <f t="shared" si="672"/>
        <v>ERROR</v>
      </c>
      <c r="BX372" s="110" t="str">
        <f t="shared" si="727"/>
        <v>ERROR</v>
      </c>
      <c r="BY372" s="110" t="str">
        <f t="shared" si="715"/>
        <v/>
      </c>
      <c r="BZ372" s="117" t="str">
        <f t="shared" si="673"/>
        <v>OK</v>
      </c>
      <c r="CA372" s="104" t="str">
        <f t="shared" si="728"/>
        <v/>
      </c>
      <c r="CB372" s="104" t="str">
        <f t="shared" si="729"/>
        <v/>
      </c>
      <c r="CC372" s="104" t="str">
        <f t="shared" si="730"/>
        <v/>
      </c>
      <c r="CD372" s="109" t="str">
        <f t="shared" si="674"/>
        <v>FAILED CHECKS</v>
      </c>
      <c r="CE372" s="22"/>
      <c r="CF372" s="116" t="str">
        <f t="shared" si="731"/>
        <v>ERROR</v>
      </c>
      <c r="CG372" s="116" t="str">
        <f t="shared" si="732"/>
        <v>-</v>
      </c>
      <c r="CH372" s="116" t="str">
        <f t="shared" si="733"/>
        <v>-</v>
      </c>
      <c r="CI372" s="116" t="str">
        <f t="shared" si="734"/>
        <v>-</v>
      </c>
      <c r="CJ372" s="116">
        <f t="shared" si="675"/>
        <v>0</v>
      </c>
      <c r="CK372" s="116">
        <f t="shared" si="676"/>
        <v>0</v>
      </c>
      <c r="CL372" s="116">
        <f t="shared" si="677"/>
        <v>0</v>
      </c>
      <c r="CM372" s="116">
        <f t="shared" si="678"/>
        <v>0</v>
      </c>
      <c r="CN372" s="116">
        <f t="shared" si="679"/>
        <v>0</v>
      </c>
      <c r="CO372" s="116">
        <f t="shared" si="680"/>
        <v>0</v>
      </c>
      <c r="CP372" s="116">
        <f t="shared" si="681"/>
        <v>0</v>
      </c>
      <c r="CQ372" s="116">
        <f t="shared" si="682"/>
        <v>0</v>
      </c>
      <c r="CR372" s="116">
        <f t="shared" si="683"/>
        <v>0</v>
      </c>
      <c r="CS372" s="116">
        <f t="shared" si="684"/>
        <v>0</v>
      </c>
      <c r="CT372" s="116">
        <f t="shared" si="685"/>
        <v>0</v>
      </c>
      <c r="CU372" s="116">
        <f t="shared" si="686"/>
        <v>0</v>
      </c>
      <c r="CV372" s="116">
        <f t="shared" si="687"/>
        <v>0</v>
      </c>
      <c r="CW372" s="116">
        <f t="shared" si="688"/>
        <v>0</v>
      </c>
      <c r="CX372" s="116">
        <f t="shared" si="689"/>
        <v>0</v>
      </c>
      <c r="CY372" s="116">
        <f t="shared" si="690"/>
        <v>0</v>
      </c>
      <c r="CZ372" s="116">
        <f t="shared" si="691"/>
        <v>0</v>
      </c>
      <c r="DA372" s="116">
        <f t="shared" si="692"/>
        <v>0</v>
      </c>
      <c r="DB372" s="116">
        <f t="shared" si="693"/>
        <v>0</v>
      </c>
      <c r="DC372" s="116">
        <f t="shared" si="694"/>
        <v>0</v>
      </c>
      <c r="DD372" s="116">
        <f t="shared" si="695"/>
        <v>0</v>
      </c>
      <c r="DE372" s="116">
        <f t="shared" si="696"/>
        <v>0</v>
      </c>
      <c r="DF372" s="116">
        <f t="shared" si="697"/>
        <v>0</v>
      </c>
      <c r="DG372" s="116">
        <f t="shared" si="698"/>
        <v>0</v>
      </c>
      <c r="DH372" s="116">
        <f t="shared" si="699"/>
        <v>0</v>
      </c>
      <c r="DI372" s="116">
        <f t="shared" si="700"/>
        <v>0</v>
      </c>
      <c r="DJ372" s="116">
        <f t="shared" si="701"/>
        <v>0</v>
      </c>
      <c r="DK372" s="116">
        <f t="shared" si="702"/>
        <v>0</v>
      </c>
      <c r="DL372" s="116">
        <f t="shared" si="703"/>
        <v>0</v>
      </c>
      <c r="DM372" s="116">
        <f t="shared" si="704"/>
        <v>0</v>
      </c>
      <c r="DN372" s="116">
        <f t="shared" si="705"/>
        <v>0</v>
      </c>
      <c r="DO372" s="116">
        <f t="shared" si="706"/>
        <v>0</v>
      </c>
      <c r="DP372" s="116">
        <f t="shared" si="707"/>
        <v>0</v>
      </c>
      <c r="DQ372" s="116">
        <f t="shared" si="708"/>
        <v>0</v>
      </c>
      <c r="DR372" s="116">
        <f t="shared" si="709"/>
        <v>0</v>
      </c>
      <c r="DS372" s="116">
        <f t="shared" si="710"/>
        <v>0</v>
      </c>
      <c r="DT372" s="116">
        <f t="shared" si="716"/>
        <v>0</v>
      </c>
      <c r="DU372" s="116">
        <f t="shared" si="711"/>
        <v>0</v>
      </c>
      <c r="DV372" s="116">
        <f t="shared" si="735"/>
        <v>0</v>
      </c>
      <c r="DW372" s="116">
        <f t="shared" si="736"/>
        <v>0</v>
      </c>
      <c r="DX372" s="114" t="b">
        <f t="shared" si="625"/>
        <v>0</v>
      </c>
      <c r="DY372" s="116" t="str">
        <f t="shared" si="712"/>
        <v>FAILED CHECKS</v>
      </c>
      <c r="DZ372" s="2"/>
      <c r="EA372" s="105" t="str">
        <f t="shared" si="626"/>
        <v/>
      </c>
      <c r="EB372" s="2"/>
      <c r="EC372" s="105" t="str">
        <f t="shared" si="627"/>
        <v/>
      </c>
      <c r="ED372" s="2"/>
      <c r="EE372" s="105" t="str">
        <f t="shared" si="628"/>
        <v/>
      </c>
      <c r="EF372" s="2"/>
      <c r="EG372" s="6">
        <f t="shared" si="714"/>
        <v>362</v>
      </c>
      <c r="EH372" s="2"/>
      <c r="EI372" s="29" t="str">
        <f>IF(ISBLANK('IP Rules'!P372),"",'IP Rules'!P372)</f>
        <v/>
      </c>
      <c r="EJ372" s="2"/>
      <c r="EK372" s="29" t="str">
        <f>IF(ISBLANK('IP Rules'!R372),"",'IP Rules'!R372)</f>
        <v/>
      </c>
      <c r="EL372" s="2"/>
      <c r="EM372" s="29" t="str">
        <f>IF(ISBLANK('IP Rules'!T372),"",'IP Rules'!T372)</f>
        <v/>
      </c>
      <c r="EN372" s="2"/>
      <c r="EO372" s="7" t="str">
        <f t="shared" si="619"/>
        <v>NO</v>
      </c>
      <c r="EP372" s="7" t="str">
        <f t="shared" si="620"/>
        <v>NO</v>
      </c>
      <c r="EQ372" s="7" t="str">
        <f t="shared" si="621"/>
        <v/>
      </c>
      <c r="ER372" s="7" t="str">
        <f t="shared" si="622"/>
        <v/>
      </c>
      <c r="ES372" s="7" t="str">
        <f>IF(AND(ISNUMBER('IP Rules'!R372),'IP Rules'!R372&gt;=0,'IP Rules'!R372&lt;=65535),"GOOD","BAD")</f>
        <v>BAD</v>
      </c>
      <c r="ET372" s="7" t="str">
        <f>IF(OR(AND(ISNUMBER('IP Rules'!T372),'IP Rules'!T372&gt;=1,'IP Rules'!T372&lt;=65535,'IP Rules'!R372&lt;'IP Rules'!T372),'IP Rules'!T372=""),"GOOD","BAD")</f>
        <v>GOOD</v>
      </c>
      <c r="EU372" s="9" t="str">
        <f t="shared" si="623"/>
        <v/>
      </c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</row>
    <row r="373" spans="1:211" ht="15.75" thickBot="1">
      <c r="A373" s="2"/>
      <c r="B373" s="6">
        <f t="shared" si="713"/>
        <v>363</v>
      </c>
      <c r="C373" s="2"/>
      <c r="D373" s="48" t="str">
        <f>IF(ISBLANK('IP Rules'!H373),"",'IP Rules'!H373)</f>
        <v/>
      </c>
      <c r="E373" s="52" t="str">
        <f t="shared" si="629"/>
        <v/>
      </c>
      <c r="F373" s="52" t="str">
        <f t="shared" si="630"/>
        <v/>
      </c>
      <c r="G373" s="52" t="str">
        <f t="shared" si="631"/>
        <v/>
      </c>
      <c r="H373" s="52" t="str">
        <f t="shared" si="632"/>
        <v/>
      </c>
      <c r="I373" s="52" t="str">
        <f t="shared" si="633"/>
        <v/>
      </c>
      <c r="J373" s="52" t="str">
        <f t="shared" si="634"/>
        <v/>
      </c>
      <c r="K373" s="52" t="str">
        <f t="shared" si="635"/>
        <v/>
      </c>
      <c r="L373" s="52" t="str">
        <f t="shared" si="636"/>
        <v/>
      </c>
      <c r="M373" s="2"/>
      <c r="N373" s="52" t="str">
        <f t="shared" si="637"/>
        <v/>
      </c>
      <c r="O373" s="2"/>
      <c r="P373" s="103" t="str">
        <f>IF(UPPER('IP Rules'!H373)="ANY","",IF(LEN(TRIM('IP Rules'!J373))=0,"",'IP Rules'!J373))</f>
        <v/>
      </c>
      <c r="Q373" s="7" t="str">
        <f t="shared" si="638"/>
        <v/>
      </c>
      <c r="R373" s="109" t="str">
        <f t="shared" si="639"/>
        <v>MISSING</v>
      </c>
      <c r="S373" s="109" t="str">
        <f t="shared" si="640"/>
        <v>MISSING</v>
      </c>
      <c r="T373" s="109" t="str">
        <f t="shared" si="641"/>
        <v>MISSING</v>
      </c>
      <c r="U373" s="110" t="str">
        <f t="shared" si="642"/>
        <v>ERROR</v>
      </c>
      <c r="V373" s="111" t="str">
        <f t="shared" si="643"/>
        <v>ERROR</v>
      </c>
      <c r="W373" s="111" t="str">
        <f t="shared" si="644"/>
        <v>ERROR</v>
      </c>
      <c r="X373" s="111" t="str">
        <f t="shared" si="645"/>
        <v>ERROR</v>
      </c>
      <c r="Y373" s="109" t="str">
        <f t="shared" si="646"/>
        <v>ERROR</v>
      </c>
      <c r="Z373" s="110" t="str">
        <f t="shared" si="647"/>
        <v>ERROR</v>
      </c>
      <c r="AA373" s="109" t="str">
        <f t="shared" si="648"/>
        <v>ERROR</v>
      </c>
      <c r="AB373" s="109" t="str">
        <f t="shared" si="649"/>
        <v>ERROR</v>
      </c>
      <c r="AC373" s="109" t="str">
        <f t="shared" si="650"/>
        <v>ERROR</v>
      </c>
      <c r="AD373" s="109" t="str">
        <f t="shared" si="651"/>
        <v>ERROR</v>
      </c>
      <c r="AE373" s="110" t="str">
        <f t="shared" si="652"/>
        <v>ERROR</v>
      </c>
      <c r="AF373" s="7" t="str">
        <f t="shared" si="653"/>
        <v/>
      </c>
      <c r="AG373" s="104" t="str">
        <f t="shared" si="654"/>
        <v/>
      </c>
      <c r="AH373" s="104" t="str">
        <f t="shared" si="655"/>
        <v/>
      </c>
      <c r="AI373" s="104" t="str">
        <f t="shared" si="656"/>
        <v/>
      </c>
      <c r="AJ373" s="114" t="str">
        <f>IF(AND(Q373&lt;&gt;"ERROR",UPPER('IP Rules'!D373)="GLOBAL",UPPER(N373)="ANY"),"All_IPs","")</f>
        <v/>
      </c>
      <c r="AK373" s="114" t="str">
        <f>IF(AND(Q373&lt;&gt;"ERROR",UPPER('IP Rules'!D373)="NATIONAL",UPPER(N373)="ANY"),"GRP_ALL_CNSP_SUBNETS","")</f>
        <v/>
      </c>
      <c r="AL373" s="104" t="str">
        <f>IF(LEN(TRIM(D373))=0,"",IF(AND(Q373&lt;&gt;"ERROR",UPPER('IP Rules'!H373)&lt;&gt;"ANY"),AI373&amp;N373&amp;"_"&amp;AG373,""))</f>
        <v/>
      </c>
      <c r="AM373" s="109" t="str">
        <f t="shared" si="657"/>
        <v>FAILED CHECKS</v>
      </c>
      <c r="AN373" s="2"/>
      <c r="AO373" s="62" t="str">
        <f t="shared" si="624"/>
        <v/>
      </c>
      <c r="AP373" s="26"/>
      <c r="AQ373" s="62" t="str">
        <f t="shared" si="658"/>
        <v/>
      </c>
      <c r="AR373" s="26"/>
      <c r="AS373" s="6">
        <f>'IP Rules'!F373</f>
        <v>0</v>
      </c>
      <c r="AT373" s="2"/>
      <c r="AU373" s="6">
        <f t="shared" si="659"/>
        <v>363</v>
      </c>
      <c r="AV373" s="2"/>
      <c r="AW373" s="46" t="str">
        <f>IF(ISBLANK('IP Rules'!L373),"",'IP Rules'!L373)</f>
        <v/>
      </c>
      <c r="AX373" s="2"/>
      <c r="AY373" s="52" t="str">
        <f t="shared" si="660"/>
        <v/>
      </c>
      <c r="AZ373" s="52" t="str">
        <f t="shared" si="661"/>
        <v/>
      </c>
      <c r="BA373" s="52" t="str">
        <f t="shared" si="662"/>
        <v/>
      </c>
      <c r="BB373" s="52" t="str">
        <f t="shared" si="663"/>
        <v/>
      </c>
      <c r="BC373" s="52" t="str">
        <f t="shared" si="664"/>
        <v/>
      </c>
      <c r="BD373" s="52" t="str">
        <f t="shared" si="665"/>
        <v/>
      </c>
      <c r="BE373" s="52" t="str">
        <f t="shared" si="666"/>
        <v/>
      </c>
      <c r="BF373" s="52" t="str">
        <f t="shared" si="667"/>
        <v/>
      </c>
      <c r="BG373" s="52" t="str">
        <f t="shared" si="668"/>
        <v/>
      </c>
      <c r="BH373" s="2"/>
      <c r="BI373" s="103" t="str">
        <f>IF(ISBLANK('IP Rules'!N373),"",'IP Rules'!N373)</f>
        <v/>
      </c>
      <c r="BJ373" s="110" t="str">
        <f t="shared" si="717"/>
        <v/>
      </c>
      <c r="BK373" s="109" t="str">
        <f t="shared" si="718"/>
        <v>MISSING</v>
      </c>
      <c r="BL373" s="109" t="str">
        <f t="shared" si="719"/>
        <v>MISSING</v>
      </c>
      <c r="BM373" s="109" t="str">
        <f t="shared" si="720"/>
        <v>MISSING</v>
      </c>
      <c r="BN373" s="110" t="str">
        <f t="shared" si="721"/>
        <v>ERROR</v>
      </c>
      <c r="BO373" s="111" t="str">
        <f t="shared" si="722"/>
        <v>ERROR</v>
      </c>
      <c r="BP373" s="111" t="str">
        <f t="shared" si="723"/>
        <v>ERROR</v>
      </c>
      <c r="BQ373" s="111" t="str">
        <f t="shared" si="724"/>
        <v>ERROR</v>
      </c>
      <c r="BR373" s="109" t="str">
        <f t="shared" si="725"/>
        <v>ERROR</v>
      </c>
      <c r="BS373" s="110" t="str">
        <f t="shared" si="726"/>
        <v>ERROR</v>
      </c>
      <c r="BT373" s="109" t="str">
        <f t="shared" si="669"/>
        <v>ERROR</v>
      </c>
      <c r="BU373" s="109" t="str">
        <f t="shared" si="670"/>
        <v>ERROR</v>
      </c>
      <c r="BV373" s="109" t="str">
        <f t="shared" si="671"/>
        <v>ERROR</v>
      </c>
      <c r="BW373" s="109" t="str">
        <f t="shared" si="672"/>
        <v>ERROR</v>
      </c>
      <c r="BX373" s="110" t="str">
        <f t="shared" si="727"/>
        <v>ERROR</v>
      </c>
      <c r="BY373" s="110" t="str">
        <f t="shared" si="715"/>
        <v/>
      </c>
      <c r="BZ373" s="117" t="str">
        <f t="shared" si="673"/>
        <v>OK</v>
      </c>
      <c r="CA373" s="104" t="str">
        <f t="shared" si="728"/>
        <v/>
      </c>
      <c r="CB373" s="104" t="str">
        <f t="shared" si="729"/>
        <v/>
      </c>
      <c r="CC373" s="104" t="str">
        <f t="shared" si="730"/>
        <v/>
      </c>
      <c r="CD373" s="109" t="str">
        <f t="shared" si="674"/>
        <v>FAILED CHECKS</v>
      </c>
      <c r="CE373" s="22"/>
      <c r="CF373" s="116" t="str">
        <f t="shared" si="731"/>
        <v>ERROR</v>
      </c>
      <c r="CG373" s="116" t="str">
        <f t="shared" si="732"/>
        <v>-</v>
      </c>
      <c r="CH373" s="116" t="str">
        <f t="shared" si="733"/>
        <v>-</v>
      </c>
      <c r="CI373" s="116" t="str">
        <f t="shared" si="734"/>
        <v>-</v>
      </c>
      <c r="CJ373" s="116">
        <f t="shared" si="675"/>
        <v>0</v>
      </c>
      <c r="CK373" s="116">
        <f t="shared" si="676"/>
        <v>0</v>
      </c>
      <c r="CL373" s="116">
        <f t="shared" si="677"/>
        <v>0</v>
      </c>
      <c r="CM373" s="116">
        <f t="shared" si="678"/>
        <v>0</v>
      </c>
      <c r="CN373" s="116">
        <f t="shared" si="679"/>
        <v>0</v>
      </c>
      <c r="CO373" s="116">
        <f t="shared" si="680"/>
        <v>0</v>
      </c>
      <c r="CP373" s="116">
        <f t="shared" si="681"/>
        <v>0</v>
      </c>
      <c r="CQ373" s="116">
        <f t="shared" si="682"/>
        <v>0</v>
      </c>
      <c r="CR373" s="116">
        <f t="shared" si="683"/>
        <v>0</v>
      </c>
      <c r="CS373" s="116">
        <f t="shared" si="684"/>
        <v>0</v>
      </c>
      <c r="CT373" s="116">
        <f t="shared" si="685"/>
        <v>0</v>
      </c>
      <c r="CU373" s="116">
        <f t="shared" si="686"/>
        <v>0</v>
      </c>
      <c r="CV373" s="116">
        <f t="shared" si="687"/>
        <v>0</v>
      </c>
      <c r="CW373" s="116">
        <f t="shared" si="688"/>
        <v>0</v>
      </c>
      <c r="CX373" s="116">
        <f t="shared" si="689"/>
        <v>0</v>
      </c>
      <c r="CY373" s="116">
        <f t="shared" si="690"/>
        <v>0</v>
      </c>
      <c r="CZ373" s="116">
        <f t="shared" si="691"/>
        <v>0</v>
      </c>
      <c r="DA373" s="116">
        <f t="shared" si="692"/>
        <v>0</v>
      </c>
      <c r="DB373" s="116">
        <f t="shared" si="693"/>
        <v>0</v>
      </c>
      <c r="DC373" s="116">
        <f t="shared" si="694"/>
        <v>0</v>
      </c>
      <c r="DD373" s="116">
        <f t="shared" si="695"/>
        <v>0</v>
      </c>
      <c r="DE373" s="116">
        <f t="shared" si="696"/>
        <v>0</v>
      </c>
      <c r="DF373" s="116">
        <f t="shared" si="697"/>
        <v>0</v>
      </c>
      <c r="DG373" s="116">
        <f t="shared" si="698"/>
        <v>0</v>
      </c>
      <c r="DH373" s="116">
        <f t="shared" si="699"/>
        <v>0</v>
      </c>
      <c r="DI373" s="116">
        <f t="shared" si="700"/>
        <v>0</v>
      </c>
      <c r="DJ373" s="116">
        <f t="shared" si="701"/>
        <v>0</v>
      </c>
      <c r="DK373" s="116">
        <f t="shared" si="702"/>
        <v>0</v>
      </c>
      <c r="DL373" s="116">
        <f t="shared" si="703"/>
        <v>0</v>
      </c>
      <c r="DM373" s="116">
        <f t="shared" si="704"/>
        <v>0</v>
      </c>
      <c r="DN373" s="116">
        <f t="shared" si="705"/>
        <v>0</v>
      </c>
      <c r="DO373" s="116">
        <f t="shared" si="706"/>
        <v>0</v>
      </c>
      <c r="DP373" s="116">
        <f t="shared" si="707"/>
        <v>0</v>
      </c>
      <c r="DQ373" s="116">
        <f t="shared" si="708"/>
        <v>0</v>
      </c>
      <c r="DR373" s="116">
        <f t="shared" si="709"/>
        <v>0</v>
      </c>
      <c r="DS373" s="116">
        <f t="shared" si="710"/>
        <v>0</v>
      </c>
      <c r="DT373" s="116">
        <f t="shared" si="716"/>
        <v>0</v>
      </c>
      <c r="DU373" s="116">
        <f t="shared" si="711"/>
        <v>0</v>
      </c>
      <c r="DV373" s="116">
        <f t="shared" si="735"/>
        <v>0</v>
      </c>
      <c r="DW373" s="116">
        <f t="shared" si="736"/>
        <v>0</v>
      </c>
      <c r="DX373" s="114" t="b">
        <f t="shared" si="625"/>
        <v>0</v>
      </c>
      <c r="DY373" s="116" t="str">
        <f t="shared" si="712"/>
        <v>FAILED CHECKS</v>
      </c>
      <c r="DZ373" s="2"/>
      <c r="EA373" s="105" t="str">
        <f t="shared" si="626"/>
        <v/>
      </c>
      <c r="EB373" s="2"/>
      <c r="EC373" s="105" t="str">
        <f t="shared" si="627"/>
        <v/>
      </c>
      <c r="ED373" s="2"/>
      <c r="EE373" s="105" t="str">
        <f t="shared" si="628"/>
        <v/>
      </c>
      <c r="EF373" s="2"/>
      <c r="EG373" s="6">
        <f t="shared" si="714"/>
        <v>363</v>
      </c>
      <c r="EH373" s="2"/>
      <c r="EI373" s="29" t="str">
        <f>IF(ISBLANK('IP Rules'!P373),"",'IP Rules'!P373)</f>
        <v/>
      </c>
      <c r="EJ373" s="2"/>
      <c r="EK373" s="29" t="str">
        <f>IF(ISBLANK('IP Rules'!R373),"",'IP Rules'!R373)</f>
        <v/>
      </c>
      <c r="EL373" s="2"/>
      <c r="EM373" s="29" t="str">
        <f>IF(ISBLANK('IP Rules'!T373),"",'IP Rules'!T373)</f>
        <v/>
      </c>
      <c r="EN373" s="2"/>
      <c r="EO373" s="7" t="str">
        <f t="shared" si="619"/>
        <v>NO</v>
      </c>
      <c r="EP373" s="7" t="str">
        <f t="shared" si="620"/>
        <v>NO</v>
      </c>
      <c r="EQ373" s="7" t="str">
        <f t="shared" si="621"/>
        <v/>
      </c>
      <c r="ER373" s="7" t="str">
        <f t="shared" si="622"/>
        <v/>
      </c>
      <c r="ES373" s="7" t="str">
        <f>IF(AND(ISNUMBER('IP Rules'!R373),'IP Rules'!R373&gt;=0,'IP Rules'!R373&lt;=65535),"GOOD","BAD")</f>
        <v>BAD</v>
      </c>
      <c r="ET373" s="7" t="str">
        <f>IF(OR(AND(ISNUMBER('IP Rules'!T373),'IP Rules'!T373&gt;=1,'IP Rules'!T373&lt;=65535,'IP Rules'!R373&lt;'IP Rules'!T373),'IP Rules'!T373=""),"GOOD","BAD")</f>
        <v>GOOD</v>
      </c>
      <c r="EU373" s="9" t="str">
        <f t="shared" si="623"/>
        <v/>
      </c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</row>
    <row r="374" spans="1:211" ht="15.75" thickBot="1">
      <c r="A374" s="2"/>
      <c r="B374" s="6">
        <f t="shared" si="713"/>
        <v>364</v>
      </c>
      <c r="C374" s="2"/>
      <c r="D374" s="48" t="str">
        <f>IF(ISBLANK('IP Rules'!H374),"",'IP Rules'!H374)</f>
        <v/>
      </c>
      <c r="E374" s="52" t="str">
        <f t="shared" si="629"/>
        <v/>
      </c>
      <c r="F374" s="52" t="str">
        <f t="shared" si="630"/>
        <v/>
      </c>
      <c r="G374" s="52" t="str">
        <f t="shared" si="631"/>
        <v/>
      </c>
      <c r="H374" s="52" t="str">
        <f t="shared" si="632"/>
        <v/>
      </c>
      <c r="I374" s="52" t="str">
        <f t="shared" si="633"/>
        <v/>
      </c>
      <c r="J374" s="52" t="str">
        <f t="shared" si="634"/>
        <v/>
      </c>
      <c r="K374" s="52" t="str">
        <f t="shared" si="635"/>
        <v/>
      </c>
      <c r="L374" s="52" t="str">
        <f t="shared" si="636"/>
        <v/>
      </c>
      <c r="M374" s="2"/>
      <c r="N374" s="52" t="str">
        <f t="shared" si="637"/>
        <v/>
      </c>
      <c r="O374" s="2"/>
      <c r="P374" s="103" t="str">
        <f>IF(UPPER('IP Rules'!H374)="ANY","",IF(LEN(TRIM('IP Rules'!J374))=0,"",'IP Rules'!J374))</f>
        <v/>
      </c>
      <c r="Q374" s="7" t="str">
        <f t="shared" si="638"/>
        <v/>
      </c>
      <c r="R374" s="109" t="str">
        <f t="shared" si="639"/>
        <v>MISSING</v>
      </c>
      <c r="S374" s="109" t="str">
        <f t="shared" si="640"/>
        <v>MISSING</v>
      </c>
      <c r="T374" s="109" t="str">
        <f t="shared" si="641"/>
        <v>MISSING</v>
      </c>
      <c r="U374" s="110" t="str">
        <f t="shared" si="642"/>
        <v>ERROR</v>
      </c>
      <c r="V374" s="111" t="str">
        <f t="shared" si="643"/>
        <v>ERROR</v>
      </c>
      <c r="W374" s="111" t="str">
        <f t="shared" si="644"/>
        <v>ERROR</v>
      </c>
      <c r="X374" s="111" t="str">
        <f t="shared" si="645"/>
        <v>ERROR</v>
      </c>
      <c r="Y374" s="109" t="str">
        <f t="shared" si="646"/>
        <v>ERROR</v>
      </c>
      <c r="Z374" s="110" t="str">
        <f t="shared" si="647"/>
        <v>ERROR</v>
      </c>
      <c r="AA374" s="109" t="str">
        <f t="shared" si="648"/>
        <v>ERROR</v>
      </c>
      <c r="AB374" s="109" t="str">
        <f t="shared" si="649"/>
        <v>ERROR</v>
      </c>
      <c r="AC374" s="109" t="str">
        <f t="shared" si="650"/>
        <v>ERROR</v>
      </c>
      <c r="AD374" s="109" t="str">
        <f t="shared" si="651"/>
        <v>ERROR</v>
      </c>
      <c r="AE374" s="110" t="str">
        <f t="shared" si="652"/>
        <v>ERROR</v>
      </c>
      <c r="AF374" s="7" t="str">
        <f t="shared" si="653"/>
        <v/>
      </c>
      <c r="AG374" s="104" t="str">
        <f t="shared" si="654"/>
        <v/>
      </c>
      <c r="AH374" s="104" t="str">
        <f t="shared" si="655"/>
        <v/>
      </c>
      <c r="AI374" s="104" t="str">
        <f t="shared" si="656"/>
        <v/>
      </c>
      <c r="AJ374" s="114" t="str">
        <f>IF(AND(Q374&lt;&gt;"ERROR",UPPER('IP Rules'!D374)="GLOBAL",UPPER(N374)="ANY"),"All_IPs","")</f>
        <v/>
      </c>
      <c r="AK374" s="114" t="str">
        <f>IF(AND(Q374&lt;&gt;"ERROR",UPPER('IP Rules'!D374)="NATIONAL",UPPER(N374)="ANY"),"GRP_ALL_CNSP_SUBNETS","")</f>
        <v/>
      </c>
      <c r="AL374" s="104" t="str">
        <f>IF(LEN(TRIM(D374))=0,"",IF(AND(Q374&lt;&gt;"ERROR",UPPER('IP Rules'!H374)&lt;&gt;"ANY"),AI374&amp;N374&amp;"_"&amp;AG374,""))</f>
        <v/>
      </c>
      <c r="AM374" s="109" t="str">
        <f t="shared" si="657"/>
        <v>FAILED CHECKS</v>
      </c>
      <c r="AN374" s="2"/>
      <c r="AO374" s="62" t="str">
        <f t="shared" si="624"/>
        <v/>
      </c>
      <c r="AP374" s="26"/>
      <c r="AQ374" s="62" t="str">
        <f t="shared" si="658"/>
        <v/>
      </c>
      <c r="AR374" s="26"/>
      <c r="AS374" s="6">
        <f>'IP Rules'!F374</f>
        <v>0</v>
      </c>
      <c r="AT374" s="2"/>
      <c r="AU374" s="6">
        <f t="shared" si="659"/>
        <v>364</v>
      </c>
      <c r="AV374" s="2"/>
      <c r="AW374" s="46" t="str">
        <f>IF(ISBLANK('IP Rules'!L374),"",'IP Rules'!L374)</f>
        <v/>
      </c>
      <c r="AX374" s="2"/>
      <c r="AY374" s="52" t="str">
        <f t="shared" si="660"/>
        <v/>
      </c>
      <c r="AZ374" s="52" t="str">
        <f t="shared" si="661"/>
        <v/>
      </c>
      <c r="BA374" s="52" t="str">
        <f t="shared" si="662"/>
        <v/>
      </c>
      <c r="BB374" s="52" t="str">
        <f t="shared" si="663"/>
        <v/>
      </c>
      <c r="BC374" s="52" t="str">
        <f t="shared" si="664"/>
        <v/>
      </c>
      <c r="BD374" s="52" t="str">
        <f t="shared" si="665"/>
        <v/>
      </c>
      <c r="BE374" s="52" t="str">
        <f t="shared" si="666"/>
        <v/>
      </c>
      <c r="BF374" s="52" t="str">
        <f t="shared" si="667"/>
        <v/>
      </c>
      <c r="BG374" s="52" t="str">
        <f t="shared" si="668"/>
        <v/>
      </c>
      <c r="BH374" s="2"/>
      <c r="BI374" s="103" t="str">
        <f>IF(ISBLANK('IP Rules'!N374),"",'IP Rules'!N374)</f>
        <v/>
      </c>
      <c r="BJ374" s="110" t="str">
        <f t="shared" si="717"/>
        <v/>
      </c>
      <c r="BK374" s="109" t="str">
        <f t="shared" si="718"/>
        <v>MISSING</v>
      </c>
      <c r="BL374" s="109" t="str">
        <f t="shared" si="719"/>
        <v>MISSING</v>
      </c>
      <c r="BM374" s="109" t="str">
        <f t="shared" si="720"/>
        <v>MISSING</v>
      </c>
      <c r="BN374" s="110" t="str">
        <f t="shared" si="721"/>
        <v>ERROR</v>
      </c>
      <c r="BO374" s="111" t="str">
        <f t="shared" si="722"/>
        <v>ERROR</v>
      </c>
      <c r="BP374" s="111" t="str">
        <f t="shared" si="723"/>
        <v>ERROR</v>
      </c>
      <c r="BQ374" s="111" t="str">
        <f t="shared" si="724"/>
        <v>ERROR</v>
      </c>
      <c r="BR374" s="109" t="str">
        <f t="shared" si="725"/>
        <v>ERROR</v>
      </c>
      <c r="BS374" s="110" t="str">
        <f t="shared" si="726"/>
        <v>ERROR</v>
      </c>
      <c r="BT374" s="109" t="str">
        <f t="shared" si="669"/>
        <v>ERROR</v>
      </c>
      <c r="BU374" s="109" t="str">
        <f t="shared" si="670"/>
        <v>ERROR</v>
      </c>
      <c r="BV374" s="109" t="str">
        <f t="shared" si="671"/>
        <v>ERROR</v>
      </c>
      <c r="BW374" s="109" t="str">
        <f t="shared" si="672"/>
        <v>ERROR</v>
      </c>
      <c r="BX374" s="110" t="str">
        <f t="shared" si="727"/>
        <v>ERROR</v>
      </c>
      <c r="BY374" s="110" t="str">
        <f t="shared" si="715"/>
        <v/>
      </c>
      <c r="BZ374" s="117" t="str">
        <f t="shared" si="673"/>
        <v>OK</v>
      </c>
      <c r="CA374" s="104" t="str">
        <f t="shared" si="728"/>
        <v/>
      </c>
      <c r="CB374" s="104" t="str">
        <f t="shared" si="729"/>
        <v/>
      </c>
      <c r="CC374" s="104" t="str">
        <f t="shared" si="730"/>
        <v/>
      </c>
      <c r="CD374" s="109" t="str">
        <f t="shared" si="674"/>
        <v>FAILED CHECKS</v>
      </c>
      <c r="CE374" s="22"/>
      <c r="CF374" s="116" t="str">
        <f t="shared" si="731"/>
        <v>ERROR</v>
      </c>
      <c r="CG374" s="116" t="str">
        <f t="shared" si="732"/>
        <v>-</v>
      </c>
      <c r="CH374" s="116" t="str">
        <f t="shared" si="733"/>
        <v>-</v>
      </c>
      <c r="CI374" s="116" t="str">
        <f t="shared" si="734"/>
        <v>-</v>
      </c>
      <c r="CJ374" s="116">
        <f t="shared" si="675"/>
        <v>0</v>
      </c>
      <c r="CK374" s="116">
        <f t="shared" si="676"/>
        <v>0</v>
      </c>
      <c r="CL374" s="116">
        <f t="shared" si="677"/>
        <v>0</v>
      </c>
      <c r="CM374" s="116">
        <f t="shared" si="678"/>
        <v>0</v>
      </c>
      <c r="CN374" s="116">
        <f t="shared" si="679"/>
        <v>0</v>
      </c>
      <c r="CO374" s="116">
        <f t="shared" si="680"/>
        <v>0</v>
      </c>
      <c r="CP374" s="116">
        <f t="shared" si="681"/>
        <v>0</v>
      </c>
      <c r="CQ374" s="116">
        <f t="shared" si="682"/>
        <v>0</v>
      </c>
      <c r="CR374" s="116">
        <f t="shared" si="683"/>
        <v>0</v>
      </c>
      <c r="CS374" s="116">
        <f t="shared" si="684"/>
        <v>0</v>
      </c>
      <c r="CT374" s="116">
        <f t="shared" si="685"/>
        <v>0</v>
      </c>
      <c r="CU374" s="116">
        <f t="shared" si="686"/>
        <v>0</v>
      </c>
      <c r="CV374" s="116">
        <f t="shared" si="687"/>
        <v>0</v>
      </c>
      <c r="CW374" s="116">
        <f t="shared" si="688"/>
        <v>0</v>
      </c>
      <c r="CX374" s="116">
        <f t="shared" si="689"/>
        <v>0</v>
      </c>
      <c r="CY374" s="116">
        <f t="shared" si="690"/>
        <v>0</v>
      </c>
      <c r="CZ374" s="116">
        <f t="shared" si="691"/>
        <v>0</v>
      </c>
      <c r="DA374" s="116">
        <f t="shared" si="692"/>
        <v>0</v>
      </c>
      <c r="DB374" s="116">
        <f t="shared" si="693"/>
        <v>0</v>
      </c>
      <c r="DC374" s="116">
        <f t="shared" si="694"/>
        <v>0</v>
      </c>
      <c r="DD374" s="116">
        <f t="shared" si="695"/>
        <v>0</v>
      </c>
      <c r="DE374" s="116">
        <f t="shared" si="696"/>
        <v>0</v>
      </c>
      <c r="DF374" s="116">
        <f t="shared" si="697"/>
        <v>0</v>
      </c>
      <c r="DG374" s="116">
        <f t="shared" si="698"/>
        <v>0</v>
      </c>
      <c r="DH374" s="116">
        <f t="shared" si="699"/>
        <v>0</v>
      </c>
      <c r="DI374" s="116">
        <f t="shared" si="700"/>
        <v>0</v>
      </c>
      <c r="DJ374" s="116">
        <f t="shared" si="701"/>
        <v>0</v>
      </c>
      <c r="DK374" s="116">
        <f t="shared" si="702"/>
        <v>0</v>
      </c>
      <c r="DL374" s="116">
        <f t="shared" si="703"/>
        <v>0</v>
      </c>
      <c r="DM374" s="116">
        <f t="shared" si="704"/>
        <v>0</v>
      </c>
      <c r="DN374" s="116">
        <f t="shared" si="705"/>
        <v>0</v>
      </c>
      <c r="DO374" s="116">
        <f t="shared" si="706"/>
        <v>0</v>
      </c>
      <c r="DP374" s="116">
        <f t="shared" si="707"/>
        <v>0</v>
      </c>
      <c r="DQ374" s="116">
        <f t="shared" si="708"/>
        <v>0</v>
      </c>
      <c r="DR374" s="116">
        <f t="shared" si="709"/>
        <v>0</v>
      </c>
      <c r="DS374" s="116">
        <f t="shared" si="710"/>
        <v>0</v>
      </c>
      <c r="DT374" s="116">
        <f t="shared" si="716"/>
        <v>0</v>
      </c>
      <c r="DU374" s="116">
        <f t="shared" si="711"/>
        <v>0</v>
      </c>
      <c r="DV374" s="116">
        <f t="shared" si="735"/>
        <v>0</v>
      </c>
      <c r="DW374" s="116">
        <f t="shared" si="736"/>
        <v>0</v>
      </c>
      <c r="DX374" s="114" t="b">
        <f t="shared" si="625"/>
        <v>0</v>
      </c>
      <c r="DY374" s="116" t="str">
        <f t="shared" si="712"/>
        <v>FAILED CHECKS</v>
      </c>
      <c r="DZ374" s="2"/>
      <c r="EA374" s="105" t="str">
        <f t="shared" si="626"/>
        <v/>
      </c>
      <c r="EB374" s="2"/>
      <c r="EC374" s="105" t="str">
        <f t="shared" si="627"/>
        <v/>
      </c>
      <c r="ED374" s="2"/>
      <c r="EE374" s="105" t="str">
        <f t="shared" si="628"/>
        <v/>
      </c>
      <c r="EF374" s="2"/>
      <c r="EG374" s="6">
        <f t="shared" si="714"/>
        <v>364</v>
      </c>
      <c r="EH374" s="2"/>
      <c r="EI374" s="29" t="str">
        <f>IF(ISBLANK('IP Rules'!P374),"",'IP Rules'!P374)</f>
        <v/>
      </c>
      <c r="EJ374" s="2"/>
      <c r="EK374" s="29" t="str">
        <f>IF(ISBLANK('IP Rules'!R374),"",'IP Rules'!R374)</f>
        <v/>
      </c>
      <c r="EL374" s="2"/>
      <c r="EM374" s="29" t="str">
        <f>IF(ISBLANK('IP Rules'!T374),"",'IP Rules'!T374)</f>
        <v/>
      </c>
      <c r="EN374" s="2"/>
      <c r="EO374" s="7" t="str">
        <f t="shared" si="619"/>
        <v>NO</v>
      </c>
      <c r="EP374" s="7" t="str">
        <f t="shared" si="620"/>
        <v>NO</v>
      </c>
      <c r="EQ374" s="7" t="str">
        <f t="shared" si="621"/>
        <v/>
      </c>
      <c r="ER374" s="7" t="str">
        <f t="shared" si="622"/>
        <v/>
      </c>
      <c r="ES374" s="7" t="str">
        <f>IF(AND(ISNUMBER('IP Rules'!R374),'IP Rules'!R374&gt;=0,'IP Rules'!R374&lt;=65535),"GOOD","BAD")</f>
        <v>BAD</v>
      </c>
      <c r="ET374" s="7" t="str">
        <f>IF(OR(AND(ISNUMBER('IP Rules'!T374),'IP Rules'!T374&gt;=1,'IP Rules'!T374&lt;=65535,'IP Rules'!R374&lt;'IP Rules'!T374),'IP Rules'!T374=""),"GOOD","BAD")</f>
        <v>GOOD</v>
      </c>
      <c r="EU374" s="9" t="str">
        <f t="shared" si="623"/>
        <v/>
      </c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</row>
    <row r="375" spans="1:211" ht="15.75" thickBot="1">
      <c r="A375" s="2"/>
      <c r="B375" s="6">
        <f t="shared" si="713"/>
        <v>365</v>
      </c>
      <c r="C375" s="2"/>
      <c r="D375" s="48" t="str">
        <f>IF(ISBLANK('IP Rules'!H375),"",'IP Rules'!H375)</f>
        <v/>
      </c>
      <c r="E375" s="52" t="str">
        <f t="shared" si="629"/>
        <v/>
      </c>
      <c r="F375" s="52" t="str">
        <f t="shared" si="630"/>
        <v/>
      </c>
      <c r="G375" s="52" t="str">
        <f t="shared" si="631"/>
        <v/>
      </c>
      <c r="H375" s="52" t="str">
        <f t="shared" si="632"/>
        <v/>
      </c>
      <c r="I375" s="52" t="str">
        <f t="shared" si="633"/>
        <v/>
      </c>
      <c r="J375" s="52" t="str">
        <f t="shared" si="634"/>
        <v/>
      </c>
      <c r="K375" s="52" t="str">
        <f t="shared" si="635"/>
        <v/>
      </c>
      <c r="L375" s="52" t="str">
        <f t="shared" si="636"/>
        <v/>
      </c>
      <c r="M375" s="2"/>
      <c r="N375" s="52" t="str">
        <f t="shared" si="637"/>
        <v/>
      </c>
      <c r="O375" s="2"/>
      <c r="P375" s="103" t="str">
        <f>IF(UPPER('IP Rules'!H375)="ANY","",IF(LEN(TRIM('IP Rules'!J375))=0,"",'IP Rules'!J375))</f>
        <v/>
      </c>
      <c r="Q375" s="7" t="str">
        <f t="shared" si="638"/>
        <v/>
      </c>
      <c r="R375" s="109" t="str">
        <f t="shared" si="639"/>
        <v>MISSING</v>
      </c>
      <c r="S375" s="109" t="str">
        <f t="shared" si="640"/>
        <v>MISSING</v>
      </c>
      <c r="T375" s="109" t="str">
        <f t="shared" si="641"/>
        <v>MISSING</v>
      </c>
      <c r="U375" s="110" t="str">
        <f t="shared" si="642"/>
        <v>ERROR</v>
      </c>
      <c r="V375" s="111" t="str">
        <f t="shared" si="643"/>
        <v>ERROR</v>
      </c>
      <c r="W375" s="111" t="str">
        <f t="shared" si="644"/>
        <v>ERROR</v>
      </c>
      <c r="X375" s="111" t="str">
        <f t="shared" si="645"/>
        <v>ERROR</v>
      </c>
      <c r="Y375" s="109" t="str">
        <f t="shared" si="646"/>
        <v>ERROR</v>
      </c>
      <c r="Z375" s="110" t="str">
        <f t="shared" si="647"/>
        <v>ERROR</v>
      </c>
      <c r="AA375" s="109" t="str">
        <f t="shared" si="648"/>
        <v>ERROR</v>
      </c>
      <c r="AB375" s="109" t="str">
        <f t="shared" si="649"/>
        <v>ERROR</v>
      </c>
      <c r="AC375" s="109" t="str">
        <f t="shared" si="650"/>
        <v>ERROR</v>
      </c>
      <c r="AD375" s="109" t="str">
        <f t="shared" si="651"/>
        <v>ERROR</v>
      </c>
      <c r="AE375" s="110" t="str">
        <f t="shared" si="652"/>
        <v>ERROR</v>
      </c>
      <c r="AF375" s="7" t="str">
        <f t="shared" si="653"/>
        <v/>
      </c>
      <c r="AG375" s="104" t="str">
        <f t="shared" si="654"/>
        <v/>
      </c>
      <c r="AH375" s="104" t="str">
        <f t="shared" si="655"/>
        <v/>
      </c>
      <c r="AI375" s="104" t="str">
        <f t="shared" si="656"/>
        <v/>
      </c>
      <c r="AJ375" s="114" t="str">
        <f>IF(AND(Q375&lt;&gt;"ERROR",UPPER('IP Rules'!D375)="GLOBAL",UPPER(N375)="ANY"),"All_IPs","")</f>
        <v/>
      </c>
      <c r="AK375" s="114" t="str">
        <f>IF(AND(Q375&lt;&gt;"ERROR",UPPER('IP Rules'!D375)="NATIONAL",UPPER(N375)="ANY"),"GRP_ALL_CNSP_SUBNETS","")</f>
        <v/>
      </c>
      <c r="AL375" s="104" t="str">
        <f>IF(LEN(TRIM(D375))=0,"",IF(AND(Q375&lt;&gt;"ERROR",UPPER('IP Rules'!H375)&lt;&gt;"ANY"),AI375&amp;N375&amp;"_"&amp;AG375,""))</f>
        <v/>
      </c>
      <c r="AM375" s="109" t="str">
        <f t="shared" si="657"/>
        <v>FAILED CHECKS</v>
      </c>
      <c r="AN375" s="2"/>
      <c r="AO375" s="62" t="str">
        <f t="shared" si="624"/>
        <v/>
      </c>
      <c r="AP375" s="26"/>
      <c r="AQ375" s="62" t="str">
        <f t="shared" si="658"/>
        <v/>
      </c>
      <c r="AR375" s="26"/>
      <c r="AS375" s="6">
        <f>'IP Rules'!F375</f>
        <v>0</v>
      </c>
      <c r="AT375" s="2"/>
      <c r="AU375" s="6">
        <f t="shared" si="659"/>
        <v>365</v>
      </c>
      <c r="AV375" s="2"/>
      <c r="AW375" s="46" t="str">
        <f>IF(ISBLANK('IP Rules'!L375),"",'IP Rules'!L375)</f>
        <v/>
      </c>
      <c r="AX375" s="2"/>
      <c r="AY375" s="52" t="str">
        <f t="shared" si="660"/>
        <v/>
      </c>
      <c r="AZ375" s="52" t="str">
        <f t="shared" si="661"/>
        <v/>
      </c>
      <c r="BA375" s="52" t="str">
        <f t="shared" si="662"/>
        <v/>
      </c>
      <c r="BB375" s="52" t="str">
        <f t="shared" si="663"/>
        <v/>
      </c>
      <c r="BC375" s="52" t="str">
        <f t="shared" si="664"/>
        <v/>
      </c>
      <c r="BD375" s="52" t="str">
        <f t="shared" si="665"/>
        <v/>
      </c>
      <c r="BE375" s="52" t="str">
        <f t="shared" si="666"/>
        <v/>
      </c>
      <c r="BF375" s="52" t="str">
        <f t="shared" si="667"/>
        <v/>
      </c>
      <c r="BG375" s="52" t="str">
        <f t="shared" si="668"/>
        <v/>
      </c>
      <c r="BH375" s="2"/>
      <c r="BI375" s="103" t="str">
        <f>IF(ISBLANK('IP Rules'!N375),"",'IP Rules'!N375)</f>
        <v/>
      </c>
      <c r="BJ375" s="110" t="str">
        <f t="shared" si="717"/>
        <v/>
      </c>
      <c r="BK375" s="109" t="str">
        <f t="shared" si="718"/>
        <v>MISSING</v>
      </c>
      <c r="BL375" s="109" t="str">
        <f t="shared" si="719"/>
        <v>MISSING</v>
      </c>
      <c r="BM375" s="109" t="str">
        <f t="shared" si="720"/>
        <v>MISSING</v>
      </c>
      <c r="BN375" s="110" t="str">
        <f t="shared" si="721"/>
        <v>ERROR</v>
      </c>
      <c r="BO375" s="111" t="str">
        <f t="shared" si="722"/>
        <v>ERROR</v>
      </c>
      <c r="BP375" s="111" t="str">
        <f t="shared" si="723"/>
        <v>ERROR</v>
      </c>
      <c r="BQ375" s="111" t="str">
        <f t="shared" si="724"/>
        <v>ERROR</v>
      </c>
      <c r="BR375" s="109" t="str">
        <f t="shared" si="725"/>
        <v>ERROR</v>
      </c>
      <c r="BS375" s="110" t="str">
        <f t="shared" si="726"/>
        <v>ERROR</v>
      </c>
      <c r="BT375" s="109" t="str">
        <f t="shared" si="669"/>
        <v>ERROR</v>
      </c>
      <c r="BU375" s="109" t="str">
        <f t="shared" si="670"/>
        <v>ERROR</v>
      </c>
      <c r="BV375" s="109" t="str">
        <f t="shared" si="671"/>
        <v>ERROR</v>
      </c>
      <c r="BW375" s="109" t="str">
        <f t="shared" si="672"/>
        <v>ERROR</v>
      </c>
      <c r="BX375" s="110" t="str">
        <f t="shared" si="727"/>
        <v>ERROR</v>
      </c>
      <c r="BY375" s="110" t="str">
        <f t="shared" si="715"/>
        <v/>
      </c>
      <c r="BZ375" s="117" t="str">
        <f t="shared" si="673"/>
        <v>OK</v>
      </c>
      <c r="CA375" s="104" t="str">
        <f t="shared" si="728"/>
        <v/>
      </c>
      <c r="CB375" s="104" t="str">
        <f t="shared" si="729"/>
        <v/>
      </c>
      <c r="CC375" s="104" t="str">
        <f t="shared" si="730"/>
        <v/>
      </c>
      <c r="CD375" s="109" t="str">
        <f t="shared" si="674"/>
        <v>FAILED CHECKS</v>
      </c>
      <c r="CE375" s="22"/>
      <c r="CF375" s="116" t="str">
        <f t="shared" si="731"/>
        <v>ERROR</v>
      </c>
      <c r="CG375" s="116" t="str">
        <f t="shared" si="732"/>
        <v>-</v>
      </c>
      <c r="CH375" s="116" t="str">
        <f t="shared" si="733"/>
        <v>-</v>
      </c>
      <c r="CI375" s="116" t="str">
        <f t="shared" si="734"/>
        <v>-</v>
      </c>
      <c r="CJ375" s="116">
        <f t="shared" si="675"/>
        <v>0</v>
      </c>
      <c r="CK375" s="116">
        <f t="shared" si="676"/>
        <v>0</v>
      </c>
      <c r="CL375" s="116">
        <f t="shared" si="677"/>
        <v>0</v>
      </c>
      <c r="CM375" s="116">
        <f t="shared" si="678"/>
        <v>0</v>
      </c>
      <c r="CN375" s="116">
        <f t="shared" si="679"/>
        <v>0</v>
      </c>
      <c r="CO375" s="116">
        <f t="shared" si="680"/>
        <v>0</v>
      </c>
      <c r="CP375" s="116">
        <f t="shared" si="681"/>
        <v>0</v>
      </c>
      <c r="CQ375" s="116">
        <f t="shared" si="682"/>
        <v>0</v>
      </c>
      <c r="CR375" s="116">
        <f t="shared" si="683"/>
        <v>0</v>
      </c>
      <c r="CS375" s="116">
        <f t="shared" si="684"/>
        <v>0</v>
      </c>
      <c r="CT375" s="116">
        <f t="shared" si="685"/>
        <v>0</v>
      </c>
      <c r="CU375" s="116">
        <f t="shared" si="686"/>
        <v>0</v>
      </c>
      <c r="CV375" s="116">
        <f t="shared" si="687"/>
        <v>0</v>
      </c>
      <c r="CW375" s="116">
        <f t="shared" si="688"/>
        <v>0</v>
      </c>
      <c r="CX375" s="116">
        <f t="shared" si="689"/>
        <v>0</v>
      </c>
      <c r="CY375" s="116">
        <f t="shared" si="690"/>
        <v>0</v>
      </c>
      <c r="CZ375" s="116">
        <f t="shared" si="691"/>
        <v>0</v>
      </c>
      <c r="DA375" s="116">
        <f t="shared" si="692"/>
        <v>0</v>
      </c>
      <c r="DB375" s="116">
        <f t="shared" si="693"/>
        <v>0</v>
      </c>
      <c r="DC375" s="116">
        <f t="shared" si="694"/>
        <v>0</v>
      </c>
      <c r="DD375" s="116">
        <f t="shared" si="695"/>
        <v>0</v>
      </c>
      <c r="DE375" s="116">
        <f t="shared" si="696"/>
        <v>0</v>
      </c>
      <c r="DF375" s="116">
        <f t="shared" si="697"/>
        <v>0</v>
      </c>
      <c r="DG375" s="116">
        <f t="shared" si="698"/>
        <v>0</v>
      </c>
      <c r="DH375" s="116">
        <f t="shared" si="699"/>
        <v>0</v>
      </c>
      <c r="DI375" s="116">
        <f t="shared" si="700"/>
        <v>0</v>
      </c>
      <c r="DJ375" s="116">
        <f t="shared" si="701"/>
        <v>0</v>
      </c>
      <c r="DK375" s="116">
        <f t="shared" si="702"/>
        <v>0</v>
      </c>
      <c r="DL375" s="116">
        <f t="shared" si="703"/>
        <v>0</v>
      </c>
      <c r="DM375" s="116">
        <f t="shared" si="704"/>
        <v>0</v>
      </c>
      <c r="DN375" s="116">
        <f t="shared" si="705"/>
        <v>0</v>
      </c>
      <c r="DO375" s="116">
        <f t="shared" si="706"/>
        <v>0</v>
      </c>
      <c r="DP375" s="116">
        <f t="shared" si="707"/>
        <v>0</v>
      </c>
      <c r="DQ375" s="116">
        <f t="shared" si="708"/>
        <v>0</v>
      </c>
      <c r="DR375" s="116">
        <f t="shared" si="709"/>
        <v>0</v>
      </c>
      <c r="DS375" s="116">
        <f t="shared" si="710"/>
        <v>0</v>
      </c>
      <c r="DT375" s="116">
        <f t="shared" si="716"/>
        <v>0</v>
      </c>
      <c r="DU375" s="116">
        <f t="shared" si="711"/>
        <v>0</v>
      </c>
      <c r="DV375" s="116">
        <f t="shared" si="735"/>
        <v>0</v>
      </c>
      <c r="DW375" s="116">
        <f t="shared" si="736"/>
        <v>0</v>
      </c>
      <c r="DX375" s="114" t="b">
        <f t="shared" si="625"/>
        <v>0</v>
      </c>
      <c r="DY375" s="116" t="str">
        <f t="shared" si="712"/>
        <v>FAILED CHECKS</v>
      </c>
      <c r="DZ375" s="2"/>
      <c r="EA375" s="105" t="str">
        <f t="shared" si="626"/>
        <v/>
      </c>
      <c r="EB375" s="2"/>
      <c r="EC375" s="105" t="str">
        <f t="shared" si="627"/>
        <v/>
      </c>
      <c r="ED375" s="2"/>
      <c r="EE375" s="105" t="str">
        <f t="shared" si="628"/>
        <v/>
      </c>
      <c r="EF375" s="2"/>
      <c r="EG375" s="6">
        <f t="shared" si="714"/>
        <v>365</v>
      </c>
      <c r="EH375" s="2"/>
      <c r="EI375" s="29" t="str">
        <f>IF(ISBLANK('IP Rules'!P375),"",'IP Rules'!P375)</f>
        <v/>
      </c>
      <c r="EJ375" s="2"/>
      <c r="EK375" s="29" t="str">
        <f>IF(ISBLANK('IP Rules'!R375),"",'IP Rules'!R375)</f>
        <v/>
      </c>
      <c r="EL375" s="2"/>
      <c r="EM375" s="29" t="str">
        <f>IF(ISBLANK('IP Rules'!T375),"",'IP Rules'!T375)</f>
        <v/>
      </c>
      <c r="EN375" s="2"/>
      <c r="EO375" s="7" t="str">
        <f t="shared" si="619"/>
        <v>NO</v>
      </c>
      <c r="EP375" s="7" t="str">
        <f t="shared" si="620"/>
        <v>NO</v>
      </c>
      <c r="EQ375" s="7" t="str">
        <f t="shared" si="621"/>
        <v/>
      </c>
      <c r="ER375" s="7" t="str">
        <f t="shared" si="622"/>
        <v/>
      </c>
      <c r="ES375" s="7" t="str">
        <f>IF(AND(ISNUMBER('IP Rules'!R375),'IP Rules'!R375&gt;=0,'IP Rules'!R375&lt;=65535),"GOOD","BAD")</f>
        <v>BAD</v>
      </c>
      <c r="ET375" s="7" t="str">
        <f>IF(OR(AND(ISNUMBER('IP Rules'!T375),'IP Rules'!T375&gt;=1,'IP Rules'!T375&lt;=65535,'IP Rules'!R375&lt;'IP Rules'!T375),'IP Rules'!T375=""),"GOOD","BAD")</f>
        <v>GOOD</v>
      </c>
      <c r="EU375" s="9" t="str">
        <f t="shared" si="623"/>
        <v/>
      </c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</row>
    <row r="376" spans="1:211" ht="15.75" thickBot="1">
      <c r="A376" s="2"/>
      <c r="B376" s="6">
        <f t="shared" si="713"/>
        <v>366</v>
      </c>
      <c r="C376" s="2"/>
      <c r="D376" s="48" t="str">
        <f>IF(ISBLANK('IP Rules'!H376),"",'IP Rules'!H376)</f>
        <v/>
      </c>
      <c r="E376" s="52" t="str">
        <f t="shared" si="629"/>
        <v/>
      </c>
      <c r="F376" s="52" t="str">
        <f t="shared" si="630"/>
        <v/>
      </c>
      <c r="G376" s="52" t="str">
        <f t="shared" si="631"/>
        <v/>
      </c>
      <c r="H376" s="52" t="str">
        <f t="shared" si="632"/>
        <v/>
      </c>
      <c r="I376" s="52" t="str">
        <f t="shared" si="633"/>
        <v/>
      </c>
      <c r="J376" s="52" t="str">
        <f t="shared" si="634"/>
        <v/>
      </c>
      <c r="K376" s="52" t="str">
        <f t="shared" si="635"/>
        <v/>
      </c>
      <c r="L376" s="52" t="str">
        <f t="shared" si="636"/>
        <v/>
      </c>
      <c r="M376" s="2"/>
      <c r="N376" s="52" t="str">
        <f t="shared" si="637"/>
        <v/>
      </c>
      <c r="O376" s="2"/>
      <c r="P376" s="103" t="str">
        <f>IF(UPPER('IP Rules'!H376)="ANY","",IF(LEN(TRIM('IP Rules'!J376))=0,"",'IP Rules'!J376))</f>
        <v/>
      </c>
      <c r="Q376" s="7" t="str">
        <f t="shared" si="638"/>
        <v/>
      </c>
      <c r="R376" s="109" t="str">
        <f t="shared" si="639"/>
        <v>MISSING</v>
      </c>
      <c r="S376" s="109" t="str">
        <f t="shared" si="640"/>
        <v>MISSING</v>
      </c>
      <c r="T376" s="109" t="str">
        <f t="shared" si="641"/>
        <v>MISSING</v>
      </c>
      <c r="U376" s="110" t="str">
        <f t="shared" si="642"/>
        <v>ERROR</v>
      </c>
      <c r="V376" s="111" t="str">
        <f t="shared" si="643"/>
        <v>ERROR</v>
      </c>
      <c r="W376" s="111" t="str">
        <f t="shared" si="644"/>
        <v>ERROR</v>
      </c>
      <c r="X376" s="111" t="str">
        <f t="shared" si="645"/>
        <v>ERROR</v>
      </c>
      <c r="Y376" s="109" t="str">
        <f t="shared" si="646"/>
        <v>ERROR</v>
      </c>
      <c r="Z376" s="110" t="str">
        <f t="shared" si="647"/>
        <v>ERROR</v>
      </c>
      <c r="AA376" s="109" t="str">
        <f t="shared" si="648"/>
        <v>ERROR</v>
      </c>
      <c r="AB376" s="109" t="str">
        <f t="shared" si="649"/>
        <v>ERROR</v>
      </c>
      <c r="AC376" s="109" t="str">
        <f t="shared" si="650"/>
        <v>ERROR</v>
      </c>
      <c r="AD376" s="109" t="str">
        <f t="shared" si="651"/>
        <v>ERROR</v>
      </c>
      <c r="AE376" s="110" t="str">
        <f t="shared" si="652"/>
        <v>ERROR</v>
      </c>
      <c r="AF376" s="7" t="str">
        <f t="shared" si="653"/>
        <v/>
      </c>
      <c r="AG376" s="104" t="str">
        <f t="shared" si="654"/>
        <v/>
      </c>
      <c r="AH376" s="104" t="str">
        <f t="shared" si="655"/>
        <v/>
      </c>
      <c r="AI376" s="104" t="str">
        <f t="shared" si="656"/>
        <v/>
      </c>
      <c r="AJ376" s="114" t="str">
        <f>IF(AND(Q376&lt;&gt;"ERROR",UPPER('IP Rules'!D376)="GLOBAL",UPPER(N376)="ANY"),"All_IPs","")</f>
        <v/>
      </c>
      <c r="AK376" s="114" t="str">
        <f>IF(AND(Q376&lt;&gt;"ERROR",UPPER('IP Rules'!D376)="NATIONAL",UPPER(N376)="ANY"),"GRP_ALL_CNSP_SUBNETS","")</f>
        <v/>
      </c>
      <c r="AL376" s="104" t="str">
        <f>IF(LEN(TRIM(D376))=0,"",IF(AND(Q376&lt;&gt;"ERROR",UPPER('IP Rules'!H376)&lt;&gt;"ANY"),AI376&amp;N376&amp;"_"&amp;AG376,""))</f>
        <v/>
      </c>
      <c r="AM376" s="109" t="str">
        <f t="shared" si="657"/>
        <v>FAILED CHECKS</v>
      </c>
      <c r="AN376" s="2"/>
      <c r="AO376" s="62" t="str">
        <f t="shared" si="624"/>
        <v/>
      </c>
      <c r="AP376" s="26"/>
      <c r="AQ376" s="62" t="str">
        <f t="shared" si="658"/>
        <v/>
      </c>
      <c r="AR376" s="26"/>
      <c r="AS376" s="6">
        <f>'IP Rules'!F376</f>
        <v>0</v>
      </c>
      <c r="AT376" s="2"/>
      <c r="AU376" s="6">
        <f t="shared" si="659"/>
        <v>366</v>
      </c>
      <c r="AV376" s="2"/>
      <c r="AW376" s="46" t="str">
        <f>IF(ISBLANK('IP Rules'!L376),"",'IP Rules'!L376)</f>
        <v/>
      </c>
      <c r="AX376" s="2"/>
      <c r="AY376" s="52" t="str">
        <f t="shared" si="660"/>
        <v/>
      </c>
      <c r="AZ376" s="52" t="str">
        <f t="shared" si="661"/>
        <v/>
      </c>
      <c r="BA376" s="52" t="str">
        <f t="shared" si="662"/>
        <v/>
      </c>
      <c r="BB376" s="52" t="str">
        <f t="shared" si="663"/>
        <v/>
      </c>
      <c r="BC376" s="52" t="str">
        <f t="shared" si="664"/>
        <v/>
      </c>
      <c r="BD376" s="52" t="str">
        <f t="shared" si="665"/>
        <v/>
      </c>
      <c r="BE376" s="52" t="str">
        <f t="shared" si="666"/>
        <v/>
      </c>
      <c r="BF376" s="52" t="str">
        <f t="shared" si="667"/>
        <v/>
      </c>
      <c r="BG376" s="52" t="str">
        <f t="shared" si="668"/>
        <v/>
      </c>
      <c r="BH376" s="2"/>
      <c r="BI376" s="103" t="str">
        <f>IF(ISBLANK('IP Rules'!N376),"",'IP Rules'!N376)</f>
        <v/>
      </c>
      <c r="BJ376" s="110" t="str">
        <f t="shared" si="717"/>
        <v/>
      </c>
      <c r="BK376" s="109" t="str">
        <f t="shared" si="718"/>
        <v>MISSING</v>
      </c>
      <c r="BL376" s="109" t="str">
        <f t="shared" si="719"/>
        <v>MISSING</v>
      </c>
      <c r="BM376" s="109" t="str">
        <f t="shared" si="720"/>
        <v>MISSING</v>
      </c>
      <c r="BN376" s="110" t="str">
        <f t="shared" si="721"/>
        <v>ERROR</v>
      </c>
      <c r="BO376" s="111" t="str">
        <f t="shared" si="722"/>
        <v>ERROR</v>
      </c>
      <c r="BP376" s="111" t="str">
        <f t="shared" si="723"/>
        <v>ERROR</v>
      </c>
      <c r="BQ376" s="111" t="str">
        <f t="shared" si="724"/>
        <v>ERROR</v>
      </c>
      <c r="BR376" s="109" t="str">
        <f t="shared" si="725"/>
        <v>ERROR</v>
      </c>
      <c r="BS376" s="110" t="str">
        <f t="shared" si="726"/>
        <v>ERROR</v>
      </c>
      <c r="BT376" s="109" t="str">
        <f t="shared" si="669"/>
        <v>ERROR</v>
      </c>
      <c r="BU376" s="109" t="str">
        <f t="shared" si="670"/>
        <v>ERROR</v>
      </c>
      <c r="BV376" s="109" t="str">
        <f t="shared" si="671"/>
        <v>ERROR</v>
      </c>
      <c r="BW376" s="109" t="str">
        <f t="shared" si="672"/>
        <v>ERROR</v>
      </c>
      <c r="BX376" s="110" t="str">
        <f t="shared" si="727"/>
        <v>ERROR</v>
      </c>
      <c r="BY376" s="110" t="str">
        <f t="shared" si="715"/>
        <v/>
      </c>
      <c r="BZ376" s="117" t="str">
        <f t="shared" si="673"/>
        <v>OK</v>
      </c>
      <c r="CA376" s="104" t="str">
        <f t="shared" si="728"/>
        <v/>
      </c>
      <c r="CB376" s="104" t="str">
        <f t="shared" si="729"/>
        <v/>
      </c>
      <c r="CC376" s="104" t="str">
        <f t="shared" si="730"/>
        <v/>
      </c>
      <c r="CD376" s="109" t="str">
        <f t="shared" si="674"/>
        <v>FAILED CHECKS</v>
      </c>
      <c r="CE376" s="22"/>
      <c r="CF376" s="116" t="str">
        <f t="shared" si="731"/>
        <v>ERROR</v>
      </c>
      <c r="CG376" s="116" t="str">
        <f t="shared" si="732"/>
        <v>-</v>
      </c>
      <c r="CH376" s="116" t="str">
        <f t="shared" si="733"/>
        <v>-</v>
      </c>
      <c r="CI376" s="116" t="str">
        <f t="shared" si="734"/>
        <v>-</v>
      </c>
      <c r="CJ376" s="116">
        <f t="shared" si="675"/>
        <v>0</v>
      </c>
      <c r="CK376" s="116">
        <f t="shared" si="676"/>
        <v>0</v>
      </c>
      <c r="CL376" s="116">
        <f t="shared" si="677"/>
        <v>0</v>
      </c>
      <c r="CM376" s="116">
        <f t="shared" si="678"/>
        <v>0</v>
      </c>
      <c r="CN376" s="116">
        <f t="shared" si="679"/>
        <v>0</v>
      </c>
      <c r="CO376" s="116">
        <f t="shared" si="680"/>
        <v>0</v>
      </c>
      <c r="CP376" s="116">
        <f t="shared" si="681"/>
        <v>0</v>
      </c>
      <c r="CQ376" s="116">
        <f t="shared" si="682"/>
        <v>0</v>
      </c>
      <c r="CR376" s="116">
        <f t="shared" si="683"/>
        <v>0</v>
      </c>
      <c r="CS376" s="116">
        <f t="shared" si="684"/>
        <v>0</v>
      </c>
      <c r="CT376" s="116">
        <f t="shared" si="685"/>
        <v>0</v>
      </c>
      <c r="CU376" s="116">
        <f t="shared" si="686"/>
        <v>0</v>
      </c>
      <c r="CV376" s="116">
        <f t="shared" si="687"/>
        <v>0</v>
      </c>
      <c r="CW376" s="116">
        <f t="shared" si="688"/>
        <v>0</v>
      </c>
      <c r="CX376" s="116">
        <f t="shared" si="689"/>
        <v>0</v>
      </c>
      <c r="CY376" s="116">
        <f t="shared" si="690"/>
        <v>0</v>
      </c>
      <c r="CZ376" s="116">
        <f t="shared" si="691"/>
        <v>0</v>
      </c>
      <c r="DA376" s="116">
        <f t="shared" si="692"/>
        <v>0</v>
      </c>
      <c r="DB376" s="116">
        <f t="shared" si="693"/>
        <v>0</v>
      </c>
      <c r="DC376" s="116">
        <f t="shared" si="694"/>
        <v>0</v>
      </c>
      <c r="DD376" s="116">
        <f t="shared" si="695"/>
        <v>0</v>
      </c>
      <c r="DE376" s="116">
        <f t="shared" si="696"/>
        <v>0</v>
      </c>
      <c r="DF376" s="116">
        <f t="shared" si="697"/>
        <v>0</v>
      </c>
      <c r="DG376" s="116">
        <f t="shared" si="698"/>
        <v>0</v>
      </c>
      <c r="DH376" s="116">
        <f t="shared" si="699"/>
        <v>0</v>
      </c>
      <c r="DI376" s="116">
        <f t="shared" si="700"/>
        <v>0</v>
      </c>
      <c r="DJ376" s="116">
        <f t="shared" si="701"/>
        <v>0</v>
      </c>
      <c r="DK376" s="116">
        <f t="shared" si="702"/>
        <v>0</v>
      </c>
      <c r="DL376" s="116">
        <f t="shared" si="703"/>
        <v>0</v>
      </c>
      <c r="DM376" s="116">
        <f t="shared" si="704"/>
        <v>0</v>
      </c>
      <c r="DN376" s="116">
        <f t="shared" si="705"/>
        <v>0</v>
      </c>
      <c r="DO376" s="116">
        <f t="shared" si="706"/>
        <v>0</v>
      </c>
      <c r="DP376" s="116">
        <f t="shared" si="707"/>
        <v>0</v>
      </c>
      <c r="DQ376" s="116">
        <f t="shared" si="708"/>
        <v>0</v>
      </c>
      <c r="DR376" s="116">
        <f t="shared" si="709"/>
        <v>0</v>
      </c>
      <c r="DS376" s="116">
        <f t="shared" si="710"/>
        <v>0</v>
      </c>
      <c r="DT376" s="116">
        <f t="shared" si="716"/>
        <v>0</v>
      </c>
      <c r="DU376" s="116">
        <f t="shared" si="711"/>
        <v>0</v>
      </c>
      <c r="DV376" s="116">
        <f t="shared" si="735"/>
        <v>0</v>
      </c>
      <c r="DW376" s="116">
        <f t="shared" si="736"/>
        <v>0</v>
      </c>
      <c r="DX376" s="114" t="b">
        <f t="shared" si="625"/>
        <v>0</v>
      </c>
      <c r="DY376" s="116" t="str">
        <f t="shared" si="712"/>
        <v>FAILED CHECKS</v>
      </c>
      <c r="DZ376" s="2"/>
      <c r="EA376" s="105" t="str">
        <f t="shared" si="626"/>
        <v/>
      </c>
      <c r="EB376" s="2"/>
      <c r="EC376" s="105" t="str">
        <f t="shared" si="627"/>
        <v/>
      </c>
      <c r="ED376" s="2"/>
      <c r="EE376" s="105" t="str">
        <f t="shared" si="628"/>
        <v/>
      </c>
      <c r="EF376" s="2"/>
      <c r="EG376" s="6">
        <f t="shared" si="714"/>
        <v>366</v>
      </c>
      <c r="EH376" s="2"/>
      <c r="EI376" s="29" t="str">
        <f>IF(ISBLANK('IP Rules'!P376),"",'IP Rules'!P376)</f>
        <v/>
      </c>
      <c r="EJ376" s="2"/>
      <c r="EK376" s="29" t="str">
        <f>IF(ISBLANK('IP Rules'!R376),"",'IP Rules'!R376)</f>
        <v/>
      </c>
      <c r="EL376" s="2"/>
      <c r="EM376" s="29" t="str">
        <f>IF(ISBLANK('IP Rules'!T376),"",'IP Rules'!T376)</f>
        <v/>
      </c>
      <c r="EN376" s="2"/>
      <c r="EO376" s="7" t="str">
        <f t="shared" si="619"/>
        <v>NO</v>
      </c>
      <c r="EP376" s="7" t="str">
        <f t="shared" si="620"/>
        <v>NO</v>
      </c>
      <c r="EQ376" s="7" t="str">
        <f t="shared" si="621"/>
        <v/>
      </c>
      <c r="ER376" s="7" t="str">
        <f t="shared" si="622"/>
        <v/>
      </c>
      <c r="ES376" s="7" t="str">
        <f>IF(AND(ISNUMBER('IP Rules'!R376),'IP Rules'!R376&gt;=0,'IP Rules'!R376&lt;=65535),"GOOD","BAD")</f>
        <v>BAD</v>
      </c>
      <c r="ET376" s="7" t="str">
        <f>IF(OR(AND(ISNUMBER('IP Rules'!T376),'IP Rules'!T376&gt;=1,'IP Rules'!T376&lt;=65535,'IP Rules'!R376&lt;'IP Rules'!T376),'IP Rules'!T376=""),"GOOD","BAD")</f>
        <v>GOOD</v>
      </c>
      <c r="EU376" s="9" t="str">
        <f t="shared" si="623"/>
        <v/>
      </c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</row>
    <row r="377" spans="1:211" ht="15.75" thickBot="1">
      <c r="A377" s="2"/>
      <c r="B377" s="6">
        <f t="shared" si="713"/>
        <v>367</v>
      </c>
      <c r="C377" s="2"/>
      <c r="D377" s="48" t="str">
        <f>IF(ISBLANK('IP Rules'!H377),"",'IP Rules'!H377)</f>
        <v/>
      </c>
      <c r="E377" s="52" t="str">
        <f t="shared" si="629"/>
        <v/>
      </c>
      <c r="F377" s="52" t="str">
        <f t="shared" si="630"/>
        <v/>
      </c>
      <c r="G377" s="52" t="str">
        <f t="shared" si="631"/>
        <v/>
      </c>
      <c r="H377" s="52" t="str">
        <f t="shared" si="632"/>
        <v/>
      </c>
      <c r="I377" s="52" t="str">
        <f t="shared" si="633"/>
        <v/>
      </c>
      <c r="J377" s="52" t="str">
        <f t="shared" si="634"/>
        <v/>
      </c>
      <c r="K377" s="52" t="str">
        <f t="shared" si="635"/>
        <v/>
      </c>
      <c r="L377" s="52" t="str">
        <f t="shared" si="636"/>
        <v/>
      </c>
      <c r="M377" s="2"/>
      <c r="N377" s="52" t="str">
        <f t="shared" si="637"/>
        <v/>
      </c>
      <c r="O377" s="2"/>
      <c r="P377" s="103" t="str">
        <f>IF(UPPER('IP Rules'!H377)="ANY","",IF(LEN(TRIM('IP Rules'!J377))=0,"",'IP Rules'!J377))</f>
        <v/>
      </c>
      <c r="Q377" s="7" t="str">
        <f t="shared" si="638"/>
        <v/>
      </c>
      <c r="R377" s="109" t="str">
        <f t="shared" si="639"/>
        <v>MISSING</v>
      </c>
      <c r="S377" s="109" t="str">
        <f t="shared" si="640"/>
        <v>MISSING</v>
      </c>
      <c r="T377" s="109" t="str">
        <f t="shared" si="641"/>
        <v>MISSING</v>
      </c>
      <c r="U377" s="110" t="str">
        <f t="shared" si="642"/>
        <v>ERROR</v>
      </c>
      <c r="V377" s="111" t="str">
        <f t="shared" si="643"/>
        <v>ERROR</v>
      </c>
      <c r="W377" s="111" t="str">
        <f t="shared" si="644"/>
        <v>ERROR</v>
      </c>
      <c r="X377" s="111" t="str">
        <f t="shared" si="645"/>
        <v>ERROR</v>
      </c>
      <c r="Y377" s="109" t="str">
        <f t="shared" si="646"/>
        <v>ERROR</v>
      </c>
      <c r="Z377" s="110" t="str">
        <f t="shared" si="647"/>
        <v>ERROR</v>
      </c>
      <c r="AA377" s="109" t="str">
        <f t="shared" si="648"/>
        <v>ERROR</v>
      </c>
      <c r="AB377" s="109" t="str">
        <f t="shared" si="649"/>
        <v>ERROR</v>
      </c>
      <c r="AC377" s="109" t="str">
        <f t="shared" si="650"/>
        <v>ERROR</v>
      </c>
      <c r="AD377" s="109" t="str">
        <f t="shared" si="651"/>
        <v>ERROR</v>
      </c>
      <c r="AE377" s="110" t="str">
        <f t="shared" si="652"/>
        <v>ERROR</v>
      </c>
      <c r="AF377" s="7" t="str">
        <f t="shared" si="653"/>
        <v/>
      </c>
      <c r="AG377" s="104" t="str">
        <f t="shared" si="654"/>
        <v/>
      </c>
      <c r="AH377" s="104" t="str">
        <f t="shared" si="655"/>
        <v/>
      </c>
      <c r="AI377" s="104" t="str">
        <f t="shared" si="656"/>
        <v/>
      </c>
      <c r="AJ377" s="114" t="str">
        <f>IF(AND(Q377&lt;&gt;"ERROR",UPPER('IP Rules'!D377)="GLOBAL",UPPER(N377)="ANY"),"All_IPs","")</f>
        <v/>
      </c>
      <c r="AK377" s="114" t="str">
        <f>IF(AND(Q377&lt;&gt;"ERROR",UPPER('IP Rules'!D377)="NATIONAL",UPPER(N377)="ANY"),"GRP_ALL_CNSP_SUBNETS","")</f>
        <v/>
      </c>
      <c r="AL377" s="104" t="str">
        <f>IF(LEN(TRIM(D377))=0,"",IF(AND(Q377&lt;&gt;"ERROR",UPPER('IP Rules'!H377)&lt;&gt;"ANY"),AI377&amp;N377&amp;"_"&amp;AG377,""))</f>
        <v/>
      </c>
      <c r="AM377" s="109" t="str">
        <f t="shared" si="657"/>
        <v>FAILED CHECKS</v>
      </c>
      <c r="AN377" s="2"/>
      <c r="AO377" s="62" t="str">
        <f t="shared" si="624"/>
        <v/>
      </c>
      <c r="AP377" s="26"/>
      <c r="AQ377" s="62" t="str">
        <f t="shared" si="658"/>
        <v/>
      </c>
      <c r="AR377" s="26"/>
      <c r="AS377" s="6">
        <f>'IP Rules'!F377</f>
        <v>0</v>
      </c>
      <c r="AT377" s="2"/>
      <c r="AU377" s="6">
        <f t="shared" si="659"/>
        <v>367</v>
      </c>
      <c r="AV377" s="2"/>
      <c r="AW377" s="46" t="str">
        <f>IF(ISBLANK('IP Rules'!L377),"",'IP Rules'!L377)</f>
        <v/>
      </c>
      <c r="AX377" s="2"/>
      <c r="AY377" s="52" t="str">
        <f t="shared" si="660"/>
        <v/>
      </c>
      <c r="AZ377" s="52" t="str">
        <f t="shared" si="661"/>
        <v/>
      </c>
      <c r="BA377" s="52" t="str">
        <f t="shared" si="662"/>
        <v/>
      </c>
      <c r="BB377" s="52" t="str">
        <f t="shared" si="663"/>
        <v/>
      </c>
      <c r="BC377" s="52" t="str">
        <f t="shared" si="664"/>
        <v/>
      </c>
      <c r="BD377" s="52" t="str">
        <f t="shared" si="665"/>
        <v/>
      </c>
      <c r="BE377" s="52" t="str">
        <f t="shared" si="666"/>
        <v/>
      </c>
      <c r="BF377" s="52" t="str">
        <f t="shared" si="667"/>
        <v/>
      </c>
      <c r="BG377" s="52" t="str">
        <f t="shared" si="668"/>
        <v/>
      </c>
      <c r="BH377" s="2"/>
      <c r="BI377" s="103" t="str">
        <f>IF(ISBLANK('IP Rules'!N377),"",'IP Rules'!N377)</f>
        <v/>
      </c>
      <c r="BJ377" s="110" t="str">
        <f t="shared" si="717"/>
        <v/>
      </c>
      <c r="BK377" s="109" t="str">
        <f t="shared" si="718"/>
        <v>MISSING</v>
      </c>
      <c r="BL377" s="109" t="str">
        <f t="shared" si="719"/>
        <v>MISSING</v>
      </c>
      <c r="BM377" s="109" t="str">
        <f t="shared" si="720"/>
        <v>MISSING</v>
      </c>
      <c r="BN377" s="110" t="str">
        <f t="shared" si="721"/>
        <v>ERROR</v>
      </c>
      <c r="BO377" s="111" t="str">
        <f t="shared" si="722"/>
        <v>ERROR</v>
      </c>
      <c r="BP377" s="111" t="str">
        <f t="shared" si="723"/>
        <v>ERROR</v>
      </c>
      <c r="BQ377" s="111" t="str">
        <f t="shared" si="724"/>
        <v>ERROR</v>
      </c>
      <c r="BR377" s="109" t="str">
        <f t="shared" si="725"/>
        <v>ERROR</v>
      </c>
      <c r="BS377" s="110" t="str">
        <f t="shared" si="726"/>
        <v>ERROR</v>
      </c>
      <c r="BT377" s="109" t="str">
        <f t="shared" si="669"/>
        <v>ERROR</v>
      </c>
      <c r="BU377" s="109" t="str">
        <f t="shared" si="670"/>
        <v>ERROR</v>
      </c>
      <c r="BV377" s="109" t="str">
        <f t="shared" si="671"/>
        <v>ERROR</v>
      </c>
      <c r="BW377" s="109" t="str">
        <f t="shared" si="672"/>
        <v>ERROR</v>
      </c>
      <c r="BX377" s="110" t="str">
        <f t="shared" si="727"/>
        <v>ERROR</v>
      </c>
      <c r="BY377" s="110" t="str">
        <f t="shared" si="715"/>
        <v/>
      </c>
      <c r="BZ377" s="117" t="str">
        <f t="shared" si="673"/>
        <v>OK</v>
      </c>
      <c r="CA377" s="104" t="str">
        <f t="shared" si="728"/>
        <v/>
      </c>
      <c r="CB377" s="104" t="str">
        <f t="shared" si="729"/>
        <v/>
      </c>
      <c r="CC377" s="104" t="str">
        <f t="shared" si="730"/>
        <v/>
      </c>
      <c r="CD377" s="109" t="str">
        <f t="shared" si="674"/>
        <v>FAILED CHECKS</v>
      </c>
      <c r="CE377" s="22"/>
      <c r="CF377" s="116" t="str">
        <f t="shared" si="731"/>
        <v>ERROR</v>
      </c>
      <c r="CG377" s="116" t="str">
        <f t="shared" si="732"/>
        <v>-</v>
      </c>
      <c r="CH377" s="116" t="str">
        <f t="shared" si="733"/>
        <v>-</v>
      </c>
      <c r="CI377" s="116" t="str">
        <f t="shared" si="734"/>
        <v>-</v>
      </c>
      <c r="CJ377" s="116">
        <f t="shared" si="675"/>
        <v>0</v>
      </c>
      <c r="CK377" s="116">
        <f t="shared" si="676"/>
        <v>0</v>
      </c>
      <c r="CL377" s="116">
        <f t="shared" si="677"/>
        <v>0</v>
      </c>
      <c r="CM377" s="116">
        <f t="shared" si="678"/>
        <v>0</v>
      </c>
      <c r="CN377" s="116">
        <f t="shared" si="679"/>
        <v>0</v>
      </c>
      <c r="CO377" s="116">
        <f t="shared" si="680"/>
        <v>0</v>
      </c>
      <c r="CP377" s="116">
        <f t="shared" si="681"/>
        <v>0</v>
      </c>
      <c r="CQ377" s="116">
        <f t="shared" si="682"/>
        <v>0</v>
      </c>
      <c r="CR377" s="116">
        <f t="shared" si="683"/>
        <v>0</v>
      </c>
      <c r="CS377" s="116">
        <f t="shared" si="684"/>
        <v>0</v>
      </c>
      <c r="CT377" s="116">
        <f t="shared" si="685"/>
        <v>0</v>
      </c>
      <c r="CU377" s="116">
        <f t="shared" si="686"/>
        <v>0</v>
      </c>
      <c r="CV377" s="116">
        <f t="shared" si="687"/>
        <v>0</v>
      </c>
      <c r="CW377" s="116">
        <f t="shared" si="688"/>
        <v>0</v>
      </c>
      <c r="CX377" s="116">
        <f t="shared" si="689"/>
        <v>0</v>
      </c>
      <c r="CY377" s="116">
        <f t="shared" si="690"/>
        <v>0</v>
      </c>
      <c r="CZ377" s="116">
        <f t="shared" si="691"/>
        <v>0</v>
      </c>
      <c r="DA377" s="116">
        <f t="shared" si="692"/>
        <v>0</v>
      </c>
      <c r="DB377" s="116">
        <f t="shared" si="693"/>
        <v>0</v>
      </c>
      <c r="DC377" s="116">
        <f t="shared" si="694"/>
        <v>0</v>
      </c>
      <c r="DD377" s="116">
        <f t="shared" si="695"/>
        <v>0</v>
      </c>
      <c r="DE377" s="116">
        <f t="shared" si="696"/>
        <v>0</v>
      </c>
      <c r="DF377" s="116">
        <f t="shared" si="697"/>
        <v>0</v>
      </c>
      <c r="DG377" s="116">
        <f t="shared" si="698"/>
        <v>0</v>
      </c>
      <c r="DH377" s="116">
        <f t="shared" si="699"/>
        <v>0</v>
      </c>
      <c r="DI377" s="116">
        <f t="shared" si="700"/>
        <v>0</v>
      </c>
      <c r="DJ377" s="116">
        <f t="shared" si="701"/>
        <v>0</v>
      </c>
      <c r="DK377" s="116">
        <f t="shared" si="702"/>
        <v>0</v>
      </c>
      <c r="DL377" s="116">
        <f t="shared" si="703"/>
        <v>0</v>
      </c>
      <c r="DM377" s="116">
        <f t="shared" si="704"/>
        <v>0</v>
      </c>
      <c r="DN377" s="116">
        <f t="shared" si="705"/>
        <v>0</v>
      </c>
      <c r="DO377" s="116">
        <f t="shared" si="706"/>
        <v>0</v>
      </c>
      <c r="DP377" s="116">
        <f t="shared" si="707"/>
        <v>0</v>
      </c>
      <c r="DQ377" s="116">
        <f t="shared" si="708"/>
        <v>0</v>
      </c>
      <c r="DR377" s="116">
        <f t="shared" si="709"/>
        <v>0</v>
      </c>
      <c r="DS377" s="116">
        <f t="shared" si="710"/>
        <v>0</v>
      </c>
      <c r="DT377" s="116">
        <f t="shared" si="716"/>
        <v>0</v>
      </c>
      <c r="DU377" s="116">
        <f t="shared" si="711"/>
        <v>0</v>
      </c>
      <c r="DV377" s="116">
        <f t="shared" si="735"/>
        <v>0</v>
      </c>
      <c r="DW377" s="116">
        <f t="shared" si="736"/>
        <v>0</v>
      </c>
      <c r="DX377" s="114" t="b">
        <f t="shared" si="625"/>
        <v>0</v>
      </c>
      <c r="DY377" s="116" t="str">
        <f t="shared" si="712"/>
        <v>FAILED CHECKS</v>
      </c>
      <c r="DZ377" s="2"/>
      <c r="EA377" s="105" t="str">
        <f t="shared" si="626"/>
        <v/>
      </c>
      <c r="EB377" s="2"/>
      <c r="EC377" s="105" t="str">
        <f t="shared" si="627"/>
        <v/>
      </c>
      <c r="ED377" s="2"/>
      <c r="EE377" s="105" t="str">
        <f t="shared" si="628"/>
        <v/>
      </c>
      <c r="EF377" s="2"/>
      <c r="EG377" s="6">
        <f t="shared" si="714"/>
        <v>367</v>
      </c>
      <c r="EH377" s="2"/>
      <c r="EI377" s="29" t="str">
        <f>IF(ISBLANK('IP Rules'!P377),"",'IP Rules'!P377)</f>
        <v/>
      </c>
      <c r="EJ377" s="2"/>
      <c r="EK377" s="29" t="str">
        <f>IF(ISBLANK('IP Rules'!R377),"",'IP Rules'!R377)</f>
        <v/>
      </c>
      <c r="EL377" s="2"/>
      <c r="EM377" s="29" t="str">
        <f>IF(ISBLANK('IP Rules'!T377),"",'IP Rules'!T377)</f>
        <v/>
      </c>
      <c r="EN377" s="2"/>
      <c r="EO377" s="7" t="str">
        <f t="shared" si="619"/>
        <v>NO</v>
      </c>
      <c r="EP377" s="7" t="str">
        <f t="shared" si="620"/>
        <v>NO</v>
      </c>
      <c r="EQ377" s="7" t="str">
        <f t="shared" si="621"/>
        <v/>
      </c>
      <c r="ER377" s="7" t="str">
        <f t="shared" si="622"/>
        <v/>
      </c>
      <c r="ES377" s="7" t="str">
        <f>IF(AND(ISNUMBER('IP Rules'!R377),'IP Rules'!R377&gt;=0,'IP Rules'!R377&lt;=65535),"GOOD","BAD")</f>
        <v>BAD</v>
      </c>
      <c r="ET377" s="7" t="str">
        <f>IF(OR(AND(ISNUMBER('IP Rules'!T377),'IP Rules'!T377&gt;=1,'IP Rules'!T377&lt;=65535,'IP Rules'!R377&lt;'IP Rules'!T377),'IP Rules'!T377=""),"GOOD","BAD")</f>
        <v>GOOD</v>
      </c>
      <c r="EU377" s="9" t="str">
        <f t="shared" si="623"/>
        <v/>
      </c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</row>
    <row r="378" spans="1:211" ht="15.75" thickBot="1">
      <c r="A378" s="2"/>
      <c r="B378" s="6">
        <f t="shared" si="713"/>
        <v>368</v>
      </c>
      <c r="C378" s="2"/>
      <c r="D378" s="48" t="str">
        <f>IF(ISBLANK('IP Rules'!H378),"",'IP Rules'!H378)</f>
        <v/>
      </c>
      <c r="E378" s="52" t="str">
        <f t="shared" si="629"/>
        <v/>
      </c>
      <c r="F378" s="52" t="str">
        <f t="shared" si="630"/>
        <v/>
      </c>
      <c r="G378" s="52" t="str">
        <f t="shared" si="631"/>
        <v/>
      </c>
      <c r="H378" s="52" t="str">
        <f t="shared" si="632"/>
        <v/>
      </c>
      <c r="I378" s="52" t="str">
        <f t="shared" si="633"/>
        <v/>
      </c>
      <c r="J378" s="52" t="str">
        <f t="shared" si="634"/>
        <v/>
      </c>
      <c r="K378" s="52" t="str">
        <f t="shared" si="635"/>
        <v/>
      </c>
      <c r="L378" s="52" t="str">
        <f t="shared" si="636"/>
        <v/>
      </c>
      <c r="M378" s="2"/>
      <c r="N378" s="52" t="str">
        <f t="shared" si="637"/>
        <v/>
      </c>
      <c r="O378" s="2"/>
      <c r="P378" s="103" t="str">
        <f>IF(UPPER('IP Rules'!H378)="ANY","",IF(LEN(TRIM('IP Rules'!J378))=0,"",'IP Rules'!J378))</f>
        <v/>
      </c>
      <c r="Q378" s="7" t="str">
        <f t="shared" si="638"/>
        <v/>
      </c>
      <c r="R378" s="109" t="str">
        <f t="shared" si="639"/>
        <v>MISSING</v>
      </c>
      <c r="S378" s="109" t="str">
        <f t="shared" si="640"/>
        <v>MISSING</v>
      </c>
      <c r="T378" s="109" t="str">
        <f t="shared" si="641"/>
        <v>MISSING</v>
      </c>
      <c r="U378" s="110" t="str">
        <f t="shared" si="642"/>
        <v>ERROR</v>
      </c>
      <c r="V378" s="111" t="str">
        <f t="shared" si="643"/>
        <v>ERROR</v>
      </c>
      <c r="W378" s="111" t="str">
        <f t="shared" si="644"/>
        <v>ERROR</v>
      </c>
      <c r="X378" s="111" t="str">
        <f t="shared" si="645"/>
        <v>ERROR</v>
      </c>
      <c r="Y378" s="109" t="str">
        <f t="shared" si="646"/>
        <v>ERROR</v>
      </c>
      <c r="Z378" s="110" t="str">
        <f t="shared" si="647"/>
        <v>ERROR</v>
      </c>
      <c r="AA378" s="109" t="str">
        <f t="shared" si="648"/>
        <v>ERROR</v>
      </c>
      <c r="AB378" s="109" t="str">
        <f t="shared" si="649"/>
        <v>ERROR</v>
      </c>
      <c r="AC378" s="109" t="str">
        <f t="shared" si="650"/>
        <v>ERROR</v>
      </c>
      <c r="AD378" s="109" t="str">
        <f t="shared" si="651"/>
        <v>ERROR</v>
      </c>
      <c r="AE378" s="110" t="str">
        <f t="shared" si="652"/>
        <v>ERROR</v>
      </c>
      <c r="AF378" s="7" t="str">
        <f t="shared" si="653"/>
        <v/>
      </c>
      <c r="AG378" s="104" t="str">
        <f t="shared" si="654"/>
        <v/>
      </c>
      <c r="AH378" s="104" t="str">
        <f t="shared" si="655"/>
        <v/>
      </c>
      <c r="AI378" s="104" t="str">
        <f t="shared" si="656"/>
        <v/>
      </c>
      <c r="AJ378" s="114" t="str">
        <f>IF(AND(Q378&lt;&gt;"ERROR",UPPER('IP Rules'!D378)="GLOBAL",UPPER(N378)="ANY"),"All_IPs","")</f>
        <v/>
      </c>
      <c r="AK378" s="114" t="str">
        <f>IF(AND(Q378&lt;&gt;"ERROR",UPPER('IP Rules'!D378)="NATIONAL",UPPER(N378)="ANY"),"GRP_ALL_CNSP_SUBNETS","")</f>
        <v/>
      </c>
      <c r="AL378" s="104" t="str">
        <f>IF(LEN(TRIM(D378))=0,"",IF(AND(Q378&lt;&gt;"ERROR",UPPER('IP Rules'!H378)&lt;&gt;"ANY"),AI378&amp;N378&amp;"_"&amp;AG378,""))</f>
        <v/>
      </c>
      <c r="AM378" s="109" t="str">
        <f t="shared" si="657"/>
        <v>FAILED CHECKS</v>
      </c>
      <c r="AN378" s="2"/>
      <c r="AO378" s="62" t="str">
        <f t="shared" si="624"/>
        <v/>
      </c>
      <c r="AP378" s="26"/>
      <c r="AQ378" s="62" t="str">
        <f t="shared" si="658"/>
        <v/>
      </c>
      <c r="AR378" s="26"/>
      <c r="AS378" s="6">
        <f>'IP Rules'!F378</f>
        <v>0</v>
      </c>
      <c r="AT378" s="2"/>
      <c r="AU378" s="6">
        <f t="shared" si="659"/>
        <v>368</v>
      </c>
      <c r="AV378" s="2"/>
      <c r="AW378" s="46" t="str">
        <f>IF(ISBLANK('IP Rules'!L378),"",'IP Rules'!L378)</f>
        <v/>
      </c>
      <c r="AX378" s="2"/>
      <c r="AY378" s="52" t="str">
        <f t="shared" si="660"/>
        <v/>
      </c>
      <c r="AZ378" s="52" t="str">
        <f t="shared" si="661"/>
        <v/>
      </c>
      <c r="BA378" s="52" t="str">
        <f t="shared" si="662"/>
        <v/>
      </c>
      <c r="BB378" s="52" t="str">
        <f t="shared" si="663"/>
        <v/>
      </c>
      <c r="BC378" s="52" t="str">
        <f t="shared" si="664"/>
        <v/>
      </c>
      <c r="BD378" s="52" t="str">
        <f t="shared" si="665"/>
        <v/>
      </c>
      <c r="BE378" s="52" t="str">
        <f t="shared" si="666"/>
        <v/>
      </c>
      <c r="BF378" s="52" t="str">
        <f t="shared" si="667"/>
        <v/>
      </c>
      <c r="BG378" s="52" t="str">
        <f t="shared" si="668"/>
        <v/>
      </c>
      <c r="BH378" s="2"/>
      <c r="BI378" s="103" t="str">
        <f>IF(ISBLANK('IP Rules'!N378),"",'IP Rules'!N378)</f>
        <v/>
      </c>
      <c r="BJ378" s="110" t="str">
        <f t="shared" si="717"/>
        <v/>
      </c>
      <c r="BK378" s="109" t="str">
        <f t="shared" si="718"/>
        <v>MISSING</v>
      </c>
      <c r="BL378" s="109" t="str">
        <f t="shared" si="719"/>
        <v>MISSING</v>
      </c>
      <c r="BM378" s="109" t="str">
        <f t="shared" si="720"/>
        <v>MISSING</v>
      </c>
      <c r="BN378" s="110" t="str">
        <f t="shared" si="721"/>
        <v>ERROR</v>
      </c>
      <c r="BO378" s="111" t="str">
        <f t="shared" si="722"/>
        <v>ERROR</v>
      </c>
      <c r="BP378" s="111" t="str">
        <f t="shared" si="723"/>
        <v>ERROR</v>
      </c>
      <c r="BQ378" s="111" t="str">
        <f t="shared" si="724"/>
        <v>ERROR</v>
      </c>
      <c r="BR378" s="109" t="str">
        <f t="shared" si="725"/>
        <v>ERROR</v>
      </c>
      <c r="BS378" s="110" t="str">
        <f t="shared" si="726"/>
        <v>ERROR</v>
      </c>
      <c r="BT378" s="109" t="str">
        <f t="shared" si="669"/>
        <v>ERROR</v>
      </c>
      <c r="BU378" s="109" t="str">
        <f t="shared" si="670"/>
        <v>ERROR</v>
      </c>
      <c r="BV378" s="109" t="str">
        <f t="shared" si="671"/>
        <v>ERROR</v>
      </c>
      <c r="BW378" s="109" t="str">
        <f t="shared" si="672"/>
        <v>ERROR</v>
      </c>
      <c r="BX378" s="110" t="str">
        <f t="shared" si="727"/>
        <v>ERROR</v>
      </c>
      <c r="BY378" s="110" t="str">
        <f t="shared" si="715"/>
        <v/>
      </c>
      <c r="BZ378" s="117" t="str">
        <f t="shared" si="673"/>
        <v>OK</v>
      </c>
      <c r="CA378" s="104" t="str">
        <f t="shared" si="728"/>
        <v/>
      </c>
      <c r="CB378" s="104" t="str">
        <f t="shared" si="729"/>
        <v/>
      </c>
      <c r="CC378" s="104" t="str">
        <f t="shared" si="730"/>
        <v/>
      </c>
      <c r="CD378" s="109" t="str">
        <f t="shared" si="674"/>
        <v>FAILED CHECKS</v>
      </c>
      <c r="CE378" s="22"/>
      <c r="CF378" s="116" t="str">
        <f t="shared" si="731"/>
        <v>ERROR</v>
      </c>
      <c r="CG378" s="116" t="str">
        <f t="shared" si="732"/>
        <v>-</v>
      </c>
      <c r="CH378" s="116" t="str">
        <f t="shared" si="733"/>
        <v>-</v>
      </c>
      <c r="CI378" s="116" t="str">
        <f t="shared" si="734"/>
        <v>-</v>
      </c>
      <c r="CJ378" s="116">
        <f t="shared" si="675"/>
        <v>0</v>
      </c>
      <c r="CK378" s="116">
        <f t="shared" si="676"/>
        <v>0</v>
      </c>
      <c r="CL378" s="116">
        <f t="shared" si="677"/>
        <v>0</v>
      </c>
      <c r="CM378" s="116">
        <f t="shared" si="678"/>
        <v>0</v>
      </c>
      <c r="CN378" s="116">
        <f t="shared" si="679"/>
        <v>0</v>
      </c>
      <c r="CO378" s="116">
        <f t="shared" si="680"/>
        <v>0</v>
      </c>
      <c r="CP378" s="116">
        <f t="shared" si="681"/>
        <v>0</v>
      </c>
      <c r="CQ378" s="116">
        <f t="shared" si="682"/>
        <v>0</v>
      </c>
      <c r="CR378" s="116">
        <f t="shared" si="683"/>
        <v>0</v>
      </c>
      <c r="CS378" s="116">
        <f t="shared" si="684"/>
        <v>0</v>
      </c>
      <c r="CT378" s="116">
        <f t="shared" si="685"/>
        <v>0</v>
      </c>
      <c r="CU378" s="116">
        <f t="shared" si="686"/>
        <v>0</v>
      </c>
      <c r="CV378" s="116">
        <f t="shared" si="687"/>
        <v>0</v>
      </c>
      <c r="CW378" s="116">
        <f t="shared" si="688"/>
        <v>0</v>
      </c>
      <c r="CX378" s="116">
        <f t="shared" si="689"/>
        <v>0</v>
      </c>
      <c r="CY378" s="116">
        <f t="shared" si="690"/>
        <v>0</v>
      </c>
      <c r="CZ378" s="116">
        <f t="shared" si="691"/>
        <v>0</v>
      </c>
      <c r="DA378" s="116">
        <f t="shared" si="692"/>
        <v>0</v>
      </c>
      <c r="DB378" s="116">
        <f t="shared" si="693"/>
        <v>0</v>
      </c>
      <c r="DC378" s="116">
        <f t="shared" si="694"/>
        <v>0</v>
      </c>
      <c r="DD378" s="116">
        <f t="shared" si="695"/>
        <v>0</v>
      </c>
      <c r="DE378" s="116">
        <f t="shared" si="696"/>
        <v>0</v>
      </c>
      <c r="DF378" s="116">
        <f t="shared" si="697"/>
        <v>0</v>
      </c>
      <c r="DG378" s="116">
        <f t="shared" si="698"/>
        <v>0</v>
      </c>
      <c r="DH378" s="116">
        <f t="shared" si="699"/>
        <v>0</v>
      </c>
      <c r="DI378" s="116">
        <f t="shared" si="700"/>
        <v>0</v>
      </c>
      <c r="DJ378" s="116">
        <f t="shared" si="701"/>
        <v>0</v>
      </c>
      <c r="DK378" s="116">
        <f t="shared" si="702"/>
        <v>0</v>
      </c>
      <c r="DL378" s="116">
        <f t="shared" si="703"/>
        <v>0</v>
      </c>
      <c r="DM378" s="116">
        <f t="shared" si="704"/>
        <v>0</v>
      </c>
      <c r="DN378" s="116">
        <f t="shared" si="705"/>
        <v>0</v>
      </c>
      <c r="DO378" s="116">
        <f t="shared" si="706"/>
        <v>0</v>
      </c>
      <c r="DP378" s="116">
        <f t="shared" si="707"/>
        <v>0</v>
      </c>
      <c r="DQ378" s="116">
        <f t="shared" si="708"/>
        <v>0</v>
      </c>
      <c r="DR378" s="116">
        <f t="shared" si="709"/>
        <v>0</v>
      </c>
      <c r="DS378" s="116">
        <f t="shared" si="710"/>
        <v>0</v>
      </c>
      <c r="DT378" s="116">
        <f t="shared" si="716"/>
        <v>0</v>
      </c>
      <c r="DU378" s="116">
        <f t="shared" si="711"/>
        <v>0</v>
      </c>
      <c r="DV378" s="116">
        <f t="shared" si="735"/>
        <v>0</v>
      </c>
      <c r="DW378" s="116">
        <f t="shared" si="736"/>
        <v>0</v>
      </c>
      <c r="DX378" s="114" t="b">
        <f t="shared" si="625"/>
        <v>0</v>
      </c>
      <c r="DY378" s="116" t="str">
        <f t="shared" si="712"/>
        <v>FAILED CHECKS</v>
      </c>
      <c r="DZ378" s="2"/>
      <c r="EA378" s="105" t="str">
        <f t="shared" si="626"/>
        <v/>
      </c>
      <c r="EB378" s="2"/>
      <c r="EC378" s="105" t="str">
        <f t="shared" si="627"/>
        <v/>
      </c>
      <c r="ED378" s="2"/>
      <c r="EE378" s="105" t="str">
        <f t="shared" si="628"/>
        <v/>
      </c>
      <c r="EF378" s="2"/>
      <c r="EG378" s="6">
        <f t="shared" si="714"/>
        <v>368</v>
      </c>
      <c r="EH378" s="2"/>
      <c r="EI378" s="29" t="str">
        <f>IF(ISBLANK('IP Rules'!P378),"",'IP Rules'!P378)</f>
        <v/>
      </c>
      <c r="EJ378" s="2"/>
      <c r="EK378" s="29" t="str">
        <f>IF(ISBLANK('IP Rules'!R378),"",'IP Rules'!R378)</f>
        <v/>
      </c>
      <c r="EL378" s="2"/>
      <c r="EM378" s="29" t="str">
        <f>IF(ISBLANK('IP Rules'!T378),"",'IP Rules'!T378)</f>
        <v/>
      </c>
      <c r="EN378" s="2"/>
      <c r="EO378" s="7" t="str">
        <f t="shared" si="619"/>
        <v>NO</v>
      </c>
      <c r="EP378" s="7" t="str">
        <f t="shared" si="620"/>
        <v>NO</v>
      </c>
      <c r="EQ378" s="7" t="str">
        <f t="shared" si="621"/>
        <v/>
      </c>
      <c r="ER378" s="7" t="str">
        <f t="shared" si="622"/>
        <v/>
      </c>
      <c r="ES378" s="7" t="str">
        <f>IF(AND(ISNUMBER('IP Rules'!R378),'IP Rules'!R378&gt;=0,'IP Rules'!R378&lt;=65535),"GOOD","BAD")</f>
        <v>BAD</v>
      </c>
      <c r="ET378" s="7" t="str">
        <f>IF(OR(AND(ISNUMBER('IP Rules'!T378),'IP Rules'!T378&gt;=1,'IP Rules'!T378&lt;=65535,'IP Rules'!R378&lt;'IP Rules'!T378),'IP Rules'!T378=""),"GOOD","BAD")</f>
        <v>GOOD</v>
      </c>
      <c r="EU378" s="9" t="str">
        <f t="shared" si="623"/>
        <v/>
      </c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</row>
    <row r="379" spans="1:211" ht="15.75" thickBot="1">
      <c r="A379" s="2"/>
      <c r="B379" s="6">
        <f t="shared" si="713"/>
        <v>369</v>
      </c>
      <c r="C379" s="2"/>
      <c r="D379" s="48" t="str">
        <f>IF(ISBLANK('IP Rules'!H379),"",'IP Rules'!H379)</f>
        <v/>
      </c>
      <c r="E379" s="52" t="str">
        <f t="shared" si="629"/>
        <v/>
      </c>
      <c r="F379" s="52" t="str">
        <f t="shared" si="630"/>
        <v/>
      </c>
      <c r="G379" s="52" t="str">
        <f t="shared" si="631"/>
        <v/>
      </c>
      <c r="H379" s="52" t="str">
        <f t="shared" si="632"/>
        <v/>
      </c>
      <c r="I379" s="52" t="str">
        <f t="shared" si="633"/>
        <v/>
      </c>
      <c r="J379" s="52" t="str">
        <f t="shared" si="634"/>
        <v/>
      </c>
      <c r="K379" s="52" t="str">
        <f t="shared" si="635"/>
        <v/>
      </c>
      <c r="L379" s="52" t="str">
        <f t="shared" si="636"/>
        <v/>
      </c>
      <c r="M379" s="2"/>
      <c r="N379" s="52" t="str">
        <f t="shared" si="637"/>
        <v/>
      </c>
      <c r="O379" s="2"/>
      <c r="P379" s="103" t="str">
        <f>IF(UPPER('IP Rules'!H379)="ANY","",IF(LEN(TRIM('IP Rules'!J379))=0,"",'IP Rules'!J379))</f>
        <v/>
      </c>
      <c r="Q379" s="7" t="str">
        <f t="shared" si="638"/>
        <v/>
      </c>
      <c r="R379" s="109" t="str">
        <f t="shared" si="639"/>
        <v>MISSING</v>
      </c>
      <c r="S379" s="109" t="str">
        <f t="shared" si="640"/>
        <v>MISSING</v>
      </c>
      <c r="T379" s="109" t="str">
        <f t="shared" si="641"/>
        <v>MISSING</v>
      </c>
      <c r="U379" s="110" t="str">
        <f t="shared" si="642"/>
        <v>ERROR</v>
      </c>
      <c r="V379" s="111" t="str">
        <f t="shared" si="643"/>
        <v>ERROR</v>
      </c>
      <c r="W379" s="111" t="str">
        <f t="shared" si="644"/>
        <v>ERROR</v>
      </c>
      <c r="X379" s="111" t="str">
        <f t="shared" si="645"/>
        <v>ERROR</v>
      </c>
      <c r="Y379" s="109" t="str">
        <f t="shared" si="646"/>
        <v>ERROR</v>
      </c>
      <c r="Z379" s="110" t="str">
        <f t="shared" si="647"/>
        <v>ERROR</v>
      </c>
      <c r="AA379" s="109" t="str">
        <f t="shared" si="648"/>
        <v>ERROR</v>
      </c>
      <c r="AB379" s="109" t="str">
        <f t="shared" si="649"/>
        <v>ERROR</v>
      </c>
      <c r="AC379" s="109" t="str">
        <f t="shared" si="650"/>
        <v>ERROR</v>
      </c>
      <c r="AD379" s="109" t="str">
        <f t="shared" si="651"/>
        <v>ERROR</v>
      </c>
      <c r="AE379" s="110" t="str">
        <f t="shared" si="652"/>
        <v>ERROR</v>
      </c>
      <c r="AF379" s="7" t="str">
        <f t="shared" si="653"/>
        <v/>
      </c>
      <c r="AG379" s="104" t="str">
        <f t="shared" si="654"/>
        <v/>
      </c>
      <c r="AH379" s="104" t="str">
        <f t="shared" si="655"/>
        <v/>
      </c>
      <c r="AI379" s="104" t="str">
        <f t="shared" si="656"/>
        <v/>
      </c>
      <c r="AJ379" s="114" t="str">
        <f>IF(AND(Q379&lt;&gt;"ERROR",UPPER('IP Rules'!D379)="GLOBAL",UPPER(N379)="ANY"),"All_IPs","")</f>
        <v/>
      </c>
      <c r="AK379" s="114" t="str">
        <f>IF(AND(Q379&lt;&gt;"ERROR",UPPER('IP Rules'!D379)="NATIONAL",UPPER(N379)="ANY"),"GRP_ALL_CNSP_SUBNETS","")</f>
        <v/>
      </c>
      <c r="AL379" s="104" t="str">
        <f>IF(LEN(TRIM(D379))=0,"",IF(AND(Q379&lt;&gt;"ERROR",UPPER('IP Rules'!H379)&lt;&gt;"ANY"),AI379&amp;N379&amp;"_"&amp;AG379,""))</f>
        <v/>
      </c>
      <c r="AM379" s="109" t="str">
        <f t="shared" si="657"/>
        <v>FAILED CHECKS</v>
      </c>
      <c r="AN379" s="2"/>
      <c r="AO379" s="62" t="str">
        <f t="shared" si="624"/>
        <v/>
      </c>
      <c r="AP379" s="26"/>
      <c r="AQ379" s="62" t="str">
        <f t="shared" si="658"/>
        <v/>
      </c>
      <c r="AR379" s="26"/>
      <c r="AS379" s="6">
        <f>'IP Rules'!F379</f>
        <v>0</v>
      </c>
      <c r="AT379" s="2"/>
      <c r="AU379" s="6">
        <f t="shared" si="659"/>
        <v>369</v>
      </c>
      <c r="AV379" s="2"/>
      <c r="AW379" s="46" t="str">
        <f>IF(ISBLANK('IP Rules'!L379),"",'IP Rules'!L379)</f>
        <v/>
      </c>
      <c r="AX379" s="2"/>
      <c r="AY379" s="52" t="str">
        <f t="shared" si="660"/>
        <v/>
      </c>
      <c r="AZ379" s="52" t="str">
        <f t="shared" si="661"/>
        <v/>
      </c>
      <c r="BA379" s="52" t="str">
        <f t="shared" si="662"/>
        <v/>
      </c>
      <c r="BB379" s="52" t="str">
        <f t="shared" si="663"/>
        <v/>
      </c>
      <c r="BC379" s="52" t="str">
        <f t="shared" si="664"/>
        <v/>
      </c>
      <c r="BD379" s="52" t="str">
        <f t="shared" si="665"/>
        <v/>
      </c>
      <c r="BE379" s="52" t="str">
        <f t="shared" si="666"/>
        <v/>
      </c>
      <c r="BF379" s="52" t="str">
        <f t="shared" si="667"/>
        <v/>
      </c>
      <c r="BG379" s="52" t="str">
        <f t="shared" si="668"/>
        <v/>
      </c>
      <c r="BH379" s="2"/>
      <c r="BI379" s="103" t="str">
        <f>IF(ISBLANK('IP Rules'!N379),"",'IP Rules'!N379)</f>
        <v/>
      </c>
      <c r="BJ379" s="110" t="str">
        <f t="shared" si="717"/>
        <v/>
      </c>
      <c r="BK379" s="109" t="str">
        <f t="shared" si="718"/>
        <v>MISSING</v>
      </c>
      <c r="BL379" s="109" t="str">
        <f t="shared" si="719"/>
        <v>MISSING</v>
      </c>
      <c r="BM379" s="109" t="str">
        <f t="shared" si="720"/>
        <v>MISSING</v>
      </c>
      <c r="BN379" s="110" t="str">
        <f t="shared" si="721"/>
        <v>ERROR</v>
      </c>
      <c r="BO379" s="111" t="str">
        <f t="shared" si="722"/>
        <v>ERROR</v>
      </c>
      <c r="BP379" s="111" t="str">
        <f t="shared" si="723"/>
        <v>ERROR</v>
      </c>
      <c r="BQ379" s="111" t="str">
        <f t="shared" si="724"/>
        <v>ERROR</v>
      </c>
      <c r="BR379" s="109" t="str">
        <f t="shared" si="725"/>
        <v>ERROR</v>
      </c>
      <c r="BS379" s="110" t="str">
        <f t="shared" si="726"/>
        <v>ERROR</v>
      </c>
      <c r="BT379" s="109" t="str">
        <f t="shared" si="669"/>
        <v>ERROR</v>
      </c>
      <c r="BU379" s="109" t="str">
        <f t="shared" si="670"/>
        <v>ERROR</v>
      </c>
      <c r="BV379" s="109" t="str">
        <f t="shared" si="671"/>
        <v>ERROR</v>
      </c>
      <c r="BW379" s="109" t="str">
        <f t="shared" si="672"/>
        <v>ERROR</v>
      </c>
      <c r="BX379" s="110" t="str">
        <f t="shared" si="727"/>
        <v>ERROR</v>
      </c>
      <c r="BY379" s="110" t="str">
        <f t="shared" si="715"/>
        <v/>
      </c>
      <c r="BZ379" s="117" t="str">
        <f t="shared" si="673"/>
        <v>OK</v>
      </c>
      <c r="CA379" s="104" t="str">
        <f t="shared" si="728"/>
        <v/>
      </c>
      <c r="CB379" s="104" t="str">
        <f t="shared" si="729"/>
        <v/>
      </c>
      <c r="CC379" s="104" t="str">
        <f t="shared" si="730"/>
        <v/>
      </c>
      <c r="CD379" s="109" t="str">
        <f t="shared" si="674"/>
        <v>FAILED CHECKS</v>
      </c>
      <c r="CE379" s="22"/>
      <c r="CF379" s="116" t="str">
        <f t="shared" si="731"/>
        <v>ERROR</v>
      </c>
      <c r="CG379" s="116" t="str">
        <f t="shared" si="732"/>
        <v>-</v>
      </c>
      <c r="CH379" s="116" t="str">
        <f t="shared" si="733"/>
        <v>-</v>
      </c>
      <c r="CI379" s="116" t="str">
        <f t="shared" si="734"/>
        <v>-</v>
      </c>
      <c r="CJ379" s="116">
        <f t="shared" si="675"/>
        <v>0</v>
      </c>
      <c r="CK379" s="116">
        <f t="shared" si="676"/>
        <v>0</v>
      </c>
      <c r="CL379" s="116">
        <f t="shared" si="677"/>
        <v>0</v>
      </c>
      <c r="CM379" s="116">
        <f t="shared" si="678"/>
        <v>0</v>
      </c>
      <c r="CN379" s="116">
        <f t="shared" si="679"/>
        <v>0</v>
      </c>
      <c r="CO379" s="116">
        <f t="shared" si="680"/>
        <v>0</v>
      </c>
      <c r="CP379" s="116">
        <f t="shared" si="681"/>
        <v>0</v>
      </c>
      <c r="CQ379" s="116">
        <f t="shared" si="682"/>
        <v>0</v>
      </c>
      <c r="CR379" s="116">
        <f t="shared" si="683"/>
        <v>0</v>
      </c>
      <c r="CS379" s="116">
        <f t="shared" si="684"/>
        <v>0</v>
      </c>
      <c r="CT379" s="116">
        <f t="shared" si="685"/>
        <v>0</v>
      </c>
      <c r="CU379" s="116">
        <f t="shared" si="686"/>
        <v>0</v>
      </c>
      <c r="CV379" s="116">
        <f t="shared" si="687"/>
        <v>0</v>
      </c>
      <c r="CW379" s="116">
        <f t="shared" si="688"/>
        <v>0</v>
      </c>
      <c r="CX379" s="116">
        <f t="shared" si="689"/>
        <v>0</v>
      </c>
      <c r="CY379" s="116">
        <f t="shared" si="690"/>
        <v>0</v>
      </c>
      <c r="CZ379" s="116">
        <f t="shared" si="691"/>
        <v>0</v>
      </c>
      <c r="DA379" s="116">
        <f t="shared" si="692"/>
        <v>0</v>
      </c>
      <c r="DB379" s="116">
        <f t="shared" si="693"/>
        <v>0</v>
      </c>
      <c r="DC379" s="116">
        <f t="shared" si="694"/>
        <v>0</v>
      </c>
      <c r="DD379" s="116">
        <f t="shared" si="695"/>
        <v>0</v>
      </c>
      <c r="DE379" s="116">
        <f t="shared" si="696"/>
        <v>0</v>
      </c>
      <c r="DF379" s="116">
        <f t="shared" si="697"/>
        <v>0</v>
      </c>
      <c r="DG379" s="116">
        <f t="shared" si="698"/>
        <v>0</v>
      </c>
      <c r="DH379" s="116">
        <f t="shared" si="699"/>
        <v>0</v>
      </c>
      <c r="DI379" s="116">
        <f t="shared" si="700"/>
        <v>0</v>
      </c>
      <c r="DJ379" s="116">
        <f t="shared" si="701"/>
        <v>0</v>
      </c>
      <c r="DK379" s="116">
        <f t="shared" si="702"/>
        <v>0</v>
      </c>
      <c r="DL379" s="116">
        <f t="shared" si="703"/>
        <v>0</v>
      </c>
      <c r="DM379" s="116">
        <f t="shared" si="704"/>
        <v>0</v>
      </c>
      <c r="DN379" s="116">
        <f t="shared" si="705"/>
        <v>0</v>
      </c>
      <c r="DO379" s="116">
        <f t="shared" si="706"/>
        <v>0</v>
      </c>
      <c r="DP379" s="116">
        <f t="shared" si="707"/>
        <v>0</v>
      </c>
      <c r="DQ379" s="116">
        <f t="shared" si="708"/>
        <v>0</v>
      </c>
      <c r="DR379" s="116">
        <f t="shared" si="709"/>
        <v>0</v>
      </c>
      <c r="DS379" s="116">
        <f t="shared" si="710"/>
        <v>0</v>
      </c>
      <c r="DT379" s="116">
        <f t="shared" si="716"/>
        <v>0</v>
      </c>
      <c r="DU379" s="116">
        <f t="shared" si="711"/>
        <v>0</v>
      </c>
      <c r="DV379" s="116">
        <f t="shared" si="735"/>
        <v>0</v>
      </c>
      <c r="DW379" s="116">
        <f t="shared" si="736"/>
        <v>0</v>
      </c>
      <c r="DX379" s="114" t="b">
        <f t="shared" si="625"/>
        <v>0</v>
      </c>
      <c r="DY379" s="116" t="str">
        <f t="shared" si="712"/>
        <v>FAILED CHECKS</v>
      </c>
      <c r="DZ379" s="2"/>
      <c r="EA379" s="105" t="str">
        <f t="shared" si="626"/>
        <v/>
      </c>
      <c r="EB379" s="2"/>
      <c r="EC379" s="105" t="str">
        <f t="shared" si="627"/>
        <v/>
      </c>
      <c r="ED379" s="2"/>
      <c r="EE379" s="105" t="str">
        <f t="shared" si="628"/>
        <v/>
      </c>
      <c r="EF379" s="2"/>
      <c r="EG379" s="6">
        <f t="shared" si="714"/>
        <v>369</v>
      </c>
      <c r="EH379" s="2"/>
      <c r="EI379" s="29" t="str">
        <f>IF(ISBLANK('IP Rules'!P379),"",'IP Rules'!P379)</f>
        <v/>
      </c>
      <c r="EJ379" s="2"/>
      <c r="EK379" s="29" t="str">
        <f>IF(ISBLANK('IP Rules'!R379),"",'IP Rules'!R379)</f>
        <v/>
      </c>
      <c r="EL379" s="2"/>
      <c r="EM379" s="29" t="str">
        <f>IF(ISBLANK('IP Rules'!T379),"",'IP Rules'!T379)</f>
        <v/>
      </c>
      <c r="EN379" s="2"/>
      <c r="EO379" s="7" t="str">
        <f t="shared" si="619"/>
        <v>NO</v>
      </c>
      <c r="EP379" s="7" t="str">
        <f t="shared" si="620"/>
        <v>NO</v>
      </c>
      <c r="EQ379" s="7" t="str">
        <f t="shared" si="621"/>
        <v/>
      </c>
      <c r="ER379" s="7" t="str">
        <f t="shared" si="622"/>
        <v/>
      </c>
      <c r="ES379" s="7" t="str">
        <f>IF(AND(ISNUMBER('IP Rules'!R379),'IP Rules'!R379&gt;=0,'IP Rules'!R379&lt;=65535),"GOOD","BAD")</f>
        <v>BAD</v>
      </c>
      <c r="ET379" s="7" t="str">
        <f>IF(OR(AND(ISNUMBER('IP Rules'!T379),'IP Rules'!T379&gt;=1,'IP Rules'!T379&lt;=65535,'IP Rules'!R379&lt;'IP Rules'!T379),'IP Rules'!T379=""),"GOOD","BAD")</f>
        <v>GOOD</v>
      </c>
      <c r="EU379" s="9" t="str">
        <f t="shared" si="623"/>
        <v/>
      </c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</row>
    <row r="380" spans="1:211" ht="15.75" thickBot="1">
      <c r="A380" s="2"/>
      <c r="B380" s="6">
        <f t="shared" si="713"/>
        <v>370</v>
      </c>
      <c r="C380" s="2"/>
      <c r="D380" s="48" t="str">
        <f>IF(ISBLANK('IP Rules'!H380),"",'IP Rules'!H380)</f>
        <v/>
      </c>
      <c r="E380" s="52" t="str">
        <f t="shared" si="629"/>
        <v/>
      </c>
      <c r="F380" s="52" t="str">
        <f t="shared" si="630"/>
        <v/>
      </c>
      <c r="G380" s="52" t="str">
        <f t="shared" si="631"/>
        <v/>
      </c>
      <c r="H380" s="52" t="str">
        <f t="shared" si="632"/>
        <v/>
      </c>
      <c r="I380" s="52" t="str">
        <f t="shared" si="633"/>
        <v/>
      </c>
      <c r="J380" s="52" t="str">
        <f t="shared" si="634"/>
        <v/>
      </c>
      <c r="K380" s="52" t="str">
        <f t="shared" si="635"/>
        <v/>
      </c>
      <c r="L380" s="52" t="str">
        <f t="shared" si="636"/>
        <v/>
      </c>
      <c r="M380" s="2"/>
      <c r="N380" s="52" t="str">
        <f t="shared" si="637"/>
        <v/>
      </c>
      <c r="O380" s="2"/>
      <c r="P380" s="103" t="str">
        <f>IF(UPPER('IP Rules'!H380)="ANY","",IF(LEN(TRIM('IP Rules'!J380))=0,"",'IP Rules'!J380))</f>
        <v/>
      </c>
      <c r="Q380" s="7" t="str">
        <f t="shared" si="638"/>
        <v/>
      </c>
      <c r="R380" s="109" t="str">
        <f t="shared" si="639"/>
        <v>MISSING</v>
      </c>
      <c r="S380" s="109" t="str">
        <f t="shared" si="640"/>
        <v>MISSING</v>
      </c>
      <c r="T380" s="109" t="str">
        <f t="shared" si="641"/>
        <v>MISSING</v>
      </c>
      <c r="U380" s="110" t="str">
        <f t="shared" si="642"/>
        <v>ERROR</v>
      </c>
      <c r="V380" s="111" t="str">
        <f t="shared" si="643"/>
        <v>ERROR</v>
      </c>
      <c r="W380" s="111" t="str">
        <f t="shared" si="644"/>
        <v>ERROR</v>
      </c>
      <c r="X380" s="111" t="str">
        <f t="shared" si="645"/>
        <v>ERROR</v>
      </c>
      <c r="Y380" s="109" t="str">
        <f t="shared" si="646"/>
        <v>ERROR</v>
      </c>
      <c r="Z380" s="110" t="str">
        <f t="shared" si="647"/>
        <v>ERROR</v>
      </c>
      <c r="AA380" s="109" t="str">
        <f t="shared" si="648"/>
        <v>ERROR</v>
      </c>
      <c r="AB380" s="109" t="str">
        <f t="shared" si="649"/>
        <v>ERROR</v>
      </c>
      <c r="AC380" s="109" t="str">
        <f t="shared" si="650"/>
        <v>ERROR</v>
      </c>
      <c r="AD380" s="109" t="str">
        <f t="shared" si="651"/>
        <v>ERROR</v>
      </c>
      <c r="AE380" s="110" t="str">
        <f t="shared" si="652"/>
        <v>ERROR</v>
      </c>
      <c r="AF380" s="7" t="str">
        <f t="shared" si="653"/>
        <v/>
      </c>
      <c r="AG380" s="104" t="str">
        <f t="shared" si="654"/>
        <v/>
      </c>
      <c r="AH380" s="104" t="str">
        <f t="shared" si="655"/>
        <v/>
      </c>
      <c r="AI380" s="104" t="str">
        <f t="shared" si="656"/>
        <v/>
      </c>
      <c r="AJ380" s="114" t="str">
        <f>IF(AND(Q380&lt;&gt;"ERROR",UPPER('IP Rules'!D380)="GLOBAL",UPPER(N380)="ANY"),"All_IPs","")</f>
        <v/>
      </c>
      <c r="AK380" s="114" t="str">
        <f>IF(AND(Q380&lt;&gt;"ERROR",UPPER('IP Rules'!D380)="NATIONAL",UPPER(N380)="ANY"),"GRP_ALL_CNSP_SUBNETS","")</f>
        <v/>
      </c>
      <c r="AL380" s="104" t="str">
        <f>IF(LEN(TRIM(D380))=0,"",IF(AND(Q380&lt;&gt;"ERROR",UPPER('IP Rules'!H380)&lt;&gt;"ANY"),AI380&amp;N380&amp;"_"&amp;AG380,""))</f>
        <v/>
      </c>
      <c r="AM380" s="109" t="str">
        <f t="shared" si="657"/>
        <v>FAILED CHECKS</v>
      </c>
      <c r="AN380" s="2"/>
      <c r="AO380" s="62" t="str">
        <f t="shared" si="624"/>
        <v/>
      </c>
      <c r="AP380" s="26"/>
      <c r="AQ380" s="62" t="str">
        <f t="shared" si="658"/>
        <v/>
      </c>
      <c r="AR380" s="26"/>
      <c r="AS380" s="6">
        <f>'IP Rules'!F380</f>
        <v>0</v>
      </c>
      <c r="AT380" s="2"/>
      <c r="AU380" s="6">
        <f t="shared" si="659"/>
        <v>370</v>
      </c>
      <c r="AV380" s="2"/>
      <c r="AW380" s="46" t="str">
        <f>IF(ISBLANK('IP Rules'!L380),"",'IP Rules'!L380)</f>
        <v/>
      </c>
      <c r="AX380" s="2"/>
      <c r="AY380" s="52" t="str">
        <f t="shared" si="660"/>
        <v/>
      </c>
      <c r="AZ380" s="52" t="str">
        <f t="shared" si="661"/>
        <v/>
      </c>
      <c r="BA380" s="52" t="str">
        <f t="shared" si="662"/>
        <v/>
      </c>
      <c r="BB380" s="52" t="str">
        <f t="shared" si="663"/>
        <v/>
      </c>
      <c r="BC380" s="52" t="str">
        <f t="shared" si="664"/>
        <v/>
      </c>
      <c r="BD380" s="52" t="str">
        <f t="shared" si="665"/>
        <v/>
      </c>
      <c r="BE380" s="52" t="str">
        <f t="shared" si="666"/>
        <v/>
      </c>
      <c r="BF380" s="52" t="str">
        <f t="shared" si="667"/>
        <v/>
      </c>
      <c r="BG380" s="52" t="str">
        <f t="shared" si="668"/>
        <v/>
      </c>
      <c r="BH380" s="2"/>
      <c r="BI380" s="103" t="str">
        <f>IF(ISBLANK('IP Rules'!N380),"",'IP Rules'!N380)</f>
        <v/>
      </c>
      <c r="BJ380" s="110" t="str">
        <f t="shared" si="717"/>
        <v/>
      </c>
      <c r="BK380" s="109" t="str">
        <f t="shared" si="718"/>
        <v>MISSING</v>
      </c>
      <c r="BL380" s="109" t="str">
        <f t="shared" si="719"/>
        <v>MISSING</v>
      </c>
      <c r="BM380" s="109" t="str">
        <f t="shared" si="720"/>
        <v>MISSING</v>
      </c>
      <c r="BN380" s="110" t="str">
        <f t="shared" si="721"/>
        <v>ERROR</v>
      </c>
      <c r="BO380" s="111" t="str">
        <f t="shared" si="722"/>
        <v>ERROR</v>
      </c>
      <c r="BP380" s="111" t="str">
        <f t="shared" si="723"/>
        <v>ERROR</v>
      </c>
      <c r="BQ380" s="111" t="str">
        <f t="shared" si="724"/>
        <v>ERROR</v>
      </c>
      <c r="BR380" s="109" t="str">
        <f t="shared" si="725"/>
        <v>ERROR</v>
      </c>
      <c r="BS380" s="110" t="str">
        <f t="shared" si="726"/>
        <v>ERROR</v>
      </c>
      <c r="BT380" s="109" t="str">
        <f t="shared" si="669"/>
        <v>ERROR</v>
      </c>
      <c r="BU380" s="109" t="str">
        <f t="shared" si="670"/>
        <v>ERROR</v>
      </c>
      <c r="BV380" s="109" t="str">
        <f t="shared" si="671"/>
        <v>ERROR</v>
      </c>
      <c r="BW380" s="109" t="str">
        <f t="shared" si="672"/>
        <v>ERROR</v>
      </c>
      <c r="BX380" s="110" t="str">
        <f t="shared" si="727"/>
        <v>ERROR</v>
      </c>
      <c r="BY380" s="110" t="str">
        <f t="shared" si="715"/>
        <v/>
      </c>
      <c r="BZ380" s="117" t="str">
        <f t="shared" si="673"/>
        <v>OK</v>
      </c>
      <c r="CA380" s="104" t="str">
        <f t="shared" si="728"/>
        <v/>
      </c>
      <c r="CB380" s="104" t="str">
        <f t="shared" si="729"/>
        <v/>
      </c>
      <c r="CC380" s="104" t="str">
        <f t="shared" si="730"/>
        <v/>
      </c>
      <c r="CD380" s="109" t="str">
        <f t="shared" si="674"/>
        <v>FAILED CHECKS</v>
      </c>
      <c r="CE380" s="22"/>
      <c r="CF380" s="116" t="str">
        <f t="shared" si="731"/>
        <v>ERROR</v>
      </c>
      <c r="CG380" s="116" t="str">
        <f t="shared" si="732"/>
        <v>-</v>
      </c>
      <c r="CH380" s="116" t="str">
        <f t="shared" si="733"/>
        <v>-</v>
      </c>
      <c r="CI380" s="116" t="str">
        <f t="shared" si="734"/>
        <v>-</v>
      </c>
      <c r="CJ380" s="116">
        <f t="shared" si="675"/>
        <v>0</v>
      </c>
      <c r="CK380" s="116">
        <f t="shared" si="676"/>
        <v>0</v>
      </c>
      <c r="CL380" s="116">
        <f t="shared" si="677"/>
        <v>0</v>
      </c>
      <c r="CM380" s="116">
        <f t="shared" si="678"/>
        <v>0</v>
      </c>
      <c r="CN380" s="116">
        <f t="shared" si="679"/>
        <v>0</v>
      </c>
      <c r="CO380" s="116">
        <f t="shared" si="680"/>
        <v>0</v>
      </c>
      <c r="CP380" s="116">
        <f t="shared" si="681"/>
        <v>0</v>
      </c>
      <c r="CQ380" s="116">
        <f t="shared" si="682"/>
        <v>0</v>
      </c>
      <c r="CR380" s="116">
        <f t="shared" si="683"/>
        <v>0</v>
      </c>
      <c r="CS380" s="116">
        <f t="shared" si="684"/>
        <v>0</v>
      </c>
      <c r="CT380" s="116">
        <f t="shared" si="685"/>
        <v>0</v>
      </c>
      <c r="CU380" s="116">
        <f t="shared" si="686"/>
        <v>0</v>
      </c>
      <c r="CV380" s="116">
        <f t="shared" si="687"/>
        <v>0</v>
      </c>
      <c r="CW380" s="116">
        <f t="shared" si="688"/>
        <v>0</v>
      </c>
      <c r="CX380" s="116">
        <f t="shared" si="689"/>
        <v>0</v>
      </c>
      <c r="CY380" s="116">
        <f t="shared" si="690"/>
        <v>0</v>
      </c>
      <c r="CZ380" s="116">
        <f t="shared" si="691"/>
        <v>0</v>
      </c>
      <c r="DA380" s="116">
        <f t="shared" si="692"/>
        <v>0</v>
      </c>
      <c r="DB380" s="116">
        <f t="shared" si="693"/>
        <v>0</v>
      </c>
      <c r="DC380" s="116">
        <f t="shared" si="694"/>
        <v>0</v>
      </c>
      <c r="DD380" s="116">
        <f t="shared" si="695"/>
        <v>0</v>
      </c>
      <c r="DE380" s="116">
        <f t="shared" si="696"/>
        <v>0</v>
      </c>
      <c r="DF380" s="116">
        <f t="shared" si="697"/>
        <v>0</v>
      </c>
      <c r="DG380" s="116">
        <f t="shared" si="698"/>
        <v>0</v>
      </c>
      <c r="DH380" s="116">
        <f t="shared" si="699"/>
        <v>0</v>
      </c>
      <c r="DI380" s="116">
        <f t="shared" si="700"/>
        <v>0</v>
      </c>
      <c r="DJ380" s="116">
        <f t="shared" si="701"/>
        <v>0</v>
      </c>
      <c r="DK380" s="116">
        <f t="shared" si="702"/>
        <v>0</v>
      </c>
      <c r="DL380" s="116">
        <f t="shared" si="703"/>
        <v>0</v>
      </c>
      <c r="DM380" s="116">
        <f t="shared" si="704"/>
        <v>0</v>
      </c>
      <c r="DN380" s="116">
        <f t="shared" si="705"/>
        <v>0</v>
      </c>
      <c r="DO380" s="116">
        <f t="shared" si="706"/>
        <v>0</v>
      </c>
      <c r="DP380" s="116">
        <f t="shared" si="707"/>
        <v>0</v>
      </c>
      <c r="DQ380" s="116">
        <f t="shared" si="708"/>
        <v>0</v>
      </c>
      <c r="DR380" s="116">
        <f t="shared" si="709"/>
        <v>0</v>
      </c>
      <c r="DS380" s="116">
        <f t="shared" si="710"/>
        <v>0</v>
      </c>
      <c r="DT380" s="116">
        <f t="shared" si="716"/>
        <v>0</v>
      </c>
      <c r="DU380" s="116">
        <f t="shared" si="711"/>
        <v>0</v>
      </c>
      <c r="DV380" s="116">
        <f t="shared" si="735"/>
        <v>0</v>
      </c>
      <c r="DW380" s="116">
        <f t="shared" si="736"/>
        <v>0</v>
      </c>
      <c r="DX380" s="114" t="b">
        <f t="shared" si="625"/>
        <v>0</v>
      </c>
      <c r="DY380" s="116" t="str">
        <f t="shared" si="712"/>
        <v>FAILED CHECKS</v>
      </c>
      <c r="DZ380" s="2"/>
      <c r="EA380" s="105" t="str">
        <f t="shared" si="626"/>
        <v/>
      </c>
      <c r="EB380" s="2"/>
      <c r="EC380" s="105" t="str">
        <f t="shared" si="627"/>
        <v/>
      </c>
      <c r="ED380" s="2"/>
      <c r="EE380" s="105" t="str">
        <f t="shared" si="628"/>
        <v/>
      </c>
      <c r="EF380" s="2"/>
      <c r="EG380" s="6">
        <f t="shared" si="714"/>
        <v>370</v>
      </c>
      <c r="EH380" s="2"/>
      <c r="EI380" s="29" t="str">
        <f>IF(ISBLANK('IP Rules'!P380),"",'IP Rules'!P380)</f>
        <v/>
      </c>
      <c r="EJ380" s="2"/>
      <c r="EK380" s="29" t="str">
        <f>IF(ISBLANK('IP Rules'!R380),"",'IP Rules'!R380)</f>
        <v/>
      </c>
      <c r="EL380" s="2"/>
      <c r="EM380" s="29" t="str">
        <f>IF(ISBLANK('IP Rules'!T380),"",'IP Rules'!T380)</f>
        <v/>
      </c>
      <c r="EN380" s="2"/>
      <c r="EO380" s="7" t="str">
        <f t="shared" si="619"/>
        <v>NO</v>
      </c>
      <c r="EP380" s="7" t="str">
        <f t="shared" si="620"/>
        <v>NO</v>
      </c>
      <c r="EQ380" s="7" t="str">
        <f t="shared" si="621"/>
        <v/>
      </c>
      <c r="ER380" s="7" t="str">
        <f t="shared" si="622"/>
        <v/>
      </c>
      <c r="ES380" s="7" t="str">
        <f>IF(AND(ISNUMBER('IP Rules'!R380),'IP Rules'!R380&gt;=0,'IP Rules'!R380&lt;=65535),"GOOD","BAD")</f>
        <v>BAD</v>
      </c>
      <c r="ET380" s="7" t="str">
        <f>IF(OR(AND(ISNUMBER('IP Rules'!T380),'IP Rules'!T380&gt;=1,'IP Rules'!T380&lt;=65535,'IP Rules'!R380&lt;'IP Rules'!T380),'IP Rules'!T380=""),"GOOD","BAD")</f>
        <v>GOOD</v>
      </c>
      <c r="EU380" s="9" t="str">
        <f t="shared" si="623"/>
        <v/>
      </c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</row>
    <row r="381" spans="1:211" ht="15.75" thickBot="1">
      <c r="A381" s="2"/>
      <c r="B381" s="6">
        <f t="shared" si="713"/>
        <v>371</v>
      </c>
      <c r="C381" s="2"/>
      <c r="D381" s="48" t="str">
        <f>IF(ISBLANK('IP Rules'!H381),"",'IP Rules'!H381)</f>
        <v/>
      </c>
      <c r="E381" s="52" t="str">
        <f t="shared" si="629"/>
        <v/>
      </c>
      <c r="F381" s="52" t="str">
        <f t="shared" si="630"/>
        <v/>
      </c>
      <c r="G381" s="52" t="str">
        <f t="shared" si="631"/>
        <v/>
      </c>
      <c r="H381" s="52" t="str">
        <f t="shared" si="632"/>
        <v/>
      </c>
      <c r="I381" s="52" t="str">
        <f t="shared" si="633"/>
        <v/>
      </c>
      <c r="J381" s="52" t="str">
        <f t="shared" si="634"/>
        <v/>
      </c>
      <c r="K381" s="52" t="str">
        <f t="shared" si="635"/>
        <v/>
      </c>
      <c r="L381" s="52" t="str">
        <f t="shared" si="636"/>
        <v/>
      </c>
      <c r="M381" s="2"/>
      <c r="N381" s="52" t="str">
        <f t="shared" si="637"/>
        <v/>
      </c>
      <c r="O381" s="2"/>
      <c r="P381" s="103" t="str">
        <f>IF(UPPER('IP Rules'!H381)="ANY","",IF(LEN(TRIM('IP Rules'!J381))=0,"",'IP Rules'!J381))</f>
        <v/>
      </c>
      <c r="Q381" s="7" t="str">
        <f t="shared" si="638"/>
        <v/>
      </c>
      <c r="R381" s="109" t="str">
        <f t="shared" si="639"/>
        <v>MISSING</v>
      </c>
      <c r="S381" s="109" t="str">
        <f t="shared" si="640"/>
        <v>MISSING</v>
      </c>
      <c r="T381" s="109" t="str">
        <f t="shared" si="641"/>
        <v>MISSING</v>
      </c>
      <c r="U381" s="110" t="str">
        <f t="shared" si="642"/>
        <v>ERROR</v>
      </c>
      <c r="V381" s="111" t="str">
        <f t="shared" si="643"/>
        <v>ERROR</v>
      </c>
      <c r="W381" s="111" t="str">
        <f t="shared" si="644"/>
        <v>ERROR</v>
      </c>
      <c r="X381" s="111" t="str">
        <f t="shared" si="645"/>
        <v>ERROR</v>
      </c>
      <c r="Y381" s="109" t="str">
        <f t="shared" si="646"/>
        <v>ERROR</v>
      </c>
      <c r="Z381" s="110" t="str">
        <f t="shared" si="647"/>
        <v>ERROR</v>
      </c>
      <c r="AA381" s="109" t="str">
        <f t="shared" si="648"/>
        <v>ERROR</v>
      </c>
      <c r="AB381" s="109" t="str">
        <f t="shared" si="649"/>
        <v>ERROR</v>
      </c>
      <c r="AC381" s="109" t="str">
        <f t="shared" si="650"/>
        <v>ERROR</v>
      </c>
      <c r="AD381" s="109" t="str">
        <f t="shared" si="651"/>
        <v>ERROR</v>
      </c>
      <c r="AE381" s="110" t="str">
        <f t="shared" si="652"/>
        <v>ERROR</v>
      </c>
      <c r="AF381" s="7" t="str">
        <f t="shared" si="653"/>
        <v/>
      </c>
      <c r="AG381" s="104" t="str">
        <f t="shared" si="654"/>
        <v/>
      </c>
      <c r="AH381" s="104" t="str">
        <f t="shared" si="655"/>
        <v/>
      </c>
      <c r="AI381" s="104" t="str">
        <f t="shared" si="656"/>
        <v/>
      </c>
      <c r="AJ381" s="114" t="str">
        <f>IF(AND(Q381&lt;&gt;"ERROR",UPPER('IP Rules'!D381)="GLOBAL",UPPER(N381)="ANY"),"All_IPs","")</f>
        <v/>
      </c>
      <c r="AK381" s="114" t="str">
        <f>IF(AND(Q381&lt;&gt;"ERROR",UPPER('IP Rules'!D381)="NATIONAL",UPPER(N381)="ANY"),"GRP_ALL_CNSP_SUBNETS","")</f>
        <v/>
      </c>
      <c r="AL381" s="104" t="str">
        <f>IF(LEN(TRIM(D381))=0,"",IF(AND(Q381&lt;&gt;"ERROR",UPPER('IP Rules'!H381)&lt;&gt;"ANY"),AI381&amp;N381&amp;"_"&amp;AG381,""))</f>
        <v/>
      </c>
      <c r="AM381" s="109" t="str">
        <f t="shared" si="657"/>
        <v>FAILED CHECKS</v>
      </c>
      <c r="AN381" s="2"/>
      <c r="AO381" s="62" t="str">
        <f t="shared" si="624"/>
        <v/>
      </c>
      <c r="AP381" s="26"/>
      <c r="AQ381" s="62" t="str">
        <f t="shared" si="658"/>
        <v/>
      </c>
      <c r="AR381" s="26"/>
      <c r="AS381" s="6">
        <f>'IP Rules'!F381</f>
        <v>0</v>
      </c>
      <c r="AT381" s="2"/>
      <c r="AU381" s="6">
        <f t="shared" si="659"/>
        <v>371</v>
      </c>
      <c r="AV381" s="2"/>
      <c r="AW381" s="46" t="str">
        <f>IF(ISBLANK('IP Rules'!L381),"",'IP Rules'!L381)</f>
        <v/>
      </c>
      <c r="AX381" s="2"/>
      <c r="AY381" s="52" t="str">
        <f t="shared" si="660"/>
        <v/>
      </c>
      <c r="AZ381" s="52" t="str">
        <f t="shared" si="661"/>
        <v/>
      </c>
      <c r="BA381" s="52" t="str">
        <f t="shared" si="662"/>
        <v/>
      </c>
      <c r="BB381" s="52" t="str">
        <f t="shared" si="663"/>
        <v/>
      </c>
      <c r="BC381" s="52" t="str">
        <f t="shared" si="664"/>
        <v/>
      </c>
      <c r="BD381" s="52" t="str">
        <f t="shared" si="665"/>
        <v/>
      </c>
      <c r="BE381" s="52" t="str">
        <f t="shared" si="666"/>
        <v/>
      </c>
      <c r="BF381" s="52" t="str">
        <f t="shared" si="667"/>
        <v/>
      </c>
      <c r="BG381" s="52" t="str">
        <f t="shared" si="668"/>
        <v/>
      </c>
      <c r="BH381" s="2"/>
      <c r="BI381" s="103" t="str">
        <f>IF(ISBLANK('IP Rules'!N381),"",'IP Rules'!N381)</f>
        <v/>
      </c>
      <c r="BJ381" s="110" t="str">
        <f t="shared" si="717"/>
        <v/>
      </c>
      <c r="BK381" s="109" t="str">
        <f t="shared" si="718"/>
        <v>MISSING</v>
      </c>
      <c r="BL381" s="109" t="str">
        <f t="shared" si="719"/>
        <v>MISSING</v>
      </c>
      <c r="BM381" s="109" t="str">
        <f t="shared" si="720"/>
        <v>MISSING</v>
      </c>
      <c r="BN381" s="110" t="str">
        <f t="shared" si="721"/>
        <v>ERROR</v>
      </c>
      <c r="BO381" s="111" t="str">
        <f t="shared" si="722"/>
        <v>ERROR</v>
      </c>
      <c r="BP381" s="111" t="str">
        <f t="shared" si="723"/>
        <v>ERROR</v>
      </c>
      <c r="BQ381" s="111" t="str">
        <f t="shared" si="724"/>
        <v>ERROR</v>
      </c>
      <c r="BR381" s="109" t="str">
        <f t="shared" si="725"/>
        <v>ERROR</v>
      </c>
      <c r="BS381" s="110" t="str">
        <f t="shared" si="726"/>
        <v>ERROR</v>
      </c>
      <c r="BT381" s="109" t="str">
        <f t="shared" si="669"/>
        <v>ERROR</v>
      </c>
      <c r="BU381" s="109" t="str">
        <f t="shared" si="670"/>
        <v>ERROR</v>
      </c>
      <c r="BV381" s="109" t="str">
        <f t="shared" si="671"/>
        <v>ERROR</v>
      </c>
      <c r="BW381" s="109" t="str">
        <f t="shared" si="672"/>
        <v>ERROR</v>
      </c>
      <c r="BX381" s="110" t="str">
        <f t="shared" si="727"/>
        <v>ERROR</v>
      </c>
      <c r="BY381" s="110" t="str">
        <f t="shared" si="715"/>
        <v/>
      </c>
      <c r="BZ381" s="117" t="str">
        <f t="shared" si="673"/>
        <v>OK</v>
      </c>
      <c r="CA381" s="104" t="str">
        <f t="shared" si="728"/>
        <v/>
      </c>
      <c r="CB381" s="104" t="str">
        <f t="shared" si="729"/>
        <v/>
      </c>
      <c r="CC381" s="104" t="str">
        <f t="shared" si="730"/>
        <v/>
      </c>
      <c r="CD381" s="109" t="str">
        <f t="shared" si="674"/>
        <v>FAILED CHECKS</v>
      </c>
      <c r="CE381" s="22"/>
      <c r="CF381" s="116" t="str">
        <f t="shared" si="731"/>
        <v>ERROR</v>
      </c>
      <c r="CG381" s="116" t="str">
        <f t="shared" si="732"/>
        <v>-</v>
      </c>
      <c r="CH381" s="116" t="str">
        <f t="shared" si="733"/>
        <v>-</v>
      </c>
      <c r="CI381" s="116" t="str">
        <f t="shared" si="734"/>
        <v>-</v>
      </c>
      <c r="CJ381" s="116">
        <f t="shared" si="675"/>
        <v>0</v>
      </c>
      <c r="CK381" s="116">
        <f t="shared" si="676"/>
        <v>0</v>
      </c>
      <c r="CL381" s="116">
        <f t="shared" si="677"/>
        <v>0</v>
      </c>
      <c r="CM381" s="116">
        <f t="shared" si="678"/>
        <v>0</v>
      </c>
      <c r="CN381" s="116">
        <f t="shared" si="679"/>
        <v>0</v>
      </c>
      <c r="CO381" s="116">
        <f t="shared" si="680"/>
        <v>0</v>
      </c>
      <c r="CP381" s="116">
        <f t="shared" si="681"/>
        <v>0</v>
      </c>
      <c r="CQ381" s="116">
        <f t="shared" si="682"/>
        <v>0</v>
      </c>
      <c r="CR381" s="116">
        <f t="shared" si="683"/>
        <v>0</v>
      </c>
      <c r="CS381" s="116">
        <f t="shared" si="684"/>
        <v>0</v>
      </c>
      <c r="CT381" s="116">
        <f t="shared" si="685"/>
        <v>0</v>
      </c>
      <c r="CU381" s="116">
        <f t="shared" si="686"/>
        <v>0</v>
      </c>
      <c r="CV381" s="116">
        <f t="shared" si="687"/>
        <v>0</v>
      </c>
      <c r="CW381" s="116">
        <f t="shared" si="688"/>
        <v>0</v>
      </c>
      <c r="CX381" s="116">
        <f t="shared" si="689"/>
        <v>0</v>
      </c>
      <c r="CY381" s="116">
        <f t="shared" si="690"/>
        <v>0</v>
      </c>
      <c r="CZ381" s="116">
        <f t="shared" si="691"/>
        <v>0</v>
      </c>
      <c r="DA381" s="116">
        <f t="shared" si="692"/>
        <v>0</v>
      </c>
      <c r="DB381" s="116">
        <f t="shared" si="693"/>
        <v>0</v>
      </c>
      <c r="DC381" s="116">
        <f t="shared" si="694"/>
        <v>0</v>
      </c>
      <c r="DD381" s="116">
        <f t="shared" si="695"/>
        <v>0</v>
      </c>
      <c r="DE381" s="116">
        <f t="shared" si="696"/>
        <v>0</v>
      </c>
      <c r="DF381" s="116">
        <f t="shared" si="697"/>
        <v>0</v>
      </c>
      <c r="DG381" s="116">
        <f t="shared" si="698"/>
        <v>0</v>
      </c>
      <c r="DH381" s="116">
        <f t="shared" si="699"/>
        <v>0</v>
      </c>
      <c r="DI381" s="116">
        <f t="shared" si="700"/>
        <v>0</v>
      </c>
      <c r="DJ381" s="116">
        <f t="shared" si="701"/>
        <v>0</v>
      </c>
      <c r="DK381" s="116">
        <f t="shared" si="702"/>
        <v>0</v>
      </c>
      <c r="DL381" s="116">
        <f t="shared" si="703"/>
        <v>0</v>
      </c>
      <c r="DM381" s="116">
        <f t="shared" si="704"/>
        <v>0</v>
      </c>
      <c r="DN381" s="116">
        <f t="shared" si="705"/>
        <v>0</v>
      </c>
      <c r="DO381" s="116">
        <f t="shared" si="706"/>
        <v>0</v>
      </c>
      <c r="DP381" s="116">
        <f t="shared" si="707"/>
        <v>0</v>
      </c>
      <c r="DQ381" s="116">
        <f t="shared" si="708"/>
        <v>0</v>
      </c>
      <c r="DR381" s="116">
        <f t="shared" si="709"/>
        <v>0</v>
      </c>
      <c r="DS381" s="116">
        <f t="shared" si="710"/>
        <v>0</v>
      </c>
      <c r="DT381" s="116">
        <f t="shared" si="716"/>
        <v>0</v>
      </c>
      <c r="DU381" s="116">
        <f t="shared" si="711"/>
        <v>0</v>
      </c>
      <c r="DV381" s="116">
        <f t="shared" si="735"/>
        <v>0</v>
      </c>
      <c r="DW381" s="116">
        <f t="shared" si="736"/>
        <v>0</v>
      </c>
      <c r="DX381" s="114" t="b">
        <f t="shared" si="625"/>
        <v>0</v>
      </c>
      <c r="DY381" s="116" t="str">
        <f t="shared" si="712"/>
        <v>FAILED CHECKS</v>
      </c>
      <c r="DZ381" s="2"/>
      <c r="EA381" s="105" t="str">
        <f t="shared" si="626"/>
        <v/>
      </c>
      <c r="EB381" s="2"/>
      <c r="EC381" s="105" t="str">
        <f t="shared" si="627"/>
        <v/>
      </c>
      <c r="ED381" s="2"/>
      <c r="EE381" s="105" t="str">
        <f t="shared" si="628"/>
        <v/>
      </c>
      <c r="EF381" s="2"/>
      <c r="EG381" s="6">
        <f t="shared" si="714"/>
        <v>371</v>
      </c>
      <c r="EH381" s="2"/>
      <c r="EI381" s="29" t="str">
        <f>IF(ISBLANK('IP Rules'!P381),"",'IP Rules'!P381)</f>
        <v/>
      </c>
      <c r="EJ381" s="2"/>
      <c r="EK381" s="29" t="str">
        <f>IF(ISBLANK('IP Rules'!R381),"",'IP Rules'!R381)</f>
        <v/>
      </c>
      <c r="EL381" s="2"/>
      <c r="EM381" s="29" t="str">
        <f>IF(ISBLANK('IP Rules'!T381),"",'IP Rules'!T381)</f>
        <v/>
      </c>
      <c r="EN381" s="2"/>
      <c r="EO381" s="7" t="str">
        <f t="shared" ref="EO381:EO444" si="737">IF(EI381&lt;&gt;"","YES","NO")</f>
        <v>NO</v>
      </c>
      <c r="EP381" s="7" t="str">
        <f t="shared" ref="EP381:EP444" si="738">IF(LEN(TRIM(EM381))=0,"NO","YES")</f>
        <v>NO</v>
      </c>
      <c r="EQ381" s="7" t="str">
        <f t="shared" ref="EQ381:EQ444" si="739">IF(AND(EO381="YES",EP381="NO"),EI381&amp;"-"&amp;EK381,"")</f>
        <v/>
      </c>
      <c r="ER381" s="7" t="str">
        <f t="shared" ref="ER381:ER444" si="740">IF(AND(EO381="YES",EP381="YES"),EI381&amp;"-"&amp;EK381&amp;"-"&amp;EM381,"")</f>
        <v/>
      </c>
      <c r="ES381" s="7" t="str">
        <f>IF(AND(ISNUMBER('IP Rules'!R381),'IP Rules'!R381&gt;=0,'IP Rules'!R381&lt;=65535),"GOOD","BAD")</f>
        <v>BAD</v>
      </c>
      <c r="ET381" s="7" t="str">
        <f>IF(OR(AND(ISNUMBER('IP Rules'!T381),'IP Rules'!T381&gt;=1,'IP Rules'!T381&lt;=65535,'IP Rules'!R381&lt;'IP Rules'!T381),'IP Rules'!T381=""),"GOOD","BAD")</f>
        <v>GOOD</v>
      </c>
      <c r="EU381" s="9" t="str">
        <f t="shared" ref="EU381:EU444" si="741">EQ381&amp;ER381</f>
        <v/>
      </c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</row>
    <row r="382" spans="1:211" ht="15.75" thickBot="1">
      <c r="A382" s="2"/>
      <c r="B382" s="6">
        <f t="shared" si="713"/>
        <v>372</v>
      </c>
      <c r="C382" s="2"/>
      <c r="D382" s="48" t="str">
        <f>IF(ISBLANK('IP Rules'!H382),"",'IP Rules'!H382)</f>
        <v/>
      </c>
      <c r="E382" s="52" t="str">
        <f t="shared" si="629"/>
        <v/>
      </c>
      <c r="F382" s="52" t="str">
        <f t="shared" si="630"/>
        <v/>
      </c>
      <c r="G382" s="52" t="str">
        <f t="shared" si="631"/>
        <v/>
      </c>
      <c r="H382" s="52" t="str">
        <f t="shared" si="632"/>
        <v/>
      </c>
      <c r="I382" s="52" t="str">
        <f t="shared" si="633"/>
        <v/>
      </c>
      <c r="J382" s="52" t="str">
        <f t="shared" si="634"/>
        <v/>
      </c>
      <c r="K382" s="52" t="str">
        <f t="shared" si="635"/>
        <v/>
      </c>
      <c r="L382" s="52" t="str">
        <f t="shared" si="636"/>
        <v/>
      </c>
      <c r="M382" s="2"/>
      <c r="N382" s="52" t="str">
        <f t="shared" si="637"/>
        <v/>
      </c>
      <c r="O382" s="2"/>
      <c r="P382" s="103" t="str">
        <f>IF(UPPER('IP Rules'!H382)="ANY","",IF(LEN(TRIM('IP Rules'!J382))=0,"",'IP Rules'!J382))</f>
        <v/>
      </c>
      <c r="Q382" s="7" t="str">
        <f t="shared" si="638"/>
        <v/>
      </c>
      <c r="R382" s="109" t="str">
        <f t="shared" si="639"/>
        <v>MISSING</v>
      </c>
      <c r="S382" s="109" t="str">
        <f t="shared" si="640"/>
        <v>MISSING</v>
      </c>
      <c r="T382" s="109" t="str">
        <f t="shared" si="641"/>
        <v>MISSING</v>
      </c>
      <c r="U382" s="110" t="str">
        <f t="shared" si="642"/>
        <v>ERROR</v>
      </c>
      <c r="V382" s="111" t="str">
        <f t="shared" si="643"/>
        <v>ERROR</v>
      </c>
      <c r="W382" s="111" t="str">
        <f t="shared" si="644"/>
        <v>ERROR</v>
      </c>
      <c r="X382" s="111" t="str">
        <f t="shared" si="645"/>
        <v>ERROR</v>
      </c>
      <c r="Y382" s="109" t="str">
        <f t="shared" si="646"/>
        <v>ERROR</v>
      </c>
      <c r="Z382" s="110" t="str">
        <f t="shared" si="647"/>
        <v>ERROR</v>
      </c>
      <c r="AA382" s="109" t="str">
        <f t="shared" si="648"/>
        <v>ERROR</v>
      </c>
      <c r="AB382" s="109" t="str">
        <f t="shared" si="649"/>
        <v>ERROR</v>
      </c>
      <c r="AC382" s="109" t="str">
        <f t="shared" si="650"/>
        <v>ERROR</v>
      </c>
      <c r="AD382" s="109" t="str">
        <f t="shared" si="651"/>
        <v>ERROR</v>
      </c>
      <c r="AE382" s="110" t="str">
        <f t="shared" si="652"/>
        <v>ERROR</v>
      </c>
      <c r="AF382" s="7" t="str">
        <f t="shared" si="653"/>
        <v/>
      </c>
      <c r="AG382" s="104" t="str">
        <f t="shared" si="654"/>
        <v/>
      </c>
      <c r="AH382" s="104" t="str">
        <f t="shared" si="655"/>
        <v/>
      </c>
      <c r="AI382" s="104" t="str">
        <f t="shared" si="656"/>
        <v/>
      </c>
      <c r="AJ382" s="114" t="str">
        <f>IF(AND(Q382&lt;&gt;"ERROR",UPPER('IP Rules'!D382)="GLOBAL",UPPER(N382)="ANY"),"All_IPs","")</f>
        <v/>
      </c>
      <c r="AK382" s="114" t="str">
        <f>IF(AND(Q382&lt;&gt;"ERROR",UPPER('IP Rules'!D382)="NATIONAL",UPPER(N382)="ANY"),"GRP_ALL_CNSP_SUBNETS","")</f>
        <v/>
      </c>
      <c r="AL382" s="104" t="str">
        <f>IF(LEN(TRIM(D382))=0,"",IF(AND(Q382&lt;&gt;"ERROR",UPPER('IP Rules'!H382)&lt;&gt;"ANY"),AI382&amp;N382&amp;"_"&amp;AG382,""))</f>
        <v/>
      </c>
      <c r="AM382" s="109" t="str">
        <f t="shared" si="657"/>
        <v>FAILED CHECKS</v>
      </c>
      <c r="AN382" s="2"/>
      <c r="AO382" s="62" t="str">
        <f t="shared" si="624"/>
        <v/>
      </c>
      <c r="AP382" s="26"/>
      <c r="AQ382" s="62" t="str">
        <f t="shared" si="658"/>
        <v/>
      </c>
      <c r="AR382" s="26"/>
      <c r="AS382" s="6">
        <f>'IP Rules'!F382</f>
        <v>0</v>
      </c>
      <c r="AT382" s="2"/>
      <c r="AU382" s="6">
        <f t="shared" si="659"/>
        <v>372</v>
      </c>
      <c r="AV382" s="2"/>
      <c r="AW382" s="46" t="str">
        <f>IF(ISBLANK('IP Rules'!L382),"",'IP Rules'!L382)</f>
        <v/>
      </c>
      <c r="AX382" s="2"/>
      <c r="AY382" s="52" t="str">
        <f t="shared" si="660"/>
        <v/>
      </c>
      <c r="AZ382" s="52" t="str">
        <f t="shared" si="661"/>
        <v/>
      </c>
      <c r="BA382" s="52" t="str">
        <f t="shared" si="662"/>
        <v/>
      </c>
      <c r="BB382" s="52" t="str">
        <f t="shared" si="663"/>
        <v/>
      </c>
      <c r="BC382" s="52" t="str">
        <f t="shared" si="664"/>
        <v/>
      </c>
      <c r="BD382" s="52" t="str">
        <f t="shared" si="665"/>
        <v/>
      </c>
      <c r="BE382" s="52" t="str">
        <f t="shared" si="666"/>
        <v/>
      </c>
      <c r="BF382" s="52" t="str">
        <f t="shared" si="667"/>
        <v/>
      </c>
      <c r="BG382" s="52" t="str">
        <f t="shared" si="668"/>
        <v/>
      </c>
      <c r="BH382" s="2"/>
      <c r="BI382" s="103" t="str">
        <f>IF(ISBLANK('IP Rules'!N382),"",'IP Rules'!N382)</f>
        <v/>
      </c>
      <c r="BJ382" s="110" t="str">
        <f t="shared" si="717"/>
        <v/>
      </c>
      <c r="BK382" s="109" t="str">
        <f t="shared" si="718"/>
        <v>MISSING</v>
      </c>
      <c r="BL382" s="109" t="str">
        <f t="shared" si="719"/>
        <v>MISSING</v>
      </c>
      <c r="BM382" s="109" t="str">
        <f t="shared" si="720"/>
        <v>MISSING</v>
      </c>
      <c r="BN382" s="110" t="str">
        <f t="shared" si="721"/>
        <v>ERROR</v>
      </c>
      <c r="BO382" s="111" t="str">
        <f t="shared" si="722"/>
        <v>ERROR</v>
      </c>
      <c r="BP382" s="111" t="str">
        <f t="shared" si="723"/>
        <v>ERROR</v>
      </c>
      <c r="BQ382" s="111" t="str">
        <f t="shared" si="724"/>
        <v>ERROR</v>
      </c>
      <c r="BR382" s="109" t="str">
        <f t="shared" si="725"/>
        <v>ERROR</v>
      </c>
      <c r="BS382" s="110" t="str">
        <f t="shared" si="726"/>
        <v>ERROR</v>
      </c>
      <c r="BT382" s="109" t="str">
        <f t="shared" si="669"/>
        <v>ERROR</v>
      </c>
      <c r="BU382" s="109" t="str">
        <f t="shared" si="670"/>
        <v>ERROR</v>
      </c>
      <c r="BV382" s="109" t="str">
        <f t="shared" si="671"/>
        <v>ERROR</v>
      </c>
      <c r="BW382" s="109" t="str">
        <f t="shared" si="672"/>
        <v>ERROR</v>
      </c>
      <c r="BX382" s="110" t="str">
        <f t="shared" si="727"/>
        <v>ERROR</v>
      </c>
      <c r="BY382" s="110" t="str">
        <f t="shared" si="715"/>
        <v/>
      </c>
      <c r="BZ382" s="117" t="str">
        <f t="shared" si="673"/>
        <v>OK</v>
      </c>
      <c r="CA382" s="104" t="str">
        <f t="shared" si="728"/>
        <v/>
      </c>
      <c r="CB382" s="104" t="str">
        <f t="shared" si="729"/>
        <v/>
      </c>
      <c r="CC382" s="104" t="str">
        <f t="shared" si="730"/>
        <v/>
      </c>
      <c r="CD382" s="109" t="str">
        <f t="shared" si="674"/>
        <v>FAILED CHECKS</v>
      </c>
      <c r="CE382" s="22"/>
      <c r="CF382" s="116" t="str">
        <f t="shared" si="731"/>
        <v>ERROR</v>
      </c>
      <c r="CG382" s="116" t="str">
        <f t="shared" si="732"/>
        <v>-</v>
      </c>
      <c r="CH382" s="116" t="str">
        <f t="shared" si="733"/>
        <v>-</v>
      </c>
      <c r="CI382" s="116" t="str">
        <f t="shared" si="734"/>
        <v>-</v>
      </c>
      <c r="CJ382" s="116">
        <f t="shared" si="675"/>
        <v>0</v>
      </c>
      <c r="CK382" s="116">
        <f t="shared" si="676"/>
        <v>0</v>
      </c>
      <c r="CL382" s="116">
        <f t="shared" si="677"/>
        <v>0</v>
      </c>
      <c r="CM382" s="116">
        <f t="shared" si="678"/>
        <v>0</v>
      </c>
      <c r="CN382" s="116">
        <f t="shared" si="679"/>
        <v>0</v>
      </c>
      <c r="CO382" s="116">
        <f t="shared" si="680"/>
        <v>0</v>
      </c>
      <c r="CP382" s="116">
        <f t="shared" si="681"/>
        <v>0</v>
      </c>
      <c r="CQ382" s="116">
        <f t="shared" si="682"/>
        <v>0</v>
      </c>
      <c r="CR382" s="116">
        <f t="shared" si="683"/>
        <v>0</v>
      </c>
      <c r="CS382" s="116">
        <f t="shared" si="684"/>
        <v>0</v>
      </c>
      <c r="CT382" s="116">
        <f t="shared" si="685"/>
        <v>0</v>
      </c>
      <c r="CU382" s="116">
        <f t="shared" si="686"/>
        <v>0</v>
      </c>
      <c r="CV382" s="116">
        <f t="shared" si="687"/>
        <v>0</v>
      </c>
      <c r="CW382" s="116">
        <f t="shared" si="688"/>
        <v>0</v>
      </c>
      <c r="CX382" s="116">
        <f t="shared" si="689"/>
        <v>0</v>
      </c>
      <c r="CY382" s="116">
        <f t="shared" si="690"/>
        <v>0</v>
      </c>
      <c r="CZ382" s="116">
        <f t="shared" si="691"/>
        <v>0</v>
      </c>
      <c r="DA382" s="116">
        <f t="shared" si="692"/>
        <v>0</v>
      </c>
      <c r="DB382" s="116">
        <f t="shared" si="693"/>
        <v>0</v>
      </c>
      <c r="DC382" s="116">
        <f t="shared" si="694"/>
        <v>0</v>
      </c>
      <c r="DD382" s="116">
        <f t="shared" si="695"/>
        <v>0</v>
      </c>
      <c r="DE382" s="116">
        <f t="shared" si="696"/>
        <v>0</v>
      </c>
      <c r="DF382" s="116">
        <f t="shared" si="697"/>
        <v>0</v>
      </c>
      <c r="DG382" s="116">
        <f t="shared" si="698"/>
        <v>0</v>
      </c>
      <c r="DH382" s="116">
        <f t="shared" si="699"/>
        <v>0</v>
      </c>
      <c r="DI382" s="116">
        <f t="shared" si="700"/>
        <v>0</v>
      </c>
      <c r="DJ382" s="116">
        <f t="shared" si="701"/>
        <v>0</v>
      </c>
      <c r="DK382" s="116">
        <f t="shared" si="702"/>
        <v>0</v>
      </c>
      <c r="DL382" s="116">
        <f t="shared" si="703"/>
        <v>0</v>
      </c>
      <c r="DM382" s="116">
        <f t="shared" si="704"/>
        <v>0</v>
      </c>
      <c r="DN382" s="116">
        <f t="shared" si="705"/>
        <v>0</v>
      </c>
      <c r="DO382" s="116">
        <f t="shared" si="706"/>
        <v>0</v>
      </c>
      <c r="DP382" s="116">
        <f t="shared" si="707"/>
        <v>0</v>
      </c>
      <c r="DQ382" s="116">
        <f t="shared" si="708"/>
        <v>0</v>
      </c>
      <c r="DR382" s="116">
        <f t="shared" si="709"/>
        <v>0</v>
      </c>
      <c r="DS382" s="116">
        <f t="shared" si="710"/>
        <v>0</v>
      </c>
      <c r="DT382" s="116">
        <f t="shared" si="716"/>
        <v>0</v>
      </c>
      <c r="DU382" s="116">
        <f t="shared" si="711"/>
        <v>0</v>
      </c>
      <c r="DV382" s="116">
        <f t="shared" si="735"/>
        <v>0</v>
      </c>
      <c r="DW382" s="116">
        <f t="shared" si="736"/>
        <v>0</v>
      </c>
      <c r="DX382" s="114" t="b">
        <f t="shared" si="625"/>
        <v>0</v>
      </c>
      <c r="DY382" s="116" t="str">
        <f t="shared" si="712"/>
        <v>FAILED CHECKS</v>
      </c>
      <c r="DZ382" s="2"/>
      <c r="EA382" s="105" t="str">
        <f t="shared" si="626"/>
        <v/>
      </c>
      <c r="EB382" s="2"/>
      <c r="EC382" s="105" t="str">
        <f t="shared" si="627"/>
        <v/>
      </c>
      <c r="ED382" s="2"/>
      <c r="EE382" s="105" t="str">
        <f t="shared" si="628"/>
        <v/>
      </c>
      <c r="EF382" s="2"/>
      <c r="EG382" s="6">
        <f t="shared" si="714"/>
        <v>372</v>
      </c>
      <c r="EH382" s="2"/>
      <c r="EI382" s="29" t="str">
        <f>IF(ISBLANK('IP Rules'!P382),"",'IP Rules'!P382)</f>
        <v/>
      </c>
      <c r="EJ382" s="2"/>
      <c r="EK382" s="29" t="str">
        <f>IF(ISBLANK('IP Rules'!R382),"",'IP Rules'!R382)</f>
        <v/>
      </c>
      <c r="EL382" s="2"/>
      <c r="EM382" s="29" t="str">
        <f>IF(ISBLANK('IP Rules'!T382),"",'IP Rules'!T382)</f>
        <v/>
      </c>
      <c r="EN382" s="2"/>
      <c r="EO382" s="7" t="str">
        <f t="shared" si="737"/>
        <v>NO</v>
      </c>
      <c r="EP382" s="7" t="str">
        <f t="shared" si="738"/>
        <v>NO</v>
      </c>
      <c r="EQ382" s="7" t="str">
        <f t="shared" si="739"/>
        <v/>
      </c>
      <c r="ER382" s="7" t="str">
        <f t="shared" si="740"/>
        <v/>
      </c>
      <c r="ES382" s="7" t="str">
        <f>IF(AND(ISNUMBER('IP Rules'!R382),'IP Rules'!R382&gt;=0,'IP Rules'!R382&lt;=65535),"GOOD","BAD")</f>
        <v>BAD</v>
      </c>
      <c r="ET382" s="7" t="str">
        <f>IF(OR(AND(ISNUMBER('IP Rules'!T382),'IP Rules'!T382&gt;=1,'IP Rules'!T382&lt;=65535,'IP Rules'!R382&lt;'IP Rules'!T382),'IP Rules'!T382=""),"GOOD","BAD")</f>
        <v>GOOD</v>
      </c>
      <c r="EU382" s="9" t="str">
        <f t="shared" si="741"/>
        <v/>
      </c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</row>
    <row r="383" spans="1:211" ht="15.75" thickBot="1">
      <c r="A383" s="2"/>
      <c r="B383" s="6">
        <f t="shared" si="713"/>
        <v>373</v>
      </c>
      <c r="C383" s="2"/>
      <c r="D383" s="48" t="str">
        <f>IF(ISBLANK('IP Rules'!H383),"",'IP Rules'!H383)</f>
        <v/>
      </c>
      <c r="E383" s="52" t="str">
        <f t="shared" si="629"/>
        <v/>
      </c>
      <c r="F383" s="52" t="str">
        <f t="shared" si="630"/>
        <v/>
      </c>
      <c r="G383" s="52" t="str">
        <f t="shared" si="631"/>
        <v/>
      </c>
      <c r="H383" s="52" t="str">
        <f t="shared" si="632"/>
        <v/>
      </c>
      <c r="I383" s="52" t="str">
        <f t="shared" si="633"/>
        <v/>
      </c>
      <c r="J383" s="52" t="str">
        <f t="shared" si="634"/>
        <v/>
      </c>
      <c r="K383" s="52" t="str">
        <f t="shared" si="635"/>
        <v/>
      </c>
      <c r="L383" s="52" t="str">
        <f t="shared" si="636"/>
        <v/>
      </c>
      <c r="M383" s="2"/>
      <c r="N383" s="52" t="str">
        <f t="shared" si="637"/>
        <v/>
      </c>
      <c r="O383" s="2"/>
      <c r="P383" s="103" t="str">
        <f>IF(UPPER('IP Rules'!H383)="ANY","",IF(LEN(TRIM('IP Rules'!J383))=0,"",'IP Rules'!J383))</f>
        <v/>
      </c>
      <c r="Q383" s="7" t="str">
        <f t="shared" si="638"/>
        <v/>
      </c>
      <c r="R383" s="109" t="str">
        <f t="shared" si="639"/>
        <v>MISSING</v>
      </c>
      <c r="S383" s="109" t="str">
        <f t="shared" si="640"/>
        <v>MISSING</v>
      </c>
      <c r="T383" s="109" t="str">
        <f t="shared" si="641"/>
        <v>MISSING</v>
      </c>
      <c r="U383" s="110" t="str">
        <f t="shared" si="642"/>
        <v>ERROR</v>
      </c>
      <c r="V383" s="111" t="str">
        <f t="shared" si="643"/>
        <v>ERROR</v>
      </c>
      <c r="W383" s="111" t="str">
        <f t="shared" si="644"/>
        <v>ERROR</v>
      </c>
      <c r="X383" s="111" t="str">
        <f t="shared" si="645"/>
        <v>ERROR</v>
      </c>
      <c r="Y383" s="109" t="str">
        <f t="shared" si="646"/>
        <v>ERROR</v>
      </c>
      <c r="Z383" s="110" t="str">
        <f t="shared" si="647"/>
        <v>ERROR</v>
      </c>
      <c r="AA383" s="109" t="str">
        <f t="shared" si="648"/>
        <v>ERROR</v>
      </c>
      <c r="AB383" s="109" t="str">
        <f t="shared" si="649"/>
        <v>ERROR</v>
      </c>
      <c r="AC383" s="109" t="str">
        <f t="shared" si="650"/>
        <v>ERROR</v>
      </c>
      <c r="AD383" s="109" t="str">
        <f t="shared" si="651"/>
        <v>ERROR</v>
      </c>
      <c r="AE383" s="110" t="str">
        <f t="shared" si="652"/>
        <v>ERROR</v>
      </c>
      <c r="AF383" s="7" t="str">
        <f t="shared" si="653"/>
        <v/>
      </c>
      <c r="AG383" s="104" t="str">
        <f t="shared" si="654"/>
        <v/>
      </c>
      <c r="AH383" s="104" t="str">
        <f t="shared" si="655"/>
        <v/>
      </c>
      <c r="AI383" s="104" t="str">
        <f t="shared" si="656"/>
        <v/>
      </c>
      <c r="AJ383" s="114" t="str">
        <f>IF(AND(Q383&lt;&gt;"ERROR",UPPER('IP Rules'!D383)="GLOBAL",UPPER(N383)="ANY"),"All_IPs","")</f>
        <v/>
      </c>
      <c r="AK383" s="114" t="str">
        <f>IF(AND(Q383&lt;&gt;"ERROR",UPPER('IP Rules'!D383)="NATIONAL",UPPER(N383)="ANY"),"GRP_ALL_CNSP_SUBNETS","")</f>
        <v/>
      </c>
      <c r="AL383" s="104" t="str">
        <f>IF(LEN(TRIM(D383))=0,"",IF(AND(Q383&lt;&gt;"ERROR",UPPER('IP Rules'!H383)&lt;&gt;"ANY"),AI383&amp;N383&amp;"_"&amp;AG383,""))</f>
        <v/>
      </c>
      <c r="AM383" s="109" t="str">
        <f t="shared" si="657"/>
        <v>FAILED CHECKS</v>
      </c>
      <c r="AN383" s="2"/>
      <c r="AO383" s="62" t="str">
        <f t="shared" si="624"/>
        <v/>
      </c>
      <c r="AP383" s="26"/>
      <c r="AQ383" s="62" t="str">
        <f t="shared" si="658"/>
        <v/>
      </c>
      <c r="AR383" s="26"/>
      <c r="AS383" s="6">
        <f>'IP Rules'!F383</f>
        <v>0</v>
      </c>
      <c r="AT383" s="2"/>
      <c r="AU383" s="6">
        <f t="shared" si="659"/>
        <v>373</v>
      </c>
      <c r="AV383" s="2"/>
      <c r="AW383" s="46" t="str">
        <f>IF(ISBLANK('IP Rules'!L383),"",'IP Rules'!L383)</f>
        <v/>
      </c>
      <c r="AX383" s="2"/>
      <c r="AY383" s="52" t="str">
        <f t="shared" si="660"/>
        <v/>
      </c>
      <c r="AZ383" s="52" t="str">
        <f t="shared" si="661"/>
        <v/>
      </c>
      <c r="BA383" s="52" t="str">
        <f t="shared" si="662"/>
        <v/>
      </c>
      <c r="BB383" s="52" t="str">
        <f t="shared" si="663"/>
        <v/>
      </c>
      <c r="BC383" s="52" t="str">
        <f t="shared" si="664"/>
        <v/>
      </c>
      <c r="BD383" s="52" t="str">
        <f t="shared" si="665"/>
        <v/>
      </c>
      <c r="BE383" s="52" t="str">
        <f t="shared" si="666"/>
        <v/>
      </c>
      <c r="BF383" s="52" t="str">
        <f t="shared" si="667"/>
        <v/>
      </c>
      <c r="BG383" s="52" t="str">
        <f t="shared" si="668"/>
        <v/>
      </c>
      <c r="BH383" s="2"/>
      <c r="BI383" s="103" t="str">
        <f>IF(ISBLANK('IP Rules'!N383),"",'IP Rules'!N383)</f>
        <v/>
      </c>
      <c r="BJ383" s="110" t="str">
        <f t="shared" si="717"/>
        <v/>
      </c>
      <c r="BK383" s="109" t="str">
        <f t="shared" si="718"/>
        <v>MISSING</v>
      </c>
      <c r="BL383" s="109" t="str">
        <f t="shared" si="719"/>
        <v>MISSING</v>
      </c>
      <c r="BM383" s="109" t="str">
        <f t="shared" si="720"/>
        <v>MISSING</v>
      </c>
      <c r="BN383" s="110" t="str">
        <f t="shared" si="721"/>
        <v>ERROR</v>
      </c>
      <c r="BO383" s="111" t="str">
        <f t="shared" si="722"/>
        <v>ERROR</v>
      </c>
      <c r="BP383" s="111" t="str">
        <f t="shared" si="723"/>
        <v>ERROR</v>
      </c>
      <c r="BQ383" s="111" t="str">
        <f t="shared" si="724"/>
        <v>ERROR</v>
      </c>
      <c r="BR383" s="109" t="str">
        <f t="shared" si="725"/>
        <v>ERROR</v>
      </c>
      <c r="BS383" s="110" t="str">
        <f t="shared" si="726"/>
        <v>ERROR</v>
      </c>
      <c r="BT383" s="109" t="str">
        <f t="shared" si="669"/>
        <v>ERROR</v>
      </c>
      <c r="BU383" s="109" t="str">
        <f t="shared" si="670"/>
        <v>ERROR</v>
      </c>
      <c r="BV383" s="109" t="str">
        <f t="shared" si="671"/>
        <v>ERROR</v>
      </c>
      <c r="BW383" s="109" t="str">
        <f t="shared" si="672"/>
        <v>ERROR</v>
      </c>
      <c r="BX383" s="110" t="str">
        <f t="shared" si="727"/>
        <v>ERROR</v>
      </c>
      <c r="BY383" s="110" t="str">
        <f t="shared" si="715"/>
        <v/>
      </c>
      <c r="BZ383" s="117" t="str">
        <f t="shared" si="673"/>
        <v>OK</v>
      </c>
      <c r="CA383" s="104" t="str">
        <f t="shared" si="728"/>
        <v/>
      </c>
      <c r="CB383" s="104" t="str">
        <f t="shared" si="729"/>
        <v/>
      </c>
      <c r="CC383" s="104" t="str">
        <f t="shared" si="730"/>
        <v/>
      </c>
      <c r="CD383" s="109" t="str">
        <f t="shared" si="674"/>
        <v>FAILED CHECKS</v>
      </c>
      <c r="CE383" s="22"/>
      <c r="CF383" s="116" t="str">
        <f t="shared" si="731"/>
        <v>ERROR</v>
      </c>
      <c r="CG383" s="116" t="str">
        <f t="shared" si="732"/>
        <v>-</v>
      </c>
      <c r="CH383" s="116" t="str">
        <f t="shared" si="733"/>
        <v>-</v>
      </c>
      <c r="CI383" s="116" t="str">
        <f t="shared" si="734"/>
        <v>-</v>
      </c>
      <c r="CJ383" s="116">
        <f t="shared" si="675"/>
        <v>0</v>
      </c>
      <c r="CK383" s="116">
        <f t="shared" si="676"/>
        <v>0</v>
      </c>
      <c r="CL383" s="116">
        <f t="shared" si="677"/>
        <v>0</v>
      </c>
      <c r="CM383" s="116">
        <f t="shared" si="678"/>
        <v>0</v>
      </c>
      <c r="CN383" s="116">
        <f t="shared" si="679"/>
        <v>0</v>
      </c>
      <c r="CO383" s="116">
        <f t="shared" si="680"/>
        <v>0</v>
      </c>
      <c r="CP383" s="116">
        <f t="shared" si="681"/>
        <v>0</v>
      </c>
      <c r="CQ383" s="116">
        <f t="shared" si="682"/>
        <v>0</v>
      </c>
      <c r="CR383" s="116">
        <f t="shared" si="683"/>
        <v>0</v>
      </c>
      <c r="CS383" s="116">
        <f t="shared" si="684"/>
        <v>0</v>
      </c>
      <c r="CT383" s="116">
        <f t="shared" si="685"/>
        <v>0</v>
      </c>
      <c r="CU383" s="116">
        <f t="shared" si="686"/>
        <v>0</v>
      </c>
      <c r="CV383" s="116">
        <f t="shared" si="687"/>
        <v>0</v>
      </c>
      <c r="CW383" s="116">
        <f t="shared" si="688"/>
        <v>0</v>
      </c>
      <c r="CX383" s="116">
        <f t="shared" si="689"/>
        <v>0</v>
      </c>
      <c r="CY383" s="116">
        <f t="shared" si="690"/>
        <v>0</v>
      </c>
      <c r="CZ383" s="116">
        <f t="shared" si="691"/>
        <v>0</v>
      </c>
      <c r="DA383" s="116">
        <f t="shared" si="692"/>
        <v>0</v>
      </c>
      <c r="DB383" s="116">
        <f t="shared" si="693"/>
        <v>0</v>
      </c>
      <c r="DC383" s="116">
        <f t="shared" si="694"/>
        <v>0</v>
      </c>
      <c r="DD383" s="116">
        <f t="shared" si="695"/>
        <v>0</v>
      </c>
      <c r="DE383" s="116">
        <f t="shared" si="696"/>
        <v>0</v>
      </c>
      <c r="DF383" s="116">
        <f t="shared" si="697"/>
        <v>0</v>
      </c>
      <c r="DG383" s="116">
        <f t="shared" si="698"/>
        <v>0</v>
      </c>
      <c r="DH383" s="116">
        <f t="shared" si="699"/>
        <v>0</v>
      </c>
      <c r="DI383" s="116">
        <f t="shared" si="700"/>
        <v>0</v>
      </c>
      <c r="DJ383" s="116">
        <f t="shared" si="701"/>
        <v>0</v>
      </c>
      <c r="DK383" s="116">
        <f t="shared" si="702"/>
        <v>0</v>
      </c>
      <c r="DL383" s="116">
        <f t="shared" si="703"/>
        <v>0</v>
      </c>
      <c r="DM383" s="116">
        <f t="shared" si="704"/>
        <v>0</v>
      </c>
      <c r="DN383" s="116">
        <f t="shared" si="705"/>
        <v>0</v>
      </c>
      <c r="DO383" s="116">
        <f t="shared" si="706"/>
        <v>0</v>
      </c>
      <c r="DP383" s="116">
        <f t="shared" si="707"/>
        <v>0</v>
      </c>
      <c r="DQ383" s="116">
        <f t="shared" si="708"/>
        <v>0</v>
      </c>
      <c r="DR383" s="116">
        <f t="shared" si="709"/>
        <v>0</v>
      </c>
      <c r="DS383" s="116">
        <f t="shared" si="710"/>
        <v>0</v>
      </c>
      <c r="DT383" s="116">
        <f t="shared" si="716"/>
        <v>0</v>
      </c>
      <c r="DU383" s="116">
        <f t="shared" si="711"/>
        <v>0</v>
      </c>
      <c r="DV383" s="116">
        <f t="shared" si="735"/>
        <v>0</v>
      </c>
      <c r="DW383" s="116">
        <f t="shared" si="736"/>
        <v>0</v>
      </c>
      <c r="DX383" s="114" t="b">
        <f t="shared" si="625"/>
        <v>0</v>
      </c>
      <c r="DY383" s="116" t="str">
        <f t="shared" si="712"/>
        <v>FAILED CHECKS</v>
      </c>
      <c r="DZ383" s="2"/>
      <c r="EA383" s="105" t="str">
        <f t="shared" si="626"/>
        <v/>
      </c>
      <c r="EB383" s="2"/>
      <c r="EC383" s="105" t="str">
        <f t="shared" si="627"/>
        <v/>
      </c>
      <c r="ED383" s="2"/>
      <c r="EE383" s="105" t="str">
        <f t="shared" si="628"/>
        <v/>
      </c>
      <c r="EF383" s="2"/>
      <c r="EG383" s="6">
        <f t="shared" si="714"/>
        <v>373</v>
      </c>
      <c r="EH383" s="2"/>
      <c r="EI383" s="29" t="str">
        <f>IF(ISBLANK('IP Rules'!P383),"",'IP Rules'!P383)</f>
        <v/>
      </c>
      <c r="EJ383" s="2"/>
      <c r="EK383" s="29" t="str">
        <f>IF(ISBLANK('IP Rules'!R383),"",'IP Rules'!R383)</f>
        <v/>
      </c>
      <c r="EL383" s="2"/>
      <c r="EM383" s="29" t="str">
        <f>IF(ISBLANK('IP Rules'!T383),"",'IP Rules'!T383)</f>
        <v/>
      </c>
      <c r="EN383" s="2"/>
      <c r="EO383" s="7" t="str">
        <f t="shared" si="737"/>
        <v>NO</v>
      </c>
      <c r="EP383" s="7" t="str">
        <f t="shared" si="738"/>
        <v>NO</v>
      </c>
      <c r="EQ383" s="7" t="str">
        <f t="shared" si="739"/>
        <v/>
      </c>
      <c r="ER383" s="7" t="str">
        <f t="shared" si="740"/>
        <v/>
      </c>
      <c r="ES383" s="7" t="str">
        <f>IF(AND(ISNUMBER('IP Rules'!R383),'IP Rules'!R383&gt;=0,'IP Rules'!R383&lt;=65535),"GOOD","BAD")</f>
        <v>BAD</v>
      </c>
      <c r="ET383" s="7" t="str">
        <f>IF(OR(AND(ISNUMBER('IP Rules'!T383),'IP Rules'!T383&gt;=1,'IP Rules'!T383&lt;=65535,'IP Rules'!R383&lt;'IP Rules'!T383),'IP Rules'!T383=""),"GOOD","BAD")</f>
        <v>GOOD</v>
      </c>
      <c r="EU383" s="9" t="str">
        <f t="shared" si="741"/>
        <v/>
      </c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</row>
    <row r="384" spans="1:211" ht="15.75" thickBot="1">
      <c r="A384" s="2"/>
      <c r="B384" s="6">
        <f t="shared" si="713"/>
        <v>374</v>
      </c>
      <c r="C384" s="2"/>
      <c r="D384" s="48" t="str">
        <f>IF(ISBLANK('IP Rules'!H384),"",'IP Rules'!H384)</f>
        <v/>
      </c>
      <c r="E384" s="52" t="str">
        <f t="shared" si="629"/>
        <v/>
      </c>
      <c r="F384" s="52" t="str">
        <f t="shared" si="630"/>
        <v/>
      </c>
      <c r="G384" s="52" t="str">
        <f t="shared" si="631"/>
        <v/>
      </c>
      <c r="H384" s="52" t="str">
        <f t="shared" si="632"/>
        <v/>
      </c>
      <c r="I384" s="52" t="str">
        <f t="shared" si="633"/>
        <v/>
      </c>
      <c r="J384" s="52" t="str">
        <f t="shared" si="634"/>
        <v/>
      </c>
      <c r="K384" s="52" t="str">
        <f t="shared" si="635"/>
        <v/>
      </c>
      <c r="L384" s="52" t="str">
        <f t="shared" si="636"/>
        <v/>
      </c>
      <c r="M384" s="2"/>
      <c r="N384" s="52" t="str">
        <f t="shared" si="637"/>
        <v/>
      </c>
      <c r="O384" s="2"/>
      <c r="P384" s="103" t="str">
        <f>IF(UPPER('IP Rules'!H384)="ANY","",IF(LEN(TRIM('IP Rules'!J384))=0,"",'IP Rules'!J384))</f>
        <v/>
      </c>
      <c r="Q384" s="7" t="str">
        <f t="shared" si="638"/>
        <v/>
      </c>
      <c r="R384" s="109" t="str">
        <f t="shared" si="639"/>
        <v>MISSING</v>
      </c>
      <c r="S384" s="109" t="str">
        <f t="shared" si="640"/>
        <v>MISSING</v>
      </c>
      <c r="T384" s="109" t="str">
        <f t="shared" si="641"/>
        <v>MISSING</v>
      </c>
      <c r="U384" s="110" t="str">
        <f t="shared" si="642"/>
        <v>ERROR</v>
      </c>
      <c r="V384" s="111" t="str">
        <f t="shared" si="643"/>
        <v>ERROR</v>
      </c>
      <c r="W384" s="111" t="str">
        <f t="shared" si="644"/>
        <v>ERROR</v>
      </c>
      <c r="X384" s="111" t="str">
        <f t="shared" si="645"/>
        <v>ERROR</v>
      </c>
      <c r="Y384" s="109" t="str">
        <f t="shared" si="646"/>
        <v>ERROR</v>
      </c>
      <c r="Z384" s="110" t="str">
        <f t="shared" si="647"/>
        <v>ERROR</v>
      </c>
      <c r="AA384" s="109" t="str">
        <f t="shared" si="648"/>
        <v>ERROR</v>
      </c>
      <c r="AB384" s="109" t="str">
        <f t="shared" si="649"/>
        <v>ERROR</v>
      </c>
      <c r="AC384" s="109" t="str">
        <f t="shared" si="650"/>
        <v>ERROR</v>
      </c>
      <c r="AD384" s="109" t="str">
        <f t="shared" si="651"/>
        <v>ERROR</v>
      </c>
      <c r="AE384" s="110" t="str">
        <f t="shared" si="652"/>
        <v>ERROR</v>
      </c>
      <c r="AF384" s="7" t="str">
        <f t="shared" si="653"/>
        <v/>
      </c>
      <c r="AG384" s="104" t="str">
        <f t="shared" si="654"/>
        <v/>
      </c>
      <c r="AH384" s="104" t="str">
        <f t="shared" si="655"/>
        <v/>
      </c>
      <c r="AI384" s="104" t="str">
        <f t="shared" si="656"/>
        <v/>
      </c>
      <c r="AJ384" s="114" t="str">
        <f>IF(AND(Q384&lt;&gt;"ERROR",UPPER('IP Rules'!D384)="GLOBAL",UPPER(N384)="ANY"),"All_IPs","")</f>
        <v/>
      </c>
      <c r="AK384" s="114" t="str">
        <f>IF(AND(Q384&lt;&gt;"ERROR",UPPER('IP Rules'!D384)="NATIONAL",UPPER(N384)="ANY"),"GRP_ALL_CNSP_SUBNETS","")</f>
        <v/>
      </c>
      <c r="AL384" s="104" t="str">
        <f>IF(LEN(TRIM(D384))=0,"",IF(AND(Q384&lt;&gt;"ERROR",UPPER('IP Rules'!H384)&lt;&gt;"ANY"),AI384&amp;N384&amp;"_"&amp;AG384,""))</f>
        <v/>
      </c>
      <c r="AM384" s="109" t="str">
        <f t="shared" si="657"/>
        <v>FAILED CHECKS</v>
      </c>
      <c r="AN384" s="2"/>
      <c r="AO384" s="62" t="str">
        <f t="shared" si="624"/>
        <v/>
      </c>
      <c r="AP384" s="26"/>
      <c r="AQ384" s="62" t="str">
        <f t="shared" si="658"/>
        <v/>
      </c>
      <c r="AR384" s="26"/>
      <c r="AS384" s="6">
        <f>'IP Rules'!F384</f>
        <v>0</v>
      </c>
      <c r="AT384" s="2"/>
      <c r="AU384" s="6">
        <f t="shared" si="659"/>
        <v>374</v>
      </c>
      <c r="AV384" s="2"/>
      <c r="AW384" s="46" t="str">
        <f>IF(ISBLANK('IP Rules'!L384),"",'IP Rules'!L384)</f>
        <v/>
      </c>
      <c r="AX384" s="2"/>
      <c r="AY384" s="52" t="str">
        <f t="shared" si="660"/>
        <v/>
      </c>
      <c r="AZ384" s="52" t="str">
        <f t="shared" si="661"/>
        <v/>
      </c>
      <c r="BA384" s="52" t="str">
        <f t="shared" si="662"/>
        <v/>
      </c>
      <c r="BB384" s="52" t="str">
        <f t="shared" si="663"/>
        <v/>
      </c>
      <c r="BC384" s="52" t="str">
        <f t="shared" si="664"/>
        <v/>
      </c>
      <c r="BD384" s="52" t="str">
        <f t="shared" si="665"/>
        <v/>
      </c>
      <c r="BE384" s="52" t="str">
        <f t="shared" si="666"/>
        <v/>
      </c>
      <c r="BF384" s="52" t="str">
        <f t="shared" si="667"/>
        <v/>
      </c>
      <c r="BG384" s="52" t="str">
        <f t="shared" si="668"/>
        <v/>
      </c>
      <c r="BH384" s="2"/>
      <c r="BI384" s="103" t="str">
        <f>IF(ISBLANK('IP Rules'!N384),"",'IP Rules'!N384)</f>
        <v/>
      </c>
      <c r="BJ384" s="110" t="str">
        <f t="shared" si="717"/>
        <v/>
      </c>
      <c r="BK384" s="109" t="str">
        <f t="shared" si="718"/>
        <v>MISSING</v>
      </c>
      <c r="BL384" s="109" t="str">
        <f t="shared" si="719"/>
        <v>MISSING</v>
      </c>
      <c r="BM384" s="109" t="str">
        <f t="shared" si="720"/>
        <v>MISSING</v>
      </c>
      <c r="BN384" s="110" t="str">
        <f t="shared" si="721"/>
        <v>ERROR</v>
      </c>
      <c r="BO384" s="111" t="str">
        <f t="shared" si="722"/>
        <v>ERROR</v>
      </c>
      <c r="BP384" s="111" t="str">
        <f t="shared" si="723"/>
        <v>ERROR</v>
      </c>
      <c r="BQ384" s="111" t="str">
        <f t="shared" si="724"/>
        <v>ERROR</v>
      </c>
      <c r="BR384" s="109" t="str">
        <f t="shared" si="725"/>
        <v>ERROR</v>
      </c>
      <c r="BS384" s="110" t="str">
        <f t="shared" si="726"/>
        <v>ERROR</v>
      </c>
      <c r="BT384" s="109" t="str">
        <f t="shared" si="669"/>
        <v>ERROR</v>
      </c>
      <c r="BU384" s="109" t="str">
        <f t="shared" si="670"/>
        <v>ERROR</v>
      </c>
      <c r="BV384" s="109" t="str">
        <f t="shared" si="671"/>
        <v>ERROR</v>
      </c>
      <c r="BW384" s="109" t="str">
        <f t="shared" si="672"/>
        <v>ERROR</v>
      </c>
      <c r="BX384" s="110" t="str">
        <f t="shared" si="727"/>
        <v>ERROR</v>
      </c>
      <c r="BY384" s="110" t="str">
        <f t="shared" si="715"/>
        <v/>
      </c>
      <c r="BZ384" s="117" t="str">
        <f t="shared" si="673"/>
        <v>OK</v>
      </c>
      <c r="CA384" s="104" t="str">
        <f t="shared" si="728"/>
        <v/>
      </c>
      <c r="CB384" s="104" t="str">
        <f t="shared" si="729"/>
        <v/>
      </c>
      <c r="CC384" s="104" t="str">
        <f t="shared" si="730"/>
        <v/>
      </c>
      <c r="CD384" s="109" t="str">
        <f t="shared" si="674"/>
        <v>FAILED CHECKS</v>
      </c>
      <c r="CE384" s="22"/>
      <c r="CF384" s="116" t="str">
        <f t="shared" si="731"/>
        <v>ERROR</v>
      </c>
      <c r="CG384" s="116" t="str">
        <f t="shared" si="732"/>
        <v>-</v>
      </c>
      <c r="CH384" s="116" t="str">
        <f t="shared" si="733"/>
        <v>-</v>
      </c>
      <c r="CI384" s="116" t="str">
        <f t="shared" si="734"/>
        <v>-</v>
      </c>
      <c r="CJ384" s="116">
        <f t="shared" si="675"/>
        <v>0</v>
      </c>
      <c r="CK384" s="116">
        <f t="shared" si="676"/>
        <v>0</v>
      </c>
      <c r="CL384" s="116">
        <f t="shared" si="677"/>
        <v>0</v>
      </c>
      <c r="CM384" s="116">
        <f t="shared" si="678"/>
        <v>0</v>
      </c>
      <c r="CN384" s="116">
        <f t="shared" si="679"/>
        <v>0</v>
      </c>
      <c r="CO384" s="116">
        <f t="shared" si="680"/>
        <v>0</v>
      </c>
      <c r="CP384" s="116">
        <f t="shared" si="681"/>
        <v>0</v>
      </c>
      <c r="CQ384" s="116">
        <f t="shared" si="682"/>
        <v>0</v>
      </c>
      <c r="CR384" s="116">
        <f t="shared" si="683"/>
        <v>0</v>
      </c>
      <c r="CS384" s="116">
        <f t="shared" si="684"/>
        <v>0</v>
      </c>
      <c r="CT384" s="116">
        <f t="shared" si="685"/>
        <v>0</v>
      </c>
      <c r="CU384" s="116">
        <f t="shared" si="686"/>
        <v>0</v>
      </c>
      <c r="CV384" s="116">
        <f t="shared" si="687"/>
        <v>0</v>
      </c>
      <c r="CW384" s="116">
        <f t="shared" si="688"/>
        <v>0</v>
      </c>
      <c r="CX384" s="116">
        <f t="shared" si="689"/>
        <v>0</v>
      </c>
      <c r="CY384" s="116">
        <f t="shared" si="690"/>
        <v>0</v>
      </c>
      <c r="CZ384" s="116">
        <f t="shared" si="691"/>
        <v>0</v>
      </c>
      <c r="DA384" s="116">
        <f t="shared" si="692"/>
        <v>0</v>
      </c>
      <c r="DB384" s="116">
        <f t="shared" si="693"/>
        <v>0</v>
      </c>
      <c r="DC384" s="116">
        <f t="shared" si="694"/>
        <v>0</v>
      </c>
      <c r="DD384" s="116">
        <f t="shared" si="695"/>
        <v>0</v>
      </c>
      <c r="DE384" s="116">
        <f t="shared" si="696"/>
        <v>0</v>
      </c>
      <c r="DF384" s="116">
        <f t="shared" si="697"/>
        <v>0</v>
      </c>
      <c r="DG384" s="116">
        <f t="shared" si="698"/>
        <v>0</v>
      </c>
      <c r="DH384" s="116">
        <f t="shared" si="699"/>
        <v>0</v>
      </c>
      <c r="DI384" s="116">
        <f t="shared" si="700"/>
        <v>0</v>
      </c>
      <c r="DJ384" s="116">
        <f t="shared" si="701"/>
        <v>0</v>
      </c>
      <c r="DK384" s="116">
        <f t="shared" si="702"/>
        <v>0</v>
      </c>
      <c r="DL384" s="116">
        <f t="shared" si="703"/>
        <v>0</v>
      </c>
      <c r="DM384" s="116">
        <f t="shared" si="704"/>
        <v>0</v>
      </c>
      <c r="DN384" s="116">
        <f t="shared" si="705"/>
        <v>0</v>
      </c>
      <c r="DO384" s="116">
        <f t="shared" si="706"/>
        <v>0</v>
      </c>
      <c r="DP384" s="116">
        <f t="shared" si="707"/>
        <v>0</v>
      </c>
      <c r="DQ384" s="116">
        <f t="shared" si="708"/>
        <v>0</v>
      </c>
      <c r="DR384" s="116">
        <f t="shared" si="709"/>
        <v>0</v>
      </c>
      <c r="DS384" s="116">
        <f t="shared" si="710"/>
        <v>0</v>
      </c>
      <c r="DT384" s="116">
        <f t="shared" si="716"/>
        <v>0</v>
      </c>
      <c r="DU384" s="116">
        <f t="shared" si="711"/>
        <v>0</v>
      </c>
      <c r="DV384" s="116">
        <f t="shared" si="735"/>
        <v>0</v>
      </c>
      <c r="DW384" s="116">
        <f t="shared" si="736"/>
        <v>0</v>
      </c>
      <c r="DX384" s="114" t="b">
        <f t="shared" si="625"/>
        <v>0</v>
      </c>
      <c r="DY384" s="116" t="str">
        <f t="shared" si="712"/>
        <v>FAILED CHECKS</v>
      </c>
      <c r="DZ384" s="2"/>
      <c r="EA384" s="105" t="str">
        <f t="shared" si="626"/>
        <v/>
      </c>
      <c r="EB384" s="2"/>
      <c r="EC384" s="105" t="str">
        <f t="shared" si="627"/>
        <v/>
      </c>
      <c r="ED384" s="2"/>
      <c r="EE384" s="105" t="str">
        <f t="shared" si="628"/>
        <v/>
      </c>
      <c r="EF384" s="2"/>
      <c r="EG384" s="6">
        <f t="shared" si="714"/>
        <v>374</v>
      </c>
      <c r="EH384" s="2"/>
      <c r="EI384" s="29" t="str">
        <f>IF(ISBLANK('IP Rules'!P384),"",'IP Rules'!P384)</f>
        <v/>
      </c>
      <c r="EJ384" s="2"/>
      <c r="EK384" s="29" t="str">
        <f>IF(ISBLANK('IP Rules'!R384),"",'IP Rules'!R384)</f>
        <v/>
      </c>
      <c r="EL384" s="2"/>
      <c r="EM384" s="29" t="str">
        <f>IF(ISBLANK('IP Rules'!T384),"",'IP Rules'!T384)</f>
        <v/>
      </c>
      <c r="EN384" s="2"/>
      <c r="EO384" s="7" t="str">
        <f t="shared" si="737"/>
        <v>NO</v>
      </c>
      <c r="EP384" s="7" t="str">
        <f t="shared" si="738"/>
        <v>NO</v>
      </c>
      <c r="EQ384" s="7" t="str">
        <f t="shared" si="739"/>
        <v/>
      </c>
      <c r="ER384" s="7" t="str">
        <f t="shared" si="740"/>
        <v/>
      </c>
      <c r="ES384" s="7" t="str">
        <f>IF(AND(ISNUMBER('IP Rules'!R384),'IP Rules'!R384&gt;=0,'IP Rules'!R384&lt;=65535),"GOOD","BAD")</f>
        <v>BAD</v>
      </c>
      <c r="ET384" s="7" t="str">
        <f>IF(OR(AND(ISNUMBER('IP Rules'!T384),'IP Rules'!T384&gt;=1,'IP Rules'!T384&lt;=65535,'IP Rules'!R384&lt;'IP Rules'!T384),'IP Rules'!T384=""),"GOOD","BAD")</f>
        <v>GOOD</v>
      </c>
      <c r="EU384" s="9" t="str">
        <f t="shared" si="741"/>
        <v/>
      </c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</row>
    <row r="385" spans="1:211" ht="15.75" thickBot="1">
      <c r="A385" s="2"/>
      <c r="B385" s="6">
        <f t="shared" si="713"/>
        <v>375</v>
      </c>
      <c r="C385" s="2"/>
      <c r="D385" s="48" t="str">
        <f>IF(ISBLANK('IP Rules'!H385),"",'IP Rules'!H385)</f>
        <v/>
      </c>
      <c r="E385" s="52" t="str">
        <f t="shared" si="629"/>
        <v/>
      </c>
      <c r="F385" s="52" t="str">
        <f t="shared" si="630"/>
        <v/>
      </c>
      <c r="G385" s="52" t="str">
        <f t="shared" si="631"/>
        <v/>
      </c>
      <c r="H385" s="52" t="str">
        <f t="shared" si="632"/>
        <v/>
      </c>
      <c r="I385" s="52" t="str">
        <f t="shared" si="633"/>
        <v/>
      </c>
      <c r="J385" s="52" t="str">
        <f t="shared" si="634"/>
        <v/>
      </c>
      <c r="K385" s="52" t="str">
        <f t="shared" si="635"/>
        <v/>
      </c>
      <c r="L385" s="52" t="str">
        <f t="shared" si="636"/>
        <v/>
      </c>
      <c r="M385" s="2"/>
      <c r="N385" s="52" t="str">
        <f t="shared" si="637"/>
        <v/>
      </c>
      <c r="O385" s="2"/>
      <c r="P385" s="103" t="str">
        <f>IF(UPPER('IP Rules'!H385)="ANY","",IF(LEN(TRIM('IP Rules'!J385))=0,"",'IP Rules'!J385))</f>
        <v/>
      </c>
      <c r="Q385" s="7" t="str">
        <f t="shared" si="638"/>
        <v/>
      </c>
      <c r="R385" s="109" t="str">
        <f t="shared" si="639"/>
        <v>MISSING</v>
      </c>
      <c r="S385" s="109" t="str">
        <f t="shared" si="640"/>
        <v>MISSING</v>
      </c>
      <c r="T385" s="109" t="str">
        <f t="shared" si="641"/>
        <v>MISSING</v>
      </c>
      <c r="U385" s="110" t="str">
        <f t="shared" si="642"/>
        <v>ERROR</v>
      </c>
      <c r="V385" s="111" t="str">
        <f t="shared" si="643"/>
        <v>ERROR</v>
      </c>
      <c r="W385" s="111" t="str">
        <f t="shared" si="644"/>
        <v>ERROR</v>
      </c>
      <c r="X385" s="111" t="str">
        <f t="shared" si="645"/>
        <v>ERROR</v>
      </c>
      <c r="Y385" s="109" t="str">
        <f t="shared" si="646"/>
        <v>ERROR</v>
      </c>
      <c r="Z385" s="110" t="str">
        <f t="shared" si="647"/>
        <v>ERROR</v>
      </c>
      <c r="AA385" s="109" t="str">
        <f t="shared" si="648"/>
        <v>ERROR</v>
      </c>
      <c r="AB385" s="109" t="str">
        <f t="shared" si="649"/>
        <v>ERROR</v>
      </c>
      <c r="AC385" s="109" t="str">
        <f t="shared" si="650"/>
        <v>ERROR</v>
      </c>
      <c r="AD385" s="109" t="str">
        <f t="shared" si="651"/>
        <v>ERROR</v>
      </c>
      <c r="AE385" s="110" t="str">
        <f t="shared" si="652"/>
        <v>ERROR</v>
      </c>
      <c r="AF385" s="7" t="str">
        <f t="shared" si="653"/>
        <v/>
      </c>
      <c r="AG385" s="104" t="str">
        <f t="shared" si="654"/>
        <v/>
      </c>
      <c r="AH385" s="104" t="str">
        <f t="shared" si="655"/>
        <v/>
      </c>
      <c r="AI385" s="104" t="str">
        <f t="shared" si="656"/>
        <v/>
      </c>
      <c r="AJ385" s="114" t="str">
        <f>IF(AND(Q385&lt;&gt;"ERROR",UPPER('IP Rules'!D385)="GLOBAL",UPPER(N385)="ANY"),"All_IPs","")</f>
        <v/>
      </c>
      <c r="AK385" s="114" t="str">
        <f>IF(AND(Q385&lt;&gt;"ERROR",UPPER('IP Rules'!D385)="NATIONAL",UPPER(N385)="ANY"),"GRP_ALL_CNSP_SUBNETS","")</f>
        <v/>
      </c>
      <c r="AL385" s="104" t="str">
        <f>IF(LEN(TRIM(D385))=0,"",IF(AND(Q385&lt;&gt;"ERROR",UPPER('IP Rules'!H385)&lt;&gt;"ANY"),AI385&amp;N385&amp;"_"&amp;AG385,""))</f>
        <v/>
      </c>
      <c r="AM385" s="109" t="str">
        <f t="shared" si="657"/>
        <v>FAILED CHECKS</v>
      </c>
      <c r="AN385" s="2"/>
      <c r="AO385" s="62" t="str">
        <f t="shared" si="624"/>
        <v/>
      </c>
      <c r="AP385" s="26"/>
      <c r="AQ385" s="62" t="str">
        <f t="shared" si="658"/>
        <v/>
      </c>
      <c r="AR385" s="26"/>
      <c r="AS385" s="6">
        <f>'IP Rules'!F385</f>
        <v>0</v>
      </c>
      <c r="AT385" s="2"/>
      <c r="AU385" s="6">
        <f t="shared" si="659"/>
        <v>375</v>
      </c>
      <c r="AV385" s="2"/>
      <c r="AW385" s="46" t="str">
        <f>IF(ISBLANK('IP Rules'!L385),"",'IP Rules'!L385)</f>
        <v/>
      </c>
      <c r="AX385" s="2"/>
      <c r="AY385" s="52" t="str">
        <f t="shared" si="660"/>
        <v/>
      </c>
      <c r="AZ385" s="52" t="str">
        <f t="shared" si="661"/>
        <v/>
      </c>
      <c r="BA385" s="52" t="str">
        <f t="shared" si="662"/>
        <v/>
      </c>
      <c r="BB385" s="52" t="str">
        <f t="shared" si="663"/>
        <v/>
      </c>
      <c r="BC385" s="52" t="str">
        <f t="shared" si="664"/>
        <v/>
      </c>
      <c r="BD385" s="52" t="str">
        <f t="shared" si="665"/>
        <v/>
      </c>
      <c r="BE385" s="52" t="str">
        <f t="shared" si="666"/>
        <v/>
      </c>
      <c r="BF385" s="52" t="str">
        <f t="shared" si="667"/>
        <v/>
      </c>
      <c r="BG385" s="52" t="str">
        <f t="shared" si="668"/>
        <v/>
      </c>
      <c r="BH385" s="2"/>
      <c r="BI385" s="103" t="str">
        <f>IF(ISBLANK('IP Rules'!N385),"",'IP Rules'!N385)</f>
        <v/>
      </c>
      <c r="BJ385" s="110" t="str">
        <f t="shared" si="717"/>
        <v/>
      </c>
      <c r="BK385" s="109" t="str">
        <f t="shared" si="718"/>
        <v>MISSING</v>
      </c>
      <c r="BL385" s="109" t="str">
        <f t="shared" si="719"/>
        <v>MISSING</v>
      </c>
      <c r="BM385" s="109" t="str">
        <f t="shared" si="720"/>
        <v>MISSING</v>
      </c>
      <c r="BN385" s="110" t="str">
        <f t="shared" si="721"/>
        <v>ERROR</v>
      </c>
      <c r="BO385" s="111" t="str">
        <f t="shared" si="722"/>
        <v>ERROR</v>
      </c>
      <c r="BP385" s="111" t="str">
        <f t="shared" si="723"/>
        <v>ERROR</v>
      </c>
      <c r="BQ385" s="111" t="str">
        <f t="shared" si="724"/>
        <v>ERROR</v>
      </c>
      <c r="BR385" s="109" t="str">
        <f t="shared" si="725"/>
        <v>ERROR</v>
      </c>
      <c r="BS385" s="110" t="str">
        <f t="shared" si="726"/>
        <v>ERROR</v>
      </c>
      <c r="BT385" s="109" t="str">
        <f t="shared" si="669"/>
        <v>ERROR</v>
      </c>
      <c r="BU385" s="109" t="str">
        <f t="shared" si="670"/>
        <v>ERROR</v>
      </c>
      <c r="BV385" s="109" t="str">
        <f t="shared" si="671"/>
        <v>ERROR</v>
      </c>
      <c r="BW385" s="109" t="str">
        <f t="shared" si="672"/>
        <v>ERROR</v>
      </c>
      <c r="BX385" s="110" t="str">
        <f t="shared" si="727"/>
        <v>ERROR</v>
      </c>
      <c r="BY385" s="110" t="str">
        <f t="shared" si="715"/>
        <v/>
      </c>
      <c r="BZ385" s="117" t="str">
        <f t="shared" si="673"/>
        <v>OK</v>
      </c>
      <c r="CA385" s="104" t="str">
        <f t="shared" si="728"/>
        <v/>
      </c>
      <c r="CB385" s="104" t="str">
        <f t="shared" si="729"/>
        <v/>
      </c>
      <c r="CC385" s="104" t="str">
        <f t="shared" si="730"/>
        <v/>
      </c>
      <c r="CD385" s="109" t="str">
        <f t="shared" si="674"/>
        <v>FAILED CHECKS</v>
      </c>
      <c r="CE385" s="22"/>
      <c r="CF385" s="116" t="str">
        <f t="shared" si="731"/>
        <v>ERROR</v>
      </c>
      <c r="CG385" s="116" t="str">
        <f t="shared" si="732"/>
        <v>-</v>
      </c>
      <c r="CH385" s="116" t="str">
        <f t="shared" si="733"/>
        <v>-</v>
      </c>
      <c r="CI385" s="116" t="str">
        <f t="shared" si="734"/>
        <v>-</v>
      </c>
      <c r="CJ385" s="116">
        <f t="shared" si="675"/>
        <v>0</v>
      </c>
      <c r="CK385" s="116">
        <f t="shared" si="676"/>
        <v>0</v>
      </c>
      <c r="CL385" s="116">
        <f t="shared" si="677"/>
        <v>0</v>
      </c>
      <c r="CM385" s="116">
        <f t="shared" si="678"/>
        <v>0</v>
      </c>
      <c r="CN385" s="116">
        <f t="shared" si="679"/>
        <v>0</v>
      </c>
      <c r="CO385" s="116">
        <f t="shared" si="680"/>
        <v>0</v>
      </c>
      <c r="CP385" s="116">
        <f t="shared" si="681"/>
        <v>0</v>
      </c>
      <c r="CQ385" s="116">
        <f t="shared" si="682"/>
        <v>0</v>
      </c>
      <c r="CR385" s="116">
        <f t="shared" si="683"/>
        <v>0</v>
      </c>
      <c r="CS385" s="116">
        <f t="shared" si="684"/>
        <v>0</v>
      </c>
      <c r="CT385" s="116">
        <f t="shared" si="685"/>
        <v>0</v>
      </c>
      <c r="CU385" s="116">
        <f t="shared" si="686"/>
        <v>0</v>
      </c>
      <c r="CV385" s="116">
        <f t="shared" si="687"/>
        <v>0</v>
      </c>
      <c r="CW385" s="116">
        <f t="shared" si="688"/>
        <v>0</v>
      </c>
      <c r="CX385" s="116">
        <f t="shared" si="689"/>
        <v>0</v>
      </c>
      <c r="CY385" s="116">
        <f t="shared" si="690"/>
        <v>0</v>
      </c>
      <c r="CZ385" s="116">
        <f t="shared" si="691"/>
        <v>0</v>
      </c>
      <c r="DA385" s="116">
        <f t="shared" si="692"/>
        <v>0</v>
      </c>
      <c r="DB385" s="116">
        <f t="shared" si="693"/>
        <v>0</v>
      </c>
      <c r="DC385" s="116">
        <f t="shared" si="694"/>
        <v>0</v>
      </c>
      <c r="DD385" s="116">
        <f t="shared" si="695"/>
        <v>0</v>
      </c>
      <c r="DE385" s="116">
        <f t="shared" si="696"/>
        <v>0</v>
      </c>
      <c r="DF385" s="116">
        <f t="shared" si="697"/>
        <v>0</v>
      </c>
      <c r="DG385" s="116">
        <f t="shared" si="698"/>
        <v>0</v>
      </c>
      <c r="DH385" s="116">
        <f t="shared" si="699"/>
        <v>0</v>
      </c>
      <c r="DI385" s="116">
        <f t="shared" si="700"/>
        <v>0</v>
      </c>
      <c r="DJ385" s="116">
        <f t="shared" si="701"/>
        <v>0</v>
      </c>
      <c r="DK385" s="116">
        <f t="shared" si="702"/>
        <v>0</v>
      </c>
      <c r="DL385" s="116">
        <f t="shared" si="703"/>
        <v>0</v>
      </c>
      <c r="DM385" s="116">
        <f t="shared" si="704"/>
        <v>0</v>
      </c>
      <c r="DN385" s="116">
        <f t="shared" si="705"/>
        <v>0</v>
      </c>
      <c r="DO385" s="116">
        <f t="shared" si="706"/>
        <v>0</v>
      </c>
      <c r="DP385" s="116">
        <f t="shared" si="707"/>
        <v>0</v>
      </c>
      <c r="DQ385" s="116">
        <f t="shared" si="708"/>
        <v>0</v>
      </c>
      <c r="DR385" s="116">
        <f t="shared" si="709"/>
        <v>0</v>
      </c>
      <c r="DS385" s="116">
        <f t="shared" si="710"/>
        <v>0</v>
      </c>
      <c r="DT385" s="116">
        <f t="shared" si="716"/>
        <v>0</v>
      </c>
      <c r="DU385" s="116">
        <f t="shared" si="711"/>
        <v>0</v>
      </c>
      <c r="DV385" s="116">
        <f t="shared" si="735"/>
        <v>0</v>
      </c>
      <c r="DW385" s="116">
        <f t="shared" si="736"/>
        <v>0</v>
      </c>
      <c r="DX385" s="114" t="b">
        <f t="shared" si="625"/>
        <v>0</v>
      </c>
      <c r="DY385" s="116" t="str">
        <f t="shared" si="712"/>
        <v>FAILED CHECKS</v>
      </c>
      <c r="DZ385" s="2"/>
      <c r="EA385" s="105" t="str">
        <f t="shared" si="626"/>
        <v/>
      </c>
      <c r="EB385" s="2"/>
      <c r="EC385" s="105" t="str">
        <f t="shared" si="627"/>
        <v/>
      </c>
      <c r="ED385" s="2"/>
      <c r="EE385" s="105" t="str">
        <f t="shared" si="628"/>
        <v/>
      </c>
      <c r="EF385" s="2"/>
      <c r="EG385" s="6">
        <f t="shared" si="714"/>
        <v>375</v>
      </c>
      <c r="EH385" s="2"/>
      <c r="EI385" s="29" t="str">
        <f>IF(ISBLANK('IP Rules'!P385),"",'IP Rules'!P385)</f>
        <v/>
      </c>
      <c r="EJ385" s="2"/>
      <c r="EK385" s="29" t="str">
        <f>IF(ISBLANK('IP Rules'!R385),"",'IP Rules'!R385)</f>
        <v/>
      </c>
      <c r="EL385" s="2"/>
      <c r="EM385" s="29" t="str">
        <f>IF(ISBLANK('IP Rules'!T385),"",'IP Rules'!T385)</f>
        <v/>
      </c>
      <c r="EN385" s="2"/>
      <c r="EO385" s="7" t="str">
        <f t="shared" si="737"/>
        <v>NO</v>
      </c>
      <c r="EP385" s="7" t="str">
        <f t="shared" si="738"/>
        <v>NO</v>
      </c>
      <c r="EQ385" s="7" t="str">
        <f t="shared" si="739"/>
        <v/>
      </c>
      <c r="ER385" s="7" t="str">
        <f t="shared" si="740"/>
        <v/>
      </c>
      <c r="ES385" s="7" t="str">
        <f>IF(AND(ISNUMBER('IP Rules'!R385),'IP Rules'!R385&gt;=0,'IP Rules'!R385&lt;=65535),"GOOD","BAD")</f>
        <v>BAD</v>
      </c>
      <c r="ET385" s="7" t="str">
        <f>IF(OR(AND(ISNUMBER('IP Rules'!T385),'IP Rules'!T385&gt;=1,'IP Rules'!T385&lt;=65535,'IP Rules'!R385&lt;'IP Rules'!T385),'IP Rules'!T385=""),"GOOD","BAD")</f>
        <v>GOOD</v>
      </c>
      <c r="EU385" s="9" t="str">
        <f t="shared" si="741"/>
        <v/>
      </c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</row>
    <row r="386" spans="1:211" ht="15.75" thickBot="1">
      <c r="A386" s="2"/>
      <c r="B386" s="6">
        <f t="shared" si="713"/>
        <v>376</v>
      </c>
      <c r="C386" s="2"/>
      <c r="D386" s="48" t="str">
        <f>IF(ISBLANK('IP Rules'!H386),"",'IP Rules'!H386)</f>
        <v/>
      </c>
      <c r="E386" s="52" t="str">
        <f t="shared" si="629"/>
        <v/>
      </c>
      <c r="F386" s="52" t="str">
        <f t="shared" si="630"/>
        <v/>
      </c>
      <c r="G386" s="52" t="str">
        <f t="shared" si="631"/>
        <v/>
      </c>
      <c r="H386" s="52" t="str">
        <f t="shared" si="632"/>
        <v/>
      </c>
      <c r="I386" s="52" t="str">
        <f t="shared" si="633"/>
        <v/>
      </c>
      <c r="J386" s="52" t="str">
        <f t="shared" si="634"/>
        <v/>
      </c>
      <c r="K386" s="52" t="str">
        <f t="shared" si="635"/>
        <v/>
      </c>
      <c r="L386" s="52" t="str">
        <f t="shared" si="636"/>
        <v/>
      </c>
      <c r="M386" s="2"/>
      <c r="N386" s="52" t="str">
        <f t="shared" si="637"/>
        <v/>
      </c>
      <c r="O386" s="2"/>
      <c r="P386" s="103" t="str">
        <f>IF(UPPER('IP Rules'!H386)="ANY","",IF(LEN(TRIM('IP Rules'!J386))=0,"",'IP Rules'!J386))</f>
        <v/>
      </c>
      <c r="Q386" s="7" t="str">
        <f t="shared" si="638"/>
        <v/>
      </c>
      <c r="R386" s="109" t="str">
        <f t="shared" si="639"/>
        <v>MISSING</v>
      </c>
      <c r="S386" s="109" t="str">
        <f t="shared" si="640"/>
        <v>MISSING</v>
      </c>
      <c r="T386" s="109" t="str">
        <f t="shared" si="641"/>
        <v>MISSING</v>
      </c>
      <c r="U386" s="110" t="str">
        <f t="shared" si="642"/>
        <v>ERROR</v>
      </c>
      <c r="V386" s="111" t="str">
        <f t="shared" si="643"/>
        <v>ERROR</v>
      </c>
      <c r="W386" s="111" t="str">
        <f t="shared" si="644"/>
        <v>ERROR</v>
      </c>
      <c r="X386" s="111" t="str">
        <f t="shared" si="645"/>
        <v>ERROR</v>
      </c>
      <c r="Y386" s="109" t="str">
        <f t="shared" si="646"/>
        <v>ERROR</v>
      </c>
      <c r="Z386" s="110" t="str">
        <f t="shared" si="647"/>
        <v>ERROR</v>
      </c>
      <c r="AA386" s="109" t="str">
        <f t="shared" si="648"/>
        <v>ERROR</v>
      </c>
      <c r="AB386" s="109" t="str">
        <f t="shared" si="649"/>
        <v>ERROR</v>
      </c>
      <c r="AC386" s="109" t="str">
        <f t="shared" si="650"/>
        <v>ERROR</v>
      </c>
      <c r="AD386" s="109" t="str">
        <f t="shared" si="651"/>
        <v>ERROR</v>
      </c>
      <c r="AE386" s="110" t="str">
        <f t="shared" si="652"/>
        <v>ERROR</v>
      </c>
      <c r="AF386" s="7" t="str">
        <f t="shared" si="653"/>
        <v/>
      </c>
      <c r="AG386" s="104" t="str">
        <f t="shared" si="654"/>
        <v/>
      </c>
      <c r="AH386" s="104" t="str">
        <f t="shared" si="655"/>
        <v/>
      </c>
      <c r="AI386" s="104" t="str">
        <f t="shared" si="656"/>
        <v/>
      </c>
      <c r="AJ386" s="114" t="str">
        <f>IF(AND(Q386&lt;&gt;"ERROR",UPPER('IP Rules'!D386)="GLOBAL",UPPER(N386)="ANY"),"All_IPs","")</f>
        <v/>
      </c>
      <c r="AK386" s="114" t="str">
        <f>IF(AND(Q386&lt;&gt;"ERROR",UPPER('IP Rules'!D386)="NATIONAL",UPPER(N386)="ANY"),"GRP_ALL_CNSP_SUBNETS","")</f>
        <v/>
      </c>
      <c r="AL386" s="104" t="str">
        <f>IF(LEN(TRIM(D386))=0,"",IF(AND(Q386&lt;&gt;"ERROR",UPPER('IP Rules'!H386)&lt;&gt;"ANY"),AI386&amp;N386&amp;"_"&amp;AG386,""))</f>
        <v/>
      </c>
      <c r="AM386" s="109" t="str">
        <f t="shared" si="657"/>
        <v>FAILED CHECKS</v>
      </c>
      <c r="AN386" s="2"/>
      <c r="AO386" s="62" t="str">
        <f t="shared" si="624"/>
        <v/>
      </c>
      <c r="AP386" s="26"/>
      <c r="AQ386" s="62" t="str">
        <f t="shared" si="658"/>
        <v/>
      </c>
      <c r="AR386" s="26"/>
      <c r="AS386" s="6">
        <f>'IP Rules'!F386</f>
        <v>0</v>
      </c>
      <c r="AT386" s="2"/>
      <c r="AU386" s="6">
        <f t="shared" si="659"/>
        <v>376</v>
      </c>
      <c r="AV386" s="2"/>
      <c r="AW386" s="46" t="str">
        <f>IF(ISBLANK('IP Rules'!L386),"",'IP Rules'!L386)</f>
        <v/>
      </c>
      <c r="AX386" s="2"/>
      <c r="AY386" s="52" t="str">
        <f t="shared" si="660"/>
        <v/>
      </c>
      <c r="AZ386" s="52" t="str">
        <f t="shared" si="661"/>
        <v/>
      </c>
      <c r="BA386" s="52" t="str">
        <f t="shared" si="662"/>
        <v/>
      </c>
      <c r="BB386" s="52" t="str">
        <f t="shared" si="663"/>
        <v/>
      </c>
      <c r="BC386" s="52" t="str">
        <f t="shared" si="664"/>
        <v/>
      </c>
      <c r="BD386" s="52" t="str">
        <f t="shared" si="665"/>
        <v/>
      </c>
      <c r="BE386" s="52" t="str">
        <f t="shared" si="666"/>
        <v/>
      </c>
      <c r="BF386" s="52" t="str">
        <f t="shared" si="667"/>
        <v/>
      </c>
      <c r="BG386" s="52" t="str">
        <f t="shared" si="668"/>
        <v/>
      </c>
      <c r="BH386" s="2"/>
      <c r="BI386" s="103" t="str">
        <f>IF(ISBLANK('IP Rules'!N386),"",'IP Rules'!N386)</f>
        <v/>
      </c>
      <c r="BJ386" s="110" t="str">
        <f t="shared" si="717"/>
        <v/>
      </c>
      <c r="BK386" s="109" t="str">
        <f t="shared" si="718"/>
        <v>MISSING</v>
      </c>
      <c r="BL386" s="109" t="str">
        <f t="shared" si="719"/>
        <v>MISSING</v>
      </c>
      <c r="BM386" s="109" t="str">
        <f t="shared" si="720"/>
        <v>MISSING</v>
      </c>
      <c r="BN386" s="110" t="str">
        <f t="shared" si="721"/>
        <v>ERROR</v>
      </c>
      <c r="BO386" s="111" t="str">
        <f t="shared" si="722"/>
        <v>ERROR</v>
      </c>
      <c r="BP386" s="111" t="str">
        <f t="shared" si="723"/>
        <v>ERROR</v>
      </c>
      <c r="BQ386" s="111" t="str">
        <f t="shared" si="724"/>
        <v>ERROR</v>
      </c>
      <c r="BR386" s="109" t="str">
        <f t="shared" si="725"/>
        <v>ERROR</v>
      </c>
      <c r="BS386" s="110" t="str">
        <f t="shared" si="726"/>
        <v>ERROR</v>
      </c>
      <c r="BT386" s="109" t="str">
        <f t="shared" si="669"/>
        <v>ERROR</v>
      </c>
      <c r="BU386" s="109" t="str">
        <f t="shared" si="670"/>
        <v>ERROR</v>
      </c>
      <c r="BV386" s="109" t="str">
        <f t="shared" si="671"/>
        <v>ERROR</v>
      </c>
      <c r="BW386" s="109" t="str">
        <f t="shared" si="672"/>
        <v>ERROR</v>
      </c>
      <c r="BX386" s="110" t="str">
        <f t="shared" si="727"/>
        <v>ERROR</v>
      </c>
      <c r="BY386" s="110" t="str">
        <f t="shared" si="715"/>
        <v/>
      </c>
      <c r="BZ386" s="117" t="str">
        <f t="shared" si="673"/>
        <v>OK</v>
      </c>
      <c r="CA386" s="104" t="str">
        <f t="shared" si="728"/>
        <v/>
      </c>
      <c r="CB386" s="104" t="str">
        <f t="shared" si="729"/>
        <v/>
      </c>
      <c r="CC386" s="104" t="str">
        <f t="shared" si="730"/>
        <v/>
      </c>
      <c r="CD386" s="109" t="str">
        <f t="shared" si="674"/>
        <v>FAILED CHECKS</v>
      </c>
      <c r="CE386" s="22"/>
      <c r="CF386" s="116" t="str">
        <f t="shared" si="731"/>
        <v>ERROR</v>
      </c>
      <c r="CG386" s="116" t="str">
        <f t="shared" si="732"/>
        <v>-</v>
      </c>
      <c r="CH386" s="116" t="str">
        <f t="shared" si="733"/>
        <v>-</v>
      </c>
      <c r="CI386" s="116" t="str">
        <f t="shared" si="734"/>
        <v>-</v>
      </c>
      <c r="CJ386" s="116">
        <f t="shared" si="675"/>
        <v>0</v>
      </c>
      <c r="CK386" s="116">
        <f t="shared" si="676"/>
        <v>0</v>
      </c>
      <c r="CL386" s="116">
        <f t="shared" si="677"/>
        <v>0</v>
      </c>
      <c r="CM386" s="116">
        <f t="shared" si="678"/>
        <v>0</v>
      </c>
      <c r="CN386" s="116">
        <f t="shared" si="679"/>
        <v>0</v>
      </c>
      <c r="CO386" s="116">
        <f t="shared" si="680"/>
        <v>0</v>
      </c>
      <c r="CP386" s="116">
        <f t="shared" si="681"/>
        <v>0</v>
      </c>
      <c r="CQ386" s="116">
        <f t="shared" si="682"/>
        <v>0</v>
      </c>
      <c r="CR386" s="116">
        <f t="shared" si="683"/>
        <v>0</v>
      </c>
      <c r="CS386" s="116">
        <f t="shared" si="684"/>
        <v>0</v>
      </c>
      <c r="CT386" s="116">
        <f t="shared" si="685"/>
        <v>0</v>
      </c>
      <c r="CU386" s="116">
        <f t="shared" si="686"/>
        <v>0</v>
      </c>
      <c r="CV386" s="116">
        <f t="shared" si="687"/>
        <v>0</v>
      </c>
      <c r="CW386" s="116">
        <f t="shared" si="688"/>
        <v>0</v>
      </c>
      <c r="CX386" s="116">
        <f t="shared" si="689"/>
        <v>0</v>
      </c>
      <c r="CY386" s="116">
        <f t="shared" si="690"/>
        <v>0</v>
      </c>
      <c r="CZ386" s="116">
        <f t="shared" si="691"/>
        <v>0</v>
      </c>
      <c r="DA386" s="116">
        <f t="shared" si="692"/>
        <v>0</v>
      </c>
      <c r="DB386" s="116">
        <f t="shared" si="693"/>
        <v>0</v>
      </c>
      <c r="DC386" s="116">
        <f t="shared" si="694"/>
        <v>0</v>
      </c>
      <c r="DD386" s="116">
        <f t="shared" si="695"/>
        <v>0</v>
      </c>
      <c r="DE386" s="116">
        <f t="shared" si="696"/>
        <v>0</v>
      </c>
      <c r="DF386" s="116">
        <f t="shared" si="697"/>
        <v>0</v>
      </c>
      <c r="DG386" s="116">
        <f t="shared" si="698"/>
        <v>0</v>
      </c>
      <c r="DH386" s="116">
        <f t="shared" si="699"/>
        <v>0</v>
      </c>
      <c r="DI386" s="116">
        <f t="shared" si="700"/>
        <v>0</v>
      </c>
      <c r="DJ386" s="116">
        <f t="shared" si="701"/>
        <v>0</v>
      </c>
      <c r="DK386" s="116">
        <f t="shared" si="702"/>
        <v>0</v>
      </c>
      <c r="DL386" s="116">
        <f t="shared" si="703"/>
        <v>0</v>
      </c>
      <c r="DM386" s="116">
        <f t="shared" si="704"/>
        <v>0</v>
      </c>
      <c r="DN386" s="116">
        <f t="shared" si="705"/>
        <v>0</v>
      </c>
      <c r="DO386" s="116">
        <f t="shared" si="706"/>
        <v>0</v>
      </c>
      <c r="DP386" s="116">
        <f t="shared" si="707"/>
        <v>0</v>
      </c>
      <c r="DQ386" s="116">
        <f t="shared" si="708"/>
        <v>0</v>
      </c>
      <c r="DR386" s="116">
        <f t="shared" si="709"/>
        <v>0</v>
      </c>
      <c r="DS386" s="116">
        <f t="shared" si="710"/>
        <v>0</v>
      </c>
      <c r="DT386" s="116">
        <f t="shared" si="716"/>
        <v>0</v>
      </c>
      <c r="DU386" s="116">
        <f t="shared" si="711"/>
        <v>0</v>
      </c>
      <c r="DV386" s="116">
        <f t="shared" si="735"/>
        <v>0</v>
      </c>
      <c r="DW386" s="116">
        <f t="shared" si="736"/>
        <v>0</v>
      </c>
      <c r="DX386" s="114" t="b">
        <f t="shared" si="625"/>
        <v>0</v>
      </c>
      <c r="DY386" s="116" t="str">
        <f t="shared" si="712"/>
        <v>FAILED CHECKS</v>
      </c>
      <c r="DZ386" s="2"/>
      <c r="EA386" s="105" t="str">
        <f t="shared" si="626"/>
        <v/>
      </c>
      <c r="EB386" s="2"/>
      <c r="EC386" s="105" t="str">
        <f t="shared" si="627"/>
        <v/>
      </c>
      <c r="ED386" s="2"/>
      <c r="EE386" s="105" t="str">
        <f t="shared" si="628"/>
        <v/>
      </c>
      <c r="EF386" s="2"/>
      <c r="EG386" s="6">
        <f t="shared" si="714"/>
        <v>376</v>
      </c>
      <c r="EH386" s="2"/>
      <c r="EI386" s="29" t="str">
        <f>IF(ISBLANK('IP Rules'!P386),"",'IP Rules'!P386)</f>
        <v/>
      </c>
      <c r="EJ386" s="2"/>
      <c r="EK386" s="29" t="str">
        <f>IF(ISBLANK('IP Rules'!R386),"",'IP Rules'!R386)</f>
        <v/>
      </c>
      <c r="EL386" s="2"/>
      <c r="EM386" s="29" t="str">
        <f>IF(ISBLANK('IP Rules'!T386),"",'IP Rules'!T386)</f>
        <v/>
      </c>
      <c r="EN386" s="2"/>
      <c r="EO386" s="7" t="str">
        <f t="shared" si="737"/>
        <v>NO</v>
      </c>
      <c r="EP386" s="7" t="str">
        <f t="shared" si="738"/>
        <v>NO</v>
      </c>
      <c r="EQ386" s="7" t="str">
        <f t="shared" si="739"/>
        <v/>
      </c>
      <c r="ER386" s="7" t="str">
        <f t="shared" si="740"/>
        <v/>
      </c>
      <c r="ES386" s="7" t="str">
        <f>IF(AND(ISNUMBER('IP Rules'!R386),'IP Rules'!R386&gt;=0,'IP Rules'!R386&lt;=65535),"GOOD","BAD")</f>
        <v>BAD</v>
      </c>
      <c r="ET386" s="7" t="str">
        <f>IF(OR(AND(ISNUMBER('IP Rules'!T386),'IP Rules'!T386&gt;=1,'IP Rules'!T386&lt;=65535,'IP Rules'!R386&lt;'IP Rules'!T386),'IP Rules'!T386=""),"GOOD","BAD")</f>
        <v>GOOD</v>
      </c>
      <c r="EU386" s="9" t="str">
        <f t="shared" si="741"/>
        <v/>
      </c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</row>
    <row r="387" spans="1:211" ht="15.75" thickBot="1">
      <c r="A387" s="2"/>
      <c r="B387" s="6">
        <f t="shared" si="713"/>
        <v>377</v>
      </c>
      <c r="C387" s="2"/>
      <c r="D387" s="48" t="str">
        <f>IF(ISBLANK('IP Rules'!H387),"",'IP Rules'!H387)</f>
        <v/>
      </c>
      <c r="E387" s="52" t="str">
        <f t="shared" si="629"/>
        <v/>
      </c>
      <c r="F387" s="52" t="str">
        <f t="shared" si="630"/>
        <v/>
      </c>
      <c r="G387" s="52" t="str">
        <f t="shared" si="631"/>
        <v/>
      </c>
      <c r="H387" s="52" t="str">
        <f t="shared" si="632"/>
        <v/>
      </c>
      <c r="I387" s="52" t="str">
        <f t="shared" si="633"/>
        <v/>
      </c>
      <c r="J387" s="52" t="str">
        <f t="shared" si="634"/>
        <v/>
      </c>
      <c r="K387" s="52" t="str">
        <f t="shared" si="635"/>
        <v/>
      </c>
      <c r="L387" s="52" t="str">
        <f t="shared" si="636"/>
        <v/>
      </c>
      <c r="M387" s="2"/>
      <c r="N387" s="52" t="str">
        <f t="shared" si="637"/>
        <v/>
      </c>
      <c r="O387" s="2"/>
      <c r="P387" s="103" t="str">
        <f>IF(UPPER('IP Rules'!H387)="ANY","",IF(LEN(TRIM('IP Rules'!J387))=0,"",'IP Rules'!J387))</f>
        <v/>
      </c>
      <c r="Q387" s="7" t="str">
        <f t="shared" si="638"/>
        <v/>
      </c>
      <c r="R387" s="109" t="str">
        <f t="shared" si="639"/>
        <v>MISSING</v>
      </c>
      <c r="S387" s="109" t="str">
        <f t="shared" si="640"/>
        <v>MISSING</v>
      </c>
      <c r="T387" s="109" t="str">
        <f t="shared" si="641"/>
        <v>MISSING</v>
      </c>
      <c r="U387" s="110" t="str">
        <f t="shared" si="642"/>
        <v>ERROR</v>
      </c>
      <c r="V387" s="111" t="str">
        <f t="shared" si="643"/>
        <v>ERROR</v>
      </c>
      <c r="W387" s="111" t="str">
        <f t="shared" si="644"/>
        <v>ERROR</v>
      </c>
      <c r="X387" s="111" t="str">
        <f t="shared" si="645"/>
        <v>ERROR</v>
      </c>
      <c r="Y387" s="109" t="str">
        <f t="shared" si="646"/>
        <v>ERROR</v>
      </c>
      <c r="Z387" s="110" t="str">
        <f t="shared" si="647"/>
        <v>ERROR</v>
      </c>
      <c r="AA387" s="109" t="str">
        <f t="shared" si="648"/>
        <v>ERROR</v>
      </c>
      <c r="AB387" s="109" t="str">
        <f t="shared" si="649"/>
        <v>ERROR</v>
      </c>
      <c r="AC387" s="109" t="str">
        <f t="shared" si="650"/>
        <v>ERROR</v>
      </c>
      <c r="AD387" s="109" t="str">
        <f t="shared" si="651"/>
        <v>ERROR</v>
      </c>
      <c r="AE387" s="110" t="str">
        <f t="shared" si="652"/>
        <v>ERROR</v>
      </c>
      <c r="AF387" s="7" t="str">
        <f t="shared" si="653"/>
        <v/>
      </c>
      <c r="AG387" s="104" t="str">
        <f t="shared" si="654"/>
        <v/>
      </c>
      <c r="AH387" s="104" t="str">
        <f t="shared" si="655"/>
        <v/>
      </c>
      <c r="AI387" s="104" t="str">
        <f t="shared" si="656"/>
        <v/>
      </c>
      <c r="AJ387" s="114" t="str">
        <f>IF(AND(Q387&lt;&gt;"ERROR",UPPER('IP Rules'!D387)="GLOBAL",UPPER(N387)="ANY"),"All_IPs","")</f>
        <v/>
      </c>
      <c r="AK387" s="114" t="str">
        <f>IF(AND(Q387&lt;&gt;"ERROR",UPPER('IP Rules'!D387)="NATIONAL",UPPER(N387)="ANY"),"GRP_ALL_CNSP_SUBNETS","")</f>
        <v/>
      </c>
      <c r="AL387" s="104" t="str">
        <f>IF(LEN(TRIM(D387))=0,"",IF(AND(Q387&lt;&gt;"ERROR",UPPER('IP Rules'!H387)&lt;&gt;"ANY"),AI387&amp;N387&amp;"_"&amp;AG387,""))</f>
        <v/>
      </c>
      <c r="AM387" s="109" t="str">
        <f t="shared" si="657"/>
        <v>FAILED CHECKS</v>
      </c>
      <c r="AN387" s="2"/>
      <c r="AO387" s="62" t="str">
        <f t="shared" si="624"/>
        <v/>
      </c>
      <c r="AP387" s="26"/>
      <c r="AQ387" s="62" t="str">
        <f t="shared" si="658"/>
        <v/>
      </c>
      <c r="AR387" s="26"/>
      <c r="AS387" s="6">
        <f>'IP Rules'!F387</f>
        <v>0</v>
      </c>
      <c r="AT387" s="2"/>
      <c r="AU387" s="6">
        <f t="shared" si="659"/>
        <v>377</v>
      </c>
      <c r="AV387" s="2"/>
      <c r="AW387" s="46" t="str">
        <f>IF(ISBLANK('IP Rules'!L387),"",'IP Rules'!L387)</f>
        <v/>
      </c>
      <c r="AX387" s="2"/>
      <c r="AY387" s="52" t="str">
        <f t="shared" si="660"/>
        <v/>
      </c>
      <c r="AZ387" s="52" t="str">
        <f t="shared" si="661"/>
        <v/>
      </c>
      <c r="BA387" s="52" t="str">
        <f t="shared" si="662"/>
        <v/>
      </c>
      <c r="BB387" s="52" t="str">
        <f t="shared" si="663"/>
        <v/>
      </c>
      <c r="BC387" s="52" t="str">
        <f t="shared" si="664"/>
        <v/>
      </c>
      <c r="BD387" s="52" t="str">
        <f t="shared" si="665"/>
        <v/>
      </c>
      <c r="BE387" s="52" t="str">
        <f t="shared" si="666"/>
        <v/>
      </c>
      <c r="BF387" s="52" t="str">
        <f t="shared" si="667"/>
        <v/>
      </c>
      <c r="BG387" s="52" t="str">
        <f t="shared" si="668"/>
        <v/>
      </c>
      <c r="BH387" s="2"/>
      <c r="BI387" s="103" t="str">
        <f>IF(ISBLANK('IP Rules'!N387),"",'IP Rules'!N387)</f>
        <v/>
      </c>
      <c r="BJ387" s="110" t="str">
        <f t="shared" si="717"/>
        <v/>
      </c>
      <c r="BK387" s="109" t="str">
        <f t="shared" si="718"/>
        <v>MISSING</v>
      </c>
      <c r="BL387" s="109" t="str">
        <f t="shared" si="719"/>
        <v>MISSING</v>
      </c>
      <c r="BM387" s="109" t="str">
        <f t="shared" si="720"/>
        <v>MISSING</v>
      </c>
      <c r="BN387" s="110" t="str">
        <f t="shared" si="721"/>
        <v>ERROR</v>
      </c>
      <c r="BO387" s="111" t="str">
        <f t="shared" si="722"/>
        <v>ERROR</v>
      </c>
      <c r="BP387" s="111" t="str">
        <f t="shared" si="723"/>
        <v>ERROR</v>
      </c>
      <c r="BQ387" s="111" t="str">
        <f t="shared" si="724"/>
        <v>ERROR</v>
      </c>
      <c r="BR387" s="109" t="str">
        <f t="shared" si="725"/>
        <v>ERROR</v>
      </c>
      <c r="BS387" s="110" t="str">
        <f t="shared" si="726"/>
        <v>ERROR</v>
      </c>
      <c r="BT387" s="109" t="str">
        <f t="shared" si="669"/>
        <v>ERROR</v>
      </c>
      <c r="BU387" s="109" t="str">
        <f t="shared" si="670"/>
        <v>ERROR</v>
      </c>
      <c r="BV387" s="109" t="str">
        <f t="shared" si="671"/>
        <v>ERROR</v>
      </c>
      <c r="BW387" s="109" t="str">
        <f t="shared" si="672"/>
        <v>ERROR</v>
      </c>
      <c r="BX387" s="110" t="str">
        <f t="shared" si="727"/>
        <v>ERROR</v>
      </c>
      <c r="BY387" s="110" t="str">
        <f t="shared" si="715"/>
        <v/>
      </c>
      <c r="BZ387" s="117" t="str">
        <f t="shared" si="673"/>
        <v>OK</v>
      </c>
      <c r="CA387" s="104" t="str">
        <f t="shared" si="728"/>
        <v/>
      </c>
      <c r="CB387" s="104" t="str">
        <f t="shared" si="729"/>
        <v/>
      </c>
      <c r="CC387" s="104" t="str">
        <f t="shared" si="730"/>
        <v/>
      </c>
      <c r="CD387" s="109" t="str">
        <f t="shared" si="674"/>
        <v>FAILED CHECKS</v>
      </c>
      <c r="CE387" s="22"/>
      <c r="CF387" s="116" t="str">
        <f t="shared" si="731"/>
        <v>ERROR</v>
      </c>
      <c r="CG387" s="116" t="str">
        <f t="shared" si="732"/>
        <v>-</v>
      </c>
      <c r="CH387" s="116" t="str">
        <f t="shared" si="733"/>
        <v>-</v>
      </c>
      <c r="CI387" s="116" t="str">
        <f t="shared" si="734"/>
        <v>-</v>
      </c>
      <c r="CJ387" s="116">
        <f t="shared" si="675"/>
        <v>0</v>
      </c>
      <c r="CK387" s="116">
        <f t="shared" si="676"/>
        <v>0</v>
      </c>
      <c r="CL387" s="116">
        <f t="shared" si="677"/>
        <v>0</v>
      </c>
      <c r="CM387" s="116">
        <f t="shared" si="678"/>
        <v>0</v>
      </c>
      <c r="CN387" s="116">
        <f t="shared" si="679"/>
        <v>0</v>
      </c>
      <c r="CO387" s="116">
        <f t="shared" si="680"/>
        <v>0</v>
      </c>
      <c r="CP387" s="116">
        <f t="shared" si="681"/>
        <v>0</v>
      </c>
      <c r="CQ387" s="116">
        <f t="shared" si="682"/>
        <v>0</v>
      </c>
      <c r="CR387" s="116">
        <f t="shared" si="683"/>
        <v>0</v>
      </c>
      <c r="CS387" s="116">
        <f t="shared" si="684"/>
        <v>0</v>
      </c>
      <c r="CT387" s="116">
        <f t="shared" si="685"/>
        <v>0</v>
      </c>
      <c r="CU387" s="116">
        <f t="shared" si="686"/>
        <v>0</v>
      </c>
      <c r="CV387" s="116">
        <f t="shared" si="687"/>
        <v>0</v>
      </c>
      <c r="CW387" s="116">
        <f t="shared" si="688"/>
        <v>0</v>
      </c>
      <c r="CX387" s="116">
        <f t="shared" si="689"/>
        <v>0</v>
      </c>
      <c r="CY387" s="116">
        <f t="shared" si="690"/>
        <v>0</v>
      </c>
      <c r="CZ387" s="116">
        <f t="shared" si="691"/>
        <v>0</v>
      </c>
      <c r="DA387" s="116">
        <f t="shared" si="692"/>
        <v>0</v>
      </c>
      <c r="DB387" s="116">
        <f t="shared" si="693"/>
        <v>0</v>
      </c>
      <c r="DC387" s="116">
        <f t="shared" si="694"/>
        <v>0</v>
      </c>
      <c r="DD387" s="116">
        <f t="shared" si="695"/>
        <v>0</v>
      </c>
      <c r="DE387" s="116">
        <f t="shared" si="696"/>
        <v>0</v>
      </c>
      <c r="DF387" s="116">
        <f t="shared" si="697"/>
        <v>0</v>
      </c>
      <c r="DG387" s="116">
        <f t="shared" si="698"/>
        <v>0</v>
      </c>
      <c r="DH387" s="116">
        <f t="shared" si="699"/>
        <v>0</v>
      </c>
      <c r="DI387" s="116">
        <f t="shared" si="700"/>
        <v>0</v>
      </c>
      <c r="DJ387" s="116">
        <f t="shared" si="701"/>
        <v>0</v>
      </c>
      <c r="DK387" s="116">
        <f t="shared" si="702"/>
        <v>0</v>
      </c>
      <c r="DL387" s="116">
        <f t="shared" si="703"/>
        <v>0</v>
      </c>
      <c r="DM387" s="116">
        <f t="shared" si="704"/>
        <v>0</v>
      </c>
      <c r="DN387" s="116">
        <f t="shared" si="705"/>
        <v>0</v>
      </c>
      <c r="DO387" s="116">
        <f t="shared" si="706"/>
        <v>0</v>
      </c>
      <c r="DP387" s="116">
        <f t="shared" si="707"/>
        <v>0</v>
      </c>
      <c r="DQ387" s="116">
        <f t="shared" si="708"/>
        <v>0</v>
      </c>
      <c r="DR387" s="116">
        <f t="shared" si="709"/>
        <v>0</v>
      </c>
      <c r="DS387" s="116">
        <f t="shared" si="710"/>
        <v>0</v>
      </c>
      <c r="DT387" s="116">
        <f t="shared" si="716"/>
        <v>0</v>
      </c>
      <c r="DU387" s="116">
        <f t="shared" si="711"/>
        <v>0</v>
      </c>
      <c r="DV387" s="116">
        <f t="shared" si="735"/>
        <v>0</v>
      </c>
      <c r="DW387" s="116">
        <f t="shared" si="736"/>
        <v>0</v>
      </c>
      <c r="DX387" s="114" t="b">
        <f t="shared" si="625"/>
        <v>0</v>
      </c>
      <c r="DY387" s="116" t="str">
        <f t="shared" si="712"/>
        <v>FAILED CHECKS</v>
      </c>
      <c r="DZ387" s="2"/>
      <c r="EA387" s="105" t="str">
        <f t="shared" si="626"/>
        <v/>
      </c>
      <c r="EB387" s="2"/>
      <c r="EC387" s="105" t="str">
        <f t="shared" si="627"/>
        <v/>
      </c>
      <c r="ED387" s="2"/>
      <c r="EE387" s="105" t="str">
        <f t="shared" si="628"/>
        <v/>
      </c>
      <c r="EF387" s="2"/>
      <c r="EG387" s="6">
        <f t="shared" si="714"/>
        <v>377</v>
      </c>
      <c r="EH387" s="2"/>
      <c r="EI387" s="29" t="str">
        <f>IF(ISBLANK('IP Rules'!P387),"",'IP Rules'!P387)</f>
        <v/>
      </c>
      <c r="EJ387" s="2"/>
      <c r="EK387" s="29" t="str">
        <f>IF(ISBLANK('IP Rules'!R387),"",'IP Rules'!R387)</f>
        <v/>
      </c>
      <c r="EL387" s="2"/>
      <c r="EM387" s="29" t="str">
        <f>IF(ISBLANK('IP Rules'!T387),"",'IP Rules'!T387)</f>
        <v/>
      </c>
      <c r="EN387" s="2"/>
      <c r="EO387" s="7" t="str">
        <f t="shared" si="737"/>
        <v>NO</v>
      </c>
      <c r="EP387" s="7" t="str">
        <f t="shared" si="738"/>
        <v>NO</v>
      </c>
      <c r="EQ387" s="7" t="str">
        <f t="shared" si="739"/>
        <v/>
      </c>
      <c r="ER387" s="7" t="str">
        <f t="shared" si="740"/>
        <v/>
      </c>
      <c r="ES387" s="7" t="str">
        <f>IF(AND(ISNUMBER('IP Rules'!R387),'IP Rules'!R387&gt;=0,'IP Rules'!R387&lt;=65535),"GOOD","BAD")</f>
        <v>BAD</v>
      </c>
      <c r="ET387" s="7" t="str">
        <f>IF(OR(AND(ISNUMBER('IP Rules'!T387),'IP Rules'!T387&gt;=1,'IP Rules'!T387&lt;=65535,'IP Rules'!R387&lt;'IP Rules'!T387),'IP Rules'!T387=""),"GOOD","BAD")</f>
        <v>GOOD</v>
      </c>
      <c r="EU387" s="9" t="str">
        <f t="shared" si="741"/>
        <v/>
      </c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</row>
    <row r="388" spans="1:211" ht="15.75" thickBot="1">
      <c r="A388" s="2"/>
      <c r="B388" s="6">
        <f t="shared" si="713"/>
        <v>378</v>
      </c>
      <c r="C388" s="2"/>
      <c r="D388" s="48" t="str">
        <f>IF(ISBLANK('IP Rules'!H388),"",'IP Rules'!H388)</f>
        <v/>
      </c>
      <c r="E388" s="52" t="str">
        <f t="shared" si="629"/>
        <v/>
      </c>
      <c r="F388" s="52" t="str">
        <f t="shared" si="630"/>
        <v/>
      </c>
      <c r="G388" s="52" t="str">
        <f t="shared" si="631"/>
        <v/>
      </c>
      <c r="H388" s="52" t="str">
        <f t="shared" si="632"/>
        <v/>
      </c>
      <c r="I388" s="52" t="str">
        <f t="shared" si="633"/>
        <v/>
      </c>
      <c r="J388" s="52" t="str">
        <f t="shared" si="634"/>
        <v/>
      </c>
      <c r="K388" s="52" t="str">
        <f t="shared" si="635"/>
        <v/>
      </c>
      <c r="L388" s="52" t="str">
        <f t="shared" si="636"/>
        <v/>
      </c>
      <c r="M388" s="2"/>
      <c r="N388" s="52" t="str">
        <f t="shared" si="637"/>
        <v/>
      </c>
      <c r="O388" s="2"/>
      <c r="P388" s="103" t="str">
        <f>IF(UPPER('IP Rules'!H388)="ANY","",IF(LEN(TRIM('IP Rules'!J388))=0,"",'IP Rules'!J388))</f>
        <v/>
      </c>
      <c r="Q388" s="7" t="str">
        <f t="shared" si="638"/>
        <v/>
      </c>
      <c r="R388" s="109" t="str">
        <f t="shared" si="639"/>
        <v>MISSING</v>
      </c>
      <c r="S388" s="109" t="str">
        <f t="shared" si="640"/>
        <v>MISSING</v>
      </c>
      <c r="T388" s="109" t="str">
        <f t="shared" si="641"/>
        <v>MISSING</v>
      </c>
      <c r="U388" s="110" t="str">
        <f t="shared" si="642"/>
        <v>ERROR</v>
      </c>
      <c r="V388" s="111" t="str">
        <f t="shared" si="643"/>
        <v>ERROR</v>
      </c>
      <c r="W388" s="111" t="str">
        <f t="shared" si="644"/>
        <v>ERROR</v>
      </c>
      <c r="X388" s="111" t="str">
        <f t="shared" si="645"/>
        <v>ERROR</v>
      </c>
      <c r="Y388" s="109" t="str">
        <f t="shared" si="646"/>
        <v>ERROR</v>
      </c>
      <c r="Z388" s="110" t="str">
        <f t="shared" si="647"/>
        <v>ERROR</v>
      </c>
      <c r="AA388" s="109" t="str">
        <f t="shared" si="648"/>
        <v>ERROR</v>
      </c>
      <c r="AB388" s="109" t="str">
        <f t="shared" si="649"/>
        <v>ERROR</v>
      </c>
      <c r="AC388" s="109" t="str">
        <f t="shared" si="650"/>
        <v>ERROR</v>
      </c>
      <c r="AD388" s="109" t="str">
        <f t="shared" si="651"/>
        <v>ERROR</v>
      </c>
      <c r="AE388" s="110" t="str">
        <f t="shared" si="652"/>
        <v>ERROR</v>
      </c>
      <c r="AF388" s="7" t="str">
        <f t="shared" si="653"/>
        <v/>
      </c>
      <c r="AG388" s="104" t="str">
        <f t="shared" si="654"/>
        <v/>
      </c>
      <c r="AH388" s="104" t="str">
        <f t="shared" si="655"/>
        <v/>
      </c>
      <c r="AI388" s="104" t="str">
        <f t="shared" si="656"/>
        <v/>
      </c>
      <c r="AJ388" s="114" t="str">
        <f>IF(AND(Q388&lt;&gt;"ERROR",UPPER('IP Rules'!D388)="GLOBAL",UPPER(N388)="ANY"),"All_IPs","")</f>
        <v/>
      </c>
      <c r="AK388" s="114" t="str">
        <f>IF(AND(Q388&lt;&gt;"ERROR",UPPER('IP Rules'!D388)="NATIONAL",UPPER(N388)="ANY"),"GRP_ALL_CNSP_SUBNETS","")</f>
        <v/>
      </c>
      <c r="AL388" s="104" t="str">
        <f>IF(LEN(TRIM(D388))=0,"",IF(AND(Q388&lt;&gt;"ERROR",UPPER('IP Rules'!H388)&lt;&gt;"ANY"),AI388&amp;N388&amp;"_"&amp;AG388,""))</f>
        <v/>
      </c>
      <c r="AM388" s="109" t="str">
        <f t="shared" si="657"/>
        <v>FAILED CHECKS</v>
      </c>
      <c r="AN388" s="2"/>
      <c r="AO388" s="62" t="str">
        <f t="shared" si="624"/>
        <v/>
      </c>
      <c r="AP388" s="26"/>
      <c r="AQ388" s="62" t="str">
        <f t="shared" si="658"/>
        <v/>
      </c>
      <c r="AR388" s="26"/>
      <c r="AS388" s="6">
        <f>'IP Rules'!F388</f>
        <v>0</v>
      </c>
      <c r="AT388" s="2"/>
      <c r="AU388" s="6">
        <f t="shared" si="659"/>
        <v>378</v>
      </c>
      <c r="AV388" s="2"/>
      <c r="AW388" s="46" t="str">
        <f>IF(ISBLANK('IP Rules'!L388),"",'IP Rules'!L388)</f>
        <v/>
      </c>
      <c r="AX388" s="2"/>
      <c r="AY388" s="52" t="str">
        <f t="shared" si="660"/>
        <v/>
      </c>
      <c r="AZ388" s="52" t="str">
        <f t="shared" si="661"/>
        <v/>
      </c>
      <c r="BA388" s="52" t="str">
        <f t="shared" si="662"/>
        <v/>
      </c>
      <c r="BB388" s="52" t="str">
        <f t="shared" si="663"/>
        <v/>
      </c>
      <c r="BC388" s="52" t="str">
        <f t="shared" si="664"/>
        <v/>
      </c>
      <c r="BD388" s="52" t="str">
        <f t="shared" si="665"/>
        <v/>
      </c>
      <c r="BE388" s="52" t="str">
        <f t="shared" si="666"/>
        <v/>
      </c>
      <c r="BF388" s="52" t="str">
        <f t="shared" si="667"/>
        <v/>
      </c>
      <c r="BG388" s="52" t="str">
        <f t="shared" si="668"/>
        <v/>
      </c>
      <c r="BH388" s="2"/>
      <c r="BI388" s="103" t="str">
        <f>IF(ISBLANK('IP Rules'!N388),"",'IP Rules'!N388)</f>
        <v/>
      </c>
      <c r="BJ388" s="110" t="str">
        <f t="shared" si="717"/>
        <v/>
      </c>
      <c r="BK388" s="109" t="str">
        <f t="shared" si="718"/>
        <v>MISSING</v>
      </c>
      <c r="BL388" s="109" t="str">
        <f t="shared" si="719"/>
        <v>MISSING</v>
      </c>
      <c r="BM388" s="109" t="str">
        <f t="shared" si="720"/>
        <v>MISSING</v>
      </c>
      <c r="BN388" s="110" t="str">
        <f t="shared" si="721"/>
        <v>ERROR</v>
      </c>
      <c r="BO388" s="111" t="str">
        <f t="shared" si="722"/>
        <v>ERROR</v>
      </c>
      <c r="BP388" s="111" t="str">
        <f t="shared" si="723"/>
        <v>ERROR</v>
      </c>
      <c r="BQ388" s="111" t="str">
        <f t="shared" si="724"/>
        <v>ERROR</v>
      </c>
      <c r="BR388" s="109" t="str">
        <f t="shared" si="725"/>
        <v>ERROR</v>
      </c>
      <c r="BS388" s="110" t="str">
        <f t="shared" si="726"/>
        <v>ERROR</v>
      </c>
      <c r="BT388" s="109" t="str">
        <f t="shared" si="669"/>
        <v>ERROR</v>
      </c>
      <c r="BU388" s="109" t="str">
        <f t="shared" si="670"/>
        <v>ERROR</v>
      </c>
      <c r="BV388" s="109" t="str">
        <f t="shared" si="671"/>
        <v>ERROR</v>
      </c>
      <c r="BW388" s="109" t="str">
        <f t="shared" si="672"/>
        <v>ERROR</v>
      </c>
      <c r="BX388" s="110" t="str">
        <f t="shared" si="727"/>
        <v>ERROR</v>
      </c>
      <c r="BY388" s="110" t="str">
        <f t="shared" si="715"/>
        <v/>
      </c>
      <c r="BZ388" s="117" t="str">
        <f t="shared" si="673"/>
        <v>OK</v>
      </c>
      <c r="CA388" s="104" t="str">
        <f t="shared" si="728"/>
        <v/>
      </c>
      <c r="CB388" s="104" t="str">
        <f t="shared" si="729"/>
        <v/>
      </c>
      <c r="CC388" s="104" t="str">
        <f t="shared" si="730"/>
        <v/>
      </c>
      <c r="CD388" s="109" t="str">
        <f t="shared" si="674"/>
        <v>FAILED CHECKS</v>
      </c>
      <c r="CE388" s="22"/>
      <c r="CF388" s="116" t="str">
        <f t="shared" si="731"/>
        <v>ERROR</v>
      </c>
      <c r="CG388" s="116" t="str">
        <f t="shared" si="732"/>
        <v>-</v>
      </c>
      <c r="CH388" s="116" t="str">
        <f t="shared" si="733"/>
        <v>-</v>
      </c>
      <c r="CI388" s="116" t="str">
        <f t="shared" si="734"/>
        <v>-</v>
      </c>
      <c r="CJ388" s="116">
        <f t="shared" si="675"/>
        <v>0</v>
      </c>
      <c r="CK388" s="116">
        <f t="shared" si="676"/>
        <v>0</v>
      </c>
      <c r="CL388" s="116">
        <f t="shared" si="677"/>
        <v>0</v>
      </c>
      <c r="CM388" s="116">
        <f t="shared" si="678"/>
        <v>0</v>
      </c>
      <c r="CN388" s="116">
        <f t="shared" si="679"/>
        <v>0</v>
      </c>
      <c r="CO388" s="116">
        <f t="shared" si="680"/>
        <v>0</v>
      </c>
      <c r="CP388" s="116">
        <f t="shared" si="681"/>
        <v>0</v>
      </c>
      <c r="CQ388" s="116">
        <f t="shared" si="682"/>
        <v>0</v>
      </c>
      <c r="CR388" s="116">
        <f t="shared" si="683"/>
        <v>0</v>
      </c>
      <c r="CS388" s="116">
        <f t="shared" si="684"/>
        <v>0</v>
      </c>
      <c r="CT388" s="116">
        <f t="shared" si="685"/>
        <v>0</v>
      </c>
      <c r="CU388" s="116">
        <f t="shared" si="686"/>
        <v>0</v>
      </c>
      <c r="CV388" s="116">
        <f t="shared" si="687"/>
        <v>0</v>
      </c>
      <c r="CW388" s="116">
        <f t="shared" si="688"/>
        <v>0</v>
      </c>
      <c r="CX388" s="116">
        <f t="shared" si="689"/>
        <v>0</v>
      </c>
      <c r="CY388" s="116">
        <f t="shared" si="690"/>
        <v>0</v>
      </c>
      <c r="CZ388" s="116">
        <f t="shared" si="691"/>
        <v>0</v>
      </c>
      <c r="DA388" s="116">
        <f t="shared" si="692"/>
        <v>0</v>
      </c>
      <c r="DB388" s="116">
        <f t="shared" si="693"/>
        <v>0</v>
      </c>
      <c r="DC388" s="116">
        <f t="shared" si="694"/>
        <v>0</v>
      </c>
      <c r="DD388" s="116">
        <f t="shared" si="695"/>
        <v>0</v>
      </c>
      <c r="DE388" s="116">
        <f t="shared" si="696"/>
        <v>0</v>
      </c>
      <c r="DF388" s="116">
        <f t="shared" si="697"/>
        <v>0</v>
      </c>
      <c r="DG388" s="116">
        <f t="shared" si="698"/>
        <v>0</v>
      </c>
      <c r="DH388" s="116">
        <f t="shared" si="699"/>
        <v>0</v>
      </c>
      <c r="DI388" s="116">
        <f t="shared" si="700"/>
        <v>0</v>
      </c>
      <c r="DJ388" s="116">
        <f t="shared" si="701"/>
        <v>0</v>
      </c>
      <c r="DK388" s="116">
        <f t="shared" si="702"/>
        <v>0</v>
      </c>
      <c r="DL388" s="116">
        <f t="shared" si="703"/>
        <v>0</v>
      </c>
      <c r="DM388" s="116">
        <f t="shared" si="704"/>
        <v>0</v>
      </c>
      <c r="DN388" s="116">
        <f t="shared" si="705"/>
        <v>0</v>
      </c>
      <c r="DO388" s="116">
        <f t="shared" si="706"/>
        <v>0</v>
      </c>
      <c r="DP388" s="116">
        <f t="shared" si="707"/>
        <v>0</v>
      </c>
      <c r="DQ388" s="116">
        <f t="shared" si="708"/>
        <v>0</v>
      </c>
      <c r="DR388" s="116">
        <f t="shared" si="709"/>
        <v>0</v>
      </c>
      <c r="DS388" s="116">
        <f t="shared" si="710"/>
        <v>0</v>
      </c>
      <c r="DT388" s="116">
        <f t="shared" si="716"/>
        <v>0</v>
      </c>
      <c r="DU388" s="116">
        <f t="shared" si="711"/>
        <v>0</v>
      </c>
      <c r="DV388" s="116">
        <f t="shared" si="735"/>
        <v>0</v>
      </c>
      <c r="DW388" s="116">
        <f t="shared" si="736"/>
        <v>0</v>
      </c>
      <c r="DX388" s="114" t="b">
        <f t="shared" si="625"/>
        <v>0</v>
      </c>
      <c r="DY388" s="116" t="str">
        <f t="shared" si="712"/>
        <v>FAILED CHECKS</v>
      </c>
      <c r="DZ388" s="2"/>
      <c r="EA388" s="105" t="str">
        <f t="shared" si="626"/>
        <v/>
      </c>
      <c r="EB388" s="2"/>
      <c r="EC388" s="105" t="str">
        <f t="shared" si="627"/>
        <v/>
      </c>
      <c r="ED388" s="2"/>
      <c r="EE388" s="105" t="str">
        <f t="shared" si="628"/>
        <v/>
      </c>
      <c r="EF388" s="2"/>
      <c r="EG388" s="6">
        <f t="shared" si="714"/>
        <v>378</v>
      </c>
      <c r="EH388" s="2"/>
      <c r="EI388" s="29" t="str">
        <f>IF(ISBLANK('IP Rules'!P388),"",'IP Rules'!P388)</f>
        <v/>
      </c>
      <c r="EJ388" s="2"/>
      <c r="EK388" s="29" t="str">
        <f>IF(ISBLANK('IP Rules'!R388),"",'IP Rules'!R388)</f>
        <v/>
      </c>
      <c r="EL388" s="2"/>
      <c r="EM388" s="29" t="str">
        <f>IF(ISBLANK('IP Rules'!T388),"",'IP Rules'!T388)</f>
        <v/>
      </c>
      <c r="EN388" s="2"/>
      <c r="EO388" s="7" t="str">
        <f t="shared" si="737"/>
        <v>NO</v>
      </c>
      <c r="EP388" s="7" t="str">
        <f t="shared" si="738"/>
        <v>NO</v>
      </c>
      <c r="EQ388" s="7" t="str">
        <f t="shared" si="739"/>
        <v/>
      </c>
      <c r="ER388" s="7" t="str">
        <f t="shared" si="740"/>
        <v/>
      </c>
      <c r="ES388" s="7" t="str">
        <f>IF(AND(ISNUMBER('IP Rules'!R388),'IP Rules'!R388&gt;=0,'IP Rules'!R388&lt;=65535),"GOOD","BAD")</f>
        <v>BAD</v>
      </c>
      <c r="ET388" s="7" t="str">
        <f>IF(OR(AND(ISNUMBER('IP Rules'!T388),'IP Rules'!T388&gt;=1,'IP Rules'!T388&lt;=65535,'IP Rules'!R388&lt;'IP Rules'!T388),'IP Rules'!T388=""),"GOOD","BAD")</f>
        <v>GOOD</v>
      </c>
      <c r="EU388" s="9" t="str">
        <f t="shared" si="741"/>
        <v/>
      </c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</row>
    <row r="389" spans="1:211" ht="15.75" thickBot="1">
      <c r="A389" s="2"/>
      <c r="B389" s="6">
        <f t="shared" si="713"/>
        <v>379</v>
      </c>
      <c r="C389" s="2"/>
      <c r="D389" s="48" t="str">
        <f>IF(ISBLANK('IP Rules'!H389),"",'IP Rules'!H389)</f>
        <v/>
      </c>
      <c r="E389" s="52" t="str">
        <f t="shared" si="629"/>
        <v/>
      </c>
      <c r="F389" s="52" t="str">
        <f t="shared" si="630"/>
        <v/>
      </c>
      <c r="G389" s="52" t="str">
        <f t="shared" si="631"/>
        <v/>
      </c>
      <c r="H389" s="52" t="str">
        <f t="shared" si="632"/>
        <v/>
      </c>
      <c r="I389" s="52" t="str">
        <f t="shared" si="633"/>
        <v/>
      </c>
      <c r="J389" s="52" t="str">
        <f t="shared" si="634"/>
        <v/>
      </c>
      <c r="K389" s="52" t="str">
        <f t="shared" si="635"/>
        <v/>
      </c>
      <c r="L389" s="52" t="str">
        <f t="shared" si="636"/>
        <v/>
      </c>
      <c r="M389" s="2"/>
      <c r="N389" s="52" t="str">
        <f t="shared" si="637"/>
        <v/>
      </c>
      <c r="O389" s="2"/>
      <c r="P389" s="103" t="str">
        <f>IF(UPPER('IP Rules'!H389)="ANY","",IF(LEN(TRIM('IP Rules'!J389))=0,"",'IP Rules'!J389))</f>
        <v/>
      </c>
      <c r="Q389" s="7" t="str">
        <f t="shared" si="638"/>
        <v/>
      </c>
      <c r="R389" s="109" t="str">
        <f t="shared" si="639"/>
        <v>MISSING</v>
      </c>
      <c r="S389" s="109" t="str">
        <f t="shared" si="640"/>
        <v>MISSING</v>
      </c>
      <c r="T389" s="109" t="str">
        <f t="shared" si="641"/>
        <v>MISSING</v>
      </c>
      <c r="U389" s="110" t="str">
        <f t="shared" si="642"/>
        <v>ERROR</v>
      </c>
      <c r="V389" s="111" t="str">
        <f t="shared" si="643"/>
        <v>ERROR</v>
      </c>
      <c r="W389" s="111" t="str">
        <f t="shared" si="644"/>
        <v>ERROR</v>
      </c>
      <c r="X389" s="111" t="str">
        <f t="shared" si="645"/>
        <v>ERROR</v>
      </c>
      <c r="Y389" s="109" t="str">
        <f t="shared" si="646"/>
        <v>ERROR</v>
      </c>
      <c r="Z389" s="110" t="str">
        <f t="shared" si="647"/>
        <v>ERROR</v>
      </c>
      <c r="AA389" s="109" t="str">
        <f t="shared" si="648"/>
        <v>ERROR</v>
      </c>
      <c r="AB389" s="109" t="str">
        <f t="shared" si="649"/>
        <v>ERROR</v>
      </c>
      <c r="AC389" s="109" t="str">
        <f t="shared" si="650"/>
        <v>ERROR</v>
      </c>
      <c r="AD389" s="109" t="str">
        <f t="shared" si="651"/>
        <v>ERROR</v>
      </c>
      <c r="AE389" s="110" t="str">
        <f t="shared" si="652"/>
        <v>ERROR</v>
      </c>
      <c r="AF389" s="7" t="str">
        <f t="shared" si="653"/>
        <v/>
      </c>
      <c r="AG389" s="104" t="str">
        <f t="shared" si="654"/>
        <v/>
      </c>
      <c r="AH389" s="104" t="str">
        <f t="shared" si="655"/>
        <v/>
      </c>
      <c r="AI389" s="104" t="str">
        <f t="shared" si="656"/>
        <v/>
      </c>
      <c r="AJ389" s="114" t="str">
        <f>IF(AND(Q389&lt;&gt;"ERROR",UPPER('IP Rules'!D389)="GLOBAL",UPPER(N389)="ANY"),"All_IPs","")</f>
        <v/>
      </c>
      <c r="AK389" s="114" t="str">
        <f>IF(AND(Q389&lt;&gt;"ERROR",UPPER('IP Rules'!D389)="NATIONAL",UPPER(N389)="ANY"),"GRP_ALL_CNSP_SUBNETS","")</f>
        <v/>
      </c>
      <c r="AL389" s="104" t="str">
        <f>IF(LEN(TRIM(D389))=0,"",IF(AND(Q389&lt;&gt;"ERROR",UPPER('IP Rules'!H389)&lt;&gt;"ANY"),AI389&amp;N389&amp;"_"&amp;AG389,""))</f>
        <v/>
      </c>
      <c r="AM389" s="109" t="str">
        <f t="shared" si="657"/>
        <v>FAILED CHECKS</v>
      </c>
      <c r="AN389" s="2"/>
      <c r="AO389" s="62" t="str">
        <f t="shared" si="624"/>
        <v/>
      </c>
      <c r="AP389" s="26"/>
      <c r="AQ389" s="62" t="str">
        <f t="shared" si="658"/>
        <v/>
      </c>
      <c r="AR389" s="26"/>
      <c r="AS389" s="6">
        <f>'IP Rules'!F389</f>
        <v>0</v>
      </c>
      <c r="AT389" s="2"/>
      <c r="AU389" s="6">
        <f t="shared" si="659"/>
        <v>379</v>
      </c>
      <c r="AV389" s="2"/>
      <c r="AW389" s="46" t="str">
        <f>IF(ISBLANK('IP Rules'!L389),"",'IP Rules'!L389)</f>
        <v/>
      </c>
      <c r="AX389" s="2"/>
      <c r="AY389" s="52" t="str">
        <f t="shared" si="660"/>
        <v/>
      </c>
      <c r="AZ389" s="52" t="str">
        <f t="shared" si="661"/>
        <v/>
      </c>
      <c r="BA389" s="52" t="str">
        <f t="shared" si="662"/>
        <v/>
      </c>
      <c r="BB389" s="52" t="str">
        <f t="shared" si="663"/>
        <v/>
      </c>
      <c r="BC389" s="52" t="str">
        <f t="shared" si="664"/>
        <v/>
      </c>
      <c r="BD389" s="52" t="str">
        <f t="shared" si="665"/>
        <v/>
      </c>
      <c r="BE389" s="52" t="str">
        <f t="shared" si="666"/>
        <v/>
      </c>
      <c r="BF389" s="52" t="str">
        <f t="shared" si="667"/>
        <v/>
      </c>
      <c r="BG389" s="52" t="str">
        <f t="shared" si="668"/>
        <v/>
      </c>
      <c r="BH389" s="2"/>
      <c r="BI389" s="103" t="str">
        <f>IF(ISBLANK('IP Rules'!N389),"",'IP Rules'!N389)</f>
        <v/>
      </c>
      <c r="BJ389" s="110" t="str">
        <f t="shared" si="717"/>
        <v/>
      </c>
      <c r="BK389" s="109" t="str">
        <f t="shared" si="718"/>
        <v>MISSING</v>
      </c>
      <c r="BL389" s="109" t="str">
        <f t="shared" si="719"/>
        <v>MISSING</v>
      </c>
      <c r="BM389" s="109" t="str">
        <f t="shared" si="720"/>
        <v>MISSING</v>
      </c>
      <c r="BN389" s="110" t="str">
        <f t="shared" si="721"/>
        <v>ERROR</v>
      </c>
      <c r="BO389" s="111" t="str">
        <f t="shared" si="722"/>
        <v>ERROR</v>
      </c>
      <c r="BP389" s="111" t="str">
        <f t="shared" si="723"/>
        <v>ERROR</v>
      </c>
      <c r="BQ389" s="111" t="str">
        <f t="shared" si="724"/>
        <v>ERROR</v>
      </c>
      <c r="BR389" s="109" t="str">
        <f t="shared" si="725"/>
        <v>ERROR</v>
      </c>
      <c r="BS389" s="110" t="str">
        <f t="shared" si="726"/>
        <v>ERROR</v>
      </c>
      <c r="BT389" s="109" t="str">
        <f t="shared" si="669"/>
        <v>ERROR</v>
      </c>
      <c r="BU389" s="109" t="str">
        <f t="shared" si="670"/>
        <v>ERROR</v>
      </c>
      <c r="BV389" s="109" t="str">
        <f t="shared" si="671"/>
        <v>ERROR</v>
      </c>
      <c r="BW389" s="109" t="str">
        <f t="shared" si="672"/>
        <v>ERROR</v>
      </c>
      <c r="BX389" s="110" t="str">
        <f t="shared" si="727"/>
        <v>ERROR</v>
      </c>
      <c r="BY389" s="110" t="str">
        <f t="shared" si="715"/>
        <v/>
      </c>
      <c r="BZ389" s="117" t="str">
        <f t="shared" si="673"/>
        <v>OK</v>
      </c>
      <c r="CA389" s="104" t="str">
        <f t="shared" si="728"/>
        <v/>
      </c>
      <c r="CB389" s="104" t="str">
        <f t="shared" si="729"/>
        <v/>
      </c>
      <c r="CC389" s="104" t="str">
        <f t="shared" si="730"/>
        <v/>
      </c>
      <c r="CD389" s="109" t="str">
        <f t="shared" si="674"/>
        <v>FAILED CHECKS</v>
      </c>
      <c r="CE389" s="22"/>
      <c r="CF389" s="116" t="str">
        <f t="shared" si="731"/>
        <v>ERROR</v>
      </c>
      <c r="CG389" s="116" t="str">
        <f t="shared" si="732"/>
        <v>-</v>
      </c>
      <c r="CH389" s="116" t="str">
        <f t="shared" si="733"/>
        <v>-</v>
      </c>
      <c r="CI389" s="116" t="str">
        <f t="shared" si="734"/>
        <v>-</v>
      </c>
      <c r="CJ389" s="116">
        <f t="shared" si="675"/>
        <v>0</v>
      </c>
      <c r="CK389" s="116">
        <f t="shared" si="676"/>
        <v>0</v>
      </c>
      <c r="CL389" s="116">
        <f t="shared" si="677"/>
        <v>0</v>
      </c>
      <c r="CM389" s="116">
        <f t="shared" si="678"/>
        <v>0</v>
      </c>
      <c r="CN389" s="116">
        <f t="shared" si="679"/>
        <v>0</v>
      </c>
      <c r="CO389" s="116">
        <f t="shared" si="680"/>
        <v>0</v>
      </c>
      <c r="CP389" s="116">
        <f t="shared" si="681"/>
        <v>0</v>
      </c>
      <c r="CQ389" s="116">
        <f t="shared" si="682"/>
        <v>0</v>
      </c>
      <c r="CR389" s="116">
        <f t="shared" si="683"/>
        <v>0</v>
      </c>
      <c r="CS389" s="116">
        <f t="shared" si="684"/>
        <v>0</v>
      </c>
      <c r="CT389" s="116">
        <f t="shared" si="685"/>
        <v>0</v>
      </c>
      <c r="CU389" s="116">
        <f t="shared" si="686"/>
        <v>0</v>
      </c>
      <c r="CV389" s="116">
        <f t="shared" si="687"/>
        <v>0</v>
      </c>
      <c r="CW389" s="116">
        <f t="shared" si="688"/>
        <v>0</v>
      </c>
      <c r="CX389" s="116">
        <f t="shared" si="689"/>
        <v>0</v>
      </c>
      <c r="CY389" s="116">
        <f t="shared" si="690"/>
        <v>0</v>
      </c>
      <c r="CZ389" s="116">
        <f t="shared" si="691"/>
        <v>0</v>
      </c>
      <c r="DA389" s="116">
        <f t="shared" si="692"/>
        <v>0</v>
      </c>
      <c r="DB389" s="116">
        <f t="shared" si="693"/>
        <v>0</v>
      </c>
      <c r="DC389" s="116">
        <f t="shared" si="694"/>
        <v>0</v>
      </c>
      <c r="DD389" s="116">
        <f t="shared" si="695"/>
        <v>0</v>
      </c>
      <c r="DE389" s="116">
        <f t="shared" si="696"/>
        <v>0</v>
      </c>
      <c r="DF389" s="116">
        <f t="shared" si="697"/>
        <v>0</v>
      </c>
      <c r="DG389" s="116">
        <f t="shared" si="698"/>
        <v>0</v>
      </c>
      <c r="DH389" s="116">
        <f t="shared" si="699"/>
        <v>0</v>
      </c>
      <c r="DI389" s="116">
        <f t="shared" si="700"/>
        <v>0</v>
      </c>
      <c r="DJ389" s="116">
        <f t="shared" si="701"/>
        <v>0</v>
      </c>
      <c r="DK389" s="116">
        <f t="shared" si="702"/>
        <v>0</v>
      </c>
      <c r="DL389" s="116">
        <f t="shared" si="703"/>
        <v>0</v>
      </c>
      <c r="DM389" s="116">
        <f t="shared" si="704"/>
        <v>0</v>
      </c>
      <c r="DN389" s="116">
        <f t="shared" si="705"/>
        <v>0</v>
      </c>
      <c r="DO389" s="116">
        <f t="shared" si="706"/>
        <v>0</v>
      </c>
      <c r="DP389" s="116">
        <f t="shared" si="707"/>
        <v>0</v>
      </c>
      <c r="DQ389" s="116">
        <f t="shared" si="708"/>
        <v>0</v>
      </c>
      <c r="DR389" s="116">
        <f t="shared" si="709"/>
        <v>0</v>
      </c>
      <c r="DS389" s="116">
        <f t="shared" si="710"/>
        <v>0</v>
      </c>
      <c r="DT389" s="116">
        <f t="shared" si="716"/>
        <v>0</v>
      </c>
      <c r="DU389" s="116">
        <f t="shared" si="711"/>
        <v>0</v>
      </c>
      <c r="DV389" s="116">
        <f t="shared" si="735"/>
        <v>0</v>
      </c>
      <c r="DW389" s="116">
        <f t="shared" si="736"/>
        <v>0</v>
      </c>
      <c r="DX389" s="114" t="b">
        <f t="shared" si="625"/>
        <v>0</v>
      </c>
      <c r="DY389" s="116" t="str">
        <f t="shared" si="712"/>
        <v>FAILED CHECKS</v>
      </c>
      <c r="DZ389" s="2"/>
      <c r="EA389" s="105" t="str">
        <f t="shared" si="626"/>
        <v/>
      </c>
      <c r="EB389" s="2"/>
      <c r="EC389" s="105" t="str">
        <f t="shared" si="627"/>
        <v/>
      </c>
      <c r="ED389" s="2"/>
      <c r="EE389" s="105" t="str">
        <f t="shared" si="628"/>
        <v/>
      </c>
      <c r="EF389" s="2"/>
      <c r="EG389" s="6">
        <f t="shared" si="714"/>
        <v>379</v>
      </c>
      <c r="EH389" s="2"/>
      <c r="EI389" s="29" t="str">
        <f>IF(ISBLANK('IP Rules'!P389),"",'IP Rules'!P389)</f>
        <v/>
      </c>
      <c r="EJ389" s="2"/>
      <c r="EK389" s="29" t="str">
        <f>IF(ISBLANK('IP Rules'!R389),"",'IP Rules'!R389)</f>
        <v/>
      </c>
      <c r="EL389" s="2"/>
      <c r="EM389" s="29" t="str">
        <f>IF(ISBLANK('IP Rules'!T389),"",'IP Rules'!T389)</f>
        <v/>
      </c>
      <c r="EN389" s="2"/>
      <c r="EO389" s="7" t="str">
        <f t="shared" si="737"/>
        <v>NO</v>
      </c>
      <c r="EP389" s="7" t="str">
        <f t="shared" si="738"/>
        <v>NO</v>
      </c>
      <c r="EQ389" s="7" t="str">
        <f t="shared" si="739"/>
        <v/>
      </c>
      <c r="ER389" s="7" t="str">
        <f t="shared" si="740"/>
        <v/>
      </c>
      <c r="ES389" s="7" t="str">
        <f>IF(AND(ISNUMBER('IP Rules'!R389),'IP Rules'!R389&gt;=0,'IP Rules'!R389&lt;=65535),"GOOD","BAD")</f>
        <v>BAD</v>
      </c>
      <c r="ET389" s="7" t="str">
        <f>IF(OR(AND(ISNUMBER('IP Rules'!T389),'IP Rules'!T389&gt;=1,'IP Rules'!T389&lt;=65535,'IP Rules'!R389&lt;'IP Rules'!T389),'IP Rules'!T389=""),"GOOD","BAD")</f>
        <v>GOOD</v>
      </c>
      <c r="EU389" s="9" t="str">
        <f t="shared" si="741"/>
        <v/>
      </c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</row>
    <row r="390" spans="1:211" ht="15.75" thickBot="1">
      <c r="A390" s="2"/>
      <c r="B390" s="6">
        <f t="shared" si="713"/>
        <v>380</v>
      </c>
      <c r="C390" s="2"/>
      <c r="D390" s="48" t="str">
        <f>IF(ISBLANK('IP Rules'!H390),"",'IP Rules'!H390)</f>
        <v/>
      </c>
      <c r="E390" s="52" t="str">
        <f t="shared" si="629"/>
        <v/>
      </c>
      <c r="F390" s="52" t="str">
        <f t="shared" si="630"/>
        <v/>
      </c>
      <c r="G390" s="52" t="str">
        <f t="shared" si="631"/>
        <v/>
      </c>
      <c r="H390" s="52" t="str">
        <f t="shared" si="632"/>
        <v/>
      </c>
      <c r="I390" s="52" t="str">
        <f t="shared" si="633"/>
        <v/>
      </c>
      <c r="J390" s="52" t="str">
        <f t="shared" si="634"/>
        <v/>
      </c>
      <c r="K390" s="52" t="str">
        <f t="shared" si="635"/>
        <v/>
      </c>
      <c r="L390" s="52" t="str">
        <f t="shared" si="636"/>
        <v/>
      </c>
      <c r="M390" s="2"/>
      <c r="N390" s="52" t="str">
        <f t="shared" si="637"/>
        <v/>
      </c>
      <c r="O390" s="2"/>
      <c r="P390" s="103" t="str">
        <f>IF(UPPER('IP Rules'!H390)="ANY","",IF(LEN(TRIM('IP Rules'!J390))=0,"",'IP Rules'!J390))</f>
        <v/>
      </c>
      <c r="Q390" s="7" t="str">
        <f t="shared" si="638"/>
        <v/>
      </c>
      <c r="R390" s="109" t="str">
        <f t="shared" si="639"/>
        <v>MISSING</v>
      </c>
      <c r="S390" s="109" t="str">
        <f t="shared" si="640"/>
        <v>MISSING</v>
      </c>
      <c r="T390" s="109" t="str">
        <f t="shared" si="641"/>
        <v>MISSING</v>
      </c>
      <c r="U390" s="110" t="str">
        <f t="shared" si="642"/>
        <v>ERROR</v>
      </c>
      <c r="V390" s="111" t="str">
        <f t="shared" si="643"/>
        <v>ERROR</v>
      </c>
      <c r="W390" s="111" t="str">
        <f t="shared" si="644"/>
        <v>ERROR</v>
      </c>
      <c r="X390" s="111" t="str">
        <f t="shared" si="645"/>
        <v>ERROR</v>
      </c>
      <c r="Y390" s="109" t="str">
        <f t="shared" si="646"/>
        <v>ERROR</v>
      </c>
      <c r="Z390" s="110" t="str">
        <f t="shared" si="647"/>
        <v>ERROR</v>
      </c>
      <c r="AA390" s="109" t="str">
        <f t="shared" si="648"/>
        <v>ERROR</v>
      </c>
      <c r="AB390" s="109" t="str">
        <f t="shared" si="649"/>
        <v>ERROR</v>
      </c>
      <c r="AC390" s="109" t="str">
        <f t="shared" si="650"/>
        <v>ERROR</v>
      </c>
      <c r="AD390" s="109" t="str">
        <f t="shared" si="651"/>
        <v>ERROR</v>
      </c>
      <c r="AE390" s="110" t="str">
        <f t="shared" si="652"/>
        <v>ERROR</v>
      </c>
      <c r="AF390" s="7" t="str">
        <f t="shared" si="653"/>
        <v/>
      </c>
      <c r="AG390" s="104" t="str">
        <f t="shared" si="654"/>
        <v/>
      </c>
      <c r="AH390" s="104" t="str">
        <f t="shared" si="655"/>
        <v/>
      </c>
      <c r="AI390" s="104" t="str">
        <f t="shared" si="656"/>
        <v/>
      </c>
      <c r="AJ390" s="114" t="str">
        <f>IF(AND(Q390&lt;&gt;"ERROR",UPPER('IP Rules'!D390)="GLOBAL",UPPER(N390)="ANY"),"All_IPs","")</f>
        <v/>
      </c>
      <c r="AK390" s="114" t="str">
        <f>IF(AND(Q390&lt;&gt;"ERROR",UPPER('IP Rules'!D390)="NATIONAL",UPPER(N390)="ANY"),"GRP_ALL_CNSP_SUBNETS","")</f>
        <v/>
      </c>
      <c r="AL390" s="104" t="str">
        <f>IF(LEN(TRIM(D390))=0,"",IF(AND(Q390&lt;&gt;"ERROR",UPPER('IP Rules'!H390)&lt;&gt;"ANY"),AI390&amp;N390&amp;"_"&amp;AG390,""))</f>
        <v/>
      </c>
      <c r="AM390" s="109" t="str">
        <f t="shared" si="657"/>
        <v>FAILED CHECKS</v>
      </c>
      <c r="AN390" s="2"/>
      <c r="AO390" s="62" t="str">
        <f t="shared" si="624"/>
        <v/>
      </c>
      <c r="AP390" s="26"/>
      <c r="AQ390" s="62" t="str">
        <f t="shared" si="658"/>
        <v/>
      </c>
      <c r="AR390" s="26"/>
      <c r="AS390" s="6">
        <f>'IP Rules'!F390</f>
        <v>0</v>
      </c>
      <c r="AT390" s="2"/>
      <c r="AU390" s="6">
        <f t="shared" si="659"/>
        <v>380</v>
      </c>
      <c r="AV390" s="2"/>
      <c r="AW390" s="46" t="str">
        <f>IF(ISBLANK('IP Rules'!L390),"",'IP Rules'!L390)</f>
        <v/>
      </c>
      <c r="AX390" s="2"/>
      <c r="AY390" s="52" t="str">
        <f t="shared" si="660"/>
        <v/>
      </c>
      <c r="AZ390" s="52" t="str">
        <f t="shared" si="661"/>
        <v/>
      </c>
      <c r="BA390" s="52" t="str">
        <f t="shared" si="662"/>
        <v/>
      </c>
      <c r="BB390" s="52" t="str">
        <f t="shared" si="663"/>
        <v/>
      </c>
      <c r="BC390" s="52" t="str">
        <f t="shared" si="664"/>
        <v/>
      </c>
      <c r="BD390" s="52" t="str">
        <f t="shared" si="665"/>
        <v/>
      </c>
      <c r="BE390" s="52" t="str">
        <f t="shared" si="666"/>
        <v/>
      </c>
      <c r="BF390" s="52" t="str">
        <f t="shared" si="667"/>
        <v/>
      </c>
      <c r="BG390" s="52" t="str">
        <f t="shared" si="668"/>
        <v/>
      </c>
      <c r="BH390" s="2"/>
      <c r="BI390" s="103" t="str">
        <f>IF(ISBLANK('IP Rules'!N390),"",'IP Rules'!N390)</f>
        <v/>
      </c>
      <c r="BJ390" s="110" t="str">
        <f t="shared" si="717"/>
        <v/>
      </c>
      <c r="BK390" s="109" t="str">
        <f t="shared" si="718"/>
        <v>MISSING</v>
      </c>
      <c r="BL390" s="109" t="str">
        <f t="shared" si="719"/>
        <v>MISSING</v>
      </c>
      <c r="BM390" s="109" t="str">
        <f t="shared" si="720"/>
        <v>MISSING</v>
      </c>
      <c r="BN390" s="110" t="str">
        <f t="shared" si="721"/>
        <v>ERROR</v>
      </c>
      <c r="BO390" s="111" t="str">
        <f t="shared" si="722"/>
        <v>ERROR</v>
      </c>
      <c r="BP390" s="111" t="str">
        <f t="shared" si="723"/>
        <v>ERROR</v>
      </c>
      <c r="BQ390" s="111" t="str">
        <f t="shared" si="724"/>
        <v>ERROR</v>
      </c>
      <c r="BR390" s="109" t="str">
        <f t="shared" si="725"/>
        <v>ERROR</v>
      </c>
      <c r="BS390" s="110" t="str">
        <f t="shared" si="726"/>
        <v>ERROR</v>
      </c>
      <c r="BT390" s="109" t="str">
        <f t="shared" si="669"/>
        <v>ERROR</v>
      </c>
      <c r="BU390" s="109" t="str">
        <f t="shared" si="670"/>
        <v>ERROR</v>
      </c>
      <c r="BV390" s="109" t="str">
        <f t="shared" si="671"/>
        <v>ERROR</v>
      </c>
      <c r="BW390" s="109" t="str">
        <f t="shared" si="672"/>
        <v>ERROR</v>
      </c>
      <c r="BX390" s="110" t="str">
        <f t="shared" si="727"/>
        <v>ERROR</v>
      </c>
      <c r="BY390" s="110" t="str">
        <f t="shared" si="715"/>
        <v/>
      </c>
      <c r="BZ390" s="117" t="str">
        <f t="shared" si="673"/>
        <v>OK</v>
      </c>
      <c r="CA390" s="104" t="str">
        <f t="shared" si="728"/>
        <v/>
      </c>
      <c r="CB390" s="104" t="str">
        <f t="shared" si="729"/>
        <v/>
      </c>
      <c r="CC390" s="104" t="str">
        <f t="shared" si="730"/>
        <v/>
      </c>
      <c r="CD390" s="109" t="str">
        <f t="shared" si="674"/>
        <v>FAILED CHECKS</v>
      </c>
      <c r="CE390" s="22"/>
      <c r="CF390" s="116" t="str">
        <f t="shared" si="731"/>
        <v>ERROR</v>
      </c>
      <c r="CG390" s="116" t="str">
        <f t="shared" si="732"/>
        <v>-</v>
      </c>
      <c r="CH390" s="116" t="str">
        <f t="shared" si="733"/>
        <v>-</v>
      </c>
      <c r="CI390" s="116" t="str">
        <f t="shared" si="734"/>
        <v>-</v>
      </c>
      <c r="CJ390" s="116">
        <f t="shared" si="675"/>
        <v>0</v>
      </c>
      <c r="CK390" s="116">
        <f t="shared" si="676"/>
        <v>0</v>
      </c>
      <c r="CL390" s="116">
        <f t="shared" si="677"/>
        <v>0</v>
      </c>
      <c r="CM390" s="116">
        <f t="shared" si="678"/>
        <v>0</v>
      </c>
      <c r="CN390" s="116">
        <f t="shared" si="679"/>
        <v>0</v>
      </c>
      <c r="CO390" s="116">
        <f t="shared" si="680"/>
        <v>0</v>
      </c>
      <c r="CP390" s="116">
        <f t="shared" si="681"/>
        <v>0</v>
      </c>
      <c r="CQ390" s="116">
        <f t="shared" si="682"/>
        <v>0</v>
      </c>
      <c r="CR390" s="116">
        <f t="shared" si="683"/>
        <v>0</v>
      </c>
      <c r="CS390" s="116">
        <f t="shared" si="684"/>
        <v>0</v>
      </c>
      <c r="CT390" s="116">
        <f t="shared" si="685"/>
        <v>0</v>
      </c>
      <c r="CU390" s="116">
        <f t="shared" si="686"/>
        <v>0</v>
      </c>
      <c r="CV390" s="116">
        <f t="shared" si="687"/>
        <v>0</v>
      </c>
      <c r="CW390" s="116">
        <f t="shared" si="688"/>
        <v>0</v>
      </c>
      <c r="CX390" s="116">
        <f t="shared" si="689"/>
        <v>0</v>
      </c>
      <c r="CY390" s="116">
        <f t="shared" si="690"/>
        <v>0</v>
      </c>
      <c r="CZ390" s="116">
        <f t="shared" si="691"/>
        <v>0</v>
      </c>
      <c r="DA390" s="116">
        <f t="shared" si="692"/>
        <v>0</v>
      </c>
      <c r="DB390" s="116">
        <f t="shared" si="693"/>
        <v>0</v>
      </c>
      <c r="DC390" s="116">
        <f t="shared" si="694"/>
        <v>0</v>
      </c>
      <c r="DD390" s="116">
        <f t="shared" si="695"/>
        <v>0</v>
      </c>
      <c r="DE390" s="116">
        <f t="shared" si="696"/>
        <v>0</v>
      </c>
      <c r="DF390" s="116">
        <f t="shared" si="697"/>
        <v>0</v>
      </c>
      <c r="DG390" s="116">
        <f t="shared" si="698"/>
        <v>0</v>
      </c>
      <c r="DH390" s="116">
        <f t="shared" si="699"/>
        <v>0</v>
      </c>
      <c r="DI390" s="116">
        <f t="shared" si="700"/>
        <v>0</v>
      </c>
      <c r="DJ390" s="116">
        <f t="shared" si="701"/>
        <v>0</v>
      </c>
      <c r="DK390" s="116">
        <f t="shared" si="702"/>
        <v>0</v>
      </c>
      <c r="DL390" s="116">
        <f t="shared" si="703"/>
        <v>0</v>
      </c>
      <c r="DM390" s="116">
        <f t="shared" si="704"/>
        <v>0</v>
      </c>
      <c r="DN390" s="116">
        <f t="shared" si="705"/>
        <v>0</v>
      </c>
      <c r="DO390" s="116">
        <f t="shared" si="706"/>
        <v>0</v>
      </c>
      <c r="DP390" s="116">
        <f t="shared" si="707"/>
        <v>0</v>
      </c>
      <c r="DQ390" s="116">
        <f t="shared" si="708"/>
        <v>0</v>
      </c>
      <c r="DR390" s="116">
        <f t="shared" si="709"/>
        <v>0</v>
      </c>
      <c r="DS390" s="116">
        <f t="shared" si="710"/>
        <v>0</v>
      </c>
      <c r="DT390" s="116">
        <f t="shared" si="716"/>
        <v>0</v>
      </c>
      <c r="DU390" s="116">
        <f t="shared" si="711"/>
        <v>0</v>
      </c>
      <c r="DV390" s="116">
        <f t="shared" si="735"/>
        <v>0</v>
      </c>
      <c r="DW390" s="116">
        <f t="shared" si="736"/>
        <v>0</v>
      </c>
      <c r="DX390" s="114" t="b">
        <f t="shared" si="625"/>
        <v>0</v>
      </c>
      <c r="DY390" s="116" t="str">
        <f t="shared" si="712"/>
        <v>FAILED CHECKS</v>
      </c>
      <c r="DZ390" s="2"/>
      <c r="EA390" s="105" t="str">
        <f t="shared" si="626"/>
        <v/>
      </c>
      <c r="EB390" s="2"/>
      <c r="EC390" s="105" t="str">
        <f t="shared" si="627"/>
        <v/>
      </c>
      <c r="ED390" s="2"/>
      <c r="EE390" s="105" t="str">
        <f t="shared" si="628"/>
        <v/>
      </c>
      <c r="EF390" s="2"/>
      <c r="EG390" s="6">
        <f t="shared" si="714"/>
        <v>380</v>
      </c>
      <c r="EH390" s="2"/>
      <c r="EI390" s="29" t="str">
        <f>IF(ISBLANK('IP Rules'!P390),"",'IP Rules'!P390)</f>
        <v/>
      </c>
      <c r="EJ390" s="2"/>
      <c r="EK390" s="29" t="str">
        <f>IF(ISBLANK('IP Rules'!R390),"",'IP Rules'!R390)</f>
        <v/>
      </c>
      <c r="EL390" s="2"/>
      <c r="EM390" s="29" t="str">
        <f>IF(ISBLANK('IP Rules'!T390),"",'IP Rules'!T390)</f>
        <v/>
      </c>
      <c r="EN390" s="2"/>
      <c r="EO390" s="7" t="str">
        <f t="shared" si="737"/>
        <v>NO</v>
      </c>
      <c r="EP390" s="7" t="str">
        <f t="shared" si="738"/>
        <v>NO</v>
      </c>
      <c r="EQ390" s="7" t="str">
        <f t="shared" si="739"/>
        <v/>
      </c>
      <c r="ER390" s="7" t="str">
        <f t="shared" si="740"/>
        <v/>
      </c>
      <c r="ES390" s="7" t="str">
        <f>IF(AND(ISNUMBER('IP Rules'!R390),'IP Rules'!R390&gt;=0,'IP Rules'!R390&lt;=65535),"GOOD","BAD")</f>
        <v>BAD</v>
      </c>
      <c r="ET390" s="7" t="str">
        <f>IF(OR(AND(ISNUMBER('IP Rules'!T390),'IP Rules'!T390&gt;=1,'IP Rules'!T390&lt;=65535,'IP Rules'!R390&lt;'IP Rules'!T390),'IP Rules'!T390=""),"GOOD","BAD")</f>
        <v>GOOD</v>
      </c>
      <c r="EU390" s="9" t="str">
        <f t="shared" si="741"/>
        <v/>
      </c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</row>
    <row r="391" spans="1:211" ht="15.75" thickBot="1">
      <c r="A391" s="2"/>
      <c r="B391" s="6">
        <f t="shared" si="713"/>
        <v>381</v>
      </c>
      <c r="C391" s="2"/>
      <c r="D391" s="48" t="str">
        <f>IF(ISBLANK('IP Rules'!H391),"",'IP Rules'!H391)</f>
        <v/>
      </c>
      <c r="E391" s="52" t="str">
        <f t="shared" si="629"/>
        <v/>
      </c>
      <c r="F391" s="52" t="str">
        <f t="shared" si="630"/>
        <v/>
      </c>
      <c r="G391" s="52" t="str">
        <f t="shared" si="631"/>
        <v/>
      </c>
      <c r="H391" s="52" t="str">
        <f t="shared" si="632"/>
        <v/>
      </c>
      <c r="I391" s="52" t="str">
        <f t="shared" si="633"/>
        <v/>
      </c>
      <c r="J391" s="52" t="str">
        <f t="shared" si="634"/>
        <v/>
      </c>
      <c r="K391" s="52" t="str">
        <f t="shared" si="635"/>
        <v/>
      </c>
      <c r="L391" s="52" t="str">
        <f t="shared" si="636"/>
        <v/>
      </c>
      <c r="M391" s="2"/>
      <c r="N391" s="52" t="str">
        <f t="shared" si="637"/>
        <v/>
      </c>
      <c r="O391" s="2"/>
      <c r="P391" s="103" t="str">
        <f>IF(UPPER('IP Rules'!H391)="ANY","",IF(LEN(TRIM('IP Rules'!J391))=0,"",'IP Rules'!J391))</f>
        <v/>
      </c>
      <c r="Q391" s="7" t="str">
        <f t="shared" si="638"/>
        <v/>
      </c>
      <c r="R391" s="109" t="str">
        <f t="shared" si="639"/>
        <v>MISSING</v>
      </c>
      <c r="S391" s="109" t="str">
        <f t="shared" si="640"/>
        <v>MISSING</v>
      </c>
      <c r="T391" s="109" t="str">
        <f t="shared" si="641"/>
        <v>MISSING</v>
      </c>
      <c r="U391" s="110" t="str">
        <f t="shared" si="642"/>
        <v>ERROR</v>
      </c>
      <c r="V391" s="111" t="str">
        <f t="shared" si="643"/>
        <v>ERROR</v>
      </c>
      <c r="W391" s="111" t="str">
        <f t="shared" si="644"/>
        <v>ERROR</v>
      </c>
      <c r="X391" s="111" t="str">
        <f t="shared" si="645"/>
        <v>ERROR</v>
      </c>
      <c r="Y391" s="109" t="str">
        <f t="shared" si="646"/>
        <v>ERROR</v>
      </c>
      <c r="Z391" s="110" t="str">
        <f t="shared" si="647"/>
        <v>ERROR</v>
      </c>
      <c r="AA391" s="109" t="str">
        <f t="shared" si="648"/>
        <v>ERROR</v>
      </c>
      <c r="AB391" s="109" t="str">
        <f t="shared" si="649"/>
        <v>ERROR</v>
      </c>
      <c r="AC391" s="109" t="str">
        <f t="shared" si="650"/>
        <v>ERROR</v>
      </c>
      <c r="AD391" s="109" t="str">
        <f t="shared" si="651"/>
        <v>ERROR</v>
      </c>
      <c r="AE391" s="110" t="str">
        <f t="shared" si="652"/>
        <v>ERROR</v>
      </c>
      <c r="AF391" s="7" t="str">
        <f t="shared" si="653"/>
        <v/>
      </c>
      <c r="AG391" s="104" t="str">
        <f t="shared" si="654"/>
        <v/>
      </c>
      <c r="AH391" s="104" t="str">
        <f t="shared" si="655"/>
        <v/>
      </c>
      <c r="AI391" s="104" t="str">
        <f t="shared" si="656"/>
        <v/>
      </c>
      <c r="AJ391" s="114" t="str">
        <f>IF(AND(Q391&lt;&gt;"ERROR",UPPER('IP Rules'!D391)="GLOBAL",UPPER(N391)="ANY"),"All_IPs","")</f>
        <v/>
      </c>
      <c r="AK391" s="114" t="str">
        <f>IF(AND(Q391&lt;&gt;"ERROR",UPPER('IP Rules'!D391)="NATIONAL",UPPER(N391)="ANY"),"GRP_ALL_CNSP_SUBNETS","")</f>
        <v/>
      </c>
      <c r="AL391" s="104" t="str">
        <f>IF(LEN(TRIM(D391))=0,"",IF(AND(Q391&lt;&gt;"ERROR",UPPER('IP Rules'!H391)&lt;&gt;"ANY"),AI391&amp;N391&amp;"_"&amp;AG391,""))</f>
        <v/>
      </c>
      <c r="AM391" s="109" t="str">
        <f t="shared" si="657"/>
        <v>FAILED CHECKS</v>
      </c>
      <c r="AN391" s="2"/>
      <c r="AO391" s="62" t="str">
        <f t="shared" si="624"/>
        <v/>
      </c>
      <c r="AP391" s="26"/>
      <c r="AQ391" s="62" t="str">
        <f t="shared" si="658"/>
        <v/>
      </c>
      <c r="AR391" s="26"/>
      <c r="AS391" s="6">
        <f>'IP Rules'!F391</f>
        <v>0</v>
      </c>
      <c r="AT391" s="2"/>
      <c r="AU391" s="6">
        <f t="shared" si="659"/>
        <v>381</v>
      </c>
      <c r="AV391" s="2"/>
      <c r="AW391" s="46" t="str">
        <f>IF(ISBLANK('IP Rules'!L391),"",'IP Rules'!L391)</f>
        <v/>
      </c>
      <c r="AX391" s="2"/>
      <c r="AY391" s="52" t="str">
        <f t="shared" si="660"/>
        <v/>
      </c>
      <c r="AZ391" s="52" t="str">
        <f t="shared" si="661"/>
        <v/>
      </c>
      <c r="BA391" s="52" t="str">
        <f t="shared" si="662"/>
        <v/>
      </c>
      <c r="BB391" s="52" t="str">
        <f t="shared" si="663"/>
        <v/>
      </c>
      <c r="BC391" s="52" t="str">
        <f t="shared" si="664"/>
        <v/>
      </c>
      <c r="BD391" s="52" t="str">
        <f t="shared" si="665"/>
        <v/>
      </c>
      <c r="BE391" s="52" t="str">
        <f t="shared" si="666"/>
        <v/>
      </c>
      <c r="BF391" s="52" t="str">
        <f t="shared" si="667"/>
        <v/>
      </c>
      <c r="BG391" s="52" t="str">
        <f t="shared" si="668"/>
        <v/>
      </c>
      <c r="BH391" s="2"/>
      <c r="BI391" s="103" t="str">
        <f>IF(ISBLANK('IP Rules'!N391),"",'IP Rules'!N391)</f>
        <v/>
      </c>
      <c r="BJ391" s="110" t="str">
        <f t="shared" si="717"/>
        <v/>
      </c>
      <c r="BK391" s="109" t="str">
        <f t="shared" si="718"/>
        <v>MISSING</v>
      </c>
      <c r="BL391" s="109" t="str">
        <f t="shared" si="719"/>
        <v>MISSING</v>
      </c>
      <c r="BM391" s="109" t="str">
        <f t="shared" si="720"/>
        <v>MISSING</v>
      </c>
      <c r="BN391" s="110" t="str">
        <f t="shared" si="721"/>
        <v>ERROR</v>
      </c>
      <c r="BO391" s="111" t="str">
        <f t="shared" si="722"/>
        <v>ERROR</v>
      </c>
      <c r="BP391" s="111" t="str">
        <f t="shared" si="723"/>
        <v>ERROR</v>
      </c>
      <c r="BQ391" s="111" t="str">
        <f t="shared" si="724"/>
        <v>ERROR</v>
      </c>
      <c r="BR391" s="109" t="str">
        <f t="shared" si="725"/>
        <v>ERROR</v>
      </c>
      <c r="BS391" s="110" t="str">
        <f t="shared" si="726"/>
        <v>ERROR</v>
      </c>
      <c r="BT391" s="109" t="str">
        <f t="shared" si="669"/>
        <v>ERROR</v>
      </c>
      <c r="BU391" s="109" t="str">
        <f t="shared" si="670"/>
        <v>ERROR</v>
      </c>
      <c r="BV391" s="109" t="str">
        <f t="shared" si="671"/>
        <v>ERROR</v>
      </c>
      <c r="BW391" s="109" t="str">
        <f t="shared" si="672"/>
        <v>ERROR</v>
      </c>
      <c r="BX391" s="110" t="str">
        <f t="shared" si="727"/>
        <v>ERROR</v>
      </c>
      <c r="BY391" s="110" t="str">
        <f t="shared" si="715"/>
        <v/>
      </c>
      <c r="BZ391" s="117" t="str">
        <f t="shared" si="673"/>
        <v>OK</v>
      </c>
      <c r="CA391" s="104" t="str">
        <f t="shared" si="728"/>
        <v/>
      </c>
      <c r="CB391" s="104" t="str">
        <f t="shared" si="729"/>
        <v/>
      </c>
      <c r="CC391" s="104" t="str">
        <f t="shared" si="730"/>
        <v/>
      </c>
      <c r="CD391" s="109" t="str">
        <f t="shared" si="674"/>
        <v>FAILED CHECKS</v>
      </c>
      <c r="CE391" s="22"/>
      <c r="CF391" s="116" t="str">
        <f t="shared" si="731"/>
        <v>ERROR</v>
      </c>
      <c r="CG391" s="116" t="str">
        <f t="shared" si="732"/>
        <v>-</v>
      </c>
      <c r="CH391" s="116" t="str">
        <f t="shared" si="733"/>
        <v>-</v>
      </c>
      <c r="CI391" s="116" t="str">
        <f t="shared" si="734"/>
        <v>-</v>
      </c>
      <c r="CJ391" s="116">
        <f t="shared" si="675"/>
        <v>0</v>
      </c>
      <c r="CK391" s="116">
        <f t="shared" si="676"/>
        <v>0</v>
      </c>
      <c r="CL391" s="116">
        <f t="shared" si="677"/>
        <v>0</v>
      </c>
      <c r="CM391" s="116">
        <f t="shared" si="678"/>
        <v>0</v>
      </c>
      <c r="CN391" s="116">
        <f t="shared" si="679"/>
        <v>0</v>
      </c>
      <c r="CO391" s="116">
        <f t="shared" si="680"/>
        <v>0</v>
      </c>
      <c r="CP391" s="116">
        <f t="shared" si="681"/>
        <v>0</v>
      </c>
      <c r="CQ391" s="116">
        <f t="shared" si="682"/>
        <v>0</v>
      </c>
      <c r="CR391" s="116">
        <f t="shared" si="683"/>
        <v>0</v>
      </c>
      <c r="CS391" s="116">
        <f t="shared" si="684"/>
        <v>0</v>
      </c>
      <c r="CT391" s="116">
        <f t="shared" si="685"/>
        <v>0</v>
      </c>
      <c r="CU391" s="116">
        <f t="shared" si="686"/>
        <v>0</v>
      </c>
      <c r="CV391" s="116">
        <f t="shared" si="687"/>
        <v>0</v>
      </c>
      <c r="CW391" s="116">
        <f t="shared" si="688"/>
        <v>0</v>
      </c>
      <c r="CX391" s="116">
        <f t="shared" si="689"/>
        <v>0</v>
      </c>
      <c r="CY391" s="116">
        <f t="shared" si="690"/>
        <v>0</v>
      </c>
      <c r="CZ391" s="116">
        <f t="shared" si="691"/>
        <v>0</v>
      </c>
      <c r="DA391" s="116">
        <f t="shared" si="692"/>
        <v>0</v>
      </c>
      <c r="DB391" s="116">
        <f t="shared" si="693"/>
        <v>0</v>
      </c>
      <c r="DC391" s="116">
        <f t="shared" si="694"/>
        <v>0</v>
      </c>
      <c r="DD391" s="116">
        <f t="shared" si="695"/>
        <v>0</v>
      </c>
      <c r="DE391" s="116">
        <f t="shared" si="696"/>
        <v>0</v>
      </c>
      <c r="DF391" s="116">
        <f t="shared" si="697"/>
        <v>0</v>
      </c>
      <c r="DG391" s="116">
        <f t="shared" si="698"/>
        <v>0</v>
      </c>
      <c r="DH391" s="116">
        <f t="shared" si="699"/>
        <v>0</v>
      </c>
      <c r="DI391" s="116">
        <f t="shared" si="700"/>
        <v>0</v>
      </c>
      <c r="DJ391" s="116">
        <f t="shared" si="701"/>
        <v>0</v>
      </c>
      <c r="DK391" s="116">
        <f t="shared" si="702"/>
        <v>0</v>
      </c>
      <c r="DL391" s="116">
        <f t="shared" si="703"/>
        <v>0</v>
      </c>
      <c r="DM391" s="116">
        <f t="shared" si="704"/>
        <v>0</v>
      </c>
      <c r="DN391" s="116">
        <f t="shared" si="705"/>
        <v>0</v>
      </c>
      <c r="DO391" s="116">
        <f t="shared" si="706"/>
        <v>0</v>
      </c>
      <c r="DP391" s="116">
        <f t="shared" si="707"/>
        <v>0</v>
      </c>
      <c r="DQ391" s="116">
        <f t="shared" si="708"/>
        <v>0</v>
      </c>
      <c r="DR391" s="116">
        <f t="shared" si="709"/>
        <v>0</v>
      </c>
      <c r="DS391" s="116">
        <f t="shared" si="710"/>
        <v>0</v>
      </c>
      <c r="DT391" s="116">
        <f t="shared" si="716"/>
        <v>0</v>
      </c>
      <c r="DU391" s="116">
        <f t="shared" si="711"/>
        <v>0</v>
      </c>
      <c r="DV391" s="116">
        <f t="shared" si="735"/>
        <v>0</v>
      </c>
      <c r="DW391" s="116">
        <f t="shared" si="736"/>
        <v>0</v>
      </c>
      <c r="DX391" s="114" t="b">
        <f t="shared" si="625"/>
        <v>0</v>
      </c>
      <c r="DY391" s="116" t="str">
        <f t="shared" si="712"/>
        <v>FAILED CHECKS</v>
      </c>
      <c r="DZ391" s="2"/>
      <c r="EA391" s="105" t="str">
        <f t="shared" si="626"/>
        <v/>
      </c>
      <c r="EB391" s="2"/>
      <c r="EC391" s="105" t="str">
        <f t="shared" si="627"/>
        <v/>
      </c>
      <c r="ED391" s="2"/>
      <c r="EE391" s="105" t="str">
        <f t="shared" si="628"/>
        <v/>
      </c>
      <c r="EF391" s="2"/>
      <c r="EG391" s="6">
        <f t="shared" si="714"/>
        <v>381</v>
      </c>
      <c r="EH391" s="2"/>
      <c r="EI391" s="29" t="str">
        <f>IF(ISBLANK('IP Rules'!P391),"",'IP Rules'!P391)</f>
        <v/>
      </c>
      <c r="EJ391" s="2"/>
      <c r="EK391" s="29" t="str">
        <f>IF(ISBLANK('IP Rules'!R391),"",'IP Rules'!R391)</f>
        <v/>
      </c>
      <c r="EL391" s="2"/>
      <c r="EM391" s="29" t="str">
        <f>IF(ISBLANK('IP Rules'!T391),"",'IP Rules'!T391)</f>
        <v/>
      </c>
      <c r="EN391" s="2"/>
      <c r="EO391" s="7" t="str">
        <f t="shared" si="737"/>
        <v>NO</v>
      </c>
      <c r="EP391" s="7" t="str">
        <f t="shared" si="738"/>
        <v>NO</v>
      </c>
      <c r="EQ391" s="7" t="str">
        <f t="shared" si="739"/>
        <v/>
      </c>
      <c r="ER391" s="7" t="str">
        <f t="shared" si="740"/>
        <v/>
      </c>
      <c r="ES391" s="7" t="str">
        <f>IF(AND(ISNUMBER('IP Rules'!R391),'IP Rules'!R391&gt;=0,'IP Rules'!R391&lt;=65535),"GOOD","BAD")</f>
        <v>BAD</v>
      </c>
      <c r="ET391" s="7" t="str">
        <f>IF(OR(AND(ISNUMBER('IP Rules'!T391),'IP Rules'!T391&gt;=1,'IP Rules'!T391&lt;=65535,'IP Rules'!R391&lt;'IP Rules'!T391),'IP Rules'!T391=""),"GOOD","BAD")</f>
        <v>GOOD</v>
      </c>
      <c r="EU391" s="9" t="str">
        <f t="shared" si="741"/>
        <v/>
      </c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</row>
    <row r="392" spans="1:211" ht="15.75" thickBot="1">
      <c r="A392" s="2"/>
      <c r="B392" s="6">
        <f t="shared" si="713"/>
        <v>382</v>
      </c>
      <c r="C392" s="2"/>
      <c r="D392" s="48" t="str">
        <f>IF(ISBLANK('IP Rules'!H392),"",'IP Rules'!H392)</f>
        <v/>
      </c>
      <c r="E392" s="52" t="str">
        <f t="shared" si="629"/>
        <v/>
      </c>
      <c r="F392" s="52" t="str">
        <f t="shared" si="630"/>
        <v/>
      </c>
      <c r="G392" s="52" t="str">
        <f t="shared" si="631"/>
        <v/>
      </c>
      <c r="H392" s="52" t="str">
        <f t="shared" si="632"/>
        <v/>
      </c>
      <c r="I392" s="52" t="str">
        <f t="shared" si="633"/>
        <v/>
      </c>
      <c r="J392" s="52" t="str">
        <f t="shared" si="634"/>
        <v/>
      </c>
      <c r="K392" s="52" t="str">
        <f t="shared" si="635"/>
        <v/>
      </c>
      <c r="L392" s="52" t="str">
        <f t="shared" si="636"/>
        <v/>
      </c>
      <c r="M392" s="2"/>
      <c r="N392" s="52" t="str">
        <f t="shared" si="637"/>
        <v/>
      </c>
      <c r="O392" s="2"/>
      <c r="P392" s="103" t="str">
        <f>IF(UPPER('IP Rules'!H392)="ANY","",IF(LEN(TRIM('IP Rules'!J392))=0,"",'IP Rules'!J392))</f>
        <v/>
      </c>
      <c r="Q392" s="7" t="str">
        <f t="shared" si="638"/>
        <v/>
      </c>
      <c r="R392" s="109" t="str">
        <f t="shared" si="639"/>
        <v>MISSING</v>
      </c>
      <c r="S392" s="109" t="str">
        <f t="shared" si="640"/>
        <v>MISSING</v>
      </c>
      <c r="T392" s="109" t="str">
        <f t="shared" si="641"/>
        <v>MISSING</v>
      </c>
      <c r="U392" s="110" t="str">
        <f t="shared" si="642"/>
        <v>ERROR</v>
      </c>
      <c r="V392" s="111" t="str">
        <f t="shared" si="643"/>
        <v>ERROR</v>
      </c>
      <c r="W392" s="111" t="str">
        <f t="shared" si="644"/>
        <v>ERROR</v>
      </c>
      <c r="X392" s="111" t="str">
        <f t="shared" si="645"/>
        <v>ERROR</v>
      </c>
      <c r="Y392" s="109" t="str">
        <f t="shared" si="646"/>
        <v>ERROR</v>
      </c>
      <c r="Z392" s="110" t="str">
        <f t="shared" si="647"/>
        <v>ERROR</v>
      </c>
      <c r="AA392" s="109" t="str">
        <f t="shared" si="648"/>
        <v>ERROR</v>
      </c>
      <c r="AB392" s="109" t="str">
        <f t="shared" si="649"/>
        <v>ERROR</v>
      </c>
      <c r="AC392" s="109" t="str">
        <f t="shared" si="650"/>
        <v>ERROR</v>
      </c>
      <c r="AD392" s="109" t="str">
        <f t="shared" si="651"/>
        <v>ERROR</v>
      </c>
      <c r="AE392" s="110" t="str">
        <f t="shared" si="652"/>
        <v>ERROR</v>
      </c>
      <c r="AF392" s="7" t="str">
        <f t="shared" si="653"/>
        <v/>
      </c>
      <c r="AG392" s="104" t="str">
        <f t="shared" si="654"/>
        <v/>
      </c>
      <c r="AH392" s="104" t="str">
        <f t="shared" si="655"/>
        <v/>
      </c>
      <c r="AI392" s="104" t="str">
        <f t="shared" si="656"/>
        <v/>
      </c>
      <c r="AJ392" s="114" t="str">
        <f>IF(AND(Q392&lt;&gt;"ERROR",UPPER('IP Rules'!D392)="GLOBAL",UPPER(N392)="ANY"),"All_IPs","")</f>
        <v/>
      </c>
      <c r="AK392" s="114" t="str">
        <f>IF(AND(Q392&lt;&gt;"ERROR",UPPER('IP Rules'!D392)="NATIONAL",UPPER(N392)="ANY"),"GRP_ALL_CNSP_SUBNETS","")</f>
        <v/>
      </c>
      <c r="AL392" s="104" t="str">
        <f>IF(LEN(TRIM(D392))=0,"",IF(AND(Q392&lt;&gt;"ERROR",UPPER('IP Rules'!H392)&lt;&gt;"ANY"),AI392&amp;N392&amp;"_"&amp;AG392,""))</f>
        <v/>
      </c>
      <c r="AM392" s="109" t="str">
        <f t="shared" si="657"/>
        <v>FAILED CHECKS</v>
      </c>
      <c r="AN392" s="2"/>
      <c r="AO392" s="62" t="str">
        <f t="shared" si="624"/>
        <v/>
      </c>
      <c r="AP392" s="26"/>
      <c r="AQ392" s="62" t="str">
        <f t="shared" si="658"/>
        <v/>
      </c>
      <c r="AR392" s="26"/>
      <c r="AS392" s="6">
        <f>'IP Rules'!F392</f>
        <v>0</v>
      </c>
      <c r="AT392" s="2"/>
      <c r="AU392" s="6">
        <f t="shared" si="659"/>
        <v>382</v>
      </c>
      <c r="AV392" s="2"/>
      <c r="AW392" s="46" t="str">
        <f>IF(ISBLANK('IP Rules'!L392),"",'IP Rules'!L392)</f>
        <v/>
      </c>
      <c r="AX392" s="2"/>
      <c r="AY392" s="52" t="str">
        <f t="shared" si="660"/>
        <v/>
      </c>
      <c r="AZ392" s="52" t="str">
        <f t="shared" si="661"/>
        <v/>
      </c>
      <c r="BA392" s="52" t="str">
        <f t="shared" si="662"/>
        <v/>
      </c>
      <c r="BB392" s="52" t="str">
        <f t="shared" si="663"/>
        <v/>
      </c>
      <c r="BC392" s="52" t="str">
        <f t="shared" si="664"/>
        <v/>
      </c>
      <c r="BD392" s="52" t="str">
        <f t="shared" si="665"/>
        <v/>
      </c>
      <c r="BE392" s="52" t="str">
        <f t="shared" si="666"/>
        <v/>
      </c>
      <c r="BF392" s="52" t="str">
        <f t="shared" si="667"/>
        <v/>
      </c>
      <c r="BG392" s="52" t="str">
        <f t="shared" si="668"/>
        <v/>
      </c>
      <c r="BH392" s="2"/>
      <c r="BI392" s="103" t="str">
        <f>IF(ISBLANK('IP Rules'!N392),"",'IP Rules'!N392)</f>
        <v/>
      </c>
      <c r="BJ392" s="110" t="str">
        <f t="shared" si="717"/>
        <v/>
      </c>
      <c r="BK392" s="109" t="str">
        <f t="shared" si="718"/>
        <v>MISSING</v>
      </c>
      <c r="BL392" s="109" t="str">
        <f t="shared" si="719"/>
        <v>MISSING</v>
      </c>
      <c r="BM392" s="109" t="str">
        <f t="shared" si="720"/>
        <v>MISSING</v>
      </c>
      <c r="BN392" s="110" t="str">
        <f t="shared" si="721"/>
        <v>ERROR</v>
      </c>
      <c r="BO392" s="111" t="str">
        <f t="shared" si="722"/>
        <v>ERROR</v>
      </c>
      <c r="BP392" s="111" t="str">
        <f t="shared" si="723"/>
        <v>ERROR</v>
      </c>
      <c r="BQ392" s="111" t="str">
        <f t="shared" si="724"/>
        <v>ERROR</v>
      </c>
      <c r="BR392" s="109" t="str">
        <f t="shared" si="725"/>
        <v>ERROR</v>
      </c>
      <c r="BS392" s="110" t="str">
        <f t="shared" si="726"/>
        <v>ERROR</v>
      </c>
      <c r="BT392" s="109" t="str">
        <f t="shared" si="669"/>
        <v>ERROR</v>
      </c>
      <c r="BU392" s="109" t="str">
        <f t="shared" si="670"/>
        <v>ERROR</v>
      </c>
      <c r="BV392" s="109" t="str">
        <f t="shared" si="671"/>
        <v>ERROR</v>
      </c>
      <c r="BW392" s="109" t="str">
        <f t="shared" si="672"/>
        <v>ERROR</v>
      </c>
      <c r="BX392" s="110" t="str">
        <f t="shared" si="727"/>
        <v>ERROR</v>
      </c>
      <c r="BY392" s="110" t="str">
        <f t="shared" si="715"/>
        <v/>
      </c>
      <c r="BZ392" s="117" t="str">
        <f t="shared" si="673"/>
        <v>OK</v>
      </c>
      <c r="CA392" s="104" t="str">
        <f t="shared" si="728"/>
        <v/>
      </c>
      <c r="CB392" s="104" t="str">
        <f t="shared" si="729"/>
        <v/>
      </c>
      <c r="CC392" s="104" t="str">
        <f t="shared" si="730"/>
        <v/>
      </c>
      <c r="CD392" s="109" t="str">
        <f t="shared" si="674"/>
        <v>FAILED CHECKS</v>
      </c>
      <c r="CE392" s="22"/>
      <c r="CF392" s="116" t="str">
        <f t="shared" si="731"/>
        <v>ERROR</v>
      </c>
      <c r="CG392" s="116" t="str">
        <f t="shared" si="732"/>
        <v>-</v>
      </c>
      <c r="CH392" s="116" t="str">
        <f t="shared" si="733"/>
        <v>-</v>
      </c>
      <c r="CI392" s="116" t="str">
        <f t="shared" si="734"/>
        <v>-</v>
      </c>
      <c r="CJ392" s="116">
        <f t="shared" si="675"/>
        <v>0</v>
      </c>
      <c r="CK392" s="116">
        <f t="shared" si="676"/>
        <v>0</v>
      </c>
      <c r="CL392" s="116">
        <f t="shared" si="677"/>
        <v>0</v>
      </c>
      <c r="CM392" s="116">
        <f t="shared" si="678"/>
        <v>0</v>
      </c>
      <c r="CN392" s="116">
        <f t="shared" si="679"/>
        <v>0</v>
      </c>
      <c r="CO392" s="116">
        <f t="shared" si="680"/>
        <v>0</v>
      </c>
      <c r="CP392" s="116">
        <f t="shared" si="681"/>
        <v>0</v>
      </c>
      <c r="CQ392" s="116">
        <f t="shared" si="682"/>
        <v>0</v>
      </c>
      <c r="CR392" s="116">
        <f t="shared" si="683"/>
        <v>0</v>
      </c>
      <c r="CS392" s="116">
        <f t="shared" si="684"/>
        <v>0</v>
      </c>
      <c r="CT392" s="116">
        <f t="shared" si="685"/>
        <v>0</v>
      </c>
      <c r="CU392" s="116">
        <f t="shared" si="686"/>
        <v>0</v>
      </c>
      <c r="CV392" s="116">
        <f t="shared" si="687"/>
        <v>0</v>
      </c>
      <c r="CW392" s="116">
        <f t="shared" si="688"/>
        <v>0</v>
      </c>
      <c r="CX392" s="116">
        <f t="shared" si="689"/>
        <v>0</v>
      </c>
      <c r="CY392" s="116">
        <f t="shared" si="690"/>
        <v>0</v>
      </c>
      <c r="CZ392" s="116">
        <f t="shared" si="691"/>
        <v>0</v>
      </c>
      <c r="DA392" s="116">
        <f t="shared" si="692"/>
        <v>0</v>
      </c>
      <c r="DB392" s="116">
        <f t="shared" si="693"/>
        <v>0</v>
      </c>
      <c r="DC392" s="116">
        <f t="shared" si="694"/>
        <v>0</v>
      </c>
      <c r="DD392" s="116">
        <f t="shared" si="695"/>
        <v>0</v>
      </c>
      <c r="DE392" s="116">
        <f t="shared" si="696"/>
        <v>0</v>
      </c>
      <c r="DF392" s="116">
        <f t="shared" si="697"/>
        <v>0</v>
      </c>
      <c r="DG392" s="116">
        <f t="shared" si="698"/>
        <v>0</v>
      </c>
      <c r="DH392" s="116">
        <f t="shared" si="699"/>
        <v>0</v>
      </c>
      <c r="DI392" s="116">
        <f t="shared" si="700"/>
        <v>0</v>
      </c>
      <c r="DJ392" s="116">
        <f t="shared" si="701"/>
        <v>0</v>
      </c>
      <c r="DK392" s="116">
        <f t="shared" si="702"/>
        <v>0</v>
      </c>
      <c r="DL392" s="116">
        <f t="shared" si="703"/>
        <v>0</v>
      </c>
      <c r="DM392" s="116">
        <f t="shared" si="704"/>
        <v>0</v>
      </c>
      <c r="DN392" s="116">
        <f t="shared" si="705"/>
        <v>0</v>
      </c>
      <c r="DO392" s="116">
        <f t="shared" si="706"/>
        <v>0</v>
      </c>
      <c r="DP392" s="116">
        <f t="shared" si="707"/>
        <v>0</v>
      </c>
      <c r="DQ392" s="116">
        <f t="shared" si="708"/>
        <v>0</v>
      </c>
      <c r="DR392" s="116">
        <f t="shared" si="709"/>
        <v>0</v>
      </c>
      <c r="DS392" s="116">
        <f t="shared" si="710"/>
        <v>0</v>
      </c>
      <c r="DT392" s="116">
        <f t="shared" si="716"/>
        <v>0</v>
      </c>
      <c r="DU392" s="116">
        <f t="shared" si="711"/>
        <v>0</v>
      </c>
      <c r="DV392" s="116">
        <f t="shared" si="735"/>
        <v>0</v>
      </c>
      <c r="DW392" s="116">
        <f t="shared" si="736"/>
        <v>0</v>
      </c>
      <c r="DX392" s="114" t="b">
        <f t="shared" si="625"/>
        <v>0</v>
      </c>
      <c r="DY392" s="116" t="str">
        <f t="shared" si="712"/>
        <v>FAILED CHECKS</v>
      </c>
      <c r="DZ392" s="2"/>
      <c r="EA392" s="105" t="str">
        <f t="shared" si="626"/>
        <v/>
      </c>
      <c r="EB392" s="2"/>
      <c r="EC392" s="105" t="str">
        <f t="shared" si="627"/>
        <v/>
      </c>
      <c r="ED392" s="2"/>
      <c r="EE392" s="105" t="str">
        <f t="shared" si="628"/>
        <v/>
      </c>
      <c r="EF392" s="2"/>
      <c r="EG392" s="6">
        <f t="shared" si="714"/>
        <v>382</v>
      </c>
      <c r="EH392" s="2"/>
      <c r="EI392" s="29" t="str">
        <f>IF(ISBLANK('IP Rules'!P392),"",'IP Rules'!P392)</f>
        <v/>
      </c>
      <c r="EJ392" s="2"/>
      <c r="EK392" s="29" t="str">
        <f>IF(ISBLANK('IP Rules'!R392),"",'IP Rules'!R392)</f>
        <v/>
      </c>
      <c r="EL392" s="2"/>
      <c r="EM392" s="29" t="str">
        <f>IF(ISBLANK('IP Rules'!T392),"",'IP Rules'!T392)</f>
        <v/>
      </c>
      <c r="EN392" s="2"/>
      <c r="EO392" s="7" t="str">
        <f t="shared" si="737"/>
        <v>NO</v>
      </c>
      <c r="EP392" s="7" t="str">
        <f t="shared" si="738"/>
        <v>NO</v>
      </c>
      <c r="EQ392" s="7" t="str">
        <f t="shared" si="739"/>
        <v/>
      </c>
      <c r="ER392" s="7" t="str">
        <f t="shared" si="740"/>
        <v/>
      </c>
      <c r="ES392" s="7" t="str">
        <f>IF(AND(ISNUMBER('IP Rules'!R392),'IP Rules'!R392&gt;=0,'IP Rules'!R392&lt;=65535),"GOOD","BAD")</f>
        <v>BAD</v>
      </c>
      <c r="ET392" s="7" t="str">
        <f>IF(OR(AND(ISNUMBER('IP Rules'!T392),'IP Rules'!T392&gt;=1,'IP Rules'!T392&lt;=65535,'IP Rules'!R392&lt;'IP Rules'!T392),'IP Rules'!T392=""),"GOOD","BAD")</f>
        <v>GOOD</v>
      </c>
      <c r="EU392" s="9" t="str">
        <f t="shared" si="741"/>
        <v/>
      </c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</row>
    <row r="393" spans="1:211" ht="15.75" thickBot="1">
      <c r="A393" s="2"/>
      <c r="B393" s="6">
        <f t="shared" si="713"/>
        <v>383</v>
      </c>
      <c r="C393" s="2"/>
      <c r="D393" s="48" t="str">
        <f>IF(ISBLANK('IP Rules'!H393),"",'IP Rules'!H393)</f>
        <v/>
      </c>
      <c r="E393" s="52" t="str">
        <f t="shared" si="629"/>
        <v/>
      </c>
      <c r="F393" s="52" t="str">
        <f t="shared" si="630"/>
        <v/>
      </c>
      <c r="G393" s="52" t="str">
        <f t="shared" si="631"/>
        <v/>
      </c>
      <c r="H393" s="52" t="str">
        <f t="shared" si="632"/>
        <v/>
      </c>
      <c r="I393" s="52" t="str">
        <f t="shared" si="633"/>
        <v/>
      </c>
      <c r="J393" s="52" t="str">
        <f t="shared" si="634"/>
        <v/>
      </c>
      <c r="K393" s="52" t="str">
        <f t="shared" si="635"/>
        <v/>
      </c>
      <c r="L393" s="52" t="str">
        <f t="shared" si="636"/>
        <v/>
      </c>
      <c r="M393" s="2"/>
      <c r="N393" s="52" t="str">
        <f t="shared" si="637"/>
        <v/>
      </c>
      <c r="O393" s="2"/>
      <c r="P393" s="103" t="str">
        <f>IF(UPPER('IP Rules'!H393)="ANY","",IF(LEN(TRIM('IP Rules'!J393))=0,"",'IP Rules'!J393))</f>
        <v/>
      </c>
      <c r="Q393" s="7" t="str">
        <f t="shared" si="638"/>
        <v/>
      </c>
      <c r="R393" s="109" t="str">
        <f t="shared" si="639"/>
        <v>MISSING</v>
      </c>
      <c r="S393" s="109" t="str">
        <f t="shared" si="640"/>
        <v>MISSING</v>
      </c>
      <c r="T393" s="109" t="str">
        <f t="shared" si="641"/>
        <v>MISSING</v>
      </c>
      <c r="U393" s="110" t="str">
        <f t="shared" si="642"/>
        <v>ERROR</v>
      </c>
      <c r="V393" s="111" t="str">
        <f t="shared" si="643"/>
        <v>ERROR</v>
      </c>
      <c r="W393" s="111" t="str">
        <f t="shared" si="644"/>
        <v>ERROR</v>
      </c>
      <c r="X393" s="111" t="str">
        <f t="shared" si="645"/>
        <v>ERROR</v>
      </c>
      <c r="Y393" s="109" t="str">
        <f t="shared" si="646"/>
        <v>ERROR</v>
      </c>
      <c r="Z393" s="110" t="str">
        <f t="shared" si="647"/>
        <v>ERROR</v>
      </c>
      <c r="AA393" s="109" t="str">
        <f t="shared" si="648"/>
        <v>ERROR</v>
      </c>
      <c r="AB393" s="109" t="str">
        <f t="shared" si="649"/>
        <v>ERROR</v>
      </c>
      <c r="AC393" s="109" t="str">
        <f t="shared" si="650"/>
        <v>ERROR</v>
      </c>
      <c r="AD393" s="109" t="str">
        <f t="shared" si="651"/>
        <v>ERROR</v>
      </c>
      <c r="AE393" s="110" t="str">
        <f t="shared" si="652"/>
        <v>ERROR</v>
      </c>
      <c r="AF393" s="7" t="str">
        <f t="shared" si="653"/>
        <v/>
      </c>
      <c r="AG393" s="104" t="str">
        <f t="shared" si="654"/>
        <v/>
      </c>
      <c r="AH393" s="104" t="str">
        <f t="shared" si="655"/>
        <v/>
      </c>
      <c r="AI393" s="104" t="str">
        <f t="shared" si="656"/>
        <v/>
      </c>
      <c r="AJ393" s="114" t="str">
        <f>IF(AND(Q393&lt;&gt;"ERROR",UPPER('IP Rules'!D393)="GLOBAL",UPPER(N393)="ANY"),"All_IPs","")</f>
        <v/>
      </c>
      <c r="AK393" s="114" t="str">
        <f>IF(AND(Q393&lt;&gt;"ERROR",UPPER('IP Rules'!D393)="NATIONAL",UPPER(N393)="ANY"),"GRP_ALL_CNSP_SUBNETS","")</f>
        <v/>
      </c>
      <c r="AL393" s="104" t="str">
        <f>IF(LEN(TRIM(D393))=0,"",IF(AND(Q393&lt;&gt;"ERROR",UPPER('IP Rules'!H393)&lt;&gt;"ANY"),AI393&amp;N393&amp;"_"&amp;AG393,""))</f>
        <v/>
      </c>
      <c r="AM393" s="109" t="str">
        <f t="shared" si="657"/>
        <v>FAILED CHECKS</v>
      </c>
      <c r="AN393" s="2"/>
      <c r="AO393" s="62" t="str">
        <f t="shared" si="624"/>
        <v/>
      </c>
      <c r="AP393" s="26"/>
      <c r="AQ393" s="62" t="str">
        <f t="shared" si="658"/>
        <v/>
      </c>
      <c r="AR393" s="26"/>
      <c r="AS393" s="6">
        <f>'IP Rules'!F393</f>
        <v>0</v>
      </c>
      <c r="AT393" s="2"/>
      <c r="AU393" s="6">
        <f t="shared" si="659"/>
        <v>383</v>
      </c>
      <c r="AV393" s="2"/>
      <c r="AW393" s="46" t="str">
        <f>IF(ISBLANK('IP Rules'!L393),"",'IP Rules'!L393)</f>
        <v/>
      </c>
      <c r="AX393" s="2"/>
      <c r="AY393" s="52" t="str">
        <f t="shared" si="660"/>
        <v/>
      </c>
      <c r="AZ393" s="52" t="str">
        <f t="shared" si="661"/>
        <v/>
      </c>
      <c r="BA393" s="52" t="str">
        <f t="shared" si="662"/>
        <v/>
      </c>
      <c r="BB393" s="52" t="str">
        <f t="shared" si="663"/>
        <v/>
      </c>
      <c r="BC393" s="52" t="str">
        <f t="shared" si="664"/>
        <v/>
      </c>
      <c r="BD393" s="52" t="str">
        <f t="shared" si="665"/>
        <v/>
      </c>
      <c r="BE393" s="52" t="str">
        <f t="shared" si="666"/>
        <v/>
      </c>
      <c r="BF393" s="52" t="str">
        <f t="shared" si="667"/>
        <v/>
      </c>
      <c r="BG393" s="52" t="str">
        <f t="shared" si="668"/>
        <v/>
      </c>
      <c r="BH393" s="2"/>
      <c r="BI393" s="103" t="str">
        <f>IF(ISBLANK('IP Rules'!N393),"",'IP Rules'!N393)</f>
        <v/>
      </c>
      <c r="BJ393" s="110" t="str">
        <f t="shared" si="717"/>
        <v/>
      </c>
      <c r="BK393" s="109" t="str">
        <f t="shared" si="718"/>
        <v>MISSING</v>
      </c>
      <c r="BL393" s="109" t="str">
        <f t="shared" si="719"/>
        <v>MISSING</v>
      </c>
      <c r="BM393" s="109" t="str">
        <f t="shared" si="720"/>
        <v>MISSING</v>
      </c>
      <c r="BN393" s="110" t="str">
        <f t="shared" si="721"/>
        <v>ERROR</v>
      </c>
      <c r="BO393" s="111" t="str">
        <f t="shared" si="722"/>
        <v>ERROR</v>
      </c>
      <c r="BP393" s="111" t="str">
        <f t="shared" si="723"/>
        <v>ERROR</v>
      </c>
      <c r="BQ393" s="111" t="str">
        <f t="shared" si="724"/>
        <v>ERROR</v>
      </c>
      <c r="BR393" s="109" t="str">
        <f t="shared" si="725"/>
        <v>ERROR</v>
      </c>
      <c r="BS393" s="110" t="str">
        <f t="shared" si="726"/>
        <v>ERROR</v>
      </c>
      <c r="BT393" s="109" t="str">
        <f t="shared" si="669"/>
        <v>ERROR</v>
      </c>
      <c r="BU393" s="109" t="str">
        <f t="shared" si="670"/>
        <v>ERROR</v>
      </c>
      <c r="BV393" s="109" t="str">
        <f t="shared" si="671"/>
        <v>ERROR</v>
      </c>
      <c r="BW393" s="109" t="str">
        <f t="shared" si="672"/>
        <v>ERROR</v>
      </c>
      <c r="BX393" s="110" t="str">
        <f t="shared" si="727"/>
        <v>ERROR</v>
      </c>
      <c r="BY393" s="110" t="str">
        <f t="shared" si="715"/>
        <v/>
      </c>
      <c r="BZ393" s="117" t="str">
        <f t="shared" si="673"/>
        <v>OK</v>
      </c>
      <c r="CA393" s="104" t="str">
        <f t="shared" si="728"/>
        <v/>
      </c>
      <c r="CB393" s="104" t="str">
        <f t="shared" si="729"/>
        <v/>
      </c>
      <c r="CC393" s="104" t="str">
        <f t="shared" si="730"/>
        <v/>
      </c>
      <c r="CD393" s="109" t="str">
        <f t="shared" si="674"/>
        <v>FAILED CHECKS</v>
      </c>
      <c r="CE393" s="22"/>
      <c r="CF393" s="116" t="str">
        <f t="shared" si="731"/>
        <v>ERROR</v>
      </c>
      <c r="CG393" s="116" t="str">
        <f t="shared" si="732"/>
        <v>-</v>
      </c>
      <c r="CH393" s="116" t="str">
        <f t="shared" si="733"/>
        <v>-</v>
      </c>
      <c r="CI393" s="116" t="str">
        <f t="shared" si="734"/>
        <v>-</v>
      </c>
      <c r="CJ393" s="116">
        <f t="shared" si="675"/>
        <v>0</v>
      </c>
      <c r="CK393" s="116">
        <f t="shared" si="676"/>
        <v>0</v>
      </c>
      <c r="CL393" s="116">
        <f t="shared" si="677"/>
        <v>0</v>
      </c>
      <c r="CM393" s="116">
        <f t="shared" si="678"/>
        <v>0</v>
      </c>
      <c r="CN393" s="116">
        <f t="shared" si="679"/>
        <v>0</v>
      </c>
      <c r="CO393" s="116">
        <f t="shared" si="680"/>
        <v>0</v>
      </c>
      <c r="CP393" s="116">
        <f t="shared" si="681"/>
        <v>0</v>
      </c>
      <c r="CQ393" s="116">
        <f t="shared" si="682"/>
        <v>0</v>
      </c>
      <c r="CR393" s="116">
        <f t="shared" si="683"/>
        <v>0</v>
      </c>
      <c r="CS393" s="116">
        <f t="shared" si="684"/>
        <v>0</v>
      </c>
      <c r="CT393" s="116">
        <f t="shared" si="685"/>
        <v>0</v>
      </c>
      <c r="CU393" s="116">
        <f t="shared" si="686"/>
        <v>0</v>
      </c>
      <c r="CV393" s="116">
        <f t="shared" si="687"/>
        <v>0</v>
      </c>
      <c r="CW393" s="116">
        <f t="shared" si="688"/>
        <v>0</v>
      </c>
      <c r="CX393" s="116">
        <f t="shared" si="689"/>
        <v>0</v>
      </c>
      <c r="CY393" s="116">
        <f t="shared" si="690"/>
        <v>0</v>
      </c>
      <c r="CZ393" s="116">
        <f t="shared" si="691"/>
        <v>0</v>
      </c>
      <c r="DA393" s="116">
        <f t="shared" si="692"/>
        <v>0</v>
      </c>
      <c r="DB393" s="116">
        <f t="shared" si="693"/>
        <v>0</v>
      </c>
      <c r="DC393" s="116">
        <f t="shared" si="694"/>
        <v>0</v>
      </c>
      <c r="DD393" s="116">
        <f t="shared" si="695"/>
        <v>0</v>
      </c>
      <c r="DE393" s="116">
        <f t="shared" si="696"/>
        <v>0</v>
      </c>
      <c r="DF393" s="116">
        <f t="shared" si="697"/>
        <v>0</v>
      </c>
      <c r="DG393" s="116">
        <f t="shared" si="698"/>
        <v>0</v>
      </c>
      <c r="DH393" s="116">
        <f t="shared" si="699"/>
        <v>0</v>
      </c>
      <c r="DI393" s="116">
        <f t="shared" si="700"/>
        <v>0</v>
      </c>
      <c r="DJ393" s="116">
        <f t="shared" si="701"/>
        <v>0</v>
      </c>
      <c r="DK393" s="116">
        <f t="shared" si="702"/>
        <v>0</v>
      </c>
      <c r="DL393" s="116">
        <f t="shared" si="703"/>
        <v>0</v>
      </c>
      <c r="DM393" s="116">
        <f t="shared" si="704"/>
        <v>0</v>
      </c>
      <c r="DN393" s="116">
        <f t="shared" si="705"/>
        <v>0</v>
      </c>
      <c r="DO393" s="116">
        <f t="shared" si="706"/>
        <v>0</v>
      </c>
      <c r="DP393" s="116">
        <f t="shared" si="707"/>
        <v>0</v>
      </c>
      <c r="DQ393" s="116">
        <f t="shared" si="708"/>
        <v>0</v>
      </c>
      <c r="DR393" s="116">
        <f t="shared" si="709"/>
        <v>0</v>
      </c>
      <c r="DS393" s="116">
        <f t="shared" si="710"/>
        <v>0</v>
      </c>
      <c r="DT393" s="116">
        <f t="shared" si="716"/>
        <v>0</v>
      </c>
      <c r="DU393" s="116">
        <f t="shared" si="711"/>
        <v>0</v>
      </c>
      <c r="DV393" s="116">
        <f t="shared" si="735"/>
        <v>0</v>
      </c>
      <c r="DW393" s="116">
        <f t="shared" si="736"/>
        <v>0</v>
      </c>
      <c r="DX393" s="114" t="b">
        <f t="shared" si="625"/>
        <v>0</v>
      </c>
      <c r="DY393" s="116" t="str">
        <f t="shared" si="712"/>
        <v>FAILED CHECKS</v>
      </c>
      <c r="DZ393" s="2"/>
      <c r="EA393" s="105" t="str">
        <f t="shared" si="626"/>
        <v/>
      </c>
      <c r="EB393" s="2"/>
      <c r="EC393" s="105" t="str">
        <f t="shared" si="627"/>
        <v/>
      </c>
      <c r="ED393" s="2"/>
      <c r="EE393" s="105" t="str">
        <f t="shared" si="628"/>
        <v/>
      </c>
      <c r="EF393" s="2"/>
      <c r="EG393" s="6">
        <f t="shared" si="714"/>
        <v>383</v>
      </c>
      <c r="EH393" s="2"/>
      <c r="EI393" s="29" t="str">
        <f>IF(ISBLANK('IP Rules'!P393),"",'IP Rules'!P393)</f>
        <v/>
      </c>
      <c r="EJ393" s="2"/>
      <c r="EK393" s="29" t="str">
        <f>IF(ISBLANK('IP Rules'!R393),"",'IP Rules'!R393)</f>
        <v/>
      </c>
      <c r="EL393" s="2"/>
      <c r="EM393" s="29" t="str">
        <f>IF(ISBLANK('IP Rules'!T393),"",'IP Rules'!T393)</f>
        <v/>
      </c>
      <c r="EN393" s="2"/>
      <c r="EO393" s="7" t="str">
        <f t="shared" si="737"/>
        <v>NO</v>
      </c>
      <c r="EP393" s="7" t="str">
        <f t="shared" si="738"/>
        <v>NO</v>
      </c>
      <c r="EQ393" s="7" t="str">
        <f t="shared" si="739"/>
        <v/>
      </c>
      <c r="ER393" s="7" t="str">
        <f t="shared" si="740"/>
        <v/>
      </c>
      <c r="ES393" s="7" t="str">
        <f>IF(AND(ISNUMBER('IP Rules'!R393),'IP Rules'!R393&gt;=0,'IP Rules'!R393&lt;=65535),"GOOD","BAD")</f>
        <v>BAD</v>
      </c>
      <c r="ET393" s="7" t="str">
        <f>IF(OR(AND(ISNUMBER('IP Rules'!T393),'IP Rules'!T393&gt;=1,'IP Rules'!T393&lt;=65535,'IP Rules'!R393&lt;'IP Rules'!T393),'IP Rules'!T393=""),"GOOD","BAD")</f>
        <v>GOOD</v>
      </c>
      <c r="EU393" s="9" t="str">
        <f t="shared" si="741"/>
        <v/>
      </c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</row>
    <row r="394" spans="1:211" ht="15.75" thickBot="1">
      <c r="A394" s="2"/>
      <c r="B394" s="6">
        <f t="shared" si="713"/>
        <v>384</v>
      </c>
      <c r="C394" s="2"/>
      <c r="D394" s="48" t="str">
        <f>IF(ISBLANK('IP Rules'!H394),"",'IP Rules'!H394)</f>
        <v/>
      </c>
      <c r="E394" s="52" t="str">
        <f t="shared" si="629"/>
        <v/>
      </c>
      <c r="F394" s="52" t="str">
        <f t="shared" si="630"/>
        <v/>
      </c>
      <c r="G394" s="52" t="str">
        <f t="shared" si="631"/>
        <v/>
      </c>
      <c r="H394" s="52" t="str">
        <f t="shared" si="632"/>
        <v/>
      </c>
      <c r="I394" s="52" t="str">
        <f t="shared" si="633"/>
        <v/>
      </c>
      <c r="J394" s="52" t="str">
        <f t="shared" si="634"/>
        <v/>
      </c>
      <c r="K394" s="52" t="str">
        <f t="shared" si="635"/>
        <v/>
      </c>
      <c r="L394" s="52" t="str">
        <f t="shared" si="636"/>
        <v/>
      </c>
      <c r="M394" s="2"/>
      <c r="N394" s="52" t="str">
        <f t="shared" si="637"/>
        <v/>
      </c>
      <c r="O394" s="2"/>
      <c r="P394" s="103" t="str">
        <f>IF(UPPER('IP Rules'!H394)="ANY","",IF(LEN(TRIM('IP Rules'!J394))=0,"",'IP Rules'!J394))</f>
        <v/>
      </c>
      <c r="Q394" s="7" t="str">
        <f t="shared" si="638"/>
        <v/>
      </c>
      <c r="R394" s="109" t="str">
        <f t="shared" si="639"/>
        <v>MISSING</v>
      </c>
      <c r="S394" s="109" t="str">
        <f t="shared" si="640"/>
        <v>MISSING</v>
      </c>
      <c r="T394" s="109" t="str">
        <f t="shared" si="641"/>
        <v>MISSING</v>
      </c>
      <c r="U394" s="110" t="str">
        <f t="shared" si="642"/>
        <v>ERROR</v>
      </c>
      <c r="V394" s="111" t="str">
        <f t="shared" si="643"/>
        <v>ERROR</v>
      </c>
      <c r="W394" s="111" t="str">
        <f t="shared" si="644"/>
        <v>ERROR</v>
      </c>
      <c r="X394" s="111" t="str">
        <f t="shared" si="645"/>
        <v>ERROR</v>
      </c>
      <c r="Y394" s="109" t="str">
        <f t="shared" si="646"/>
        <v>ERROR</v>
      </c>
      <c r="Z394" s="110" t="str">
        <f t="shared" si="647"/>
        <v>ERROR</v>
      </c>
      <c r="AA394" s="109" t="str">
        <f t="shared" si="648"/>
        <v>ERROR</v>
      </c>
      <c r="AB394" s="109" t="str">
        <f t="shared" si="649"/>
        <v>ERROR</v>
      </c>
      <c r="AC394" s="109" t="str">
        <f t="shared" si="650"/>
        <v>ERROR</v>
      </c>
      <c r="AD394" s="109" t="str">
        <f t="shared" si="651"/>
        <v>ERROR</v>
      </c>
      <c r="AE394" s="110" t="str">
        <f t="shared" si="652"/>
        <v>ERROR</v>
      </c>
      <c r="AF394" s="7" t="str">
        <f t="shared" si="653"/>
        <v/>
      </c>
      <c r="AG394" s="104" t="str">
        <f t="shared" si="654"/>
        <v/>
      </c>
      <c r="AH394" s="104" t="str">
        <f t="shared" si="655"/>
        <v/>
      </c>
      <c r="AI394" s="104" t="str">
        <f t="shared" si="656"/>
        <v/>
      </c>
      <c r="AJ394" s="114" t="str">
        <f>IF(AND(Q394&lt;&gt;"ERROR",UPPER('IP Rules'!D394)="GLOBAL",UPPER(N394)="ANY"),"All_IPs","")</f>
        <v/>
      </c>
      <c r="AK394" s="114" t="str">
        <f>IF(AND(Q394&lt;&gt;"ERROR",UPPER('IP Rules'!D394)="NATIONAL",UPPER(N394)="ANY"),"GRP_ALL_CNSP_SUBNETS","")</f>
        <v/>
      </c>
      <c r="AL394" s="104" t="str">
        <f>IF(LEN(TRIM(D394))=0,"",IF(AND(Q394&lt;&gt;"ERROR",UPPER('IP Rules'!H394)&lt;&gt;"ANY"),AI394&amp;N394&amp;"_"&amp;AG394,""))</f>
        <v/>
      </c>
      <c r="AM394" s="109" t="str">
        <f t="shared" si="657"/>
        <v>FAILED CHECKS</v>
      </c>
      <c r="AN394" s="2"/>
      <c r="AO394" s="62" t="str">
        <f t="shared" si="624"/>
        <v/>
      </c>
      <c r="AP394" s="26"/>
      <c r="AQ394" s="62" t="str">
        <f t="shared" si="658"/>
        <v/>
      </c>
      <c r="AR394" s="26"/>
      <c r="AS394" s="6">
        <f>'IP Rules'!F394</f>
        <v>0</v>
      </c>
      <c r="AT394" s="2"/>
      <c r="AU394" s="6">
        <f t="shared" si="659"/>
        <v>384</v>
      </c>
      <c r="AV394" s="2"/>
      <c r="AW394" s="46" t="str">
        <f>IF(ISBLANK('IP Rules'!L394),"",'IP Rules'!L394)</f>
        <v/>
      </c>
      <c r="AX394" s="2"/>
      <c r="AY394" s="52" t="str">
        <f t="shared" si="660"/>
        <v/>
      </c>
      <c r="AZ394" s="52" t="str">
        <f t="shared" si="661"/>
        <v/>
      </c>
      <c r="BA394" s="52" t="str">
        <f t="shared" si="662"/>
        <v/>
      </c>
      <c r="BB394" s="52" t="str">
        <f t="shared" si="663"/>
        <v/>
      </c>
      <c r="BC394" s="52" t="str">
        <f t="shared" si="664"/>
        <v/>
      </c>
      <c r="BD394" s="52" t="str">
        <f t="shared" si="665"/>
        <v/>
      </c>
      <c r="BE394" s="52" t="str">
        <f t="shared" si="666"/>
        <v/>
      </c>
      <c r="BF394" s="52" t="str">
        <f t="shared" si="667"/>
        <v/>
      </c>
      <c r="BG394" s="52" t="str">
        <f t="shared" si="668"/>
        <v/>
      </c>
      <c r="BH394" s="2"/>
      <c r="BI394" s="103" t="str">
        <f>IF(ISBLANK('IP Rules'!N394),"",'IP Rules'!N394)</f>
        <v/>
      </c>
      <c r="BJ394" s="110" t="str">
        <f t="shared" si="717"/>
        <v/>
      </c>
      <c r="BK394" s="109" t="str">
        <f t="shared" si="718"/>
        <v>MISSING</v>
      </c>
      <c r="BL394" s="109" t="str">
        <f t="shared" si="719"/>
        <v>MISSING</v>
      </c>
      <c r="BM394" s="109" t="str">
        <f t="shared" si="720"/>
        <v>MISSING</v>
      </c>
      <c r="BN394" s="110" t="str">
        <f t="shared" si="721"/>
        <v>ERROR</v>
      </c>
      <c r="BO394" s="111" t="str">
        <f t="shared" si="722"/>
        <v>ERROR</v>
      </c>
      <c r="BP394" s="111" t="str">
        <f t="shared" si="723"/>
        <v>ERROR</v>
      </c>
      <c r="BQ394" s="111" t="str">
        <f t="shared" si="724"/>
        <v>ERROR</v>
      </c>
      <c r="BR394" s="109" t="str">
        <f t="shared" si="725"/>
        <v>ERROR</v>
      </c>
      <c r="BS394" s="110" t="str">
        <f t="shared" si="726"/>
        <v>ERROR</v>
      </c>
      <c r="BT394" s="109" t="str">
        <f t="shared" si="669"/>
        <v>ERROR</v>
      </c>
      <c r="BU394" s="109" t="str">
        <f t="shared" si="670"/>
        <v>ERROR</v>
      </c>
      <c r="BV394" s="109" t="str">
        <f t="shared" si="671"/>
        <v>ERROR</v>
      </c>
      <c r="BW394" s="109" t="str">
        <f t="shared" si="672"/>
        <v>ERROR</v>
      </c>
      <c r="BX394" s="110" t="str">
        <f t="shared" si="727"/>
        <v>ERROR</v>
      </c>
      <c r="BY394" s="110" t="str">
        <f t="shared" si="715"/>
        <v/>
      </c>
      <c r="BZ394" s="117" t="str">
        <f t="shared" si="673"/>
        <v>OK</v>
      </c>
      <c r="CA394" s="104" t="str">
        <f t="shared" si="728"/>
        <v/>
      </c>
      <c r="CB394" s="104" t="str">
        <f t="shared" si="729"/>
        <v/>
      </c>
      <c r="CC394" s="104" t="str">
        <f t="shared" si="730"/>
        <v/>
      </c>
      <c r="CD394" s="109" t="str">
        <f t="shared" si="674"/>
        <v>FAILED CHECKS</v>
      </c>
      <c r="CE394" s="22"/>
      <c r="CF394" s="116" t="str">
        <f t="shared" si="731"/>
        <v>ERROR</v>
      </c>
      <c r="CG394" s="116" t="str">
        <f t="shared" si="732"/>
        <v>-</v>
      </c>
      <c r="CH394" s="116" t="str">
        <f t="shared" si="733"/>
        <v>-</v>
      </c>
      <c r="CI394" s="116" t="str">
        <f t="shared" si="734"/>
        <v>-</v>
      </c>
      <c r="CJ394" s="116">
        <f t="shared" si="675"/>
        <v>0</v>
      </c>
      <c r="CK394" s="116">
        <f t="shared" si="676"/>
        <v>0</v>
      </c>
      <c r="CL394" s="116">
        <f t="shared" si="677"/>
        <v>0</v>
      </c>
      <c r="CM394" s="116">
        <f t="shared" si="678"/>
        <v>0</v>
      </c>
      <c r="CN394" s="116">
        <f t="shared" si="679"/>
        <v>0</v>
      </c>
      <c r="CO394" s="116">
        <f t="shared" si="680"/>
        <v>0</v>
      </c>
      <c r="CP394" s="116">
        <f t="shared" si="681"/>
        <v>0</v>
      </c>
      <c r="CQ394" s="116">
        <f t="shared" si="682"/>
        <v>0</v>
      </c>
      <c r="CR394" s="116">
        <f t="shared" si="683"/>
        <v>0</v>
      </c>
      <c r="CS394" s="116">
        <f t="shared" si="684"/>
        <v>0</v>
      </c>
      <c r="CT394" s="116">
        <f t="shared" si="685"/>
        <v>0</v>
      </c>
      <c r="CU394" s="116">
        <f t="shared" si="686"/>
        <v>0</v>
      </c>
      <c r="CV394" s="116">
        <f t="shared" si="687"/>
        <v>0</v>
      </c>
      <c r="CW394" s="116">
        <f t="shared" si="688"/>
        <v>0</v>
      </c>
      <c r="CX394" s="116">
        <f t="shared" si="689"/>
        <v>0</v>
      </c>
      <c r="CY394" s="116">
        <f t="shared" si="690"/>
        <v>0</v>
      </c>
      <c r="CZ394" s="116">
        <f t="shared" si="691"/>
        <v>0</v>
      </c>
      <c r="DA394" s="116">
        <f t="shared" si="692"/>
        <v>0</v>
      </c>
      <c r="DB394" s="116">
        <f t="shared" si="693"/>
        <v>0</v>
      </c>
      <c r="DC394" s="116">
        <f t="shared" si="694"/>
        <v>0</v>
      </c>
      <c r="DD394" s="116">
        <f t="shared" si="695"/>
        <v>0</v>
      </c>
      <c r="DE394" s="116">
        <f t="shared" si="696"/>
        <v>0</v>
      </c>
      <c r="DF394" s="116">
        <f t="shared" si="697"/>
        <v>0</v>
      </c>
      <c r="DG394" s="116">
        <f t="shared" si="698"/>
        <v>0</v>
      </c>
      <c r="DH394" s="116">
        <f t="shared" si="699"/>
        <v>0</v>
      </c>
      <c r="DI394" s="116">
        <f t="shared" si="700"/>
        <v>0</v>
      </c>
      <c r="DJ394" s="116">
        <f t="shared" si="701"/>
        <v>0</v>
      </c>
      <c r="DK394" s="116">
        <f t="shared" si="702"/>
        <v>0</v>
      </c>
      <c r="DL394" s="116">
        <f t="shared" si="703"/>
        <v>0</v>
      </c>
      <c r="DM394" s="116">
        <f t="shared" si="704"/>
        <v>0</v>
      </c>
      <c r="DN394" s="116">
        <f t="shared" si="705"/>
        <v>0</v>
      </c>
      <c r="DO394" s="116">
        <f t="shared" si="706"/>
        <v>0</v>
      </c>
      <c r="DP394" s="116">
        <f t="shared" si="707"/>
        <v>0</v>
      </c>
      <c r="DQ394" s="116">
        <f t="shared" si="708"/>
        <v>0</v>
      </c>
      <c r="DR394" s="116">
        <f t="shared" si="709"/>
        <v>0</v>
      </c>
      <c r="DS394" s="116">
        <f t="shared" si="710"/>
        <v>0</v>
      </c>
      <c r="DT394" s="116">
        <f t="shared" si="716"/>
        <v>0</v>
      </c>
      <c r="DU394" s="116">
        <f t="shared" si="711"/>
        <v>0</v>
      </c>
      <c r="DV394" s="116">
        <f t="shared" si="735"/>
        <v>0</v>
      </c>
      <c r="DW394" s="116">
        <f t="shared" si="736"/>
        <v>0</v>
      </c>
      <c r="DX394" s="114" t="b">
        <f t="shared" si="625"/>
        <v>0</v>
      </c>
      <c r="DY394" s="116" t="str">
        <f t="shared" si="712"/>
        <v>FAILED CHECKS</v>
      </c>
      <c r="DZ394" s="2"/>
      <c r="EA394" s="105" t="str">
        <f t="shared" si="626"/>
        <v/>
      </c>
      <c r="EB394" s="2"/>
      <c r="EC394" s="105" t="str">
        <f t="shared" si="627"/>
        <v/>
      </c>
      <c r="ED394" s="2"/>
      <c r="EE394" s="105" t="str">
        <f t="shared" si="628"/>
        <v/>
      </c>
      <c r="EF394" s="2"/>
      <c r="EG394" s="6">
        <f t="shared" si="714"/>
        <v>384</v>
      </c>
      <c r="EH394" s="2"/>
      <c r="EI394" s="29" t="str">
        <f>IF(ISBLANK('IP Rules'!P394),"",'IP Rules'!P394)</f>
        <v/>
      </c>
      <c r="EJ394" s="2"/>
      <c r="EK394" s="29" t="str">
        <f>IF(ISBLANK('IP Rules'!R394),"",'IP Rules'!R394)</f>
        <v/>
      </c>
      <c r="EL394" s="2"/>
      <c r="EM394" s="29" t="str">
        <f>IF(ISBLANK('IP Rules'!T394),"",'IP Rules'!T394)</f>
        <v/>
      </c>
      <c r="EN394" s="2"/>
      <c r="EO394" s="7" t="str">
        <f t="shared" si="737"/>
        <v>NO</v>
      </c>
      <c r="EP394" s="7" t="str">
        <f t="shared" si="738"/>
        <v>NO</v>
      </c>
      <c r="EQ394" s="7" t="str">
        <f t="shared" si="739"/>
        <v/>
      </c>
      <c r="ER394" s="7" t="str">
        <f t="shared" si="740"/>
        <v/>
      </c>
      <c r="ES394" s="7" t="str">
        <f>IF(AND(ISNUMBER('IP Rules'!R394),'IP Rules'!R394&gt;=0,'IP Rules'!R394&lt;=65535),"GOOD","BAD")</f>
        <v>BAD</v>
      </c>
      <c r="ET394" s="7" t="str">
        <f>IF(OR(AND(ISNUMBER('IP Rules'!T394),'IP Rules'!T394&gt;=1,'IP Rules'!T394&lt;=65535,'IP Rules'!R394&lt;'IP Rules'!T394),'IP Rules'!T394=""),"GOOD","BAD")</f>
        <v>GOOD</v>
      </c>
      <c r="EU394" s="9" t="str">
        <f t="shared" si="741"/>
        <v/>
      </c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</row>
    <row r="395" spans="1:211" ht="15.75" thickBot="1">
      <c r="A395" s="2"/>
      <c r="B395" s="6">
        <f t="shared" si="713"/>
        <v>385</v>
      </c>
      <c r="C395" s="2"/>
      <c r="D395" s="48" t="str">
        <f>IF(ISBLANK('IP Rules'!H395),"",'IP Rules'!H395)</f>
        <v/>
      </c>
      <c r="E395" s="52" t="str">
        <f t="shared" si="629"/>
        <v/>
      </c>
      <c r="F395" s="52" t="str">
        <f t="shared" si="630"/>
        <v/>
      </c>
      <c r="G395" s="52" t="str">
        <f t="shared" si="631"/>
        <v/>
      </c>
      <c r="H395" s="52" t="str">
        <f t="shared" si="632"/>
        <v/>
      </c>
      <c r="I395" s="52" t="str">
        <f t="shared" si="633"/>
        <v/>
      </c>
      <c r="J395" s="52" t="str">
        <f t="shared" si="634"/>
        <v/>
      </c>
      <c r="K395" s="52" t="str">
        <f t="shared" si="635"/>
        <v/>
      </c>
      <c r="L395" s="52" t="str">
        <f t="shared" si="636"/>
        <v/>
      </c>
      <c r="M395" s="2"/>
      <c r="N395" s="52" t="str">
        <f t="shared" si="637"/>
        <v/>
      </c>
      <c r="O395" s="2"/>
      <c r="P395" s="103" t="str">
        <f>IF(UPPER('IP Rules'!H395)="ANY","",IF(LEN(TRIM('IP Rules'!J395))=0,"",'IP Rules'!J395))</f>
        <v/>
      </c>
      <c r="Q395" s="7" t="str">
        <f t="shared" si="638"/>
        <v/>
      </c>
      <c r="R395" s="109" t="str">
        <f t="shared" si="639"/>
        <v>MISSING</v>
      </c>
      <c r="S395" s="109" t="str">
        <f t="shared" si="640"/>
        <v>MISSING</v>
      </c>
      <c r="T395" s="109" t="str">
        <f t="shared" si="641"/>
        <v>MISSING</v>
      </c>
      <c r="U395" s="110" t="str">
        <f t="shared" si="642"/>
        <v>ERROR</v>
      </c>
      <c r="V395" s="111" t="str">
        <f t="shared" si="643"/>
        <v>ERROR</v>
      </c>
      <c r="W395" s="111" t="str">
        <f t="shared" si="644"/>
        <v>ERROR</v>
      </c>
      <c r="X395" s="111" t="str">
        <f t="shared" si="645"/>
        <v>ERROR</v>
      </c>
      <c r="Y395" s="109" t="str">
        <f t="shared" si="646"/>
        <v>ERROR</v>
      </c>
      <c r="Z395" s="110" t="str">
        <f t="shared" si="647"/>
        <v>ERROR</v>
      </c>
      <c r="AA395" s="109" t="str">
        <f t="shared" si="648"/>
        <v>ERROR</v>
      </c>
      <c r="AB395" s="109" t="str">
        <f t="shared" si="649"/>
        <v>ERROR</v>
      </c>
      <c r="AC395" s="109" t="str">
        <f t="shared" si="650"/>
        <v>ERROR</v>
      </c>
      <c r="AD395" s="109" t="str">
        <f t="shared" si="651"/>
        <v>ERROR</v>
      </c>
      <c r="AE395" s="110" t="str">
        <f t="shared" si="652"/>
        <v>ERROR</v>
      </c>
      <c r="AF395" s="7" t="str">
        <f t="shared" si="653"/>
        <v/>
      </c>
      <c r="AG395" s="104" t="str">
        <f t="shared" si="654"/>
        <v/>
      </c>
      <c r="AH395" s="104" t="str">
        <f t="shared" si="655"/>
        <v/>
      </c>
      <c r="AI395" s="104" t="str">
        <f t="shared" si="656"/>
        <v/>
      </c>
      <c r="AJ395" s="114" t="str">
        <f>IF(AND(Q395&lt;&gt;"ERROR",UPPER('IP Rules'!D395)="GLOBAL",UPPER(N395)="ANY"),"All_IPs","")</f>
        <v/>
      </c>
      <c r="AK395" s="114" t="str">
        <f>IF(AND(Q395&lt;&gt;"ERROR",UPPER('IP Rules'!D395)="NATIONAL",UPPER(N395)="ANY"),"GRP_ALL_CNSP_SUBNETS","")</f>
        <v/>
      </c>
      <c r="AL395" s="104" t="str">
        <f>IF(LEN(TRIM(D395))=0,"",IF(AND(Q395&lt;&gt;"ERROR",UPPER('IP Rules'!H395)&lt;&gt;"ANY"),AI395&amp;N395&amp;"_"&amp;AG395,""))</f>
        <v/>
      </c>
      <c r="AM395" s="109" t="str">
        <f t="shared" si="657"/>
        <v>FAILED CHECKS</v>
      </c>
      <c r="AN395" s="2"/>
      <c r="AO395" s="62" t="str">
        <f t="shared" ref="AO395:AO458" si="742">AJ395&amp;AK395&amp;AL395</f>
        <v/>
      </c>
      <c r="AP395" s="26"/>
      <c r="AQ395" s="62" t="str">
        <f t="shared" si="658"/>
        <v/>
      </c>
      <c r="AR395" s="26"/>
      <c r="AS395" s="6">
        <f>'IP Rules'!F395</f>
        <v>0</v>
      </c>
      <c r="AT395" s="2"/>
      <c r="AU395" s="6">
        <f t="shared" si="659"/>
        <v>385</v>
      </c>
      <c r="AV395" s="2"/>
      <c r="AW395" s="46" t="str">
        <f>IF(ISBLANK('IP Rules'!L395),"",'IP Rules'!L395)</f>
        <v/>
      </c>
      <c r="AX395" s="2"/>
      <c r="AY395" s="52" t="str">
        <f t="shared" si="660"/>
        <v/>
      </c>
      <c r="AZ395" s="52" t="str">
        <f t="shared" si="661"/>
        <v/>
      </c>
      <c r="BA395" s="52" t="str">
        <f t="shared" si="662"/>
        <v/>
      </c>
      <c r="BB395" s="52" t="str">
        <f t="shared" si="663"/>
        <v/>
      </c>
      <c r="BC395" s="52" t="str">
        <f t="shared" si="664"/>
        <v/>
      </c>
      <c r="BD395" s="52" t="str">
        <f t="shared" si="665"/>
        <v/>
      </c>
      <c r="BE395" s="52" t="str">
        <f t="shared" si="666"/>
        <v/>
      </c>
      <c r="BF395" s="52" t="str">
        <f t="shared" si="667"/>
        <v/>
      </c>
      <c r="BG395" s="52" t="str">
        <f t="shared" si="668"/>
        <v/>
      </c>
      <c r="BH395" s="2"/>
      <c r="BI395" s="103" t="str">
        <f>IF(ISBLANK('IP Rules'!N395),"",'IP Rules'!N395)</f>
        <v/>
      </c>
      <c r="BJ395" s="110" t="str">
        <f t="shared" si="717"/>
        <v/>
      </c>
      <c r="BK395" s="109" t="str">
        <f t="shared" si="718"/>
        <v>MISSING</v>
      </c>
      <c r="BL395" s="109" t="str">
        <f t="shared" si="719"/>
        <v>MISSING</v>
      </c>
      <c r="BM395" s="109" t="str">
        <f t="shared" si="720"/>
        <v>MISSING</v>
      </c>
      <c r="BN395" s="110" t="str">
        <f t="shared" si="721"/>
        <v>ERROR</v>
      </c>
      <c r="BO395" s="111" t="str">
        <f t="shared" si="722"/>
        <v>ERROR</v>
      </c>
      <c r="BP395" s="111" t="str">
        <f t="shared" si="723"/>
        <v>ERROR</v>
      </c>
      <c r="BQ395" s="111" t="str">
        <f t="shared" si="724"/>
        <v>ERROR</v>
      </c>
      <c r="BR395" s="109" t="str">
        <f t="shared" si="725"/>
        <v>ERROR</v>
      </c>
      <c r="BS395" s="110" t="str">
        <f t="shared" si="726"/>
        <v>ERROR</v>
      </c>
      <c r="BT395" s="109" t="str">
        <f t="shared" si="669"/>
        <v>ERROR</v>
      </c>
      <c r="BU395" s="109" t="str">
        <f t="shared" si="670"/>
        <v>ERROR</v>
      </c>
      <c r="BV395" s="109" t="str">
        <f t="shared" si="671"/>
        <v>ERROR</v>
      </c>
      <c r="BW395" s="109" t="str">
        <f t="shared" si="672"/>
        <v>ERROR</v>
      </c>
      <c r="BX395" s="110" t="str">
        <f t="shared" si="727"/>
        <v>ERROR</v>
      </c>
      <c r="BY395" s="110" t="str">
        <f t="shared" si="715"/>
        <v/>
      </c>
      <c r="BZ395" s="117" t="str">
        <f t="shared" si="673"/>
        <v>OK</v>
      </c>
      <c r="CA395" s="104" t="str">
        <f t="shared" si="728"/>
        <v/>
      </c>
      <c r="CB395" s="104" t="str">
        <f t="shared" si="729"/>
        <v/>
      </c>
      <c r="CC395" s="104" t="str">
        <f t="shared" si="730"/>
        <v/>
      </c>
      <c r="CD395" s="109" t="str">
        <f t="shared" si="674"/>
        <v>FAILED CHECKS</v>
      </c>
      <c r="CE395" s="22"/>
      <c r="CF395" s="116" t="str">
        <f t="shared" si="731"/>
        <v>ERROR</v>
      </c>
      <c r="CG395" s="116" t="str">
        <f t="shared" si="732"/>
        <v>-</v>
      </c>
      <c r="CH395" s="116" t="str">
        <f t="shared" si="733"/>
        <v>-</v>
      </c>
      <c r="CI395" s="116" t="str">
        <f t="shared" si="734"/>
        <v>-</v>
      </c>
      <c r="CJ395" s="116">
        <f t="shared" si="675"/>
        <v>0</v>
      </c>
      <c r="CK395" s="116">
        <f t="shared" si="676"/>
        <v>0</v>
      </c>
      <c r="CL395" s="116">
        <f t="shared" si="677"/>
        <v>0</v>
      </c>
      <c r="CM395" s="116">
        <f t="shared" si="678"/>
        <v>0</v>
      </c>
      <c r="CN395" s="116">
        <f t="shared" si="679"/>
        <v>0</v>
      </c>
      <c r="CO395" s="116">
        <f t="shared" si="680"/>
        <v>0</v>
      </c>
      <c r="CP395" s="116">
        <f t="shared" si="681"/>
        <v>0</v>
      </c>
      <c r="CQ395" s="116">
        <f t="shared" si="682"/>
        <v>0</v>
      </c>
      <c r="CR395" s="116">
        <f t="shared" si="683"/>
        <v>0</v>
      </c>
      <c r="CS395" s="116">
        <f t="shared" si="684"/>
        <v>0</v>
      </c>
      <c r="CT395" s="116">
        <f t="shared" si="685"/>
        <v>0</v>
      </c>
      <c r="CU395" s="116">
        <f t="shared" si="686"/>
        <v>0</v>
      </c>
      <c r="CV395" s="116">
        <f t="shared" si="687"/>
        <v>0</v>
      </c>
      <c r="CW395" s="116">
        <f t="shared" si="688"/>
        <v>0</v>
      </c>
      <c r="CX395" s="116">
        <f t="shared" si="689"/>
        <v>0</v>
      </c>
      <c r="CY395" s="116">
        <f t="shared" si="690"/>
        <v>0</v>
      </c>
      <c r="CZ395" s="116">
        <f t="shared" si="691"/>
        <v>0</v>
      </c>
      <c r="DA395" s="116">
        <f t="shared" si="692"/>
        <v>0</v>
      </c>
      <c r="DB395" s="116">
        <f t="shared" si="693"/>
        <v>0</v>
      </c>
      <c r="DC395" s="116">
        <f t="shared" si="694"/>
        <v>0</v>
      </c>
      <c r="DD395" s="116">
        <f t="shared" si="695"/>
        <v>0</v>
      </c>
      <c r="DE395" s="116">
        <f t="shared" si="696"/>
        <v>0</v>
      </c>
      <c r="DF395" s="116">
        <f t="shared" si="697"/>
        <v>0</v>
      </c>
      <c r="DG395" s="116">
        <f t="shared" si="698"/>
        <v>0</v>
      </c>
      <c r="DH395" s="116">
        <f t="shared" si="699"/>
        <v>0</v>
      </c>
      <c r="DI395" s="116">
        <f t="shared" si="700"/>
        <v>0</v>
      </c>
      <c r="DJ395" s="116">
        <f t="shared" si="701"/>
        <v>0</v>
      </c>
      <c r="DK395" s="116">
        <f t="shared" si="702"/>
        <v>0</v>
      </c>
      <c r="DL395" s="116">
        <f t="shared" si="703"/>
        <v>0</v>
      </c>
      <c r="DM395" s="116">
        <f t="shared" si="704"/>
        <v>0</v>
      </c>
      <c r="DN395" s="116">
        <f t="shared" si="705"/>
        <v>0</v>
      </c>
      <c r="DO395" s="116">
        <f t="shared" si="706"/>
        <v>0</v>
      </c>
      <c r="DP395" s="116">
        <f t="shared" si="707"/>
        <v>0</v>
      </c>
      <c r="DQ395" s="116">
        <f t="shared" si="708"/>
        <v>0</v>
      </c>
      <c r="DR395" s="116">
        <f t="shared" si="709"/>
        <v>0</v>
      </c>
      <c r="DS395" s="116">
        <f t="shared" si="710"/>
        <v>0</v>
      </c>
      <c r="DT395" s="116">
        <f t="shared" si="716"/>
        <v>0</v>
      </c>
      <c r="DU395" s="116">
        <f t="shared" si="711"/>
        <v>0</v>
      </c>
      <c r="DV395" s="116">
        <f t="shared" si="735"/>
        <v>0</v>
      </c>
      <c r="DW395" s="116">
        <f t="shared" si="736"/>
        <v>0</v>
      </c>
      <c r="DX395" s="114" t="b">
        <f t="shared" ref="DX395:DX458" si="743">ISNUMBER(VALUE(SUBSTITUTE(SUBSTITUTE(BG395,"-",""),".","")))</f>
        <v>0</v>
      </c>
      <c r="DY395" s="116" t="str">
        <f t="shared" si="712"/>
        <v>FAILED CHECKS</v>
      </c>
      <c r="DZ395" s="2"/>
      <c r="EA395" s="105" t="str">
        <f t="shared" ref="EA395:EA458" si="744">IF(OR(CD395="FAILED CHECKS",BJ395=""),"",IF(UPPER(BG395)="ANY","Any",CC395&amp;BG395&amp;"_"&amp;CA395))</f>
        <v/>
      </c>
      <c r="EB395" s="2"/>
      <c r="EC395" s="105" t="str">
        <f t="shared" ref="EC395:EC458" si="745">IF(OR(CD395="FAILED CHECKS",BJ395=""),"",IF(UPPER(BG395)="ANY","Any",BG395&amp;"/"&amp;CA395))</f>
        <v/>
      </c>
      <c r="ED395" s="2"/>
      <c r="EE395" s="105" t="str">
        <f t="shared" ref="EE395:EE458" si="746">IF(AND(DY395="VALID",CD395="FAILED CHECKS",BG395&lt;&gt;""),BG395,"")</f>
        <v/>
      </c>
      <c r="EF395" s="2"/>
      <c r="EG395" s="6">
        <f t="shared" si="714"/>
        <v>385</v>
      </c>
      <c r="EH395" s="2"/>
      <c r="EI395" s="29" t="str">
        <f>IF(ISBLANK('IP Rules'!P395),"",'IP Rules'!P395)</f>
        <v/>
      </c>
      <c r="EJ395" s="2"/>
      <c r="EK395" s="29" t="str">
        <f>IF(ISBLANK('IP Rules'!R395),"",'IP Rules'!R395)</f>
        <v/>
      </c>
      <c r="EL395" s="2"/>
      <c r="EM395" s="29" t="str">
        <f>IF(ISBLANK('IP Rules'!T395),"",'IP Rules'!T395)</f>
        <v/>
      </c>
      <c r="EN395" s="2"/>
      <c r="EO395" s="7" t="str">
        <f t="shared" si="737"/>
        <v>NO</v>
      </c>
      <c r="EP395" s="7" t="str">
        <f t="shared" si="738"/>
        <v>NO</v>
      </c>
      <c r="EQ395" s="7" t="str">
        <f t="shared" si="739"/>
        <v/>
      </c>
      <c r="ER395" s="7" t="str">
        <f t="shared" si="740"/>
        <v/>
      </c>
      <c r="ES395" s="7" t="str">
        <f>IF(AND(ISNUMBER('IP Rules'!R395),'IP Rules'!R395&gt;=0,'IP Rules'!R395&lt;=65535),"GOOD","BAD")</f>
        <v>BAD</v>
      </c>
      <c r="ET395" s="7" t="str">
        <f>IF(OR(AND(ISNUMBER('IP Rules'!T395),'IP Rules'!T395&gt;=1,'IP Rules'!T395&lt;=65535,'IP Rules'!R395&lt;'IP Rules'!T395),'IP Rules'!T395=""),"GOOD","BAD")</f>
        <v>GOOD</v>
      </c>
      <c r="EU395" s="9" t="str">
        <f t="shared" si="741"/>
        <v/>
      </c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</row>
    <row r="396" spans="1:211" ht="15.75" thickBot="1">
      <c r="A396" s="2"/>
      <c r="B396" s="6">
        <f t="shared" si="713"/>
        <v>386</v>
      </c>
      <c r="C396" s="2"/>
      <c r="D396" s="48" t="str">
        <f>IF(ISBLANK('IP Rules'!H396),"",'IP Rules'!H396)</f>
        <v/>
      </c>
      <c r="E396" s="52" t="str">
        <f t="shared" ref="E396:E459" si="747">SUBSTITUTE(D396,"[","")</f>
        <v/>
      </c>
      <c r="F396" s="52" t="str">
        <f t="shared" ref="F396:F459" si="748">SUBSTITUTE(E396,"]","")</f>
        <v/>
      </c>
      <c r="G396" s="52" t="str">
        <f t="shared" ref="G396:G459" si="749">SUBSTITUTE(F396,"{","")</f>
        <v/>
      </c>
      <c r="H396" s="52" t="str">
        <f t="shared" ref="H396:H459" si="750">SUBSTITUTE(G396,"}","")</f>
        <v/>
      </c>
      <c r="I396" s="52" t="str">
        <f t="shared" ref="I396:I459" si="751">SUBSTITUTE(H396,"(","")</f>
        <v/>
      </c>
      <c r="J396" s="52" t="str">
        <f t="shared" ref="J396:J459" si="752">SUBSTITUTE(I396,")","")</f>
        <v/>
      </c>
      <c r="K396" s="52" t="str">
        <f t="shared" ref="K396:K459" si="753">SUBSTITUTE(J396," ","")</f>
        <v/>
      </c>
      <c r="L396" s="52" t="str">
        <f t="shared" ref="L396:L459" si="754">SUBSTITUTE(K396,CHAR(160),"")</f>
        <v/>
      </c>
      <c r="M396" s="2"/>
      <c r="N396" s="52" t="str">
        <f t="shared" ref="N396:N459" si="755">L396</f>
        <v/>
      </c>
      <c r="O396" s="2"/>
      <c r="P396" s="103" t="str">
        <f>IF(UPPER('IP Rules'!H396)="ANY","",IF(LEN(TRIM('IP Rules'!J396))=0,"",'IP Rules'!J396))</f>
        <v/>
      </c>
      <c r="Q396" s="7" t="str">
        <f t="shared" ref="Q396:Q459" si="756">IF(LEN(TRIM(D396))=0,"",IF(AND(LEN(N396)-LEN(SUBSTITUTE(N396,".",""))&lt;&gt;3,LEN(TRIM(N396))&lt;&gt;0,UPPER(N396)&lt;&gt;"ANY"),"ERROR","OK"))</f>
        <v/>
      </c>
      <c r="R396" s="109" t="str">
        <f t="shared" ref="R396:R459" si="757">IFERROR(FIND(".", N396,1),"MISSING")</f>
        <v>MISSING</v>
      </c>
      <c r="S396" s="109" t="str">
        <f t="shared" ref="S396:S459" si="758">IFERROR(FIND(".", N396,R396+1),"MISSING")</f>
        <v>MISSING</v>
      </c>
      <c r="T396" s="109" t="str">
        <f t="shared" ref="T396:T459" si="759">IFERROR(FIND(".", N396,S396+1),"MISSING")</f>
        <v>MISSING</v>
      </c>
      <c r="U396" s="110" t="str">
        <f t="shared" ref="U396:U459" si="760">IF(AND(ISNUMBER(R396),ISNUMBER(S396),ISNUMBER(T396)),"OK","ERROR")</f>
        <v>ERROR</v>
      </c>
      <c r="V396" s="111" t="str">
        <f t="shared" ref="V396:V459" si="761">IF(U396="OK",MID(N396,1,R396-1),"ERROR")</f>
        <v>ERROR</v>
      </c>
      <c r="W396" s="111" t="str">
        <f t="shared" ref="W396:W459" si="762">IF(U396="OK",MID(N396,R396+1,S396-R396-1),"ERROR")</f>
        <v>ERROR</v>
      </c>
      <c r="X396" s="111" t="str">
        <f t="shared" ref="X396:X459" si="763">IF(U396="OK",MID(N396,S396+1,T396-S396-1),"ERROR")</f>
        <v>ERROR</v>
      </c>
      <c r="Y396" s="109" t="str">
        <f t="shared" ref="Y396:Y459" si="764">IF(U396="OK",MID(N396,T396+1,LEN(N396)-T396),"ERROR")</f>
        <v>ERROR</v>
      </c>
      <c r="Z396" s="110" t="str">
        <f t="shared" ref="Z396:Z459" si="765">IF(AND(ISNUMBER(VALUE(V396)),ISNUMBER(VALUE(W396)),ISNUMBER(VALUE(X396)),ISNUMBER(VALUE(Y396))),"OK","ERROR")</f>
        <v>ERROR</v>
      </c>
      <c r="AA396" s="109" t="str">
        <f t="shared" ref="AA396:AA459" si="766">IFERROR(IF(AND(VALUE(V396)&gt;=0,VALUE(V396)&lt;=255),"OK","ERROR"),"ERROR")</f>
        <v>ERROR</v>
      </c>
      <c r="AB396" s="109" t="str">
        <f t="shared" ref="AB396:AB459" si="767">IFERROR(IF(AND(VALUE(W396)&gt;=0,VALUE(W396)&lt;=255),"OK","ERROR"),"ERROR")</f>
        <v>ERROR</v>
      </c>
      <c r="AC396" s="109" t="str">
        <f t="shared" ref="AC396:AC459" si="768">IFERROR(IF(AND(VALUE(X396)&gt;=0,VALUE(X396)&lt;=255),"OK","ERROR"),"ERROR")</f>
        <v>ERROR</v>
      </c>
      <c r="AD396" s="109" t="str">
        <f t="shared" ref="AD396:AD459" si="769">IFERROR(IF(AND(VALUE(Y396)&gt;=0,VALUE(Y396)&lt;=255),"OK","ERROR"),"ERROR")</f>
        <v>ERROR</v>
      </c>
      <c r="AE396" s="110" t="str">
        <f t="shared" ref="AE396:AE459" si="770">IF(IFERROR(AA396&amp;AB396&amp;AC396&amp;AD396,"ERROR")="OKOKOKOK","OK","ERROR")</f>
        <v>ERROR</v>
      </c>
      <c r="AF396" s="7" t="str">
        <f t="shared" ref="AF396:AF459" si="771">IF(LEN(TRIM(D396))=0,"",IF(AND(LEN(TRIM(P396))&lt;&gt;0,OR(P396&lt;1,P396&gt;32)),"ERROR","OK"))</f>
        <v/>
      </c>
      <c r="AG396" s="104" t="str">
        <f t="shared" ref="AG396:AG459" si="772">IF(UPPER(N396)="ANY","",IF(AND(Q396="OK",LEN(TRIM(P396))=0),32,P396))</f>
        <v/>
      </c>
      <c r="AH396" s="104" t="str">
        <f t="shared" ref="AH396:AH459" si="773">IF(OR(LEN(TRIM(D396))=0,Q396="ERROR",UPPER(N396)="ANY"),"",IF(UPPER(N396)="ANY","",IF(VALUE(AG396)=32,"Host","Netmask")))</f>
        <v/>
      </c>
      <c r="AI396" s="104" t="str">
        <f t="shared" ref="AI396:AI459" si="774">IF(LEN(TRIM(AH396))=0,"",IF(AH396="Host","H-","N-"))</f>
        <v/>
      </c>
      <c r="AJ396" s="114" t="str">
        <f>IF(AND(Q396&lt;&gt;"ERROR",UPPER('IP Rules'!D396)="GLOBAL",UPPER(N396)="ANY"),"All_IPs","")</f>
        <v/>
      </c>
      <c r="AK396" s="114" t="str">
        <f>IF(AND(Q396&lt;&gt;"ERROR",UPPER('IP Rules'!D396)="NATIONAL",UPPER(N396)="ANY"),"GRP_ALL_CNSP_SUBNETS","")</f>
        <v/>
      </c>
      <c r="AL396" s="104" t="str">
        <f>IF(LEN(TRIM(D396))=0,"",IF(AND(Q396&lt;&gt;"ERROR",UPPER('IP Rules'!H396)&lt;&gt;"ANY"),AI396&amp;N396&amp;"_"&amp;AG396,""))</f>
        <v/>
      </c>
      <c r="AM396" s="109" t="str">
        <f t="shared" ref="AM396:AM459" si="775">IF(OR(Q396&amp;U396&amp;Z396&amp;AE396="OKOKOKOK",AJ396="ALL_IPs",AK396="GRP_ALL_CNSP_SUBNETS"),"VALID","FAILED CHECKS")</f>
        <v>FAILED CHECKS</v>
      </c>
      <c r="AN396" s="2"/>
      <c r="AO396" s="62" t="str">
        <f t="shared" si="742"/>
        <v/>
      </c>
      <c r="AP396" s="26"/>
      <c r="AQ396" s="62" t="str">
        <f t="shared" ref="AQ396:AQ459" si="776">IF(OR(UPPER(N396)="ANY",Q396="ERROR",AF396="ERROR"),"",IF(LEN(TRIM(D396))=0,"",N396&amp;"/"&amp;AG396))</f>
        <v/>
      </c>
      <c r="AR396" s="26"/>
      <c r="AS396" s="6">
        <f>'IP Rules'!F396</f>
        <v>0</v>
      </c>
      <c r="AT396" s="2"/>
      <c r="AU396" s="6">
        <f t="shared" ref="AU396:AU459" si="777">AU395+1</f>
        <v>386</v>
      </c>
      <c r="AV396" s="2"/>
      <c r="AW396" s="46" t="str">
        <f>IF(ISBLANK('IP Rules'!L396),"",'IP Rules'!L396)</f>
        <v/>
      </c>
      <c r="AX396" s="2"/>
      <c r="AY396" s="52" t="str">
        <f t="shared" ref="AY396:AY459" si="778">SUBSTITUTE(AW396,"[","")</f>
        <v/>
      </c>
      <c r="AZ396" s="52" t="str">
        <f t="shared" ref="AZ396:AZ459" si="779">SUBSTITUTE(AY396,"]","")</f>
        <v/>
      </c>
      <c r="BA396" s="52" t="str">
        <f t="shared" ref="BA396:BA459" si="780">SUBSTITUTE(AZ396,"{","")</f>
        <v/>
      </c>
      <c r="BB396" s="52" t="str">
        <f t="shared" ref="BB396:BB459" si="781">SUBSTITUTE(BA396,"}","")</f>
        <v/>
      </c>
      <c r="BC396" s="52" t="str">
        <f t="shared" ref="BC396:BC459" si="782">SUBSTITUTE(BB396,"(","")</f>
        <v/>
      </c>
      <c r="BD396" s="52" t="str">
        <f t="shared" ref="BD396:BD459" si="783">SUBSTITUTE(BC396,")","")</f>
        <v/>
      </c>
      <c r="BE396" s="52" t="str">
        <f t="shared" ref="BE396:BE459" si="784">SUBSTITUTE(BD396," ","")</f>
        <v/>
      </c>
      <c r="BF396" s="52" t="str">
        <f t="shared" ref="BF396:BF459" si="785">SUBSTITUTE(BE396,CHAR(160),"")</f>
        <v/>
      </c>
      <c r="BG396" s="52" t="str">
        <f t="shared" ref="BG396:BG459" si="786">BF396</f>
        <v/>
      </c>
      <c r="BH396" s="2"/>
      <c r="BI396" s="103" t="str">
        <f>IF(ISBLANK('IP Rules'!N396),"",'IP Rules'!N396)</f>
        <v/>
      </c>
      <c r="BJ396" s="110" t="str">
        <f t="shared" si="717"/>
        <v/>
      </c>
      <c r="BK396" s="109" t="str">
        <f t="shared" si="718"/>
        <v>MISSING</v>
      </c>
      <c r="BL396" s="109" t="str">
        <f t="shared" si="719"/>
        <v>MISSING</v>
      </c>
      <c r="BM396" s="109" t="str">
        <f t="shared" si="720"/>
        <v>MISSING</v>
      </c>
      <c r="BN396" s="110" t="str">
        <f t="shared" si="721"/>
        <v>ERROR</v>
      </c>
      <c r="BO396" s="111" t="str">
        <f t="shared" si="722"/>
        <v>ERROR</v>
      </c>
      <c r="BP396" s="111" t="str">
        <f t="shared" si="723"/>
        <v>ERROR</v>
      </c>
      <c r="BQ396" s="111" t="str">
        <f t="shared" si="724"/>
        <v>ERROR</v>
      </c>
      <c r="BR396" s="109" t="str">
        <f t="shared" si="725"/>
        <v>ERROR</v>
      </c>
      <c r="BS396" s="110" t="str">
        <f t="shared" si="726"/>
        <v>ERROR</v>
      </c>
      <c r="BT396" s="109" t="str">
        <f t="shared" ref="BT396:BT459" si="787">IFERROR(IF(AND(VALUE(BO396)&gt;=0,VALUE(BO396)&lt;=255),"OK","ERROR"),"ERROR")</f>
        <v>ERROR</v>
      </c>
      <c r="BU396" s="109" t="str">
        <f t="shared" ref="BU396:BU459" si="788">IFERROR(IF(AND(VALUE(BP396)&gt;=0,VALUE(BP396)&lt;=255),"OK","ERROR"),"ERROR")</f>
        <v>ERROR</v>
      </c>
      <c r="BV396" s="109" t="str">
        <f t="shared" ref="BV396:BV459" si="789">IFERROR(IF(AND(VALUE(BQ396)&gt;=0,VALUE(BQ396)&lt;=255),"OK","ERROR"),"ERROR")</f>
        <v>ERROR</v>
      </c>
      <c r="BW396" s="109" t="str">
        <f t="shared" ref="BW396:BW459" si="790">IFERROR(IF(AND(VALUE(BR396)&gt;=0,VALUE(BR396)&lt;=255),"OK","ERROR"),"ERROR")</f>
        <v>ERROR</v>
      </c>
      <c r="BX396" s="110" t="str">
        <f t="shared" si="727"/>
        <v>ERROR</v>
      </c>
      <c r="BY396" s="110" t="str">
        <f t="shared" si="715"/>
        <v/>
      </c>
      <c r="BZ396" s="117" t="str">
        <f t="shared" ref="BZ396:BZ459" si="791">IF(IFERROR(SEARCH("/",BG396),"-")="-","OK","ERROR")</f>
        <v>OK</v>
      </c>
      <c r="CA396" s="104" t="str">
        <f t="shared" si="728"/>
        <v/>
      </c>
      <c r="CB396" s="104" t="str">
        <f t="shared" si="729"/>
        <v/>
      </c>
      <c r="CC396" s="104" t="str">
        <f t="shared" si="730"/>
        <v/>
      </c>
      <c r="CD396" s="109" t="str">
        <f t="shared" ref="CD396:CD459" si="792">IF(BJ396&amp;BN396&amp;BS396&amp;BX396&amp;BZ396="OKOKOKOKOK","VALID","FAILED CHECKS")</f>
        <v>FAILED CHECKS</v>
      </c>
      <c r="CE396" s="22"/>
      <c r="CF396" s="116" t="str">
        <f t="shared" si="731"/>
        <v>ERROR</v>
      </c>
      <c r="CG396" s="116" t="str">
        <f t="shared" si="732"/>
        <v>-</v>
      </c>
      <c r="CH396" s="116" t="str">
        <f t="shared" si="733"/>
        <v>-</v>
      </c>
      <c r="CI396" s="116" t="str">
        <f t="shared" si="734"/>
        <v>-</v>
      </c>
      <c r="CJ396" s="116">
        <f t="shared" ref="CJ396:CJ459" si="793">LEN(BG396)-LEN(SUBSTITUTE(UPPER(BG396),"A",""))</f>
        <v>0</v>
      </c>
      <c r="CK396" s="116">
        <f t="shared" ref="CK396:CK459" si="794">LEN($BG396)-LEN(SUBSTITUTE(UPPER($BG396),"B",""))</f>
        <v>0</v>
      </c>
      <c r="CL396" s="116">
        <f t="shared" ref="CL396:CL459" si="795">LEN($BG396)-LEN(SUBSTITUTE(UPPER($BG396),"C",""))</f>
        <v>0</v>
      </c>
      <c r="CM396" s="116">
        <f t="shared" ref="CM396:CM459" si="796">LEN($BG396)-LEN(SUBSTITUTE(UPPER($BG396),"D",""))</f>
        <v>0</v>
      </c>
      <c r="CN396" s="116">
        <f t="shared" ref="CN396:CN459" si="797">LEN($BG396)-LEN(SUBSTITUTE(UPPER($BG396),"E",""))</f>
        <v>0</v>
      </c>
      <c r="CO396" s="116">
        <f t="shared" ref="CO396:CO459" si="798">LEN($BG396)-LEN(SUBSTITUTE(UPPER($BG396),"F",""))</f>
        <v>0</v>
      </c>
      <c r="CP396" s="116">
        <f t="shared" ref="CP396:CP459" si="799">LEN($BG396)-LEN(SUBSTITUTE(UPPER($BG396),"G",""))</f>
        <v>0</v>
      </c>
      <c r="CQ396" s="116">
        <f t="shared" ref="CQ396:CQ459" si="800">LEN($BG396)-LEN(SUBSTITUTE(UPPER($BG396),"H",""))</f>
        <v>0</v>
      </c>
      <c r="CR396" s="116">
        <f t="shared" ref="CR396:CR459" si="801">LEN($BG396)-LEN(SUBSTITUTE(UPPER($BG396),"I",""))</f>
        <v>0</v>
      </c>
      <c r="CS396" s="116">
        <f t="shared" ref="CS396:CS459" si="802">LEN($BG396)-LEN(SUBSTITUTE(UPPER($BG396),"J",""))</f>
        <v>0</v>
      </c>
      <c r="CT396" s="116">
        <f t="shared" ref="CT396:CT459" si="803">LEN($BG396)-LEN(SUBSTITUTE(UPPER($BG396),"K",""))</f>
        <v>0</v>
      </c>
      <c r="CU396" s="116">
        <f t="shared" ref="CU396:CU459" si="804">LEN($BG396)-LEN(SUBSTITUTE(UPPER($BG396),"L",""))</f>
        <v>0</v>
      </c>
      <c r="CV396" s="116">
        <f t="shared" ref="CV396:CV459" si="805">LEN($BG396)-LEN(SUBSTITUTE(UPPER($BG396),"M",""))</f>
        <v>0</v>
      </c>
      <c r="CW396" s="116">
        <f t="shared" ref="CW396:CW459" si="806">LEN($BG396)-LEN(SUBSTITUTE(UPPER($BG396),"N",""))</f>
        <v>0</v>
      </c>
      <c r="CX396" s="116">
        <f t="shared" ref="CX396:CX459" si="807">LEN($BG396)-LEN(SUBSTITUTE(UPPER($BG396),"O",""))</f>
        <v>0</v>
      </c>
      <c r="CY396" s="116">
        <f t="shared" ref="CY396:CY459" si="808">LEN($BG396)-LEN(SUBSTITUTE(UPPER($BG396),"P",""))</f>
        <v>0</v>
      </c>
      <c r="CZ396" s="116">
        <f t="shared" ref="CZ396:CZ459" si="809">LEN($BG396)-LEN(SUBSTITUTE(UPPER($BG396),"Q",""))</f>
        <v>0</v>
      </c>
      <c r="DA396" s="116">
        <f t="shared" ref="DA396:DA459" si="810">LEN($BG396)-LEN(SUBSTITUTE(UPPER($BG396),"R",""))</f>
        <v>0</v>
      </c>
      <c r="DB396" s="116">
        <f t="shared" ref="DB396:DB459" si="811">LEN($BG396)-LEN(SUBSTITUTE(UPPER($BG396),"S",""))</f>
        <v>0</v>
      </c>
      <c r="DC396" s="116">
        <f t="shared" ref="DC396:DC459" si="812">LEN($BG396)-LEN(SUBSTITUTE(UPPER($BG396),"T",""))</f>
        <v>0</v>
      </c>
      <c r="DD396" s="116">
        <f t="shared" ref="DD396:DD459" si="813">LEN($BG396)-LEN(SUBSTITUTE(UPPER($BG396),"U",""))</f>
        <v>0</v>
      </c>
      <c r="DE396" s="116">
        <f t="shared" ref="DE396:DE459" si="814">LEN($BG396)-LEN(SUBSTITUTE(UPPER($BG396),"V",""))</f>
        <v>0</v>
      </c>
      <c r="DF396" s="116">
        <f t="shared" ref="DF396:DF459" si="815">LEN($BG396)-LEN(SUBSTITUTE(UPPER($BG396),"W",""))</f>
        <v>0</v>
      </c>
      <c r="DG396" s="116">
        <f t="shared" ref="DG396:DG459" si="816">LEN($BG396)-LEN(SUBSTITUTE(UPPER($BG396),"X",""))</f>
        <v>0</v>
      </c>
      <c r="DH396" s="116">
        <f t="shared" ref="DH396:DH459" si="817">LEN($BG396)-LEN(SUBSTITUTE(UPPER($BG396),"Y",""))</f>
        <v>0</v>
      </c>
      <c r="DI396" s="116">
        <f t="shared" ref="DI396:DI459" si="818">LEN($BG396)-LEN(SUBSTITUTE(UPPER($BG396),"Z",""))</f>
        <v>0</v>
      </c>
      <c r="DJ396" s="116">
        <f t="shared" ref="DJ396:DJ459" si="819">LEN($BG396)-LEN(SUBSTITUTE($BG396,"0",""))</f>
        <v>0</v>
      </c>
      <c r="DK396" s="116">
        <f t="shared" ref="DK396:DK459" si="820">LEN($BG396)-LEN(SUBSTITUTE($BG396,"1",""))</f>
        <v>0</v>
      </c>
      <c r="DL396" s="116">
        <f t="shared" ref="DL396:DL459" si="821">LEN($BG396)-LEN(SUBSTITUTE($BG396,"2",""))</f>
        <v>0</v>
      </c>
      <c r="DM396" s="116">
        <f t="shared" ref="DM396:DM459" si="822">LEN($BG396)-LEN(SUBSTITUTE($BG396,"3",""))</f>
        <v>0</v>
      </c>
      <c r="DN396" s="116">
        <f t="shared" ref="DN396:DN459" si="823">LEN($BG396)-LEN(SUBSTITUTE($BG396,"4",""))</f>
        <v>0</v>
      </c>
      <c r="DO396" s="116">
        <f t="shared" ref="DO396:DO459" si="824">LEN($BG396)-LEN(SUBSTITUTE($BG396,"5",""))</f>
        <v>0</v>
      </c>
      <c r="DP396" s="116">
        <f t="shared" ref="DP396:DP459" si="825">LEN($BG396)-LEN(SUBSTITUTE($BG396,"6",""))</f>
        <v>0</v>
      </c>
      <c r="DQ396" s="116">
        <f t="shared" ref="DQ396:DQ459" si="826">LEN($BG396)-LEN(SUBSTITUTE($BG396,"7",""))</f>
        <v>0</v>
      </c>
      <c r="DR396" s="116">
        <f t="shared" ref="DR396:DR459" si="827">LEN($BG396)-LEN(SUBSTITUTE($BG396,"8",""))</f>
        <v>0</v>
      </c>
      <c r="DS396" s="116">
        <f t="shared" ref="DS396:DS459" si="828">LEN($BG396)-LEN(SUBSTITUTE($BG396,"9",""))</f>
        <v>0</v>
      </c>
      <c r="DT396" s="116">
        <f t="shared" si="716"/>
        <v>0</v>
      </c>
      <c r="DU396" s="116">
        <f t="shared" ref="DU396:DU459" si="829">LEN($BG396)-LEN(SUBSTITUTE($BG396,".",""))</f>
        <v>0</v>
      </c>
      <c r="DV396" s="116">
        <f t="shared" si="735"/>
        <v>0</v>
      </c>
      <c r="DW396" s="116">
        <f t="shared" si="736"/>
        <v>0</v>
      </c>
      <c r="DX396" s="114" t="b">
        <f t="shared" si="743"/>
        <v>0</v>
      </c>
      <c r="DY396" s="116" t="str">
        <f t="shared" ref="DY396:DY459" si="830">IF(AND(DV396=DW396,CD396="FAILED CHECKS",DX396=FALSE,DU396&gt;0),"VALID","FAILED CHECKS")</f>
        <v>FAILED CHECKS</v>
      </c>
      <c r="DZ396" s="2"/>
      <c r="EA396" s="105" t="str">
        <f t="shared" si="744"/>
        <v/>
      </c>
      <c r="EB396" s="2"/>
      <c r="EC396" s="105" t="str">
        <f t="shared" si="745"/>
        <v/>
      </c>
      <c r="ED396" s="2"/>
      <c r="EE396" s="105" t="str">
        <f t="shared" si="746"/>
        <v/>
      </c>
      <c r="EF396" s="2"/>
      <c r="EG396" s="6">
        <f t="shared" si="714"/>
        <v>386</v>
      </c>
      <c r="EH396" s="2"/>
      <c r="EI396" s="29" t="str">
        <f>IF(ISBLANK('IP Rules'!P396),"",'IP Rules'!P396)</f>
        <v/>
      </c>
      <c r="EJ396" s="2"/>
      <c r="EK396" s="29" t="str">
        <f>IF(ISBLANK('IP Rules'!R396),"",'IP Rules'!R396)</f>
        <v/>
      </c>
      <c r="EL396" s="2"/>
      <c r="EM396" s="29" t="str">
        <f>IF(ISBLANK('IP Rules'!T396),"",'IP Rules'!T396)</f>
        <v/>
      </c>
      <c r="EN396" s="2"/>
      <c r="EO396" s="7" t="str">
        <f t="shared" si="737"/>
        <v>NO</v>
      </c>
      <c r="EP396" s="7" t="str">
        <f t="shared" si="738"/>
        <v>NO</v>
      </c>
      <c r="EQ396" s="7" t="str">
        <f t="shared" si="739"/>
        <v/>
      </c>
      <c r="ER396" s="7" t="str">
        <f t="shared" si="740"/>
        <v/>
      </c>
      <c r="ES396" s="7" t="str">
        <f>IF(AND(ISNUMBER('IP Rules'!R396),'IP Rules'!R396&gt;=0,'IP Rules'!R396&lt;=65535),"GOOD","BAD")</f>
        <v>BAD</v>
      </c>
      <c r="ET396" s="7" t="str">
        <f>IF(OR(AND(ISNUMBER('IP Rules'!T396),'IP Rules'!T396&gt;=1,'IP Rules'!T396&lt;=65535,'IP Rules'!R396&lt;'IP Rules'!T396),'IP Rules'!T396=""),"GOOD","BAD")</f>
        <v>GOOD</v>
      </c>
      <c r="EU396" s="9" t="str">
        <f t="shared" si="741"/>
        <v/>
      </c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</row>
    <row r="397" spans="1:211" ht="15.75" thickBot="1">
      <c r="A397" s="2"/>
      <c r="B397" s="6">
        <f t="shared" ref="B397:B460" si="831">B396+1</f>
        <v>387</v>
      </c>
      <c r="C397" s="2"/>
      <c r="D397" s="48" t="str">
        <f>IF(ISBLANK('IP Rules'!H397),"",'IP Rules'!H397)</f>
        <v/>
      </c>
      <c r="E397" s="52" t="str">
        <f t="shared" si="747"/>
        <v/>
      </c>
      <c r="F397" s="52" t="str">
        <f t="shared" si="748"/>
        <v/>
      </c>
      <c r="G397" s="52" t="str">
        <f t="shared" si="749"/>
        <v/>
      </c>
      <c r="H397" s="52" t="str">
        <f t="shared" si="750"/>
        <v/>
      </c>
      <c r="I397" s="52" t="str">
        <f t="shared" si="751"/>
        <v/>
      </c>
      <c r="J397" s="52" t="str">
        <f t="shared" si="752"/>
        <v/>
      </c>
      <c r="K397" s="52" t="str">
        <f t="shared" si="753"/>
        <v/>
      </c>
      <c r="L397" s="52" t="str">
        <f t="shared" si="754"/>
        <v/>
      </c>
      <c r="M397" s="2"/>
      <c r="N397" s="52" t="str">
        <f t="shared" si="755"/>
        <v/>
      </c>
      <c r="O397" s="2"/>
      <c r="P397" s="103" t="str">
        <f>IF(UPPER('IP Rules'!H397)="ANY","",IF(LEN(TRIM('IP Rules'!J397))=0,"",'IP Rules'!J397))</f>
        <v/>
      </c>
      <c r="Q397" s="7" t="str">
        <f t="shared" si="756"/>
        <v/>
      </c>
      <c r="R397" s="109" t="str">
        <f t="shared" si="757"/>
        <v>MISSING</v>
      </c>
      <c r="S397" s="109" t="str">
        <f t="shared" si="758"/>
        <v>MISSING</v>
      </c>
      <c r="T397" s="109" t="str">
        <f t="shared" si="759"/>
        <v>MISSING</v>
      </c>
      <c r="U397" s="110" t="str">
        <f t="shared" si="760"/>
        <v>ERROR</v>
      </c>
      <c r="V397" s="111" t="str">
        <f t="shared" si="761"/>
        <v>ERROR</v>
      </c>
      <c r="W397" s="111" t="str">
        <f t="shared" si="762"/>
        <v>ERROR</v>
      </c>
      <c r="X397" s="111" t="str">
        <f t="shared" si="763"/>
        <v>ERROR</v>
      </c>
      <c r="Y397" s="109" t="str">
        <f t="shared" si="764"/>
        <v>ERROR</v>
      </c>
      <c r="Z397" s="110" t="str">
        <f t="shared" si="765"/>
        <v>ERROR</v>
      </c>
      <c r="AA397" s="109" t="str">
        <f t="shared" si="766"/>
        <v>ERROR</v>
      </c>
      <c r="AB397" s="109" t="str">
        <f t="shared" si="767"/>
        <v>ERROR</v>
      </c>
      <c r="AC397" s="109" t="str">
        <f t="shared" si="768"/>
        <v>ERROR</v>
      </c>
      <c r="AD397" s="109" t="str">
        <f t="shared" si="769"/>
        <v>ERROR</v>
      </c>
      <c r="AE397" s="110" t="str">
        <f t="shared" si="770"/>
        <v>ERROR</v>
      </c>
      <c r="AF397" s="7" t="str">
        <f t="shared" si="771"/>
        <v/>
      </c>
      <c r="AG397" s="104" t="str">
        <f t="shared" si="772"/>
        <v/>
      </c>
      <c r="AH397" s="104" t="str">
        <f t="shared" si="773"/>
        <v/>
      </c>
      <c r="AI397" s="104" t="str">
        <f t="shared" si="774"/>
        <v/>
      </c>
      <c r="AJ397" s="114" t="str">
        <f>IF(AND(Q397&lt;&gt;"ERROR",UPPER('IP Rules'!D397)="GLOBAL",UPPER(N397)="ANY"),"All_IPs","")</f>
        <v/>
      </c>
      <c r="AK397" s="114" t="str">
        <f>IF(AND(Q397&lt;&gt;"ERROR",UPPER('IP Rules'!D397)="NATIONAL",UPPER(N397)="ANY"),"GRP_ALL_CNSP_SUBNETS","")</f>
        <v/>
      </c>
      <c r="AL397" s="104" t="str">
        <f>IF(LEN(TRIM(D397))=0,"",IF(AND(Q397&lt;&gt;"ERROR",UPPER('IP Rules'!H397)&lt;&gt;"ANY"),AI397&amp;N397&amp;"_"&amp;AG397,""))</f>
        <v/>
      </c>
      <c r="AM397" s="109" t="str">
        <f t="shared" si="775"/>
        <v>FAILED CHECKS</v>
      </c>
      <c r="AN397" s="2"/>
      <c r="AO397" s="62" t="str">
        <f t="shared" si="742"/>
        <v/>
      </c>
      <c r="AP397" s="26"/>
      <c r="AQ397" s="62" t="str">
        <f t="shared" si="776"/>
        <v/>
      </c>
      <c r="AR397" s="26"/>
      <c r="AS397" s="6">
        <f>'IP Rules'!F397</f>
        <v>0</v>
      </c>
      <c r="AT397" s="2"/>
      <c r="AU397" s="6">
        <f t="shared" si="777"/>
        <v>387</v>
      </c>
      <c r="AV397" s="2"/>
      <c r="AW397" s="46" t="str">
        <f>IF(ISBLANK('IP Rules'!L397),"",'IP Rules'!L397)</f>
        <v/>
      </c>
      <c r="AX397" s="2"/>
      <c r="AY397" s="52" t="str">
        <f t="shared" si="778"/>
        <v/>
      </c>
      <c r="AZ397" s="52" t="str">
        <f t="shared" si="779"/>
        <v/>
      </c>
      <c r="BA397" s="52" t="str">
        <f t="shared" si="780"/>
        <v/>
      </c>
      <c r="BB397" s="52" t="str">
        <f t="shared" si="781"/>
        <v/>
      </c>
      <c r="BC397" s="52" t="str">
        <f t="shared" si="782"/>
        <v/>
      </c>
      <c r="BD397" s="52" t="str">
        <f t="shared" si="783"/>
        <v/>
      </c>
      <c r="BE397" s="52" t="str">
        <f t="shared" si="784"/>
        <v/>
      </c>
      <c r="BF397" s="52" t="str">
        <f t="shared" si="785"/>
        <v/>
      </c>
      <c r="BG397" s="52" t="str">
        <f t="shared" si="786"/>
        <v/>
      </c>
      <c r="BH397" s="2"/>
      <c r="BI397" s="103" t="str">
        <f>IF(ISBLANK('IP Rules'!N397),"",'IP Rules'!N397)</f>
        <v/>
      </c>
      <c r="BJ397" s="110" t="str">
        <f t="shared" si="717"/>
        <v/>
      </c>
      <c r="BK397" s="109" t="str">
        <f t="shared" si="718"/>
        <v>MISSING</v>
      </c>
      <c r="BL397" s="109" t="str">
        <f t="shared" si="719"/>
        <v>MISSING</v>
      </c>
      <c r="BM397" s="109" t="str">
        <f t="shared" si="720"/>
        <v>MISSING</v>
      </c>
      <c r="BN397" s="110" t="str">
        <f t="shared" si="721"/>
        <v>ERROR</v>
      </c>
      <c r="BO397" s="111" t="str">
        <f t="shared" si="722"/>
        <v>ERROR</v>
      </c>
      <c r="BP397" s="111" t="str">
        <f t="shared" si="723"/>
        <v>ERROR</v>
      </c>
      <c r="BQ397" s="111" t="str">
        <f t="shared" si="724"/>
        <v>ERROR</v>
      </c>
      <c r="BR397" s="109" t="str">
        <f t="shared" si="725"/>
        <v>ERROR</v>
      </c>
      <c r="BS397" s="110" t="str">
        <f t="shared" si="726"/>
        <v>ERROR</v>
      </c>
      <c r="BT397" s="109" t="str">
        <f t="shared" si="787"/>
        <v>ERROR</v>
      </c>
      <c r="BU397" s="109" t="str">
        <f t="shared" si="788"/>
        <v>ERROR</v>
      </c>
      <c r="BV397" s="109" t="str">
        <f t="shared" si="789"/>
        <v>ERROR</v>
      </c>
      <c r="BW397" s="109" t="str">
        <f t="shared" si="790"/>
        <v>ERROR</v>
      </c>
      <c r="BX397" s="110" t="str">
        <f t="shared" si="727"/>
        <v>ERROR</v>
      </c>
      <c r="BY397" s="110" t="str">
        <f t="shared" si="715"/>
        <v/>
      </c>
      <c r="BZ397" s="117" t="str">
        <f t="shared" si="791"/>
        <v>OK</v>
      </c>
      <c r="CA397" s="104" t="str">
        <f t="shared" si="728"/>
        <v/>
      </c>
      <c r="CB397" s="104" t="str">
        <f t="shared" si="729"/>
        <v/>
      </c>
      <c r="CC397" s="104" t="str">
        <f t="shared" si="730"/>
        <v/>
      </c>
      <c r="CD397" s="109" t="str">
        <f t="shared" si="792"/>
        <v>FAILED CHECKS</v>
      </c>
      <c r="CE397" s="22"/>
      <c r="CF397" s="116" t="str">
        <f t="shared" si="731"/>
        <v>ERROR</v>
      </c>
      <c r="CG397" s="116" t="str">
        <f t="shared" si="732"/>
        <v>-</v>
      </c>
      <c r="CH397" s="116" t="str">
        <f t="shared" si="733"/>
        <v>-</v>
      </c>
      <c r="CI397" s="116" t="str">
        <f t="shared" si="734"/>
        <v>-</v>
      </c>
      <c r="CJ397" s="116">
        <f t="shared" si="793"/>
        <v>0</v>
      </c>
      <c r="CK397" s="116">
        <f t="shared" si="794"/>
        <v>0</v>
      </c>
      <c r="CL397" s="116">
        <f t="shared" si="795"/>
        <v>0</v>
      </c>
      <c r="CM397" s="116">
        <f t="shared" si="796"/>
        <v>0</v>
      </c>
      <c r="CN397" s="116">
        <f t="shared" si="797"/>
        <v>0</v>
      </c>
      <c r="CO397" s="116">
        <f t="shared" si="798"/>
        <v>0</v>
      </c>
      <c r="CP397" s="116">
        <f t="shared" si="799"/>
        <v>0</v>
      </c>
      <c r="CQ397" s="116">
        <f t="shared" si="800"/>
        <v>0</v>
      </c>
      <c r="CR397" s="116">
        <f t="shared" si="801"/>
        <v>0</v>
      </c>
      <c r="CS397" s="116">
        <f t="shared" si="802"/>
        <v>0</v>
      </c>
      <c r="CT397" s="116">
        <f t="shared" si="803"/>
        <v>0</v>
      </c>
      <c r="CU397" s="116">
        <f t="shared" si="804"/>
        <v>0</v>
      </c>
      <c r="CV397" s="116">
        <f t="shared" si="805"/>
        <v>0</v>
      </c>
      <c r="CW397" s="116">
        <f t="shared" si="806"/>
        <v>0</v>
      </c>
      <c r="CX397" s="116">
        <f t="shared" si="807"/>
        <v>0</v>
      </c>
      <c r="CY397" s="116">
        <f t="shared" si="808"/>
        <v>0</v>
      </c>
      <c r="CZ397" s="116">
        <f t="shared" si="809"/>
        <v>0</v>
      </c>
      <c r="DA397" s="116">
        <f t="shared" si="810"/>
        <v>0</v>
      </c>
      <c r="DB397" s="116">
        <f t="shared" si="811"/>
        <v>0</v>
      </c>
      <c r="DC397" s="116">
        <f t="shared" si="812"/>
        <v>0</v>
      </c>
      <c r="DD397" s="116">
        <f t="shared" si="813"/>
        <v>0</v>
      </c>
      <c r="DE397" s="116">
        <f t="shared" si="814"/>
        <v>0</v>
      </c>
      <c r="DF397" s="116">
        <f t="shared" si="815"/>
        <v>0</v>
      </c>
      <c r="DG397" s="116">
        <f t="shared" si="816"/>
        <v>0</v>
      </c>
      <c r="DH397" s="116">
        <f t="shared" si="817"/>
        <v>0</v>
      </c>
      <c r="DI397" s="116">
        <f t="shared" si="818"/>
        <v>0</v>
      </c>
      <c r="DJ397" s="116">
        <f t="shared" si="819"/>
        <v>0</v>
      </c>
      <c r="DK397" s="116">
        <f t="shared" si="820"/>
        <v>0</v>
      </c>
      <c r="DL397" s="116">
        <f t="shared" si="821"/>
        <v>0</v>
      </c>
      <c r="DM397" s="116">
        <f t="shared" si="822"/>
        <v>0</v>
      </c>
      <c r="DN397" s="116">
        <f t="shared" si="823"/>
        <v>0</v>
      </c>
      <c r="DO397" s="116">
        <f t="shared" si="824"/>
        <v>0</v>
      </c>
      <c r="DP397" s="116">
        <f t="shared" si="825"/>
        <v>0</v>
      </c>
      <c r="DQ397" s="116">
        <f t="shared" si="826"/>
        <v>0</v>
      </c>
      <c r="DR397" s="116">
        <f t="shared" si="827"/>
        <v>0</v>
      </c>
      <c r="DS397" s="116">
        <f t="shared" si="828"/>
        <v>0</v>
      </c>
      <c r="DT397" s="116">
        <f t="shared" si="716"/>
        <v>0</v>
      </c>
      <c r="DU397" s="116">
        <f t="shared" si="829"/>
        <v>0</v>
      </c>
      <c r="DV397" s="116">
        <f t="shared" si="735"/>
        <v>0</v>
      </c>
      <c r="DW397" s="116">
        <f t="shared" si="736"/>
        <v>0</v>
      </c>
      <c r="DX397" s="114" t="b">
        <f t="shared" si="743"/>
        <v>0</v>
      </c>
      <c r="DY397" s="116" t="str">
        <f t="shared" si="830"/>
        <v>FAILED CHECKS</v>
      </c>
      <c r="DZ397" s="2"/>
      <c r="EA397" s="105" t="str">
        <f t="shared" si="744"/>
        <v/>
      </c>
      <c r="EB397" s="2"/>
      <c r="EC397" s="105" t="str">
        <f t="shared" si="745"/>
        <v/>
      </c>
      <c r="ED397" s="2"/>
      <c r="EE397" s="105" t="str">
        <f t="shared" si="746"/>
        <v/>
      </c>
      <c r="EF397" s="2"/>
      <c r="EG397" s="6">
        <f t="shared" ref="EG397:EG460" si="832">EG396+1</f>
        <v>387</v>
      </c>
      <c r="EH397" s="2"/>
      <c r="EI397" s="29" t="str">
        <f>IF(ISBLANK('IP Rules'!P397),"",'IP Rules'!P397)</f>
        <v/>
      </c>
      <c r="EJ397" s="2"/>
      <c r="EK397" s="29" t="str">
        <f>IF(ISBLANK('IP Rules'!R397),"",'IP Rules'!R397)</f>
        <v/>
      </c>
      <c r="EL397" s="2"/>
      <c r="EM397" s="29" t="str">
        <f>IF(ISBLANK('IP Rules'!T397),"",'IP Rules'!T397)</f>
        <v/>
      </c>
      <c r="EN397" s="2"/>
      <c r="EO397" s="7" t="str">
        <f t="shared" si="737"/>
        <v>NO</v>
      </c>
      <c r="EP397" s="7" t="str">
        <f t="shared" si="738"/>
        <v>NO</v>
      </c>
      <c r="EQ397" s="7" t="str">
        <f t="shared" si="739"/>
        <v/>
      </c>
      <c r="ER397" s="7" t="str">
        <f t="shared" si="740"/>
        <v/>
      </c>
      <c r="ES397" s="7" t="str">
        <f>IF(AND(ISNUMBER('IP Rules'!R397),'IP Rules'!R397&gt;=0,'IP Rules'!R397&lt;=65535),"GOOD","BAD")</f>
        <v>BAD</v>
      </c>
      <c r="ET397" s="7" t="str">
        <f>IF(OR(AND(ISNUMBER('IP Rules'!T397),'IP Rules'!T397&gt;=1,'IP Rules'!T397&lt;=65535,'IP Rules'!R397&lt;'IP Rules'!T397),'IP Rules'!T397=""),"GOOD","BAD")</f>
        <v>GOOD</v>
      </c>
      <c r="EU397" s="9" t="str">
        <f t="shared" si="741"/>
        <v/>
      </c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</row>
    <row r="398" spans="1:211" ht="15.75" thickBot="1">
      <c r="A398" s="2"/>
      <c r="B398" s="6">
        <f t="shared" si="831"/>
        <v>388</v>
      </c>
      <c r="C398" s="2"/>
      <c r="D398" s="48" t="str">
        <f>IF(ISBLANK('IP Rules'!H398),"",'IP Rules'!H398)</f>
        <v/>
      </c>
      <c r="E398" s="52" t="str">
        <f t="shared" si="747"/>
        <v/>
      </c>
      <c r="F398" s="52" t="str">
        <f t="shared" si="748"/>
        <v/>
      </c>
      <c r="G398" s="52" t="str">
        <f t="shared" si="749"/>
        <v/>
      </c>
      <c r="H398" s="52" t="str">
        <f t="shared" si="750"/>
        <v/>
      </c>
      <c r="I398" s="52" t="str">
        <f t="shared" si="751"/>
        <v/>
      </c>
      <c r="J398" s="52" t="str">
        <f t="shared" si="752"/>
        <v/>
      </c>
      <c r="K398" s="52" t="str">
        <f t="shared" si="753"/>
        <v/>
      </c>
      <c r="L398" s="52" t="str">
        <f t="shared" si="754"/>
        <v/>
      </c>
      <c r="M398" s="2"/>
      <c r="N398" s="52" t="str">
        <f t="shared" si="755"/>
        <v/>
      </c>
      <c r="O398" s="2"/>
      <c r="P398" s="103" t="str">
        <f>IF(UPPER('IP Rules'!H398)="ANY","",IF(LEN(TRIM('IP Rules'!J398))=0,"",'IP Rules'!J398))</f>
        <v/>
      </c>
      <c r="Q398" s="7" t="str">
        <f t="shared" si="756"/>
        <v/>
      </c>
      <c r="R398" s="109" t="str">
        <f t="shared" si="757"/>
        <v>MISSING</v>
      </c>
      <c r="S398" s="109" t="str">
        <f t="shared" si="758"/>
        <v>MISSING</v>
      </c>
      <c r="T398" s="109" t="str">
        <f t="shared" si="759"/>
        <v>MISSING</v>
      </c>
      <c r="U398" s="110" t="str">
        <f t="shared" si="760"/>
        <v>ERROR</v>
      </c>
      <c r="V398" s="111" t="str">
        <f t="shared" si="761"/>
        <v>ERROR</v>
      </c>
      <c r="W398" s="111" t="str">
        <f t="shared" si="762"/>
        <v>ERROR</v>
      </c>
      <c r="X398" s="111" t="str">
        <f t="shared" si="763"/>
        <v>ERROR</v>
      </c>
      <c r="Y398" s="109" t="str">
        <f t="shared" si="764"/>
        <v>ERROR</v>
      </c>
      <c r="Z398" s="110" t="str">
        <f t="shared" si="765"/>
        <v>ERROR</v>
      </c>
      <c r="AA398" s="109" t="str">
        <f t="shared" si="766"/>
        <v>ERROR</v>
      </c>
      <c r="AB398" s="109" t="str">
        <f t="shared" si="767"/>
        <v>ERROR</v>
      </c>
      <c r="AC398" s="109" t="str">
        <f t="shared" si="768"/>
        <v>ERROR</v>
      </c>
      <c r="AD398" s="109" t="str">
        <f t="shared" si="769"/>
        <v>ERROR</v>
      </c>
      <c r="AE398" s="110" t="str">
        <f t="shared" si="770"/>
        <v>ERROR</v>
      </c>
      <c r="AF398" s="7" t="str">
        <f t="shared" si="771"/>
        <v/>
      </c>
      <c r="AG398" s="104" t="str">
        <f t="shared" si="772"/>
        <v/>
      </c>
      <c r="AH398" s="104" t="str">
        <f t="shared" si="773"/>
        <v/>
      </c>
      <c r="AI398" s="104" t="str">
        <f t="shared" si="774"/>
        <v/>
      </c>
      <c r="AJ398" s="114" t="str">
        <f>IF(AND(Q398&lt;&gt;"ERROR",UPPER('IP Rules'!D398)="GLOBAL",UPPER(N398)="ANY"),"All_IPs","")</f>
        <v/>
      </c>
      <c r="AK398" s="114" t="str">
        <f>IF(AND(Q398&lt;&gt;"ERROR",UPPER('IP Rules'!D398)="NATIONAL",UPPER(N398)="ANY"),"GRP_ALL_CNSP_SUBNETS","")</f>
        <v/>
      </c>
      <c r="AL398" s="104" t="str">
        <f>IF(LEN(TRIM(D398))=0,"",IF(AND(Q398&lt;&gt;"ERROR",UPPER('IP Rules'!H398)&lt;&gt;"ANY"),AI398&amp;N398&amp;"_"&amp;AG398,""))</f>
        <v/>
      </c>
      <c r="AM398" s="109" t="str">
        <f t="shared" si="775"/>
        <v>FAILED CHECKS</v>
      </c>
      <c r="AN398" s="2"/>
      <c r="AO398" s="62" t="str">
        <f t="shared" si="742"/>
        <v/>
      </c>
      <c r="AP398" s="26"/>
      <c r="AQ398" s="62" t="str">
        <f t="shared" si="776"/>
        <v/>
      </c>
      <c r="AR398" s="26"/>
      <c r="AS398" s="6">
        <f>'IP Rules'!F398</f>
        <v>0</v>
      </c>
      <c r="AT398" s="2"/>
      <c r="AU398" s="6">
        <f t="shared" si="777"/>
        <v>388</v>
      </c>
      <c r="AV398" s="2"/>
      <c r="AW398" s="46" t="str">
        <f>IF(ISBLANK('IP Rules'!L398),"",'IP Rules'!L398)</f>
        <v/>
      </c>
      <c r="AX398" s="2"/>
      <c r="AY398" s="52" t="str">
        <f t="shared" si="778"/>
        <v/>
      </c>
      <c r="AZ398" s="52" t="str">
        <f t="shared" si="779"/>
        <v/>
      </c>
      <c r="BA398" s="52" t="str">
        <f t="shared" si="780"/>
        <v/>
      </c>
      <c r="BB398" s="52" t="str">
        <f t="shared" si="781"/>
        <v/>
      </c>
      <c r="BC398" s="52" t="str">
        <f t="shared" si="782"/>
        <v/>
      </c>
      <c r="BD398" s="52" t="str">
        <f t="shared" si="783"/>
        <v/>
      </c>
      <c r="BE398" s="52" t="str">
        <f t="shared" si="784"/>
        <v/>
      </c>
      <c r="BF398" s="52" t="str">
        <f t="shared" si="785"/>
        <v/>
      </c>
      <c r="BG398" s="52" t="str">
        <f t="shared" si="786"/>
        <v/>
      </c>
      <c r="BH398" s="2"/>
      <c r="BI398" s="103" t="str">
        <f>IF(ISBLANK('IP Rules'!N398),"",'IP Rules'!N398)</f>
        <v/>
      </c>
      <c r="BJ398" s="110" t="str">
        <f t="shared" si="717"/>
        <v/>
      </c>
      <c r="BK398" s="109" t="str">
        <f t="shared" si="718"/>
        <v>MISSING</v>
      </c>
      <c r="BL398" s="109" t="str">
        <f t="shared" si="719"/>
        <v>MISSING</v>
      </c>
      <c r="BM398" s="109" t="str">
        <f t="shared" si="720"/>
        <v>MISSING</v>
      </c>
      <c r="BN398" s="110" t="str">
        <f t="shared" si="721"/>
        <v>ERROR</v>
      </c>
      <c r="BO398" s="111" t="str">
        <f t="shared" si="722"/>
        <v>ERROR</v>
      </c>
      <c r="BP398" s="111" t="str">
        <f t="shared" si="723"/>
        <v>ERROR</v>
      </c>
      <c r="BQ398" s="111" t="str">
        <f t="shared" si="724"/>
        <v>ERROR</v>
      </c>
      <c r="BR398" s="109" t="str">
        <f t="shared" si="725"/>
        <v>ERROR</v>
      </c>
      <c r="BS398" s="110" t="str">
        <f t="shared" si="726"/>
        <v>ERROR</v>
      </c>
      <c r="BT398" s="109" t="str">
        <f t="shared" si="787"/>
        <v>ERROR</v>
      </c>
      <c r="BU398" s="109" t="str">
        <f t="shared" si="788"/>
        <v>ERROR</v>
      </c>
      <c r="BV398" s="109" t="str">
        <f t="shared" si="789"/>
        <v>ERROR</v>
      </c>
      <c r="BW398" s="109" t="str">
        <f t="shared" si="790"/>
        <v>ERROR</v>
      </c>
      <c r="BX398" s="110" t="str">
        <f t="shared" si="727"/>
        <v>ERROR</v>
      </c>
      <c r="BY398" s="110" t="str">
        <f t="shared" si="715"/>
        <v/>
      </c>
      <c r="BZ398" s="117" t="str">
        <f t="shared" si="791"/>
        <v>OK</v>
      </c>
      <c r="CA398" s="104" t="str">
        <f t="shared" si="728"/>
        <v/>
      </c>
      <c r="CB398" s="104" t="str">
        <f t="shared" si="729"/>
        <v/>
      </c>
      <c r="CC398" s="104" t="str">
        <f t="shared" si="730"/>
        <v/>
      </c>
      <c r="CD398" s="109" t="str">
        <f t="shared" si="792"/>
        <v>FAILED CHECKS</v>
      </c>
      <c r="CE398" s="22"/>
      <c r="CF398" s="116" t="str">
        <f t="shared" si="731"/>
        <v>ERROR</v>
      </c>
      <c r="CG398" s="116" t="str">
        <f t="shared" si="732"/>
        <v>-</v>
      </c>
      <c r="CH398" s="116" t="str">
        <f t="shared" si="733"/>
        <v>-</v>
      </c>
      <c r="CI398" s="116" t="str">
        <f t="shared" si="734"/>
        <v>-</v>
      </c>
      <c r="CJ398" s="116">
        <f t="shared" si="793"/>
        <v>0</v>
      </c>
      <c r="CK398" s="116">
        <f t="shared" si="794"/>
        <v>0</v>
      </c>
      <c r="CL398" s="116">
        <f t="shared" si="795"/>
        <v>0</v>
      </c>
      <c r="CM398" s="116">
        <f t="shared" si="796"/>
        <v>0</v>
      </c>
      <c r="CN398" s="116">
        <f t="shared" si="797"/>
        <v>0</v>
      </c>
      <c r="CO398" s="116">
        <f t="shared" si="798"/>
        <v>0</v>
      </c>
      <c r="CP398" s="116">
        <f t="shared" si="799"/>
        <v>0</v>
      </c>
      <c r="CQ398" s="116">
        <f t="shared" si="800"/>
        <v>0</v>
      </c>
      <c r="CR398" s="116">
        <f t="shared" si="801"/>
        <v>0</v>
      </c>
      <c r="CS398" s="116">
        <f t="shared" si="802"/>
        <v>0</v>
      </c>
      <c r="CT398" s="116">
        <f t="shared" si="803"/>
        <v>0</v>
      </c>
      <c r="CU398" s="116">
        <f t="shared" si="804"/>
        <v>0</v>
      </c>
      <c r="CV398" s="116">
        <f t="shared" si="805"/>
        <v>0</v>
      </c>
      <c r="CW398" s="116">
        <f t="shared" si="806"/>
        <v>0</v>
      </c>
      <c r="CX398" s="116">
        <f t="shared" si="807"/>
        <v>0</v>
      </c>
      <c r="CY398" s="116">
        <f t="shared" si="808"/>
        <v>0</v>
      </c>
      <c r="CZ398" s="116">
        <f t="shared" si="809"/>
        <v>0</v>
      </c>
      <c r="DA398" s="116">
        <f t="shared" si="810"/>
        <v>0</v>
      </c>
      <c r="DB398" s="116">
        <f t="shared" si="811"/>
        <v>0</v>
      </c>
      <c r="DC398" s="116">
        <f t="shared" si="812"/>
        <v>0</v>
      </c>
      <c r="DD398" s="116">
        <f t="shared" si="813"/>
        <v>0</v>
      </c>
      <c r="DE398" s="116">
        <f t="shared" si="814"/>
        <v>0</v>
      </c>
      <c r="DF398" s="116">
        <f t="shared" si="815"/>
        <v>0</v>
      </c>
      <c r="DG398" s="116">
        <f t="shared" si="816"/>
        <v>0</v>
      </c>
      <c r="DH398" s="116">
        <f t="shared" si="817"/>
        <v>0</v>
      </c>
      <c r="DI398" s="116">
        <f t="shared" si="818"/>
        <v>0</v>
      </c>
      <c r="DJ398" s="116">
        <f t="shared" si="819"/>
        <v>0</v>
      </c>
      <c r="DK398" s="116">
        <f t="shared" si="820"/>
        <v>0</v>
      </c>
      <c r="DL398" s="116">
        <f t="shared" si="821"/>
        <v>0</v>
      </c>
      <c r="DM398" s="116">
        <f t="shared" si="822"/>
        <v>0</v>
      </c>
      <c r="DN398" s="116">
        <f t="shared" si="823"/>
        <v>0</v>
      </c>
      <c r="DO398" s="116">
        <f t="shared" si="824"/>
        <v>0</v>
      </c>
      <c r="DP398" s="116">
        <f t="shared" si="825"/>
        <v>0</v>
      </c>
      <c r="DQ398" s="116">
        <f t="shared" si="826"/>
        <v>0</v>
      </c>
      <c r="DR398" s="116">
        <f t="shared" si="827"/>
        <v>0</v>
      </c>
      <c r="DS398" s="116">
        <f t="shared" si="828"/>
        <v>0</v>
      </c>
      <c r="DT398" s="116">
        <f t="shared" si="716"/>
        <v>0</v>
      </c>
      <c r="DU398" s="116">
        <f t="shared" si="829"/>
        <v>0</v>
      </c>
      <c r="DV398" s="116">
        <f t="shared" si="735"/>
        <v>0</v>
      </c>
      <c r="DW398" s="116">
        <f t="shared" si="736"/>
        <v>0</v>
      </c>
      <c r="DX398" s="114" t="b">
        <f t="shared" si="743"/>
        <v>0</v>
      </c>
      <c r="DY398" s="116" t="str">
        <f t="shared" si="830"/>
        <v>FAILED CHECKS</v>
      </c>
      <c r="DZ398" s="2"/>
      <c r="EA398" s="105" t="str">
        <f t="shared" si="744"/>
        <v/>
      </c>
      <c r="EB398" s="2"/>
      <c r="EC398" s="105" t="str">
        <f t="shared" si="745"/>
        <v/>
      </c>
      <c r="ED398" s="2"/>
      <c r="EE398" s="105" t="str">
        <f t="shared" si="746"/>
        <v/>
      </c>
      <c r="EF398" s="2"/>
      <c r="EG398" s="6">
        <f t="shared" si="832"/>
        <v>388</v>
      </c>
      <c r="EH398" s="2"/>
      <c r="EI398" s="29" t="str">
        <f>IF(ISBLANK('IP Rules'!P398),"",'IP Rules'!P398)</f>
        <v/>
      </c>
      <c r="EJ398" s="2"/>
      <c r="EK398" s="29" t="str">
        <f>IF(ISBLANK('IP Rules'!R398),"",'IP Rules'!R398)</f>
        <v/>
      </c>
      <c r="EL398" s="2"/>
      <c r="EM398" s="29" t="str">
        <f>IF(ISBLANK('IP Rules'!T398),"",'IP Rules'!T398)</f>
        <v/>
      </c>
      <c r="EN398" s="2"/>
      <c r="EO398" s="7" t="str">
        <f t="shared" si="737"/>
        <v>NO</v>
      </c>
      <c r="EP398" s="7" t="str">
        <f t="shared" si="738"/>
        <v>NO</v>
      </c>
      <c r="EQ398" s="7" t="str">
        <f t="shared" si="739"/>
        <v/>
      </c>
      <c r="ER398" s="7" t="str">
        <f t="shared" si="740"/>
        <v/>
      </c>
      <c r="ES398" s="7" t="str">
        <f>IF(AND(ISNUMBER('IP Rules'!R398),'IP Rules'!R398&gt;=0,'IP Rules'!R398&lt;=65535),"GOOD","BAD")</f>
        <v>BAD</v>
      </c>
      <c r="ET398" s="7" t="str">
        <f>IF(OR(AND(ISNUMBER('IP Rules'!T398),'IP Rules'!T398&gt;=1,'IP Rules'!T398&lt;=65535,'IP Rules'!R398&lt;'IP Rules'!T398),'IP Rules'!T398=""),"GOOD","BAD")</f>
        <v>GOOD</v>
      </c>
      <c r="EU398" s="9" t="str">
        <f t="shared" si="741"/>
        <v/>
      </c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</row>
    <row r="399" spans="1:211" ht="15.75" thickBot="1">
      <c r="A399" s="2"/>
      <c r="B399" s="6">
        <f t="shared" si="831"/>
        <v>389</v>
      </c>
      <c r="C399" s="2"/>
      <c r="D399" s="48" t="str">
        <f>IF(ISBLANK('IP Rules'!H399),"",'IP Rules'!H399)</f>
        <v/>
      </c>
      <c r="E399" s="52" t="str">
        <f t="shared" si="747"/>
        <v/>
      </c>
      <c r="F399" s="52" t="str">
        <f t="shared" si="748"/>
        <v/>
      </c>
      <c r="G399" s="52" t="str">
        <f t="shared" si="749"/>
        <v/>
      </c>
      <c r="H399" s="52" t="str">
        <f t="shared" si="750"/>
        <v/>
      </c>
      <c r="I399" s="52" t="str">
        <f t="shared" si="751"/>
        <v/>
      </c>
      <c r="J399" s="52" t="str">
        <f t="shared" si="752"/>
        <v/>
      </c>
      <c r="K399" s="52" t="str">
        <f t="shared" si="753"/>
        <v/>
      </c>
      <c r="L399" s="52" t="str">
        <f t="shared" si="754"/>
        <v/>
      </c>
      <c r="M399" s="2"/>
      <c r="N399" s="52" t="str">
        <f t="shared" si="755"/>
        <v/>
      </c>
      <c r="O399" s="2"/>
      <c r="P399" s="103" t="str">
        <f>IF(UPPER('IP Rules'!H399)="ANY","",IF(LEN(TRIM('IP Rules'!J399))=0,"",'IP Rules'!J399))</f>
        <v/>
      </c>
      <c r="Q399" s="7" t="str">
        <f t="shared" si="756"/>
        <v/>
      </c>
      <c r="R399" s="109" t="str">
        <f t="shared" si="757"/>
        <v>MISSING</v>
      </c>
      <c r="S399" s="109" t="str">
        <f t="shared" si="758"/>
        <v>MISSING</v>
      </c>
      <c r="T399" s="109" t="str">
        <f t="shared" si="759"/>
        <v>MISSING</v>
      </c>
      <c r="U399" s="110" t="str">
        <f t="shared" si="760"/>
        <v>ERROR</v>
      </c>
      <c r="V399" s="111" t="str">
        <f t="shared" si="761"/>
        <v>ERROR</v>
      </c>
      <c r="W399" s="111" t="str">
        <f t="shared" si="762"/>
        <v>ERROR</v>
      </c>
      <c r="X399" s="111" t="str">
        <f t="shared" si="763"/>
        <v>ERROR</v>
      </c>
      <c r="Y399" s="109" t="str">
        <f t="shared" si="764"/>
        <v>ERROR</v>
      </c>
      <c r="Z399" s="110" t="str">
        <f t="shared" si="765"/>
        <v>ERROR</v>
      </c>
      <c r="AA399" s="109" t="str">
        <f t="shared" si="766"/>
        <v>ERROR</v>
      </c>
      <c r="AB399" s="109" t="str">
        <f t="shared" si="767"/>
        <v>ERROR</v>
      </c>
      <c r="AC399" s="109" t="str">
        <f t="shared" si="768"/>
        <v>ERROR</v>
      </c>
      <c r="AD399" s="109" t="str">
        <f t="shared" si="769"/>
        <v>ERROR</v>
      </c>
      <c r="AE399" s="110" t="str">
        <f t="shared" si="770"/>
        <v>ERROR</v>
      </c>
      <c r="AF399" s="7" t="str">
        <f t="shared" si="771"/>
        <v/>
      </c>
      <c r="AG399" s="104" t="str">
        <f t="shared" si="772"/>
        <v/>
      </c>
      <c r="AH399" s="104" t="str">
        <f t="shared" si="773"/>
        <v/>
      </c>
      <c r="AI399" s="104" t="str">
        <f t="shared" si="774"/>
        <v/>
      </c>
      <c r="AJ399" s="114" t="str">
        <f>IF(AND(Q399&lt;&gt;"ERROR",UPPER('IP Rules'!D399)="GLOBAL",UPPER(N399)="ANY"),"All_IPs","")</f>
        <v/>
      </c>
      <c r="AK399" s="114" t="str">
        <f>IF(AND(Q399&lt;&gt;"ERROR",UPPER('IP Rules'!D399)="NATIONAL",UPPER(N399)="ANY"),"GRP_ALL_CNSP_SUBNETS","")</f>
        <v/>
      </c>
      <c r="AL399" s="104" t="str">
        <f>IF(LEN(TRIM(D399))=0,"",IF(AND(Q399&lt;&gt;"ERROR",UPPER('IP Rules'!H399)&lt;&gt;"ANY"),AI399&amp;N399&amp;"_"&amp;AG399,""))</f>
        <v/>
      </c>
      <c r="AM399" s="109" t="str">
        <f t="shared" si="775"/>
        <v>FAILED CHECKS</v>
      </c>
      <c r="AN399" s="2"/>
      <c r="AO399" s="62" t="str">
        <f t="shared" si="742"/>
        <v/>
      </c>
      <c r="AP399" s="26"/>
      <c r="AQ399" s="62" t="str">
        <f t="shared" si="776"/>
        <v/>
      </c>
      <c r="AR399" s="26"/>
      <c r="AS399" s="6">
        <f>'IP Rules'!F399</f>
        <v>0</v>
      </c>
      <c r="AT399" s="2"/>
      <c r="AU399" s="6">
        <f t="shared" si="777"/>
        <v>389</v>
      </c>
      <c r="AV399" s="2"/>
      <c r="AW399" s="46" t="str">
        <f>IF(ISBLANK('IP Rules'!L399),"",'IP Rules'!L399)</f>
        <v/>
      </c>
      <c r="AX399" s="2"/>
      <c r="AY399" s="52" t="str">
        <f t="shared" si="778"/>
        <v/>
      </c>
      <c r="AZ399" s="52" t="str">
        <f t="shared" si="779"/>
        <v/>
      </c>
      <c r="BA399" s="52" t="str">
        <f t="shared" si="780"/>
        <v/>
      </c>
      <c r="BB399" s="52" t="str">
        <f t="shared" si="781"/>
        <v/>
      </c>
      <c r="BC399" s="52" t="str">
        <f t="shared" si="782"/>
        <v/>
      </c>
      <c r="BD399" s="52" t="str">
        <f t="shared" si="783"/>
        <v/>
      </c>
      <c r="BE399" s="52" t="str">
        <f t="shared" si="784"/>
        <v/>
      </c>
      <c r="BF399" s="52" t="str">
        <f t="shared" si="785"/>
        <v/>
      </c>
      <c r="BG399" s="52" t="str">
        <f t="shared" si="786"/>
        <v/>
      </c>
      <c r="BH399" s="2"/>
      <c r="BI399" s="103" t="str">
        <f>IF(ISBLANK('IP Rules'!N399),"",'IP Rules'!N399)</f>
        <v/>
      </c>
      <c r="BJ399" s="110" t="str">
        <f t="shared" si="717"/>
        <v/>
      </c>
      <c r="BK399" s="109" t="str">
        <f t="shared" si="718"/>
        <v>MISSING</v>
      </c>
      <c r="BL399" s="109" t="str">
        <f t="shared" si="719"/>
        <v>MISSING</v>
      </c>
      <c r="BM399" s="109" t="str">
        <f t="shared" si="720"/>
        <v>MISSING</v>
      </c>
      <c r="BN399" s="110" t="str">
        <f t="shared" si="721"/>
        <v>ERROR</v>
      </c>
      <c r="BO399" s="111" t="str">
        <f t="shared" si="722"/>
        <v>ERROR</v>
      </c>
      <c r="BP399" s="111" t="str">
        <f t="shared" si="723"/>
        <v>ERROR</v>
      </c>
      <c r="BQ399" s="111" t="str">
        <f t="shared" si="724"/>
        <v>ERROR</v>
      </c>
      <c r="BR399" s="109" t="str">
        <f t="shared" si="725"/>
        <v>ERROR</v>
      </c>
      <c r="BS399" s="110" t="str">
        <f t="shared" si="726"/>
        <v>ERROR</v>
      </c>
      <c r="BT399" s="109" t="str">
        <f t="shared" si="787"/>
        <v>ERROR</v>
      </c>
      <c r="BU399" s="109" t="str">
        <f t="shared" si="788"/>
        <v>ERROR</v>
      </c>
      <c r="BV399" s="109" t="str">
        <f t="shared" si="789"/>
        <v>ERROR</v>
      </c>
      <c r="BW399" s="109" t="str">
        <f t="shared" si="790"/>
        <v>ERROR</v>
      </c>
      <c r="BX399" s="110" t="str">
        <f t="shared" si="727"/>
        <v>ERROR</v>
      </c>
      <c r="BY399" s="110" t="str">
        <f t="shared" si="715"/>
        <v/>
      </c>
      <c r="BZ399" s="117" t="str">
        <f t="shared" si="791"/>
        <v>OK</v>
      </c>
      <c r="CA399" s="104" t="str">
        <f t="shared" si="728"/>
        <v/>
      </c>
      <c r="CB399" s="104" t="str">
        <f t="shared" si="729"/>
        <v/>
      </c>
      <c r="CC399" s="104" t="str">
        <f t="shared" si="730"/>
        <v/>
      </c>
      <c r="CD399" s="109" t="str">
        <f t="shared" si="792"/>
        <v>FAILED CHECKS</v>
      </c>
      <c r="CE399" s="22"/>
      <c r="CF399" s="116" t="str">
        <f t="shared" si="731"/>
        <v>ERROR</v>
      </c>
      <c r="CG399" s="116" t="str">
        <f t="shared" si="732"/>
        <v>-</v>
      </c>
      <c r="CH399" s="116" t="str">
        <f t="shared" si="733"/>
        <v>-</v>
      </c>
      <c r="CI399" s="116" t="str">
        <f t="shared" si="734"/>
        <v>-</v>
      </c>
      <c r="CJ399" s="116">
        <f t="shared" si="793"/>
        <v>0</v>
      </c>
      <c r="CK399" s="116">
        <f t="shared" si="794"/>
        <v>0</v>
      </c>
      <c r="CL399" s="116">
        <f t="shared" si="795"/>
        <v>0</v>
      </c>
      <c r="CM399" s="116">
        <f t="shared" si="796"/>
        <v>0</v>
      </c>
      <c r="CN399" s="116">
        <f t="shared" si="797"/>
        <v>0</v>
      </c>
      <c r="CO399" s="116">
        <f t="shared" si="798"/>
        <v>0</v>
      </c>
      <c r="CP399" s="116">
        <f t="shared" si="799"/>
        <v>0</v>
      </c>
      <c r="CQ399" s="116">
        <f t="shared" si="800"/>
        <v>0</v>
      </c>
      <c r="CR399" s="116">
        <f t="shared" si="801"/>
        <v>0</v>
      </c>
      <c r="CS399" s="116">
        <f t="shared" si="802"/>
        <v>0</v>
      </c>
      <c r="CT399" s="116">
        <f t="shared" si="803"/>
        <v>0</v>
      </c>
      <c r="CU399" s="116">
        <f t="shared" si="804"/>
        <v>0</v>
      </c>
      <c r="CV399" s="116">
        <f t="shared" si="805"/>
        <v>0</v>
      </c>
      <c r="CW399" s="116">
        <f t="shared" si="806"/>
        <v>0</v>
      </c>
      <c r="CX399" s="116">
        <f t="shared" si="807"/>
        <v>0</v>
      </c>
      <c r="CY399" s="116">
        <f t="shared" si="808"/>
        <v>0</v>
      </c>
      <c r="CZ399" s="116">
        <f t="shared" si="809"/>
        <v>0</v>
      </c>
      <c r="DA399" s="116">
        <f t="shared" si="810"/>
        <v>0</v>
      </c>
      <c r="DB399" s="116">
        <f t="shared" si="811"/>
        <v>0</v>
      </c>
      <c r="DC399" s="116">
        <f t="shared" si="812"/>
        <v>0</v>
      </c>
      <c r="DD399" s="116">
        <f t="shared" si="813"/>
        <v>0</v>
      </c>
      <c r="DE399" s="116">
        <f t="shared" si="814"/>
        <v>0</v>
      </c>
      <c r="DF399" s="116">
        <f t="shared" si="815"/>
        <v>0</v>
      </c>
      <c r="DG399" s="116">
        <f t="shared" si="816"/>
        <v>0</v>
      </c>
      <c r="DH399" s="116">
        <f t="shared" si="817"/>
        <v>0</v>
      </c>
      <c r="DI399" s="116">
        <f t="shared" si="818"/>
        <v>0</v>
      </c>
      <c r="DJ399" s="116">
        <f t="shared" si="819"/>
        <v>0</v>
      </c>
      <c r="DK399" s="116">
        <f t="shared" si="820"/>
        <v>0</v>
      </c>
      <c r="DL399" s="116">
        <f t="shared" si="821"/>
        <v>0</v>
      </c>
      <c r="DM399" s="116">
        <f t="shared" si="822"/>
        <v>0</v>
      </c>
      <c r="DN399" s="116">
        <f t="shared" si="823"/>
        <v>0</v>
      </c>
      <c r="DO399" s="116">
        <f t="shared" si="824"/>
        <v>0</v>
      </c>
      <c r="DP399" s="116">
        <f t="shared" si="825"/>
        <v>0</v>
      </c>
      <c r="DQ399" s="116">
        <f t="shared" si="826"/>
        <v>0</v>
      </c>
      <c r="DR399" s="116">
        <f t="shared" si="827"/>
        <v>0</v>
      </c>
      <c r="DS399" s="116">
        <f t="shared" si="828"/>
        <v>0</v>
      </c>
      <c r="DT399" s="116">
        <f t="shared" si="716"/>
        <v>0</v>
      </c>
      <c r="DU399" s="116">
        <f t="shared" si="829"/>
        <v>0</v>
      </c>
      <c r="DV399" s="116">
        <f t="shared" si="735"/>
        <v>0</v>
      </c>
      <c r="DW399" s="116">
        <f t="shared" si="736"/>
        <v>0</v>
      </c>
      <c r="DX399" s="114" t="b">
        <f t="shared" si="743"/>
        <v>0</v>
      </c>
      <c r="DY399" s="116" t="str">
        <f t="shared" si="830"/>
        <v>FAILED CHECKS</v>
      </c>
      <c r="DZ399" s="2"/>
      <c r="EA399" s="105" t="str">
        <f t="shared" si="744"/>
        <v/>
      </c>
      <c r="EB399" s="2"/>
      <c r="EC399" s="105" t="str">
        <f t="shared" si="745"/>
        <v/>
      </c>
      <c r="ED399" s="2"/>
      <c r="EE399" s="105" t="str">
        <f t="shared" si="746"/>
        <v/>
      </c>
      <c r="EF399" s="2"/>
      <c r="EG399" s="6">
        <f t="shared" si="832"/>
        <v>389</v>
      </c>
      <c r="EH399" s="2"/>
      <c r="EI399" s="29" t="str">
        <f>IF(ISBLANK('IP Rules'!P399),"",'IP Rules'!P399)</f>
        <v/>
      </c>
      <c r="EJ399" s="2"/>
      <c r="EK399" s="29" t="str">
        <f>IF(ISBLANK('IP Rules'!R399),"",'IP Rules'!R399)</f>
        <v/>
      </c>
      <c r="EL399" s="2"/>
      <c r="EM399" s="29" t="str">
        <f>IF(ISBLANK('IP Rules'!T399),"",'IP Rules'!T399)</f>
        <v/>
      </c>
      <c r="EN399" s="2"/>
      <c r="EO399" s="7" t="str">
        <f t="shared" si="737"/>
        <v>NO</v>
      </c>
      <c r="EP399" s="7" t="str">
        <f t="shared" si="738"/>
        <v>NO</v>
      </c>
      <c r="EQ399" s="7" t="str">
        <f t="shared" si="739"/>
        <v/>
      </c>
      <c r="ER399" s="7" t="str">
        <f t="shared" si="740"/>
        <v/>
      </c>
      <c r="ES399" s="7" t="str">
        <f>IF(AND(ISNUMBER('IP Rules'!R399),'IP Rules'!R399&gt;=0,'IP Rules'!R399&lt;=65535),"GOOD","BAD")</f>
        <v>BAD</v>
      </c>
      <c r="ET399" s="7" t="str">
        <f>IF(OR(AND(ISNUMBER('IP Rules'!T399),'IP Rules'!T399&gt;=1,'IP Rules'!T399&lt;=65535,'IP Rules'!R399&lt;'IP Rules'!T399),'IP Rules'!T399=""),"GOOD","BAD")</f>
        <v>GOOD</v>
      </c>
      <c r="EU399" s="9" t="str">
        <f t="shared" si="741"/>
        <v/>
      </c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</row>
    <row r="400" spans="1:211" ht="15.75" thickBot="1">
      <c r="A400" s="2"/>
      <c r="B400" s="6">
        <f t="shared" si="831"/>
        <v>390</v>
      </c>
      <c r="C400" s="2"/>
      <c r="D400" s="48" t="str">
        <f>IF(ISBLANK('IP Rules'!H400),"",'IP Rules'!H400)</f>
        <v/>
      </c>
      <c r="E400" s="52" t="str">
        <f t="shared" si="747"/>
        <v/>
      </c>
      <c r="F400" s="52" t="str">
        <f t="shared" si="748"/>
        <v/>
      </c>
      <c r="G400" s="52" t="str">
        <f t="shared" si="749"/>
        <v/>
      </c>
      <c r="H400" s="52" t="str">
        <f t="shared" si="750"/>
        <v/>
      </c>
      <c r="I400" s="52" t="str">
        <f t="shared" si="751"/>
        <v/>
      </c>
      <c r="J400" s="52" t="str">
        <f t="shared" si="752"/>
        <v/>
      </c>
      <c r="K400" s="52" t="str">
        <f t="shared" si="753"/>
        <v/>
      </c>
      <c r="L400" s="52" t="str">
        <f t="shared" si="754"/>
        <v/>
      </c>
      <c r="M400" s="2"/>
      <c r="N400" s="52" t="str">
        <f t="shared" si="755"/>
        <v/>
      </c>
      <c r="O400" s="2"/>
      <c r="P400" s="103" t="str">
        <f>IF(UPPER('IP Rules'!H400)="ANY","",IF(LEN(TRIM('IP Rules'!J400))=0,"",'IP Rules'!J400))</f>
        <v/>
      </c>
      <c r="Q400" s="7" t="str">
        <f t="shared" si="756"/>
        <v/>
      </c>
      <c r="R400" s="109" t="str">
        <f t="shared" si="757"/>
        <v>MISSING</v>
      </c>
      <c r="S400" s="109" t="str">
        <f t="shared" si="758"/>
        <v>MISSING</v>
      </c>
      <c r="T400" s="109" t="str">
        <f t="shared" si="759"/>
        <v>MISSING</v>
      </c>
      <c r="U400" s="110" t="str">
        <f t="shared" si="760"/>
        <v>ERROR</v>
      </c>
      <c r="V400" s="111" t="str">
        <f t="shared" si="761"/>
        <v>ERROR</v>
      </c>
      <c r="W400" s="111" t="str">
        <f t="shared" si="762"/>
        <v>ERROR</v>
      </c>
      <c r="X400" s="111" t="str">
        <f t="shared" si="763"/>
        <v>ERROR</v>
      </c>
      <c r="Y400" s="109" t="str">
        <f t="shared" si="764"/>
        <v>ERROR</v>
      </c>
      <c r="Z400" s="110" t="str">
        <f t="shared" si="765"/>
        <v>ERROR</v>
      </c>
      <c r="AA400" s="109" t="str">
        <f t="shared" si="766"/>
        <v>ERROR</v>
      </c>
      <c r="AB400" s="109" t="str">
        <f t="shared" si="767"/>
        <v>ERROR</v>
      </c>
      <c r="AC400" s="109" t="str">
        <f t="shared" si="768"/>
        <v>ERROR</v>
      </c>
      <c r="AD400" s="109" t="str">
        <f t="shared" si="769"/>
        <v>ERROR</v>
      </c>
      <c r="AE400" s="110" t="str">
        <f t="shared" si="770"/>
        <v>ERROR</v>
      </c>
      <c r="AF400" s="7" t="str">
        <f t="shared" si="771"/>
        <v/>
      </c>
      <c r="AG400" s="104" t="str">
        <f t="shared" si="772"/>
        <v/>
      </c>
      <c r="AH400" s="104" t="str">
        <f t="shared" si="773"/>
        <v/>
      </c>
      <c r="AI400" s="104" t="str">
        <f t="shared" si="774"/>
        <v/>
      </c>
      <c r="AJ400" s="114" t="str">
        <f>IF(AND(Q400&lt;&gt;"ERROR",UPPER('IP Rules'!D400)="GLOBAL",UPPER(N400)="ANY"),"All_IPs","")</f>
        <v/>
      </c>
      <c r="AK400" s="114" t="str">
        <f>IF(AND(Q400&lt;&gt;"ERROR",UPPER('IP Rules'!D400)="NATIONAL",UPPER(N400)="ANY"),"GRP_ALL_CNSP_SUBNETS","")</f>
        <v/>
      </c>
      <c r="AL400" s="104" t="str">
        <f>IF(LEN(TRIM(D400))=0,"",IF(AND(Q400&lt;&gt;"ERROR",UPPER('IP Rules'!H400)&lt;&gt;"ANY"),AI400&amp;N400&amp;"_"&amp;AG400,""))</f>
        <v/>
      </c>
      <c r="AM400" s="109" t="str">
        <f t="shared" si="775"/>
        <v>FAILED CHECKS</v>
      </c>
      <c r="AN400" s="2"/>
      <c r="AO400" s="62" t="str">
        <f t="shared" si="742"/>
        <v/>
      </c>
      <c r="AP400" s="26"/>
      <c r="AQ400" s="62" t="str">
        <f t="shared" si="776"/>
        <v/>
      </c>
      <c r="AR400" s="26"/>
      <c r="AS400" s="6">
        <f>'IP Rules'!F400</f>
        <v>0</v>
      </c>
      <c r="AT400" s="2"/>
      <c r="AU400" s="6">
        <f t="shared" si="777"/>
        <v>390</v>
      </c>
      <c r="AV400" s="2"/>
      <c r="AW400" s="46" t="str">
        <f>IF(ISBLANK('IP Rules'!L400),"",'IP Rules'!L400)</f>
        <v/>
      </c>
      <c r="AX400" s="2"/>
      <c r="AY400" s="52" t="str">
        <f t="shared" si="778"/>
        <v/>
      </c>
      <c r="AZ400" s="52" t="str">
        <f t="shared" si="779"/>
        <v/>
      </c>
      <c r="BA400" s="52" t="str">
        <f t="shared" si="780"/>
        <v/>
      </c>
      <c r="BB400" s="52" t="str">
        <f t="shared" si="781"/>
        <v/>
      </c>
      <c r="BC400" s="52" t="str">
        <f t="shared" si="782"/>
        <v/>
      </c>
      <c r="BD400" s="52" t="str">
        <f t="shared" si="783"/>
        <v/>
      </c>
      <c r="BE400" s="52" t="str">
        <f t="shared" si="784"/>
        <v/>
      </c>
      <c r="BF400" s="52" t="str">
        <f t="shared" si="785"/>
        <v/>
      </c>
      <c r="BG400" s="52" t="str">
        <f t="shared" si="786"/>
        <v/>
      </c>
      <c r="BH400" s="2"/>
      <c r="BI400" s="103" t="str">
        <f>IF(ISBLANK('IP Rules'!N400),"",'IP Rules'!N400)</f>
        <v/>
      </c>
      <c r="BJ400" s="110" t="str">
        <f t="shared" si="717"/>
        <v/>
      </c>
      <c r="BK400" s="109" t="str">
        <f t="shared" si="718"/>
        <v>MISSING</v>
      </c>
      <c r="BL400" s="109" t="str">
        <f t="shared" si="719"/>
        <v>MISSING</v>
      </c>
      <c r="BM400" s="109" t="str">
        <f t="shared" si="720"/>
        <v>MISSING</v>
      </c>
      <c r="BN400" s="110" t="str">
        <f t="shared" si="721"/>
        <v>ERROR</v>
      </c>
      <c r="BO400" s="111" t="str">
        <f t="shared" si="722"/>
        <v>ERROR</v>
      </c>
      <c r="BP400" s="111" t="str">
        <f t="shared" si="723"/>
        <v>ERROR</v>
      </c>
      <c r="BQ400" s="111" t="str">
        <f t="shared" si="724"/>
        <v>ERROR</v>
      </c>
      <c r="BR400" s="109" t="str">
        <f t="shared" si="725"/>
        <v>ERROR</v>
      </c>
      <c r="BS400" s="110" t="str">
        <f t="shared" si="726"/>
        <v>ERROR</v>
      </c>
      <c r="BT400" s="109" t="str">
        <f t="shared" si="787"/>
        <v>ERROR</v>
      </c>
      <c r="BU400" s="109" t="str">
        <f t="shared" si="788"/>
        <v>ERROR</v>
      </c>
      <c r="BV400" s="109" t="str">
        <f t="shared" si="789"/>
        <v>ERROR</v>
      </c>
      <c r="BW400" s="109" t="str">
        <f t="shared" si="790"/>
        <v>ERROR</v>
      </c>
      <c r="BX400" s="110" t="str">
        <f t="shared" si="727"/>
        <v>ERROR</v>
      </c>
      <c r="BY400" s="110" t="str">
        <f t="shared" si="715"/>
        <v/>
      </c>
      <c r="BZ400" s="117" t="str">
        <f t="shared" si="791"/>
        <v>OK</v>
      </c>
      <c r="CA400" s="104" t="str">
        <f t="shared" si="728"/>
        <v/>
      </c>
      <c r="CB400" s="104" t="str">
        <f t="shared" si="729"/>
        <v/>
      </c>
      <c r="CC400" s="104" t="str">
        <f t="shared" si="730"/>
        <v/>
      </c>
      <c r="CD400" s="109" t="str">
        <f t="shared" si="792"/>
        <v>FAILED CHECKS</v>
      </c>
      <c r="CE400" s="22"/>
      <c r="CF400" s="116" t="str">
        <f t="shared" si="731"/>
        <v>ERROR</v>
      </c>
      <c r="CG400" s="116" t="str">
        <f t="shared" si="732"/>
        <v>-</v>
      </c>
      <c r="CH400" s="116" t="str">
        <f t="shared" si="733"/>
        <v>-</v>
      </c>
      <c r="CI400" s="116" t="str">
        <f t="shared" si="734"/>
        <v>-</v>
      </c>
      <c r="CJ400" s="116">
        <f t="shared" si="793"/>
        <v>0</v>
      </c>
      <c r="CK400" s="116">
        <f t="shared" si="794"/>
        <v>0</v>
      </c>
      <c r="CL400" s="116">
        <f t="shared" si="795"/>
        <v>0</v>
      </c>
      <c r="CM400" s="116">
        <f t="shared" si="796"/>
        <v>0</v>
      </c>
      <c r="CN400" s="116">
        <f t="shared" si="797"/>
        <v>0</v>
      </c>
      <c r="CO400" s="116">
        <f t="shared" si="798"/>
        <v>0</v>
      </c>
      <c r="CP400" s="116">
        <f t="shared" si="799"/>
        <v>0</v>
      </c>
      <c r="CQ400" s="116">
        <f t="shared" si="800"/>
        <v>0</v>
      </c>
      <c r="CR400" s="116">
        <f t="shared" si="801"/>
        <v>0</v>
      </c>
      <c r="CS400" s="116">
        <f t="shared" si="802"/>
        <v>0</v>
      </c>
      <c r="CT400" s="116">
        <f t="shared" si="803"/>
        <v>0</v>
      </c>
      <c r="CU400" s="116">
        <f t="shared" si="804"/>
        <v>0</v>
      </c>
      <c r="CV400" s="116">
        <f t="shared" si="805"/>
        <v>0</v>
      </c>
      <c r="CW400" s="116">
        <f t="shared" si="806"/>
        <v>0</v>
      </c>
      <c r="CX400" s="116">
        <f t="shared" si="807"/>
        <v>0</v>
      </c>
      <c r="CY400" s="116">
        <f t="shared" si="808"/>
        <v>0</v>
      </c>
      <c r="CZ400" s="116">
        <f t="shared" si="809"/>
        <v>0</v>
      </c>
      <c r="DA400" s="116">
        <f t="shared" si="810"/>
        <v>0</v>
      </c>
      <c r="DB400" s="116">
        <f t="shared" si="811"/>
        <v>0</v>
      </c>
      <c r="DC400" s="116">
        <f t="shared" si="812"/>
        <v>0</v>
      </c>
      <c r="DD400" s="116">
        <f t="shared" si="813"/>
        <v>0</v>
      </c>
      <c r="DE400" s="116">
        <f t="shared" si="814"/>
        <v>0</v>
      </c>
      <c r="DF400" s="116">
        <f t="shared" si="815"/>
        <v>0</v>
      </c>
      <c r="DG400" s="116">
        <f t="shared" si="816"/>
        <v>0</v>
      </c>
      <c r="DH400" s="116">
        <f t="shared" si="817"/>
        <v>0</v>
      </c>
      <c r="DI400" s="116">
        <f t="shared" si="818"/>
        <v>0</v>
      </c>
      <c r="DJ400" s="116">
        <f t="shared" si="819"/>
        <v>0</v>
      </c>
      <c r="DK400" s="116">
        <f t="shared" si="820"/>
        <v>0</v>
      </c>
      <c r="DL400" s="116">
        <f t="shared" si="821"/>
        <v>0</v>
      </c>
      <c r="DM400" s="116">
        <f t="shared" si="822"/>
        <v>0</v>
      </c>
      <c r="DN400" s="116">
        <f t="shared" si="823"/>
        <v>0</v>
      </c>
      <c r="DO400" s="116">
        <f t="shared" si="824"/>
        <v>0</v>
      </c>
      <c r="DP400" s="116">
        <f t="shared" si="825"/>
        <v>0</v>
      </c>
      <c r="DQ400" s="116">
        <f t="shared" si="826"/>
        <v>0</v>
      </c>
      <c r="DR400" s="116">
        <f t="shared" si="827"/>
        <v>0</v>
      </c>
      <c r="DS400" s="116">
        <f t="shared" si="828"/>
        <v>0</v>
      </c>
      <c r="DT400" s="116">
        <f t="shared" si="716"/>
        <v>0</v>
      </c>
      <c r="DU400" s="116">
        <f t="shared" si="829"/>
        <v>0</v>
      </c>
      <c r="DV400" s="116">
        <f t="shared" si="735"/>
        <v>0</v>
      </c>
      <c r="DW400" s="116">
        <f t="shared" si="736"/>
        <v>0</v>
      </c>
      <c r="DX400" s="114" t="b">
        <f t="shared" si="743"/>
        <v>0</v>
      </c>
      <c r="DY400" s="116" t="str">
        <f t="shared" si="830"/>
        <v>FAILED CHECKS</v>
      </c>
      <c r="DZ400" s="2"/>
      <c r="EA400" s="105" t="str">
        <f t="shared" si="744"/>
        <v/>
      </c>
      <c r="EB400" s="2"/>
      <c r="EC400" s="105" t="str">
        <f t="shared" si="745"/>
        <v/>
      </c>
      <c r="ED400" s="2"/>
      <c r="EE400" s="105" t="str">
        <f t="shared" si="746"/>
        <v/>
      </c>
      <c r="EF400" s="2"/>
      <c r="EG400" s="6">
        <f t="shared" si="832"/>
        <v>390</v>
      </c>
      <c r="EH400" s="2"/>
      <c r="EI400" s="29" t="str">
        <f>IF(ISBLANK('IP Rules'!P400),"",'IP Rules'!P400)</f>
        <v/>
      </c>
      <c r="EJ400" s="2"/>
      <c r="EK400" s="29" t="str">
        <f>IF(ISBLANK('IP Rules'!R400),"",'IP Rules'!R400)</f>
        <v/>
      </c>
      <c r="EL400" s="2"/>
      <c r="EM400" s="29" t="str">
        <f>IF(ISBLANK('IP Rules'!T400),"",'IP Rules'!T400)</f>
        <v/>
      </c>
      <c r="EN400" s="2"/>
      <c r="EO400" s="7" t="str">
        <f t="shared" si="737"/>
        <v>NO</v>
      </c>
      <c r="EP400" s="7" t="str">
        <f t="shared" si="738"/>
        <v>NO</v>
      </c>
      <c r="EQ400" s="7" t="str">
        <f t="shared" si="739"/>
        <v/>
      </c>
      <c r="ER400" s="7" t="str">
        <f t="shared" si="740"/>
        <v/>
      </c>
      <c r="ES400" s="7" t="str">
        <f>IF(AND(ISNUMBER('IP Rules'!R400),'IP Rules'!R400&gt;=0,'IP Rules'!R400&lt;=65535),"GOOD","BAD")</f>
        <v>BAD</v>
      </c>
      <c r="ET400" s="7" t="str">
        <f>IF(OR(AND(ISNUMBER('IP Rules'!T400),'IP Rules'!T400&gt;=1,'IP Rules'!T400&lt;=65535,'IP Rules'!R400&lt;'IP Rules'!T400),'IP Rules'!T400=""),"GOOD","BAD")</f>
        <v>GOOD</v>
      </c>
      <c r="EU400" s="9" t="str">
        <f t="shared" si="741"/>
        <v/>
      </c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</row>
    <row r="401" spans="1:211" ht="15.75" thickBot="1">
      <c r="A401" s="2"/>
      <c r="B401" s="6">
        <f t="shared" si="831"/>
        <v>391</v>
      </c>
      <c r="C401" s="2"/>
      <c r="D401" s="48" t="str">
        <f>IF(ISBLANK('IP Rules'!H401),"",'IP Rules'!H401)</f>
        <v/>
      </c>
      <c r="E401" s="52" t="str">
        <f t="shared" si="747"/>
        <v/>
      </c>
      <c r="F401" s="52" t="str">
        <f t="shared" si="748"/>
        <v/>
      </c>
      <c r="G401" s="52" t="str">
        <f t="shared" si="749"/>
        <v/>
      </c>
      <c r="H401" s="52" t="str">
        <f t="shared" si="750"/>
        <v/>
      </c>
      <c r="I401" s="52" t="str">
        <f t="shared" si="751"/>
        <v/>
      </c>
      <c r="J401" s="52" t="str">
        <f t="shared" si="752"/>
        <v/>
      </c>
      <c r="K401" s="52" t="str">
        <f t="shared" si="753"/>
        <v/>
      </c>
      <c r="L401" s="52" t="str">
        <f t="shared" si="754"/>
        <v/>
      </c>
      <c r="M401" s="2"/>
      <c r="N401" s="52" t="str">
        <f t="shared" si="755"/>
        <v/>
      </c>
      <c r="O401" s="2"/>
      <c r="P401" s="103" t="str">
        <f>IF(UPPER('IP Rules'!H401)="ANY","",IF(LEN(TRIM('IP Rules'!J401))=0,"",'IP Rules'!J401))</f>
        <v/>
      </c>
      <c r="Q401" s="7" t="str">
        <f t="shared" si="756"/>
        <v/>
      </c>
      <c r="R401" s="109" t="str">
        <f t="shared" si="757"/>
        <v>MISSING</v>
      </c>
      <c r="S401" s="109" t="str">
        <f t="shared" si="758"/>
        <v>MISSING</v>
      </c>
      <c r="T401" s="109" t="str">
        <f t="shared" si="759"/>
        <v>MISSING</v>
      </c>
      <c r="U401" s="110" t="str">
        <f t="shared" si="760"/>
        <v>ERROR</v>
      </c>
      <c r="V401" s="111" t="str">
        <f t="shared" si="761"/>
        <v>ERROR</v>
      </c>
      <c r="W401" s="111" t="str">
        <f t="shared" si="762"/>
        <v>ERROR</v>
      </c>
      <c r="X401" s="111" t="str">
        <f t="shared" si="763"/>
        <v>ERROR</v>
      </c>
      <c r="Y401" s="109" t="str">
        <f t="shared" si="764"/>
        <v>ERROR</v>
      </c>
      <c r="Z401" s="110" t="str">
        <f t="shared" si="765"/>
        <v>ERROR</v>
      </c>
      <c r="AA401" s="109" t="str">
        <f t="shared" si="766"/>
        <v>ERROR</v>
      </c>
      <c r="AB401" s="109" t="str">
        <f t="shared" si="767"/>
        <v>ERROR</v>
      </c>
      <c r="AC401" s="109" t="str">
        <f t="shared" si="768"/>
        <v>ERROR</v>
      </c>
      <c r="AD401" s="109" t="str">
        <f t="shared" si="769"/>
        <v>ERROR</v>
      </c>
      <c r="AE401" s="110" t="str">
        <f t="shared" si="770"/>
        <v>ERROR</v>
      </c>
      <c r="AF401" s="7" t="str">
        <f t="shared" si="771"/>
        <v/>
      </c>
      <c r="AG401" s="104" t="str">
        <f t="shared" si="772"/>
        <v/>
      </c>
      <c r="AH401" s="104" t="str">
        <f t="shared" si="773"/>
        <v/>
      </c>
      <c r="AI401" s="104" t="str">
        <f t="shared" si="774"/>
        <v/>
      </c>
      <c r="AJ401" s="114" t="str">
        <f>IF(AND(Q401&lt;&gt;"ERROR",UPPER('IP Rules'!D401)="GLOBAL",UPPER(N401)="ANY"),"All_IPs","")</f>
        <v/>
      </c>
      <c r="AK401" s="114" t="str">
        <f>IF(AND(Q401&lt;&gt;"ERROR",UPPER('IP Rules'!D401)="NATIONAL",UPPER(N401)="ANY"),"GRP_ALL_CNSP_SUBNETS","")</f>
        <v/>
      </c>
      <c r="AL401" s="104" t="str">
        <f>IF(LEN(TRIM(D401))=0,"",IF(AND(Q401&lt;&gt;"ERROR",UPPER('IP Rules'!H401)&lt;&gt;"ANY"),AI401&amp;N401&amp;"_"&amp;AG401,""))</f>
        <v/>
      </c>
      <c r="AM401" s="109" t="str">
        <f t="shared" si="775"/>
        <v>FAILED CHECKS</v>
      </c>
      <c r="AN401" s="2"/>
      <c r="AO401" s="62" t="str">
        <f t="shared" si="742"/>
        <v/>
      </c>
      <c r="AP401" s="26"/>
      <c r="AQ401" s="62" t="str">
        <f t="shared" si="776"/>
        <v/>
      </c>
      <c r="AR401" s="26"/>
      <c r="AS401" s="6">
        <f>'IP Rules'!F401</f>
        <v>0</v>
      </c>
      <c r="AT401" s="2"/>
      <c r="AU401" s="6">
        <f t="shared" si="777"/>
        <v>391</v>
      </c>
      <c r="AV401" s="2"/>
      <c r="AW401" s="46" t="str">
        <f>IF(ISBLANK('IP Rules'!L401),"",'IP Rules'!L401)</f>
        <v/>
      </c>
      <c r="AX401" s="2"/>
      <c r="AY401" s="52" t="str">
        <f t="shared" si="778"/>
        <v/>
      </c>
      <c r="AZ401" s="52" t="str">
        <f t="shared" si="779"/>
        <v/>
      </c>
      <c r="BA401" s="52" t="str">
        <f t="shared" si="780"/>
        <v/>
      </c>
      <c r="BB401" s="52" t="str">
        <f t="shared" si="781"/>
        <v/>
      </c>
      <c r="BC401" s="52" t="str">
        <f t="shared" si="782"/>
        <v/>
      </c>
      <c r="BD401" s="52" t="str">
        <f t="shared" si="783"/>
        <v/>
      </c>
      <c r="BE401" s="52" t="str">
        <f t="shared" si="784"/>
        <v/>
      </c>
      <c r="BF401" s="52" t="str">
        <f t="shared" si="785"/>
        <v/>
      </c>
      <c r="BG401" s="52" t="str">
        <f t="shared" si="786"/>
        <v/>
      </c>
      <c r="BH401" s="2"/>
      <c r="BI401" s="103" t="str">
        <f>IF(ISBLANK('IP Rules'!N401),"",'IP Rules'!N401)</f>
        <v/>
      </c>
      <c r="BJ401" s="110" t="str">
        <f t="shared" si="717"/>
        <v/>
      </c>
      <c r="BK401" s="109" t="str">
        <f t="shared" si="718"/>
        <v>MISSING</v>
      </c>
      <c r="BL401" s="109" t="str">
        <f t="shared" si="719"/>
        <v>MISSING</v>
      </c>
      <c r="BM401" s="109" t="str">
        <f t="shared" si="720"/>
        <v>MISSING</v>
      </c>
      <c r="BN401" s="110" t="str">
        <f t="shared" si="721"/>
        <v>ERROR</v>
      </c>
      <c r="BO401" s="111" t="str">
        <f t="shared" si="722"/>
        <v>ERROR</v>
      </c>
      <c r="BP401" s="111" t="str">
        <f t="shared" si="723"/>
        <v>ERROR</v>
      </c>
      <c r="BQ401" s="111" t="str">
        <f t="shared" si="724"/>
        <v>ERROR</v>
      </c>
      <c r="BR401" s="109" t="str">
        <f t="shared" si="725"/>
        <v>ERROR</v>
      </c>
      <c r="BS401" s="110" t="str">
        <f t="shared" si="726"/>
        <v>ERROR</v>
      </c>
      <c r="BT401" s="109" t="str">
        <f t="shared" si="787"/>
        <v>ERROR</v>
      </c>
      <c r="BU401" s="109" t="str">
        <f t="shared" si="788"/>
        <v>ERROR</v>
      </c>
      <c r="BV401" s="109" t="str">
        <f t="shared" si="789"/>
        <v>ERROR</v>
      </c>
      <c r="BW401" s="109" t="str">
        <f t="shared" si="790"/>
        <v>ERROR</v>
      </c>
      <c r="BX401" s="110" t="str">
        <f t="shared" si="727"/>
        <v>ERROR</v>
      </c>
      <c r="BY401" s="110" t="str">
        <f t="shared" si="715"/>
        <v/>
      </c>
      <c r="BZ401" s="117" t="str">
        <f t="shared" si="791"/>
        <v>OK</v>
      </c>
      <c r="CA401" s="104" t="str">
        <f t="shared" si="728"/>
        <v/>
      </c>
      <c r="CB401" s="104" t="str">
        <f t="shared" si="729"/>
        <v/>
      </c>
      <c r="CC401" s="104" t="str">
        <f t="shared" si="730"/>
        <v/>
      </c>
      <c r="CD401" s="109" t="str">
        <f t="shared" si="792"/>
        <v>FAILED CHECKS</v>
      </c>
      <c r="CE401" s="22"/>
      <c r="CF401" s="116" t="str">
        <f t="shared" si="731"/>
        <v>ERROR</v>
      </c>
      <c r="CG401" s="116" t="str">
        <f t="shared" si="732"/>
        <v>-</v>
      </c>
      <c r="CH401" s="116" t="str">
        <f t="shared" si="733"/>
        <v>-</v>
      </c>
      <c r="CI401" s="116" t="str">
        <f t="shared" si="734"/>
        <v>-</v>
      </c>
      <c r="CJ401" s="116">
        <f t="shared" si="793"/>
        <v>0</v>
      </c>
      <c r="CK401" s="116">
        <f t="shared" si="794"/>
        <v>0</v>
      </c>
      <c r="CL401" s="116">
        <f t="shared" si="795"/>
        <v>0</v>
      </c>
      <c r="CM401" s="116">
        <f t="shared" si="796"/>
        <v>0</v>
      </c>
      <c r="CN401" s="116">
        <f t="shared" si="797"/>
        <v>0</v>
      </c>
      <c r="CO401" s="116">
        <f t="shared" si="798"/>
        <v>0</v>
      </c>
      <c r="CP401" s="116">
        <f t="shared" si="799"/>
        <v>0</v>
      </c>
      <c r="CQ401" s="116">
        <f t="shared" si="800"/>
        <v>0</v>
      </c>
      <c r="CR401" s="116">
        <f t="shared" si="801"/>
        <v>0</v>
      </c>
      <c r="CS401" s="116">
        <f t="shared" si="802"/>
        <v>0</v>
      </c>
      <c r="CT401" s="116">
        <f t="shared" si="803"/>
        <v>0</v>
      </c>
      <c r="CU401" s="116">
        <f t="shared" si="804"/>
        <v>0</v>
      </c>
      <c r="CV401" s="116">
        <f t="shared" si="805"/>
        <v>0</v>
      </c>
      <c r="CW401" s="116">
        <f t="shared" si="806"/>
        <v>0</v>
      </c>
      <c r="CX401" s="116">
        <f t="shared" si="807"/>
        <v>0</v>
      </c>
      <c r="CY401" s="116">
        <f t="shared" si="808"/>
        <v>0</v>
      </c>
      <c r="CZ401" s="116">
        <f t="shared" si="809"/>
        <v>0</v>
      </c>
      <c r="DA401" s="116">
        <f t="shared" si="810"/>
        <v>0</v>
      </c>
      <c r="DB401" s="116">
        <f t="shared" si="811"/>
        <v>0</v>
      </c>
      <c r="DC401" s="116">
        <f t="shared" si="812"/>
        <v>0</v>
      </c>
      <c r="DD401" s="116">
        <f t="shared" si="813"/>
        <v>0</v>
      </c>
      <c r="DE401" s="116">
        <f t="shared" si="814"/>
        <v>0</v>
      </c>
      <c r="DF401" s="116">
        <f t="shared" si="815"/>
        <v>0</v>
      </c>
      <c r="DG401" s="116">
        <f t="shared" si="816"/>
        <v>0</v>
      </c>
      <c r="DH401" s="116">
        <f t="shared" si="817"/>
        <v>0</v>
      </c>
      <c r="DI401" s="116">
        <f t="shared" si="818"/>
        <v>0</v>
      </c>
      <c r="DJ401" s="116">
        <f t="shared" si="819"/>
        <v>0</v>
      </c>
      <c r="DK401" s="116">
        <f t="shared" si="820"/>
        <v>0</v>
      </c>
      <c r="DL401" s="116">
        <f t="shared" si="821"/>
        <v>0</v>
      </c>
      <c r="DM401" s="116">
        <f t="shared" si="822"/>
        <v>0</v>
      </c>
      <c r="DN401" s="116">
        <f t="shared" si="823"/>
        <v>0</v>
      </c>
      <c r="DO401" s="116">
        <f t="shared" si="824"/>
        <v>0</v>
      </c>
      <c r="DP401" s="116">
        <f t="shared" si="825"/>
        <v>0</v>
      </c>
      <c r="DQ401" s="116">
        <f t="shared" si="826"/>
        <v>0</v>
      </c>
      <c r="DR401" s="116">
        <f t="shared" si="827"/>
        <v>0</v>
      </c>
      <c r="DS401" s="116">
        <f t="shared" si="828"/>
        <v>0</v>
      </c>
      <c r="DT401" s="116">
        <f t="shared" si="716"/>
        <v>0</v>
      </c>
      <c r="DU401" s="116">
        <f t="shared" si="829"/>
        <v>0</v>
      </c>
      <c r="DV401" s="116">
        <f t="shared" si="735"/>
        <v>0</v>
      </c>
      <c r="DW401" s="116">
        <f t="shared" si="736"/>
        <v>0</v>
      </c>
      <c r="DX401" s="114" t="b">
        <f t="shared" si="743"/>
        <v>0</v>
      </c>
      <c r="DY401" s="116" t="str">
        <f t="shared" si="830"/>
        <v>FAILED CHECKS</v>
      </c>
      <c r="DZ401" s="2"/>
      <c r="EA401" s="105" t="str">
        <f t="shared" si="744"/>
        <v/>
      </c>
      <c r="EB401" s="2"/>
      <c r="EC401" s="105" t="str">
        <f t="shared" si="745"/>
        <v/>
      </c>
      <c r="ED401" s="2"/>
      <c r="EE401" s="105" t="str">
        <f t="shared" si="746"/>
        <v/>
      </c>
      <c r="EF401" s="2"/>
      <c r="EG401" s="6">
        <f t="shared" si="832"/>
        <v>391</v>
      </c>
      <c r="EH401" s="2"/>
      <c r="EI401" s="29" t="str">
        <f>IF(ISBLANK('IP Rules'!P401),"",'IP Rules'!P401)</f>
        <v/>
      </c>
      <c r="EJ401" s="2"/>
      <c r="EK401" s="29" t="str">
        <f>IF(ISBLANK('IP Rules'!R401),"",'IP Rules'!R401)</f>
        <v/>
      </c>
      <c r="EL401" s="2"/>
      <c r="EM401" s="29" t="str">
        <f>IF(ISBLANK('IP Rules'!T401),"",'IP Rules'!T401)</f>
        <v/>
      </c>
      <c r="EN401" s="2"/>
      <c r="EO401" s="7" t="str">
        <f t="shared" si="737"/>
        <v>NO</v>
      </c>
      <c r="EP401" s="7" t="str">
        <f t="shared" si="738"/>
        <v>NO</v>
      </c>
      <c r="EQ401" s="7" t="str">
        <f t="shared" si="739"/>
        <v/>
      </c>
      <c r="ER401" s="7" t="str">
        <f t="shared" si="740"/>
        <v/>
      </c>
      <c r="ES401" s="7" t="str">
        <f>IF(AND(ISNUMBER('IP Rules'!R401),'IP Rules'!R401&gt;=0,'IP Rules'!R401&lt;=65535),"GOOD","BAD")</f>
        <v>BAD</v>
      </c>
      <c r="ET401" s="7" t="str">
        <f>IF(OR(AND(ISNUMBER('IP Rules'!T401),'IP Rules'!T401&gt;=1,'IP Rules'!T401&lt;=65535,'IP Rules'!R401&lt;'IP Rules'!T401),'IP Rules'!T401=""),"GOOD","BAD")</f>
        <v>GOOD</v>
      </c>
      <c r="EU401" s="9" t="str">
        <f t="shared" si="741"/>
        <v/>
      </c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</row>
    <row r="402" spans="1:211" ht="15.75" thickBot="1">
      <c r="A402" s="2"/>
      <c r="B402" s="6">
        <f t="shared" si="831"/>
        <v>392</v>
      </c>
      <c r="C402" s="2"/>
      <c r="D402" s="48" t="str">
        <f>IF(ISBLANK('IP Rules'!H402),"",'IP Rules'!H402)</f>
        <v/>
      </c>
      <c r="E402" s="52" t="str">
        <f t="shared" si="747"/>
        <v/>
      </c>
      <c r="F402" s="52" t="str">
        <f t="shared" si="748"/>
        <v/>
      </c>
      <c r="G402" s="52" t="str">
        <f t="shared" si="749"/>
        <v/>
      </c>
      <c r="H402" s="52" t="str">
        <f t="shared" si="750"/>
        <v/>
      </c>
      <c r="I402" s="52" t="str">
        <f t="shared" si="751"/>
        <v/>
      </c>
      <c r="J402" s="52" t="str">
        <f t="shared" si="752"/>
        <v/>
      </c>
      <c r="K402" s="52" t="str">
        <f t="shared" si="753"/>
        <v/>
      </c>
      <c r="L402" s="52" t="str">
        <f t="shared" si="754"/>
        <v/>
      </c>
      <c r="M402" s="2"/>
      <c r="N402" s="52" t="str">
        <f t="shared" si="755"/>
        <v/>
      </c>
      <c r="O402" s="2"/>
      <c r="P402" s="103" t="str">
        <f>IF(UPPER('IP Rules'!H402)="ANY","",IF(LEN(TRIM('IP Rules'!J402))=0,"",'IP Rules'!J402))</f>
        <v/>
      </c>
      <c r="Q402" s="7" t="str">
        <f t="shared" si="756"/>
        <v/>
      </c>
      <c r="R402" s="109" t="str">
        <f t="shared" si="757"/>
        <v>MISSING</v>
      </c>
      <c r="S402" s="109" t="str">
        <f t="shared" si="758"/>
        <v>MISSING</v>
      </c>
      <c r="T402" s="109" t="str">
        <f t="shared" si="759"/>
        <v>MISSING</v>
      </c>
      <c r="U402" s="110" t="str">
        <f t="shared" si="760"/>
        <v>ERROR</v>
      </c>
      <c r="V402" s="111" t="str">
        <f t="shared" si="761"/>
        <v>ERROR</v>
      </c>
      <c r="W402" s="111" t="str">
        <f t="shared" si="762"/>
        <v>ERROR</v>
      </c>
      <c r="X402" s="111" t="str">
        <f t="shared" si="763"/>
        <v>ERROR</v>
      </c>
      <c r="Y402" s="109" t="str">
        <f t="shared" si="764"/>
        <v>ERROR</v>
      </c>
      <c r="Z402" s="110" t="str">
        <f t="shared" si="765"/>
        <v>ERROR</v>
      </c>
      <c r="AA402" s="109" t="str">
        <f t="shared" si="766"/>
        <v>ERROR</v>
      </c>
      <c r="AB402" s="109" t="str">
        <f t="shared" si="767"/>
        <v>ERROR</v>
      </c>
      <c r="AC402" s="109" t="str">
        <f t="shared" si="768"/>
        <v>ERROR</v>
      </c>
      <c r="AD402" s="109" t="str">
        <f t="shared" si="769"/>
        <v>ERROR</v>
      </c>
      <c r="AE402" s="110" t="str">
        <f t="shared" si="770"/>
        <v>ERROR</v>
      </c>
      <c r="AF402" s="7" t="str">
        <f t="shared" si="771"/>
        <v/>
      </c>
      <c r="AG402" s="104" t="str">
        <f t="shared" si="772"/>
        <v/>
      </c>
      <c r="AH402" s="104" t="str">
        <f t="shared" si="773"/>
        <v/>
      </c>
      <c r="AI402" s="104" t="str">
        <f t="shared" si="774"/>
        <v/>
      </c>
      <c r="AJ402" s="114" t="str">
        <f>IF(AND(Q402&lt;&gt;"ERROR",UPPER('IP Rules'!D402)="GLOBAL",UPPER(N402)="ANY"),"All_IPs","")</f>
        <v/>
      </c>
      <c r="AK402" s="114" t="str">
        <f>IF(AND(Q402&lt;&gt;"ERROR",UPPER('IP Rules'!D402)="NATIONAL",UPPER(N402)="ANY"),"GRP_ALL_CNSP_SUBNETS","")</f>
        <v/>
      </c>
      <c r="AL402" s="104" t="str">
        <f>IF(LEN(TRIM(D402))=0,"",IF(AND(Q402&lt;&gt;"ERROR",UPPER('IP Rules'!H402)&lt;&gt;"ANY"),AI402&amp;N402&amp;"_"&amp;AG402,""))</f>
        <v/>
      </c>
      <c r="AM402" s="109" t="str">
        <f t="shared" si="775"/>
        <v>FAILED CHECKS</v>
      </c>
      <c r="AN402" s="2"/>
      <c r="AO402" s="62" t="str">
        <f t="shared" si="742"/>
        <v/>
      </c>
      <c r="AP402" s="26"/>
      <c r="AQ402" s="62" t="str">
        <f t="shared" si="776"/>
        <v/>
      </c>
      <c r="AR402" s="26"/>
      <c r="AS402" s="6">
        <f>'IP Rules'!F402</f>
        <v>0</v>
      </c>
      <c r="AT402" s="2"/>
      <c r="AU402" s="6">
        <f t="shared" si="777"/>
        <v>392</v>
      </c>
      <c r="AV402" s="2"/>
      <c r="AW402" s="46" t="str">
        <f>IF(ISBLANK('IP Rules'!L402),"",'IP Rules'!L402)</f>
        <v/>
      </c>
      <c r="AX402" s="2"/>
      <c r="AY402" s="52" t="str">
        <f t="shared" si="778"/>
        <v/>
      </c>
      <c r="AZ402" s="52" t="str">
        <f t="shared" si="779"/>
        <v/>
      </c>
      <c r="BA402" s="52" t="str">
        <f t="shared" si="780"/>
        <v/>
      </c>
      <c r="BB402" s="52" t="str">
        <f t="shared" si="781"/>
        <v/>
      </c>
      <c r="BC402" s="52" t="str">
        <f t="shared" si="782"/>
        <v/>
      </c>
      <c r="BD402" s="52" t="str">
        <f t="shared" si="783"/>
        <v/>
      </c>
      <c r="BE402" s="52" t="str">
        <f t="shared" si="784"/>
        <v/>
      </c>
      <c r="BF402" s="52" t="str">
        <f t="shared" si="785"/>
        <v/>
      </c>
      <c r="BG402" s="52" t="str">
        <f t="shared" si="786"/>
        <v/>
      </c>
      <c r="BH402" s="2"/>
      <c r="BI402" s="103" t="str">
        <f>IF(ISBLANK('IP Rules'!N402),"",'IP Rules'!N402)</f>
        <v/>
      </c>
      <c r="BJ402" s="110" t="str">
        <f t="shared" si="717"/>
        <v/>
      </c>
      <c r="BK402" s="109" t="str">
        <f t="shared" si="718"/>
        <v>MISSING</v>
      </c>
      <c r="BL402" s="109" t="str">
        <f t="shared" si="719"/>
        <v>MISSING</v>
      </c>
      <c r="BM402" s="109" t="str">
        <f t="shared" si="720"/>
        <v>MISSING</v>
      </c>
      <c r="BN402" s="110" t="str">
        <f t="shared" si="721"/>
        <v>ERROR</v>
      </c>
      <c r="BO402" s="111" t="str">
        <f t="shared" si="722"/>
        <v>ERROR</v>
      </c>
      <c r="BP402" s="111" t="str">
        <f t="shared" si="723"/>
        <v>ERROR</v>
      </c>
      <c r="BQ402" s="111" t="str">
        <f t="shared" si="724"/>
        <v>ERROR</v>
      </c>
      <c r="BR402" s="109" t="str">
        <f t="shared" si="725"/>
        <v>ERROR</v>
      </c>
      <c r="BS402" s="110" t="str">
        <f t="shared" si="726"/>
        <v>ERROR</v>
      </c>
      <c r="BT402" s="109" t="str">
        <f t="shared" si="787"/>
        <v>ERROR</v>
      </c>
      <c r="BU402" s="109" t="str">
        <f t="shared" si="788"/>
        <v>ERROR</v>
      </c>
      <c r="BV402" s="109" t="str">
        <f t="shared" si="789"/>
        <v>ERROR</v>
      </c>
      <c r="BW402" s="109" t="str">
        <f t="shared" si="790"/>
        <v>ERROR</v>
      </c>
      <c r="BX402" s="110" t="str">
        <f t="shared" si="727"/>
        <v>ERROR</v>
      </c>
      <c r="BY402" s="110" t="str">
        <f t="shared" si="715"/>
        <v/>
      </c>
      <c r="BZ402" s="117" t="str">
        <f t="shared" si="791"/>
        <v>OK</v>
      </c>
      <c r="CA402" s="104" t="str">
        <f t="shared" si="728"/>
        <v/>
      </c>
      <c r="CB402" s="104" t="str">
        <f t="shared" si="729"/>
        <v/>
      </c>
      <c r="CC402" s="104" t="str">
        <f t="shared" si="730"/>
        <v/>
      </c>
      <c r="CD402" s="109" t="str">
        <f t="shared" si="792"/>
        <v>FAILED CHECKS</v>
      </c>
      <c r="CE402" s="22"/>
      <c r="CF402" s="116" t="str">
        <f t="shared" si="731"/>
        <v>ERROR</v>
      </c>
      <c r="CG402" s="116" t="str">
        <f t="shared" si="732"/>
        <v>-</v>
      </c>
      <c r="CH402" s="116" t="str">
        <f t="shared" si="733"/>
        <v>-</v>
      </c>
      <c r="CI402" s="116" t="str">
        <f t="shared" si="734"/>
        <v>-</v>
      </c>
      <c r="CJ402" s="116">
        <f t="shared" si="793"/>
        <v>0</v>
      </c>
      <c r="CK402" s="116">
        <f t="shared" si="794"/>
        <v>0</v>
      </c>
      <c r="CL402" s="116">
        <f t="shared" si="795"/>
        <v>0</v>
      </c>
      <c r="CM402" s="116">
        <f t="shared" si="796"/>
        <v>0</v>
      </c>
      <c r="CN402" s="116">
        <f t="shared" si="797"/>
        <v>0</v>
      </c>
      <c r="CO402" s="116">
        <f t="shared" si="798"/>
        <v>0</v>
      </c>
      <c r="CP402" s="116">
        <f t="shared" si="799"/>
        <v>0</v>
      </c>
      <c r="CQ402" s="116">
        <f t="shared" si="800"/>
        <v>0</v>
      </c>
      <c r="CR402" s="116">
        <f t="shared" si="801"/>
        <v>0</v>
      </c>
      <c r="CS402" s="116">
        <f t="shared" si="802"/>
        <v>0</v>
      </c>
      <c r="CT402" s="116">
        <f t="shared" si="803"/>
        <v>0</v>
      </c>
      <c r="CU402" s="116">
        <f t="shared" si="804"/>
        <v>0</v>
      </c>
      <c r="CV402" s="116">
        <f t="shared" si="805"/>
        <v>0</v>
      </c>
      <c r="CW402" s="116">
        <f t="shared" si="806"/>
        <v>0</v>
      </c>
      <c r="CX402" s="116">
        <f t="shared" si="807"/>
        <v>0</v>
      </c>
      <c r="CY402" s="116">
        <f t="shared" si="808"/>
        <v>0</v>
      </c>
      <c r="CZ402" s="116">
        <f t="shared" si="809"/>
        <v>0</v>
      </c>
      <c r="DA402" s="116">
        <f t="shared" si="810"/>
        <v>0</v>
      </c>
      <c r="DB402" s="116">
        <f t="shared" si="811"/>
        <v>0</v>
      </c>
      <c r="DC402" s="116">
        <f t="shared" si="812"/>
        <v>0</v>
      </c>
      <c r="DD402" s="116">
        <f t="shared" si="813"/>
        <v>0</v>
      </c>
      <c r="DE402" s="116">
        <f t="shared" si="814"/>
        <v>0</v>
      </c>
      <c r="DF402" s="116">
        <f t="shared" si="815"/>
        <v>0</v>
      </c>
      <c r="DG402" s="116">
        <f t="shared" si="816"/>
        <v>0</v>
      </c>
      <c r="DH402" s="116">
        <f t="shared" si="817"/>
        <v>0</v>
      </c>
      <c r="DI402" s="116">
        <f t="shared" si="818"/>
        <v>0</v>
      </c>
      <c r="DJ402" s="116">
        <f t="shared" si="819"/>
        <v>0</v>
      </c>
      <c r="DK402" s="116">
        <f t="shared" si="820"/>
        <v>0</v>
      </c>
      <c r="DL402" s="116">
        <f t="shared" si="821"/>
        <v>0</v>
      </c>
      <c r="DM402" s="116">
        <f t="shared" si="822"/>
        <v>0</v>
      </c>
      <c r="DN402" s="116">
        <f t="shared" si="823"/>
        <v>0</v>
      </c>
      <c r="DO402" s="116">
        <f t="shared" si="824"/>
        <v>0</v>
      </c>
      <c r="DP402" s="116">
        <f t="shared" si="825"/>
        <v>0</v>
      </c>
      <c r="DQ402" s="116">
        <f t="shared" si="826"/>
        <v>0</v>
      </c>
      <c r="DR402" s="116">
        <f t="shared" si="827"/>
        <v>0</v>
      </c>
      <c r="DS402" s="116">
        <f t="shared" si="828"/>
        <v>0</v>
      </c>
      <c r="DT402" s="116">
        <f t="shared" si="716"/>
        <v>0</v>
      </c>
      <c r="DU402" s="116">
        <f t="shared" si="829"/>
        <v>0</v>
      </c>
      <c r="DV402" s="116">
        <f t="shared" si="735"/>
        <v>0</v>
      </c>
      <c r="DW402" s="116">
        <f t="shared" si="736"/>
        <v>0</v>
      </c>
      <c r="DX402" s="114" t="b">
        <f t="shared" si="743"/>
        <v>0</v>
      </c>
      <c r="DY402" s="116" t="str">
        <f t="shared" si="830"/>
        <v>FAILED CHECKS</v>
      </c>
      <c r="DZ402" s="2"/>
      <c r="EA402" s="105" t="str">
        <f t="shared" si="744"/>
        <v/>
      </c>
      <c r="EB402" s="2"/>
      <c r="EC402" s="105" t="str">
        <f t="shared" si="745"/>
        <v/>
      </c>
      <c r="ED402" s="2"/>
      <c r="EE402" s="105" t="str">
        <f t="shared" si="746"/>
        <v/>
      </c>
      <c r="EF402" s="2"/>
      <c r="EG402" s="6">
        <f t="shared" si="832"/>
        <v>392</v>
      </c>
      <c r="EH402" s="2"/>
      <c r="EI402" s="29" t="str">
        <f>IF(ISBLANK('IP Rules'!P402),"",'IP Rules'!P402)</f>
        <v/>
      </c>
      <c r="EJ402" s="2"/>
      <c r="EK402" s="29" t="str">
        <f>IF(ISBLANK('IP Rules'!R402),"",'IP Rules'!R402)</f>
        <v/>
      </c>
      <c r="EL402" s="2"/>
      <c r="EM402" s="29" t="str">
        <f>IF(ISBLANK('IP Rules'!T402),"",'IP Rules'!T402)</f>
        <v/>
      </c>
      <c r="EN402" s="2"/>
      <c r="EO402" s="7" t="str">
        <f t="shared" si="737"/>
        <v>NO</v>
      </c>
      <c r="EP402" s="7" t="str">
        <f t="shared" si="738"/>
        <v>NO</v>
      </c>
      <c r="EQ402" s="7" t="str">
        <f t="shared" si="739"/>
        <v/>
      </c>
      <c r="ER402" s="7" t="str">
        <f t="shared" si="740"/>
        <v/>
      </c>
      <c r="ES402" s="7" t="str">
        <f>IF(AND(ISNUMBER('IP Rules'!R402),'IP Rules'!R402&gt;=0,'IP Rules'!R402&lt;=65535),"GOOD","BAD")</f>
        <v>BAD</v>
      </c>
      <c r="ET402" s="7" t="str">
        <f>IF(OR(AND(ISNUMBER('IP Rules'!T402),'IP Rules'!T402&gt;=1,'IP Rules'!T402&lt;=65535,'IP Rules'!R402&lt;'IP Rules'!T402),'IP Rules'!T402=""),"GOOD","BAD")</f>
        <v>GOOD</v>
      </c>
      <c r="EU402" s="9" t="str">
        <f t="shared" si="741"/>
        <v/>
      </c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</row>
    <row r="403" spans="1:211" ht="15.75" thickBot="1">
      <c r="A403" s="2"/>
      <c r="B403" s="6">
        <f t="shared" si="831"/>
        <v>393</v>
      </c>
      <c r="C403" s="2"/>
      <c r="D403" s="48" t="str">
        <f>IF(ISBLANK('IP Rules'!H403),"",'IP Rules'!H403)</f>
        <v/>
      </c>
      <c r="E403" s="52" t="str">
        <f t="shared" si="747"/>
        <v/>
      </c>
      <c r="F403" s="52" t="str">
        <f t="shared" si="748"/>
        <v/>
      </c>
      <c r="G403" s="52" t="str">
        <f t="shared" si="749"/>
        <v/>
      </c>
      <c r="H403" s="52" t="str">
        <f t="shared" si="750"/>
        <v/>
      </c>
      <c r="I403" s="52" t="str">
        <f t="shared" si="751"/>
        <v/>
      </c>
      <c r="J403" s="52" t="str">
        <f t="shared" si="752"/>
        <v/>
      </c>
      <c r="K403" s="52" t="str">
        <f t="shared" si="753"/>
        <v/>
      </c>
      <c r="L403" s="52" t="str">
        <f t="shared" si="754"/>
        <v/>
      </c>
      <c r="M403" s="2"/>
      <c r="N403" s="52" t="str">
        <f t="shared" si="755"/>
        <v/>
      </c>
      <c r="O403" s="2"/>
      <c r="P403" s="103" t="str">
        <f>IF(UPPER('IP Rules'!H403)="ANY","",IF(LEN(TRIM('IP Rules'!J403))=0,"",'IP Rules'!J403))</f>
        <v/>
      </c>
      <c r="Q403" s="7" t="str">
        <f t="shared" si="756"/>
        <v/>
      </c>
      <c r="R403" s="109" t="str">
        <f t="shared" si="757"/>
        <v>MISSING</v>
      </c>
      <c r="S403" s="109" t="str">
        <f t="shared" si="758"/>
        <v>MISSING</v>
      </c>
      <c r="T403" s="109" t="str">
        <f t="shared" si="759"/>
        <v>MISSING</v>
      </c>
      <c r="U403" s="110" t="str">
        <f t="shared" si="760"/>
        <v>ERROR</v>
      </c>
      <c r="V403" s="111" t="str">
        <f t="shared" si="761"/>
        <v>ERROR</v>
      </c>
      <c r="W403" s="111" t="str">
        <f t="shared" si="762"/>
        <v>ERROR</v>
      </c>
      <c r="X403" s="111" t="str">
        <f t="shared" si="763"/>
        <v>ERROR</v>
      </c>
      <c r="Y403" s="109" t="str">
        <f t="shared" si="764"/>
        <v>ERROR</v>
      </c>
      <c r="Z403" s="110" t="str">
        <f t="shared" si="765"/>
        <v>ERROR</v>
      </c>
      <c r="AA403" s="109" t="str">
        <f t="shared" si="766"/>
        <v>ERROR</v>
      </c>
      <c r="AB403" s="109" t="str">
        <f t="shared" si="767"/>
        <v>ERROR</v>
      </c>
      <c r="AC403" s="109" t="str">
        <f t="shared" si="768"/>
        <v>ERROR</v>
      </c>
      <c r="AD403" s="109" t="str">
        <f t="shared" si="769"/>
        <v>ERROR</v>
      </c>
      <c r="AE403" s="110" t="str">
        <f t="shared" si="770"/>
        <v>ERROR</v>
      </c>
      <c r="AF403" s="7" t="str">
        <f t="shared" si="771"/>
        <v/>
      </c>
      <c r="AG403" s="104" t="str">
        <f t="shared" si="772"/>
        <v/>
      </c>
      <c r="AH403" s="104" t="str">
        <f t="shared" si="773"/>
        <v/>
      </c>
      <c r="AI403" s="104" t="str">
        <f t="shared" si="774"/>
        <v/>
      </c>
      <c r="AJ403" s="114" t="str">
        <f>IF(AND(Q403&lt;&gt;"ERROR",UPPER('IP Rules'!D403)="GLOBAL",UPPER(N403)="ANY"),"All_IPs","")</f>
        <v/>
      </c>
      <c r="AK403" s="114" t="str">
        <f>IF(AND(Q403&lt;&gt;"ERROR",UPPER('IP Rules'!D403)="NATIONAL",UPPER(N403)="ANY"),"GRP_ALL_CNSP_SUBNETS","")</f>
        <v/>
      </c>
      <c r="AL403" s="104" t="str">
        <f>IF(LEN(TRIM(D403))=0,"",IF(AND(Q403&lt;&gt;"ERROR",UPPER('IP Rules'!H403)&lt;&gt;"ANY"),AI403&amp;N403&amp;"_"&amp;AG403,""))</f>
        <v/>
      </c>
      <c r="AM403" s="109" t="str">
        <f t="shared" si="775"/>
        <v>FAILED CHECKS</v>
      </c>
      <c r="AN403" s="2"/>
      <c r="AO403" s="62" t="str">
        <f t="shared" si="742"/>
        <v/>
      </c>
      <c r="AP403" s="26"/>
      <c r="AQ403" s="62" t="str">
        <f t="shared" si="776"/>
        <v/>
      </c>
      <c r="AR403" s="26"/>
      <c r="AS403" s="6">
        <f>'IP Rules'!F403</f>
        <v>0</v>
      </c>
      <c r="AT403" s="2"/>
      <c r="AU403" s="6">
        <f t="shared" si="777"/>
        <v>393</v>
      </c>
      <c r="AV403" s="2"/>
      <c r="AW403" s="46" t="str">
        <f>IF(ISBLANK('IP Rules'!L403),"",'IP Rules'!L403)</f>
        <v/>
      </c>
      <c r="AX403" s="2"/>
      <c r="AY403" s="52" t="str">
        <f t="shared" si="778"/>
        <v/>
      </c>
      <c r="AZ403" s="52" t="str">
        <f t="shared" si="779"/>
        <v/>
      </c>
      <c r="BA403" s="52" t="str">
        <f t="shared" si="780"/>
        <v/>
      </c>
      <c r="BB403" s="52" t="str">
        <f t="shared" si="781"/>
        <v/>
      </c>
      <c r="BC403" s="52" t="str">
        <f t="shared" si="782"/>
        <v/>
      </c>
      <c r="BD403" s="52" t="str">
        <f t="shared" si="783"/>
        <v/>
      </c>
      <c r="BE403" s="52" t="str">
        <f t="shared" si="784"/>
        <v/>
      </c>
      <c r="BF403" s="52" t="str">
        <f t="shared" si="785"/>
        <v/>
      </c>
      <c r="BG403" s="52" t="str">
        <f t="shared" si="786"/>
        <v/>
      </c>
      <c r="BH403" s="2"/>
      <c r="BI403" s="103" t="str">
        <f>IF(ISBLANK('IP Rules'!N403),"",'IP Rules'!N403)</f>
        <v/>
      </c>
      <c r="BJ403" s="110" t="str">
        <f t="shared" si="717"/>
        <v/>
      </c>
      <c r="BK403" s="109" t="str">
        <f t="shared" si="718"/>
        <v>MISSING</v>
      </c>
      <c r="BL403" s="109" t="str">
        <f t="shared" si="719"/>
        <v>MISSING</v>
      </c>
      <c r="BM403" s="109" t="str">
        <f t="shared" si="720"/>
        <v>MISSING</v>
      </c>
      <c r="BN403" s="110" t="str">
        <f t="shared" si="721"/>
        <v>ERROR</v>
      </c>
      <c r="BO403" s="111" t="str">
        <f t="shared" si="722"/>
        <v>ERROR</v>
      </c>
      <c r="BP403" s="111" t="str">
        <f t="shared" si="723"/>
        <v>ERROR</v>
      </c>
      <c r="BQ403" s="111" t="str">
        <f t="shared" si="724"/>
        <v>ERROR</v>
      </c>
      <c r="BR403" s="109" t="str">
        <f t="shared" si="725"/>
        <v>ERROR</v>
      </c>
      <c r="BS403" s="110" t="str">
        <f t="shared" si="726"/>
        <v>ERROR</v>
      </c>
      <c r="BT403" s="109" t="str">
        <f t="shared" si="787"/>
        <v>ERROR</v>
      </c>
      <c r="BU403" s="109" t="str">
        <f t="shared" si="788"/>
        <v>ERROR</v>
      </c>
      <c r="BV403" s="109" t="str">
        <f t="shared" si="789"/>
        <v>ERROR</v>
      </c>
      <c r="BW403" s="109" t="str">
        <f t="shared" si="790"/>
        <v>ERROR</v>
      </c>
      <c r="BX403" s="110" t="str">
        <f t="shared" si="727"/>
        <v>ERROR</v>
      </c>
      <c r="BY403" s="110" t="str">
        <f t="shared" si="715"/>
        <v/>
      </c>
      <c r="BZ403" s="117" t="str">
        <f t="shared" si="791"/>
        <v>OK</v>
      </c>
      <c r="CA403" s="104" t="str">
        <f t="shared" si="728"/>
        <v/>
      </c>
      <c r="CB403" s="104" t="str">
        <f t="shared" si="729"/>
        <v/>
      </c>
      <c r="CC403" s="104" t="str">
        <f t="shared" si="730"/>
        <v/>
      </c>
      <c r="CD403" s="109" t="str">
        <f t="shared" si="792"/>
        <v>FAILED CHECKS</v>
      </c>
      <c r="CE403" s="22"/>
      <c r="CF403" s="116" t="str">
        <f t="shared" si="731"/>
        <v>ERROR</v>
      </c>
      <c r="CG403" s="116" t="str">
        <f t="shared" si="732"/>
        <v>-</v>
      </c>
      <c r="CH403" s="116" t="str">
        <f t="shared" si="733"/>
        <v>-</v>
      </c>
      <c r="CI403" s="116" t="str">
        <f t="shared" si="734"/>
        <v>-</v>
      </c>
      <c r="CJ403" s="116">
        <f t="shared" si="793"/>
        <v>0</v>
      </c>
      <c r="CK403" s="116">
        <f t="shared" si="794"/>
        <v>0</v>
      </c>
      <c r="CL403" s="116">
        <f t="shared" si="795"/>
        <v>0</v>
      </c>
      <c r="CM403" s="116">
        <f t="shared" si="796"/>
        <v>0</v>
      </c>
      <c r="CN403" s="116">
        <f t="shared" si="797"/>
        <v>0</v>
      </c>
      <c r="CO403" s="116">
        <f t="shared" si="798"/>
        <v>0</v>
      </c>
      <c r="CP403" s="116">
        <f t="shared" si="799"/>
        <v>0</v>
      </c>
      <c r="CQ403" s="116">
        <f t="shared" si="800"/>
        <v>0</v>
      </c>
      <c r="CR403" s="116">
        <f t="shared" si="801"/>
        <v>0</v>
      </c>
      <c r="CS403" s="116">
        <f t="shared" si="802"/>
        <v>0</v>
      </c>
      <c r="CT403" s="116">
        <f t="shared" si="803"/>
        <v>0</v>
      </c>
      <c r="CU403" s="116">
        <f t="shared" si="804"/>
        <v>0</v>
      </c>
      <c r="CV403" s="116">
        <f t="shared" si="805"/>
        <v>0</v>
      </c>
      <c r="CW403" s="116">
        <f t="shared" si="806"/>
        <v>0</v>
      </c>
      <c r="CX403" s="116">
        <f t="shared" si="807"/>
        <v>0</v>
      </c>
      <c r="CY403" s="116">
        <f t="shared" si="808"/>
        <v>0</v>
      </c>
      <c r="CZ403" s="116">
        <f t="shared" si="809"/>
        <v>0</v>
      </c>
      <c r="DA403" s="116">
        <f t="shared" si="810"/>
        <v>0</v>
      </c>
      <c r="DB403" s="116">
        <f t="shared" si="811"/>
        <v>0</v>
      </c>
      <c r="DC403" s="116">
        <f t="shared" si="812"/>
        <v>0</v>
      </c>
      <c r="DD403" s="116">
        <f t="shared" si="813"/>
        <v>0</v>
      </c>
      <c r="DE403" s="116">
        <f t="shared" si="814"/>
        <v>0</v>
      </c>
      <c r="DF403" s="116">
        <f t="shared" si="815"/>
        <v>0</v>
      </c>
      <c r="DG403" s="116">
        <f t="shared" si="816"/>
        <v>0</v>
      </c>
      <c r="DH403" s="116">
        <f t="shared" si="817"/>
        <v>0</v>
      </c>
      <c r="DI403" s="116">
        <f t="shared" si="818"/>
        <v>0</v>
      </c>
      <c r="DJ403" s="116">
        <f t="shared" si="819"/>
        <v>0</v>
      </c>
      <c r="DK403" s="116">
        <f t="shared" si="820"/>
        <v>0</v>
      </c>
      <c r="DL403" s="116">
        <f t="shared" si="821"/>
        <v>0</v>
      </c>
      <c r="DM403" s="116">
        <f t="shared" si="822"/>
        <v>0</v>
      </c>
      <c r="DN403" s="116">
        <f t="shared" si="823"/>
        <v>0</v>
      </c>
      <c r="DO403" s="116">
        <f t="shared" si="824"/>
        <v>0</v>
      </c>
      <c r="DP403" s="116">
        <f t="shared" si="825"/>
        <v>0</v>
      </c>
      <c r="DQ403" s="116">
        <f t="shared" si="826"/>
        <v>0</v>
      </c>
      <c r="DR403" s="116">
        <f t="shared" si="827"/>
        <v>0</v>
      </c>
      <c r="DS403" s="116">
        <f t="shared" si="828"/>
        <v>0</v>
      </c>
      <c r="DT403" s="116">
        <f t="shared" si="716"/>
        <v>0</v>
      </c>
      <c r="DU403" s="116">
        <f t="shared" si="829"/>
        <v>0</v>
      </c>
      <c r="DV403" s="116">
        <f t="shared" si="735"/>
        <v>0</v>
      </c>
      <c r="DW403" s="116">
        <f t="shared" si="736"/>
        <v>0</v>
      </c>
      <c r="DX403" s="114" t="b">
        <f t="shared" si="743"/>
        <v>0</v>
      </c>
      <c r="DY403" s="116" t="str">
        <f t="shared" si="830"/>
        <v>FAILED CHECKS</v>
      </c>
      <c r="DZ403" s="2"/>
      <c r="EA403" s="105" t="str">
        <f t="shared" si="744"/>
        <v/>
      </c>
      <c r="EB403" s="2"/>
      <c r="EC403" s="105" t="str">
        <f t="shared" si="745"/>
        <v/>
      </c>
      <c r="ED403" s="2"/>
      <c r="EE403" s="105" t="str">
        <f t="shared" si="746"/>
        <v/>
      </c>
      <c r="EF403" s="2"/>
      <c r="EG403" s="6">
        <f t="shared" si="832"/>
        <v>393</v>
      </c>
      <c r="EH403" s="2"/>
      <c r="EI403" s="29" t="str">
        <f>IF(ISBLANK('IP Rules'!P403),"",'IP Rules'!P403)</f>
        <v/>
      </c>
      <c r="EJ403" s="2"/>
      <c r="EK403" s="29" t="str">
        <f>IF(ISBLANK('IP Rules'!R403),"",'IP Rules'!R403)</f>
        <v/>
      </c>
      <c r="EL403" s="2"/>
      <c r="EM403" s="29" t="str">
        <f>IF(ISBLANK('IP Rules'!T403),"",'IP Rules'!T403)</f>
        <v/>
      </c>
      <c r="EN403" s="2"/>
      <c r="EO403" s="7" t="str">
        <f t="shared" si="737"/>
        <v>NO</v>
      </c>
      <c r="EP403" s="7" t="str">
        <f t="shared" si="738"/>
        <v>NO</v>
      </c>
      <c r="EQ403" s="7" t="str">
        <f t="shared" si="739"/>
        <v/>
      </c>
      <c r="ER403" s="7" t="str">
        <f t="shared" si="740"/>
        <v/>
      </c>
      <c r="ES403" s="7" t="str">
        <f>IF(AND(ISNUMBER('IP Rules'!R403),'IP Rules'!R403&gt;=0,'IP Rules'!R403&lt;=65535),"GOOD","BAD")</f>
        <v>BAD</v>
      </c>
      <c r="ET403" s="7" t="str">
        <f>IF(OR(AND(ISNUMBER('IP Rules'!T403),'IP Rules'!T403&gt;=1,'IP Rules'!T403&lt;=65535,'IP Rules'!R403&lt;'IP Rules'!T403),'IP Rules'!T403=""),"GOOD","BAD")</f>
        <v>GOOD</v>
      </c>
      <c r="EU403" s="9" t="str">
        <f t="shared" si="741"/>
        <v/>
      </c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</row>
    <row r="404" spans="1:211" ht="15.75" thickBot="1">
      <c r="A404" s="2"/>
      <c r="B404" s="6">
        <f t="shared" si="831"/>
        <v>394</v>
      </c>
      <c r="C404" s="2"/>
      <c r="D404" s="48" t="str">
        <f>IF(ISBLANK('IP Rules'!H404),"",'IP Rules'!H404)</f>
        <v/>
      </c>
      <c r="E404" s="52" t="str">
        <f t="shared" si="747"/>
        <v/>
      </c>
      <c r="F404" s="52" t="str">
        <f t="shared" si="748"/>
        <v/>
      </c>
      <c r="G404" s="52" t="str">
        <f t="shared" si="749"/>
        <v/>
      </c>
      <c r="H404" s="52" t="str">
        <f t="shared" si="750"/>
        <v/>
      </c>
      <c r="I404" s="52" t="str">
        <f t="shared" si="751"/>
        <v/>
      </c>
      <c r="J404" s="52" t="str">
        <f t="shared" si="752"/>
        <v/>
      </c>
      <c r="K404" s="52" t="str">
        <f t="shared" si="753"/>
        <v/>
      </c>
      <c r="L404" s="52" t="str">
        <f t="shared" si="754"/>
        <v/>
      </c>
      <c r="M404" s="2"/>
      <c r="N404" s="52" t="str">
        <f t="shared" si="755"/>
        <v/>
      </c>
      <c r="O404" s="2"/>
      <c r="P404" s="103" t="str">
        <f>IF(UPPER('IP Rules'!H404)="ANY","",IF(LEN(TRIM('IP Rules'!J404))=0,"",'IP Rules'!J404))</f>
        <v/>
      </c>
      <c r="Q404" s="7" t="str">
        <f t="shared" si="756"/>
        <v/>
      </c>
      <c r="R404" s="109" t="str">
        <f t="shared" si="757"/>
        <v>MISSING</v>
      </c>
      <c r="S404" s="109" t="str">
        <f t="shared" si="758"/>
        <v>MISSING</v>
      </c>
      <c r="T404" s="109" t="str">
        <f t="shared" si="759"/>
        <v>MISSING</v>
      </c>
      <c r="U404" s="110" t="str">
        <f t="shared" si="760"/>
        <v>ERROR</v>
      </c>
      <c r="V404" s="111" t="str">
        <f t="shared" si="761"/>
        <v>ERROR</v>
      </c>
      <c r="W404" s="111" t="str">
        <f t="shared" si="762"/>
        <v>ERROR</v>
      </c>
      <c r="X404" s="111" t="str">
        <f t="shared" si="763"/>
        <v>ERROR</v>
      </c>
      <c r="Y404" s="109" t="str">
        <f t="shared" si="764"/>
        <v>ERROR</v>
      </c>
      <c r="Z404" s="110" t="str">
        <f t="shared" si="765"/>
        <v>ERROR</v>
      </c>
      <c r="AA404" s="109" t="str">
        <f t="shared" si="766"/>
        <v>ERROR</v>
      </c>
      <c r="AB404" s="109" t="str">
        <f t="shared" si="767"/>
        <v>ERROR</v>
      </c>
      <c r="AC404" s="109" t="str">
        <f t="shared" si="768"/>
        <v>ERROR</v>
      </c>
      <c r="AD404" s="109" t="str">
        <f t="shared" si="769"/>
        <v>ERROR</v>
      </c>
      <c r="AE404" s="110" t="str">
        <f t="shared" si="770"/>
        <v>ERROR</v>
      </c>
      <c r="AF404" s="7" t="str">
        <f t="shared" si="771"/>
        <v/>
      </c>
      <c r="AG404" s="104" t="str">
        <f t="shared" si="772"/>
        <v/>
      </c>
      <c r="AH404" s="104" t="str">
        <f t="shared" si="773"/>
        <v/>
      </c>
      <c r="AI404" s="104" t="str">
        <f t="shared" si="774"/>
        <v/>
      </c>
      <c r="AJ404" s="114" t="str">
        <f>IF(AND(Q404&lt;&gt;"ERROR",UPPER('IP Rules'!D404)="GLOBAL",UPPER(N404)="ANY"),"All_IPs","")</f>
        <v/>
      </c>
      <c r="AK404" s="114" t="str">
        <f>IF(AND(Q404&lt;&gt;"ERROR",UPPER('IP Rules'!D404)="NATIONAL",UPPER(N404)="ANY"),"GRP_ALL_CNSP_SUBNETS","")</f>
        <v/>
      </c>
      <c r="AL404" s="104" t="str">
        <f>IF(LEN(TRIM(D404))=0,"",IF(AND(Q404&lt;&gt;"ERROR",UPPER('IP Rules'!H404)&lt;&gt;"ANY"),AI404&amp;N404&amp;"_"&amp;AG404,""))</f>
        <v/>
      </c>
      <c r="AM404" s="109" t="str">
        <f t="shared" si="775"/>
        <v>FAILED CHECKS</v>
      </c>
      <c r="AN404" s="2"/>
      <c r="AO404" s="62" t="str">
        <f t="shared" si="742"/>
        <v/>
      </c>
      <c r="AP404" s="26"/>
      <c r="AQ404" s="62" t="str">
        <f t="shared" si="776"/>
        <v/>
      </c>
      <c r="AR404" s="26"/>
      <c r="AS404" s="6">
        <f>'IP Rules'!F404</f>
        <v>0</v>
      </c>
      <c r="AT404" s="2"/>
      <c r="AU404" s="6">
        <f t="shared" si="777"/>
        <v>394</v>
      </c>
      <c r="AV404" s="2"/>
      <c r="AW404" s="46" t="str">
        <f>IF(ISBLANK('IP Rules'!L404),"",'IP Rules'!L404)</f>
        <v/>
      </c>
      <c r="AX404" s="2"/>
      <c r="AY404" s="52" t="str">
        <f t="shared" si="778"/>
        <v/>
      </c>
      <c r="AZ404" s="52" t="str">
        <f t="shared" si="779"/>
        <v/>
      </c>
      <c r="BA404" s="52" t="str">
        <f t="shared" si="780"/>
        <v/>
      </c>
      <c r="BB404" s="52" t="str">
        <f t="shared" si="781"/>
        <v/>
      </c>
      <c r="BC404" s="52" t="str">
        <f t="shared" si="782"/>
        <v/>
      </c>
      <c r="BD404" s="52" t="str">
        <f t="shared" si="783"/>
        <v/>
      </c>
      <c r="BE404" s="52" t="str">
        <f t="shared" si="784"/>
        <v/>
      </c>
      <c r="BF404" s="52" t="str">
        <f t="shared" si="785"/>
        <v/>
      </c>
      <c r="BG404" s="52" t="str">
        <f t="shared" si="786"/>
        <v/>
      </c>
      <c r="BH404" s="2"/>
      <c r="BI404" s="103" t="str">
        <f>IF(ISBLANK('IP Rules'!N404),"",'IP Rules'!N404)</f>
        <v/>
      </c>
      <c r="BJ404" s="110" t="str">
        <f t="shared" si="717"/>
        <v/>
      </c>
      <c r="BK404" s="109" t="str">
        <f t="shared" si="718"/>
        <v>MISSING</v>
      </c>
      <c r="BL404" s="109" t="str">
        <f t="shared" si="719"/>
        <v>MISSING</v>
      </c>
      <c r="BM404" s="109" t="str">
        <f t="shared" si="720"/>
        <v>MISSING</v>
      </c>
      <c r="BN404" s="110" t="str">
        <f t="shared" si="721"/>
        <v>ERROR</v>
      </c>
      <c r="BO404" s="111" t="str">
        <f t="shared" si="722"/>
        <v>ERROR</v>
      </c>
      <c r="BP404" s="111" t="str">
        <f t="shared" si="723"/>
        <v>ERROR</v>
      </c>
      <c r="BQ404" s="111" t="str">
        <f t="shared" si="724"/>
        <v>ERROR</v>
      </c>
      <c r="BR404" s="109" t="str">
        <f t="shared" si="725"/>
        <v>ERROR</v>
      </c>
      <c r="BS404" s="110" t="str">
        <f t="shared" si="726"/>
        <v>ERROR</v>
      </c>
      <c r="BT404" s="109" t="str">
        <f t="shared" si="787"/>
        <v>ERROR</v>
      </c>
      <c r="BU404" s="109" t="str">
        <f t="shared" si="788"/>
        <v>ERROR</v>
      </c>
      <c r="BV404" s="109" t="str">
        <f t="shared" si="789"/>
        <v>ERROR</v>
      </c>
      <c r="BW404" s="109" t="str">
        <f t="shared" si="790"/>
        <v>ERROR</v>
      </c>
      <c r="BX404" s="110" t="str">
        <f t="shared" si="727"/>
        <v>ERROR</v>
      </c>
      <c r="BY404" s="110" t="str">
        <f t="shared" si="715"/>
        <v/>
      </c>
      <c r="BZ404" s="117" t="str">
        <f t="shared" si="791"/>
        <v>OK</v>
      </c>
      <c r="CA404" s="104" t="str">
        <f t="shared" si="728"/>
        <v/>
      </c>
      <c r="CB404" s="104" t="str">
        <f t="shared" si="729"/>
        <v/>
      </c>
      <c r="CC404" s="104" t="str">
        <f t="shared" si="730"/>
        <v/>
      </c>
      <c r="CD404" s="109" t="str">
        <f t="shared" si="792"/>
        <v>FAILED CHECKS</v>
      </c>
      <c r="CE404" s="22"/>
      <c r="CF404" s="116" t="str">
        <f t="shared" si="731"/>
        <v>ERROR</v>
      </c>
      <c r="CG404" s="116" t="str">
        <f t="shared" si="732"/>
        <v>-</v>
      </c>
      <c r="CH404" s="116" t="str">
        <f t="shared" si="733"/>
        <v>-</v>
      </c>
      <c r="CI404" s="116" t="str">
        <f t="shared" si="734"/>
        <v>-</v>
      </c>
      <c r="CJ404" s="116">
        <f t="shared" si="793"/>
        <v>0</v>
      </c>
      <c r="CK404" s="116">
        <f t="shared" si="794"/>
        <v>0</v>
      </c>
      <c r="CL404" s="116">
        <f t="shared" si="795"/>
        <v>0</v>
      </c>
      <c r="CM404" s="116">
        <f t="shared" si="796"/>
        <v>0</v>
      </c>
      <c r="CN404" s="116">
        <f t="shared" si="797"/>
        <v>0</v>
      </c>
      <c r="CO404" s="116">
        <f t="shared" si="798"/>
        <v>0</v>
      </c>
      <c r="CP404" s="116">
        <f t="shared" si="799"/>
        <v>0</v>
      </c>
      <c r="CQ404" s="116">
        <f t="shared" si="800"/>
        <v>0</v>
      </c>
      <c r="CR404" s="116">
        <f t="shared" si="801"/>
        <v>0</v>
      </c>
      <c r="CS404" s="116">
        <f t="shared" si="802"/>
        <v>0</v>
      </c>
      <c r="CT404" s="116">
        <f t="shared" si="803"/>
        <v>0</v>
      </c>
      <c r="CU404" s="116">
        <f t="shared" si="804"/>
        <v>0</v>
      </c>
      <c r="CV404" s="116">
        <f t="shared" si="805"/>
        <v>0</v>
      </c>
      <c r="CW404" s="116">
        <f t="shared" si="806"/>
        <v>0</v>
      </c>
      <c r="CX404" s="116">
        <f t="shared" si="807"/>
        <v>0</v>
      </c>
      <c r="CY404" s="116">
        <f t="shared" si="808"/>
        <v>0</v>
      </c>
      <c r="CZ404" s="116">
        <f t="shared" si="809"/>
        <v>0</v>
      </c>
      <c r="DA404" s="116">
        <f t="shared" si="810"/>
        <v>0</v>
      </c>
      <c r="DB404" s="116">
        <f t="shared" si="811"/>
        <v>0</v>
      </c>
      <c r="DC404" s="116">
        <f t="shared" si="812"/>
        <v>0</v>
      </c>
      <c r="DD404" s="116">
        <f t="shared" si="813"/>
        <v>0</v>
      </c>
      <c r="DE404" s="116">
        <f t="shared" si="814"/>
        <v>0</v>
      </c>
      <c r="DF404" s="116">
        <f t="shared" si="815"/>
        <v>0</v>
      </c>
      <c r="DG404" s="116">
        <f t="shared" si="816"/>
        <v>0</v>
      </c>
      <c r="DH404" s="116">
        <f t="shared" si="817"/>
        <v>0</v>
      </c>
      <c r="DI404" s="116">
        <f t="shared" si="818"/>
        <v>0</v>
      </c>
      <c r="DJ404" s="116">
        <f t="shared" si="819"/>
        <v>0</v>
      </c>
      <c r="DK404" s="116">
        <f t="shared" si="820"/>
        <v>0</v>
      </c>
      <c r="DL404" s="116">
        <f t="shared" si="821"/>
        <v>0</v>
      </c>
      <c r="DM404" s="116">
        <f t="shared" si="822"/>
        <v>0</v>
      </c>
      <c r="DN404" s="116">
        <f t="shared" si="823"/>
        <v>0</v>
      </c>
      <c r="DO404" s="116">
        <f t="shared" si="824"/>
        <v>0</v>
      </c>
      <c r="DP404" s="116">
        <f t="shared" si="825"/>
        <v>0</v>
      </c>
      <c r="DQ404" s="116">
        <f t="shared" si="826"/>
        <v>0</v>
      </c>
      <c r="DR404" s="116">
        <f t="shared" si="827"/>
        <v>0</v>
      </c>
      <c r="DS404" s="116">
        <f t="shared" si="828"/>
        <v>0</v>
      </c>
      <c r="DT404" s="116">
        <f t="shared" si="716"/>
        <v>0</v>
      </c>
      <c r="DU404" s="116">
        <f t="shared" si="829"/>
        <v>0</v>
      </c>
      <c r="DV404" s="116">
        <f t="shared" si="735"/>
        <v>0</v>
      </c>
      <c r="DW404" s="116">
        <f t="shared" si="736"/>
        <v>0</v>
      </c>
      <c r="DX404" s="114" t="b">
        <f t="shared" si="743"/>
        <v>0</v>
      </c>
      <c r="DY404" s="116" t="str">
        <f t="shared" si="830"/>
        <v>FAILED CHECKS</v>
      </c>
      <c r="DZ404" s="2"/>
      <c r="EA404" s="105" t="str">
        <f t="shared" si="744"/>
        <v/>
      </c>
      <c r="EB404" s="2"/>
      <c r="EC404" s="105" t="str">
        <f t="shared" si="745"/>
        <v/>
      </c>
      <c r="ED404" s="2"/>
      <c r="EE404" s="105" t="str">
        <f t="shared" si="746"/>
        <v/>
      </c>
      <c r="EF404" s="2"/>
      <c r="EG404" s="6">
        <f t="shared" si="832"/>
        <v>394</v>
      </c>
      <c r="EH404" s="2"/>
      <c r="EI404" s="29" t="str">
        <f>IF(ISBLANK('IP Rules'!P404),"",'IP Rules'!P404)</f>
        <v/>
      </c>
      <c r="EJ404" s="2"/>
      <c r="EK404" s="29" t="str">
        <f>IF(ISBLANK('IP Rules'!R404),"",'IP Rules'!R404)</f>
        <v/>
      </c>
      <c r="EL404" s="2"/>
      <c r="EM404" s="29" t="str">
        <f>IF(ISBLANK('IP Rules'!T404),"",'IP Rules'!T404)</f>
        <v/>
      </c>
      <c r="EN404" s="2"/>
      <c r="EO404" s="7" t="str">
        <f t="shared" si="737"/>
        <v>NO</v>
      </c>
      <c r="EP404" s="7" t="str">
        <f t="shared" si="738"/>
        <v>NO</v>
      </c>
      <c r="EQ404" s="7" t="str">
        <f t="shared" si="739"/>
        <v/>
      </c>
      <c r="ER404" s="7" t="str">
        <f t="shared" si="740"/>
        <v/>
      </c>
      <c r="ES404" s="7" t="str">
        <f>IF(AND(ISNUMBER('IP Rules'!R404),'IP Rules'!R404&gt;=0,'IP Rules'!R404&lt;=65535),"GOOD","BAD")</f>
        <v>BAD</v>
      </c>
      <c r="ET404" s="7" t="str">
        <f>IF(OR(AND(ISNUMBER('IP Rules'!T404),'IP Rules'!T404&gt;=1,'IP Rules'!T404&lt;=65535,'IP Rules'!R404&lt;'IP Rules'!T404),'IP Rules'!T404=""),"GOOD","BAD")</f>
        <v>GOOD</v>
      </c>
      <c r="EU404" s="9" t="str">
        <f t="shared" si="741"/>
        <v/>
      </c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</row>
    <row r="405" spans="1:211" ht="15.75" thickBot="1">
      <c r="A405" s="2"/>
      <c r="B405" s="6">
        <f t="shared" si="831"/>
        <v>395</v>
      </c>
      <c r="C405" s="2"/>
      <c r="D405" s="48" t="str">
        <f>IF(ISBLANK('IP Rules'!H405),"",'IP Rules'!H405)</f>
        <v/>
      </c>
      <c r="E405" s="52" t="str">
        <f t="shared" si="747"/>
        <v/>
      </c>
      <c r="F405" s="52" t="str">
        <f t="shared" si="748"/>
        <v/>
      </c>
      <c r="G405" s="52" t="str">
        <f t="shared" si="749"/>
        <v/>
      </c>
      <c r="H405" s="52" t="str">
        <f t="shared" si="750"/>
        <v/>
      </c>
      <c r="I405" s="52" t="str">
        <f t="shared" si="751"/>
        <v/>
      </c>
      <c r="J405" s="52" t="str">
        <f t="shared" si="752"/>
        <v/>
      </c>
      <c r="K405" s="52" t="str">
        <f t="shared" si="753"/>
        <v/>
      </c>
      <c r="L405" s="52" t="str">
        <f t="shared" si="754"/>
        <v/>
      </c>
      <c r="M405" s="2"/>
      <c r="N405" s="52" t="str">
        <f t="shared" si="755"/>
        <v/>
      </c>
      <c r="O405" s="2"/>
      <c r="P405" s="103" t="str">
        <f>IF(UPPER('IP Rules'!H405)="ANY","",IF(LEN(TRIM('IP Rules'!J405))=0,"",'IP Rules'!J405))</f>
        <v/>
      </c>
      <c r="Q405" s="7" t="str">
        <f t="shared" si="756"/>
        <v/>
      </c>
      <c r="R405" s="109" t="str">
        <f t="shared" si="757"/>
        <v>MISSING</v>
      </c>
      <c r="S405" s="109" t="str">
        <f t="shared" si="758"/>
        <v>MISSING</v>
      </c>
      <c r="T405" s="109" t="str">
        <f t="shared" si="759"/>
        <v>MISSING</v>
      </c>
      <c r="U405" s="110" t="str">
        <f t="shared" si="760"/>
        <v>ERROR</v>
      </c>
      <c r="V405" s="111" t="str">
        <f t="shared" si="761"/>
        <v>ERROR</v>
      </c>
      <c r="W405" s="111" t="str">
        <f t="shared" si="762"/>
        <v>ERROR</v>
      </c>
      <c r="X405" s="111" t="str">
        <f t="shared" si="763"/>
        <v>ERROR</v>
      </c>
      <c r="Y405" s="109" t="str">
        <f t="shared" si="764"/>
        <v>ERROR</v>
      </c>
      <c r="Z405" s="110" t="str">
        <f t="shared" si="765"/>
        <v>ERROR</v>
      </c>
      <c r="AA405" s="109" t="str">
        <f t="shared" si="766"/>
        <v>ERROR</v>
      </c>
      <c r="AB405" s="109" t="str">
        <f t="shared" si="767"/>
        <v>ERROR</v>
      </c>
      <c r="AC405" s="109" t="str">
        <f t="shared" si="768"/>
        <v>ERROR</v>
      </c>
      <c r="AD405" s="109" t="str">
        <f t="shared" si="769"/>
        <v>ERROR</v>
      </c>
      <c r="AE405" s="110" t="str">
        <f t="shared" si="770"/>
        <v>ERROR</v>
      </c>
      <c r="AF405" s="7" t="str">
        <f t="shared" si="771"/>
        <v/>
      </c>
      <c r="AG405" s="104" t="str">
        <f t="shared" si="772"/>
        <v/>
      </c>
      <c r="AH405" s="104" t="str">
        <f t="shared" si="773"/>
        <v/>
      </c>
      <c r="AI405" s="104" t="str">
        <f t="shared" si="774"/>
        <v/>
      </c>
      <c r="AJ405" s="114" t="str">
        <f>IF(AND(Q405&lt;&gt;"ERROR",UPPER('IP Rules'!D405)="GLOBAL",UPPER(N405)="ANY"),"All_IPs","")</f>
        <v/>
      </c>
      <c r="AK405" s="114" t="str">
        <f>IF(AND(Q405&lt;&gt;"ERROR",UPPER('IP Rules'!D405)="NATIONAL",UPPER(N405)="ANY"),"GRP_ALL_CNSP_SUBNETS","")</f>
        <v/>
      </c>
      <c r="AL405" s="104" t="str">
        <f>IF(LEN(TRIM(D405))=0,"",IF(AND(Q405&lt;&gt;"ERROR",UPPER('IP Rules'!H405)&lt;&gt;"ANY"),AI405&amp;N405&amp;"_"&amp;AG405,""))</f>
        <v/>
      </c>
      <c r="AM405" s="109" t="str">
        <f t="shared" si="775"/>
        <v>FAILED CHECKS</v>
      </c>
      <c r="AN405" s="2"/>
      <c r="AO405" s="62" t="str">
        <f t="shared" si="742"/>
        <v/>
      </c>
      <c r="AP405" s="26"/>
      <c r="AQ405" s="62" t="str">
        <f t="shared" si="776"/>
        <v/>
      </c>
      <c r="AR405" s="26"/>
      <c r="AS405" s="6">
        <f>'IP Rules'!F405</f>
        <v>0</v>
      </c>
      <c r="AT405" s="2"/>
      <c r="AU405" s="6">
        <f t="shared" si="777"/>
        <v>395</v>
      </c>
      <c r="AV405" s="2"/>
      <c r="AW405" s="46" t="str">
        <f>IF(ISBLANK('IP Rules'!L405),"",'IP Rules'!L405)</f>
        <v/>
      </c>
      <c r="AX405" s="2"/>
      <c r="AY405" s="52" t="str">
        <f t="shared" si="778"/>
        <v/>
      </c>
      <c r="AZ405" s="52" t="str">
        <f t="shared" si="779"/>
        <v/>
      </c>
      <c r="BA405" s="52" t="str">
        <f t="shared" si="780"/>
        <v/>
      </c>
      <c r="BB405" s="52" t="str">
        <f t="shared" si="781"/>
        <v/>
      </c>
      <c r="BC405" s="52" t="str">
        <f t="shared" si="782"/>
        <v/>
      </c>
      <c r="BD405" s="52" t="str">
        <f t="shared" si="783"/>
        <v/>
      </c>
      <c r="BE405" s="52" t="str">
        <f t="shared" si="784"/>
        <v/>
      </c>
      <c r="BF405" s="52" t="str">
        <f t="shared" si="785"/>
        <v/>
      </c>
      <c r="BG405" s="52" t="str">
        <f t="shared" si="786"/>
        <v/>
      </c>
      <c r="BH405" s="2"/>
      <c r="BI405" s="103" t="str">
        <f>IF(ISBLANK('IP Rules'!N405),"",'IP Rules'!N405)</f>
        <v/>
      </c>
      <c r="BJ405" s="110" t="str">
        <f t="shared" si="717"/>
        <v/>
      </c>
      <c r="BK405" s="109" t="str">
        <f t="shared" si="718"/>
        <v>MISSING</v>
      </c>
      <c r="BL405" s="109" t="str">
        <f t="shared" si="719"/>
        <v>MISSING</v>
      </c>
      <c r="BM405" s="109" t="str">
        <f t="shared" si="720"/>
        <v>MISSING</v>
      </c>
      <c r="BN405" s="110" t="str">
        <f t="shared" si="721"/>
        <v>ERROR</v>
      </c>
      <c r="BO405" s="111" t="str">
        <f t="shared" si="722"/>
        <v>ERROR</v>
      </c>
      <c r="BP405" s="111" t="str">
        <f t="shared" si="723"/>
        <v>ERROR</v>
      </c>
      <c r="BQ405" s="111" t="str">
        <f t="shared" si="724"/>
        <v>ERROR</v>
      </c>
      <c r="BR405" s="109" t="str">
        <f t="shared" si="725"/>
        <v>ERROR</v>
      </c>
      <c r="BS405" s="110" t="str">
        <f t="shared" si="726"/>
        <v>ERROR</v>
      </c>
      <c r="BT405" s="109" t="str">
        <f t="shared" si="787"/>
        <v>ERROR</v>
      </c>
      <c r="BU405" s="109" t="str">
        <f t="shared" si="788"/>
        <v>ERROR</v>
      </c>
      <c r="BV405" s="109" t="str">
        <f t="shared" si="789"/>
        <v>ERROR</v>
      </c>
      <c r="BW405" s="109" t="str">
        <f t="shared" si="790"/>
        <v>ERROR</v>
      </c>
      <c r="BX405" s="110" t="str">
        <f t="shared" si="727"/>
        <v>ERROR</v>
      </c>
      <c r="BY405" s="110" t="str">
        <f t="shared" si="715"/>
        <v/>
      </c>
      <c r="BZ405" s="117" t="str">
        <f t="shared" si="791"/>
        <v>OK</v>
      </c>
      <c r="CA405" s="104" t="str">
        <f t="shared" si="728"/>
        <v/>
      </c>
      <c r="CB405" s="104" t="str">
        <f t="shared" si="729"/>
        <v/>
      </c>
      <c r="CC405" s="104" t="str">
        <f t="shared" si="730"/>
        <v/>
      </c>
      <c r="CD405" s="109" t="str">
        <f t="shared" si="792"/>
        <v>FAILED CHECKS</v>
      </c>
      <c r="CE405" s="22"/>
      <c r="CF405" s="116" t="str">
        <f t="shared" si="731"/>
        <v>ERROR</v>
      </c>
      <c r="CG405" s="116" t="str">
        <f t="shared" si="732"/>
        <v>-</v>
      </c>
      <c r="CH405" s="116" t="str">
        <f t="shared" si="733"/>
        <v>-</v>
      </c>
      <c r="CI405" s="116" t="str">
        <f t="shared" si="734"/>
        <v>-</v>
      </c>
      <c r="CJ405" s="116">
        <f t="shared" si="793"/>
        <v>0</v>
      </c>
      <c r="CK405" s="116">
        <f t="shared" si="794"/>
        <v>0</v>
      </c>
      <c r="CL405" s="116">
        <f t="shared" si="795"/>
        <v>0</v>
      </c>
      <c r="CM405" s="116">
        <f t="shared" si="796"/>
        <v>0</v>
      </c>
      <c r="CN405" s="116">
        <f t="shared" si="797"/>
        <v>0</v>
      </c>
      <c r="CO405" s="116">
        <f t="shared" si="798"/>
        <v>0</v>
      </c>
      <c r="CP405" s="116">
        <f t="shared" si="799"/>
        <v>0</v>
      </c>
      <c r="CQ405" s="116">
        <f t="shared" si="800"/>
        <v>0</v>
      </c>
      <c r="CR405" s="116">
        <f t="shared" si="801"/>
        <v>0</v>
      </c>
      <c r="CS405" s="116">
        <f t="shared" si="802"/>
        <v>0</v>
      </c>
      <c r="CT405" s="116">
        <f t="shared" si="803"/>
        <v>0</v>
      </c>
      <c r="CU405" s="116">
        <f t="shared" si="804"/>
        <v>0</v>
      </c>
      <c r="CV405" s="116">
        <f t="shared" si="805"/>
        <v>0</v>
      </c>
      <c r="CW405" s="116">
        <f t="shared" si="806"/>
        <v>0</v>
      </c>
      <c r="CX405" s="116">
        <f t="shared" si="807"/>
        <v>0</v>
      </c>
      <c r="CY405" s="116">
        <f t="shared" si="808"/>
        <v>0</v>
      </c>
      <c r="CZ405" s="116">
        <f t="shared" si="809"/>
        <v>0</v>
      </c>
      <c r="DA405" s="116">
        <f t="shared" si="810"/>
        <v>0</v>
      </c>
      <c r="DB405" s="116">
        <f t="shared" si="811"/>
        <v>0</v>
      </c>
      <c r="DC405" s="116">
        <f t="shared" si="812"/>
        <v>0</v>
      </c>
      <c r="DD405" s="116">
        <f t="shared" si="813"/>
        <v>0</v>
      </c>
      <c r="DE405" s="116">
        <f t="shared" si="814"/>
        <v>0</v>
      </c>
      <c r="DF405" s="116">
        <f t="shared" si="815"/>
        <v>0</v>
      </c>
      <c r="DG405" s="116">
        <f t="shared" si="816"/>
        <v>0</v>
      </c>
      <c r="DH405" s="116">
        <f t="shared" si="817"/>
        <v>0</v>
      </c>
      <c r="DI405" s="116">
        <f t="shared" si="818"/>
        <v>0</v>
      </c>
      <c r="DJ405" s="116">
        <f t="shared" si="819"/>
        <v>0</v>
      </c>
      <c r="DK405" s="116">
        <f t="shared" si="820"/>
        <v>0</v>
      </c>
      <c r="DL405" s="116">
        <f t="shared" si="821"/>
        <v>0</v>
      </c>
      <c r="DM405" s="116">
        <f t="shared" si="822"/>
        <v>0</v>
      </c>
      <c r="DN405" s="116">
        <f t="shared" si="823"/>
        <v>0</v>
      </c>
      <c r="DO405" s="116">
        <f t="shared" si="824"/>
        <v>0</v>
      </c>
      <c r="DP405" s="116">
        <f t="shared" si="825"/>
        <v>0</v>
      </c>
      <c r="DQ405" s="116">
        <f t="shared" si="826"/>
        <v>0</v>
      </c>
      <c r="DR405" s="116">
        <f t="shared" si="827"/>
        <v>0</v>
      </c>
      <c r="DS405" s="116">
        <f t="shared" si="828"/>
        <v>0</v>
      </c>
      <c r="DT405" s="116">
        <f t="shared" si="716"/>
        <v>0</v>
      </c>
      <c r="DU405" s="116">
        <f t="shared" si="829"/>
        <v>0</v>
      </c>
      <c r="DV405" s="116">
        <f t="shared" si="735"/>
        <v>0</v>
      </c>
      <c r="DW405" s="116">
        <f t="shared" si="736"/>
        <v>0</v>
      </c>
      <c r="DX405" s="114" t="b">
        <f t="shared" si="743"/>
        <v>0</v>
      </c>
      <c r="DY405" s="116" t="str">
        <f t="shared" si="830"/>
        <v>FAILED CHECKS</v>
      </c>
      <c r="DZ405" s="2"/>
      <c r="EA405" s="105" t="str">
        <f t="shared" si="744"/>
        <v/>
      </c>
      <c r="EB405" s="2"/>
      <c r="EC405" s="105" t="str">
        <f t="shared" si="745"/>
        <v/>
      </c>
      <c r="ED405" s="2"/>
      <c r="EE405" s="105" t="str">
        <f t="shared" si="746"/>
        <v/>
      </c>
      <c r="EF405" s="2"/>
      <c r="EG405" s="6">
        <f t="shared" si="832"/>
        <v>395</v>
      </c>
      <c r="EH405" s="2"/>
      <c r="EI405" s="29" t="str">
        <f>IF(ISBLANK('IP Rules'!P405),"",'IP Rules'!P405)</f>
        <v/>
      </c>
      <c r="EJ405" s="2"/>
      <c r="EK405" s="29" t="str">
        <f>IF(ISBLANK('IP Rules'!R405),"",'IP Rules'!R405)</f>
        <v/>
      </c>
      <c r="EL405" s="2"/>
      <c r="EM405" s="29" t="str">
        <f>IF(ISBLANK('IP Rules'!T405),"",'IP Rules'!T405)</f>
        <v/>
      </c>
      <c r="EN405" s="2"/>
      <c r="EO405" s="7" t="str">
        <f t="shared" si="737"/>
        <v>NO</v>
      </c>
      <c r="EP405" s="7" t="str">
        <f t="shared" si="738"/>
        <v>NO</v>
      </c>
      <c r="EQ405" s="7" t="str">
        <f t="shared" si="739"/>
        <v/>
      </c>
      <c r="ER405" s="7" t="str">
        <f t="shared" si="740"/>
        <v/>
      </c>
      <c r="ES405" s="7" t="str">
        <f>IF(AND(ISNUMBER('IP Rules'!R405),'IP Rules'!R405&gt;=0,'IP Rules'!R405&lt;=65535),"GOOD","BAD")</f>
        <v>BAD</v>
      </c>
      <c r="ET405" s="7" t="str">
        <f>IF(OR(AND(ISNUMBER('IP Rules'!T405),'IP Rules'!T405&gt;=1,'IP Rules'!T405&lt;=65535,'IP Rules'!R405&lt;'IP Rules'!T405),'IP Rules'!T405=""),"GOOD","BAD")</f>
        <v>GOOD</v>
      </c>
      <c r="EU405" s="9" t="str">
        <f t="shared" si="741"/>
        <v/>
      </c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</row>
    <row r="406" spans="1:211" ht="15.75" thickBot="1">
      <c r="A406" s="2"/>
      <c r="B406" s="6">
        <f t="shared" si="831"/>
        <v>396</v>
      </c>
      <c r="C406" s="2"/>
      <c r="D406" s="48" t="str">
        <f>IF(ISBLANK('IP Rules'!H406),"",'IP Rules'!H406)</f>
        <v/>
      </c>
      <c r="E406" s="52" t="str">
        <f t="shared" si="747"/>
        <v/>
      </c>
      <c r="F406" s="52" t="str">
        <f t="shared" si="748"/>
        <v/>
      </c>
      <c r="G406" s="52" t="str">
        <f t="shared" si="749"/>
        <v/>
      </c>
      <c r="H406" s="52" t="str">
        <f t="shared" si="750"/>
        <v/>
      </c>
      <c r="I406" s="52" t="str">
        <f t="shared" si="751"/>
        <v/>
      </c>
      <c r="J406" s="52" t="str">
        <f t="shared" si="752"/>
        <v/>
      </c>
      <c r="K406" s="52" t="str">
        <f t="shared" si="753"/>
        <v/>
      </c>
      <c r="L406" s="52" t="str">
        <f t="shared" si="754"/>
        <v/>
      </c>
      <c r="M406" s="2"/>
      <c r="N406" s="52" t="str">
        <f t="shared" si="755"/>
        <v/>
      </c>
      <c r="O406" s="2"/>
      <c r="P406" s="103" t="str">
        <f>IF(UPPER('IP Rules'!H406)="ANY","",IF(LEN(TRIM('IP Rules'!J406))=0,"",'IP Rules'!J406))</f>
        <v/>
      </c>
      <c r="Q406" s="7" t="str">
        <f t="shared" si="756"/>
        <v/>
      </c>
      <c r="R406" s="109" t="str">
        <f t="shared" si="757"/>
        <v>MISSING</v>
      </c>
      <c r="S406" s="109" t="str">
        <f t="shared" si="758"/>
        <v>MISSING</v>
      </c>
      <c r="T406" s="109" t="str">
        <f t="shared" si="759"/>
        <v>MISSING</v>
      </c>
      <c r="U406" s="110" t="str">
        <f t="shared" si="760"/>
        <v>ERROR</v>
      </c>
      <c r="V406" s="111" t="str">
        <f t="shared" si="761"/>
        <v>ERROR</v>
      </c>
      <c r="W406" s="111" t="str">
        <f t="shared" si="762"/>
        <v>ERROR</v>
      </c>
      <c r="X406" s="111" t="str">
        <f t="shared" si="763"/>
        <v>ERROR</v>
      </c>
      <c r="Y406" s="109" t="str">
        <f t="shared" si="764"/>
        <v>ERROR</v>
      </c>
      <c r="Z406" s="110" t="str">
        <f t="shared" si="765"/>
        <v>ERROR</v>
      </c>
      <c r="AA406" s="109" t="str">
        <f t="shared" si="766"/>
        <v>ERROR</v>
      </c>
      <c r="AB406" s="109" t="str">
        <f t="shared" si="767"/>
        <v>ERROR</v>
      </c>
      <c r="AC406" s="109" t="str">
        <f t="shared" si="768"/>
        <v>ERROR</v>
      </c>
      <c r="AD406" s="109" t="str">
        <f t="shared" si="769"/>
        <v>ERROR</v>
      </c>
      <c r="AE406" s="110" t="str">
        <f t="shared" si="770"/>
        <v>ERROR</v>
      </c>
      <c r="AF406" s="7" t="str">
        <f t="shared" si="771"/>
        <v/>
      </c>
      <c r="AG406" s="104" t="str">
        <f t="shared" si="772"/>
        <v/>
      </c>
      <c r="AH406" s="104" t="str">
        <f t="shared" si="773"/>
        <v/>
      </c>
      <c r="AI406" s="104" t="str">
        <f t="shared" si="774"/>
        <v/>
      </c>
      <c r="AJ406" s="114" t="str">
        <f>IF(AND(Q406&lt;&gt;"ERROR",UPPER('IP Rules'!D406)="GLOBAL",UPPER(N406)="ANY"),"All_IPs","")</f>
        <v/>
      </c>
      <c r="AK406" s="114" t="str">
        <f>IF(AND(Q406&lt;&gt;"ERROR",UPPER('IP Rules'!D406)="NATIONAL",UPPER(N406)="ANY"),"GRP_ALL_CNSP_SUBNETS","")</f>
        <v/>
      </c>
      <c r="AL406" s="104" t="str">
        <f>IF(LEN(TRIM(D406))=0,"",IF(AND(Q406&lt;&gt;"ERROR",UPPER('IP Rules'!H406)&lt;&gt;"ANY"),AI406&amp;N406&amp;"_"&amp;AG406,""))</f>
        <v/>
      </c>
      <c r="AM406" s="109" t="str">
        <f t="shared" si="775"/>
        <v>FAILED CHECKS</v>
      </c>
      <c r="AN406" s="2"/>
      <c r="AO406" s="62" t="str">
        <f t="shared" si="742"/>
        <v/>
      </c>
      <c r="AP406" s="26"/>
      <c r="AQ406" s="62" t="str">
        <f t="shared" si="776"/>
        <v/>
      </c>
      <c r="AR406" s="26"/>
      <c r="AS406" s="6">
        <f>'IP Rules'!F406</f>
        <v>0</v>
      </c>
      <c r="AT406" s="2"/>
      <c r="AU406" s="6">
        <f t="shared" si="777"/>
        <v>396</v>
      </c>
      <c r="AV406" s="2"/>
      <c r="AW406" s="46" t="str">
        <f>IF(ISBLANK('IP Rules'!L406),"",'IP Rules'!L406)</f>
        <v/>
      </c>
      <c r="AX406" s="2"/>
      <c r="AY406" s="52" t="str">
        <f t="shared" si="778"/>
        <v/>
      </c>
      <c r="AZ406" s="52" t="str">
        <f t="shared" si="779"/>
        <v/>
      </c>
      <c r="BA406" s="52" t="str">
        <f t="shared" si="780"/>
        <v/>
      </c>
      <c r="BB406" s="52" t="str">
        <f t="shared" si="781"/>
        <v/>
      </c>
      <c r="BC406" s="52" t="str">
        <f t="shared" si="782"/>
        <v/>
      </c>
      <c r="BD406" s="52" t="str">
        <f t="shared" si="783"/>
        <v/>
      </c>
      <c r="BE406" s="52" t="str">
        <f t="shared" si="784"/>
        <v/>
      </c>
      <c r="BF406" s="52" t="str">
        <f t="shared" si="785"/>
        <v/>
      </c>
      <c r="BG406" s="52" t="str">
        <f t="shared" si="786"/>
        <v/>
      </c>
      <c r="BH406" s="2"/>
      <c r="BI406" s="103" t="str">
        <f>IF(ISBLANK('IP Rules'!N406),"",'IP Rules'!N406)</f>
        <v/>
      </c>
      <c r="BJ406" s="110" t="str">
        <f t="shared" si="717"/>
        <v/>
      </c>
      <c r="BK406" s="109" t="str">
        <f t="shared" si="718"/>
        <v>MISSING</v>
      </c>
      <c r="BL406" s="109" t="str">
        <f t="shared" si="719"/>
        <v>MISSING</v>
      </c>
      <c r="BM406" s="109" t="str">
        <f t="shared" si="720"/>
        <v>MISSING</v>
      </c>
      <c r="BN406" s="110" t="str">
        <f t="shared" si="721"/>
        <v>ERROR</v>
      </c>
      <c r="BO406" s="111" t="str">
        <f t="shared" si="722"/>
        <v>ERROR</v>
      </c>
      <c r="BP406" s="111" t="str">
        <f t="shared" si="723"/>
        <v>ERROR</v>
      </c>
      <c r="BQ406" s="111" t="str">
        <f t="shared" si="724"/>
        <v>ERROR</v>
      </c>
      <c r="BR406" s="109" t="str">
        <f t="shared" si="725"/>
        <v>ERROR</v>
      </c>
      <c r="BS406" s="110" t="str">
        <f t="shared" si="726"/>
        <v>ERROR</v>
      </c>
      <c r="BT406" s="109" t="str">
        <f t="shared" si="787"/>
        <v>ERROR</v>
      </c>
      <c r="BU406" s="109" t="str">
        <f t="shared" si="788"/>
        <v>ERROR</v>
      </c>
      <c r="BV406" s="109" t="str">
        <f t="shared" si="789"/>
        <v>ERROR</v>
      </c>
      <c r="BW406" s="109" t="str">
        <f t="shared" si="790"/>
        <v>ERROR</v>
      </c>
      <c r="BX406" s="110" t="str">
        <f t="shared" si="727"/>
        <v>ERROR</v>
      </c>
      <c r="BY406" s="110" t="str">
        <f t="shared" si="715"/>
        <v/>
      </c>
      <c r="BZ406" s="117" t="str">
        <f t="shared" si="791"/>
        <v>OK</v>
      </c>
      <c r="CA406" s="104" t="str">
        <f t="shared" si="728"/>
        <v/>
      </c>
      <c r="CB406" s="104" t="str">
        <f t="shared" si="729"/>
        <v/>
      </c>
      <c r="CC406" s="104" t="str">
        <f t="shared" si="730"/>
        <v/>
      </c>
      <c r="CD406" s="109" t="str">
        <f t="shared" si="792"/>
        <v>FAILED CHECKS</v>
      </c>
      <c r="CE406" s="22"/>
      <c r="CF406" s="116" t="str">
        <f t="shared" si="731"/>
        <v>ERROR</v>
      </c>
      <c r="CG406" s="116" t="str">
        <f t="shared" si="732"/>
        <v>-</v>
      </c>
      <c r="CH406" s="116" t="str">
        <f t="shared" si="733"/>
        <v>-</v>
      </c>
      <c r="CI406" s="116" t="str">
        <f t="shared" si="734"/>
        <v>-</v>
      </c>
      <c r="CJ406" s="116">
        <f t="shared" si="793"/>
        <v>0</v>
      </c>
      <c r="CK406" s="116">
        <f t="shared" si="794"/>
        <v>0</v>
      </c>
      <c r="CL406" s="116">
        <f t="shared" si="795"/>
        <v>0</v>
      </c>
      <c r="CM406" s="116">
        <f t="shared" si="796"/>
        <v>0</v>
      </c>
      <c r="CN406" s="116">
        <f t="shared" si="797"/>
        <v>0</v>
      </c>
      <c r="CO406" s="116">
        <f t="shared" si="798"/>
        <v>0</v>
      </c>
      <c r="CP406" s="116">
        <f t="shared" si="799"/>
        <v>0</v>
      </c>
      <c r="CQ406" s="116">
        <f t="shared" si="800"/>
        <v>0</v>
      </c>
      <c r="CR406" s="116">
        <f t="shared" si="801"/>
        <v>0</v>
      </c>
      <c r="CS406" s="116">
        <f t="shared" si="802"/>
        <v>0</v>
      </c>
      <c r="CT406" s="116">
        <f t="shared" si="803"/>
        <v>0</v>
      </c>
      <c r="CU406" s="116">
        <f t="shared" si="804"/>
        <v>0</v>
      </c>
      <c r="CV406" s="116">
        <f t="shared" si="805"/>
        <v>0</v>
      </c>
      <c r="CW406" s="116">
        <f t="shared" si="806"/>
        <v>0</v>
      </c>
      <c r="CX406" s="116">
        <f t="shared" si="807"/>
        <v>0</v>
      </c>
      <c r="CY406" s="116">
        <f t="shared" si="808"/>
        <v>0</v>
      </c>
      <c r="CZ406" s="116">
        <f t="shared" si="809"/>
        <v>0</v>
      </c>
      <c r="DA406" s="116">
        <f t="shared" si="810"/>
        <v>0</v>
      </c>
      <c r="DB406" s="116">
        <f t="shared" si="811"/>
        <v>0</v>
      </c>
      <c r="DC406" s="116">
        <f t="shared" si="812"/>
        <v>0</v>
      </c>
      <c r="DD406" s="116">
        <f t="shared" si="813"/>
        <v>0</v>
      </c>
      <c r="DE406" s="116">
        <f t="shared" si="814"/>
        <v>0</v>
      </c>
      <c r="DF406" s="116">
        <f t="shared" si="815"/>
        <v>0</v>
      </c>
      <c r="DG406" s="116">
        <f t="shared" si="816"/>
        <v>0</v>
      </c>
      <c r="DH406" s="116">
        <f t="shared" si="817"/>
        <v>0</v>
      </c>
      <c r="DI406" s="116">
        <f t="shared" si="818"/>
        <v>0</v>
      </c>
      <c r="DJ406" s="116">
        <f t="shared" si="819"/>
        <v>0</v>
      </c>
      <c r="DK406" s="116">
        <f t="shared" si="820"/>
        <v>0</v>
      </c>
      <c r="DL406" s="116">
        <f t="shared" si="821"/>
        <v>0</v>
      </c>
      <c r="DM406" s="116">
        <f t="shared" si="822"/>
        <v>0</v>
      </c>
      <c r="DN406" s="116">
        <f t="shared" si="823"/>
        <v>0</v>
      </c>
      <c r="DO406" s="116">
        <f t="shared" si="824"/>
        <v>0</v>
      </c>
      <c r="DP406" s="116">
        <f t="shared" si="825"/>
        <v>0</v>
      </c>
      <c r="DQ406" s="116">
        <f t="shared" si="826"/>
        <v>0</v>
      </c>
      <c r="DR406" s="116">
        <f t="shared" si="827"/>
        <v>0</v>
      </c>
      <c r="DS406" s="116">
        <f t="shared" si="828"/>
        <v>0</v>
      </c>
      <c r="DT406" s="116">
        <f t="shared" si="716"/>
        <v>0</v>
      </c>
      <c r="DU406" s="116">
        <f t="shared" si="829"/>
        <v>0</v>
      </c>
      <c r="DV406" s="116">
        <f t="shared" si="735"/>
        <v>0</v>
      </c>
      <c r="DW406" s="116">
        <f t="shared" si="736"/>
        <v>0</v>
      </c>
      <c r="DX406" s="114" t="b">
        <f t="shared" si="743"/>
        <v>0</v>
      </c>
      <c r="DY406" s="116" t="str">
        <f t="shared" si="830"/>
        <v>FAILED CHECKS</v>
      </c>
      <c r="DZ406" s="2"/>
      <c r="EA406" s="105" t="str">
        <f t="shared" si="744"/>
        <v/>
      </c>
      <c r="EB406" s="2"/>
      <c r="EC406" s="105" t="str">
        <f t="shared" si="745"/>
        <v/>
      </c>
      <c r="ED406" s="2"/>
      <c r="EE406" s="105" t="str">
        <f t="shared" si="746"/>
        <v/>
      </c>
      <c r="EF406" s="2"/>
      <c r="EG406" s="6">
        <f t="shared" si="832"/>
        <v>396</v>
      </c>
      <c r="EH406" s="2"/>
      <c r="EI406" s="29" t="str">
        <f>IF(ISBLANK('IP Rules'!P406),"",'IP Rules'!P406)</f>
        <v/>
      </c>
      <c r="EJ406" s="2"/>
      <c r="EK406" s="29" t="str">
        <f>IF(ISBLANK('IP Rules'!R406),"",'IP Rules'!R406)</f>
        <v/>
      </c>
      <c r="EL406" s="2"/>
      <c r="EM406" s="29" t="str">
        <f>IF(ISBLANK('IP Rules'!T406),"",'IP Rules'!T406)</f>
        <v/>
      </c>
      <c r="EN406" s="2"/>
      <c r="EO406" s="7" t="str">
        <f t="shared" si="737"/>
        <v>NO</v>
      </c>
      <c r="EP406" s="7" t="str">
        <f t="shared" si="738"/>
        <v>NO</v>
      </c>
      <c r="EQ406" s="7" t="str">
        <f t="shared" si="739"/>
        <v/>
      </c>
      <c r="ER406" s="7" t="str">
        <f t="shared" si="740"/>
        <v/>
      </c>
      <c r="ES406" s="7" t="str">
        <f>IF(AND(ISNUMBER('IP Rules'!R406),'IP Rules'!R406&gt;=0,'IP Rules'!R406&lt;=65535),"GOOD","BAD")</f>
        <v>BAD</v>
      </c>
      <c r="ET406" s="7" t="str">
        <f>IF(OR(AND(ISNUMBER('IP Rules'!T406),'IP Rules'!T406&gt;=1,'IP Rules'!T406&lt;=65535,'IP Rules'!R406&lt;'IP Rules'!T406),'IP Rules'!T406=""),"GOOD","BAD")</f>
        <v>GOOD</v>
      </c>
      <c r="EU406" s="9" t="str">
        <f t="shared" si="741"/>
        <v/>
      </c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</row>
    <row r="407" spans="1:211" ht="15.75" thickBot="1">
      <c r="A407" s="2"/>
      <c r="B407" s="6">
        <f t="shared" si="831"/>
        <v>397</v>
      </c>
      <c r="C407" s="2"/>
      <c r="D407" s="48" t="str">
        <f>IF(ISBLANK('IP Rules'!H407),"",'IP Rules'!H407)</f>
        <v/>
      </c>
      <c r="E407" s="52" t="str">
        <f t="shared" si="747"/>
        <v/>
      </c>
      <c r="F407" s="52" t="str">
        <f t="shared" si="748"/>
        <v/>
      </c>
      <c r="G407" s="52" t="str">
        <f t="shared" si="749"/>
        <v/>
      </c>
      <c r="H407" s="52" t="str">
        <f t="shared" si="750"/>
        <v/>
      </c>
      <c r="I407" s="52" t="str">
        <f t="shared" si="751"/>
        <v/>
      </c>
      <c r="J407" s="52" t="str">
        <f t="shared" si="752"/>
        <v/>
      </c>
      <c r="K407" s="52" t="str">
        <f t="shared" si="753"/>
        <v/>
      </c>
      <c r="L407" s="52" t="str">
        <f t="shared" si="754"/>
        <v/>
      </c>
      <c r="M407" s="2"/>
      <c r="N407" s="52" t="str">
        <f t="shared" si="755"/>
        <v/>
      </c>
      <c r="O407" s="2"/>
      <c r="P407" s="103" t="str">
        <f>IF(UPPER('IP Rules'!H407)="ANY","",IF(LEN(TRIM('IP Rules'!J407))=0,"",'IP Rules'!J407))</f>
        <v/>
      </c>
      <c r="Q407" s="7" t="str">
        <f t="shared" si="756"/>
        <v/>
      </c>
      <c r="R407" s="109" t="str">
        <f t="shared" si="757"/>
        <v>MISSING</v>
      </c>
      <c r="S407" s="109" t="str">
        <f t="shared" si="758"/>
        <v>MISSING</v>
      </c>
      <c r="T407" s="109" t="str">
        <f t="shared" si="759"/>
        <v>MISSING</v>
      </c>
      <c r="U407" s="110" t="str">
        <f t="shared" si="760"/>
        <v>ERROR</v>
      </c>
      <c r="V407" s="111" t="str">
        <f t="shared" si="761"/>
        <v>ERROR</v>
      </c>
      <c r="W407" s="111" t="str">
        <f t="shared" si="762"/>
        <v>ERROR</v>
      </c>
      <c r="X407" s="111" t="str">
        <f t="shared" si="763"/>
        <v>ERROR</v>
      </c>
      <c r="Y407" s="109" t="str">
        <f t="shared" si="764"/>
        <v>ERROR</v>
      </c>
      <c r="Z407" s="110" t="str">
        <f t="shared" si="765"/>
        <v>ERROR</v>
      </c>
      <c r="AA407" s="109" t="str">
        <f t="shared" si="766"/>
        <v>ERROR</v>
      </c>
      <c r="AB407" s="109" t="str">
        <f t="shared" si="767"/>
        <v>ERROR</v>
      </c>
      <c r="AC407" s="109" t="str">
        <f t="shared" si="768"/>
        <v>ERROR</v>
      </c>
      <c r="AD407" s="109" t="str">
        <f t="shared" si="769"/>
        <v>ERROR</v>
      </c>
      <c r="AE407" s="110" t="str">
        <f t="shared" si="770"/>
        <v>ERROR</v>
      </c>
      <c r="AF407" s="7" t="str">
        <f t="shared" si="771"/>
        <v/>
      </c>
      <c r="AG407" s="104" t="str">
        <f t="shared" si="772"/>
        <v/>
      </c>
      <c r="AH407" s="104" t="str">
        <f t="shared" si="773"/>
        <v/>
      </c>
      <c r="AI407" s="104" t="str">
        <f t="shared" si="774"/>
        <v/>
      </c>
      <c r="AJ407" s="114" t="str">
        <f>IF(AND(Q407&lt;&gt;"ERROR",UPPER('IP Rules'!D407)="GLOBAL",UPPER(N407)="ANY"),"All_IPs","")</f>
        <v/>
      </c>
      <c r="AK407" s="114" t="str">
        <f>IF(AND(Q407&lt;&gt;"ERROR",UPPER('IP Rules'!D407)="NATIONAL",UPPER(N407)="ANY"),"GRP_ALL_CNSP_SUBNETS","")</f>
        <v/>
      </c>
      <c r="AL407" s="104" t="str">
        <f>IF(LEN(TRIM(D407))=0,"",IF(AND(Q407&lt;&gt;"ERROR",UPPER('IP Rules'!H407)&lt;&gt;"ANY"),AI407&amp;N407&amp;"_"&amp;AG407,""))</f>
        <v/>
      </c>
      <c r="AM407" s="109" t="str">
        <f t="shared" si="775"/>
        <v>FAILED CHECKS</v>
      </c>
      <c r="AN407" s="2"/>
      <c r="AO407" s="62" t="str">
        <f t="shared" si="742"/>
        <v/>
      </c>
      <c r="AP407" s="26"/>
      <c r="AQ407" s="62" t="str">
        <f t="shared" si="776"/>
        <v/>
      </c>
      <c r="AR407" s="26"/>
      <c r="AS407" s="6">
        <f>'IP Rules'!F407</f>
        <v>0</v>
      </c>
      <c r="AT407" s="2"/>
      <c r="AU407" s="6">
        <f t="shared" si="777"/>
        <v>397</v>
      </c>
      <c r="AV407" s="2"/>
      <c r="AW407" s="46" t="str">
        <f>IF(ISBLANK('IP Rules'!L407),"",'IP Rules'!L407)</f>
        <v/>
      </c>
      <c r="AX407" s="2"/>
      <c r="AY407" s="52" t="str">
        <f t="shared" si="778"/>
        <v/>
      </c>
      <c r="AZ407" s="52" t="str">
        <f t="shared" si="779"/>
        <v/>
      </c>
      <c r="BA407" s="52" t="str">
        <f t="shared" si="780"/>
        <v/>
      </c>
      <c r="BB407" s="52" t="str">
        <f t="shared" si="781"/>
        <v/>
      </c>
      <c r="BC407" s="52" t="str">
        <f t="shared" si="782"/>
        <v/>
      </c>
      <c r="BD407" s="52" t="str">
        <f t="shared" si="783"/>
        <v/>
      </c>
      <c r="BE407" s="52" t="str">
        <f t="shared" si="784"/>
        <v/>
      </c>
      <c r="BF407" s="52" t="str">
        <f t="shared" si="785"/>
        <v/>
      </c>
      <c r="BG407" s="52" t="str">
        <f t="shared" si="786"/>
        <v/>
      </c>
      <c r="BH407" s="2"/>
      <c r="BI407" s="103" t="str">
        <f>IF(ISBLANK('IP Rules'!N407),"",'IP Rules'!N407)</f>
        <v/>
      </c>
      <c r="BJ407" s="110" t="str">
        <f t="shared" si="717"/>
        <v/>
      </c>
      <c r="BK407" s="109" t="str">
        <f t="shared" si="718"/>
        <v>MISSING</v>
      </c>
      <c r="BL407" s="109" t="str">
        <f t="shared" si="719"/>
        <v>MISSING</v>
      </c>
      <c r="BM407" s="109" t="str">
        <f t="shared" si="720"/>
        <v>MISSING</v>
      </c>
      <c r="BN407" s="110" t="str">
        <f t="shared" si="721"/>
        <v>ERROR</v>
      </c>
      <c r="BO407" s="111" t="str">
        <f t="shared" si="722"/>
        <v>ERROR</v>
      </c>
      <c r="BP407" s="111" t="str">
        <f t="shared" si="723"/>
        <v>ERROR</v>
      </c>
      <c r="BQ407" s="111" t="str">
        <f t="shared" si="724"/>
        <v>ERROR</v>
      </c>
      <c r="BR407" s="109" t="str">
        <f t="shared" si="725"/>
        <v>ERROR</v>
      </c>
      <c r="BS407" s="110" t="str">
        <f t="shared" si="726"/>
        <v>ERROR</v>
      </c>
      <c r="BT407" s="109" t="str">
        <f t="shared" si="787"/>
        <v>ERROR</v>
      </c>
      <c r="BU407" s="109" t="str">
        <f t="shared" si="788"/>
        <v>ERROR</v>
      </c>
      <c r="BV407" s="109" t="str">
        <f t="shared" si="789"/>
        <v>ERROR</v>
      </c>
      <c r="BW407" s="109" t="str">
        <f t="shared" si="790"/>
        <v>ERROR</v>
      </c>
      <c r="BX407" s="110" t="str">
        <f t="shared" si="727"/>
        <v>ERROR</v>
      </c>
      <c r="BY407" s="110" t="str">
        <f t="shared" si="715"/>
        <v/>
      </c>
      <c r="BZ407" s="117" t="str">
        <f t="shared" si="791"/>
        <v>OK</v>
      </c>
      <c r="CA407" s="104" t="str">
        <f t="shared" si="728"/>
        <v/>
      </c>
      <c r="CB407" s="104" t="str">
        <f t="shared" si="729"/>
        <v/>
      </c>
      <c r="CC407" s="104" t="str">
        <f t="shared" si="730"/>
        <v/>
      </c>
      <c r="CD407" s="109" t="str">
        <f t="shared" si="792"/>
        <v>FAILED CHECKS</v>
      </c>
      <c r="CE407" s="22"/>
      <c r="CF407" s="116" t="str">
        <f t="shared" si="731"/>
        <v>ERROR</v>
      </c>
      <c r="CG407" s="116" t="str">
        <f t="shared" si="732"/>
        <v>-</v>
      </c>
      <c r="CH407" s="116" t="str">
        <f t="shared" si="733"/>
        <v>-</v>
      </c>
      <c r="CI407" s="116" t="str">
        <f t="shared" si="734"/>
        <v>-</v>
      </c>
      <c r="CJ407" s="116">
        <f t="shared" si="793"/>
        <v>0</v>
      </c>
      <c r="CK407" s="116">
        <f t="shared" si="794"/>
        <v>0</v>
      </c>
      <c r="CL407" s="116">
        <f t="shared" si="795"/>
        <v>0</v>
      </c>
      <c r="CM407" s="116">
        <f t="shared" si="796"/>
        <v>0</v>
      </c>
      <c r="CN407" s="116">
        <f t="shared" si="797"/>
        <v>0</v>
      </c>
      <c r="CO407" s="116">
        <f t="shared" si="798"/>
        <v>0</v>
      </c>
      <c r="CP407" s="116">
        <f t="shared" si="799"/>
        <v>0</v>
      </c>
      <c r="CQ407" s="116">
        <f t="shared" si="800"/>
        <v>0</v>
      </c>
      <c r="CR407" s="116">
        <f t="shared" si="801"/>
        <v>0</v>
      </c>
      <c r="CS407" s="116">
        <f t="shared" si="802"/>
        <v>0</v>
      </c>
      <c r="CT407" s="116">
        <f t="shared" si="803"/>
        <v>0</v>
      </c>
      <c r="CU407" s="116">
        <f t="shared" si="804"/>
        <v>0</v>
      </c>
      <c r="CV407" s="116">
        <f t="shared" si="805"/>
        <v>0</v>
      </c>
      <c r="CW407" s="116">
        <f t="shared" si="806"/>
        <v>0</v>
      </c>
      <c r="CX407" s="116">
        <f t="shared" si="807"/>
        <v>0</v>
      </c>
      <c r="CY407" s="116">
        <f t="shared" si="808"/>
        <v>0</v>
      </c>
      <c r="CZ407" s="116">
        <f t="shared" si="809"/>
        <v>0</v>
      </c>
      <c r="DA407" s="116">
        <f t="shared" si="810"/>
        <v>0</v>
      </c>
      <c r="DB407" s="116">
        <f t="shared" si="811"/>
        <v>0</v>
      </c>
      <c r="DC407" s="116">
        <f t="shared" si="812"/>
        <v>0</v>
      </c>
      <c r="DD407" s="116">
        <f t="shared" si="813"/>
        <v>0</v>
      </c>
      <c r="DE407" s="116">
        <f t="shared" si="814"/>
        <v>0</v>
      </c>
      <c r="DF407" s="116">
        <f t="shared" si="815"/>
        <v>0</v>
      </c>
      <c r="DG407" s="116">
        <f t="shared" si="816"/>
        <v>0</v>
      </c>
      <c r="DH407" s="116">
        <f t="shared" si="817"/>
        <v>0</v>
      </c>
      <c r="DI407" s="116">
        <f t="shared" si="818"/>
        <v>0</v>
      </c>
      <c r="DJ407" s="116">
        <f t="shared" si="819"/>
        <v>0</v>
      </c>
      <c r="DK407" s="116">
        <f t="shared" si="820"/>
        <v>0</v>
      </c>
      <c r="DL407" s="116">
        <f t="shared" si="821"/>
        <v>0</v>
      </c>
      <c r="DM407" s="116">
        <f t="shared" si="822"/>
        <v>0</v>
      </c>
      <c r="DN407" s="116">
        <f t="shared" si="823"/>
        <v>0</v>
      </c>
      <c r="DO407" s="116">
        <f t="shared" si="824"/>
        <v>0</v>
      </c>
      <c r="DP407" s="116">
        <f t="shared" si="825"/>
        <v>0</v>
      </c>
      <c r="DQ407" s="116">
        <f t="shared" si="826"/>
        <v>0</v>
      </c>
      <c r="DR407" s="116">
        <f t="shared" si="827"/>
        <v>0</v>
      </c>
      <c r="DS407" s="116">
        <f t="shared" si="828"/>
        <v>0</v>
      </c>
      <c r="DT407" s="116">
        <f t="shared" si="716"/>
        <v>0</v>
      </c>
      <c r="DU407" s="116">
        <f t="shared" si="829"/>
        <v>0</v>
      </c>
      <c r="DV407" s="116">
        <f t="shared" si="735"/>
        <v>0</v>
      </c>
      <c r="DW407" s="116">
        <f t="shared" si="736"/>
        <v>0</v>
      </c>
      <c r="DX407" s="114" t="b">
        <f t="shared" si="743"/>
        <v>0</v>
      </c>
      <c r="DY407" s="116" t="str">
        <f t="shared" si="830"/>
        <v>FAILED CHECKS</v>
      </c>
      <c r="DZ407" s="2"/>
      <c r="EA407" s="105" t="str">
        <f t="shared" si="744"/>
        <v/>
      </c>
      <c r="EB407" s="2"/>
      <c r="EC407" s="105" t="str">
        <f t="shared" si="745"/>
        <v/>
      </c>
      <c r="ED407" s="2"/>
      <c r="EE407" s="105" t="str">
        <f t="shared" si="746"/>
        <v/>
      </c>
      <c r="EF407" s="2"/>
      <c r="EG407" s="6">
        <f t="shared" si="832"/>
        <v>397</v>
      </c>
      <c r="EH407" s="2"/>
      <c r="EI407" s="29" t="str">
        <f>IF(ISBLANK('IP Rules'!P407),"",'IP Rules'!P407)</f>
        <v/>
      </c>
      <c r="EJ407" s="2"/>
      <c r="EK407" s="29" t="str">
        <f>IF(ISBLANK('IP Rules'!R407),"",'IP Rules'!R407)</f>
        <v/>
      </c>
      <c r="EL407" s="2"/>
      <c r="EM407" s="29" t="str">
        <f>IF(ISBLANK('IP Rules'!T407),"",'IP Rules'!T407)</f>
        <v/>
      </c>
      <c r="EN407" s="2"/>
      <c r="EO407" s="7" t="str">
        <f t="shared" si="737"/>
        <v>NO</v>
      </c>
      <c r="EP407" s="7" t="str">
        <f t="shared" si="738"/>
        <v>NO</v>
      </c>
      <c r="EQ407" s="7" t="str">
        <f t="shared" si="739"/>
        <v/>
      </c>
      <c r="ER407" s="7" t="str">
        <f t="shared" si="740"/>
        <v/>
      </c>
      <c r="ES407" s="7" t="str">
        <f>IF(AND(ISNUMBER('IP Rules'!R407),'IP Rules'!R407&gt;=0,'IP Rules'!R407&lt;=65535),"GOOD","BAD")</f>
        <v>BAD</v>
      </c>
      <c r="ET407" s="7" t="str">
        <f>IF(OR(AND(ISNUMBER('IP Rules'!T407),'IP Rules'!T407&gt;=1,'IP Rules'!T407&lt;=65535,'IP Rules'!R407&lt;'IP Rules'!T407),'IP Rules'!T407=""),"GOOD","BAD")</f>
        <v>GOOD</v>
      </c>
      <c r="EU407" s="9" t="str">
        <f t="shared" si="741"/>
        <v/>
      </c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</row>
    <row r="408" spans="1:211" ht="15.75" thickBot="1">
      <c r="A408" s="2"/>
      <c r="B408" s="6">
        <f t="shared" si="831"/>
        <v>398</v>
      </c>
      <c r="C408" s="2"/>
      <c r="D408" s="48" t="str">
        <f>IF(ISBLANK('IP Rules'!H408),"",'IP Rules'!H408)</f>
        <v/>
      </c>
      <c r="E408" s="52" t="str">
        <f t="shared" si="747"/>
        <v/>
      </c>
      <c r="F408" s="52" t="str">
        <f t="shared" si="748"/>
        <v/>
      </c>
      <c r="G408" s="52" t="str">
        <f t="shared" si="749"/>
        <v/>
      </c>
      <c r="H408" s="52" t="str">
        <f t="shared" si="750"/>
        <v/>
      </c>
      <c r="I408" s="52" t="str">
        <f t="shared" si="751"/>
        <v/>
      </c>
      <c r="J408" s="52" t="str">
        <f t="shared" si="752"/>
        <v/>
      </c>
      <c r="K408" s="52" t="str">
        <f t="shared" si="753"/>
        <v/>
      </c>
      <c r="L408" s="52" t="str">
        <f t="shared" si="754"/>
        <v/>
      </c>
      <c r="M408" s="2"/>
      <c r="N408" s="52" t="str">
        <f t="shared" si="755"/>
        <v/>
      </c>
      <c r="O408" s="2"/>
      <c r="P408" s="103" t="str">
        <f>IF(UPPER('IP Rules'!H408)="ANY","",IF(LEN(TRIM('IP Rules'!J408))=0,"",'IP Rules'!J408))</f>
        <v/>
      </c>
      <c r="Q408" s="7" t="str">
        <f t="shared" si="756"/>
        <v/>
      </c>
      <c r="R408" s="109" t="str">
        <f t="shared" si="757"/>
        <v>MISSING</v>
      </c>
      <c r="S408" s="109" t="str">
        <f t="shared" si="758"/>
        <v>MISSING</v>
      </c>
      <c r="T408" s="109" t="str">
        <f t="shared" si="759"/>
        <v>MISSING</v>
      </c>
      <c r="U408" s="110" t="str">
        <f t="shared" si="760"/>
        <v>ERROR</v>
      </c>
      <c r="V408" s="111" t="str">
        <f t="shared" si="761"/>
        <v>ERROR</v>
      </c>
      <c r="W408" s="111" t="str">
        <f t="shared" si="762"/>
        <v>ERROR</v>
      </c>
      <c r="X408" s="111" t="str">
        <f t="shared" si="763"/>
        <v>ERROR</v>
      </c>
      <c r="Y408" s="109" t="str">
        <f t="shared" si="764"/>
        <v>ERROR</v>
      </c>
      <c r="Z408" s="110" t="str">
        <f t="shared" si="765"/>
        <v>ERROR</v>
      </c>
      <c r="AA408" s="109" t="str">
        <f t="shared" si="766"/>
        <v>ERROR</v>
      </c>
      <c r="AB408" s="109" t="str">
        <f t="shared" si="767"/>
        <v>ERROR</v>
      </c>
      <c r="AC408" s="109" t="str">
        <f t="shared" si="768"/>
        <v>ERROR</v>
      </c>
      <c r="AD408" s="109" t="str">
        <f t="shared" si="769"/>
        <v>ERROR</v>
      </c>
      <c r="AE408" s="110" t="str">
        <f t="shared" si="770"/>
        <v>ERROR</v>
      </c>
      <c r="AF408" s="7" t="str">
        <f t="shared" si="771"/>
        <v/>
      </c>
      <c r="AG408" s="104" t="str">
        <f t="shared" si="772"/>
        <v/>
      </c>
      <c r="AH408" s="104" t="str">
        <f t="shared" si="773"/>
        <v/>
      </c>
      <c r="AI408" s="104" t="str">
        <f t="shared" si="774"/>
        <v/>
      </c>
      <c r="AJ408" s="114" t="str">
        <f>IF(AND(Q408&lt;&gt;"ERROR",UPPER('IP Rules'!D408)="GLOBAL",UPPER(N408)="ANY"),"All_IPs","")</f>
        <v/>
      </c>
      <c r="AK408" s="114" t="str">
        <f>IF(AND(Q408&lt;&gt;"ERROR",UPPER('IP Rules'!D408)="NATIONAL",UPPER(N408)="ANY"),"GRP_ALL_CNSP_SUBNETS","")</f>
        <v/>
      </c>
      <c r="AL408" s="104" t="str">
        <f>IF(LEN(TRIM(D408))=0,"",IF(AND(Q408&lt;&gt;"ERROR",UPPER('IP Rules'!H408)&lt;&gt;"ANY"),AI408&amp;N408&amp;"_"&amp;AG408,""))</f>
        <v/>
      </c>
      <c r="AM408" s="109" t="str">
        <f t="shared" si="775"/>
        <v>FAILED CHECKS</v>
      </c>
      <c r="AN408" s="2"/>
      <c r="AO408" s="62" t="str">
        <f t="shared" si="742"/>
        <v/>
      </c>
      <c r="AP408" s="26"/>
      <c r="AQ408" s="62" t="str">
        <f t="shared" si="776"/>
        <v/>
      </c>
      <c r="AR408" s="26"/>
      <c r="AS408" s="6">
        <f>'IP Rules'!F408</f>
        <v>0</v>
      </c>
      <c r="AT408" s="2"/>
      <c r="AU408" s="6">
        <f t="shared" si="777"/>
        <v>398</v>
      </c>
      <c r="AV408" s="2"/>
      <c r="AW408" s="46" t="str">
        <f>IF(ISBLANK('IP Rules'!L408),"",'IP Rules'!L408)</f>
        <v/>
      </c>
      <c r="AX408" s="2"/>
      <c r="AY408" s="52" t="str">
        <f t="shared" si="778"/>
        <v/>
      </c>
      <c r="AZ408" s="52" t="str">
        <f t="shared" si="779"/>
        <v/>
      </c>
      <c r="BA408" s="52" t="str">
        <f t="shared" si="780"/>
        <v/>
      </c>
      <c r="BB408" s="52" t="str">
        <f t="shared" si="781"/>
        <v/>
      </c>
      <c r="BC408" s="52" t="str">
        <f t="shared" si="782"/>
        <v/>
      </c>
      <c r="BD408" s="52" t="str">
        <f t="shared" si="783"/>
        <v/>
      </c>
      <c r="BE408" s="52" t="str">
        <f t="shared" si="784"/>
        <v/>
      </c>
      <c r="BF408" s="52" t="str">
        <f t="shared" si="785"/>
        <v/>
      </c>
      <c r="BG408" s="52" t="str">
        <f t="shared" si="786"/>
        <v/>
      </c>
      <c r="BH408" s="2"/>
      <c r="BI408" s="103" t="str">
        <f>IF(ISBLANK('IP Rules'!N408),"",'IP Rules'!N408)</f>
        <v/>
      </c>
      <c r="BJ408" s="110" t="str">
        <f t="shared" si="717"/>
        <v/>
      </c>
      <c r="BK408" s="109" t="str">
        <f t="shared" si="718"/>
        <v>MISSING</v>
      </c>
      <c r="BL408" s="109" t="str">
        <f t="shared" si="719"/>
        <v>MISSING</v>
      </c>
      <c r="BM408" s="109" t="str">
        <f t="shared" si="720"/>
        <v>MISSING</v>
      </c>
      <c r="BN408" s="110" t="str">
        <f t="shared" si="721"/>
        <v>ERROR</v>
      </c>
      <c r="BO408" s="111" t="str">
        <f t="shared" si="722"/>
        <v>ERROR</v>
      </c>
      <c r="BP408" s="111" t="str">
        <f t="shared" si="723"/>
        <v>ERROR</v>
      </c>
      <c r="BQ408" s="111" t="str">
        <f t="shared" si="724"/>
        <v>ERROR</v>
      </c>
      <c r="BR408" s="109" t="str">
        <f t="shared" si="725"/>
        <v>ERROR</v>
      </c>
      <c r="BS408" s="110" t="str">
        <f t="shared" si="726"/>
        <v>ERROR</v>
      </c>
      <c r="BT408" s="109" t="str">
        <f t="shared" si="787"/>
        <v>ERROR</v>
      </c>
      <c r="BU408" s="109" t="str">
        <f t="shared" si="788"/>
        <v>ERROR</v>
      </c>
      <c r="BV408" s="109" t="str">
        <f t="shared" si="789"/>
        <v>ERROR</v>
      </c>
      <c r="BW408" s="109" t="str">
        <f t="shared" si="790"/>
        <v>ERROR</v>
      </c>
      <c r="BX408" s="110" t="str">
        <f t="shared" si="727"/>
        <v>ERROR</v>
      </c>
      <c r="BY408" s="110" t="str">
        <f t="shared" ref="BY408:BY471" si="833">IF(LEN(TRIM(AW408))=0,"",IF(AND(LEN(TRIM(BI408))&lt;&gt;0,OR(BI408&lt;1,BI408&gt;32)),"ERROR","OK"))</f>
        <v/>
      </c>
      <c r="BZ408" s="117" t="str">
        <f t="shared" si="791"/>
        <v>OK</v>
      </c>
      <c r="CA408" s="104" t="str">
        <f t="shared" si="728"/>
        <v/>
      </c>
      <c r="CB408" s="104" t="str">
        <f t="shared" si="729"/>
        <v/>
      </c>
      <c r="CC408" s="104" t="str">
        <f t="shared" si="730"/>
        <v/>
      </c>
      <c r="CD408" s="109" t="str">
        <f t="shared" si="792"/>
        <v>FAILED CHECKS</v>
      </c>
      <c r="CE408" s="22"/>
      <c r="CF408" s="116" t="str">
        <f t="shared" si="731"/>
        <v>ERROR</v>
      </c>
      <c r="CG408" s="116" t="str">
        <f t="shared" si="732"/>
        <v>-</v>
      </c>
      <c r="CH408" s="116" t="str">
        <f t="shared" si="733"/>
        <v>-</v>
      </c>
      <c r="CI408" s="116" t="str">
        <f t="shared" si="734"/>
        <v>-</v>
      </c>
      <c r="CJ408" s="116">
        <f t="shared" si="793"/>
        <v>0</v>
      </c>
      <c r="CK408" s="116">
        <f t="shared" si="794"/>
        <v>0</v>
      </c>
      <c r="CL408" s="116">
        <f t="shared" si="795"/>
        <v>0</v>
      </c>
      <c r="CM408" s="116">
        <f t="shared" si="796"/>
        <v>0</v>
      </c>
      <c r="CN408" s="116">
        <f t="shared" si="797"/>
        <v>0</v>
      </c>
      <c r="CO408" s="116">
        <f t="shared" si="798"/>
        <v>0</v>
      </c>
      <c r="CP408" s="116">
        <f t="shared" si="799"/>
        <v>0</v>
      </c>
      <c r="CQ408" s="116">
        <f t="shared" si="800"/>
        <v>0</v>
      </c>
      <c r="CR408" s="116">
        <f t="shared" si="801"/>
        <v>0</v>
      </c>
      <c r="CS408" s="116">
        <f t="shared" si="802"/>
        <v>0</v>
      </c>
      <c r="CT408" s="116">
        <f t="shared" si="803"/>
        <v>0</v>
      </c>
      <c r="CU408" s="116">
        <f t="shared" si="804"/>
        <v>0</v>
      </c>
      <c r="CV408" s="116">
        <f t="shared" si="805"/>
        <v>0</v>
      </c>
      <c r="CW408" s="116">
        <f t="shared" si="806"/>
        <v>0</v>
      </c>
      <c r="CX408" s="116">
        <f t="shared" si="807"/>
        <v>0</v>
      </c>
      <c r="CY408" s="116">
        <f t="shared" si="808"/>
        <v>0</v>
      </c>
      <c r="CZ408" s="116">
        <f t="shared" si="809"/>
        <v>0</v>
      </c>
      <c r="DA408" s="116">
        <f t="shared" si="810"/>
        <v>0</v>
      </c>
      <c r="DB408" s="116">
        <f t="shared" si="811"/>
        <v>0</v>
      </c>
      <c r="DC408" s="116">
        <f t="shared" si="812"/>
        <v>0</v>
      </c>
      <c r="DD408" s="116">
        <f t="shared" si="813"/>
        <v>0</v>
      </c>
      <c r="DE408" s="116">
        <f t="shared" si="814"/>
        <v>0</v>
      </c>
      <c r="DF408" s="116">
        <f t="shared" si="815"/>
        <v>0</v>
      </c>
      <c r="DG408" s="116">
        <f t="shared" si="816"/>
        <v>0</v>
      </c>
      <c r="DH408" s="116">
        <f t="shared" si="817"/>
        <v>0</v>
      </c>
      <c r="DI408" s="116">
        <f t="shared" si="818"/>
        <v>0</v>
      </c>
      <c r="DJ408" s="116">
        <f t="shared" si="819"/>
        <v>0</v>
      </c>
      <c r="DK408" s="116">
        <f t="shared" si="820"/>
        <v>0</v>
      </c>
      <c r="DL408" s="116">
        <f t="shared" si="821"/>
        <v>0</v>
      </c>
      <c r="DM408" s="116">
        <f t="shared" si="822"/>
        <v>0</v>
      </c>
      <c r="DN408" s="116">
        <f t="shared" si="823"/>
        <v>0</v>
      </c>
      <c r="DO408" s="116">
        <f t="shared" si="824"/>
        <v>0</v>
      </c>
      <c r="DP408" s="116">
        <f t="shared" si="825"/>
        <v>0</v>
      </c>
      <c r="DQ408" s="116">
        <f t="shared" si="826"/>
        <v>0</v>
      </c>
      <c r="DR408" s="116">
        <f t="shared" si="827"/>
        <v>0</v>
      </c>
      <c r="DS408" s="116">
        <f t="shared" si="828"/>
        <v>0</v>
      </c>
      <c r="DT408" s="116">
        <f t="shared" si="716"/>
        <v>0</v>
      </c>
      <c r="DU408" s="116">
        <f t="shared" si="829"/>
        <v>0</v>
      </c>
      <c r="DV408" s="116">
        <f t="shared" si="735"/>
        <v>0</v>
      </c>
      <c r="DW408" s="116">
        <f t="shared" si="736"/>
        <v>0</v>
      </c>
      <c r="DX408" s="114" t="b">
        <f t="shared" si="743"/>
        <v>0</v>
      </c>
      <c r="DY408" s="116" t="str">
        <f t="shared" si="830"/>
        <v>FAILED CHECKS</v>
      </c>
      <c r="DZ408" s="2"/>
      <c r="EA408" s="105" t="str">
        <f t="shared" si="744"/>
        <v/>
      </c>
      <c r="EB408" s="2"/>
      <c r="EC408" s="105" t="str">
        <f t="shared" si="745"/>
        <v/>
      </c>
      <c r="ED408" s="2"/>
      <c r="EE408" s="105" t="str">
        <f t="shared" si="746"/>
        <v/>
      </c>
      <c r="EF408" s="2"/>
      <c r="EG408" s="6">
        <f t="shared" si="832"/>
        <v>398</v>
      </c>
      <c r="EH408" s="2"/>
      <c r="EI408" s="29" t="str">
        <f>IF(ISBLANK('IP Rules'!P408),"",'IP Rules'!P408)</f>
        <v/>
      </c>
      <c r="EJ408" s="2"/>
      <c r="EK408" s="29" t="str">
        <f>IF(ISBLANK('IP Rules'!R408),"",'IP Rules'!R408)</f>
        <v/>
      </c>
      <c r="EL408" s="2"/>
      <c r="EM408" s="29" t="str">
        <f>IF(ISBLANK('IP Rules'!T408),"",'IP Rules'!T408)</f>
        <v/>
      </c>
      <c r="EN408" s="2"/>
      <c r="EO408" s="7" t="str">
        <f t="shared" si="737"/>
        <v>NO</v>
      </c>
      <c r="EP408" s="7" t="str">
        <f t="shared" si="738"/>
        <v>NO</v>
      </c>
      <c r="EQ408" s="7" t="str">
        <f t="shared" si="739"/>
        <v/>
      </c>
      <c r="ER408" s="7" t="str">
        <f t="shared" si="740"/>
        <v/>
      </c>
      <c r="ES408" s="7" t="str">
        <f>IF(AND(ISNUMBER('IP Rules'!R408),'IP Rules'!R408&gt;=0,'IP Rules'!R408&lt;=65535),"GOOD","BAD")</f>
        <v>BAD</v>
      </c>
      <c r="ET408" s="7" t="str">
        <f>IF(OR(AND(ISNUMBER('IP Rules'!T408),'IP Rules'!T408&gt;=1,'IP Rules'!T408&lt;=65535,'IP Rules'!R408&lt;'IP Rules'!T408),'IP Rules'!T408=""),"GOOD","BAD")</f>
        <v>GOOD</v>
      </c>
      <c r="EU408" s="9" t="str">
        <f t="shared" si="741"/>
        <v/>
      </c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</row>
    <row r="409" spans="1:211" ht="15.75" thickBot="1">
      <c r="A409" s="2"/>
      <c r="B409" s="6">
        <f t="shared" si="831"/>
        <v>399</v>
      </c>
      <c r="C409" s="2"/>
      <c r="D409" s="48" t="str">
        <f>IF(ISBLANK('IP Rules'!H409),"",'IP Rules'!H409)</f>
        <v/>
      </c>
      <c r="E409" s="52" t="str">
        <f t="shared" si="747"/>
        <v/>
      </c>
      <c r="F409" s="52" t="str">
        <f t="shared" si="748"/>
        <v/>
      </c>
      <c r="G409" s="52" t="str">
        <f t="shared" si="749"/>
        <v/>
      </c>
      <c r="H409" s="52" t="str">
        <f t="shared" si="750"/>
        <v/>
      </c>
      <c r="I409" s="52" t="str">
        <f t="shared" si="751"/>
        <v/>
      </c>
      <c r="J409" s="52" t="str">
        <f t="shared" si="752"/>
        <v/>
      </c>
      <c r="K409" s="52" t="str">
        <f t="shared" si="753"/>
        <v/>
      </c>
      <c r="L409" s="52" t="str">
        <f t="shared" si="754"/>
        <v/>
      </c>
      <c r="M409" s="2"/>
      <c r="N409" s="52" t="str">
        <f t="shared" si="755"/>
        <v/>
      </c>
      <c r="O409" s="2"/>
      <c r="P409" s="103" t="str">
        <f>IF(UPPER('IP Rules'!H409)="ANY","",IF(LEN(TRIM('IP Rules'!J409))=0,"",'IP Rules'!J409))</f>
        <v/>
      </c>
      <c r="Q409" s="7" t="str">
        <f t="shared" si="756"/>
        <v/>
      </c>
      <c r="R409" s="109" t="str">
        <f t="shared" si="757"/>
        <v>MISSING</v>
      </c>
      <c r="S409" s="109" t="str">
        <f t="shared" si="758"/>
        <v>MISSING</v>
      </c>
      <c r="T409" s="109" t="str">
        <f t="shared" si="759"/>
        <v>MISSING</v>
      </c>
      <c r="U409" s="110" t="str">
        <f t="shared" si="760"/>
        <v>ERROR</v>
      </c>
      <c r="V409" s="111" t="str">
        <f t="shared" si="761"/>
        <v>ERROR</v>
      </c>
      <c r="W409" s="111" t="str">
        <f t="shared" si="762"/>
        <v>ERROR</v>
      </c>
      <c r="X409" s="111" t="str">
        <f t="shared" si="763"/>
        <v>ERROR</v>
      </c>
      <c r="Y409" s="109" t="str">
        <f t="shared" si="764"/>
        <v>ERROR</v>
      </c>
      <c r="Z409" s="110" t="str">
        <f t="shared" si="765"/>
        <v>ERROR</v>
      </c>
      <c r="AA409" s="109" t="str">
        <f t="shared" si="766"/>
        <v>ERROR</v>
      </c>
      <c r="AB409" s="109" t="str">
        <f t="shared" si="767"/>
        <v>ERROR</v>
      </c>
      <c r="AC409" s="109" t="str">
        <f t="shared" si="768"/>
        <v>ERROR</v>
      </c>
      <c r="AD409" s="109" t="str">
        <f t="shared" si="769"/>
        <v>ERROR</v>
      </c>
      <c r="AE409" s="110" t="str">
        <f t="shared" si="770"/>
        <v>ERROR</v>
      </c>
      <c r="AF409" s="7" t="str">
        <f t="shared" si="771"/>
        <v/>
      </c>
      <c r="AG409" s="104" t="str">
        <f t="shared" si="772"/>
        <v/>
      </c>
      <c r="AH409" s="104" t="str">
        <f t="shared" si="773"/>
        <v/>
      </c>
      <c r="AI409" s="104" t="str">
        <f t="shared" si="774"/>
        <v/>
      </c>
      <c r="AJ409" s="114" t="str">
        <f>IF(AND(Q409&lt;&gt;"ERROR",UPPER('IP Rules'!D409)="GLOBAL",UPPER(N409)="ANY"),"All_IPs","")</f>
        <v/>
      </c>
      <c r="AK409" s="114" t="str">
        <f>IF(AND(Q409&lt;&gt;"ERROR",UPPER('IP Rules'!D409)="NATIONAL",UPPER(N409)="ANY"),"GRP_ALL_CNSP_SUBNETS","")</f>
        <v/>
      </c>
      <c r="AL409" s="104" t="str">
        <f>IF(LEN(TRIM(D409))=0,"",IF(AND(Q409&lt;&gt;"ERROR",UPPER('IP Rules'!H409)&lt;&gt;"ANY"),AI409&amp;N409&amp;"_"&amp;AG409,""))</f>
        <v/>
      </c>
      <c r="AM409" s="109" t="str">
        <f t="shared" si="775"/>
        <v>FAILED CHECKS</v>
      </c>
      <c r="AN409" s="2"/>
      <c r="AO409" s="62" t="str">
        <f t="shared" si="742"/>
        <v/>
      </c>
      <c r="AP409" s="26"/>
      <c r="AQ409" s="62" t="str">
        <f t="shared" si="776"/>
        <v/>
      </c>
      <c r="AR409" s="26"/>
      <c r="AS409" s="6">
        <f>'IP Rules'!F409</f>
        <v>0</v>
      </c>
      <c r="AT409" s="2"/>
      <c r="AU409" s="6">
        <f t="shared" si="777"/>
        <v>399</v>
      </c>
      <c r="AV409" s="2"/>
      <c r="AW409" s="46" t="str">
        <f>IF(ISBLANK('IP Rules'!L409),"",'IP Rules'!L409)</f>
        <v/>
      </c>
      <c r="AX409" s="2"/>
      <c r="AY409" s="52" t="str">
        <f t="shared" si="778"/>
        <v/>
      </c>
      <c r="AZ409" s="52" t="str">
        <f t="shared" si="779"/>
        <v/>
      </c>
      <c r="BA409" s="52" t="str">
        <f t="shared" si="780"/>
        <v/>
      </c>
      <c r="BB409" s="52" t="str">
        <f t="shared" si="781"/>
        <v/>
      </c>
      <c r="BC409" s="52" t="str">
        <f t="shared" si="782"/>
        <v/>
      </c>
      <c r="BD409" s="52" t="str">
        <f t="shared" si="783"/>
        <v/>
      </c>
      <c r="BE409" s="52" t="str">
        <f t="shared" si="784"/>
        <v/>
      </c>
      <c r="BF409" s="52" t="str">
        <f t="shared" si="785"/>
        <v/>
      </c>
      <c r="BG409" s="52" t="str">
        <f t="shared" si="786"/>
        <v/>
      </c>
      <c r="BH409" s="2"/>
      <c r="BI409" s="103" t="str">
        <f>IF(ISBLANK('IP Rules'!N409),"",'IP Rules'!N409)</f>
        <v/>
      </c>
      <c r="BJ409" s="110" t="str">
        <f t="shared" si="717"/>
        <v/>
      </c>
      <c r="BK409" s="109" t="str">
        <f t="shared" si="718"/>
        <v>MISSING</v>
      </c>
      <c r="BL409" s="109" t="str">
        <f t="shared" si="719"/>
        <v>MISSING</v>
      </c>
      <c r="BM409" s="109" t="str">
        <f t="shared" si="720"/>
        <v>MISSING</v>
      </c>
      <c r="BN409" s="110" t="str">
        <f t="shared" si="721"/>
        <v>ERROR</v>
      </c>
      <c r="BO409" s="111" t="str">
        <f t="shared" si="722"/>
        <v>ERROR</v>
      </c>
      <c r="BP409" s="111" t="str">
        <f t="shared" si="723"/>
        <v>ERROR</v>
      </c>
      <c r="BQ409" s="111" t="str">
        <f t="shared" si="724"/>
        <v>ERROR</v>
      </c>
      <c r="BR409" s="109" t="str">
        <f t="shared" si="725"/>
        <v>ERROR</v>
      </c>
      <c r="BS409" s="110" t="str">
        <f t="shared" si="726"/>
        <v>ERROR</v>
      </c>
      <c r="BT409" s="109" t="str">
        <f t="shared" si="787"/>
        <v>ERROR</v>
      </c>
      <c r="BU409" s="109" t="str">
        <f t="shared" si="788"/>
        <v>ERROR</v>
      </c>
      <c r="BV409" s="109" t="str">
        <f t="shared" si="789"/>
        <v>ERROR</v>
      </c>
      <c r="BW409" s="109" t="str">
        <f t="shared" si="790"/>
        <v>ERROR</v>
      </c>
      <c r="BX409" s="110" t="str">
        <f t="shared" si="727"/>
        <v>ERROR</v>
      </c>
      <c r="BY409" s="110" t="str">
        <f t="shared" si="833"/>
        <v/>
      </c>
      <c r="BZ409" s="117" t="str">
        <f t="shared" si="791"/>
        <v>OK</v>
      </c>
      <c r="CA409" s="104" t="str">
        <f t="shared" si="728"/>
        <v/>
      </c>
      <c r="CB409" s="104" t="str">
        <f t="shared" si="729"/>
        <v/>
      </c>
      <c r="CC409" s="104" t="str">
        <f t="shared" si="730"/>
        <v/>
      </c>
      <c r="CD409" s="109" t="str">
        <f t="shared" si="792"/>
        <v>FAILED CHECKS</v>
      </c>
      <c r="CE409" s="22"/>
      <c r="CF409" s="116" t="str">
        <f t="shared" si="731"/>
        <v>ERROR</v>
      </c>
      <c r="CG409" s="116" t="str">
        <f t="shared" si="732"/>
        <v>-</v>
      </c>
      <c r="CH409" s="116" t="str">
        <f t="shared" si="733"/>
        <v>-</v>
      </c>
      <c r="CI409" s="116" t="str">
        <f t="shared" si="734"/>
        <v>-</v>
      </c>
      <c r="CJ409" s="116">
        <f t="shared" si="793"/>
        <v>0</v>
      </c>
      <c r="CK409" s="116">
        <f t="shared" si="794"/>
        <v>0</v>
      </c>
      <c r="CL409" s="116">
        <f t="shared" si="795"/>
        <v>0</v>
      </c>
      <c r="CM409" s="116">
        <f t="shared" si="796"/>
        <v>0</v>
      </c>
      <c r="CN409" s="116">
        <f t="shared" si="797"/>
        <v>0</v>
      </c>
      <c r="CO409" s="116">
        <f t="shared" si="798"/>
        <v>0</v>
      </c>
      <c r="CP409" s="116">
        <f t="shared" si="799"/>
        <v>0</v>
      </c>
      <c r="CQ409" s="116">
        <f t="shared" si="800"/>
        <v>0</v>
      </c>
      <c r="CR409" s="116">
        <f t="shared" si="801"/>
        <v>0</v>
      </c>
      <c r="CS409" s="116">
        <f t="shared" si="802"/>
        <v>0</v>
      </c>
      <c r="CT409" s="116">
        <f t="shared" si="803"/>
        <v>0</v>
      </c>
      <c r="CU409" s="116">
        <f t="shared" si="804"/>
        <v>0</v>
      </c>
      <c r="CV409" s="116">
        <f t="shared" si="805"/>
        <v>0</v>
      </c>
      <c r="CW409" s="116">
        <f t="shared" si="806"/>
        <v>0</v>
      </c>
      <c r="CX409" s="116">
        <f t="shared" si="807"/>
        <v>0</v>
      </c>
      <c r="CY409" s="116">
        <f t="shared" si="808"/>
        <v>0</v>
      </c>
      <c r="CZ409" s="116">
        <f t="shared" si="809"/>
        <v>0</v>
      </c>
      <c r="DA409" s="116">
        <f t="shared" si="810"/>
        <v>0</v>
      </c>
      <c r="DB409" s="116">
        <f t="shared" si="811"/>
        <v>0</v>
      </c>
      <c r="DC409" s="116">
        <f t="shared" si="812"/>
        <v>0</v>
      </c>
      <c r="DD409" s="116">
        <f t="shared" si="813"/>
        <v>0</v>
      </c>
      <c r="DE409" s="116">
        <f t="shared" si="814"/>
        <v>0</v>
      </c>
      <c r="DF409" s="116">
        <f t="shared" si="815"/>
        <v>0</v>
      </c>
      <c r="DG409" s="116">
        <f t="shared" si="816"/>
        <v>0</v>
      </c>
      <c r="DH409" s="116">
        <f t="shared" si="817"/>
        <v>0</v>
      </c>
      <c r="DI409" s="116">
        <f t="shared" si="818"/>
        <v>0</v>
      </c>
      <c r="DJ409" s="116">
        <f t="shared" si="819"/>
        <v>0</v>
      </c>
      <c r="DK409" s="116">
        <f t="shared" si="820"/>
        <v>0</v>
      </c>
      <c r="DL409" s="116">
        <f t="shared" si="821"/>
        <v>0</v>
      </c>
      <c r="DM409" s="116">
        <f t="shared" si="822"/>
        <v>0</v>
      </c>
      <c r="DN409" s="116">
        <f t="shared" si="823"/>
        <v>0</v>
      </c>
      <c r="DO409" s="116">
        <f t="shared" si="824"/>
        <v>0</v>
      </c>
      <c r="DP409" s="116">
        <f t="shared" si="825"/>
        <v>0</v>
      </c>
      <c r="DQ409" s="116">
        <f t="shared" si="826"/>
        <v>0</v>
      </c>
      <c r="DR409" s="116">
        <f t="shared" si="827"/>
        <v>0</v>
      </c>
      <c r="DS409" s="116">
        <f t="shared" si="828"/>
        <v>0</v>
      </c>
      <c r="DT409" s="116">
        <f t="shared" si="716"/>
        <v>0</v>
      </c>
      <c r="DU409" s="116">
        <f t="shared" si="829"/>
        <v>0</v>
      </c>
      <c r="DV409" s="116">
        <f t="shared" si="735"/>
        <v>0</v>
      </c>
      <c r="DW409" s="116">
        <f t="shared" si="736"/>
        <v>0</v>
      </c>
      <c r="DX409" s="114" t="b">
        <f t="shared" si="743"/>
        <v>0</v>
      </c>
      <c r="DY409" s="116" t="str">
        <f t="shared" si="830"/>
        <v>FAILED CHECKS</v>
      </c>
      <c r="DZ409" s="2"/>
      <c r="EA409" s="105" t="str">
        <f t="shared" si="744"/>
        <v/>
      </c>
      <c r="EB409" s="2"/>
      <c r="EC409" s="105" t="str">
        <f t="shared" si="745"/>
        <v/>
      </c>
      <c r="ED409" s="2"/>
      <c r="EE409" s="105" t="str">
        <f t="shared" si="746"/>
        <v/>
      </c>
      <c r="EF409" s="2"/>
      <c r="EG409" s="6">
        <f t="shared" si="832"/>
        <v>399</v>
      </c>
      <c r="EH409" s="2"/>
      <c r="EI409" s="29" t="str">
        <f>IF(ISBLANK('IP Rules'!P409),"",'IP Rules'!P409)</f>
        <v/>
      </c>
      <c r="EJ409" s="2"/>
      <c r="EK409" s="29" t="str">
        <f>IF(ISBLANK('IP Rules'!R409),"",'IP Rules'!R409)</f>
        <v/>
      </c>
      <c r="EL409" s="2"/>
      <c r="EM409" s="29" t="str">
        <f>IF(ISBLANK('IP Rules'!T409),"",'IP Rules'!T409)</f>
        <v/>
      </c>
      <c r="EN409" s="2"/>
      <c r="EO409" s="7" t="str">
        <f t="shared" si="737"/>
        <v>NO</v>
      </c>
      <c r="EP409" s="7" t="str">
        <f t="shared" si="738"/>
        <v>NO</v>
      </c>
      <c r="EQ409" s="7" t="str">
        <f t="shared" si="739"/>
        <v/>
      </c>
      <c r="ER409" s="7" t="str">
        <f t="shared" si="740"/>
        <v/>
      </c>
      <c r="ES409" s="7" t="str">
        <f>IF(AND(ISNUMBER('IP Rules'!R409),'IP Rules'!R409&gt;=0,'IP Rules'!R409&lt;=65535),"GOOD","BAD")</f>
        <v>BAD</v>
      </c>
      <c r="ET409" s="7" t="str">
        <f>IF(OR(AND(ISNUMBER('IP Rules'!T409),'IP Rules'!T409&gt;=1,'IP Rules'!T409&lt;=65535,'IP Rules'!R409&lt;'IP Rules'!T409),'IP Rules'!T409=""),"GOOD","BAD")</f>
        <v>GOOD</v>
      </c>
      <c r="EU409" s="9" t="str">
        <f t="shared" si="741"/>
        <v/>
      </c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</row>
    <row r="410" spans="1:211" ht="15.75" thickBot="1">
      <c r="A410" s="2"/>
      <c r="B410" s="6">
        <f t="shared" si="831"/>
        <v>400</v>
      </c>
      <c r="C410" s="2"/>
      <c r="D410" s="48" t="str">
        <f>IF(ISBLANK('IP Rules'!H410),"",'IP Rules'!H410)</f>
        <v/>
      </c>
      <c r="E410" s="52" t="str">
        <f t="shared" si="747"/>
        <v/>
      </c>
      <c r="F410" s="52" t="str">
        <f t="shared" si="748"/>
        <v/>
      </c>
      <c r="G410" s="52" t="str">
        <f t="shared" si="749"/>
        <v/>
      </c>
      <c r="H410" s="52" t="str">
        <f t="shared" si="750"/>
        <v/>
      </c>
      <c r="I410" s="52" t="str">
        <f t="shared" si="751"/>
        <v/>
      </c>
      <c r="J410" s="52" t="str">
        <f t="shared" si="752"/>
        <v/>
      </c>
      <c r="K410" s="52" t="str">
        <f t="shared" si="753"/>
        <v/>
      </c>
      <c r="L410" s="52" t="str">
        <f t="shared" si="754"/>
        <v/>
      </c>
      <c r="M410" s="2"/>
      <c r="N410" s="52" t="str">
        <f t="shared" si="755"/>
        <v/>
      </c>
      <c r="O410" s="2"/>
      <c r="P410" s="103" t="str">
        <f>IF(UPPER('IP Rules'!H410)="ANY","",IF(LEN(TRIM('IP Rules'!J410))=0,"",'IP Rules'!J410))</f>
        <v/>
      </c>
      <c r="Q410" s="7" t="str">
        <f t="shared" si="756"/>
        <v/>
      </c>
      <c r="R410" s="109" t="str">
        <f t="shared" si="757"/>
        <v>MISSING</v>
      </c>
      <c r="S410" s="109" t="str">
        <f t="shared" si="758"/>
        <v>MISSING</v>
      </c>
      <c r="T410" s="109" t="str">
        <f t="shared" si="759"/>
        <v>MISSING</v>
      </c>
      <c r="U410" s="110" t="str">
        <f t="shared" si="760"/>
        <v>ERROR</v>
      </c>
      <c r="V410" s="111" t="str">
        <f t="shared" si="761"/>
        <v>ERROR</v>
      </c>
      <c r="W410" s="111" t="str">
        <f t="shared" si="762"/>
        <v>ERROR</v>
      </c>
      <c r="X410" s="111" t="str">
        <f t="shared" si="763"/>
        <v>ERROR</v>
      </c>
      <c r="Y410" s="109" t="str">
        <f t="shared" si="764"/>
        <v>ERROR</v>
      </c>
      <c r="Z410" s="110" t="str">
        <f t="shared" si="765"/>
        <v>ERROR</v>
      </c>
      <c r="AA410" s="109" t="str">
        <f t="shared" si="766"/>
        <v>ERROR</v>
      </c>
      <c r="AB410" s="109" t="str">
        <f t="shared" si="767"/>
        <v>ERROR</v>
      </c>
      <c r="AC410" s="109" t="str">
        <f t="shared" si="768"/>
        <v>ERROR</v>
      </c>
      <c r="AD410" s="109" t="str">
        <f t="shared" si="769"/>
        <v>ERROR</v>
      </c>
      <c r="AE410" s="110" t="str">
        <f t="shared" si="770"/>
        <v>ERROR</v>
      </c>
      <c r="AF410" s="7" t="str">
        <f t="shared" si="771"/>
        <v/>
      </c>
      <c r="AG410" s="104" t="str">
        <f t="shared" si="772"/>
        <v/>
      </c>
      <c r="AH410" s="104" t="str">
        <f t="shared" si="773"/>
        <v/>
      </c>
      <c r="AI410" s="104" t="str">
        <f t="shared" si="774"/>
        <v/>
      </c>
      <c r="AJ410" s="114" t="str">
        <f>IF(AND(Q410&lt;&gt;"ERROR",UPPER('IP Rules'!D410)="GLOBAL",UPPER(N410)="ANY"),"All_IPs","")</f>
        <v/>
      </c>
      <c r="AK410" s="114" t="str">
        <f>IF(AND(Q410&lt;&gt;"ERROR",UPPER('IP Rules'!D410)="NATIONAL",UPPER(N410)="ANY"),"GRP_ALL_CNSP_SUBNETS","")</f>
        <v/>
      </c>
      <c r="AL410" s="104" t="str">
        <f>IF(LEN(TRIM(D410))=0,"",IF(AND(Q410&lt;&gt;"ERROR",UPPER('IP Rules'!H410)&lt;&gt;"ANY"),AI410&amp;N410&amp;"_"&amp;AG410,""))</f>
        <v/>
      </c>
      <c r="AM410" s="109" t="str">
        <f t="shared" si="775"/>
        <v>FAILED CHECKS</v>
      </c>
      <c r="AN410" s="2"/>
      <c r="AO410" s="62" t="str">
        <f t="shared" si="742"/>
        <v/>
      </c>
      <c r="AP410" s="26"/>
      <c r="AQ410" s="62" t="str">
        <f t="shared" si="776"/>
        <v/>
      </c>
      <c r="AR410" s="26"/>
      <c r="AS410" s="6">
        <f>'IP Rules'!F410</f>
        <v>0</v>
      </c>
      <c r="AT410" s="2"/>
      <c r="AU410" s="6">
        <f t="shared" si="777"/>
        <v>400</v>
      </c>
      <c r="AV410" s="2"/>
      <c r="AW410" s="46" t="str">
        <f>IF(ISBLANK('IP Rules'!L410),"",'IP Rules'!L410)</f>
        <v/>
      </c>
      <c r="AX410" s="2"/>
      <c r="AY410" s="52" t="str">
        <f t="shared" si="778"/>
        <v/>
      </c>
      <c r="AZ410" s="52" t="str">
        <f t="shared" si="779"/>
        <v/>
      </c>
      <c r="BA410" s="52" t="str">
        <f t="shared" si="780"/>
        <v/>
      </c>
      <c r="BB410" s="52" t="str">
        <f t="shared" si="781"/>
        <v/>
      </c>
      <c r="BC410" s="52" t="str">
        <f t="shared" si="782"/>
        <v/>
      </c>
      <c r="BD410" s="52" t="str">
        <f t="shared" si="783"/>
        <v/>
      </c>
      <c r="BE410" s="52" t="str">
        <f t="shared" si="784"/>
        <v/>
      </c>
      <c r="BF410" s="52" t="str">
        <f t="shared" si="785"/>
        <v/>
      </c>
      <c r="BG410" s="52" t="str">
        <f t="shared" si="786"/>
        <v/>
      </c>
      <c r="BH410" s="2"/>
      <c r="BI410" s="103" t="str">
        <f>IF(ISBLANK('IP Rules'!N410),"",'IP Rules'!N410)</f>
        <v/>
      </c>
      <c r="BJ410" s="110" t="str">
        <f t="shared" si="717"/>
        <v/>
      </c>
      <c r="BK410" s="109" t="str">
        <f t="shared" si="718"/>
        <v>MISSING</v>
      </c>
      <c r="BL410" s="109" t="str">
        <f t="shared" si="719"/>
        <v>MISSING</v>
      </c>
      <c r="BM410" s="109" t="str">
        <f t="shared" si="720"/>
        <v>MISSING</v>
      </c>
      <c r="BN410" s="110" t="str">
        <f t="shared" si="721"/>
        <v>ERROR</v>
      </c>
      <c r="BO410" s="111" t="str">
        <f t="shared" si="722"/>
        <v>ERROR</v>
      </c>
      <c r="BP410" s="111" t="str">
        <f t="shared" si="723"/>
        <v>ERROR</v>
      </c>
      <c r="BQ410" s="111" t="str">
        <f t="shared" si="724"/>
        <v>ERROR</v>
      </c>
      <c r="BR410" s="109" t="str">
        <f t="shared" si="725"/>
        <v>ERROR</v>
      </c>
      <c r="BS410" s="110" t="str">
        <f t="shared" si="726"/>
        <v>ERROR</v>
      </c>
      <c r="BT410" s="109" t="str">
        <f t="shared" si="787"/>
        <v>ERROR</v>
      </c>
      <c r="BU410" s="109" t="str">
        <f t="shared" si="788"/>
        <v>ERROR</v>
      </c>
      <c r="BV410" s="109" t="str">
        <f t="shared" si="789"/>
        <v>ERROR</v>
      </c>
      <c r="BW410" s="109" t="str">
        <f t="shared" si="790"/>
        <v>ERROR</v>
      </c>
      <c r="BX410" s="110" t="str">
        <f t="shared" si="727"/>
        <v>ERROR</v>
      </c>
      <c r="BY410" s="110" t="str">
        <f t="shared" si="833"/>
        <v/>
      </c>
      <c r="BZ410" s="117" t="str">
        <f t="shared" si="791"/>
        <v>OK</v>
      </c>
      <c r="CA410" s="104" t="str">
        <f t="shared" si="728"/>
        <v/>
      </c>
      <c r="CB410" s="104" t="str">
        <f t="shared" si="729"/>
        <v/>
      </c>
      <c r="CC410" s="104" t="str">
        <f t="shared" si="730"/>
        <v/>
      </c>
      <c r="CD410" s="109" t="str">
        <f t="shared" si="792"/>
        <v>FAILED CHECKS</v>
      </c>
      <c r="CE410" s="22"/>
      <c r="CF410" s="116" t="str">
        <f t="shared" si="731"/>
        <v>ERROR</v>
      </c>
      <c r="CG410" s="116" t="str">
        <f t="shared" si="732"/>
        <v>-</v>
      </c>
      <c r="CH410" s="116" t="str">
        <f t="shared" si="733"/>
        <v>-</v>
      </c>
      <c r="CI410" s="116" t="str">
        <f t="shared" si="734"/>
        <v>-</v>
      </c>
      <c r="CJ410" s="116">
        <f t="shared" si="793"/>
        <v>0</v>
      </c>
      <c r="CK410" s="116">
        <f t="shared" si="794"/>
        <v>0</v>
      </c>
      <c r="CL410" s="116">
        <f t="shared" si="795"/>
        <v>0</v>
      </c>
      <c r="CM410" s="116">
        <f t="shared" si="796"/>
        <v>0</v>
      </c>
      <c r="CN410" s="116">
        <f t="shared" si="797"/>
        <v>0</v>
      </c>
      <c r="CO410" s="116">
        <f t="shared" si="798"/>
        <v>0</v>
      </c>
      <c r="CP410" s="116">
        <f t="shared" si="799"/>
        <v>0</v>
      </c>
      <c r="CQ410" s="116">
        <f t="shared" si="800"/>
        <v>0</v>
      </c>
      <c r="CR410" s="116">
        <f t="shared" si="801"/>
        <v>0</v>
      </c>
      <c r="CS410" s="116">
        <f t="shared" si="802"/>
        <v>0</v>
      </c>
      <c r="CT410" s="116">
        <f t="shared" si="803"/>
        <v>0</v>
      </c>
      <c r="CU410" s="116">
        <f t="shared" si="804"/>
        <v>0</v>
      </c>
      <c r="CV410" s="116">
        <f t="shared" si="805"/>
        <v>0</v>
      </c>
      <c r="CW410" s="116">
        <f t="shared" si="806"/>
        <v>0</v>
      </c>
      <c r="CX410" s="116">
        <f t="shared" si="807"/>
        <v>0</v>
      </c>
      <c r="CY410" s="116">
        <f t="shared" si="808"/>
        <v>0</v>
      </c>
      <c r="CZ410" s="116">
        <f t="shared" si="809"/>
        <v>0</v>
      </c>
      <c r="DA410" s="116">
        <f t="shared" si="810"/>
        <v>0</v>
      </c>
      <c r="DB410" s="116">
        <f t="shared" si="811"/>
        <v>0</v>
      </c>
      <c r="DC410" s="116">
        <f t="shared" si="812"/>
        <v>0</v>
      </c>
      <c r="DD410" s="116">
        <f t="shared" si="813"/>
        <v>0</v>
      </c>
      <c r="DE410" s="116">
        <f t="shared" si="814"/>
        <v>0</v>
      </c>
      <c r="DF410" s="116">
        <f t="shared" si="815"/>
        <v>0</v>
      </c>
      <c r="DG410" s="116">
        <f t="shared" si="816"/>
        <v>0</v>
      </c>
      <c r="DH410" s="116">
        <f t="shared" si="817"/>
        <v>0</v>
      </c>
      <c r="DI410" s="116">
        <f t="shared" si="818"/>
        <v>0</v>
      </c>
      <c r="DJ410" s="116">
        <f t="shared" si="819"/>
        <v>0</v>
      </c>
      <c r="DK410" s="116">
        <f t="shared" si="820"/>
        <v>0</v>
      </c>
      <c r="DL410" s="116">
        <f t="shared" si="821"/>
        <v>0</v>
      </c>
      <c r="DM410" s="116">
        <f t="shared" si="822"/>
        <v>0</v>
      </c>
      <c r="DN410" s="116">
        <f t="shared" si="823"/>
        <v>0</v>
      </c>
      <c r="DO410" s="116">
        <f t="shared" si="824"/>
        <v>0</v>
      </c>
      <c r="DP410" s="116">
        <f t="shared" si="825"/>
        <v>0</v>
      </c>
      <c r="DQ410" s="116">
        <f t="shared" si="826"/>
        <v>0</v>
      </c>
      <c r="DR410" s="116">
        <f t="shared" si="827"/>
        <v>0</v>
      </c>
      <c r="DS410" s="116">
        <f t="shared" si="828"/>
        <v>0</v>
      </c>
      <c r="DT410" s="116">
        <f t="shared" si="716"/>
        <v>0</v>
      </c>
      <c r="DU410" s="116">
        <f t="shared" si="829"/>
        <v>0</v>
      </c>
      <c r="DV410" s="116">
        <f t="shared" si="735"/>
        <v>0</v>
      </c>
      <c r="DW410" s="116">
        <f t="shared" si="736"/>
        <v>0</v>
      </c>
      <c r="DX410" s="114" t="b">
        <f t="shared" si="743"/>
        <v>0</v>
      </c>
      <c r="DY410" s="116" t="str">
        <f t="shared" si="830"/>
        <v>FAILED CHECKS</v>
      </c>
      <c r="DZ410" s="2"/>
      <c r="EA410" s="105" t="str">
        <f t="shared" si="744"/>
        <v/>
      </c>
      <c r="EB410" s="2"/>
      <c r="EC410" s="105" t="str">
        <f t="shared" si="745"/>
        <v/>
      </c>
      <c r="ED410" s="2"/>
      <c r="EE410" s="105" t="str">
        <f t="shared" si="746"/>
        <v/>
      </c>
      <c r="EF410" s="2"/>
      <c r="EG410" s="6">
        <f t="shared" si="832"/>
        <v>400</v>
      </c>
      <c r="EH410" s="2"/>
      <c r="EI410" s="29" t="str">
        <f>IF(ISBLANK('IP Rules'!P410),"",'IP Rules'!P410)</f>
        <v/>
      </c>
      <c r="EJ410" s="2"/>
      <c r="EK410" s="29" t="str">
        <f>IF(ISBLANK('IP Rules'!R410),"",'IP Rules'!R410)</f>
        <v/>
      </c>
      <c r="EL410" s="2"/>
      <c r="EM410" s="29" t="str">
        <f>IF(ISBLANK('IP Rules'!T410),"",'IP Rules'!T410)</f>
        <v/>
      </c>
      <c r="EN410" s="2"/>
      <c r="EO410" s="7" t="str">
        <f t="shared" si="737"/>
        <v>NO</v>
      </c>
      <c r="EP410" s="7" t="str">
        <f t="shared" si="738"/>
        <v>NO</v>
      </c>
      <c r="EQ410" s="7" t="str">
        <f t="shared" si="739"/>
        <v/>
      </c>
      <c r="ER410" s="7" t="str">
        <f t="shared" si="740"/>
        <v/>
      </c>
      <c r="ES410" s="7" t="str">
        <f>IF(AND(ISNUMBER('IP Rules'!R410),'IP Rules'!R410&gt;=0,'IP Rules'!R410&lt;=65535),"GOOD","BAD")</f>
        <v>BAD</v>
      </c>
      <c r="ET410" s="7" t="str">
        <f>IF(OR(AND(ISNUMBER('IP Rules'!T410),'IP Rules'!T410&gt;=1,'IP Rules'!T410&lt;=65535,'IP Rules'!R410&lt;'IP Rules'!T410),'IP Rules'!T410=""),"GOOD","BAD")</f>
        <v>GOOD</v>
      </c>
      <c r="EU410" s="9" t="str">
        <f t="shared" si="741"/>
        <v/>
      </c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</row>
    <row r="411" spans="1:211" ht="15.75" thickBot="1">
      <c r="A411" s="2"/>
      <c r="B411" s="6">
        <f t="shared" si="831"/>
        <v>401</v>
      </c>
      <c r="C411" s="2"/>
      <c r="D411" s="48" t="str">
        <f>IF(ISBLANK('IP Rules'!H411),"",'IP Rules'!H411)</f>
        <v/>
      </c>
      <c r="E411" s="52" t="str">
        <f t="shared" si="747"/>
        <v/>
      </c>
      <c r="F411" s="52" t="str">
        <f t="shared" si="748"/>
        <v/>
      </c>
      <c r="G411" s="52" t="str">
        <f t="shared" si="749"/>
        <v/>
      </c>
      <c r="H411" s="52" t="str">
        <f t="shared" si="750"/>
        <v/>
      </c>
      <c r="I411" s="52" t="str">
        <f t="shared" si="751"/>
        <v/>
      </c>
      <c r="J411" s="52" t="str">
        <f t="shared" si="752"/>
        <v/>
      </c>
      <c r="K411" s="52" t="str">
        <f t="shared" si="753"/>
        <v/>
      </c>
      <c r="L411" s="52" t="str">
        <f t="shared" si="754"/>
        <v/>
      </c>
      <c r="M411" s="2"/>
      <c r="N411" s="52" t="str">
        <f t="shared" si="755"/>
        <v/>
      </c>
      <c r="O411" s="2"/>
      <c r="P411" s="103" t="str">
        <f>IF(UPPER('IP Rules'!H411)="ANY","",IF(LEN(TRIM('IP Rules'!J411))=0,"",'IP Rules'!J411))</f>
        <v/>
      </c>
      <c r="Q411" s="7" t="str">
        <f t="shared" si="756"/>
        <v/>
      </c>
      <c r="R411" s="109" t="str">
        <f t="shared" si="757"/>
        <v>MISSING</v>
      </c>
      <c r="S411" s="109" t="str">
        <f t="shared" si="758"/>
        <v>MISSING</v>
      </c>
      <c r="T411" s="109" t="str">
        <f t="shared" si="759"/>
        <v>MISSING</v>
      </c>
      <c r="U411" s="110" t="str">
        <f t="shared" si="760"/>
        <v>ERROR</v>
      </c>
      <c r="V411" s="111" t="str">
        <f t="shared" si="761"/>
        <v>ERROR</v>
      </c>
      <c r="W411" s="111" t="str">
        <f t="shared" si="762"/>
        <v>ERROR</v>
      </c>
      <c r="X411" s="111" t="str">
        <f t="shared" si="763"/>
        <v>ERROR</v>
      </c>
      <c r="Y411" s="109" t="str">
        <f t="shared" si="764"/>
        <v>ERROR</v>
      </c>
      <c r="Z411" s="110" t="str">
        <f t="shared" si="765"/>
        <v>ERROR</v>
      </c>
      <c r="AA411" s="109" t="str">
        <f t="shared" si="766"/>
        <v>ERROR</v>
      </c>
      <c r="AB411" s="109" t="str">
        <f t="shared" si="767"/>
        <v>ERROR</v>
      </c>
      <c r="AC411" s="109" t="str">
        <f t="shared" si="768"/>
        <v>ERROR</v>
      </c>
      <c r="AD411" s="109" t="str">
        <f t="shared" si="769"/>
        <v>ERROR</v>
      </c>
      <c r="AE411" s="110" t="str">
        <f t="shared" si="770"/>
        <v>ERROR</v>
      </c>
      <c r="AF411" s="7" t="str">
        <f t="shared" si="771"/>
        <v/>
      </c>
      <c r="AG411" s="104" t="str">
        <f t="shared" si="772"/>
        <v/>
      </c>
      <c r="AH411" s="104" t="str">
        <f t="shared" si="773"/>
        <v/>
      </c>
      <c r="AI411" s="104" t="str">
        <f t="shared" si="774"/>
        <v/>
      </c>
      <c r="AJ411" s="114" t="str">
        <f>IF(AND(Q411&lt;&gt;"ERROR",UPPER('IP Rules'!D411)="GLOBAL",UPPER(N411)="ANY"),"All_IPs","")</f>
        <v/>
      </c>
      <c r="AK411" s="114" t="str">
        <f>IF(AND(Q411&lt;&gt;"ERROR",UPPER('IP Rules'!D411)="NATIONAL",UPPER(N411)="ANY"),"GRP_ALL_CNSP_SUBNETS","")</f>
        <v/>
      </c>
      <c r="AL411" s="104" t="str">
        <f>IF(LEN(TRIM(D411))=0,"",IF(AND(Q411&lt;&gt;"ERROR",UPPER('IP Rules'!H411)&lt;&gt;"ANY"),AI411&amp;N411&amp;"_"&amp;AG411,""))</f>
        <v/>
      </c>
      <c r="AM411" s="109" t="str">
        <f t="shared" si="775"/>
        <v>FAILED CHECKS</v>
      </c>
      <c r="AN411" s="2"/>
      <c r="AO411" s="62" t="str">
        <f t="shared" si="742"/>
        <v/>
      </c>
      <c r="AP411" s="26"/>
      <c r="AQ411" s="62" t="str">
        <f t="shared" si="776"/>
        <v/>
      </c>
      <c r="AR411" s="26"/>
      <c r="AS411" s="6">
        <f>'IP Rules'!F411</f>
        <v>0</v>
      </c>
      <c r="AT411" s="2"/>
      <c r="AU411" s="6">
        <f t="shared" si="777"/>
        <v>401</v>
      </c>
      <c r="AV411" s="2"/>
      <c r="AW411" s="46" t="str">
        <f>IF(ISBLANK('IP Rules'!L411),"",'IP Rules'!L411)</f>
        <v/>
      </c>
      <c r="AX411" s="2"/>
      <c r="AY411" s="52" t="str">
        <f t="shared" si="778"/>
        <v/>
      </c>
      <c r="AZ411" s="52" t="str">
        <f t="shared" si="779"/>
        <v/>
      </c>
      <c r="BA411" s="52" t="str">
        <f t="shared" si="780"/>
        <v/>
      </c>
      <c r="BB411" s="52" t="str">
        <f t="shared" si="781"/>
        <v/>
      </c>
      <c r="BC411" s="52" t="str">
        <f t="shared" si="782"/>
        <v/>
      </c>
      <c r="BD411" s="52" t="str">
        <f t="shared" si="783"/>
        <v/>
      </c>
      <c r="BE411" s="52" t="str">
        <f t="shared" si="784"/>
        <v/>
      </c>
      <c r="BF411" s="52" t="str">
        <f t="shared" si="785"/>
        <v/>
      </c>
      <c r="BG411" s="52" t="str">
        <f t="shared" si="786"/>
        <v/>
      </c>
      <c r="BH411" s="2"/>
      <c r="BI411" s="103" t="str">
        <f>IF(ISBLANK('IP Rules'!N411),"",'IP Rules'!N411)</f>
        <v/>
      </c>
      <c r="BJ411" s="110" t="str">
        <f t="shared" si="717"/>
        <v/>
      </c>
      <c r="BK411" s="109" t="str">
        <f t="shared" si="718"/>
        <v>MISSING</v>
      </c>
      <c r="BL411" s="109" t="str">
        <f t="shared" si="719"/>
        <v>MISSING</v>
      </c>
      <c r="BM411" s="109" t="str">
        <f t="shared" si="720"/>
        <v>MISSING</v>
      </c>
      <c r="BN411" s="110" t="str">
        <f t="shared" si="721"/>
        <v>ERROR</v>
      </c>
      <c r="BO411" s="111" t="str">
        <f t="shared" si="722"/>
        <v>ERROR</v>
      </c>
      <c r="BP411" s="111" t="str">
        <f t="shared" si="723"/>
        <v>ERROR</v>
      </c>
      <c r="BQ411" s="111" t="str">
        <f t="shared" si="724"/>
        <v>ERROR</v>
      </c>
      <c r="BR411" s="109" t="str">
        <f t="shared" si="725"/>
        <v>ERROR</v>
      </c>
      <c r="BS411" s="110" t="str">
        <f t="shared" si="726"/>
        <v>ERROR</v>
      </c>
      <c r="BT411" s="109" t="str">
        <f t="shared" si="787"/>
        <v>ERROR</v>
      </c>
      <c r="BU411" s="109" t="str">
        <f t="shared" si="788"/>
        <v>ERROR</v>
      </c>
      <c r="BV411" s="109" t="str">
        <f t="shared" si="789"/>
        <v>ERROR</v>
      </c>
      <c r="BW411" s="109" t="str">
        <f t="shared" si="790"/>
        <v>ERROR</v>
      </c>
      <c r="BX411" s="110" t="str">
        <f t="shared" si="727"/>
        <v>ERROR</v>
      </c>
      <c r="BY411" s="110" t="str">
        <f t="shared" si="833"/>
        <v/>
      </c>
      <c r="BZ411" s="117" t="str">
        <f t="shared" si="791"/>
        <v>OK</v>
      </c>
      <c r="CA411" s="104" t="str">
        <f t="shared" si="728"/>
        <v/>
      </c>
      <c r="CB411" s="104" t="str">
        <f t="shared" si="729"/>
        <v/>
      </c>
      <c r="CC411" s="104" t="str">
        <f t="shared" si="730"/>
        <v/>
      </c>
      <c r="CD411" s="109" t="str">
        <f t="shared" si="792"/>
        <v>FAILED CHECKS</v>
      </c>
      <c r="CE411" s="22"/>
      <c r="CF411" s="116" t="str">
        <f t="shared" si="731"/>
        <v>ERROR</v>
      </c>
      <c r="CG411" s="116" t="str">
        <f t="shared" si="732"/>
        <v>-</v>
      </c>
      <c r="CH411" s="116" t="str">
        <f t="shared" si="733"/>
        <v>-</v>
      </c>
      <c r="CI411" s="116" t="str">
        <f t="shared" si="734"/>
        <v>-</v>
      </c>
      <c r="CJ411" s="116">
        <f t="shared" si="793"/>
        <v>0</v>
      </c>
      <c r="CK411" s="116">
        <f t="shared" si="794"/>
        <v>0</v>
      </c>
      <c r="CL411" s="116">
        <f t="shared" si="795"/>
        <v>0</v>
      </c>
      <c r="CM411" s="116">
        <f t="shared" si="796"/>
        <v>0</v>
      </c>
      <c r="CN411" s="116">
        <f t="shared" si="797"/>
        <v>0</v>
      </c>
      <c r="CO411" s="116">
        <f t="shared" si="798"/>
        <v>0</v>
      </c>
      <c r="CP411" s="116">
        <f t="shared" si="799"/>
        <v>0</v>
      </c>
      <c r="CQ411" s="116">
        <f t="shared" si="800"/>
        <v>0</v>
      </c>
      <c r="CR411" s="116">
        <f t="shared" si="801"/>
        <v>0</v>
      </c>
      <c r="CS411" s="116">
        <f t="shared" si="802"/>
        <v>0</v>
      </c>
      <c r="CT411" s="116">
        <f t="shared" si="803"/>
        <v>0</v>
      </c>
      <c r="CU411" s="116">
        <f t="shared" si="804"/>
        <v>0</v>
      </c>
      <c r="CV411" s="116">
        <f t="shared" si="805"/>
        <v>0</v>
      </c>
      <c r="CW411" s="116">
        <f t="shared" si="806"/>
        <v>0</v>
      </c>
      <c r="CX411" s="116">
        <f t="shared" si="807"/>
        <v>0</v>
      </c>
      <c r="CY411" s="116">
        <f t="shared" si="808"/>
        <v>0</v>
      </c>
      <c r="CZ411" s="116">
        <f t="shared" si="809"/>
        <v>0</v>
      </c>
      <c r="DA411" s="116">
        <f t="shared" si="810"/>
        <v>0</v>
      </c>
      <c r="DB411" s="116">
        <f t="shared" si="811"/>
        <v>0</v>
      </c>
      <c r="DC411" s="116">
        <f t="shared" si="812"/>
        <v>0</v>
      </c>
      <c r="DD411" s="116">
        <f t="shared" si="813"/>
        <v>0</v>
      </c>
      <c r="DE411" s="116">
        <f t="shared" si="814"/>
        <v>0</v>
      </c>
      <c r="DF411" s="116">
        <f t="shared" si="815"/>
        <v>0</v>
      </c>
      <c r="DG411" s="116">
        <f t="shared" si="816"/>
        <v>0</v>
      </c>
      <c r="DH411" s="116">
        <f t="shared" si="817"/>
        <v>0</v>
      </c>
      <c r="DI411" s="116">
        <f t="shared" si="818"/>
        <v>0</v>
      </c>
      <c r="DJ411" s="116">
        <f t="shared" si="819"/>
        <v>0</v>
      </c>
      <c r="DK411" s="116">
        <f t="shared" si="820"/>
        <v>0</v>
      </c>
      <c r="DL411" s="116">
        <f t="shared" si="821"/>
        <v>0</v>
      </c>
      <c r="DM411" s="116">
        <f t="shared" si="822"/>
        <v>0</v>
      </c>
      <c r="DN411" s="116">
        <f t="shared" si="823"/>
        <v>0</v>
      </c>
      <c r="DO411" s="116">
        <f t="shared" si="824"/>
        <v>0</v>
      </c>
      <c r="DP411" s="116">
        <f t="shared" si="825"/>
        <v>0</v>
      </c>
      <c r="DQ411" s="116">
        <f t="shared" si="826"/>
        <v>0</v>
      </c>
      <c r="DR411" s="116">
        <f t="shared" si="827"/>
        <v>0</v>
      </c>
      <c r="DS411" s="116">
        <f t="shared" si="828"/>
        <v>0</v>
      </c>
      <c r="DT411" s="116">
        <f t="shared" ref="DT411:DT474" si="834">LEN($BG411)-LEN(SUBSTITUTE($BG411,"0",""))</f>
        <v>0</v>
      </c>
      <c r="DU411" s="116">
        <f t="shared" si="829"/>
        <v>0</v>
      </c>
      <c r="DV411" s="116">
        <f t="shared" si="735"/>
        <v>0</v>
      </c>
      <c r="DW411" s="116">
        <f t="shared" si="736"/>
        <v>0</v>
      </c>
      <c r="DX411" s="114" t="b">
        <f t="shared" si="743"/>
        <v>0</v>
      </c>
      <c r="DY411" s="116" t="str">
        <f t="shared" si="830"/>
        <v>FAILED CHECKS</v>
      </c>
      <c r="DZ411" s="2"/>
      <c r="EA411" s="105" t="str">
        <f t="shared" si="744"/>
        <v/>
      </c>
      <c r="EB411" s="2"/>
      <c r="EC411" s="105" t="str">
        <f t="shared" si="745"/>
        <v/>
      </c>
      <c r="ED411" s="2"/>
      <c r="EE411" s="105" t="str">
        <f t="shared" si="746"/>
        <v/>
      </c>
      <c r="EF411" s="2"/>
      <c r="EG411" s="6">
        <f t="shared" si="832"/>
        <v>401</v>
      </c>
      <c r="EH411" s="2"/>
      <c r="EI411" s="29" t="str">
        <f>IF(ISBLANK('IP Rules'!P411),"",'IP Rules'!P411)</f>
        <v/>
      </c>
      <c r="EJ411" s="2"/>
      <c r="EK411" s="29" t="str">
        <f>IF(ISBLANK('IP Rules'!R411),"",'IP Rules'!R411)</f>
        <v/>
      </c>
      <c r="EL411" s="2"/>
      <c r="EM411" s="29" t="str">
        <f>IF(ISBLANK('IP Rules'!T411),"",'IP Rules'!T411)</f>
        <v/>
      </c>
      <c r="EN411" s="2"/>
      <c r="EO411" s="7" t="str">
        <f t="shared" si="737"/>
        <v>NO</v>
      </c>
      <c r="EP411" s="7" t="str">
        <f t="shared" si="738"/>
        <v>NO</v>
      </c>
      <c r="EQ411" s="7" t="str">
        <f t="shared" si="739"/>
        <v/>
      </c>
      <c r="ER411" s="7" t="str">
        <f t="shared" si="740"/>
        <v/>
      </c>
      <c r="ES411" s="7" t="str">
        <f>IF(AND(ISNUMBER('IP Rules'!R411),'IP Rules'!R411&gt;=0,'IP Rules'!R411&lt;=65535),"GOOD","BAD")</f>
        <v>BAD</v>
      </c>
      <c r="ET411" s="7" t="str">
        <f>IF(OR(AND(ISNUMBER('IP Rules'!T411),'IP Rules'!T411&gt;=1,'IP Rules'!T411&lt;=65535,'IP Rules'!R411&lt;'IP Rules'!T411),'IP Rules'!T411=""),"GOOD","BAD")</f>
        <v>GOOD</v>
      </c>
      <c r="EU411" s="9" t="str">
        <f t="shared" si="741"/>
        <v/>
      </c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</row>
    <row r="412" spans="1:211" ht="15.75" thickBot="1">
      <c r="A412" s="2"/>
      <c r="B412" s="6">
        <f t="shared" si="831"/>
        <v>402</v>
      </c>
      <c r="C412" s="2"/>
      <c r="D412" s="48" t="str">
        <f>IF(ISBLANK('IP Rules'!H412),"",'IP Rules'!H412)</f>
        <v/>
      </c>
      <c r="E412" s="52" t="str">
        <f t="shared" si="747"/>
        <v/>
      </c>
      <c r="F412" s="52" t="str">
        <f t="shared" si="748"/>
        <v/>
      </c>
      <c r="G412" s="52" t="str">
        <f t="shared" si="749"/>
        <v/>
      </c>
      <c r="H412" s="52" t="str">
        <f t="shared" si="750"/>
        <v/>
      </c>
      <c r="I412" s="52" t="str">
        <f t="shared" si="751"/>
        <v/>
      </c>
      <c r="J412" s="52" t="str">
        <f t="shared" si="752"/>
        <v/>
      </c>
      <c r="K412" s="52" t="str">
        <f t="shared" si="753"/>
        <v/>
      </c>
      <c r="L412" s="52" t="str">
        <f t="shared" si="754"/>
        <v/>
      </c>
      <c r="M412" s="2"/>
      <c r="N412" s="52" t="str">
        <f t="shared" si="755"/>
        <v/>
      </c>
      <c r="O412" s="2"/>
      <c r="P412" s="103" t="str">
        <f>IF(UPPER('IP Rules'!H412)="ANY","",IF(LEN(TRIM('IP Rules'!J412))=0,"",'IP Rules'!J412))</f>
        <v/>
      </c>
      <c r="Q412" s="7" t="str">
        <f t="shared" si="756"/>
        <v/>
      </c>
      <c r="R412" s="109" t="str">
        <f t="shared" si="757"/>
        <v>MISSING</v>
      </c>
      <c r="S412" s="109" t="str">
        <f t="shared" si="758"/>
        <v>MISSING</v>
      </c>
      <c r="T412" s="109" t="str">
        <f t="shared" si="759"/>
        <v>MISSING</v>
      </c>
      <c r="U412" s="110" t="str">
        <f t="shared" si="760"/>
        <v>ERROR</v>
      </c>
      <c r="V412" s="111" t="str">
        <f t="shared" si="761"/>
        <v>ERROR</v>
      </c>
      <c r="W412" s="111" t="str">
        <f t="shared" si="762"/>
        <v>ERROR</v>
      </c>
      <c r="X412" s="111" t="str">
        <f t="shared" si="763"/>
        <v>ERROR</v>
      </c>
      <c r="Y412" s="109" t="str">
        <f t="shared" si="764"/>
        <v>ERROR</v>
      </c>
      <c r="Z412" s="110" t="str">
        <f t="shared" si="765"/>
        <v>ERROR</v>
      </c>
      <c r="AA412" s="109" t="str">
        <f t="shared" si="766"/>
        <v>ERROR</v>
      </c>
      <c r="AB412" s="109" t="str">
        <f t="shared" si="767"/>
        <v>ERROR</v>
      </c>
      <c r="AC412" s="109" t="str">
        <f t="shared" si="768"/>
        <v>ERROR</v>
      </c>
      <c r="AD412" s="109" t="str">
        <f t="shared" si="769"/>
        <v>ERROR</v>
      </c>
      <c r="AE412" s="110" t="str">
        <f t="shared" si="770"/>
        <v>ERROR</v>
      </c>
      <c r="AF412" s="7" t="str">
        <f t="shared" si="771"/>
        <v/>
      </c>
      <c r="AG412" s="104" t="str">
        <f t="shared" si="772"/>
        <v/>
      </c>
      <c r="AH412" s="104" t="str">
        <f t="shared" si="773"/>
        <v/>
      </c>
      <c r="AI412" s="104" t="str">
        <f t="shared" si="774"/>
        <v/>
      </c>
      <c r="AJ412" s="114" t="str">
        <f>IF(AND(Q412&lt;&gt;"ERROR",UPPER('IP Rules'!D412)="GLOBAL",UPPER(N412)="ANY"),"All_IPs","")</f>
        <v/>
      </c>
      <c r="AK412" s="114" t="str">
        <f>IF(AND(Q412&lt;&gt;"ERROR",UPPER('IP Rules'!D412)="NATIONAL",UPPER(N412)="ANY"),"GRP_ALL_CNSP_SUBNETS","")</f>
        <v/>
      </c>
      <c r="AL412" s="104" t="str">
        <f>IF(LEN(TRIM(D412))=0,"",IF(AND(Q412&lt;&gt;"ERROR",UPPER('IP Rules'!H412)&lt;&gt;"ANY"),AI412&amp;N412&amp;"_"&amp;AG412,""))</f>
        <v/>
      </c>
      <c r="AM412" s="109" t="str">
        <f t="shared" si="775"/>
        <v>FAILED CHECKS</v>
      </c>
      <c r="AN412" s="2"/>
      <c r="AO412" s="62" t="str">
        <f t="shared" si="742"/>
        <v/>
      </c>
      <c r="AP412" s="26"/>
      <c r="AQ412" s="62" t="str">
        <f t="shared" si="776"/>
        <v/>
      </c>
      <c r="AR412" s="26"/>
      <c r="AS412" s="6">
        <f>'IP Rules'!F412</f>
        <v>0</v>
      </c>
      <c r="AT412" s="2"/>
      <c r="AU412" s="6">
        <f t="shared" si="777"/>
        <v>402</v>
      </c>
      <c r="AV412" s="2"/>
      <c r="AW412" s="46" t="str">
        <f>IF(ISBLANK('IP Rules'!L412),"",'IP Rules'!L412)</f>
        <v/>
      </c>
      <c r="AX412" s="2"/>
      <c r="AY412" s="52" t="str">
        <f t="shared" si="778"/>
        <v/>
      </c>
      <c r="AZ412" s="52" t="str">
        <f t="shared" si="779"/>
        <v/>
      </c>
      <c r="BA412" s="52" t="str">
        <f t="shared" si="780"/>
        <v/>
      </c>
      <c r="BB412" s="52" t="str">
        <f t="shared" si="781"/>
        <v/>
      </c>
      <c r="BC412" s="52" t="str">
        <f t="shared" si="782"/>
        <v/>
      </c>
      <c r="BD412" s="52" t="str">
        <f t="shared" si="783"/>
        <v/>
      </c>
      <c r="BE412" s="52" t="str">
        <f t="shared" si="784"/>
        <v/>
      </c>
      <c r="BF412" s="52" t="str">
        <f t="shared" si="785"/>
        <v/>
      </c>
      <c r="BG412" s="52" t="str">
        <f t="shared" si="786"/>
        <v/>
      </c>
      <c r="BH412" s="2"/>
      <c r="BI412" s="103" t="str">
        <f>IF(ISBLANK('IP Rules'!N412),"",'IP Rules'!N412)</f>
        <v/>
      </c>
      <c r="BJ412" s="110" t="str">
        <f t="shared" si="717"/>
        <v/>
      </c>
      <c r="BK412" s="109" t="str">
        <f t="shared" si="718"/>
        <v>MISSING</v>
      </c>
      <c r="BL412" s="109" t="str">
        <f t="shared" si="719"/>
        <v>MISSING</v>
      </c>
      <c r="BM412" s="109" t="str">
        <f t="shared" si="720"/>
        <v>MISSING</v>
      </c>
      <c r="BN412" s="110" t="str">
        <f t="shared" si="721"/>
        <v>ERROR</v>
      </c>
      <c r="BO412" s="111" t="str">
        <f t="shared" si="722"/>
        <v>ERROR</v>
      </c>
      <c r="BP412" s="111" t="str">
        <f t="shared" si="723"/>
        <v>ERROR</v>
      </c>
      <c r="BQ412" s="111" t="str">
        <f t="shared" si="724"/>
        <v>ERROR</v>
      </c>
      <c r="BR412" s="109" t="str">
        <f t="shared" si="725"/>
        <v>ERROR</v>
      </c>
      <c r="BS412" s="110" t="str">
        <f t="shared" si="726"/>
        <v>ERROR</v>
      </c>
      <c r="BT412" s="109" t="str">
        <f t="shared" si="787"/>
        <v>ERROR</v>
      </c>
      <c r="BU412" s="109" t="str">
        <f t="shared" si="788"/>
        <v>ERROR</v>
      </c>
      <c r="BV412" s="109" t="str">
        <f t="shared" si="789"/>
        <v>ERROR</v>
      </c>
      <c r="BW412" s="109" t="str">
        <f t="shared" si="790"/>
        <v>ERROR</v>
      </c>
      <c r="BX412" s="110" t="str">
        <f t="shared" si="727"/>
        <v>ERROR</v>
      </c>
      <c r="BY412" s="110" t="str">
        <f t="shared" si="833"/>
        <v/>
      </c>
      <c r="BZ412" s="117" t="str">
        <f t="shared" si="791"/>
        <v>OK</v>
      </c>
      <c r="CA412" s="104" t="str">
        <f t="shared" si="728"/>
        <v/>
      </c>
      <c r="CB412" s="104" t="str">
        <f t="shared" si="729"/>
        <v/>
      </c>
      <c r="CC412" s="104" t="str">
        <f t="shared" si="730"/>
        <v/>
      </c>
      <c r="CD412" s="109" t="str">
        <f t="shared" si="792"/>
        <v>FAILED CHECKS</v>
      </c>
      <c r="CE412" s="22"/>
      <c r="CF412" s="116" t="str">
        <f t="shared" si="731"/>
        <v>ERROR</v>
      </c>
      <c r="CG412" s="116" t="str">
        <f t="shared" si="732"/>
        <v>-</v>
      </c>
      <c r="CH412" s="116" t="str">
        <f t="shared" si="733"/>
        <v>-</v>
      </c>
      <c r="CI412" s="116" t="str">
        <f t="shared" si="734"/>
        <v>-</v>
      </c>
      <c r="CJ412" s="116">
        <f t="shared" si="793"/>
        <v>0</v>
      </c>
      <c r="CK412" s="116">
        <f t="shared" si="794"/>
        <v>0</v>
      </c>
      <c r="CL412" s="116">
        <f t="shared" si="795"/>
        <v>0</v>
      </c>
      <c r="CM412" s="116">
        <f t="shared" si="796"/>
        <v>0</v>
      </c>
      <c r="CN412" s="116">
        <f t="shared" si="797"/>
        <v>0</v>
      </c>
      <c r="CO412" s="116">
        <f t="shared" si="798"/>
        <v>0</v>
      </c>
      <c r="CP412" s="116">
        <f t="shared" si="799"/>
        <v>0</v>
      </c>
      <c r="CQ412" s="116">
        <f t="shared" si="800"/>
        <v>0</v>
      </c>
      <c r="CR412" s="116">
        <f t="shared" si="801"/>
        <v>0</v>
      </c>
      <c r="CS412" s="116">
        <f t="shared" si="802"/>
        <v>0</v>
      </c>
      <c r="CT412" s="116">
        <f t="shared" si="803"/>
        <v>0</v>
      </c>
      <c r="CU412" s="116">
        <f t="shared" si="804"/>
        <v>0</v>
      </c>
      <c r="CV412" s="116">
        <f t="shared" si="805"/>
        <v>0</v>
      </c>
      <c r="CW412" s="116">
        <f t="shared" si="806"/>
        <v>0</v>
      </c>
      <c r="CX412" s="116">
        <f t="shared" si="807"/>
        <v>0</v>
      </c>
      <c r="CY412" s="116">
        <f t="shared" si="808"/>
        <v>0</v>
      </c>
      <c r="CZ412" s="116">
        <f t="shared" si="809"/>
        <v>0</v>
      </c>
      <c r="DA412" s="116">
        <f t="shared" si="810"/>
        <v>0</v>
      </c>
      <c r="DB412" s="116">
        <f t="shared" si="811"/>
        <v>0</v>
      </c>
      <c r="DC412" s="116">
        <f t="shared" si="812"/>
        <v>0</v>
      </c>
      <c r="DD412" s="116">
        <f t="shared" si="813"/>
        <v>0</v>
      </c>
      <c r="DE412" s="116">
        <f t="shared" si="814"/>
        <v>0</v>
      </c>
      <c r="DF412" s="116">
        <f t="shared" si="815"/>
        <v>0</v>
      </c>
      <c r="DG412" s="116">
        <f t="shared" si="816"/>
        <v>0</v>
      </c>
      <c r="DH412" s="116">
        <f t="shared" si="817"/>
        <v>0</v>
      </c>
      <c r="DI412" s="116">
        <f t="shared" si="818"/>
        <v>0</v>
      </c>
      <c r="DJ412" s="116">
        <f t="shared" si="819"/>
        <v>0</v>
      </c>
      <c r="DK412" s="116">
        <f t="shared" si="820"/>
        <v>0</v>
      </c>
      <c r="DL412" s="116">
        <f t="shared" si="821"/>
        <v>0</v>
      </c>
      <c r="DM412" s="116">
        <f t="shared" si="822"/>
        <v>0</v>
      </c>
      <c r="DN412" s="116">
        <f t="shared" si="823"/>
        <v>0</v>
      </c>
      <c r="DO412" s="116">
        <f t="shared" si="824"/>
        <v>0</v>
      </c>
      <c r="DP412" s="116">
        <f t="shared" si="825"/>
        <v>0</v>
      </c>
      <c r="DQ412" s="116">
        <f t="shared" si="826"/>
        <v>0</v>
      </c>
      <c r="DR412" s="116">
        <f t="shared" si="827"/>
        <v>0</v>
      </c>
      <c r="DS412" s="116">
        <f t="shared" si="828"/>
        <v>0</v>
      </c>
      <c r="DT412" s="116">
        <f t="shared" si="834"/>
        <v>0</v>
      </c>
      <c r="DU412" s="116">
        <f t="shared" si="829"/>
        <v>0</v>
      </c>
      <c r="DV412" s="116">
        <f t="shared" si="735"/>
        <v>0</v>
      </c>
      <c r="DW412" s="116">
        <f t="shared" si="736"/>
        <v>0</v>
      </c>
      <c r="DX412" s="114" t="b">
        <f t="shared" si="743"/>
        <v>0</v>
      </c>
      <c r="DY412" s="116" t="str">
        <f t="shared" si="830"/>
        <v>FAILED CHECKS</v>
      </c>
      <c r="DZ412" s="2"/>
      <c r="EA412" s="105" t="str">
        <f t="shared" si="744"/>
        <v/>
      </c>
      <c r="EB412" s="2"/>
      <c r="EC412" s="105" t="str">
        <f t="shared" si="745"/>
        <v/>
      </c>
      <c r="ED412" s="2"/>
      <c r="EE412" s="105" t="str">
        <f t="shared" si="746"/>
        <v/>
      </c>
      <c r="EF412" s="2"/>
      <c r="EG412" s="6">
        <f t="shared" si="832"/>
        <v>402</v>
      </c>
      <c r="EH412" s="2"/>
      <c r="EI412" s="29" t="str">
        <f>IF(ISBLANK('IP Rules'!P412),"",'IP Rules'!P412)</f>
        <v/>
      </c>
      <c r="EJ412" s="2"/>
      <c r="EK412" s="29" t="str">
        <f>IF(ISBLANK('IP Rules'!R412),"",'IP Rules'!R412)</f>
        <v/>
      </c>
      <c r="EL412" s="2"/>
      <c r="EM412" s="29" t="str">
        <f>IF(ISBLANK('IP Rules'!T412),"",'IP Rules'!T412)</f>
        <v/>
      </c>
      <c r="EN412" s="2"/>
      <c r="EO412" s="7" t="str">
        <f t="shared" si="737"/>
        <v>NO</v>
      </c>
      <c r="EP412" s="7" t="str">
        <f t="shared" si="738"/>
        <v>NO</v>
      </c>
      <c r="EQ412" s="7" t="str">
        <f t="shared" si="739"/>
        <v/>
      </c>
      <c r="ER412" s="7" t="str">
        <f t="shared" si="740"/>
        <v/>
      </c>
      <c r="ES412" s="7" t="str">
        <f>IF(AND(ISNUMBER('IP Rules'!R412),'IP Rules'!R412&gt;=0,'IP Rules'!R412&lt;=65535),"GOOD","BAD")</f>
        <v>BAD</v>
      </c>
      <c r="ET412" s="7" t="str">
        <f>IF(OR(AND(ISNUMBER('IP Rules'!T412),'IP Rules'!T412&gt;=1,'IP Rules'!T412&lt;=65535,'IP Rules'!R412&lt;'IP Rules'!T412),'IP Rules'!T412=""),"GOOD","BAD")</f>
        <v>GOOD</v>
      </c>
      <c r="EU412" s="9" t="str">
        <f t="shared" si="741"/>
        <v/>
      </c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</row>
    <row r="413" spans="1:211" ht="15.75" thickBot="1">
      <c r="A413" s="2"/>
      <c r="B413" s="6">
        <f t="shared" si="831"/>
        <v>403</v>
      </c>
      <c r="C413" s="2"/>
      <c r="D413" s="48" t="str">
        <f>IF(ISBLANK('IP Rules'!H413),"",'IP Rules'!H413)</f>
        <v/>
      </c>
      <c r="E413" s="52" t="str">
        <f t="shared" si="747"/>
        <v/>
      </c>
      <c r="F413" s="52" t="str">
        <f t="shared" si="748"/>
        <v/>
      </c>
      <c r="G413" s="52" t="str">
        <f t="shared" si="749"/>
        <v/>
      </c>
      <c r="H413" s="52" t="str">
        <f t="shared" si="750"/>
        <v/>
      </c>
      <c r="I413" s="52" t="str">
        <f t="shared" si="751"/>
        <v/>
      </c>
      <c r="J413" s="52" t="str">
        <f t="shared" si="752"/>
        <v/>
      </c>
      <c r="K413" s="52" t="str">
        <f t="shared" si="753"/>
        <v/>
      </c>
      <c r="L413" s="52" t="str">
        <f t="shared" si="754"/>
        <v/>
      </c>
      <c r="M413" s="2"/>
      <c r="N413" s="52" t="str">
        <f t="shared" si="755"/>
        <v/>
      </c>
      <c r="O413" s="2"/>
      <c r="P413" s="103" t="str">
        <f>IF(UPPER('IP Rules'!H413)="ANY","",IF(LEN(TRIM('IP Rules'!J413))=0,"",'IP Rules'!J413))</f>
        <v/>
      </c>
      <c r="Q413" s="7" t="str">
        <f t="shared" si="756"/>
        <v/>
      </c>
      <c r="R413" s="109" t="str">
        <f t="shared" si="757"/>
        <v>MISSING</v>
      </c>
      <c r="S413" s="109" t="str">
        <f t="shared" si="758"/>
        <v>MISSING</v>
      </c>
      <c r="T413" s="109" t="str">
        <f t="shared" si="759"/>
        <v>MISSING</v>
      </c>
      <c r="U413" s="110" t="str">
        <f t="shared" si="760"/>
        <v>ERROR</v>
      </c>
      <c r="V413" s="111" t="str">
        <f t="shared" si="761"/>
        <v>ERROR</v>
      </c>
      <c r="W413" s="111" t="str">
        <f t="shared" si="762"/>
        <v>ERROR</v>
      </c>
      <c r="X413" s="111" t="str">
        <f t="shared" si="763"/>
        <v>ERROR</v>
      </c>
      <c r="Y413" s="109" t="str">
        <f t="shared" si="764"/>
        <v>ERROR</v>
      </c>
      <c r="Z413" s="110" t="str">
        <f t="shared" si="765"/>
        <v>ERROR</v>
      </c>
      <c r="AA413" s="109" t="str">
        <f t="shared" si="766"/>
        <v>ERROR</v>
      </c>
      <c r="AB413" s="109" t="str">
        <f t="shared" si="767"/>
        <v>ERROR</v>
      </c>
      <c r="AC413" s="109" t="str">
        <f t="shared" si="768"/>
        <v>ERROR</v>
      </c>
      <c r="AD413" s="109" t="str">
        <f t="shared" si="769"/>
        <v>ERROR</v>
      </c>
      <c r="AE413" s="110" t="str">
        <f t="shared" si="770"/>
        <v>ERROR</v>
      </c>
      <c r="AF413" s="7" t="str">
        <f t="shared" si="771"/>
        <v/>
      </c>
      <c r="AG413" s="104" t="str">
        <f t="shared" si="772"/>
        <v/>
      </c>
      <c r="AH413" s="104" t="str">
        <f t="shared" si="773"/>
        <v/>
      </c>
      <c r="AI413" s="104" t="str">
        <f t="shared" si="774"/>
        <v/>
      </c>
      <c r="AJ413" s="114" t="str">
        <f>IF(AND(Q413&lt;&gt;"ERROR",UPPER('IP Rules'!D413)="GLOBAL",UPPER(N413)="ANY"),"All_IPs","")</f>
        <v/>
      </c>
      <c r="AK413" s="114" t="str">
        <f>IF(AND(Q413&lt;&gt;"ERROR",UPPER('IP Rules'!D413)="NATIONAL",UPPER(N413)="ANY"),"GRP_ALL_CNSP_SUBNETS","")</f>
        <v/>
      </c>
      <c r="AL413" s="104" t="str">
        <f>IF(LEN(TRIM(D413))=0,"",IF(AND(Q413&lt;&gt;"ERROR",UPPER('IP Rules'!H413)&lt;&gt;"ANY"),AI413&amp;N413&amp;"_"&amp;AG413,""))</f>
        <v/>
      </c>
      <c r="AM413" s="109" t="str">
        <f t="shared" si="775"/>
        <v>FAILED CHECKS</v>
      </c>
      <c r="AN413" s="2"/>
      <c r="AO413" s="62" t="str">
        <f t="shared" si="742"/>
        <v/>
      </c>
      <c r="AP413" s="26"/>
      <c r="AQ413" s="62" t="str">
        <f t="shared" si="776"/>
        <v/>
      </c>
      <c r="AR413" s="26"/>
      <c r="AS413" s="6">
        <f>'IP Rules'!F413</f>
        <v>0</v>
      </c>
      <c r="AT413" s="2"/>
      <c r="AU413" s="6">
        <f t="shared" si="777"/>
        <v>403</v>
      </c>
      <c r="AV413" s="2"/>
      <c r="AW413" s="46" t="str">
        <f>IF(ISBLANK('IP Rules'!L413),"",'IP Rules'!L413)</f>
        <v/>
      </c>
      <c r="AX413" s="2"/>
      <c r="AY413" s="52" t="str">
        <f t="shared" si="778"/>
        <v/>
      </c>
      <c r="AZ413" s="52" t="str">
        <f t="shared" si="779"/>
        <v/>
      </c>
      <c r="BA413" s="52" t="str">
        <f t="shared" si="780"/>
        <v/>
      </c>
      <c r="BB413" s="52" t="str">
        <f t="shared" si="781"/>
        <v/>
      </c>
      <c r="BC413" s="52" t="str">
        <f t="shared" si="782"/>
        <v/>
      </c>
      <c r="BD413" s="52" t="str">
        <f t="shared" si="783"/>
        <v/>
      </c>
      <c r="BE413" s="52" t="str">
        <f t="shared" si="784"/>
        <v/>
      </c>
      <c r="BF413" s="52" t="str">
        <f t="shared" si="785"/>
        <v/>
      </c>
      <c r="BG413" s="52" t="str">
        <f t="shared" si="786"/>
        <v/>
      </c>
      <c r="BH413" s="2"/>
      <c r="BI413" s="103" t="str">
        <f>IF(ISBLANK('IP Rules'!N413),"",'IP Rules'!N413)</f>
        <v/>
      </c>
      <c r="BJ413" s="110" t="str">
        <f t="shared" ref="BJ413:BJ476" si="835">IF(LEN(TRIM(AW413))=0,"",IF(AND(LEN(BG413)-LEN(SUBSTITUTE(BG413,".",""))&lt;&gt;3,LEN(TRIM(BG413))&lt;&gt;0),"ERROR","OK"))</f>
        <v/>
      </c>
      <c r="BK413" s="109" t="str">
        <f t="shared" ref="BK413:BK476" si="836">IFERROR(FIND(".", BG413,1),"MISSING")</f>
        <v>MISSING</v>
      </c>
      <c r="BL413" s="109" t="str">
        <f t="shared" ref="BL413:BL476" si="837">IFERROR(FIND(".", BG413,BK413+1),"MISSING")</f>
        <v>MISSING</v>
      </c>
      <c r="BM413" s="109" t="str">
        <f t="shared" ref="BM413:BM476" si="838">IFERROR(FIND(".", BG413,BL413+1),"MISSING")</f>
        <v>MISSING</v>
      </c>
      <c r="BN413" s="110" t="str">
        <f t="shared" ref="BN413:BN476" si="839">IF(AND(ISNUMBER(BK413),ISNUMBER(BL413),ISNUMBER(BM413)),"OK","ERROR")</f>
        <v>ERROR</v>
      </c>
      <c r="BO413" s="111" t="str">
        <f t="shared" ref="BO413:BO476" si="840">IF(BN413="OK",MID(BG413,1,BK413-1),"ERROR")</f>
        <v>ERROR</v>
      </c>
      <c r="BP413" s="111" t="str">
        <f t="shared" ref="BP413:BP476" si="841">IF(BN413="OK",MID(BG413,BK413+1,BL413-BK413-1),"ERROR")</f>
        <v>ERROR</v>
      </c>
      <c r="BQ413" s="111" t="str">
        <f t="shared" ref="BQ413:BQ476" si="842">IF(BN413="OK",MID(BG413,BL413+1,BM413-BL413-1),"ERROR")</f>
        <v>ERROR</v>
      </c>
      <c r="BR413" s="109" t="str">
        <f t="shared" ref="BR413:BR476" si="843">IF(BN413="OK",MID(BG413,BM413+1,LEN(BG413)-BM413),"ERROR")</f>
        <v>ERROR</v>
      </c>
      <c r="BS413" s="110" t="str">
        <f t="shared" ref="BS413:BS476" si="844">IF(AND(ISNUMBER(VALUE(BO413)),ISNUMBER(VALUE(BP413)),ISNUMBER(VALUE(BQ413)),ISNUMBER(VALUE(BR413))),"OK","ERROR")</f>
        <v>ERROR</v>
      </c>
      <c r="BT413" s="109" t="str">
        <f t="shared" si="787"/>
        <v>ERROR</v>
      </c>
      <c r="BU413" s="109" t="str">
        <f t="shared" si="788"/>
        <v>ERROR</v>
      </c>
      <c r="BV413" s="109" t="str">
        <f t="shared" si="789"/>
        <v>ERROR</v>
      </c>
      <c r="BW413" s="109" t="str">
        <f t="shared" si="790"/>
        <v>ERROR</v>
      </c>
      <c r="BX413" s="110" t="str">
        <f t="shared" ref="BX413:BX476" si="845">IF(IFERROR(BT413&amp;BU413&amp;BV413&amp;BW413,"ERROR")="OKOKOKOK","OK","ERROR")</f>
        <v>ERROR</v>
      </c>
      <c r="BY413" s="110" t="str">
        <f t="shared" si="833"/>
        <v/>
      </c>
      <c r="BZ413" s="117" t="str">
        <f t="shared" si="791"/>
        <v>OK</v>
      </c>
      <c r="CA413" s="104" t="str">
        <f t="shared" ref="CA413:CA476" si="846">IF(UPPER(BG413)="ANY","",IF(AND(BJ413="OK",LEN(TRIM(BI413))=0),32,BI413))</f>
        <v/>
      </c>
      <c r="CB413" s="104" t="str">
        <f t="shared" ref="CB413:CB476" si="847">IF(OR(LEN(TRIM(AW413))=0,BJ413="ERROR",UPPER(BG413)="ANY"),"",IF(UPPER(BG413)="ANY","",IF(VALUE(CA413)=32,"Host","Netmask")))</f>
        <v/>
      </c>
      <c r="CC413" s="104" t="str">
        <f t="shared" ref="CC413:CC476" si="848">IF(LEN(TRIM(CB413))=0,"",IF(CB413="Host","H-","N-"))</f>
        <v/>
      </c>
      <c r="CD413" s="109" t="str">
        <f t="shared" si="792"/>
        <v>FAILED CHECKS</v>
      </c>
      <c r="CE413" s="22"/>
      <c r="CF413" s="116" t="str">
        <f t="shared" ref="CF413:CF476" si="849">IF(OR(LEN(BG413)&lt;3,LEN(BG413)&gt;253),"ERROR","OK")</f>
        <v>ERROR</v>
      </c>
      <c r="CG413" s="116" t="str">
        <f t="shared" ref="CG413:CG476" si="850">IFERROR(SEARCH(":",BG413),"-")</f>
        <v>-</v>
      </c>
      <c r="CH413" s="116" t="str">
        <f t="shared" ref="CH413:CH476" si="851">IFERROR(SEARCH("\",BG413),"-")</f>
        <v>-</v>
      </c>
      <c r="CI413" s="116" t="str">
        <f t="shared" ref="CI413:CI476" si="852">IFERROR(SEARCH("/",BG413),"-")</f>
        <v>-</v>
      </c>
      <c r="CJ413" s="116">
        <f t="shared" si="793"/>
        <v>0</v>
      </c>
      <c r="CK413" s="116">
        <f t="shared" si="794"/>
        <v>0</v>
      </c>
      <c r="CL413" s="116">
        <f t="shared" si="795"/>
        <v>0</v>
      </c>
      <c r="CM413" s="116">
        <f t="shared" si="796"/>
        <v>0</v>
      </c>
      <c r="CN413" s="116">
        <f t="shared" si="797"/>
        <v>0</v>
      </c>
      <c r="CO413" s="116">
        <f t="shared" si="798"/>
        <v>0</v>
      </c>
      <c r="CP413" s="116">
        <f t="shared" si="799"/>
        <v>0</v>
      </c>
      <c r="CQ413" s="116">
        <f t="shared" si="800"/>
        <v>0</v>
      </c>
      <c r="CR413" s="116">
        <f t="shared" si="801"/>
        <v>0</v>
      </c>
      <c r="CS413" s="116">
        <f t="shared" si="802"/>
        <v>0</v>
      </c>
      <c r="CT413" s="116">
        <f t="shared" si="803"/>
        <v>0</v>
      </c>
      <c r="CU413" s="116">
        <f t="shared" si="804"/>
        <v>0</v>
      </c>
      <c r="CV413" s="116">
        <f t="shared" si="805"/>
        <v>0</v>
      </c>
      <c r="CW413" s="116">
        <f t="shared" si="806"/>
        <v>0</v>
      </c>
      <c r="CX413" s="116">
        <f t="shared" si="807"/>
        <v>0</v>
      </c>
      <c r="CY413" s="116">
        <f t="shared" si="808"/>
        <v>0</v>
      </c>
      <c r="CZ413" s="116">
        <f t="shared" si="809"/>
        <v>0</v>
      </c>
      <c r="DA413" s="116">
        <f t="shared" si="810"/>
        <v>0</v>
      </c>
      <c r="DB413" s="116">
        <f t="shared" si="811"/>
        <v>0</v>
      </c>
      <c r="DC413" s="116">
        <f t="shared" si="812"/>
        <v>0</v>
      </c>
      <c r="DD413" s="116">
        <f t="shared" si="813"/>
        <v>0</v>
      </c>
      <c r="DE413" s="116">
        <f t="shared" si="814"/>
        <v>0</v>
      </c>
      <c r="DF413" s="116">
        <f t="shared" si="815"/>
        <v>0</v>
      </c>
      <c r="DG413" s="116">
        <f t="shared" si="816"/>
        <v>0</v>
      </c>
      <c r="DH413" s="116">
        <f t="shared" si="817"/>
        <v>0</v>
      </c>
      <c r="DI413" s="116">
        <f t="shared" si="818"/>
        <v>0</v>
      </c>
      <c r="DJ413" s="116">
        <f t="shared" si="819"/>
        <v>0</v>
      </c>
      <c r="DK413" s="116">
        <f t="shared" si="820"/>
        <v>0</v>
      </c>
      <c r="DL413" s="116">
        <f t="shared" si="821"/>
        <v>0</v>
      </c>
      <c r="DM413" s="116">
        <f t="shared" si="822"/>
        <v>0</v>
      </c>
      <c r="DN413" s="116">
        <f t="shared" si="823"/>
        <v>0</v>
      </c>
      <c r="DO413" s="116">
        <f t="shared" si="824"/>
        <v>0</v>
      </c>
      <c r="DP413" s="116">
        <f t="shared" si="825"/>
        <v>0</v>
      </c>
      <c r="DQ413" s="116">
        <f t="shared" si="826"/>
        <v>0</v>
      </c>
      <c r="DR413" s="116">
        <f t="shared" si="827"/>
        <v>0</v>
      </c>
      <c r="DS413" s="116">
        <f t="shared" si="828"/>
        <v>0</v>
      </c>
      <c r="DT413" s="116">
        <f t="shared" si="834"/>
        <v>0</v>
      </c>
      <c r="DU413" s="116">
        <f t="shared" si="829"/>
        <v>0</v>
      </c>
      <c r="DV413" s="116">
        <f t="shared" ref="DV413:DV476" si="853">SUM(CJ413:DU413)</f>
        <v>0</v>
      </c>
      <c r="DW413" s="116">
        <f t="shared" ref="DW413:DW476" si="854">LEN(BG413)</f>
        <v>0</v>
      </c>
      <c r="DX413" s="114" t="b">
        <f t="shared" si="743"/>
        <v>0</v>
      </c>
      <c r="DY413" s="116" t="str">
        <f t="shared" si="830"/>
        <v>FAILED CHECKS</v>
      </c>
      <c r="DZ413" s="2"/>
      <c r="EA413" s="105" t="str">
        <f t="shared" si="744"/>
        <v/>
      </c>
      <c r="EB413" s="2"/>
      <c r="EC413" s="105" t="str">
        <f t="shared" si="745"/>
        <v/>
      </c>
      <c r="ED413" s="2"/>
      <c r="EE413" s="105" t="str">
        <f t="shared" si="746"/>
        <v/>
      </c>
      <c r="EF413" s="2"/>
      <c r="EG413" s="6">
        <f t="shared" si="832"/>
        <v>403</v>
      </c>
      <c r="EH413" s="2"/>
      <c r="EI413" s="29" t="str">
        <f>IF(ISBLANK('IP Rules'!P413),"",'IP Rules'!P413)</f>
        <v/>
      </c>
      <c r="EJ413" s="2"/>
      <c r="EK413" s="29" t="str">
        <f>IF(ISBLANK('IP Rules'!R413),"",'IP Rules'!R413)</f>
        <v/>
      </c>
      <c r="EL413" s="2"/>
      <c r="EM413" s="29" t="str">
        <f>IF(ISBLANK('IP Rules'!T413),"",'IP Rules'!T413)</f>
        <v/>
      </c>
      <c r="EN413" s="2"/>
      <c r="EO413" s="7" t="str">
        <f t="shared" si="737"/>
        <v>NO</v>
      </c>
      <c r="EP413" s="7" t="str">
        <f t="shared" si="738"/>
        <v>NO</v>
      </c>
      <c r="EQ413" s="7" t="str">
        <f t="shared" si="739"/>
        <v/>
      </c>
      <c r="ER413" s="7" t="str">
        <f t="shared" si="740"/>
        <v/>
      </c>
      <c r="ES413" s="7" t="str">
        <f>IF(AND(ISNUMBER('IP Rules'!R413),'IP Rules'!R413&gt;=0,'IP Rules'!R413&lt;=65535),"GOOD","BAD")</f>
        <v>BAD</v>
      </c>
      <c r="ET413" s="7" t="str">
        <f>IF(OR(AND(ISNUMBER('IP Rules'!T413),'IP Rules'!T413&gt;=1,'IP Rules'!T413&lt;=65535,'IP Rules'!R413&lt;'IP Rules'!T413),'IP Rules'!T413=""),"GOOD","BAD")</f>
        <v>GOOD</v>
      </c>
      <c r="EU413" s="9" t="str">
        <f t="shared" si="741"/>
        <v/>
      </c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</row>
    <row r="414" spans="1:211" ht="15.75" thickBot="1">
      <c r="A414" s="2"/>
      <c r="B414" s="6">
        <f t="shared" si="831"/>
        <v>404</v>
      </c>
      <c r="C414" s="2"/>
      <c r="D414" s="48" t="str">
        <f>IF(ISBLANK('IP Rules'!H414),"",'IP Rules'!H414)</f>
        <v/>
      </c>
      <c r="E414" s="52" t="str">
        <f t="shared" si="747"/>
        <v/>
      </c>
      <c r="F414" s="52" t="str">
        <f t="shared" si="748"/>
        <v/>
      </c>
      <c r="G414" s="52" t="str">
        <f t="shared" si="749"/>
        <v/>
      </c>
      <c r="H414" s="52" t="str">
        <f t="shared" si="750"/>
        <v/>
      </c>
      <c r="I414" s="52" t="str">
        <f t="shared" si="751"/>
        <v/>
      </c>
      <c r="J414" s="52" t="str">
        <f t="shared" si="752"/>
        <v/>
      </c>
      <c r="K414" s="52" t="str">
        <f t="shared" si="753"/>
        <v/>
      </c>
      <c r="L414" s="52" t="str">
        <f t="shared" si="754"/>
        <v/>
      </c>
      <c r="M414" s="2"/>
      <c r="N414" s="52" t="str">
        <f t="shared" si="755"/>
        <v/>
      </c>
      <c r="O414" s="2"/>
      <c r="P414" s="103" t="str">
        <f>IF(UPPER('IP Rules'!H414)="ANY","",IF(LEN(TRIM('IP Rules'!J414))=0,"",'IP Rules'!J414))</f>
        <v/>
      </c>
      <c r="Q414" s="7" t="str">
        <f t="shared" si="756"/>
        <v/>
      </c>
      <c r="R414" s="109" t="str">
        <f t="shared" si="757"/>
        <v>MISSING</v>
      </c>
      <c r="S414" s="109" t="str">
        <f t="shared" si="758"/>
        <v>MISSING</v>
      </c>
      <c r="T414" s="109" t="str">
        <f t="shared" si="759"/>
        <v>MISSING</v>
      </c>
      <c r="U414" s="110" t="str">
        <f t="shared" si="760"/>
        <v>ERROR</v>
      </c>
      <c r="V414" s="111" t="str">
        <f t="shared" si="761"/>
        <v>ERROR</v>
      </c>
      <c r="W414" s="111" t="str">
        <f t="shared" si="762"/>
        <v>ERROR</v>
      </c>
      <c r="X414" s="111" t="str">
        <f t="shared" si="763"/>
        <v>ERROR</v>
      </c>
      <c r="Y414" s="109" t="str">
        <f t="shared" si="764"/>
        <v>ERROR</v>
      </c>
      <c r="Z414" s="110" t="str">
        <f t="shared" si="765"/>
        <v>ERROR</v>
      </c>
      <c r="AA414" s="109" t="str">
        <f t="shared" si="766"/>
        <v>ERROR</v>
      </c>
      <c r="AB414" s="109" t="str">
        <f t="shared" si="767"/>
        <v>ERROR</v>
      </c>
      <c r="AC414" s="109" t="str">
        <f t="shared" si="768"/>
        <v>ERROR</v>
      </c>
      <c r="AD414" s="109" t="str">
        <f t="shared" si="769"/>
        <v>ERROR</v>
      </c>
      <c r="AE414" s="110" t="str">
        <f t="shared" si="770"/>
        <v>ERROR</v>
      </c>
      <c r="AF414" s="7" t="str">
        <f t="shared" si="771"/>
        <v/>
      </c>
      <c r="AG414" s="104" t="str">
        <f t="shared" si="772"/>
        <v/>
      </c>
      <c r="AH414" s="104" t="str">
        <f t="shared" si="773"/>
        <v/>
      </c>
      <c r="AI414" s="104" t="str">
        <f t="shared" si="774"/>
        <v/>
      </c>
      <c r="AJ414" s="114" t="str">
        <f>IF(AND(Q414&lt;&gt;"ERROR",UPPER('IP Rules'!D414)="GLOBAL",UPPER(N414)="ANY"),"All_IPs","")</f>
        <v/>
      </c>
      <c r="AK414" s="114" t="str">
        <f>IF(AND(Q414&lt;&gt;"ERROR",UPPER('IP Rules'!D414)="NATIONAL",UPPER(N414)="ANY"),"GRP_ALL_CNSP_SUBNETS","")</f>
        <v/>
      </c>
      <c r="AL414" s="104" t="str">
        <f>IF(LEN(TRIM(D414))=0,"",IF(AND(Q414&lt;&gt;"ERROR",UPPER('IP Rules'!H414)&lt;&gt;"ANY"),AI414&amp;N414&amp;"_"&amp;AG414,""))</f>
        <v/>
      </c>
      <c r="AM414" s="109" t="str">
        <f t="shared" si="775"/>
        <v>FAILED CHECKS</v>
      </c>
      <c r="AN414" s="2"/>
      <c r="AO414" s="62" t="str">
        <f t="shared" si="742"/>
        <v/>
      </c>
      <c r="AP414" s="26"/>
      <c r="AQ414" s="62" t="str">
        <f t="shared" si="776"/>
        <v/>
      </c>
      <c r="AR414" s="26"/>
      <c r="AS414" s="6">
        <f>'IP Rules'!F414</f>
        <v>0</v>
      </c>
      <c r="AT414" s="2"/>
      <c r="AU414" s="6">
        <f t="shared" si="777"/>
        <v>404</v>
      </c>
      <c r="AV414" s="2"/>
      <c r="AW414" s="46" t="str">
        <f>IF(ISBLANK('IP Rules'!L414),"",'IP Rules'!L414)</f>
        <v/>
      </c>
      <c r="AX414" s="2"/>
      <c r="AY414" s="52" t="str">
        <f t="shared" si="778"/>
        <v/>
      </c>
      <c r="AZ414" s="52" t="str">
        <f t="shared" si="779"/>
        <v/>
      </c>
      <c r="BA414" s="52" t="str">
        <f t="shared" si="780"/>
        <v/>
      </c>
      <c r="BB414" s="52" t="str">
        <f t="shared" si="781"/>
        <v/>
      </c>
      <c r="BC414" s="52" t="str">
        <f t="shared" si="782"/>
        <v/>
      </c>
      <c r="BD414" s="52" t="str">
        <f t="shared" si="783"/>
        <v/>
      </c>
      <c r="BE414" s="52" t="str">
        <f t="shared" si="784"/>
        <v/>
      </c>
      <c r="BF414" s="52" t="str">
        <f t="shared" si="785"/>
        <v/>
      </c>
      <c r="BG414" s="52" t="str">
        <f t="shared" si="786"/>
        <v/>
      </c>
      <c r="BH414" s="2"/>
      <c r="BI414" s="103" t="str">
        <f>IF(ISBLANK('IP Rules'!N414),"",'IP Rules'!N414)</f>
        <v/>
      </c>
      <c r="BJ414" s="110" t="str">
        <f t="shared" si="835"/>
        <v/>
      </c>
      <c r="BK414" s="109" t="str">
        <f t="shared" si="836"/>
        <v>MISSING</v>
      </c>
      <c r="BL414" s="109" t="str">
        <f t="shared" si="837"/>
        <v>MISSING</v>
      </c>
      <c r="BM414" s="109" t="str">
        <f t="shared" si="838"/>
        <v>MISSING</v>
      </c>
      <c r="BN414" s="110" t="str">
        <f t="shared" si="839"/>
        <v>ERROR</v>
      </c>
      <c r="BO414" s="111" t="str">
        <f t="shared" si="840"/>
        <v>ERROR</v>
      </c>
      <c r="BP414" s="111" t="str">
        <f t="shared" si="841"/>
        <v>ERROR</v>
      </c>
      <c r="BQ414" s="111" t="str">
        <f t="shared" si="842"/>
        <v>ERROR</v>
      </c>
      <c r="BR414" s="109" t="str">
        <f t="shared" si="843"/>
        <v>ERROR</v>
      </c>
      <c r="BS414" s="110" t="str">
        <f t="shared" si="844"/>
        <v>ERROR</v>
      </c>
      <c r="BT414" s="109" t="str">
        <f t="shared" si="787"/>
        <v>ERROR</v>
      </c>
      <c r="BU414" s="109" t="str">
        <f t="shared" si="788"/>
        <v>ERROR</v>
      </c>
      <c r="BV414" s="109" t="str">
        <f t="shared" si="789"/>
        <v>ERROR</v>
      </c>
      <c r="BW414" s="109" t="str">
        <f t="shared" si="790"/>
        <v>ERROR</v>
      </c>
      <c r="BX414" s="110" t="str">
        <f t="shared" si="845"/>
        <v>ERROR</v>
      </c>
      <c r="BY414" s="110" t="str">
        <f t="shared" si="833"/>
        <v/>
      </c>
      <c r="BZ414" s="117" t="str">
        <f t="shared" si="791"/>
        <v>OK</v>
      </c>
      <c r="CA414" s="104" t="str">
        <f t="shared" si="846"/>
        <v/>
      </c>
      <c r="CB414" s="104" t="str">
        <f t="shared" si="847"/>
        <v/>
      </c>
      <c r="CC414" s="104" t="str">
        <f t="shared" si="848"/>
        <v/>
      </c>
      <c r="CD414" s="109" t="str">
        <f t="shared" si="792"/>
        <v>FAILED CHECKS</v>
      </c>
      <c r="CE414" s="22"/>
      <c r="CF414" s="116" t="str">
        <f t="shared" si="849"/>
        <v>ERROR</v>
      </c>
      <c r="CG414" s="116" t="str">
        <f t="shared" si="850"/>
        <v>-</v>
      </c>
      <c r="CH414" s="116" t="str">
        <f t="shared" si="851"/>
        <v>-</v>
      </c>
      <c r="CI414" s="116" t="str">
        <f t="shared" si="852"/>
        <v>-</v>
      </c>
      <c r="CJ414" s="116">
        <f t="shared" si="793"/>
        <v>0</v>
      </c>
      <c r="CK414" s="116">
        <f t="shared" si="794"/>
        <v>0</v>
      </c>
      <c r="CL414" s="116">
        <f t="shared" si="795"/>
        <v>0</v>
      </c>
      <c r="CM414" s="116">
        <f t="shared" si="796"/>
        <v>0</v>
      </c>
      <c r="CN414" s="116">
        <f t="shared" si="797"/>
        <v>0</v>
      </c>
      <c r="CO414" s="116">
        <f t="shared" si="798"/>
        <v>0</v>
      </c>
      <c r="CP414" s="116">
        <f t="shared" si="799"/>
        <v>0</v>
      </c>
      <c r="CQ414" s="116">
        <f t="shared" si="800"/>
        <v>0</v>
      </c>
      <c r="CR414" s="116">
        <f t="shared" si="801"/>
        <v>0</v>
      </c>
      <c r="CS414" s="116">
        <f t="shared" si="802"/>
        <v>0</v>
      </c>
      <c r="CT414" s="116">
        <f t="shared" si="803"/>
        <v>0</v>
      </c>
      <c r="CU414" s="116">
        <f t="shared" si="804"/>
        <v>0</v>
      </c>
      <c r="CV414" s="116">
        <f t="shared" si="805"/>
        <v>0</v>
      </c>
      <c r="CW414" s="116">
        <f t="shared" si="806"/>
        <v>0</v>
      </c>
      <c r="CX414" s="116">
        <f t="shared" si="807"/>
        <v>0</v>
      </c>
      <c r="CY414" s="116">
        <f t="shared" si="808"/>
        <v>0</v>
      </c>
      <c r="CZ414" s="116">
        <f t="shared" si="809"/>
        <v>0</v>
      </c>
      <c r="DA414" s="116">
        <f t="shared" si="810"/>
        <v>0</v>
      </c>
      <c r="DB414" s="116">
        <f t="shared" si="811"/>
        <v>0</v>
      </c>
      <c r="DC414" s="116">
        <f t="shared" si="812"/>
        <v>0</v>
      </c>
      <c r="DD414" s="116">
        <f t="shared" si="813"/>
        <v>0</v>
      </c>
      <c r="DE414" s="116">
        <f t="shared" si="814"/>
        <v>0</v>
      </c>
      <c r="DF414" s="116">
        <f t="shared" si="815"/>
        <v>0</v>
      </c>
      <c r="DG414" s="116">
        <f t="shared" si="816"/>
        <v>0</v>
      </c>
      <c r="DH414" s="116">
        <f t="shared" si="817"/>
        <v>0</v>
      </c>
      <c r="DI414" s="116">
        <f t="shared" si="818"/>
        <v>0</v>
      </c>
      <c r="DJ414" s="116">
        <f t="shared" si="819"/>
        <v>0</v>
      </c>
      <c r="DK414" s="116">
        <f t="shared" si="820"/>
        <v>0</v>
      </c>
      <c r="DL414" s="116">
        <f t="shared" si="821"/>
        <v>0</v>
      </c>
      <c r="DM414" s="116">
        <f t="shared" si="822"/>
        <v>0</v>
      </c>
      <c r="DN414" s="116">
        <f t="shared" si="823"/>
        <v>0</v>
      </c>
      <c r="DO414" s="116">
        <f t="shared" si="824"/>
        <v>0</v>
      </c>
      <c r="DP414" s="116">
        <f t="shared" si="825"/>
        <v>0</v>
      </c>
      <c r="DQ414" s="116">
        <f t="shared" si="826"/>
        <v>0</v>
      </c>
      <c r="DR414" s="116">
        <f t="shared" si="827"/>
        <v>0</v>
      </c>
      <c r="DS414" s="116">
        <f t="shared" si="828"/>
        <v>0</v>
      </c>
      <c r="DT414" s="116">
        <f t="shared" si="834"/>
        <v>0</v>
      </c>
      <c r="DU414" s="116">
        <f t="shared" si="829"/>
        <v>0</v>
      </c>
      <c r="DV414" s="116">
        <f t="shared" si="853"/>
        <v>0</v>
      </c>
      <c r="DW414" s="116">
        <f t="shared" si="854"/>
        <v>0</v>
      </c>
      <c r="DX414" s="114" t="b">
        <f t="shared" si="743"/>
        <v>0</v>
      </c>
      <c r="DY414" s="116" t="str">
        <f t="shared" si="830"/>
        <v>FAILED CHECKS</v>
      </c>
      <c r="DZ414" s="2"/>
      <c r="EA414" s="105" t="str">
        <f t="shared" si="744"/>
        <v/>
      </c>
      <c r="EB414" s="2"/>
      <c r="EC414" s="105" t="str">
        <f t="shared" si="745"/>
        <v/>
      </c>
      <c r="ED414" s="2"/>
      <c r="EE414" s="105" t="str">
        <f t="shared" si="746"/>
        <v/>
      </c>
      <c r="EF414" s="2"/>
      <c r="EG414" s="6">
        <f t="shared" si="832"/>
        <v>404</v>
      </c>
      <c r="EH414" s="2"/>
      <c r="EI414" s="29" t="str">
        <f>IF(ISBLANK('IP Rules'!P414),"",'IP Rules'!P414)</f>
        <v/>
      </c>
      <c r="EJ414" s="2"/>
      <c r="EK414" s="29" t="str">
        <f>IF(ISBLANK('IP Rules'!R414),"",'IP Rules'!R414)</f>
        <v/>
      </c>
      <c r="EL414" s="2"/>
      <c r="EM414" s="29" t="str">
        <f>IF(ISBLANK('IP Rules'!T414),"",'IP Rules'!T414)</f>
        <v/>
      </c>
      <c r="EN414" s="2"/>
      <c r="EO414" s="7" t="str">
        <f t="shared" si="737"/>
        <v>NO</v>
      </c>
      <c r="EP414" s="7" t="str">
        <f t="shared" si="738"/>
        <v>NO</v>
      </c>
      <c r="EQ414" s="7" t="str">
        <f t="shared" si="739"/>
        <v/>
      </c>
      <c r="ER414" s="7" t="str">
        <f t="shared" si="740"/>
        <v/>
      </c>
      <c r="ES414" s="7" t="str">
        <f>IF(AND(ISNUMBER('IP Rules'!R414),'IP Rules'!R414&gt;=0,'IP Rules'!R414&lt;=65535),"GOOD","BAD")</f>
        <v>BAD</v>
      </c>
      <c r="ET414" s="7" t="str">
        <f>IF(OR(AND(ISNUMBER('IP Rules'!T414),'IP Rules'!T414&gt;=1,'IP Rules'!T414&lt;=65535,'IP Rules'!R414&lt;'IP Rules'!T414),'IP Rules'!T414=""),"GOOD","BAD")</f>
        <v>GOOD</v>
      </c>
      <c r="EU414" s="9" t="str">
        <f t="shared" si="741"/>
        <v/>
      </c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</row>
    <row r="415" spans="1:211" ht="15.75" thickBot="1">
      <c r="A415" s="2"/>
      <c r="B415" s="6">
        <f t="shared" si="831"/>
        <v>405</v>
      </c>
      <c r="C415" s="2"/>
      <c r="D415" s="48" t="str">
        <f>IF(ISBLANK('IP Rules'!H415),"",'IP Rules'!H415)</f>
        <v/>
      </c>
      <c r="E415" s="52" t="str">
        <f t="shared" si="747"/>
        <v/>
      </c>
      <c r="F415" s="52" t="str">
        <f t="shared" si="748"/>
        <v/>
      </c>
      <c r="G415" s="52" t="str">
        <f t="shared" si="749"/>
        <v/>
      </c>
      <c r="H415" s="52" t="str">
        <f t="shared" si="750"/>
        <v/>
      </c>
      <c r="I415" s="52" t="str">
        <f t="shared" si="751"/>
        <v/>
      </c>
      <c r="J415" s="52" t="str">
        <f t="shared" si="752"/>
        <v/>
      </c>
      <c r="K415" s="52" t="str">
        <f t="shared" si="753"/>
        <v/>
      </c>
      <c r="L415" s="52" t="str">
        <f t="shared" si="754"/>
        <v/>
      </c>
      <c r="M415" s="2"/>
      <c r="N415" s="52" t="str">
        <f t="shared" si="755"/>
        <v/>
      </c>
      <c r="O415" s="2"/>
      <c r="P415" s="103" t="str">
        <f>IF(UPPER('IP Rules'!H415)="ANY","",IF(LEN(TRIM('IP Rules'!J415))=0,"",'IP Rules'!J415))</f>
        <v/>
      </c>
      <c r="Q415" s="7" t="str">
        <f t="shared" si="756"/>
        <v/>
      </c>
      <c r="R415" s="109" t="str">
        <f t="shared" si="757"/>
        <v>MISSING</v>
      </c>
      <c r="S415" s="109" t="str">
        <f t="shared" si="758"/>
        <v>MISSING</v>
      </c>
      <c r="T415" s="109" t="str">
        <f t="shared" si="759"/>
        <v>MISSING</v>
      </c>
      <c r="U415" s="110" t="str">
        <f t="shared" si="760"/>
        <v>ERROR</v>
      </c>
      <c r="V415" s="111" t="str">
        <f t="shared" si="761"/>
        <v>ERROR</v>
      </c>
      <c r="W415" s="111" t="str">
        <f t="shared" si="762"/>
        <v>ERROR</v>
      </c>
      <c r="X415" s="111" t="str">
        <f t="shared" si="763"/>
        <v>ERROR</v>
      </c>
      <c r="Y415" s="109" t="str">
        <f t="shared" si="764"/>
        <v>ERROR</v>
      </c>
      <c r="Z415" s="110" t="str">
        <f t="shared" si="765"/>
        <v>ERROR</v>
      </c>
      <c r="AA415" s="109" t="str">
        <f t="shared" si="766"/>
        <v>ERROR</v>
      </c>
      <c r="AB415" s="109" t="str">
        <f t="shared" si="767"/>
        <v>ERROR</v>
      </c>
      <c r="AC415" s="109" t="str">
        <f t="shared" si="768"/>
        <v>ERROR</v>
      </c>
      <c r="AD415" s="109" t="str">
        <f t="shared" si="769"/>
        <v>ERROR</v>
      </c>
      <c r="AE415" s="110" t="str">
        <f t="shared" si="770"/>
        <v>ERROR</v>
      </c>
      <c r="AF415" s="7" t="str">
        <f t="shared" si="771"/>
        <v/>
      </c>
      <c r="AG415" s="104" t="str">
        <f t="shared" si="772"/>
        <v/>
      </c>
      <c r="AH415" s="104" t="str">
        <f t="shared" si="773"/>
        <v/>
      </c>
      <c r="AI415" s="104" t="str">
        <f t="shared" si="774"/>
        <v/>
      </c>
      <c r="AJ415" s="114" t="str">
        <f>IF(AND(Q415&lt;&gt;"ERROR",UPPER('IP Rules'!D415)="GLOBAL",UPPER(N415)="ANY"),"All_IPs","")</f>
        <v/>
      </c>
      <c r="AK415" s="114" t="str">
        <f>IF(AND(Q415&lt;&gt;"ERROR",UPPER('IP Rules'!D415)="NATIONAL",UPPER(N415)="ANY"),"GRP_ALL_CNSP_SUBNETS","")</f>
        <v/>
      </c>
      <c r="AL415" s="104" t="str">
        <f>IF(LEN(TRIM(D415))=0,"",IF(AND(Q415&lt;&gt;"ERROR",UPPER('IP Rules'!H415)&lt;&gt;"ANY"),AI415&amp;N415&amp;"_"&amp;AG415,""))</f>
        <v/>
      </c>
      <c r="AM415" s="109" t="str">
        <f t="shared" si="775"/>
        <v>FAILED CHECKS</v>
      </c>
      <c r="AN415" s="2"/>
      <c r="AO415" s="62" t="str">
        <f t="shared" si="742"/>
        <v/>
      </c>
      <c r="AP415" s="26"/>
      <c r="AQ415" s="62" t="str">
        <f t="shared" si="776"/>
        <v/>
      </c>
      <c r="AR415" s="26"/>
      <c r="AS415" s="6">
        <f>'IP Rules'!F415</f>
        <v>0</v>
      </c>
      <c r="AT415" s="2"/>
      <c r="AU415" s="6">
        <f t="shared" si="777"/>
        <v>405</v>
      </c>
      <c r="AV415" s="2"/>
      <c r="AW415" s="46" t="str">
        <f>IF(ISBLANK('IP Rules'!L415),"",'IP Rules'!L415)</f>
        <v/>
      </c>
      <c r="AX415" s="2"/>
      <c r="AY415" s="52" t="str">
        <f t="shared" si="778"/>
        <v/>
      </c>
      <c r="AZ415" s="52" t="str">
        <f t="shared" si="779"/>
        <v/>
      </c>
      <c r="BA415" s="52" t="str">
        <f t="shared" si="780"/>
        <v/>
      </c>
      <c r="BB415" s="52" t="str">
        <f t="shared" si="781"/>
        <v/>
      </c>
      <c r="BC415" s="52" t="str">
        <f t="shared" si="782"/>
        <v/>
      </c>
      <c r="BD415" s="52" t="str">
        <f t="shared" si="783"/>
        <v/>
      </c>
      <c r="BE415" s="52" t="str">
        <f t="shared" si="784"/>
        <v/>
      </c>
      <c r="BF415" s="52" t="str">
        <f t="shared" si="785"/>
        <v/>
      </c>
      <c r="BG415" s="52" t="str">
        <f t="shared" si="786"/>
        <v/>
      </c>
      <c r="BH415" s="2"/>
      <c r="BI415" s="103" t="str">
        <f>IF(ISBLANK('IP Rules'!N415),"",'IP Rules'!N415)</f>
        <v/>
      </c>
      <c r="BJ415" s="110" t="str">
        <f t="shared" si="835"/>
        <v/>
      </c>
      <c r="BK415" s="109" t="str">
        <f t="shared" si="836"/>
        <v>MISSING</v>
      </c>
      <c r="BL415" s="109" t="str">
        <f t="shared" si="837"/>
        <v>MISSING</v>
      </c>
      <c r="BM415" s="109" t="str">
        <f t="shared" si="838"/>
        <v>MISSING</v>
      </c>
      <c r="BN415" s="110" t="str">
        <f t="shared" si="839"/>
        <v>ERROR</v>
      </c>
      <c r="BO415" s="111" t="str">
        <f t="shared" si="840"/>
        <v>ERROR</v>
      </c>
      <c r="BP415" s="111" t="str">
        <f t="shared" si="841"/>
        <v>ERROR</v>
      </c>
      <c r="BQ415" s="111" t="str">
        <f t="shared" si="842"/>
        <v>ERROR</v>
      </c>
      <c r="BR415" s="109" t="str">
        <f t="shared" si="843"/>
        <v>ERROR</v>
      </c>
      <c r="BS415" s="110" t="str">
        <f t="shared" si="844"/>
        <v>ERROR</v>
      </c>
      <c r="BT415" s="109" t="str">
        <f t="shared" si="787"/>
        <v>ERROR</v>
      </c>
      <c r="BU415" s="109" t="str">
        <f t="shared" si="788"/>
        <v>ERROR</v>
      </c>
      <c r="BV415" s="109" t="str">
        <f t="shared" si="789"/>
        <v>ERROR</v>
      </c>
      <c r="BW415" s="109" t="str">
        <f t="shared" si="790"/>
        <v>ERROR</v>
      </c>
      <c r="BX415" s="110" t="str">
        <f t="shared" si="845"/>
        <v>ERROR</v>
      </c>
      <c r="BY415" s="110" t="str">
        <f t="shared" si="833"/>
        <v/>
      </c>
      <c r="BZ415" s="117" t="str">
        <f t="shared" si="791"/>
        <v>OK</v>
      </c>
      <c r="CA415" s="104" t="str">
        <f t="shared" si="846"/>
        <v/>
      </c>
      <c r="CB415" s="104" t="str">
        <f t="shared" si="847"/>
        <v/>
      </c>
      <c r="CC415" s="104" t="str">
        <f t="shared" si="848"/>
        <v/>
      </c>
      <c r="CD415" s="109" t="str">
        <f t="shared" si="792"/>
        <v>FAILED CHECKS</v>
      </c>
      <c r="CE415" s="22"/>
      <c r="CF415" s="116" t="str">
        <f t="shared" si="849"/>
        <v>ERROR</v>
      </c>
      <c r="CG415" s="116" t="str">
        <f t="shared" si="850"/>
        <v>-</v>
      </c>
      <c r="CH415" s="116" t="str">
        <f t="shared" si="851"/>
        <v>-</v>
      </c>
      <c r="CI415" s="116" t="str">
        <f t="shared" si="852"/>
        <v>-</v>
      </c>
      <c r="CJ415" s="116">
        <f t="shared" si="793"/>
        <v>0</v>
      </c>
      <c r="CK415" s="116">
        <f t="shared" si="794"/>
        <v>0</v>
      </c>
      <c r="CL415" s="116">
        <f t="shared" si="795"/>
        <v>0</v>
      </c>
      <c r="CM415" s="116">
        <f t="shared" si="796"/>
        <v>0</v>
      </c>
      <c r="CN415" s="116">
        <f t="shared" si="797"/>
        <v>0</v>
      </c>
      <c r="CO415" s="116">
        <f t="shared" si="798"/>
        <v>0</v>
      </c>
      <c r="CP415" s="116">
        <f t="shared" si="799"/>
        <v>0</v>
      </c>
      <c r="CQ415" s="116">
        <f t="shared" si="800"/>
        <v>0</v>
      </c>
      <c r="CR415" s="116">
        <f t="shared" si="801"/>
        <v>0</v>
      </c>
      <c r="CS415" s="116">
        <f t="shared" si="802"/>
        <v>0</v>
      </c>
      <c r="CT415" s="116">
        <f t="shared" si="803"/>
        <v>0</v>
      </c>
      <c r="CU415" s="116">
        <f t="shared" si="804"/>
        <v>0</v>
      </c>
      <c r="CV415" s="116">
        <f t="shared" si="805"/>
        <v>0</v>
      </c>
      <c r="CW415" s="116">
        <f t="shared" si="806"/>
        <v>0</v>
      </c>
      <c r="CX415" s="116">
        <f t="shared" si="807"/>
        <v>0</v>
      </c>
      <c r="CY415" s="116">
        <f t="shared" si="808"/>
        <v>0</v>
      </c>
      <c r="CZ415" s="116">
        <f t="shared" si="809"/>
        <v>0</v>
      </c>
      <c r="DA415" s="116">
        <f t="shared" si="810"/>
        <v>0</v>
      </c>
      <c r="DB415" s="116">
        <f t="shared" si="811"/>
        <v>0</v>
      </c>
      <c r="DC415" s="116">
        <f t="shared" si="812"/>
        <v>0</v>
      </c>
      <c r="DD415" s="116">
        <f t="shared" si="813"/>
        <v>0</v>
      </c>
      <c r="DE415" s="116">
        <f t="shared" si="814"/>
        <v>0</v>
      </c>
      <c r="DF415" s="116">
        <f t="shared" si="815"/>
        <v>0</v>
      </c>
      <c r="DG415" s="116">
        <f t="shared" si="816"/>
        <v>0</v>
      </c>
      <c r="DH415" s="116">
        <f t="shared" si="817"/>
        <v>0</v>
      </c>
      <c r="DI415" s="116">
        <f t="shared" si="818"/>
        <v>0</v>
      </c>
      <c r="DJ415" s="116">
        <f t="shared" si="819"/>
        <v>0</v>
      </c>
      <c r="DK415" s="116">
        <f t="shared" si="820"/>
        <v>0</v>
      </c>
      <c r="DL415" s="116">
        <f t="shared" si="821"/>
        <v>0</v>
      </c>
      <c r="DM415" s="116">
        <f t="shared" si="822"/>
        <v>0</v>
      </c>
      <c r="DN415" s="116">
        <f t="shared" si="823"/>
        <v>0</v>
      </c>
      <c r="DO415" s="116">
        <f t="shared" si="824"/>
        <v>0</v>
      </c>
      <c r="DP415" s="116">
        <f t="shared" si="825"/>
        <v>0</v>
      </c>
      <c r="DQ415" s="116">
        <f t="shared" si="826"/>
        <v>0</v>
      </c>
      <c r="DR415" s="116">
        <f t="shared" si="827"/>
        <v>0</v>
      </c>
      <c r="DS415" s="116">
        <f t="shared" si="828"/>
        <v>0</v>
      </c>
      <c r="DT415" s="116">
        <f t="shared" si="834"/>
        <v>0</v>
      </c>
      <c r="DU415" s="116">
        <f t="shared" si="829"/>
        <v>0</v>
      </c>
      <c r="DV415" s="116">
        <f t="shared" si="853"/>
        <v>0</v>
      </c>
      <c r="DW415" s="116">
        <f t="shared" si="854"/>
        <v>0</v>
      </c>
      <c r="DX415" s="114" t="b">
        <f t="shared" si="743"/>
        <v>0</v>
      </c>
      <c r="DY415" s="116" t="str">
        <f t="shared" si="830"/>
        <v>FAILED CHECKS</v>
      </c>
      <c r="DZ415" s="2"/>
      <c r="EA415" s="105" t="str">
        <f t="shared" si="744"/>
        <v/>
      </c>
      <c r="EB415" s="2"/>
      <c r="EC415" s="105" t="str">
        <f t="shared" si="745"/>
        <v/>
      </c>
      <c r="ED415" s="2"/>
      <c r="EE415" s="105" t="str">
        <f t="shared" si="746"/>
        <v/>
      </c>
      <c r="EF415" s="2"/>
      <c r="EG415" s="6">
        <f t="shared" si="832"/>
        <v>405</v>
      </c>
      <c r="EH415" s="2"/>
      <c r="EI415" s="29" t="str">
        <f>IF(ISBLANK('IP Rules'!P415),"",'IP Rules'!P415)</f>
        <v/>
      </c>
      <c r="EJ415" s="2"/>
      <c r="EK415" s="29" t="str">
        <f>IF(ISBLANK('IP Rules'!R415),"",'IP Rules'!R415)</f>
        <v/>
      </c>
      <c r="EL415" s="2"/>
      <c r="EM415" s="29" t="str">
        <f>IF(ISBLANK('IP Rules'!T415),"",'IP Rules'!T415)</f>
        <v/>
      </c>
      <c r="EN415" s="2"/>
      <c r="EO415" s="7" t="str">
        <f t="shared" si="737"/>
        <v>NO</v>
      </c>
      <c r="EP415" s="7" t="str">
        <f t="shared" si="738"/>
        <v>NO</v>
      </c>
      <c r="EQ415" s="7" t="str">
        <f t="shared" si="739"/>
        <v/>
      </c>
      <c r="ER415" s="7" t="str">
        <f t="shared" si="740"/>
        <v/>
      </c>
      <c r="ES415" s="7" t="str">
        <f>IF(AND(ISNUMBER('IP Rules'!R415),'IP Rules'!R415&gt;=0,'IP Rules'!R415&lt;=65535),"GOOD","BAD")</f>
        <v>BAD</v>
      </c>
      <c r="ET415" s="7" t="str">
        <f>IF(OR(AND(ISNUMBER('IP Rules'!T415),'IP Rules'!T415&gt;=1,'IP Rules'!T415&lt;=65535,'IP Rules'!R415&lt;'IP Rules'!T415),'IP Rules'!T415=""),"GOOD","BAD")</f>
        <v>GOOD</v>
      </c>
      <c r="EU415" s="9" t="str">
        <f t="shared" si="741"/>
        <v/>
      </c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</row>
    <row r="416" spans="1:211" ht="15.75" thickBot="1">
      <c r="A416" s="2"/>
      <c r="B416" s="6">
        <f t="shared" si="831"/>
        <v>406</v>
      </c>
      <c r="C416" s="2"/>
      <c r="D416" s="48" t="str">
        <f>IF(ISBLANK('IP Rules'!H416),"",'IP Rules'!H416)</f>
        <v/>
      </c>
      <c r="E416" s="52" t="str">
        <f t="shared" si="747"/>
        <v/>
      </c>
      <c r="F416" s="52" t="str">
        <f t="shared" si="748"/>
        <v/>
      </c>
      <c r="G416" s="52" t="str">
        <f t="shared" si="749"/>
        <v/>
      </c>
      <c r="H416" s="52" t="str">
        <f t="shared" si="750"/>
        <v/>
      </c>
      <c r="I416" s="52" t="str">
        <f t="shared" si="751"/>
        <v/>
      </c>
      <c r="J416" s="52" t="str">
        <f t="shared" si="752"/>
        <v/>
      </c>
      <c r="K416" s="52" t="str">
        <f t="shared" si="753"/>
        <v/>
      </c>
      <c r="L416" s="52" t="str">
        <f t="shared" si="754"/>
        <v/>
      </c>
      <c r="M416" s="2"/>
      <c r="N416" s="52" t="str">
        <f t="shared" si="755"/>
        <v/>
      </c>
      <c r="O416" s="2"/>
      <c r="P416" s="103" t="str">
        <f>IF(UPPER('IP Rules'!H416)="ANY","",IF(LEN(TRIM('IP Rules'!J416))=0,"",'IP Rules'!J416))</f>
        <v/>
      </c>
      <c r="Q416" s="7" t="str">
        <f t="shared" si="756"/>
        <v/>
      </c>
      <c r="R416" s="109" t="str">
        <f t="shared" si="757"/>
        <v>MISSING</v>
      </c>
      <c r="S416" s="109" t="str">
        <f t="shared" si="758"/>
        <v>MISSING</v>
      </c>
      <c r="T416" s="109" t="str">
        <f t="shared" si="759"/>
        <v>MISSING</v>
      </c>
      <c r="U416" s="110" t="str">
        <f t="shared" si="760"/>
        <v>ERROR</v>
      </c>
      <c r="V416" s="111" t="str">
        <f t="shared" si="761"/>
        <v>ERROR</v>
      </c>
      <c r="W416" s="111" t="str">
        <f t="shared" si="762"/>
        <v>ERROR</v>
      </c>
      <c r="X416" s="111" t="str">
        <f t="shared" si="763"/>
        <v>ERROR</v>
      </c>
      <c r="Y416" s="109" t="str">
        <f t="shared" si="764"/>
        <v>ERROR</v>
      </c>
      <c r="Z416" s="110" t="str">
        <f t="shared" si="765"/>
        <v>ERROR</v>
      </c>
      <c r="AA416" s="109" t="str">
        <f t="shared" si="766"/>
        <v>ERROR</v>
      </c>
      <c r="AB416" s="109" t="str">
        <f t="shared" si="767"/>
        <v>ERROR</v>
      </c>
      <c r="AC416" s="109" t="str">
        <f t="shared" si="768"/>
        <v>ERROR</v>
      </c>
      <c r="AD416" s="109" t="str">
        <f t="shared" si="769"/>
        <v>ERROR</v>
      </c>
      <c r="AE416" s="110" t="str">
        <f t="shared" si="770"/>
        <v>ERROR</v>
      </c>
      <c r="AF416" s="7" t="str">
        <f t="shared" si="771"/>
        <v/>
      </c>
      <c r="AG416" s="104" t="str">
        <f t="shared" si="772"/>
        <v/>
      </c>
      <c r="AH416" s="104" t="str">
        <f t="shared" si="773"/>
        <v/>
      </c>
      <c r="AI416" s="104" t="str">
        <f t="shared" si="774"/>
        <v/>
      </c>
      <c r="AJ416" s="114" t="str">
        <f>IF(AND(Q416&lt;&gt;"ERROR",UPPER('IP Rules'!D416)="GLOBAL",UPPER(N416)="ANY"),"All_IPs","")</f>
        <v/>
      </c>
      <c r="AK416" s="114" t="str">
        <f>IF(AND(Q416&lt;&gt;"ERROR",UPPER('IP Rules'!D416)="NATIONAL",UPPER(N416)="ANY"),"GRP_ALL_CNSP_SUBNETS","")</f>
        <v/>
      </c>
      <c r="AL416" s="104" t="str">
        <f>IF(LEN(TRIM(D416))=0,"",IF(AND(Q416&lt;&gt;"ERROR",UPPER('IP Rules'!H416)&lt;&gt;"ANY"),AI416&amp;N416&amp;"_"&amp;AG416,""))</f>
        <v/>
      </c>
      <c r="AM416" s="109" t="str">
        <f t="shared" si="775"/>
        <v>FAILED CHECKS</v>
      </c>
      <c r="AN416" s="2"/>
      <c r="AO416" s="62" t="str">
        <f t="shared" si="742"/>
        <v/>
      </c>
      <c r="AP416" s="26"/>
      <c r="AQ416" s="62" t="str">
        <f t="shared" si="776"/>
        <v/>
      </c>
      <c r="AR416" s="26"/>
      <c r="AS416" s="6">
        <f>'IP Rules'!F416</f>
        <v>0</v>
      </c>
      <c r="AT416" s="2"/>
      <c r="AU416" s="6">
        <f t="shared" si="777"/>
        <v>406</v>
      </c>
      <c r="AV416" s="2"/>
      <c r="AW416" s="46" t="str">
        <f>IF(ISBLANK('IP Rules'!L416),"",'IP Rules'!L416)</f>
        <v/>
      </c>
      <c r="AX416" s="2"/>
      <c r="AY416" s="52" t="str">
        <f t="shared" si="778"/>
        <v/>
      </c>
      <c r="AZ416" s="52" t="str">
        <f t="shared" si="779"/>
        <v/>
      </c>
      <c r="BA416" s="52" t="str">
        <f t="shared" si="780"/>
        <v/>
      </c>
      <c r="BB416" s="52" t="str">
        <f t="shared" si="781"/>
        <v/>
      </c>
      <c r="BC416" s="52" t="str">
        <f t="shared" si="782"/>
        <v/>
      </c>
      <c r="BD416" s="52" t="str">
        <f t="shared" si="783"/>
        <v/>
      </c>
      <c r="BE416" s="52" t="str">
        <f t="shared" si="784"/>
        <v/>
      </c>
      <c r="BF416" s="52" t="str">
        <f t="shared" si="785"/>
        <v/>
      </c>
      <c r="BG416" s="52" t="str">
        <f t="shared" si="786"/>
        <v/>
      </c>
      <c r="BH416" s="2"/>
      <c r="BI416" s="103" t="str">
        <f>IF(ISBLANK('IP Rules'!N416),"",'IP Rules'!N416)</f>
        <v/>
      </c>
      <c r="BJ416" s="110" t="str">
        <f t="shared" si="835"/>
        <v/>
      </c>
      <c r="BK416" s="109" t="str">
        <f t="shared" si="836"/>
        <v>MISSING</v>
      </c>
      <c r="BL416" s="109" t="str">
        <f t="shared" si="837"/>
        <v>MISSING</v>
      </c>
      <c r="BM416" s="109" t="str">
        <f t="shared" si="838"/>
        <v>MISSING</v>
      </c>
      <c r="BN416" s="110" t="str">
        <f t="shared" si="839"/>
        <v>ERROR</v>
      </c>
      <c r="BO416" s="111" t="str">
        <f t="shared" si="840"/>
        <v>ERROR</v>
      </c>
      <c r="BP416" s="111" t="str">
        <f t="shared" si="841"/>
        <v>ERROR</v>
      </c>
      <c r="BQ416" s="111" t="str">
        <f t="shared" si="842"/>
        <v>ERROR</v>
      </c>
      <c r="BR416" s="109" t="str">
        <f t="shared" si="843"/>
        <v>ERROR</v>
      </c>
      <c r="BS416" s="110" t="str">
        <f t="shared" si="844"/>
        <v>ERROR</v>
      </c>
      <c r="BT416" s="109" t="str">
        <f t="shared" si="787"/>
        <v>ERROR</v>
      </c>
      <c r="BU416" s="109" t="str">
        <f t="shared" si="788"/>
        <v>ERROR</v>
      </c>
      <c r="BV416" s="109" t="str">
        <f t="shared" si="789"/>
        <v>ERROR</v>
      </c>
      <c r="BW416" s="109" t="str">
        <f t="shared" si="790"/>
        <v>ERROR</v>
      </c>
      <c r="BX416" s="110" t="str">
        <f t="shared" si="845"/>
        <v>ERROR</v>
      </c>
      <c r="BY416" s="110" t="str">
        <f t="shared" si="833"/>
        <v/>
      </c>
      <c r="BZ416" s="117" t="str">
        <f t="shared" si="791"/>
        <v>OK</v>
      </c>
      <c r="CA416" s="104" t="str">
        <f t="shared" si="846"/>
        <v/>
      </c>
      <c r="CB416" s="104" t="str">
        <f t="shared" si="847"/>
        <v/>
      </c>
      <c r="CC416" s="104" t="str">
        <f t="shared" si="848"/>
        <v/>
      </c>
      <c r="CD416" s="109" t="str">
        <f t="shared" si="792"/>
        <v>FAILED CHECKS</v>
      </c>
      <c r="CE416" s="22"/>
      <c r="CF416" s="116" t="str">
        <f t="shared" si="849"/>
        <v>ERROR</v>
      </c>
      <c r="CG416" s="116" t="str">
        <f t="shared" si="850"/>
        <v>-</v>
      </c>
      <c r="CH416" s="116" t="str">
        <f t="shared" si="851"/>
        <v>-</v>
      </c>
      <c r="CI416" s="116" t="str">
        <f t="shared" si="852"/>
        <v>-</v>
      </c>
      <c r="CJ416" s="116">
        <f t="shared" si="793"/>
        <v>0</v>
      </c>
      <c r="CK416" s="116">
        <f t="shared" si="794"/>
        <v>0</v>
      </c>
      <c r="CL416" s="116">
        <f t="shared" si="795"/>
        <v>0</v>
      </c>
      <c r="CM416" s="116">
        <f t="shared" si="796"/>
        <v>0</v>
      </c>
      <c r="CN416" s="116">
        <f t="shared" si="797"/>
        <v>0</v>
      </c>
      <c r="CO416" s="116">
        <f t="shared" si="798"/>
        <v>0</v>
      </c>
      <c r="CP416" s="116">
        <f t="shared" si="799"/>
        <v>0</v>
      </c>
      <c r="CQ416" s="116">
        <f t="shared" si="800"/>
        <v>0</v>
      </c>
      <c r="CR416" s="116">
        <f t="shared" si="801"/>
        <v>0</v>
      </c>
      <c r="CS416" s="116">
        <f t="shared" si="802"/>
        <v>0</v>
      </c>
      <c r="CT416" s="116">
        <f t="shared" si="803"/>
        <v>0</v>
      </c>
      <c r="CU416" s="116">
        <f t="shared" si="804"/>
        <v>0</v>
      </c>
      <c r="CV416" s="116">
        <f t="shared" si="805"/>
        <v>0</v>
      </c>
      <c r="CW416" s="116">
        <f t="shared" si="806"/>
        <v>0</v>
      </c>
      <c r="CX416" s="116">
        <f t="shared" si="807"/>
        <v>0</v>
      </c>
      <c r="CY416" s="116">
        <f t="shared" si="808"/>
        <v>0</v>
      </c>
      <c r="CZ416" s="116">
        <f t="shared" si="809"/>
        <v>0</v>
      </c>
      <c r="DA416" s="116">
        <f t="shared" si="810"/>
        <v>0</v>
      </c>
      <c r="DB416" s="116">
        <f t="shared" si="811"/>
        <v>0</v>
      </c>
      <c r="DC416" s="116">
        <f t="shared" si="812"/>
        <v>0</v>
      </c>
      <c r="DD416" s="116">
        <f t="shared" si="813"/>
        <v>0</v>
      </c>
      <c r="DE416" s="116">
        <f t="shared" si="814"/>
        <v>0</v>
      </c>
      <c r="DF416" s="116">
        <f t="shared" si="815"/>
        <v>0</v>
      </c>
      <c r="DG416" s="116">
        <f t="shared" si="816"/>
        <v>0</v>
      </c>
      <c r="DH416" s="116">
        <f t="shared" si="817"/>
        <v>0</v>
      </c>
      <c r="DI416" s="116">
        <f t="shared" si="818"/>
        <v>0</v>
      </c>
      <c r="DJ416" s="116">
        <f t="shared" si="819"/>
        <v>0</v>
      </c>
      <c r="DK416" s="116">
        <f t="shared" si="820"/>
        <v>0</v>
      </c>
      <c r="DL416" s="116">
        <f t="shared" si="821"/>
        <v>0</v>
      </c>
      <c r="DM416" s="116">
        <f t="shared" si="822"/>
        <v>0</v>
      </c>
      <c r="DN416" s="116">
        <f t="shared" si="823"/>
        <v>0</v>
      </c>
      <c r="DO416" s="116">
        <f t="shared" si="824"/>
        <v>0</v>
      </c>
      <c r="DP416" s="116">
        <f t="shared" si="825"/>
        <v>0</v>
      </c>
      <c r="DQ416" s="116">
        <f t="shared" si="826"/>
        <v>0</v>
      </c>
      <c r="DR416" s="116">
        <f t="shared" si="827"/>
        <v>0</v>
      </c>
      <c r="DS416" s="116">
        <f t="shared" si="828"/>
        <v>0</v>
      </c>
      <c r="DT416" s="116">
        <f t="shared" si="834"/>
        <v>0</v>
      </c>
      <c r="DU416" s="116">
        <f t="shared" si="829"/>
        <v>0</v>
      </c>
      <c r="DV416" s="116">
        <f t="shared" si="853"/>
        <v>0</v>
      </c>
      <c r="DW416" s="116">
        <f t="shared" si="854"/>
        <v>0</v>
      </c>
      <c r="DX416" s="114" t="b">
        <f t="shared" si="743"/>
        <v>0</v>
      </c>
      <c r="DY416" s="116" t="str">
        <f t="shared" si="830"/>
        <v>FAILED CHECKS</v>
      </c>
      <c r="DZ416" s="2"/>
      <c r="EA416" s="105" t="str">
        <f t="shared" si="744"/>
        <v/>
      </c>
      <c r="EB416" s="2"/>
      <c r="EC416" s="105" t="str">
        <f t="shared" si="745"/>
        <v/>
      </c>
      <c r="ED416" s="2"/>
      <c r="EE416" s="105" t="str">
        <f t="shared" si="746"/>
        <v/>
      </c>
      <c r="EF416" s="2"/>
      <c r="EG416" s="6">
        <f t="shared" si="832"/>
        <v>406</v>
      </c>
      <c r="EH416" s="2"/>
      <c r="EI416" s="29" t="str">
        <f>IF(ISBLANK('IP Rules'!P416),"",'IP Rules'!P416)</f>
        <v/>
      </c>
      <c r="EJ416" s="2"/>
      <c r="EK416" s="29" t="str">
        <f>IF(ISBLANK('IP Rules'!R416),"",'IP Rules'!R416)</f>
        <v/>
      </c>
      <c r="EL416" s="2"/>
      <c r="EM416" s="29" t="str">
        <f>IF(ISBLANK('IP Rules'!T416),"",'IP Rules'!T416)</f>
        <v/>
      </c>
      <c r="EN416" s="2"/>
      <c r="EO416" s="7" t="str">
        <f t="shared" si="737"/>
        <v>NO</v>
      </c>
      <c r="EP416" s="7" t="str">
        <f t="shared" si="738"/>
        <v>NO</v>
      </c>
      <c r="EQ416" s="7" t="str">
        <f t="shared" si="739"/>
        <v/>
      </c>
      <c r="ER416" s="7" t="str">
        <f t="shared" si="740"/>
        <v/>
      </c>
      <c r="ES416" s="7" t="str">
        <f>IF(AND(ISNUMBER('IP Rules'!R416),'IP Rules'!R416&gt;=0,'IP Rules'!R416&lt;=65535),"GOOD","BAD")</f>
        <v>BAD</v>
      </c>
      <c r="ET416" s="7" t="str">
        <f>IF(OR(AND(ISNUMBER('IP Rules'!T416),'IP Rules'!T416&gt;=1,'IP Rules'!T416&lt;=65535,'IP Rules'!R416&lt;'IP Rules'!T416),'IP Rules'!T416=""),"GOOD","BAD")</f>
        <v>GOOD</v>
      </c>
      <c r="EU416" s="9" t="str">
        <f t="shared" si="741"/>
        <v/>
      </c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</row>
    <row r="417" spans="1:211" ht="15.75" thickBot="1">
      <c r="A417" s="2"/>
      <c r="B417" s="6">
        <f t="shared" si="831"/>
        <v>407</v>
      </c>
      <c r="C417" s="2"/>
      <c r="D417" s="48" t="str">
        <f>IF(ISBLANK('IP Rules'!H417),"",'IP Rules'!H417)</f>
        <v/>
      </c>
      <c r="E417" s="52" t="str">
        <f t="shared" si="747"/>
        <v/>
      </c>
      <c r="F417" s="52" t="str">
        <f t="shared" si="748"/>
        <v/>
      </c>
      <c r="G417" s="52" t="str">
        <f t="shared" si="749"/>
        <v/>
      </c>
      <c r="H417" s="52" t="str">
        <f t="shared" si="750"/>
        <v/>
      </c>
      <c r="I417" s="52" t="str">
        <f t="shared" si="751"/>
        <v/>
      </c>
      <c r="J417" s="52" t="str">
        <f t="shared" si="752"/>
        <v/>
      </c>
      <c r="K417" s="52" t="str">
        <f t="shared" si="753"/>
        <v/>
      </c>
      <c r="L417" s="52" t="str">
        <f t="shared" si="754"/>
        <v/>
      </c>
      <c r="M417" s="2"/>
      <c r="N417" s="52" t="str">
        <f t="shared" si="755"/>
        <v/>
      </c>
      <c r="O417" s="2"/>
      <c r="P417" s="103" t="str">
        <f>IF(UPPER('IP Rules'!H417)="ANY","",IF(LEN(TRIM('IP Rules'!J417))=0,"",'IP Rules'!J417))</f>
        <v/>
      </c>
      <c r="Q417" s="7" t="str">
        <f t="shared" si="756"/>
        <v/>
      </c>
      <c r="R417" s="109" t="str">
        <f t="shared" si="757"/>
        <v>MISSING</v>
      </c>
      <c r="S417" s="109" t="str">
        <f t="shared" si="758"/>
        <v>MISSING</v>
      </c>
      <c r="T417" s="109" t="str">
        <f t="shared" si="759"/>
        <v>MISSING</v>
      </c>
      <c r="U417" s="110" t="str">
        <f t="shared" si="760"/>
        <v>ERROR</v>
      </c>
      <c r="V417" s="111" t="str">
        <f t="shared" si="761"/>
        <v>ERROR</v>
      </c>
      <c r="W417" s="111" t="str">
        <f t="shared" si="762"/>
        <v>ERROR</v>
      </c>
      <c r="X417" s="111" t="str">
        <f t="shared" si="763"/>
        <v>ERROR</v>
      </c>
      <c r="Y417" s="109" t="str">
        <f t="shared" si="764"/>
        <v>ERROR</v>
      </c>
      <c r="Z417" s="110" t="str">
        <f t="shared" si="765"/>
        <v>ERROR</v>
      </c>
      <c r="AA417" s="109" t="str">
        <f t="shared" si="766"/>
        <v>ERROR</v>
      </c>
      <c r="AB417" s="109" t="str">
        <f t="shared" si="767"/>
        <v>ERROR</v>
      </c>
      <c r="AC417" s="109" t="str">
        <f t="shared" si="768"/>
        <v>ERROR</v>
      </c>
      <c r="AD417" s="109" t="str">
        <f t="shared" si="769"/>
        <v>ERROR</v>
      </c>
      <c r="AE417" s="110" t="str">
        <f t="shared" si="770"/>
        <v>ERROR</v>
      </c>
      <c r="AF417" s="7" t="str">
        <f t="shared" si="771"/>
        <v/>
      </c>
      <c r="AG417" s="104" t="str">
        <f t="shared" si="772"/>
        <v/>
      </c>
      <c r="AH417" s="104" t="str">
        <f t="shared" si="773"/>
        <v/>
      </c>
      <c r="AI417" s="104" t="str">
        <f t="shared" si="774"/>
        <v/>
      </c>
      <c r="AJ417" s="114" t="str">
        <f>IF(AND(Q417&lt;&gt;"ERROR",UPPER('IP Rules'!D417)="GLOBAL",UPPER(N417)="ANY"),"All_IPs","")</f>
        <v/>
      </c>
      <c r="AK417" s="114" t="str">
        <f>IF(AND(Q417&lt;&gt;"ERROR",UPPER('IP Rules'!D417)="NATIONAL",UPPER(N417)="ANY"),"GRP_ALL_CNSP_SUBNETS","")</f>
        <v/>
      </c>
      <c r="AL417" s="104" t="str">
        <f>IF(LEN(TRIM(D417))=0,"",IF(AND(Q417&lt;&gt;"ERROR",UPPER('IP Rules'!H417)&lt;&gt;"ANY"),AI417&amp;N417&amp;"_"&amp;AG417,""))</f>
        <v/>
      </c>
      <c r="AM417" s="109" t="str">
        <f t="shared" si="775"/>
        <v>FAILED CHECKS</v>
      </c>
      <c r="AN417" s="2"/>
      <c r="AO417" s="62" t="str">
        <f t="shared" si="742"/>
        <v/>
      </c>
      <c r="AP417" s="26"/>
      <c r="AQ417" s="62" t="str">
        <f t="shared" si="776"/>
        <v/>
      </c>
      <c r="AR417" s="26"/>
      <c r="AS417" s="6">
        <f>'IP Rules'!F417</f>
        <v>0</v>
      </c>
      <c r="AT417" s="2"/>
      <c r="AU417" s="6">
        <f t="shared" si="777"/>
        <v>407</v>
      </c>
      <c r="AV417" s="2"/>
      <c r="AW417" s="46" t="str">
        <f>IF(ISBLANK('IP Rules'!L417),"",'IP Rules'!L417)</f>
        <v/>
      </c>
      <c r="AX417" s="2"/>
      <c r="AY417" s="52" t="str">
        <f t="shared" si="778"/>
        <v/>
      </c>
      <c r="AZ417" s="52" t="str">
        <f t="shared" si="779"/>
        <v/>
      </c>
      <c r="BA417" s="52" t="str">
        <f t="shared" si="780"/>
        <v/>
      </c>
      <c r="BB417" s="52" t="str">
        <f t="shared" si="781"/>
        <v/>
      </c>
      <c r="BC417" s="52" t="str">
        <f t="shared" si="782"/>
        <v/>
      </c>
      <c r="BD417" s="52" t="str">
        <f t="shared" si="783"/>
        <v/>
      </c>
      <c r="BE417" s="52" t="str">
        <f t="shared" si="784"/>
        <v/>
      </c>
      <c r="BF417" s="52" t="str">
        <f t="shared" si="785"/>
        <v/>
      </c>
      <c r="BG417" s="52" t="str">
        <f t="shared" si="786"/>
        <v/>
      </c>
      <c r="BH417" s="2"/>
      <c r="BI417" s="103" t="str">
        <f>IF(ISBLANK('IP Rules'!N417),"",'IP Rules'!N417)</f>
        <v/>
      </c>
      <c r="BJ417" s="110" t="str">
        <f t="shared" si="835"/>
        <v/>
      </c>
      <c r="BK417" s="109" t="str">
        <f t="shared" si="836"/>
        <v>MISSING</v>
      </c>
      <c r="BL417" s="109" t="str">
        <f t="shared" si="837"/>
        <v>MISSING</v>
      </c>
      <c r="BM417" s="109" t="str">
        <f t="shared" si="838"/>
        <v>MISSING</v>
      </c>
      <c r="BN417" s="110" t="str">
        <f t="shared" si="839"/>
        <v>ERROR</v>
      </c>
      <c r="BO417" s="111" t="str">
        <f t="shared" si="840"/>
        <v>ERROR</v>
      </c>
      <c r="BP417" s="111" t="str">
        <f t="shared" si="841"/>
        <v>ERROR</v>
      </c>
      <c r="BQ417" s="111" t="str">
        <f t="shared" si="842"/>
        <v>ERROR</v>
      </c>
      <c r="BR417" s="109" t="str">
        <f t="shared" si="843"/>
        <v>ERROR</v>
      </c>
      <c r="BS417" s="110" t="str">
        <f t="shared" si="844"/>
        <v>ERROR</v>
      </c>
      <c r="BT417" s="109" t="str">
        <f t="shared" si="787"/>
        <v>ERROR</v>
      </c>
      <c r="BU417" s="109" t="str">
        <f t="shared" si="788"/>
        <v>ERROR</v>
      </c>
      <c r="BV417" s="109" t="str">
        <f t="shared" si="789"/>
        <v>ERROR</v>
      </c>
      <c r="BW417" s="109" t="str">
        <f t="shared" si="790"/>
        <v>ERROR</v>
      </c>
      <c r="BX417" s="110" t="str">
        <f t="shared" si="845"/>
        <v>ERROR</v>
      </c>
      <c r="BY417" s="110" t="str">
        <f t="shared" si="833"/>
        <v/>
      </c>
      <c r="BZ417" s="117" t="str">
        <f t="shared" si="791"/>
        <v>OK</v>
      </c>
      <c r="CA417" s="104" t="str">
        <f t="shared" si="846"/>
        <v/>
      </c>
      <c r="CB417" s="104" t="str">
        <f t="shared" si="847"/>
        <v/>
      </c>
      <c r="CC417" s="104" t="str">
        <f t="shared" si="848"/>
        <v/>
      </c>
      <c r="CD417" s="109" t="str">
        <f t="shared" si="792"/>
        <v>FAILED CHECKS</v>
      </c>
      <c r="CE417" s="22"/>
      <c r="CF417" s="116" t="str">
        <f t="shared" si="849"/>
        <v>ERROR</v>
      </c>
      <c r="CG417" s="116" t="str">
        <f t="shared" si="850"/>
        <v>-</v>
      </c>
      <c r="CH417" s="116" t="str">
        <f t="shared" si="851"/>
        <v>-</v>
      </c>
      <c r="CI417" s="116" t="str">
        <f t="shared" si="852"/>
        <v>-</v>
      </c>
      <c r="CJ417" s="116">
        <f t="shared" si="793"/>
        <v>0</v>
      </c>
      <c r="CK417" s="116">
        <f t="shared" si="794"/>
        <v>0</v>
      </c>
      <c r="CL417" s="116">
        <f t="shared" si="795"/>
        <v>0</v>
      </c>
      <c r="CM417" s="116">
        <f t="shared" si="796"/>
        <v>0</v>
      </c>
      <c r="CN417" s="116">
        <f t="shared" si="797"/>
        <v>0</v>
      </c>
      <c r="CO417" s="116">
        <f t="shared" si="798"/>
        <v>0</v>
      </c>
      <c r="CP417" s="116">
        <f t="shared" si="799"/>
        <v>0</v>
      </c>
      <c r="CQ417" s="116">
        <f t="shared" si="800"/>
        <v>0</v>
      </c>
      <c r="CR417" s="116">
        <f t="shared" si="801"/>
        <v>0</v>
      </c>
      <c r="CS417" s="116">
        <f t="shared" si="802"/>
        <v>0</v>
      </c>
      <c r="CT417" s="116">
        <f t="shared" si="803"/>
        <v>0</v>
      </c>
      <c r="CU417" s="116">
        <f t="shared" si="804"/>
        <v>0</v>
      </c>
      <c r="CV417" s="116">
        <f t="shared" si="805"/>
        <v>0</v>
      </c>
      <c r="CW417" s="116">
        <f t="shared" si="806"/>
        <v>0</v>
      </c>
      <c r="CX417" s="116">
        <f t="shared" si="807"/>
        <v>0</v>
      </c>
      <c r="CY417" s="116">
        <f t="shared" si="808"/>
        <v>0</v>
      </c>
      <c r="CZ417" s="116">
        <f t="shared" si="809"/>
        <v>0</v>
      </c>
      <c r="DA417" s="116">
        <f t="shared" si="810"/>
        <v>0</v>
      </c>
      <c r="DB417" s="116">
        <f t="shared" si="811"/>
        <v>0</v>
      </c>
      <c r="DC417" s="116">
        <f t="shared" si="812"/>
        <v>0</v>
      </c>
      <c r="DD417" s="116">
        <f t="shared" si="813"/>
        <v>0</v>
      </c>
      <c r="DE417" s="116">
        <f t="shared" si="814"/>
        <v>0</v>
      </c>
      <c r="DF417" s="116">
        <f t="shared" si="815"/>
        <v>0</v>
      </c>
      <c r="DG417" s="116">
        <f t="shared" si="816"/>
        <v>0</v>
      </c>
      <c r="DH417" s="116">
        <f t="shared" si="817"/>
        <v>0</v>
      </c>
      <c r="DI417" s="116">
        <f t="shared" si="818"/>
        <v>0</v>
      </c>
      <c r="DJ417" s="116">
        <f t="shared" si="819"/>
        <v>0</v>
      </c>
      <c r="DK417" s="116">
        <f t="shared" si="820"/>
        <v>0</v>
      </c>
      <c r="DL417" s="116">
        <f t="shared" si="821"/>
        <v>0</v>
      </c>
      <c r="DM417" s="116">
        <f t="shared" si="822"/>
        <v>0</v>
      </c>
      <c r="DN417" s="116">
        <f t="shared" si="823"/>
        <v>0</v>
      </c>
      <c r="DO417" s="116">
        <f t="shared" si="824"/>
        <v>0</v>
      </c>
      <c r="DP417" s="116">
        <f t="shared" si="825"/>
        <v>0</v>
      </c>
      <c r="DQ417" s="116">
        <f t="shared" si="826"/>
        <v>0</v>
      </c>
      <c r="DR417" s="116">
        <f t="shared" si="827"/>
        <v>0</v>
      </c>
      <c r="DS417" s="116">
        <f t="shared" si="828"/>
        <v>0</v>
      </c>
      <c r="DT417" s="116">
        <f t="shared" si="834"/>
        <v>0</v>
      </c>
      <c r="DU417" s="116">
        <f t="shared" si="829"/>
        <v>0</v>
      </c>
      <c r="DV417" s="116">
        <f t="shared" si="853"/>
        <v>0</v>
      </c>
      <c r="DW417" s="116">
        <f t="shared" si="854"/>
        <v>0</v>
      </c>
      <c r="DX417" s="114" t="b">
        <f t="shared" si="743"/>
        <v>0</v>
      </c>
      <c r="DY417" s="116" t="str">
        <f t="shared" si="830"/>
        <v>FAILED CHECKS</v>
      </c>
      <c r="DZ417" s="2"/>
      <c r="EA417" s="105" t="str">
        <f t="shared" si="744"/>
        <v/>
      </c>
      <c r="EB417" s="2"/>
      <c r="EC417" s="105" t="str">
        <f t="shared" si="745"/>
        <v/>
      </c>
      <c r="ED417" s="2"/>
      <c r="EE417" s="105" t="str">
        <f t="shared" si="746"/>
        <v/>
      </c>
      <c r="EF417" s="2"/>
      <c r="EG417" s="6">
        <f t="shared" si="832"/>
        <v>407</v>
      </c>
      <c r="EH417" s="2"/>
      <c r="EI417" s="29" t="str">
        <f>IF(ISBLANK('IP Rules'!P417),"",'IP Rules'!P417)</f>
        <v/>
      </c>
      <c r="EJ417" s="2"/>
      <c r="EK417" s="29" t="str">
        <f>IF(ISBLANK('IP Rules'!R417),"",'IP Rules'!R417)</f>
        <v/>
      </c>
      <c r="EL417" s="2"/>
      <c r="EM417" s="29" t="str">
        <f>IF(ISBLANK('IP Rules'!T417),"",'IP Rules'!T417)</f>
        <v/>
      </c>
      <c r="EN417" s="2"/>
      <c r="EO417" s="7" t="str">
        <f t="shared" si="737"/>
        <v>NO</v>
      </c>
      <c r="EP417" s="7" t="str">
        <f t="shared" si="738"/>
        <v>NO</v>
      </c>
      <c r="EQ417" s="7" t="str">
        <f t="shared" si="739"/>
        <v/>
      </c>
      <c r="ER417" s="7" t="str">
        <f t="shared" si="740"/>
        <v/>
      </c>
      <c r="ES417" s="7" t="str">
        <f>IF(AND(ISNUMBER('IP Rules'!R417),'IP Rules'!R417&gt;=0,'IP Rules'!R417&lt;=65535),"GOOD","BAD")</f>
        <v>BAD</v>
      </c>
      <c r="ET417" s="7" t="str">
        <f>IF(OR(AND(ISNUMBER('IP Rules'!T417),'IP Rules'!T417&gt;=1,'IP Rules'!T417&lt;=65535,'IP Rules'!R417&lt;'IP Rules'!T417),'IP Rules'!T417=""),"GOOD","BAD")</f>
        <v>GOOD</v>
      </c>
      <c r="EU417" s="9" t="str">
        <f t="shared" si="741"/>
        <v/>
      </c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</row>
    <row r="418" spans="1:211" ht="15.75" thickBot="1">
      <c r="A418" s="2"/>
      <c r="B418" s="6">
        <f t="shared" si="831"/>
        <v>408</v>
      </c>
      <c r="C418" s="2"/>
      <c r="D418" s="48" t="str">
        <f>IF(ISBLANK('IP Rules'!H418),"",'IP Rules'!H418)</f>
        <v/>
      </c>
      <c r="E418" s="52" t="str">
        <f t="shared" si="747"/>
        <v/>
      </c>
      <c r="F418" s="52" t="str">
        <f t="shared" si="748"/>
        <v/>
      </c>
      <c r="G418" s="52" t="str">
        <f t="shared" si="749"/>
        <v/>
      </c>
      <c r="H418" s="52" t="str">
        <f t="shared" si="750"/>
        <v/>
      </c>
      <c r="I418" s="52" t="str">
        <f t="shared" si="751"/>
        <v/>
      </c>
      <c r="J418" s="52" t="str">
        <f t="shared" si="752"/>
        <v/>
      </c>
      <c r="K418" s="52" t="str">
        <f t="shared" si="753"/>
        <v/>
      </c>
      <c r="L418" s="52" t="str">
        <f t="shared" si="754"/>
        <v/>
      </c>
      <c r="M418" s="2"/>
      <c r="N418" s="52" t="str">
        <f t="shared" si="755"/>
        <v/>
      </c>
      <c r="O418" s="2"/>
      <c r="P418" s="103" t="str">
        <f>IF(UPPER('IP Rules'!H418)="ANY","",IF(LEN(TRIM('IP Rules'!J418))=0,"",'IP Rules'!J418))</f>
        <v/>
      </c>
      <c r="Q418" s="7" t="str">
        <f t="shared" si="756"/>
        <v/>
      </c>
      <c r="R418" s="109" t="str">
        <f t="shared" si="757"/>
        <v>MISSING</v>
      </c>
      <c r="S418" s="109" t="str">
        <f t="shared" si="758"/>
        <v>MISSING</v>
      </c>
      <c r="T418" s="109" t="str">
        <f t="shared" si="759"/>
        <v>MISSING</v>
      </c>
      <c r="U418" s="110" t="str">
        <f t="shared" si="760"/>
        <v>ERROR</v>
      </c>
      <c r="V418" s="111" t="str">
        <f t="shared" si="761"/>
        <v>ERROR</v>
      </c>
      <c r="W418" s="111" t="str">
        <f t="shared" si="762"/>
        <v>ERROR</v>
      </c>
      <c r="X418" s="111" t="str">
        <f t="shared" si="763"/>
        <v>ERROR</v>
      </c>
      <c r="Y418" s="109" t="str">
        <f t="shared" si="764"/>
        <v>ERROR</v>
      </c>
      <c r="Z418" s="110" t="str">
        <f t="shared" si="765"/>
        <v>ERROR</v>
      </c>
      <c r="AA418" s="109" t="str">
        <f t="shared" si="766"/>
        <v>ERROR</v>
      </c>
      <c r="AB418" s="109" t="str">
        <f t="shared" si="767"/>
        <v>ERROR</v>
      </c>
      <c r="AC418" s="109" t="str">
        <f t="shared" si="768"/>
        <v>ERROR</v>
      </c>
      <c r="AD418" s="109" t="str">
        <f t="shared" si="769"/>
        <v>ERROR</v>
      </c>
      <c r="AE418" s="110" t="str">
        <f t="shared" si="770"/>
        <v>ERROR</v>
      </c>
      <c r="AF418" s="7" t="str">
        <f t="shared" si="771"/>
        <v/>
      </c>
      <c r="AG418" s="104" t="str">
        <f t="shared" si="772"/>
        <v/>
      </c>
      <c r="AH418" s="104" t="str">
        <f t="shared" si="773"/>
        <v/>
      </c>
      <c r="AI418" s="104" t="str">
        <f t="shared" si="774"/>
        <v/>
      </c>
      <c r="AJ418" s="114" t="str">
        <f>IF(AND(Q418&lt;&gt;"ERROR",UPPER('IP Rules'!D418)="GLOBAL",UPPER(N418)="ANY"),"All_IPs","")</f>
        <v/>
      </c>
      <c r="AK418" s="114" t="str">
        <f>IF(AND(Q418&lt;&gt;"ERROR",UPPER('IP Rules'!D418)="NATIONAL",UPPER(N418)="ANY"),"GRP_ALL_CNSP_SUBNETS","")</f>
        <v/>
      </c>
      <c r="AL418" s="104" t="str">
        <f>IF(LEN(TRIM(D418))=0,"",IF(AND(Q418&lt;&gt;"ERROR",UPPER('IP Rules'!H418)&lt;&gt;"ANY"),AI418&amp;N418&amp;"_"&amp;AG418,""))</f>
        <v/>
      </c>
      <c r="AM418" s="109" t="str">
        <f t="shared" si="775"/>
        <v>FAILED CHECKS</v>
      </c>
      <c r="AN418" s="2"/>
      <c r="AO418" s="62" t="str">
        <f t="shared" si="742"/>
        <v/>
      </c>
      <c r="AP418" s="26"/>
      <c r="AQ418" s="62" t="str">
        <f t="shared" si="776"/>
        <v/>
      </c>
      <c r="AR418" s="26"/>
      <c r="AS418" s="6">
        <f>'IP Rules'!F418</f>
        <v>0</v>
      </c>
      <c r="AT418" s="2"/>
      <c r="AU418" s="6">
        <f t="shared" si="777"/>
        <v>408</v>
      </c>
      <c r="AV418" s="2"/>
      <c r="AW418" s="46" t="str">
        <f>IF(ISBLANK('IP Rules'!L418),"",'IP Rules'!L418)</f>
        <v/>
      </c>
      <c r="AX418" s="2"/>
      <c r="AY418" s="52" t="str">
        <f t="shared" si="778"/>
        <v/>
      </c>
      <c r="AZ418" s="52" t="str">
        <f t="shared" si="779"/>
        <v/>
      </c>
      <c r="BA418" s="52" t="str">
        <f t="shared" si="780"/>
        <v/>
      </c>
      <c r="BB418" s="52" t="str">
        <f t="shared" si="781"/>
        <v/>
      </c>
      <c r="BC418" s="52" t="str">
        <f t="shared" si="782"/>
        <v/>
      </c>
      <c r="BD418" s="52" t="str">
        <f t="shared" si="783"/>
        <v/>
      </c>
      <c r="BE418" s="52" t="str">
        <f t="shared" si="784"/>
        <v/>
      </c>
      <c r="BF418" s="52" t="str">
        <f t="shared" si="785"/>
        <v/>
      </c>
      <c r="BG418" s="52" t="str">
        <f t="shared" si="786"/>
        <v/>
      </c>
      <c r="BH418" s="2"/>
      <c r="BI418" s="103" t="str">
        <f>IF(ISBLANK('IP Rules'!N418),"",'IP Rules'!N418)</f>
        <v/>
      </c>
      <c r="BJ418" s="110" t="str">
        <f t="shared" si="835"/>
        <v/>
      </c>
      <c r="BK418" s="109" t="str">
        <f t="shared" si="836"/>
        <v>MISSING</v>
      </c>
      <c r="BL418" s="109" t="str">
        <f t="shared" si="837"/>
        <v>MISSING</v>
      </c>
      <c r="BM418" s="109" t="str">
        <f t="shared" si="838"/>
        <v>MISSING</v>
      </c>
      <c r="BN418" s="110" t="str">
        <f t="shared" si="839"/>
        <v>ERROR</v>
      </c>
      <c r="BO418" s="111" t="str">
        <f t="shared" si="840"/>
        <v>ERROR</v>
      </c>
      <c r="BP418" s="111" t="str">
        <f t="shared" si="841"/>
        <v>ERROR</v>
      </c>
      <c r="BQ418" s="111" t="str">
        <f t="shared" si="842"/>
        <v>ERROR</v>
      </c>
      <c r="BR418" s="109" t="str">
        <f t="shared" si="843"/>
        <v>ERROR</v>
      </c>
      <c r="BS418" s="110" t="str">
        <f t="shared" si="844"/>
        <v>ERROR</v>
      </c>
      <c r="BT418" s="109" t="str">
        <f t="shared" si="787"/>
        <v>ERROR</v>
      </c>
      <c r="BU418" s="109" t="str">
        <f t="shared" si="788"/>
        <v>ERROR</v>
      </c>
      <c r="BV418" s="109" t="str">
        <f t="shared" si="789"/>
        <v>ERROR</v>
      </c>
      <c r="BW418" s="109" t="str">
        <f t="shared" si="790"/>
        <v>ERROR</v>
      </c>
      <c r="BX418" s="110" t="str">
        <f t="shared" si="845"/>
        <v>ERROR</v>
      </c>
      <c r="BY418" s="110" t="str">
        <f t="shared" si="833"/>
        <v/>
      </c>
      <c r="BZ418" s="117" t="str">
        <f t="shared" si="791"/>
        <v>OK</v>
      </c>
      <c r="CA418" s="104" t="str">
        <f t="shared" si="846"/>
        <v/>
      </c>
      <c r="CB418" s="104" t="str">
        <f t="shared" si="847"/>
        <v/>
      </c>
      <c r="CC418" s="104" t="str">
        <f t="shared" si="848"/>
        <v/>
      </c>
      <c r="CD418" s="109" t="str">
        <f t="shared" si="792"/>
        <v>FAILED CHECKS</v>
      </c>
      <c r="CE418" s="22"/>
      <c r="CF418" s="116" t="str">
        <f t="shared" si="849"/>
        <v>ERROR</v>
      </c>
      <c r="CG418" s="116" t="str">
        <f t="shared" si="850"/>
        <v>-</v>
      </c>
      <c r="CH418" s="116" t="str">
        <f t="shared" si="851"/>
        <v>-</v>
      </c>
      <c r="CI418" s="116" t="str">
        <f t="shared" si="852"/>
        <v>-</v>
      </c>
      <c r="CJ418" s="116">
        <f t="shared" si="793"/>
        <v>0</v>
      </c>
      <c r="CK418" s="116">
        <f t="shared" si="794"/>
        <v>0</v>
      </c>
      <c r="CL418" s="116">
        <f t="shared" si="795"/>
        <v>0</v>
      </c>
      <c r="CM418" s="116">
        <f t="shared" si="796"/>
        <v>0</v>
      </c>
      <c r="CN418" s="116">
        <f t="shared" si="797"/>
        <v>0</v>
      </c>
      <c r="CO418" s="116">
        <f t="shared" si="798"/>
        <v>0</v>
      </c>
      <c r="CP418" s="116">
        <f t="shared" si="799"/>
        <v>0</v>
      </c>
      <c r="CQ418" s="116">
        <f t="shared" si="800"/>
        <v>0</v>
      </c>
      <c r="CR418" s="116">
        <f t="shared" si="801"/>
        <v>0</v>
      </c>
      <c r="CS418" s="116">
        <f t="shared" si="802"/>
        <v>0</v>
      </c>
      <c r="CT418" s="116">
        <f t="shared" si="803"/>
        <v>0</v>
      </c>
      <c r="CU418" s="116">
        <f t="shared" si="804"/>
        <v>0</v>
      </c>
      <c r="CV418" s="116">
        <f t="shared" si="805"/>
        <v>0</v>
      </c>
      <c r="CW418" s="116">
        <f t="shared" si="806"/>
        <v>0</v>
      </c>
      <c r="CX418" s="116">
        <f t="shared" si="807"/>
        <v>0</v>
      </c>
      <c r="CY418" s="116">
        <f t="shared" si="808"/>
        <v>0</v>
      </c>
      <c r="CZ418" s="116">
        <f t="shared" si="809"/>
        <v>0</v>
      </c>
      <c r="DA418" s="116">
        <f t="shared" si="810"/>
        <v>0</v>
      </c>
      <c r="DB418" s="116">
        <f t="shared" si="811"/>
        <v>0</v>
      </c>
      <c r="DC418" s="116">
        <f t="shared" si="812"/>
        <v>0</v>
      </c>
      <c r="DD418" s="116">
        <f t="shared" si="813"/>
        <v>0</v>
      </c>
      <c r="DE418" s="116">
        <f t="shared" si="814"/>
        <v>0</v>
      </c>
      <c r="DF418" s="116">
        <f t="shared" si="815"/>
        <v>0</v>
      </c>
      <c r="DG418" s="116">
        <f t="shared" si="816"/>
        <v>0</v>
      </c>
      <c r="DH418" s="116">
        <f t="shared" si="817"/>
        <v>0</v>
      </c>
      <c r="DI418" s="116">
        <f t="shared" si="818"/>
        <v>0</v>
      </c>
      <c r="DJ418" s="116">
        <f t="shared" si="819"/>
        <v>0</v>
      </c>
      <c r="DK418" s="116">
        <f t="shared" si="820"/>
        <v>0</v>
      </c>
      <c r="DL418" s="116">
        <f t="shared" si="821"/>
        <v>0</v>
      </c>
      <c r="DM418" s="116">
        <f t="shared" si="822"/>
        <v>0</v>
      </c>
      <c r="DN418" s="116">
        <f t="shared" si="823"/>
        <v>0</v>
      </c>
      <c r="DO418" s="116">
        <f t="shared" si="824"/>
        <v>0</v>
      </c>
      <c r="DP418" s="116">
        <f t="shared" si="825"/>
        <v>0</v>
      </c>
      <c r="DQ418" s="116">
        <f t="shared" si="826"/>
        <v>0</v>
      </c>
      <c r="DR418" s="116">
        <f t="shared" si="827"/>
        <v>0</v>
      </c>
      <c r="DS418" s="116">
        <f t="shared" si="828"/>
        <v>0</v>
      </c>
      <c r="DT418" s="116">
        <f t="shared" si="834"/>
        <v>0</v>
      </c>
      <c r="DU418" s="116">
        <f t="shared" si="829"/>
        <v>0</v>
      </c>
      <c r="DV418" s="116">
        <f t="shared" si="853"/>
        <v>0</v>
      </c>
      <c r="DW418" s="116">
        <f t="shared" si="854"/>
        <v>0</v>
      </c>
      <c r="DX418" s="114" t="b">
        <f t="shared" si="743"/>
        <v>0</v>
      </c>
      <c r="DY418" s="116" t="str">
        <f t="shared" si="830"/>
        <v>FAILED CHECKS</v>
      </c>
      <c r="DZ418" s="2"/>
      <c r="EA418" s="105" t="str">
        <f t="shared" si="744"/>
        <v/>
      </c>
      <c r="EB418" s="2"/>
      <c r="EC418" s="105" t="str">
        <f t="shared" si="745"/>
        <v/>
      </c>
      <c r="ED418" s="2"/>
      <c r="EE418" s="105" t="str">
        <f t="shared" si="746"/>
        <v/>
      </c>
      <c r="EF418" s="2"/>
      <c r="EG418" s="6">
        <f t="shared" si="832"/>
        <v>408</v>
      </c>
      <c r="EH418" s="2"/>
      <c r="EI418" s="29" t="str">
        <f>IF(ISBLANK('IP Rules'!P418),"",'IP Rules'!P418)</f>
        <v/>
      </c>
      <c r="EJ418" s="2"/>
      <c r="EK418" s="29" t="str">
        <f>IF(ISBLANK('IP Rules'!R418),"",'IP Rules'!R418)</f>
        <v/>
      </c>
      <c r="EL418" s="2"/>
      <c r="EM418" s="29" t="str">
        <f>IF(ISBLANK('IP Rules'!T418),"",'IP Rules'!T418)</f>
        <v/>
      </c>
      <c r="EN418" s="2"/>
      <c r="EO418" s="7" t="str">
        <f t="shared" si="737"/>
        <v>NO</v>
      </c>
      <c r="EP418" s="7" t="str">
        <f t="shared" si="738"/>
        <v>NO</v>
      </c>
      <c r="EQ418" s="7" t="str">
        <f t="shared" si="739"/>
        <v/>
      </c>
      <c r="ER418" s="7" t="str">
        <f t="shared" si="740"/>
        <v/>
      </c>
      <c r="ES418" s="7" t="str">
        <f>IF(AND(ISNUMBER('IP Rules'!R418),'IP Rules'!R418&gt;=0,'IP Rules'!R418&lt;=65535),"GOOD","BAD")</f>
        <v>BAD</v>
      </c>
      <c r="ET418" s="7" t="str">
        <f>IF(OR(AND(ISNUMBER('IP Rules'!T418),'IP Rules'!T418&gt;=1,'IP Rules'!T418&lt;=65535,'IP Rules'!R418&lt;'IP Rules'!T418),'IP Rules'!T418=""),"GOOD","BAD")</f>
        <v>GOOD</v>
      </c>
      <c r="EU418" s="9" t="str">
        <f t="shared" si="741"/>
        <v/>
      </c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</row>
    <row r="419" spans="1:211" ht="15.75" thickBot="1">
      <c r="A419" s="2"/>
      <c r="B419" s="6">
        <f t="shared" si="831"/>
        <v>409</v>
      </c>
      <c r="C419" s="2"/>
      <c r="D419" s="48" t="str">
        <f>IF(ISBLANK('IP Rules'!H419),"",'IP Rules'!H419)</f>
        <v/>
      </c>
      <c r="E419" s="52" t="str">
        <f t="shared" si="747"/>
        <v/>
      </c>
      <c r="F419" s="52" t="str">
        <f t="shared" si="748"/>
        <v/>
      </c>
      <c r="G419" s="52" t="str">
        <f t="shared" si="749"/>
        <v/>
      </c>
      <c r="H419" s="52" t="str">
        <f t="shared" si="750"/>
        <v/>
      </c>
      <c r="I419" s="52" t="str">
        <f t="shared" si="751"/>
        <v/>
      </c>
      <c r="J419" s="52" t="str">
        <f t="shared" si="752"/>
        <v/>
      </c>
      <c r="K419" s="52" t="str">
        <f t="shared" si="753"/>
        <v/>
      </c>
      <c r="L419" s="52" t="str">
        <f t="shared" si="754"/>
        <v/>
      </c>
      <c r="M419" s="2"/>
      <c r="N419" s="52" t="str">
        <f t="shared" si="755"/>
        <v/>
      </c>
      <c r="O419" s="2"/>
      <c r="P419" s="103" t="str">
        <f>IF(UPPER('IP Rules'!H419)="ANY","",IF(LEN(TRIM('IP Rules'!J419))=0,"",'IP Rules'!J419))</f>
        <v/>
      </c>
      <c r="Q419" s="7" t="str">
        <f t="shared" si="756"/>
        <v/>
      </c>
      <c r="R419" s="109" t="str">
        <f t="shared" si="757"/>
        <v>MISSING</v>
      </c>
      <c r="S419" s="109" t="str">
        <f t="shared" si="758"/>
        <v>MISSING</v>
      </c>
      <c r="T419" s="109" t="str">
        <f t="shared" si="759"/>
        <v>MISSING</v>
      </c>
      <c r="U419" s="110" t="str">
        <f t="shared" si="760"/>
        <v>ERROR</v>
      </c>
      <c r="V419" s="111" t="str">
        <f t="shared" si="761"/>
        <v>ERROR</v>
      </c>
      <c r="W419" s="111" t="str">
        <f t="shared" si="762"/>
        <v>ERROR</v>
      </c>
      <c r="X419" s="111" t="str">
        <f t="shared" si="763"/>
        <v>ERROR</v>
      </c>
      <c r="Y419" s="109" t="str">
        <f t="shared" si="764"/>
        <v>ERROR</v>
      </c>
      <c r="Z419" s="110" t="str">
        <f t="shared" si="765"/>
        <v>ERROR</v>
      </c>
      <c r="AA419" s="109" t="str">
        <f t="shared" si="766"/>
        <v>ERROR</v>
      </c>
      <c r="AB419" s="109" t="str">
        <f t="shared" si="767"/>
        <v>ERROR</v>
      </c>
      <c r="AC419" s="109" t="str">
        <f t="shared" si="768"/>
        <v>ERROR</v>
      </c>
      <c r="AD419" s="109" t="str">
        <f t="shared" si="769"/>
        <v>ERROR</v>
      </c>
      <c r="AE419" s="110" t="str">
        <f t="shared" si="770"/>
        <v>ERROR</v>
      </c>
      <c r="AF419" s="7" t="str">
        <f t="shared" si="771"/>
        <v/>
      </c>
      <c r="AG419" s="104" t="str">
        <f t="shared" si="772"/>
        <v/>
      </c>
      <c r="AH419" s="104" t="str">
        <f t="shared" si="773"/>
        <v/>
      </c>
      <c r="AI419" s="104" t="str">
        <f t="shared" si="774"/>
        <v/>
      </c>
      <c r="AJ419" s="114" t="str">
        <f>IF(AND(Q419&lt;&gt;"ERROR",UPPER('IP Rules'!D419)="GLOBAL",UPPER(N419)="ANY"),"All_IPs","")</f>
        <v/>
      </c>
      <c r="AK419" s="114" t="str">
        <f>IF(AND(Q419&lt;&gt;"ERROR",UPPER('IP Rules'!D419)="NATIONAL",UPPER(N419)="ANY"),"GRP_ALL_CNSP_SUBNETS","")</f>
        <v/>
      </c>
      <c r="AL419" s="104" t="str">
        <f>IF(LEN(TRIM(D419))=0,"",IF(AND(Q419&lt;&gt;"ERROR",UPPER('IP Rules'!H419)&lt;&gt;"ANY"),AI419&amp;N419&amp;"_"&amp;AG419,""))</f>
        <v/>
      </c>
      <c r="AM419" s="109" t="str">
        <f t="shared" si="775"/>
        <v>FAILED CHECKS</v>
      </c>
      <c r="AN419" s="2"/>
      <c r="AO419" s="62" t="str">
        <f t="shared" si="742"/>
        <v/>
      </c>
      <c r="AP419" s="26"/>
      <c r="AQ419" s="62" t="str">
        <f t="shared" si="776"/>
        <v/>
      </c>
      <c r="AR419" s="26"/>
      <c r="AS419" s="6">
        <f>'IP Rules'!F419</f>
        <v>0</v>
      </c>
      <c r="AT419" s="2"/>
      <c r="AU419" s="6">
        <f t="shared" si="777"/>
        <v>409</v>
      </c>
      <c r="AV419" s="2"/>
      <c r="AW419" s="46" t="str">
        <f>IF(ISBLANK('IP Rules'!L419),"",'IP Rules'!L419)</f>
        <v/>
      </c>
      <c r="AX419" s="2"/>
      <c r="AY419" s="52" t="str">
        <f t="shared" si="778"/>
        <v/>
      </c>
      <c r="AZ419" s="52" t="str">
        <f t="shared" si="779"/>
        <v/>
      </c>
      <c r="BA419" s="52" t="str">
        <f t="shared" si="780"/>
        <v/>
      </c>
      <c r="BB419" s="52" t="str">
        <f t="shared" si="781"/>
        <v/>
      </c>
      <c r="BC419" s="52" t="str">
        <f t="shared" si="782"/>
        <v/>
      </c>
      <c r="BD419" s="52" t="str">
        <f t="shared" si="783"/>
        <v/>
      </c>
      <c r="BE419" s="52" t="str">
        <f t="shared" si="784"/>
        <v/>
      </c>
      <c r="BF419" s="52" t="str">
        <f t="shared" si="785"/>
        <v/>
      </c>
      <c r="BG419" s="52" t="str">
        <f t="shared" si="786"/>
        <v/>
      </c>
      <c r="BH419" s="2"/>
      <c r="BI419" s="103" t="str">
        <f>IF(ISBLANK('IP Rules'!N419),"",'IP Rules'!N419)</f>
        <v/>
      </c>
      <c r="BJ419" s="110" t="str">
        <f t="shared" si="835"/>
        <v/>
      </c>
      <c r="BK419" s="109" t="str">
        <f t="shared" si="836"/>
        <v>MISSING</v>
      </c>
      <c r="BL419" s="109" t="str">
        <f t="shared" si="837"/>
        <v>MISSING</v>
      </c>
      <c r="BM419" s="109" t="str">
        <f t="shared" si="838"/>
        <v>MISSING</v>
      </c>
      <c r="BN419" s="110" t="str">
        <f t="shared" si="839"/>
        <v>ERROR</v>
      </c>
      <c r="BO419" s="111" t="str">
        <f t="shared" si="840"/>
        <v>ERROR</v>
      </c>
      <c r="BP419" s="111" t="str">
        <f t="shared" si="841"/>
        <v>ERROR</v>
      </c>
      <c r="BQ419" s="111" t="str">
        <f t="shared" si="842"/>
        <v>ERROR</v>
      </c>
      <c r="BR419" s="109" t="str">
        <f t="shared" si="843"/>
        <v>ERROR</v>
      </c>
      <c r="BS419" s="110" t="str">
        <f t="shared" si="844"/>
        <v>ERROR</v>
      </c>
      <c r="BT419" s="109" t="str">
        <f t="shared" si="787"/>
        <v>ERROR</v>
      </c>
      <c r="BU419" s="109" t="str">
        <f t="shared" si="788"/>
        <v>ERROR</v>
      </c>
      <c r="BV419" s="109" t="str">
        <f t="shared" si="789"/>
        <v>ERROR</v>
      </c>
      <c r="BW419" s="109" t="str">
        <f t="shared" si="790"/>
        <v>ERROR</v>
      </c>
      <c r="BX419" s="110" t="str">
        <f t="shared" si="845"/>
        <v>ERROR</v>
      </c>
      <c r="BY419" s="110" t="str">
        <f t="shared" si="833"/>
        <v/>
      </c>
      <c r="BZ419" s="117" t="str">
        <f t="shared" si="791"/>
        <v>OK</v>
      </c>
      <c r="CA419" s="104" t="str">
        <f t="shared" si="846"/>
        <v/>
      </c>
      <c r="CB419" s="104" t="str">
        <f t="shared" si="847"/>
        <v/>
      </c>
      <c r="CC419" s="104" t="str">
        <f t="shared" si="848"/>
        <v/>
      </c>
      <c r="CD419" s="109" t="str">
        <f t="shared" si="792"/>
        <v>FAILED CHECKS</v>
      </c>
      <c r="CE419" s="22"/>
      <c r="CF419" s="116" t="str">
        <f t="shared" si="849"/>
        <v>ERROR</v>
      </c>
      <c r="CG419" s="116" t="str">
        <f t="shared" si="850"/>
        <v>-</v>
      </c>
      <c r="CH419" s="116" t="str">
        <f t="shared" si="851"/>
        <v>-</v>
      </c>
      <c r="CI419" s="116" t="str">
        <f t="shared" si="852"/>
        <v>-</v>
      </c>
      <c r="CJ419" s="116">
        <f t="shared" si="793"/>
        <v>0</v>
      </c>
      <c r="CK419" s="116">
        <f t="shared" si="794"/>
        <v>0</v>
      </c>
      <c r="CL419" s="116">
        <f t="shared" si="795"/>
        <v>0</v>
      </c>
      <c r="CM419" s="116">
        <f t="shared" si="796"/>
        <v>0</v>
      </c>
      <c r="CN419" s="116">
        <f t="shared" si="797"/>
        <v>0</v>
      </c>
      <c r="CO419" s="116">
        <f t="shared" si="798"/>
        <v>0</v>
      </c>
      <c r="CP419" s="116">
        <f t="shared" si="799"/>
        <v>0</v>
      </c>
      <c r="CQ419" s="116">
        <f t="shared" si="800"/>
        <v>0</v>
      </c>
      <c r="CR419" s="116">
        <f t="shared" si="801"/>
        <v>0</v>
      </c>
      <c r="CS419" s="116">
        <f t="shared" si="802"/>
        <v>0</v>
      </c>
      <c r="CT419" s="116">
        <f t="shared" si="803"/>
        <v>0</v>
      </c>
      <c r="CU419" s="116">
        <f t="shared" si="804"/>
        <v>0</v>
      </c>
      <c r="CV419" s="116">
        <f t="shared" si="805"/>
        <v>0</v>
      </c>
      <c r="CW419" s="116">
        <f t="shared" si="806"/>
        <v>0</v>
      </c>
      <c r="CX419" s="116">
        <f t="shared" si="807"/>
        <v>0</v>
      </c>
      <c r="CY419" s="116">
        <f t="shared" si="808"/>
        <v>0</v>
      </c>
      <c r="CZ419" s="116">
        <f t="shared" si="809"/>
        <v>0</v>
      </c>
      <c r="DA419" s="116">
        <f t="shared" si="810"/>
        <v>0</v>
      </c>
      <c r="DB419" s="116">
        <f t="shared" si="811"/>
        <v>0</v>
      </c>
      <c r="DC419" s="116">
        <f t="shared" si="812"/>
        <v>0</v>
      </c>
      <c r="DD419" s="116">
        <f t="shared" si="813"/>
        <v>0</v>
      </c>
      <c r="DE419" s="116">
        <f t="shared" si="814"/>
        <v>0</v>
      </c>
      <c r="DF419" s="116">
        <f t="shared" si="815"/>
        <v>0</v>
      </c>
      <c r="DG419" s="116">
        <f t="shared" si="816"/>
        <v>0</v>
      </c>
      <c r="DH419" s="116">
        <f t="shared" si="817"/>
        <v>0</v>
      </c>
      <c r="DI419" s="116">
        <f t="shared" si="818"/>
        <v>0</v>
      </c>
      <c r="DJ419" s="116">
        <f t="shared" si="819"/>
        <v>0</v>
      </c>
      <c r="DK419" s="116">
        <f t="shared" si="820"/>
        <v>0</v>
      </c>
      <c r="DL419" s="116">
        <f t="shared" si="821"/>
        <v>0</v>
      </c>
      <c r="DM419" s="116">
        <f t="shared" si="822"/>
        <v>0</v>
      </c>
      <c r="DN419" s="116">
        <f t="shared" si="823"/>
        <v>0</v>
      </c>
      <c r="DO419" s="116">
        <f t="shared" si="824"/>
        <v>0</v>
      </c>
      <c r="DP419" s="116">
        <f t="shared" si="825"/>
        <v>0</v>
      </c>
      <c r="DQ419" s="116">
        <f t="shared" si="826"/>
        <v>0</v>
      </c>
      <c r="DR419" s="116">
        <f t="shared" si="827"/>
        <v>0</v>
      </c>
      <c r="DS419" s="116">
        <f t="shared" si="828"/>
        <v>0</v>
      </c>
      <c r="DT419" s="116">
        <f t="shared" si="834"/>
        <v>0</v>
      </c>
      <c r="DU419" s="116">
        <f t="shared" si="829"/>
        <v>0</v>
      </c>
      <c r="DV419" s="116">
        <f t="shared" si="853"/>
        <v>0</v>
      </c>
      <c r="DW419" s="116">
        <f t="shared" si="854"/>
        <v>0</v>
      </c>
      <c r="DX419" s="114" t="b">
        <f t="shared" si="743"/>
        <v>0</v>
      </c>
      <c r="DY419" s="116" t="str">
        <f t="shared" si="830"/>
        <v>FAILED CHECKS</v>
      </c>
      <c r="DZ419" s="2"/>
      <c r="EA419" s="105" t="str">
        <f t="shared" si="744"/>
        <v/>
      </c>
      <c r="EB419" s="2"/>
      <c r="EC419" s="105" t="str">
        <f t="shared" si="745"/>
        <v/>
      </c>
      <c r="ED419" s="2"/>
      <c r="EE419" s="105" t="str">
        <f t="shared" si="746"/>
        <v/>
      </c>
      <c r="EF419" s="2"/>
      <c r="EG419" s="6">
        <f t="shared" si="832"/>
        <v>409</v>
      </c>
      <c r="EH419" s="2"/>
      <c r="EI419" s="29" t="str">
        <f>IF(ISBLANK('IP Rules'!P419),"",'IP Rules'!P419)</f>
        <v/>
      </c>
      <c r="EJ419" s="2"/>
      <c r="EK419" s="29" t="str">
        <f>IF(ISBLANK('IP Rules'!R419),"",'IP Rules'!R419)</f>
        <v/>
      </c>
      <c r="EL419" s="2"/>
      <c r="EM419" s="29" t="str">
        <f>IF(ISBLANK('IP Rules'!T419),"",'IP Rules'!T419)</f>
        <v/>
      </c>
      <c r="EN419" s="2"/>
      <c r="EO419" s="7" t="str">
        <f t="shared" si="737"/>
        <v>NO</v>
      </c>
      <c r="EP419" s="7" t="str">
        <f t="shared" si="738"/>
        <v>NO</v>
      </c>
      <c r="EQ419" s="7" t="str">
        <f t="shared" si="739"/>
        <v/>
      </c>
      <c r="ER419" s="7" t="str">
        <f t="shared" si="740"/>
        <v/>
      </c>
      <c r="ES419" s="7" t="str">
        <f>IF(AND(ISNUMBER('IP Rules'!R419),'IP Rules'!R419&gt;=0,'IP Rules'!R419&lt;=65535),"GOOD","BAD")</f>
        <v>BAD</v>
      </c>
      <c r="ET419" s="7" t="str">
        <f>IF(OR(AND(ISNUMBER('IP Rules'!T419),'IP Rules'!T419&gt;=1,'IP Rules'!T419&lt;=65535,'IP Rules'!R419&lt;'IP Rules'!T419),'IP Rules'!T419=""),"GOOD","BAD")</f>
        <v>GOOD</v>
      </c>
      <c r="EU419" s="9" t="str">
        <f t="shared" si="741"/>
        <v/>
      </c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</row>
    <row r="420" spans="1:211" ht="15.75" thickBot="1">
      <c r="A420" s="2"/>
      <c r="B420" s="6">
        <f t="shared" si="831"/>
        <v>410</v>
      </c>
      <c r="C420" s="2"/>
      <c r="D420" s="48" t="str">
        <f>IF(ISBLANK('IP Rules'!H420),"",'IP Rules'!H420)</f>
        <v/>
      </c>
      <c r="E420" s="52" t="str">
        <f t="shared" si="747"/>
        <v/>
      </c>
      <c r="F420" s="52" t="str">
        <f t="shared" si="748"/>
        <v/>
      </c>
      <c r="G420" s="52" t="str">
        <f t="shared" si="749"/>
        <v/>
      </c>
      <c r="H420" s="52" t="str">
        <f t="shared" si="750"/>
        <v/>
      </c>
      <c r="I420" s="52" t="str">
        <f t="shared" si="751"/>
        <v/>
      </c>
      <c r="J420" s="52" t="str">
        <f t="shared" si="752"/>
        <v/>
      </c>
      <c r="K420" s="52" t="str">
        <f t="shared" si="753"/>
        <v/>
      </c>
      <c r="L420" s="52" t="str">
        <f t="shared" si="754"/>
        <v/>
      </c>
      <c r="M420" s="2"/>
      <c r="N420" s="52" t="str">
        <f t="shared" si="755"/>
        <v/>
      </c>
      <c r="O420" s="2"/>
      <c r="P420" s="103" t="str">
        <f>IF(UPPER('IP Rules'!H420)="ANY","",IF(LEN(TRIM('IP Rules'!J420))=0,"",'IP Rules'!J420))</f>
        <v/>
      </c>
      <c r="Q420" s="7" t="str">
        <f t="shared" si="756"/>
        <v/>
      </c>
      <c r="R420" s="109" t="str">
        <f t="shared" si="757"/>
        <v>MISSING</v>
      </c>
      <c r="S420" s="109" t="str">
        <f t="shared" si="758"/>
        <v>MISSING</v>
      </c>
      <c r="T420" s="109" t="str">
        <f t="shared" si="759"/>
        <v>MISSING</v>
      </c>
      <c r="U420" s="110" t="str">
        <f t="shared" si="760"/>
        <v>ERROR</v>
      </c>
      <c r="V420" s="111" t="str">
        <f t="shared" si="761"/>
        <v>ERROR</v>
      </c>
      <c r="W420" s="111" t="str">
        <f t="shared" si="762"/>
        <v>ERROR</v>
      </c>
      <c r="X420" s="111" t="str">
        <f t="shared" si="763"/>
        <v>ERROR</v>
      </c>
      <c r="Y420" s="109" t="str">
        <f t="shared" si="764"/>
        <v>ERROR</v>
      </c>
      <c r="Z420" s="110" t="str">
        <f t="shared" si="765"/>
        <v>ERROR</v>
      </c>
      <c r="AA420" s="109" t="str">
        <f t="shared" si="766"/>
        <v>ERROR</v>
      </c>
      <c r="AB420" s="109" t="str">
        <f t="shared" si="767"/>
        <v>ERROR</v>
      </c>
      <c r="AC420" s="109" t="str">
        <f t="shared" si="768"/>
        <v>ERROR</v>
      </c>
      <c r="AD420" s="109" t="str">
        <f t="shared" si="769"/>
        <v>ERROR</v>
      </c>
      <c r="AE420" s="110" t="str">
        <f t="shared" si="770"/>
        <v>ERROR</v>
      </c>
      <c r="AF420" s="7" t="str">
        <f t="shared" si="771"/>
        <v/>
      </c>
      <c r="AG420" s="104" t="str">
        <f t="shared" si="772"/>
        <v/>
      </c>
      <c r="AH420" s="104" t="str">
        <f t="shared" si="773"/>
        <v/>
      </c>
      <c r="AI420" s="104" t="str">
        <f t="shared" si="774"/>
        <v/>
      </c>
      <c r="AJ420" s="114" t="str">
        <f>IF(AND(Q420&lt;&gt;"ERROR",UPPER('IP Rules'!D420)="GLOBAL",UPPER(N420)="ANY"),"All_IPs","")</f>
        <v/>
      </c>
      <c r="AK420" s="114" t="str">
        <f>IF(AND(Q420&lt;&gt;"ERROR",UPPER('IP Rules'!D420)="NATIONAL",UPPER(N420)="ANY"),"GRP_ALL_CNSP_SUBNETS","")</f>
        <v/>
      </c>
      <c r="AL420" s="104" t="str">
        <f>IF(LEN(TRIM(D420))=0,"",IF(AND(Q420&lt;&gt;"ERROR",UPPER('IP Rules'!H420)&lt;&gt;"ANY"),AI420&amp;N420&amp;"_"&amp;AG420,""))</f>
        <v/>
      </c>
      <c r="AM420" s="109" t="str">
        <f t="shared" si="775"/>
        <v>FAILED CHECKS</v>
      </c>
      <c r="AN420" s="2"/>
      <c r="AO420" s="62" t="str">
        <f t="shared" si="742"/>
        <v/>
      </c>
      <c r="AP420" s="26"/>
      <c r="AQ420" s="62" t="str">
        <f t="shared" si="776"/>
        <v/>
      </c>
      <c r="AR420" s="26"/>
      <c r="AS420" s="6">
        <f>'IP Rules'!F420</f>
        <v>0</v>
      </c>
      <c r="AT420" s="2"/>
      <c r="AU420" s="6">
        <f t="shared" si="777"/>
        <v>410</v>
      </c>
      <c r="AV420" s="2"/>
      <c r="AW420" s="46" t="str">
        <f>IF(ISBLANK('IP Rules'!L420),"",'IP Rules'!L420)</f>
        <v/>
      </c>
      <c r="AX420" s="2"/>
      <c r="AY420" s="52" t="str">
        <f t="shared" si="778"/>
        <v/>
      </c>
      <c r="AZ420" s="52" t="str">
        <f t="shared" si="779"/>
        <v/>
      </c>
      <c r="BA420" s="52" t="str">
        <f t="shared" si="780"/>
        <v/>
      </c>
      <c r="BB420" s="52" t="str">
        <f t="shared" si="781"/>
        <v/>
      </c>
      <c r="BC420" s="52" t="str">
        <f t="shared" si="782"/>
        <v/>
      </c>
      <c r="BD420" s="52" t="str">
        <f t="shared" si="783"/>
        <v/>
      </c>
      <c r="BE420" s="52" t="str">
        <f t="shared" si="784"/>
        <v/>
      </c>
      <c r="BF420" s="52" t="str">
        <f t="shared" si="785"/>
        <v/>
      </c>
      <c r="BG420" s="52" t="str">
        <f t="shared" si="786"/>
        <v/>
      </c>
      <c r="BH420" s="2"/>
      <c r="BI420" s="103" t="str">
        <f>IF(ISBLANK('IP Rules'!N420),"",'IP Rules'!N420)</f>
        <v/>
      </c>
      <c r="BJ420" s="110" t="str">
        <f t="shared" si="835"/>
        <v/>
      </c>
      <c r="BK420" s="109" t="str">
        <f t="shared" si="836"/>
        <v>MISSING</v>
      </c>
      <c r="BL420" s="109" t="str">
        <f t="shared" si="837"/>
        <v>MISSING</v>
      </c>
      <c r="BM420" s="109" t="str">
        <f t="shared" si="838"/>
        <v>MISSING</v>
      </c>
      <c r="BN420" s="110" t="str">
        <f t="shared" si="839"/>
        <v>ERROR</v>
      </c>
      <c r="BO420" s="111" t="str">
        <f t="shared" si="840"/>
        <v>ERROR</v>
      </c>
      <c r="BP420" s="111" t="str">
        <f t="shared" si="841"/>
        <v>ERROR</v>
      </c>
      <c r="BQ420" s="111" t="str">
        <f t="shared" si="842"/>
        <v>ERROR</v>
      </c>
      <c r="BR420" s="109" t="str">
        <f t="shared" si="843"/>
        <v>ERROR</v>
      </c>
      <c r="BS420" s="110" t="str">
        <f t="shared" si="844"/>
        <v>ERROR</v>
      </c>
      <c r="BT420" s="109" t="str">
        <f t="shared" si="787"/>
        <v>ERROR</v>
      </c>
      <c r="BU420" s="109" t="str">
        <f t="shared" si="788"/>
        <v>ERROR</v>
      </c>
      <c r="BV420" s="109" t="str">
        <f t="shared" si="789"/>
        <v>ERROR</v>
      </c>
      <c r="BW420" s="109" t="str">
        <f t="shared" si="790"/>
        <v>ERROR</v>
      </c>
      <c r="BX420" s="110" t="str">
        <f t="shared" si="845"/>
        <v>ERROR</v>
      </c>
      <c r="BY420" s="110" t="str">
        <f t="shared" si="833"/>
        <v/>
      </c>
      <c r="BZ420" s="117" t="str">
        <f t="shared" si="791"/>
        <v>OK</v>
      </c>
      <c r="CA420" s="104" t="str">
        <f t="shared" si="846"/>
        <v/>
      </c>
      <c r="CB420" s="104" t="str">
        <f t="shared" si="847"/>
        <v/>
      </c>
      <c r="CC420" s="104" t="str">
        <f t="shared" si="848"/>
        <v/>
      </c>
      <c r="CD420" s="109" t="str">
        <f t="shared" si="792"/>
        <v>FAILED CHECKS</v>
      </c>
      <c r="CE420" s="22"/>
      <c r="CF420" s="116" t="str">
        <f t="shared" si="849"/>
        <v>ERROR</v>
      </c>
      <c r="CG420" s="116" t="str">
        <f t="shared" si="850"/>
        <v>-</v>
      </c>
      <c r="CH420" s="116" t="str">
        <f t="shared" si="851"/>
        <v>-</v>
      </c>
      <c r="CI420" s="116" t="str">
        <f t="shared" si="852"/>
        <v>-</v>
      </c>
      <c r="CJ420" s="116">
        <f t="shared" si="793"/>
        <v>0</v>
      </c>
      <c r="CK420" s="116">
        <f t="shared" si="794"/>
        <v>0</v>
      </c>
      <c r="CL420" s="116">
        <f t="shared" si="795"/>
        <v>0</v>
      </c>
      <c r="CM420" s="116">
        <f t="shared" si="796"/>
        <v>0</v>
      </c>
      <c r="CN420" s="116">
        <f t="shared" si="797"/>
        <v>0</v>
      </c>
      <c r="CO420" s="116">
        <f t="shared" si="798"/>
        <v>0</v>
      </c>
      <c r="CP420" s="116">
        <f t="shared" si="799"/>
        <v>0</v>
      </c>
      <c r="CQ420" s="116">
        <f t="shared" si="800"/>
        <v>0</v>
      </c>
      <c r="CR420" s="116">
        <f t="shared" si="801"/>
        <v>0</v>
      </c>
      <c r="CS420" s="116">
        <f t="shared" si="802"/>
        <v>0</v>
      </c>
      <c r="CT420" s="116">
        <f t="shared" si="803"/>
        <v>0</v>
      </c>
      <c r="CU420" s="116">
        <f t="shared" si="804"/>
        <v>0</v>
      </c>
      <c r="CV420" s="116">
        <f t="shared" si="805"/>
        <v>0</v>
      </c>
      <c r="CW420" s="116">
        <f t="shared" si="806"/>
        <v>0</v>
      </c>
      <c r="CX420" s="116">
        <f t="shared" si="807"/>
        <v>0</v>
      </c>
      <c r="CY420" s="116">
        <f t="shared" si="808"/>
        <v>0</v>
      </c>
      <c r="CZ420" s="116">
        <f t="shared" si="809"/>
        <v>0</v>
      </c>
      <c r="DA420" s="116">
        <f t="shared" si="810"/>
        <v>0</v>
      </c>
      <c r="DB420" s="116">
        <f t="shared" si="811"/>
        <v>0</v>
      </c>
      <c r="DC420" s="116">
        <f t="shared" si="812"/>
        <v>0</v>
      </c>
      <c r="DD420" s="116">
        <f t="shared" si="813"/>
        <v>0</v>
      </c>
      <c r="DE420" s="116">
        <f t="shared" si="814"/>
        <v>0</v>
      </c>
      <c r="DF420" s="116">
        <f t="shared" si="815"/>
        <v>0</v>
      </c>
      <c r="DG420" s="116">
        <f t="shared" si="816"/>
        <v>0</v>
      </c>
      <c r="DH420" s="116">
        <f t="shared" si="817"/>
        <v>0</v>
      </c>
      <c r="DI420" s="116">
        <f t="shared" si="818"/>
        <v>0</v>
      </c>
      <c r="DJ420" s="116">
        <f t="shared" si="819"/>
        <v>0</v>
      </c>
      <c r="DK420" s="116">
        <f t="shared" si="820"/>
        <v>0</v>
      </c>
      <c r="DL420" s="116">
        <f t="shared" si="821"/>
        <v>0</v>
      </c>
      <c r="DM420" s="116">
        <f t="shared" si="822"/>
        <v>0</v>
      </c>
      <c r="DN420" s="116">
        <f t="shared" si="823"/>
        <v>0</v>
      </c>
      <c r="DO420" s="116">
        <f t="shared" si="824"/>
        <v>0</v>
      </c>
      <c r="DP420" s="116">
        <f t="shared" si="825"/>
        <v>0</v>
      </c>
      <c r="DQ420" s="116">
        <f t="shared" si="826"/>
        <v>0</v>
      </c>
      <c r="DR420" s="116">
        <f t="shared" si="827"/>
        <v>0</v>
      </c>
      <c r="DS420" s="116">
        <f t="shared" si="828"/>
        <v>0</v>
      </c>
      <c r="DT420" s="116">
        <f t="shared" si="834"/>
        <v>0</v>
      </c>
      <c r="DU420" s="116">
        <f t="shared" si="829"/>
        <v>0</v>
      </c>
      <c r="DV420" s="116">
        <f t="shared" si="853"/>
        <v>0</v>
      </c>
      <c r="DW420" s="116">
        <f t="shared" si="854"/>
        <v>0</v>
      </c>
      <c r="DX420" s="114" t="b">
        <f t="shared" si="743"/>
        <v>0</v>
      </c>
      <c r="DY420" s="116" t="str">
        <f t="shared" si="830"/>
        <v>FAILED CHECKS</v>
      </c>
      <c r="DZ420" s="2"/>
      <c r="EA420" s="105" t="str">
        <f t="shared" si="744"/>
        <v/>
      </c>
      <c r="EB420" s="2"/>
      <c r="EC420" s="105" t="str">
        <f t="shared" si="745"/>
        <v/>
      </c>
      <c r="ED420" s="2"/>
      <c r="EE420" s="105" t="str">
        <f t="shared" si="746"/>
        <v/>
      </c>
      <c r="EF420" s="2"/>
      <c r="EG420" s="6">
        <f t="shared" si="832"/>
        <v>410</v>
      </c>
      <c r="EH420" s="2"/>
      <c r="EI420" s="29" t="str">
        <f>IF(ISBLANK('IP Rules'!P420),"",'IP Rules'!P420)</f>
        <v/>
      </c>
      <c r="EJ420" s="2"/>
      <c r="EK420" s="29" t="str">
        <f>IF(ISBLANK('IP Rules'!R420),"",'IP Rules'!R420)</f>
        <v/>
      </c>
      <c r="EL420" s="2"/>
      <c r="EM420" s="29" t="str">
        <f>IF(ISBLANK('IP Rules'!T420),"",'IP Rules'!T420)</f>
        <v/>
      </c>
      <c r="EN420" s="2"/>
      <c r="EO420" s="7" t="str">
        <f t="shared" si="737"/>
        <v>NO</v>
      </c>
      <c r="EP420" s="7" t="str">
        <f t="shared" si="738"/>
        <v>NO</v>
      </c>
      <c r="EQ420" s="7" t="str">
        <f t="shared" si="739"/>
        <v/>
      </c>
      <c r="ER420" s="7" t="str">
        <f t="shared" si="740"/>
        <v/>
      </c>
      <c r="ES420" s="7" t="str">
        <f>IF(AND(ISNUMBER('IP Rules'!R420),'IP Rules'!R420&gt;=0,'IP Rules'!R420&lt;=65535),"GOOD","BAD")</f>
        <v>BAD</v>
      </c>
      <c r="ET420" s="7" t="str">
        <f>IF(OR(AND(ISNUMBER('IP Rules'!T420),'IP Rules'!T420&gt;=1,'IP Rules'!T420&lt;=65535,'IP Rules'!R420&lt;'IP Rules'!T420),'IP Rules'!T420=""),"GOOD","BAD")</f>
        <v>GOOD</v>
      </c>
      <c r="EU420" s="9" t="str">
        <f t="shared" si="741"/>
        <v/>
      </c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</row>
    <row r="421" spans="1:211" ht="15.75" thickBot="1">
      <c r="A421" s="2"/>
      <c r="B421" s="6">
        <f t="shared" si="831"/>
        <v>411</v>
      </c>
      <c r="C421" s="2"/>
      <c r="D421" s="48" t="str">
        <f>IF(ISBLANK('IP Rules'!H421),"",'IP Rules'!H421)</f>
        <v/>
      </c>
      <c r="E421" s="52" t="str">
        <f t="shared" si="747"/>
        <v/>
      </c>
      <c r="F421" s="52" t="str">
        <f t="shared" si="748"/>
        <v/>
      </c>
      <c r="G421" s="52" t="str">
        <f t="shared" si="749"/>
        <v/>
      </c>
      <c r="H421" s="52" t="str">
        <f t="shared" si="750"/>
        <v/>
      </c>
      <c r="I421" s="52" t="str">
        <f t="shared" si="751"/>
        <v/>
      </c>
      <c r="J421" s="52" t="str">
        <f t="shared" si="752"/>
        <v/>
      </c>
      <c r="K421" s="52" t="str">
        <f t="shared" si="753"/>
        <v/>
      </c>
      <c r="L421" s="52" t="str">
        <f t="shared" si="754"/>
        <v/>
      </c>
      <c r="M421" s="2"/>
      <c r="N421" s="52" t="str">
        <f t="shared" si="755"/>
        <v/>
      </c>
      <c r="O421" s="2"/>
      <c r="P421" s="103" t="str">
        <f>IF(UPPER('IP Rules'!H421)="ANY","",IF(LEN(TRIM('IP Rules'!J421))=0,"",'IP Rules'!J421))</f>
        <v/>
      </c>
      <c r="Q421" s="7" t="str">
        <f t="shared" si="756"/>
        <v/>
      </c>
      <c r="R421" s="109" t="str">
        <f t="shared" si="757"/>
        <v>MISSING</v>
      </c>
      <c r="S421" s="109" t="str">
        <f t="shared" si="758"/>
        <v>MISSING</v>
      </c>
      <c r="T421" s="109" t="str">
        <f t="shared" si="759"/>
        <v>MISSING</v>
      </c>
      <c r="U421" s="110" t="str">
        <f t="shared" si="760"/>
        <v>ERROR</v>
      </c>
      <c r="V421" s="111" t="str">
        <f t="shared" si="761"/>
        <v>ERROR</v>
      </c>
      <c r="W421" s="111" t="str">
        <f t="shared" si="762"/>
        <v>ERROR</v>
      </c>
      <c r="X421" s="111" t="str">
        <f t="shared" si="763"/>
        <v>ERROR</v>
      </c>
      <c r="Y421" s="109" t="str">
        <f t="shared" si="764"/>
        <v>ERROR</v>
      </c>
      <c r="Z421" s="110" t="str">
        <f t="shared" si="765"/>
        <v>ERROR</v>
      </c>
      <c r="AA421" s="109" t="str">
        <f t="shared" si="766"/>
        <v>ERROR</v>
      </c>
      <c r="AB421" s="109" t="str">
        <f t="shared" si="767"/>
        <v>ERROR</v>
      </c>
      <c r="AC421" s="109" t="str">
        <f t="shared" si="768"/>
        <v>ERROR</v>
      </c>
      <c r="AD421" s="109" t="str">
        <f t="shared" si="769"/>
        <v>ERROR</v>
      </c>
      <c r="AE421" s="110" t="str">
        <f t="shared" si="770"/>
        <v>ERROR</v>
      </c>
      <c r="AF421" s="7" t="str">
        <f t="shared" si="771"/>
        <v/>
      </c>
      <c r="AG421" s="104" t="str">
        <f t="shared" si="772"/>
        <v/>
      </c>
      <c r="AH421" s="104" t="str">
        <f t="shared" si="773"/>
        <v/>
      </c>
      <c r="AI421" s="104" t="str">
        <f t="shared" si="774"/>
        <v/>
      </c>
      <c r="AJ421" s="114" t="str">
        <f>IF(AND(Q421&lt;&gt;"ERROR",UPPER('IP Rules'!D421)="GLOBAL",UPPER(N421)="ANY"),"All_IPs","")</f>
        <v/>
      </c>
      <c r="AK421" s="114" t="str">
        <f>IF(AND(Q421&lt;&gt;"ERROR",UPPER('IP Rules'!D421)="NATIONAL",UPPER(N421)="ANY"),"GRP_ALL_CNSP_SUBNETS","")</f>
        <v/>
      </c>
      <c r="AL421" s="104" t="str">
        <f>IF(LEN(TRIM(D421))=0,"",IF(AND(Q421&lt;&gt;"ERROR",UPPER('IP Rules'!H421)&lt;&gt;"ANY"),AI421&amp;N421&amp;"_"&amp;AG421,""))</f>
        <v/>
      </c>
      <c r="AM421" s="109" t="str">
        <f t="shared" si="775"/>
        <v>FAILED CHECKS</v>
      </c>
      <c r="AN421" s="2"/>
      <c r="AO421" s="62" t="str">
        <f t="shared" si="742"/>
        <v/>
      </c>
      <c r="AP421" s="26"/>
      <c r="AQ421" s="62" t="str">
        <f t="shared" si="776"/>
        <v/>
      </c>
      <c r="AR421" s="26"/>
      <c r="AS421" s="6">
        <f>'IP Rules'!F421</f>
        <v>0</v>
      </c>
      <c r="AT421" s="2"/>
      <c r="AU421" s="6">
        <f t="shared" si="777"/>
        <v>411</v>
      </c>
      <c r="AV421" s="2"/>
      <c r="AW421" s="46" t="str">
        <f>IF(ISBLANK('IP Rules'!L421),"",'IP Rules'!L421)</f>
        <v/>
      </c>
      <c r="AX421" s="2"/>
      <c r="AY421" s="52" t="str">
        <f t="shared" si="778"/>
        <v/>
      </c>
      <c r="AZ421" s="52" t="str">
        <f t="shared" si="779"/>
        <v/>
      </c>
      <c r="BA421" s="52" t="str">
        <f t="shared" si="780"/>
        <v/>
      </c>
      <c r="BB421" s="52" t="str">
        <f t="shared" si="781"/>
        <v/>
      </c>
      <c r="BC421" s="52" t="str">
        <f t="shared" si="782"/>
        <v/>
      </c>
      <c r="BD421" s="52" t="str">
        <f t="shared" si="783"/>
        <v/>
      </c>
      <c r="BE421" s="52" t="str">
        <f t="shared" si="784"/>
        <v/>
      </c>
      <c r="BF421" s="52" t="str">
        <f t="shared" si="785"/>
        <v/>
      </c>
      <c r="BG421" s="52" t="str">
        <f t="shared" si="786"/>
        <v/>
      </c>
      <c r="BH421" s="2"/>
      <c r="BI421" s="103" t="str">
        <f>IF(ISBLANK('IP Rules'!N421),"",'IP Rules'!N421)</f>
        <v/>
      </c>
      <c r="BJ421" s="110" t="str">
        <f t="shared" si="835"/>
        <v/>
      </c>
      <c r="BK421" s="109" t="str">
        <f t="shared" si="836"/>
        <v>MISSING</v>
      </c>
      <c r="BL421" s="109" t="str">
        <f t="shared" si="837"/>
        <v>MISSING</v>
      </c>
      <c r="BM421" s="109" t="str">
        <f t="shared" si="838"/>
        <v>MISSING</v>
      </c>
      <c r="BN421" s="110" t="str">
        <f t="shared" si="839"/>
        <v>ERROR</v>
      </c>
      <c r="BO421" s="111" t="str">
        <f t="shared" si="840"/>
        <v>ERROR</v>
      </c>
      <c r="BP421" s="111" t="str">
        <f t="shared" si="841"/>
        <v>ERROR</v>
      </c>
      <c r="BQ421" s="111" t="str">
        <f t="shared" si="842"/>
        <v>ERROR</v>
      </c>
      <c r="BR421" s="109" t="str">
        <f t="shared" si="843"/>
        <v>ERROR</v>
      </c>
      <c r="BS421" s="110" t="str">
        <f t="shared" si="844"/>
        <v>ERROR</v>
      </c>
      <c r="BT421" s="109" t="str">
        <f t="shared" si="787"/>
        <v>ERROR</v>
      </c>
      <c r="BU421" s="109" t="str">
        <f t="shared" si="788"/>
        <v>ERROR</v>
      </c>
      <c r="BV421" s="109" t="str">
        <f t="shared" si="789"/>
        <v>ERROR</v>
      </c>
      <c r="BW421" s="109" t="str">
        <f t="shared" si="790"/>
        <v>ERROR</v>
      </c>
      <c r="BX421" s="110" t="str">
        <f t="shared" si="845"/>
        <v>ERROR</v>
      </c>
      <c r="BY421" s="110" t="str">
        <f t="shared" si="833"/>
        <v/>
      </c>
      <c r="BZ421" s="117" t="str">
        <f t="shared" si="791"/>
        <v>OK</v>
      </c>
      <c r="CA421" s="104" t="str">
        <f t="shared" si="846"/>
        <v/>
      </c>
      <c r="CB421" s="104" t="str">
        <f t="shared" si="847"/>
        <v/>
      </c>
      <c r="CC421" s="104" t="str">
        <f t="shared" si="848"/>
        <v/>
      </c>
      <c r="CD421" s="109" t="str">
        <f t="shared" si="792"/>
        <v>FAILED CHECKS</v>
      </c>
      <c r="CE421" s="22"/>
      <c r="CF421" s="116" t="str">
        <f t="shared" si="849"/>
        <v>ERROR</v>
      </c>
      <c r="CG421" s="116" t="str">
        <f t="shared" si="850"/>
        <v>-</v>
      </c>
      <c r="CH421" s="116" t="str">
        <f t="shared" si="851"/>
        <v>-</v>
      </c>
      <c r="CI421" s="116" t="str">
        <f t="shared" si="852"/>
        <v>-</v>
      </c>
      <c r="CJ421" s="116">
        <f t="shared" si="793"/>
        <v>0</v>
      </c>
      <c r="CK421" s="116">
        <f t="shared" si="794"/>
        <v>0</v>
      </c>
      <c r="CL421" s="116">
        <f t="shared" si="795"/>
        <v>0</v>
      </c>
      <c r="CM421" s="116">
        <f t="shared" si="796"/>
        <v>0</v>
      </c>
      <c r="CN421" s="116">
        <f t="shared" si="797"/>
        <v>0</v>
      </c>
      <c r="CO421" s="116">
        <f t="shared" si="798"/>
        <v>0</v>
      </c>
      <c r="CP421" s="116">
        <f t="shared" si="799"/>
        <v>0</v>
      </c>
      <c r="CQ421" s="116">
        <f t="shared" si="800"/>
        <v>0</v>
      </c>
      <c r="CR421" s="116">
        <f t="shared" si="801"/>
        <v>0</v>
      </c>
      <c r="CS421" s="116">
        <f t="shared" si="802"/>
        <v>0</v>
      </c>
      <c r="CT421" s="116">
        <f t="shared" si="803"/>
        <v>0</v>
      </c>
      <c r="CU421" s="116">
        <f t="shared" si="804"/>
        <v>0</v>
      </c>
      <c r="CV421" s="116">
        <f t="shared" si="805"/>
        <v>0</v>
      </c>
      <c r="CW421" s="116">
        <f t="shared" si="806"/>
        <v>0</v>
      </c>
      <c r="CX421" s="116">
        <f t="shared" si="807"/>
        <v>0</v>
      </c>
      <c r="CY421" s="116">
        <f t="shared" si="808"/>
        <v>0</v>
      </c>
      <c r="CZ421" s="116">
        <f t="shared" si="809"/>
        <v>0</v>
      </c>
      <c r="DA421" s="116">
        <f t="shared" si="810"/>
        <v>0</v>
      </c>
      <c r="DB421" s="116">
        <f t="shared" si="811"/>
        <v>0</v>
      </c>
      <c r="DC421" s="116">
        <f t="shared" si="812"/>
        <v>0</v>
      </c>
      <c r="DD421" s="116">
        <f t="shared" si="813"/>
        <v>0</v>
      </c>
      <c r="DE421" s="116">
        <f t="shared" si="814"/>
        <v>0</v>
      </c>
      <c r="DF421" s="116">
        <f t="shared" si="815"/>
        <v>0</v>
      </c>
      <c r="DG421" s="116">
        <f t="shared" si="816"/>
        <v>0</v>
      </c>
      <c r="DH421" s="116">
        <f t="shared" si="817"/>
        <v>0</v>
      </c>
      <c r="DI421" s="116">
        <f t="shared" si="818"/>
        <v>0</v>
      </c>
      <c r="DJ421" s="116">
        <f t="shared" si="819"/>
        <v>0</v>
      </c>
      <c r="DK421" s="116">
        <f t="shared" si="820"/>
        <v>0</v>
      </c>
      <c r="DL421" s="116">
        <f t="shared" si="821"/>
        <v>0</v>
      </c>
      <c r="DM421" s="116">
        <f t="shared" si="822"/>
        <v>0</v>
      </c>
      <c r="DN421" s="116">
        <f t="shared" si="823"/>
        <v>0</v>
      </c>
      <c r="DO421" s="116">
        <f t="shared" si="824"/>
        <v>0</v>
      </c>
      <c r="DP421" s="116">
        <f t="shared" si="825"/>
        <v>0</v>
      </c>
      <c r="DQ421" s="116">
        <f t="shared" si="826"/>
        <v>0</v>
      </c>
      <c r="DR421" s="116">
        <f t="shared" si="827"/>
        <v>0</v>
      </c>
      <c r="DS421" s="116">
        <f t="shared" si="828"/>
        <v>0</v>
      </c>
      <c r="DT421" s="116">
        <f t="shared" si="834"/>
        <v>0</v>
      </c>
      <c r="DU421" s="116">
        <f t="shared" si="829"/>
        <v>0</v>
      </c>
      <c r="DV421" s="116">
        <f t="shared" si="853"/>
        <v>0</v>
      </c>
      <c r="DW421" s="116">
        <f t="shared" si="854"/>
        <v>0</v>
      </c>
      <c r="DX421" s="114" t="b">
        <f t="shared" si="743"/>
        <v>0</v>
      </c>
      <c r="DY421" s="116" t="str">
        <f t="shared" si="830"/>
        <v>FAILED CHECKS</v>
      </c>
      <c r="DZ421" s="2"/>
      <c r="EA421" s="105" t="str">
        <f t="shared" si="744"/>
        <v/>
      </c>
      <c r="EB421" s="2"/>
      <c r="EC421" s="105" t="str">
        <f t="shared" si="745"/>
        <v/>
      </c>
      <c r="ED421" s="2"/>
      <c r="EE421" s="105" t="str">
        <f t="shared" si="746"/>
        <v/>
      </c>
      <c r="EF421" s="2"/>
      <c r="EG421" s="6">
        <f t="shared" si="832"/>
        <v>411</v>
      </c>
      <c r="EH421" s="2"/>
      <c r="EI421" s="29" t="str">
        <f>IF(ISBLANK('IP Rules'!P421),"",'IP Rules'!P421)</f>
        <v/>
      </c>
      <c r="EJ421" s="2"/>
      <c r="EK421" s="29" t="str">
        <f>IF(ISBLANK('IP Rules'!R421),"",'IP Rules'!R421)</f>
        <v/>
      </c>
      <c r="EL421" s="2"/>
      <c r="EM421" s="29" t="str">
        <f>IF(ISBLANK('IP Rules'!T421),"",'IP Rules'!T421)</f>
        <v/>
      </c>
      <c r="EN421" s="2"/>
      <c r="EO421" s="7" t="str">
        <f t="shared" si="737"/>
        <v>NO</v>
      </c>
      <c r="EP421" s="7" t="str">
        <f t="shared" si="738"/>
        <v>NO</v>
      </c>
      <c r="EQ421" s="7" t="str">
        <f t="shared" si="739"/>
        <v/>
      </c>
      <c r="ER421" s="7" t="str">
        <f t="shared" si="740"/>
        <v/>
      </c>
      <c r="ES421" s="7" t="str">
        <f>IF(AND(ISNUMBER('IP Rules'!R421),'IP Rules'!R421&gt;=0,'IP Rules'!R421&lt;=65535),"GOOD","BAD")</f>
        <v>BAD</v>
      </c>
      <c r="ET421" s="7" t="str">
        <f>IF(OR(AND(ISNUMBER('IP Rules'!T421),'IP Rules'!T421&gt;=1,'IP Rules'!T421&lt;=65535,'IP Rules'!R421&lt;'IP Rules'!T421),'IP Rules'!T421=""),"GOOD","BAD")</f>
        <v>GOOD</v>
      </c>
      <c r="EU421" s="9" t="str">
        <f t="shared" si="741"/>
        <v/>
      </c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</row>
    <row r="422" spans="1:211" ht="15.75" thickBot="1">
      <c r="A422" s="2"/>
      <c r="B422" s="6">
        <f t="shared" si="831"/>
        <v>412</v>
      </c>
      <c r="C422" s="2"/>
      <c r="D422" s="48" t="str">
        <f>IF(ISBLANK('IP Rules'!H422),"",'IP Rules'!H422)</f>
        <v/>
      </c>
      <c r="E422" s="52" t="str">
        <f t="shared" si="747"/>
        <v/>
      </c>
      <c r="F422" s="52" t="str">
        <f t="shared" si="748"/>
        <v/>
      </c>
      <c r="G422" s="52" t="str">
        <f t="shared" si="749"/>
        <v/>
      </c>
      <c r="H422" s="52" t="str">
        <f t="shared" si="750"/>
        <v/>
      </c>
      <c r="I422" s="52" t="str">
        <f t="shared" si="751"/>
        <v/>
      </c>
      <c r="J422" s="52" t="str">
        <f t="shared" si="752"/>
        <v/>
      </c>
      <c r="K422" s="52" t="str">
        <f t="shared" si="753"/>
        <v/>
      </c>
      <c r="L422" s="52" t="str">
        <f t="shared" si="754"/>
        <v/>
      </c>
      <c r="M422" s="2"/>
      <c r="N422" s="52" t="str">
        <f t="shared" si="755"/>
        <v/>
      </c>
      <c r="O422" s="2"/>
      <c r="P422" s="103" t="str">
        <f>IF(UPPER('IP Rules'!H422)="ANY","",IF(LEN(TRIM('IP Rules'!J422))=0,"",'IP Rules'!J422))</f>
        <v/>
      </c>
      <c r="Q422" s="7" t="str">
        <f t="shared" si="756"/>
        <v/>
      </c>
      <c r="R422" s="109" t="str">
        <f t="shared" si="757"/>
        <v>MISSING</v>
      </c>
      <c r="S422" s="109" t="str">
        <f t="shared" si="758"/>
        <v>MISSING</v>
      </c>
      <c r="T422" s="109" t="str">
        <f t="shared" si="759"/>
        <v>MISSING</v>
      </c>
      <c r="U422" s="110" t="str">
        <f t="shared" si="760"/>
        <v>ERROR</v>
      </c>
      <c r="V422" s="111" t="str">
        <f t="shared" si="761"/>
        <v>ERROR</v>
      </c>
      <c r="W422" s="111" t="str">
        <f t="shared" si="762"/>
        <v>ERROR</v>
      </c>
      <c r="X422" s="111" t="str">
        <f t="shared" si="763"/>
        <v>ERROR</v>
      </c>
      <c r="Y422" s="109" t="str">
        <f t="shared" si="764"/>
        <v>ERROR</v>
      </c>
      <c r="Z422" s="110" t="str">
        <f t="shared" si="765"/>
        <v>ERROR</v>
      </c>
      <c r="AA422" s="109" t="str">
        <f t="shared" si="766"/>
        <v>ERROR</v>
      </c>
      <c r="AB422" s="109" t="str">
        <f t="shared" si="767"/>
        <v>ERROR</v>
      </c>
      <c r="AC422" s="109" t="str">
        <f t="shared" si="768"/>
        <v>ERROR</v>
      </c>
      <c r="AD422" s="109" t="str">
        <f t="shared" si="769"/>
        <v>ERROR</v>
      </c>
      <c r="AE422" s="110" t="str">
        <f t="shared" si="770"/>
        <v>ERROR</v>
      </c>
      <c r="AF422" s="7" t="str">
        <f t="shared" si="771"/>
        <v/>
      </c>
      <c r="AG422" s="104" t="str">
        <f t="shared" si="772"/>
        <v/>
      </c>
      <c r="AH422" s="104" t="str">
        <f t="shared" si="773"/>
        <v/>
      </c>
      <c r="AI422" s="104" t="str">
        <f t="shared" si="774"/>
        <v/>
      </c>
      <c r="AJ422" s="114" t="str">
        <f>IF(AND(Q422&lt;&gt;"ERROR",UPPER('IP Rules'!D422)="GLOBAL",UPPER(N422)="ANY"),"All_IPs","")</f>
        <v/>
      </c>
      <c r="AK422" s="114" t="str">
        <f>IF(AND(Q422&lt;&gt;"ERROR",UPPER('IP Rules'!D422)="NATIONAL",UPPER(N422)="ANY"),"GRP_ALL_CNSP_SUBNETS","")</f>
        <v/>
      </c>
      <c r="AL422" s="104" t="str">
        <f>IF(LEN(TRIM(D422))=0,"",IF(AND(Q422&lt;&gt;"ERROR",UPPER('IP Rules'!H422)&lt;&gt;"ANY"),AI422&amp;N422&amp;"_"&amp;AG422,""))</f>
        <v/>
      </c>
      <c r="AM422" s="109" t="str">
        <f t="shared" si="775"/>
        <v>FAILED CHECKS</v>
      </c>
      <c r="AN422" s="2"/>
      <c r="AO422" s="62" t="str">
        <f t="shared" si="742"/>
        <v/>
      </c>
      <c r="AP422" s="26"/>
      <c r="AQ422" s="62" t="str">
        <f t="shared" si="776"/>
        <v/>
      </c>
      <c r="AR422" s="26"/>
      <c r="AS422" s="6">
        <f>'IP Rules'!F422</f>
        <v>0</v>
      </c>
      <c r="AT422" s="2"/>
      <c r="AU422" s="6">
        <f t="shared" si="777"/>
        <v>412</v>
      </c>
      <c r="AV422" s="2"/>
      <c r="AW422" s="46" t="str">
        <f>IF(ISBLANK('IP Rules'!L422),"",'IP Rules'!L422)</f>
        <v/>
      </c>
      <c r="AX422" s="2"/>
      <c r="AY422" s="52" t="str">
        <f t="shared" si="778"/>
        <v/>
      </c>
      <c r="AZ422" s="52" t="str">
        <f t="shared" si="779"/>
        <v/>
      </c>
      <c r="BA422" s="52" t="str">
        <f t="shared" si="780"/>
        <v/>
      </c>
      <c r="BB422" s="52" t="str">
        <f t="shared" si="781"/>
        <v/>
      </c>
      <c r="BC422" s="52" t="str">
        <f t="shared" si="782"/>
        <v/>
      </c>
      <c r="BD422" s="52" t="str">
        <f t="shared" si="783"/>
        <v/>
      </c>
      <c r="BE422" s="52" t="str">
        <f t="shared" si="784"/>
        <v/>
      </c>
      <c r="BF422" s="52" t="str">
        <f t="shared" si="785"/>
        <v/>
      </c>
      <c r="BG422" s="52" t="str">
        <f t="shared" si="786"/>
        <v/>
      </c>
      <c r="BH422" s="2"/>
      <c r="BI422" s="103" t="str">
        <f>IF(ISBLANK('IP Rules'!N422),"",'IP Rules'!N422)</f>
        <v/>
      </c>
      <c r="BJ422" s="110" t="str">
        <f t="shared" si="835"/>
        <v/>
      </c>
      <c r="BK422" s="109" t="str">
        <f t="shared" si="836"/>
        <v>MISSING</v>
      </c>
      <c r="BL422" s="109" t="str">
        <f t="shared" si="837"/>
        <v>MISSING</v>
      </c>
      <c r="BM422" s="109" t="str">
        <f t="shared" si="838"/>
        <v>MISSING</v>
      </c>
      <c r="BN422" s="110" t="str">
        <f t="shared" si="839"/>
        <v>ERROR</v>
      </c>
      <c r="BO422" s="111" t="str">
        <f t="shared" si="840"/>
        <v>ERROR</v>
      </c>
      <c r="BP422" s="111" t="str">
        <f t="shared" si="841"/>
        <v>ERROR</v>
      </c>
      <c r="BQ422" s="111" t="str">
        <f t="shared" si="842"/>
        <v>ERROR</v>
      </c>
      <c r="BR422" s="109" t="str">
        <f t="shared" si="843"/>
        <v>ERROR</v>
      </c>
      <c r="BS422" s="110" t="str">
        <f t="shared" si="844"/>
        <v>ERROR</v>
      </c>
      <c r="BT422" s="109" t="str">
        <f t="shared" si="787"/>
        <v>ERROR</v>
      </c>
      <c r="BU422" s="109" t="str">
        <f t="shared" si="788"/>
        <v>ERROR</v>
      </c>
      <c r="BV422" s="109" t="str">
        <f t="shared" si="789"/>
        <v>ERROR</v>
      </c>
      <c r="BW422" s="109" t="str">
        <f t="shared" si="790"/>
        <v>ERROR</v>
      </c>
      <c r="BX422" s="110" t="str">
        <f t="shared" si="845"/>
        <v>ERROR</v>
      </c>
      <c r="BY422" s="110" t="str">
        <f t="shared" si="833"/>
        <v/>
      </c>
      <c r="BZ422" s="117" t="str">
        <f t="shared" si="791"/>
        <v>OK</v>
      </c>
      <c r="CA422" s="104" t="str">
        <f t="shared" si="846"/>
        <v/>
      </c>
      <c r="CB422" s="104" t="str">
        <f t="shared" si="847"/>
        <v/>
      </c>
      <c r="CC422" s="104" t="str">
        <f t="shared" si="848"/>
        <v/>
      </c>
      <c r="CD422" s="109" t="str">
        <f t="shared" si="792"/>
        <v>FAILED CHECKS</v>
      </c>
      <c r="CE422" s="22"/>
      <c r="CF422" s="116" t="str">
        <f t="shared" si="849"/>
        <v>ERROR</v>
      </c>
      <c r="CG422" s="116" t="str">
        <f t="shared" si="850"/>
        <v>-</v>
      </c>
      <c r="CH422" s="116" t="str">
        <f t="shared" si="851"/>
        <v>-</v>
      </c>
      <c r="CI422" s="116" t="str">
        <f t="shared" si="852"/>
        <v>-</v>
      </c>
      <c r="CJ422" s="116">
        <f t="shared" si="793"/>
        <v>0</v>
      </c>
      <c r="CK422" s="116">
        <f t="shared" si="794"/>
        <v>0</v>
      </c>
      <c r="CL422" s="116">
        <f t="shared" si="795"/>
        <v>0</v>
      </c>
      <c r="CM422" s="116">
        <f t="shared" si="796"/>
        <v>0</v>
      </c>
      <c r="CN422" s="116">
        <f t="shared" si="797"/>
        <v>0</v>
      </c>
      <c r="CO422" s="116">
        <f t="shared" si="798"/>
        <v>0</v>
      </c>
      <c r="CP422" s="116">
        <f t="shared" si="799"/>
        <v>0</v>
      </c>
      <c r="CQ422" s="116">
        <f t="shared" si="800"/>
        <v>0</v>
      </c>
      <c r="CR422" s="116">
        <f t="shared" si="801"/>
        <v>0</v>
      </c>
      <c r="CS422" s="116">
        <f t="shared" si="802"/>
        <v>0</v>
      </c>
      <c r="CT422" s="116">
        <f t="shared" si="803"/>
        <v>0</v>
      </c>
      <c r="CU422" s="116">
        <f t="shared" si="804"/>
        <v>0</v>
      </c>
      <c r="CV422" s="116">
        <f t="shared" si="805"/>
        <v>0</v>
      </c>
      <c r="CW422" s="116">
        <f t="shared" si="806"/>
        <v>0</v>
      </c>
      <c r="CX422" s="116">
        <f t="shared" si="807"/>
        <v>0</v>
      </c>
      <c r="CY422" s="116">
        <f t="shared" si="808"/>
        <v>0</v>
      </c>
      <c r="CZ422" s="116">
        <f t="shared" si="809"/>
        <v>0</v>
      </c>
      <c r="DA422" s="116">
        <f t="shared" si="810"/>
        <v>0</v>
      </c>
      <c r="DB422" s="116">
        <f t="shared" si="811"/>
        <v>0</v>
      </c>
      <c r="DC422" s="116">
        <f t="shared" si="812"/>
        <v>0</v>
      </c>
      <c r="DD422" s="116">
        <f t="shared" si="813"/>
        <v>0</v>
      </c>
      <c r="DE422" s="116">
        <f t="shared" si="814"/>
        <v>0</v>
      </c>
      <c r="DF422" s="116">
        <f t="shared" si="815"/>
        <v>0</v>
      </c>
      <c r="DG422" s="116">
        <f t="shared" si="816"/>
        <v>0</v>
      </c>
      <c r="DH422" s="116">
        <f t="shared" si="817"/>
        <v>0</v>
      </c>
      <c r="DI422" s="116">
        <f t="shared" si="818"/>
        <v>0</v>
      </c>
      <c r="DJ422" s="116">
        <f t="shared" si="819"/>
        <v>0</v>
      </c>
      <c r="DK422" s="116">
        <f t="shared" si="820"/>
        <v>0</v>
      </c>
      <c r="DL422" s="116">
        <f t="shared" si="821"/>
        <v>0</v>
      </c>
      <c r="DM422" s="116">
        <f t="shared" si="822"/>
        <v>0</v>
      </c>
      <c r="DN422" s="116">
        <f t="shared" si="823"/>
        <v>0</v>
      </c>
      <c r="DO422" s="116">
        <f t="shared" si="824"/>
        <v>0</v>
      </c>
      <c r="DP422" s="116">
        <f t="shared" si="825"/>
        <v>0</v>
      </c>
      <c r="DQ422" s="116">
        <f t="shared" si="826"/>
        <v>0</v>
      </c>
      <c r="DR422" s="116">
        <f t="shared" si="827"/>
        <v>0</v>
      </c>
      <c r="DS422" s="116">
        <f t="shared" si="828"/>
        <v>0</v>
      </c>
      <c r="DT422" s="116">
        <f t="shared" si="834"/>
        <v>0</v>
      </c>
      <c r="DU422" s="116">
        <f t="shared" si="829"/>
        <v>0</v>
      </c>
      <c r="DV422" s="116">
        <f t="shared" si="853"/>
        <v>0</v>
      </c>
      <c r="DW422" s="116">
        <f t="shared" si="854"/>
        <v>0</v>
      </c>
      <c r="DX422" s="114" t="b">
        <f t="shared" si="743"/>
        <v>0</v>
      </c>
      <c r="DY422" s="116" t="str">
        <f t="shared" si="830"/>
        <v>FAILED CHECKS</v>
      </c>
      <c r="DZ422" s="2"/>
      <c r="EA422" s="105" t="str">
        <f t="shared" si="744"/>
        <v/>
      </c>
      <c r="EB422" s="2"/>
      <c r="EC422" s="105" t="str">
        <f t="shared" si="745"/>
        <v/>
      </c>
      <c r="ED422" s="2"/>
      <c r="EE422" s="105" t="str">
        <f t="shared" si="746"/>
        <v/>
      </c>
      <c r="EF422" s="2"/>
      <c r="EG422" s="6">
        <f t="shared" si="832"/>
        <v>412</v>
      </c>
      <c r="EH422" s="2"/>
      <c r="EI422" s="29" t="str">
        <f>IF(ISBLANK('IP Rules'!P422),"",'IP Rules'!P422)</f>
        <v/>
      </c>
      <c r="EJ422" s="2"/>
      <c r="EK422" s="29" t="str">
        <f>IF(ISBLANK('IP Rules'!R422),"",'IP Rules'!R422)</f>
        <v/>
      </c>
      <c r="EL422" s="2"/>
      <c r="EM422" s="29" t="str">
        <f>IF(ISBLANK('IP Rules'!T422),"",'IP Rules'!T422)</f>
        <v/>
      </c>
      <c r="EN422" s="2"/>
      <c r="EO422" s="7" t="str">
        <f t="shared" si="737"/>
        <v>NO</v>
      </c>
      <c r="EP422" s="7" t="str">
        <f t="shared" si="738"/>
        <v>NO</v>
      </c>
      <c r="EQ422" s="7" t="str">
        <f t="shared" si="739"/>
        <v/>
      </c>
      <c r="ER422" s="7" t="str">
        <f t="shared" si="740"/>
        <v/>
      </c>
      <c r="ES422" s="7" t="str">
        <f>IF(AND(ISNUMBER('IP Rules'!R422),'IP Rules'!R422&gt;=0,'IP Rules'!R422&lt;=65535),"GOOD","BAD")</f>
        <v>BAD</v>
      </c>
      <c r="ET422" s="7" t="str">
        <f>IF(OR(AND(ISNUMBER('IP Rules'!T422),'IP Rules'!T422&gt;=1,'IP Rules'!T422&lt;=65535,'IP Rules'!R422&lt;'IP Rules'!T422),'IP Rules'!T422=""),"GOOD","BAD")</f>
        <v>GOOD</v>
      </c>
      <c r="EU422" s="9" t="str">
        <f t="shared" si="741"/>
        <v/>
      </c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</row>
    <row r="423" spans="1:211" ht="15.75" thickBot="1">
      <c r="A423" s="2"/>
      <c r="B423" s="6">
        <f t="shared" si="831"/>
        <v>413</v>
      </c>
      <c r="C423" s="2"/>
      <c r="D423" s="48" t="str">
        <f>IF(ISBLANK('IP Rules'!H423),"",'IP Rules'!H423)</f>
        <v/>
      </c>
      <c r="E423" s="52" t="str">
        <f t="shared" si="747"/>
        <v/>
      </c>
      <c r="F423" s="52" t="str">
        <f t="shared" si="748"/>
        <v/>
      </c>
      <c r="G423" s="52" t="str">
        <f t="shared" si="749"/>
        <v/>
      </c>
      <c r="H423" s="52" t="str">
        <f t="shared" si="750"/>
        <v/>
      </c>
      <c r="I423" s="52" t="str">
        <f t="shared" si="751"/>
        <v/>
      </c>
      <c r="J423" s="52" t="str">
        <f t="shared" si="752"/>
        <v/>
      </c>
      <c r="K423" s="52" t="str">
        <f t="shared" si="753"/>
        <v/>
      </c>
      <c r="L423" s="52" t="str">
        <f t="shared" si="754"/>
        <v/>
      </c>
      <c r="M423" s="2"/>
      <c r="N423" s="52" t="str">
        <f t="shared" si="755"/>
        <v/>
      </c>
      <c r="O423" s="2"/>
      <c r="P423" s="103" t="str">
        <f>IF(UPPER('IP Rules'!H423)="ANY","",IF(LEN(TRIM('IP Rules'!J423))=0,"",'IP Rules'!J423))</f>
        <v/>
      </c>
      <c r="Q423" s="7" t="str">
        <f t="shared" si="756"/>
        <v/>
      </c>
      <c r="R423" s="109" t="str">
        <f t="shared" si="757"/>
        <v>MISSING</v>
      </c>
      <c r="S423" s="109" t="str">
        <f t="shared" si="758"/>
        <v>MISSING</v>
      </c>
      <c r="T423" s="109" t="str">
        <f t="shared" si="759"/>
        <v>MISSING</v>
      </c>
      <c r="U423" s="110" t="str">
        <f t="shared" si="760"/>
        <v>ERROR</v>
      </c>
      <c r="V423" s="111" t="str">
        <f t="shared" si="761"/>
        <v>ERROR</v>
      </c>
      <c r="W423" s="111" t="str">
        <f t="shared" si="762"/>
        <v>ERROR</v>
      </c>
      <c r="X423" s="111" t="str">
        <f t="shared" si="763"/>
        <v>ERROR</v>
      </c>
      <c r="Y423" s="109" t="str">
        <f t="shared" si="764"/>
        <v>ERROR</v>
      </c>
      <c r="Z423" s="110" t="str">
        <f t="shared" si="765"/>
        <v>ERROR</v>
      </c>
      <c r="AA423" s="109" t="str">
        <f t="shared" si="766"/>
        <v>ERROR</v>
      </c>
      <c r="AB423" s="109" t="str">
        <f t="shared" si="767"/>
        <v>ERROR</v>
      </c>
      <c r="AC423" s="109" t="str">
        <f t="shared" si="768"/>
        <v>ERROR</v>
      </c>
      <c r="AD423" s="109" t="str">
        <f t="shared" si="769"/>
        <v>ERROR</v>
      </c>
      <c r="AE423" s="110" t="str">
        <f t="shared" si="770"/>
        <v>ERROR</v>
      </c>
      <c r="AF423" s="7" t="str">
        <f t="shared" si="771"/>
        <v/>
      </c>
      <c r="AG423" s="104" t="str">
        <f t="shared" si="772"/>
        <v/>
      </c>
      <c r="AH423" s="104" t="str">
        <f t="shared" si="773"/>
        <v/>
      </c>
      <c r="AI423" s="104" t="str">
        <f t="shared" si="774"/>
        <v/>
      </c>
      <c r="AJ423" s="114" t="str">
        <f>IF(AND(Q423&lt;&gt;"ERROR",UPPER('IP Rules'!D423)="GLOBAL",UPPER(N423)="ANY"),"All_IPs","")</f>
        <v/>
      </c>
      <c r="AK423" s="114" t="str">
        <f>IF(AND(Q423&lt;&gt;"ERROR",UPPER('IP Rules'!D423)="NATIONAL",UPPER(N423)="ANY"),"GRP_ALL_CNSP_SUBNETS","")</f>
        <v/>
      </c>
      <c r="AL423" s="104" t="str">
        <f>IF(LEN(TRIM(D423))=0,"",IF(AND(Q423&lt;&gt;"ERROR",UPPER('IP Rules'!H423)&lt;&gt;"ANY"),AI423&amp;N423&amp;"_"&amp;AG423,""))</f>
        <v/>
      </c>
      <c r="AM423" s="109" t="str">
        <f t="shared" si="775"/>
        <v>FAILED CHECKS</v>
      </c>
      <c r="AN423" s="2"/>
      <c r="AO423" s="62" t="str">
        <f t="shared" si="742"/>
        <v/>
      </c>
      <c r="AP423" s="26"/>
      <c r="AQ423" s="62" t="str">
        <f t="shared" si="776"/>
        <v/>
      </c>
      <c r="AR423" s="26"/>
      <c r="AS423" s="6">
        <f>'IP Rules'!F423</f>
        <v>0</v>
      </c>
      <c r="AT423" s="2"/>
      <c r="AU423" s="6">
        <f t="shared" si="777"/>
        <v>413</v>
      </c>
      <c r="AV423" s="2"/>
      <c r="AW423" s="46" t="str">
        <f>IF(ISBLANK('IP Rules'!L423),"",'IP Rules'!L423)</f>
        <v/>
      </c>
      <c r="AX423" s="2"/>
      <c r="AY423" s="52" t="str">
        <f t="shared" si="778"/>
        <v/>
      </c>
      <c r="AZ423" s="52" t="str">
        <f t="shared" si="779"/>
        <v/>
      </c>
      <c r="BA423" s="52" t="str">
        <f t="shared" si="780"/>
        <v/>
      </c>
      <c r="BB423" s="52" t="str">
        <f t="shared" si="781"/>
        <v/>
      </c>
      <c r="BC423" s="52" t="str">
        <f t="shared" si="782"/>
        <v/>
      </c>
      <c r="BD423" s="52" t="str">
        <f t="shared" si="783"/>
        <v/>
      </c>
      <c r="BE423" s="52" t="str">
        <f t="shared" si="784"/>
        <v/>
      </c>
      <c r="BF423" s="52" t="str">
        <f t="shared" si="785"/>
        <v/>
      </c>
      <c r="BG423" s="52" t="str">
        <f t="shared" si="786"/>
        <v/>
      </c>
      <c r="BH423" s="2"/>
      <c r="BI423" s="103" t="str">
        <f>IF(ISBLANK('IP Rules'!N423),"",'IP Rules'!N423)</f>
        <v/>
      </c>
      <c r="BJ423" s="110" t="str">
        <f t="shared" si="835"/>
        <v/>
      </c>
      <c r="BK423" s="109" t="str">
        <f t="shared" si="836"/>
        <v>MISSING</v>
      </c>
      <c r="BL423" s="109" t="str">
        <f t="shared" si="837"/>
        <v>MISSING</v>
      </c>
      <c r="BM423" s="109" t="str">
        <f t="shared" si="838"/>
        <v>MISSING</v>
      </c>
      <c r="BN423" s="110" t="str">
        <f t="shared" si="839"/>
        <v>ERROR</v>
      </c>
      <c r="BO423" s="111" t="str">
        <f t="shared" si="840"/>
        <v>ERROR</v>
      </c>
      <c r="BP423" s="111" t="str">
        <f t="shared" si="841"/>
        <v>ERROR</v>
      </c>
      <c r="BQ423" s="111" t="str">
        <f t="shared" si="842"/>
        <v>ERROR</v>
      </c>
      <c r="BR423" s="109" t="str">
        <f t="shared" si="843"/>
        <v>ERROR</v>
      </c>
      <c r="BS423" s="110" t="str">
        <f t="shared" si="844"/>
        <v>ERROR</v>
      </c>
      <c r="BT423" s="109" t="str">
        <f t="shared" si="787"/>
        <v>ERROR</v>
      </c>
      <c r="BU423" s="109" t="str">
        <f t="shared" si="788"/>
        <v>ERROR</v>
      </c>
      <c r="BV423" s="109" t="str">
        <f t="shared" si="789"/>
        <v>ERROR</v>
      </c>
      <c r="BW423" s="109" t="str">
        <f t="shared" si="790"/>
        <v>ERROR</v>
      </c>
      <c r="BX423" s="110" t="str">
        <f t="shared" si="845"/>
        <v>ERROR</v>
      </c>
      <c r="BY423" s="110" t="str">
        <f t="shared" si="833"/>
        <v/>
      </c>
      <c r="BZ423" s="117" t="str">
        <f t="shared" si="791"/>
        <v>OK</v>
      </c>
      <c r="CA423" s="104" t="str">
        <f t="shared" si="846"/>
        <v/>
      </c>
      <c r="CB423" s="104" t="str">
        <f t="shared" si="847"/>
        <v/>
      </c>
      <c r="CC423" s="104" t="str">
        <f t="shared" si="848"/>
        <v/>
      </c>
      <c r="CD423" s="109" t="str">
        <f t="shared" si="792"/>
        <v>FAILED CHECKS</v>
      </c>
      <c r="CE423" s="22"/>
      <c r="CF423" s="116" t="str">
        <f t="shared" si="849"/>
        <v>ERROR</v>
      </c>
      <c r="CG423" s="116" t="str">
        <f t="shared" si="850"/>
        <v>-</v>
      </c>
      <c r="CH423" s="116" t="str">
        <f t="shared" si="851"/>
        <v>-</v>
      </c>
      <c r="CI423" s="116" t="str">
        <f t="shared" si="852"/>
        <v>-</v>
      </c>
      <c r="CJ423" s="116">
        <f t="shared" si="793"/>
        <v>0</v>
      </c>
      <c r="CK423" s="116">
        <f t="shared" si="794"/>
        <v>0</v>
      </c>
      <c r="CL423" s="116">
        <f t="shared" si="795"/>
        <v>0</v>
      </c>
      <c r="CM423" s="116">
        <f t="shared" si="796"/>
        <v>0</v>
      </c>
      <c r="CN423" s="116">
        <f t="shared" si="797"/>
        <v>0</v>
      </c>
      <c r="CO423" s="116">
        <f t="shared" si="798"/>
        <v>0</v>
      </c>
      <c r="CP423" s="116">
        <f t="shared" si="799"/>
        <v>0</v>
      </c>
      <c r="CQ423" s="116">
        <f t="shared" si="800"/>
        <v>0</v>
      </c>
      <c r="CR423" s="116">
        <f t="shared" si="801"/>
        <v>0</v>
      </c>
      <c r="CS423" s="116">
        <f t="shared" si="802"/>
        <v>0</v>
      </c>
      <c r="CT423" s="116">
        <f t="shared" si="803"/>
        <v>0</v>
      </c>
      <c r="CU423" s="116">
        <f t="shared" si="804"/>
        <v>0</v>
      </c>
      <c r="CV423" s="116">
        <f t="shared" si="805"/>
        <v>0</v>
      </c>
      <c r="CW423" s="116">
        <f t="shared" si="806"/>
        <v>0</v>
      </c>
      <c r="CX423" s="116">
        <f t="shared" si="807"/>
        <v>0</v>
      </c>
      <c r="CY423" s="116">
        <f t="shared" si="808"/>
        <v>0</v>
      </c>
      <c r="CZ423" s="116">
        <f t="shared" si="809"/>
        <v>0</v>
      </c>
      <c r="DA423" s="116">
        <f t="shared" si="810"/>
        <v>0</v>
      </c>
      <c r="DB423" s="116">
        <f t="shared" si="811"/>
        <v>0</v>
      </c>
      <c r="DC423" s="116">
        <f t="shared" si="812"/>
        <v>0</v>
      </c>
      <c r="DD423" s="116">
        <f t="shared" si="813"/>
        <v>0</v>
      </c>
      <c r="DE423" s="116">
        <f t="shared" si="814"/>
        <v>0</v>
      </c>
      <c r="DF423" s="116">
        <f t="shared" si="815"/>
        <v>0</v>
      </c>
      <c r="DG423" s="116">
        <f t="shared" si="816"/>
        <v>0</v>
      </c>
      <c r="DH423" s="116">
        <f t="shared" si="817"/>
        <v>0</v>
      </c>
      <c r="DI423" s="116">
        <f t="shared" si="818"/>
        <v>0</v>
      </c>
      <c r="DJ423" s="116">
        <f t="shared" si="819"/>
        <v>0</v>
      </c>
      <c r="DK423" s="116">
        <f t="shared" si="820"/>
        <v>0</v>
      </c>
      <c r="DL423" s="116">
        <f t="shared" si="821"/>
        <v>0</v>
      </c>
      <c r="DM423" s="116">
        <f t="shared" si="822"/>
        <v>0</v>
      </c>
      <c r="DN423" s="116">
        <f t="shared" si="823"/>
        <v>0</v>
      </c>
      <c r="DO423" s="116">
        <f t="shared" si="824"/>
        <v>0</v>
      </c>
      <c r="DP423" s="116">
        <f t="shared" si="825"/>
        <v>0</v>
      </c>
      <c r="DQ423" s="116">
        <f t="shared" si="826"/>
        <v>0</v>
      </c>
      <c r="DR423" s="116">
        <f t="shared" si="827"/>
        <v>0</v>
      </c>
      <c r="DS423" s="116">
        <f t="shared" si="828"/>
        <v>0</v>
      </c>
      <c r="DT423" s="116">
        <f t="shared" si="834"/>
        <v>0</v>
      </c>
      <c r="DU423" s="116">
        <f t="shared" si="829"/>
        <v>0</v>
      </c>
      <c r="DV423" s="116">
        <f t="shared" si="853"/>
        <v>0</v>
      </c>
      <c r="DW423" s="116">
        <f t="shared" si="854"/>
        <v>0</v>
      </c>
      <c r="DX423" s="114" t="b">
        <f t="shared" si="743"/>
        <v>0</v>
      </c>
      <c r="DY423" s="116" t="str">
        <f t="shared" si="830"/>
        <v>FAILED CHECKS</v>
      </c>
      <c r="DZ423" s="2"/>
      <c r="EA423" s="105" t="str">
        <f t="shared" si="744"/>
        <v/>
      </c>
      <c r="EB423" s="2"/>
      <c r="EC423" s="105" t="str">
        <f t="shared" si="745"/>
        <v/>
      </c>
      <c r="ED423" s="2"/>
      <c r="EE423" s="105" t="str">
        <f t="shared" si="746"/>
        <v/>
      </c>
      <c r="EF423" s="2"/>
      <c r="EG423" s="6">
        <f t="shared" si="832"/>
        <v>413</v>
      </c>
      <c r="EH423" s="2"/>
      <c r="EI423" s="29" t="str">
        <f>IF(ISBLANK('IP Rules'!P423),"",'IP Rules'!P423)</f>
        <v/>
      </c>
      <c r="EJ423" s="2"/>
      <c r="EK423" s="29" t="str">
        <f>IF(ISBLANK('IP Rules'!R423),"",'IP Rules'!R423)</f>
        <v/>
      </c>
      <c r="EL423" s="2"/>
      <c r="EM423" s="29" t="str">
        <f>IF(ISBLANK('IP Rules'!T423),"",'IP Rules'!T423)</f>
        <v/>
      </c>
      <c r="EN423" s="2"/>
      <c r="EO423" s="7" t="str">
        <f t="shared" si="737"/>
        <v>NO</v>
      </c>
      <c r="EP423" s="7" t="str">
        <f t="shared" si="738"/>
        <v>NO</v>
      </c>
      <c r="EQ423" s="7" t="str">
        <f t="shared" si="739"/>
        <v/>
      </c>
      <c r="ER423" s="7" t="str">
        <f t="shared" si="740"/>
        <v/>
      </c>
      <c r="ES423" s="7" t="str">
        <f>IF(AND(ISNUMBER('IP Rules'!R423),'IP Rules'!R423&gt;=0,'IP Rules'!R423&lt;=65535),"GOOD","BAD")</f>
        <v>BAD</v>
      </c>
      <c r="ET423" s="7" t="str">
        <f>IF(OR(AND(ISNUMBER('IP Rules'!T423),'IP Rules'!T423&gt;=1,'IP Rules'!T423&lt;=65535,'IP Rules'!R423&lt;'IP Rules'!T423),'IP Rules'!T423=""),"GOOD","BAD")</f>
        <v>GOOD</v>
      </c>
      <c r="EU423" s="9" t="str">
        <f t="shared" si="741"/>
        <v/>
      </c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</row>
    <row r="424" spans="1:211" ht="15.75" thickBot="1">
      <c r="A424" s="2"/>
      <c r="B424" s="6">
        <f t="shared" si="831"/>
        <v>414</v>
      </c>
      <c r="C424" s="2"/>
      <c r="D424" s="48" t="str">
        <f>IF(ISBLANK('IP Rules'!H424),"",'IP Rules'!H424)</f>
        <v/>
      </c>
      <c r="E424" s="52" t="str">
        <f t="shared" si="747"/>
        <v/>
      </c>
      <c r="F424" s="52" t="str">
        <f t="shared" si="748"/>
        <v/>
      </c>
      <c r="G424" s="52" t="str">
        <f t="shared" si="749"/>
        <v/>
      </c>
      <c r="H424" s="52" t="str">
        <f t="shared" si="750"/>
        <v/>
      </c>
      <c r="I424" s="52" t="str">
        <f t="shared" si="751"/>
        <v/>
      </c>
      <c r="J424" s="52" t="str">
        <f t="shared" si="752"/>
        <v/>
      </c>
      <c r="K424" s="52" t="str">
        <f t="shared" si="753"/>
        <v/>
      </c>
      <c r="L424" s="52" t="str">
        <f t="shared" si="754"/>
        <v/>
      </c>
      <c r="M424" s="2"/>
      <c r="N424" s="52" t="str">
        <f t="shared" si="755"/>
        <v/>
      </c>
      <c r="O424" s="2"/>
      <c r="P424" s="103" t="str">
        <f>IF(UPPER('IP Rules'!H424)="ANY","",IF(LEN(TRIM('IP Rules'!J424))=0,"",'IP Rules'!J424))</f>
        <v/>
      </c>
      <c r="Q424" s="7" t="str">
        <f t="shared" si="756"/>
        <v/>
      </c>
      <c r="R424" s="109" t="str">
        <f t="shared" si="757"/>
        <v>MISSING</v>
      </c>
      <c r="S424" s="109" t="str">
        <f t="shared" si="758"/>
        <v>MISSING</v>
      </c>
      <c r="T424" s="109" t="str">
        <f t="shared" si="759"/>
        <v>MISSING</v>
      </c>
      <c r="U424" s="110" t="str">
        <f t="shared" si="760"/>
        <v>ERROR</v>
      </c>
      <c r="V424" s="111" t="str">
        <f t="shared" si="761"/>
        <v>ERROR</v>
      </c>
      <c r="W424" s="111" t="str">
        <f t="shared" si="762"/>
        <v>ERROR</v>
      </c>
      <c r="X424" s="111" t="str">
        <f t="shared" si="763"/>
        <v>ERROR</v>
      </c>
      <c r="Y424" s="109" t="str">
        <f t="shared" si="764"/>
        <v>ERROR</v>
      </c>
      <c r="Z424" s="110" t="str">
        <f t="shared" si="765"/>
        <v>ERROR</v>
      </c>
      <c r="AA424" s="109" t="str">
        <f t="shared" si="766"/>
        <v>ERROR</v>
      </c>
      <c r="AB424" s="109" t="str">
        <f t="shared" si="767"/>
        <v>ERROR</v>
      </c>
      <c r="AC424" s="109" t="str">
        <f t="shared" si="768"/>
        <v>ERROR</v>
      </c>
      <c r="AD424" s="109" t="str">
        <f t="shared" si="769"/>
        <v>ERROR</v>
      </c>
      <c r="AE424" s="110" t="str">
        <f t="shared" si="770"/>
        <v>ERROR</v>
      </c>
      <c r="AF424" s="7" t="str">
        <f t="shared" si="771"/>
        <v/>
      </c>
      <c r="AG424" s="104" t="str">
        <f t="shared" si="772"/>
        <v/>
      </c>
      <c r="AH424" s="104" t="str">
        <f t="shared" si="773"/>
        <v/>
      </c>
      <c r="AI424" s="104" t="str">
        <f t="shared" si="774"/>
        <v/>
      </c>
      <c r="AJ424" s="114" t="str">
        <f>IF(AND(Q424&lt;&gt;"ERROR",UPPER('IP Rules'!D424)="GLOBAL",UPPER(N424)="ANY"),"All_IPs","")</f>
        <v/>
      </c>
      <c r="AK424" s="114" t="str">
        <f>IF(AND(Q424&lt;&gt;"ERROR",UPPER('IP Rules'!D424)="NATIONAL",UPPER(N424)="ANY"),"GRP_ALL_CNSP_SUBNETS","")</f>
        <v/>
      </c>
      <c r="AL424" s="104" t="str">
        <f>IF(LEN(TRIM(D424))=0,"",IF(AND(Q424&lt;&gt;"ERROR",UPPER('IP Rules'!H424)&lt;&gt;"ANY"),AI424&amp;N424&amp;"_"&amp;AG424,""))</f>
        <v/>
      </c>
      <c r="AM424" s="109" t="str">
        <f t="shared" si="775"/>
        <v>FAILED CHECKS</v>
      </c>
      <c r="AN424" s="2"/>
      <c r="AO424" s="62" t="str">
        <f t="shared" si="742"/>
        <v/>
      </c>
      <c r="AP424" s="26"/>
      <c r="AQ424" s="62" t="str">
        <f t="shared" si="776"/>
        <v/>
      </c>
      <c r="AR424" s="26"/>
      <c r="AS424" s="6">
        <f>'IP Rules'!F424</f>
        <v>0</v>
      </c>
      <c r="AT424" s="2"/>
      <c r="AU424" s="6">
        <f t="shared" si="777"/>
        <v>414</v>
      </c>
      <c r="AV424" s="2"/>
      <c r="AW424" s="46" t="str">
        <f>IF(ISBLANK('IP Rules'!L424),"",'IP Rules'!L424)</f>
        <v/>
      </c>
      <c r="AX424" s="2"/>
      <c r="AY424" s="52" t="str">
        <f t="shared" si="778"/>
        <v/>
      </c>
      <c r="AZ424" s="52" t="str">
        <f t="shared" si="779"/>
        <v/>
      </c>
      <c r="BA424" s="52" t="str">
        <f t="shared" si="780"/>
        <v/>
      </c>
      <c r="BB424" s="52" t="str">
        <f t="shared" si="781"/>
        <v/>
      </c>
      <c r="BC424" s="52" t="str">
        <f t="shared" si="782"/>
        <v/>
      </c>
      <c r="BD424" s="52" t="str">
        <f t="shared" si="783"/>
        <v/>
      </c>
      <c r="BE424" s="52" t="str">
        <f t="shared" si="784"/>
        <v/>
      </c>
      <c r="BF424" s="52" t="str">
        <f t="shared" si="785"/>
        <v/>
      </c>
      <c r="BG424" s="52" t="str">
        <f t="shared" si="786"/>
        <v/>
      </c>
      <c r="BH424" s="2"/>
      <c r="BI424" s="103" t="str">
        <f>IF(ISBLANK('IP Rules'!N424),"",'IP Rules'!N424)</f>
        <v/>
      </c>
      <c r="BJ424" s="110" t="str">
        <f t="shared" si="835"/>
        <v/>
      </c>
      <c r="BK424" s="109" t="str">
        <f t="shared" si="836"/>
        <v>MISSING</v>
      </c>
      <c r="BL424" s="109" t="str">
        <f t="shared" si="837"/>
        <v>MISSING</v>
      </c>
      <c r="BM424" s="109" t="str">
        <f t="shared" si="838"/>
        <v>MISSING</v>
      </c>
      <c r="BN424" s="110" t="str">
        <f t="shared" si="839"/>
        <v>ERROR</v>
      </c>
      <c r="BO424" s="111" t="str">
        <f t="shared" si="840"/>
        <v>ERROR</v>
      </c>
      <c r="BP424" s="111" t="str">
        <f t="shared" si="841"/>
        <v>ERROR</v>
      </c>
      <c r="BQ424" s="111" t="str">
        <f t="shared" si="842"/>
        <v>ERROR</v>
      </c>
      <c r="BR424" s="109" t="str">
        <f t="shared" si="843"/>
        <v>ERROR</v>
      </c>
      <c r="BS424" s="110" t="str">
        <f t="shared" si="844"/>
        <v>ERROR</v>
      </c>
      <c r="BT424" s="109" t="str">
        <f t="shared" si="787"/>
        <v>ERROR</v>
      </c>
      <c r="BU424" s="109" t="str">
        <f t="shared" si="788"/>
        <v>ERROR</v>
      </c>
      <c r="BV424" s="109" t="str">
        <f t="shared" si="789"/>
        <v>ERROR</v>
      </c>
      <c r="BW424" s="109" t="str">
        <f t="shared" si="790"/>
        <v>ERROR</v>
      </c>
      <c r="BX424" s="110" t="str">
        <f t="shared" si="845"/>
        <v>ERROR</v>
      </c>
      <c r="BY424" s="110" t="str">
        <f t="shared" si="833"/>
        <v/>
      </c>
      <c r="BZ424" s="117" t="str">
        <f t="shared" si="791"/>
        <v>OK</v>
      </c>
      <c r="CA424" s="104" t="str">
        <f t="shared" si="846"/>
        <v/>
      </c>
      <c r="CB424" s="104" t="str">
        <f t="shared" si="847"/>
        <v/>
      </c>
      <c r="CC424" s="104" t="str">
        <f t="shared" si="848"/>
        <v/>
      </c>
      <c r="CD424" s="109" t="str">
        <f t="shared" si="792"/>
        <v>FAILED CHECKS</v>
      </c>
      <c r="CE424" s="22"/>
      <c r="CF424" s="116" t="str">
        <f t="shared" si="849"/>
        <v>ERROR</v>
      </c>
      <c r="CG424" s="116" t="str">
        <f t="shared" si="850"/>
        <v>-</v>
      </c>
      <c r="CH424" s="116" t="str">
        <f t="shared" si="851"/>
        <v>-</v>
      </c>
      <c r="CI424" s="116" t="str">
        <f t="shared" si="852"/>
        <v>-</v>
      </c>
      <c r="CJ424" s="116">
        <f t="shared" si="793"/>
        <v>0</v>
      </c>
      <c r="CK424" s="116">
        <f t="shared" si="794"/>
        <v>0</v>
      </c>
      <c r="CL424" s="116">
        <f t="shared" si="795"/>
        <v>0</v>
      </c>
      <c r="CM424" s="116">
        <f t="shared" si="796"/>
        <v>0</v>
      </c>
      <c r="CN424" s="116">
        <f t="shared" si="797"/>
        <v>0</v>
      </c>
      <c r="CO424" s="116">
        <f t="shared" si="798"/>
        <v>0</v>
      </c>
      <c r="CP424" s="116">
        <f t="shared" si="799"/>
        <v>0</v>
      </c>
      <c r="CQ424" s="116">
        <f t="shared" si="800"/>
        <v>0</v>
      </c>
      <c r="CR424" s="116">
        <f t="shared" si="801"/>
        <v>0</v>
      </c>
      <c r="CS424" s="116">
        <f t="shared" si="802"/>
        <v>0</v>
      </c>
      <c r="CT424" s="116">
        <f t="shared" si="803"/>
        <v>0</v>
      </c>
      <c r="CU424" s="116">
        <f t="shared" si="804"/>
        <v>0</v>
      </c>
      <c r="CV424" s="116">
        <f t="shared" si="805"/>
        <v>0</v>
      </c>
      <c r="CW424" s="116">
        <f t="shared" si="806"/>
        <v>0</v>
      </c>
      <c r="CX424" s="116">
        <f t="shared" si="807"/>
        <v>0</v>
      </c>
      <c r="CY424" s="116">
        <f t="shared" si="808"/>
        <v>0</v>
      </c>
      <c r="CZ424" s="116">
        <f t="shared" si="809"/>
        <v>0</v>
      </c>
      <c r="DA424" s="116">
        <f t="shared" si="810"/>
        <v>0</v>
      </c>
      <c r="DB424" s="116">
        <f t="shared" si="811"/>
        <v>0</v>
      </c>
      <c r="DC424" s="116">
        <f t="shared" si="812"/>
        <v>0</v>
      </c>
      <c r="DD424" s="116">
        <f t="shared" si="813"/>
        <v>0</v>
      </c>
      <c r="DE424" s="116">
        <f t="shared" si="814"/>
        <v>0</v>
      </c>
      <c r="DF424" s="116">
        <f t="shared" si="815"/>
        <v>0</v>
      </c>
      <c r="DG424" s="116">
        <f t="shared" si="816"/>
        <v>0</v>
      </c>
      <c r="DH424" s="116">
        <f t="shared" si="817"/>
        <v>0</v>
      </c>
      <c r="DI424" s="116">
        <f t="shared" si="818"/>
        <v>0</v>
      </c>
      <c r="DJ424" s="116">
        <f t="shared" si="819"/>
        <v>0</v>
      </c>
      <c r="DK424" s="116">
        <f t="shared" si="820"/>
        <v>0</v>
      </c>
      <c r="DL424" s="116">
        <f t="shared" si="821"/>
        <v>0</v>
      </c>
      <c r="DM424" s="116">
        <f t="shared" si="822"/>
        <v>0</v>
      </c>
      <c r="DN424" s="116">
        <f t="shared" si="823"/>
        <v>0</v>
      </c>
      <c r="DO424" s="116">
        <f t="shared" si="824"/>
        <v>0</v>
      </c>
      <c r="DP424" s="116">
        <f t="shared" si="825"/>
        <v>0</v>
      </c>
      <c r="DQ424" s="116">
        <f t="shared" si="826"/>
        <v>0</v>
      </c>
      <c r="DR424" s="116">
        <f t="shared" si="827"/>
        <v>0</v>
      </c>
      <c r="DS424" s="116">
        <f t="shared" si="828"/>
        <v>0</v>
      </c>
      <c r="DT424" s="116">
        <f t="shared" si="834"/>
        <v>0</v>
      </c>
      <c r="DU424" s="116">
        <f t="shared" si="829"/>
        <v>0</v>
      </c>
      <c r="DV424" s="116">
        <f t="shared" si="853"/>
        <v>0</v>
      </c>
      <c r="DW424" s="116">
        <f t="shared" si="854"/>
        <v>0</v>
      </c>
      <c r="DX424" s="114" t="b">
        <f t="shared" si="743"/>
        <v>0</v>
      </c>
      <c r="DY424" s="116" t="str">
        <f t="shared" si="830"/>
        <v>FAILED CHECKS</v>
      </c>
      <c r="DZ424" s="2"/>
      <c r="EA424" s="105" t="str">
        <f t="shared" si="744"/>
        <v/>
      </c>
      <c r="EB424" s="2"/>
      <c r="EC424" s="105" t="str">
        <f t="shared" si="745"/>
        <v/>
      </c>
      <c r="ED424" s="2"/>
      <c r="EE424" s="105" t="str">
        <f t="shared" si="746"/>
        <v/>
      </c>
      <c r="EF424" s="2"/>
      <c r="EG424" s="6">
        <f t="shared" si="832"/>
        <v>414</v>
      </c>
      <c r="EH424" s="2"/>
      <c r="EI424" s="29" t="str">
        <f>IF(ISBLANK('IP Rules'!P424),"",'IP Rules'!P424)</f>
        <v/>
      </c>
      <c r="EJ424" s="2"/>
      <c r="EK424" s="29" t="str">
        <f>IF(ISBLANK('IP Rules'!R424),"",'IP Rules'!R424)</f>
        <v/>
      </c>
      <c r="EL424" s="2"/>
      <c r="EM424" s="29" t="str">
        <f>IF(ISBLANK('IP Rules'!T424),"",'IP Rules'!T424)</f>
        <v/>
      </c>
      <c r="EN424" s="2"/>
      <c r="EO424" s="7" t="str">
        <f t="shared" si="737"/>
        <v>NO</v>
      </c>
      <c r="EP424" s="7" t="str">
        <f t="shared" si="738"/>
        <v>NO</v>
      </c>
      <c r="EQ424" s="7" t="str">
        <f t="shared" si="739"/>
        <v/>
      </c>
      <c r="ER424" s="7" t="str">
        <f t="shared" si="740"/>
        <v/>
      </c>
      <c r="ES424" s="7" t="str">
        <f>IF(AND(ISNUMBER('IP Rules'!R424),'IP Rules'!R424&gt;=0,'IP Rules'!R424&lt;=65535),"GOOD","BAD")</f>
        <v>BAD</v>
      </c>
      <c r="ET424" s="7" t="str">
        <f>IF(OR(AND(ISNUMBER('IP Rules'!T424),'IP Rules'!T424&gt;=1,'IP Rules'!T424&lt;=65535,'IP Rules'!R424&lt;'IP Rules'!T424),'IP Rules'!T424=""),"GOOD","BAD")</f>
        <v>GOOD</v>
      </c>
      <c r="EU424" s="9" t="str">
        <f t="shared" si="741"/>
        <v/>
      </c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</row>
    <row r="425" spans="1:211" ht="15.75" thickBot="1">
      <c r="A425" s="2"/>
      <c r="B425" s="6">
        <f t="shared" si="831"/>
        <v>415</v>
      </c>
      <c r="C425" s="2"/>
      <c r="D425" s="48" t="str">
        <f>IF(ISBLANK('IP Rules'!H425),"",'IP Rules'!H425)</f>
        <v/>
      </c>
      <c r="E425" s="52" t="str">
        <f t="shared" si="747"/>
        <v/>
      </c>
      <c r="F425" s="52" t="str">
        <f t="shared" si="748"/>
        <v/>
      </c>
      <c r="G425" s="52" t="str">
        <f t="shared" si="749"/>
        <v/>
      </c>
      <c r="H425" s="52" t="str">
        <f t="shared" si="750"/>
        <v/>
      </c>
      <c r="I425" s="52" t="str">
        <f t="shared" si="751"/>
        <v/>
      </c>
      <c r="J425" s="52" t="str">
        <f t="shared" si="752"/>
        <v/>
      </c>
      <c r="K425" s="52" t="str">
        <f t="shared" si="753"/>
        <v/>
      </c>
      <c r="L425" s="52" t="str">
        <f t="shared" si="754"/>
        <v/>
      </c>
      <c r="M425" s="2"/>
      <c r="N425" s="52" t="str">
        <f t="shared" si="755"/>
        <v/>
      </c>
      <c r="O425" s="2"/>
      <c r="P425" s="103" t="str">
        <f>IF(UPPER('IP Rules'!H425)="ANY","",IF(LEN(TRIM('IP Rules'!J425))=0,"",'IP Rules'!J425))</f>
        <v/>
      </c>
      <c r="Q425" s="7" t="str">
        <f t="shared" si="756"/>
        <v/>
      </c>
      <c r="R425" s="109" t="str">
        <f t="shared" si="757"/>
        <v>MISSING</v>
      </c>
      <c r="S425" s="109" t="str">
        <f t="shared" si="758"/>
        <v>MISSING</v>
      </c>
      <c r="T425" s="109" t="str">
        <f t="shared" si="759"/>
        <v>MISSING</v>
      </c>
      <c r="U425" s="110" t="str">
        <f t="shared" si="760"/>
        <v>ERROR</v>
      </c>
      <c r="V425" s="111" t="str">
        <f t="shared" si="761"/>
        <v>ERROR</v>
      </c>
      <c r="W425" s="111" t="str">
        <f t="shared" si="762"/>
        <v>ERROR</v>
      </c>
      <c r="X425" s="111" t="str">
        <f t="shared" si="763"/>
        <v>ERROR</v>
      </c>
      <c r="Y425" s="109" t="str">
        <f t="shared" si="764"/>
        <v>ERROR</v>
      </c>
      <c r="Z425" s="110" t="str">
        <f t="shared" si="765"/>
        <v>ERROR</v>
      </c>
      <c r="AA425" s="109" t="str">
        <f t="shared" si="766"/>
        <v>ERROR</v>
      </c>
      <c r="AB425" s="109" t="str">
        <f t="shared" si="767"/>
        <v>ERROR</v>
      </c>
      <c r="AC425" s="109" t="str">
        <f t="shared" si="768"/>
        <v>ERROR</v>
      </c>
      <c r="AD425" s="109" t="str">
        <f t="shared" si="769"/>
        <v>ERROR</v>
      </c>
      <c r="AE425" s="110" t="str">
        <f t="shared" si="770"/>
        <v>ERROR</v>
      </c>
      <c r="AF425" s="7" t="str">
        <f t="shared" si="771"/>
        <v/>
      </c>
      <c r="AG425" s="104" t="str">
        <f t="shared" si="772"/>
        <v/>
      </c>
      <c r="AH425" s="104" t="str">
        <f t="shared" si="773"/>
        <v/>
      </c>
      <c r="AI425" s="104" t="str">
        <f t="shared" si="774"/>
        <v/>
      </c>
      <c r="AJ425" s="114" t="str">
        <f>IF(AND(Q425&lt;&gt;"ERROR",UPPER('IP Rules'!D425)="GLOBAL",UPPER(N425)="ANY"),"All_IPs","")</f>
        <v/>
      </c>
      <c r="AK425" s="114" t="str">
        <f>IF(AND(Q425&lt;&gt;"ERROR",UPPER('IP Rules'!D425)="NATIONAL",UPPER(N425)="ANY"),"GRP_ALL_CNSP_SUBNETS","")</f>
        <v/>
      </c>
      <c r="AL425" s="104" t="str">
        <f>IF(LEN(TRIM(D425))=0,"",IF(AND(Q425&lt;&gt;"ERROR",UPPER('IP Rules'!H425)&lt;&gt;"ANY"),AI425&amp;N425&amp;"_"&amp;AG425,""))</f>
        <v/>
      </c>
      <c r="AM425" s="109" t="str">
        <f t="shared" si="775"/>
        <v>FAILED CHECKS</v>
      </c>
      <c r="AN425" s="2"/>
      <c r="AO425" s="62" t="str">
        <f t="shared" si="742"/>
        <v/>
      </c>
      <c r="AP425" s="26"/>
      <c r="AQ425" s="62" t="str">
        <f t="shared" si="776"/>
        <v/>
      </c>
      <c r="AR425" s="26"/>
      <c r="AS425" s="6">
        <f>'IP Rules'!F425</f>
        <v>0</v>
      </c>
      <c r="AT425" s="2"/>
      <c r="AU425" s="6">
        <f t="shared" si="777"/>
        <v>415</v>
      </c>
      <c r="AV425" s="2"/>
      <c r="AW425" s="46" t="str">
        <f>IF(ISBLANK('IP Rules'!L425),"",'IP Rules'!L425)</f>
        <v/>
      </c>
      <c r="AX425" s="2"/>
      <c r="AY425" s="52" t="str">
        <f t="shared" si="778"/>
        <v/>
      </c>
      <c r="AZ425" s="52" t="str">
        <f t="shared" si="779"/>
        <v/>
      </c>
      <c r="BA425" s="52" t="str">
        <f t="shared" si="780"/>
        <v/>
      </c>
      <c r="BB425" s="52" t="str">
        <f t="shared" si="781"/>
        <v/>
      </c>
      <c r="BC425" s="52" t="str">
        <f t="shared" si="782"/>
        <v/>
      </c>
      <c r="BD425" s="52" t="str">
        <f t="shared" si="783"/>
        <v/>
      </c>
      <c r="BE425" s="52" t="str">
        <f t="shared" si="784"/>
        <v/>
      </c>
      <c r="BF425" s="52" t="str">
        <f t="shared" si="785"/>
        <v/>
      </c>
      <c r="BG425" s="52" t="str">
        <f t="shared" si="786"/>
        <v/>
      </c>
      <c r="BH425" s="2"/>
      <c r="BI425" s="103" t="str">
        <f>IF(ISBLANK('IP Rules'!N425),"",'IP Rules'!N425)</f>
        <v/>
      </c>
      <c r="BJ425" s="110" t="str">
        <f t="shared" si="835"/>
        <v/>
      </c>
      <c r="BK425" s="109" t="str">
        <f t="shared" si="836"/>
        <v>MISSING</v>
      </c>
      <c r="BL425" s="109" t="str">
        <f t="shared" si="837"/>
        <v>MISSING</v>
      </c>
      <c r="BM425" s="109" t="str">
        <f t="shared" si="838"/>
        <v>MISSING</v>
      </c>
      <c r="BN425" s="110" t="str">
        <f t="shared" si="839"/>
        <v>ERROR</v>
      </c>
      <c r="BO425" s="111" t="str">
        <f t="shared" si="840"/>
        <v>ERROR</v>
      </c>
      <c r="BP425" s="111" t="str">
        <f t="shared" si="841"/>
        <v>ERROR</v>
      </c>
      <c r="BQ425" s="111" t="str">
        <f t="shared" si="842"/>
        <v>ERROR</v>
      </c>
      <c r="BR425" s="109" t="str">
        <f t="shared" si="843"/>
        <v>ERROR</v>
      </c>
      <c r="BS425" s="110" t="str">
        <f t="shared" si="844"/>
        <v>ERROR</v>
      </c>
      <c r="BT425" s="109" t="str">
        <f t="shared" si="787"/>
        <v>ERROR</v>
      </c>
      <c r="BU425" s="109" t="str">
        <f t="shared" si="788"/>
        <v>ERROR</v>
      </c>
      <c r="BV425" s="109" t="str">
        <f t="shared" si="789"/>
        <v>ERROR</v>
      </c>
      <c r="BW425" s="109" t="str">
        <f t="shared" si="790"/>
        <v>ERROR</v>
      </c>
      <c r="BX425" s="110" t="str">
        <f t="shared" si="845"/>
        <v>ERROR</v>
      </c>
      <c r="BY425" s="110" t="str">
        <f t="shared" si="833"/>
        <v/>
      </c>
      <c r="BZ425" s="117" t="str">
        <f t="shared" si="791"/>
        <v>OK</v>
      </c>
      <c r="CA425" s="104" t="str">
        <f t="shared" si="846"/>
        <v/>
      </c>
      <c r="CB425" s="104" t="str">
        <f t="shared" si="847"/>
        <v/>
      </c>
      <c r="CC425" s="104" t="str">
        <f t="shared" si="848"/>
        <v/>
      </c>
      <c r="CD425" s="109" t="str">
        <f t="shared" si="792"/>
        <v>FAILED CHECKS</v>
      </c>
      <c r="CE425" s="22"/>
      <c r="CF425" s="116" t="str">
        <f t="shared" si="849"/>
        <v>ERROR</v>
      </c>
      <c r="CG425" s="116" t="str">
        <f t="shared" si="850"/>
        <v>-</v>
      </c>
      <c r="CH425" s="116" t="str">
        <f t="shared" si="851"/>
        <v>-</v>
      </c>
      <c r="CI425" s="116" t="str">
        <f t="shared" si="852"/>
        <v>-</v>
      </c>
      <c r="CJ425" s="116">
        <f t="shared" si="793"/>
        <v>0</v>
      </c>
      <c r="CK425" s="116">
        <f t="shared" si="794"/>
        <v>0</v>
      </c>
      <c r="CL425" s="116">
        <f t="shared" si="795"/>
        <v>0</v>
      </c>
      <c r="CM425" s="116">
        <f t="shared" si="796"/>
        <v>0</v>
      </c>
      <c r="CN425" s="116">
        <f t="shared" si="797"/>
        <v>0</v>
      </c>
      <c r="CO425" s="116">
        <f t="shared" si="798"/>
        <v>0</v>
      </c>
      <c r="CP425" s="116">
        <f t="shared" si="799"/>
        <v>0</v>
      </c>
      <c r="CQ425" s="116">
        <f t="shared" si="800"/>
        <v>0</v>
      </c>
      <c r="CR425" s="116">
        <f t="shared" si="801"/>
        <v>0</v>
      </c>
      <c r="CS425" s="116">
        <f t="shared" si="802"/>
        <v>0</v>
      </c>
      <c r="CT425" s="116">
        <f t="shared" si="803"/>
        <v>0</v>
      </c>
      <c r="CU425" s="116">
        <f t="shared" si="804"/>
        <v>0</v>
      </c>
      <c r="CV425" s="116">
        <f t="shared" si="805"/>
        <v>0</v>
      </c>
      <c r="CW425" s="116">
        <f t="shared" si="806"/>
        <v>0</v>
      </c>
      <c r="CX425" s="116">
        <f t="shared" si="807"/>
        <v>0</v>
      </c>
      <c r="CY425" s="116">
        <f t="shared" si="808"/>
        <v>0</v>
      </c>
      <c r="CZ425" s="116">
        <f t="shared" si="809"/>
        <v>0</v>
      </c>
      <c r="DA425" s="116">
        <f t="shared" si="810"/>
        <v>0</v>
      </c>
      <c r="DB425" s="116">
        <f t="shared" si="811"/>
        <v>0</v>
      </c>
      <c r="DC425" s="116">
        <f t="shared" si="812"/>
        <v>0</v>
      </c>
      <c r="DD425" s="116">
        <f t="shared" si="813"/>
        <v>0</v>
      </c>
      <c r="DE425" s="116">
        <f t="shared" si="814"/>
        <v>0</v>
      </c>
      <c r="DF425" s="116">
        <f t="shared" si="815"/>
        <v>0</v>
      </c>
      <c r="DG425" s="116">
        <f t="shared" si="816"/>
        <v>0</v>
      </c>
      <c r="DH425" s="116">
        <f t="shared" si="817"/>
        <v>0</v>
      </c>
      <c r="DI425" s="116">
        <f t="shared" si="818"/>
        <v>0</v>
      </c>
      <c r="DJ425" s="116">
        <f t="shared" si="819"/>
        <v>0</v>
      </c>
      <c r="DK425" s="116">
        <f t="shared" si="820"/>
        <v>0</v>
      </c>
      <c r="DL425" s="116">
        <f t="shared" si="821"/>
        <v>0</v>
      </c>
      <c r="DM425" s="116">
        <f t="shared" si="822"/>
        <v>0</v>
      </c>
      <c r="DN425" s="116">
        <f t="shared" si="823"/>
        <v>0</v>
      </c>
      <c r="DO425" s="116">
        <f t="shared" si="824"/>
        <v>0</v>
      </c>
      <c r="DP425" s="116">
        <f t="shared" si="825"/>
        <v>0</v>
      </c>
      <c r="DQ425" s="116">
        <f t="shared" si="826"/>
        <v>0</v>
      </c>
      <c r="DR425" s="116">
        <f t="shared" si="827"/>
        <v>0</v>
      </c>
      <c r="DS425" s="116">
        <f t="shared" si="828"/>
        <v>0</v>
      </c>
      <c r="DT425" s="116">
        <f t="shared" si="834"/>
        <v>0</v>
      </c>
      <c r="DU425" s="116">
        <f t="shared" si="829"/>
        <v>0</v>
      </c>
      <c r="DV425" s="116">
        <f t="shared" si="853"/>
        <v>0</v>
      </c>
      <c r="DW425" s="116">
        <f t="shared" si="854"/>
        <v>0</v>
      </c>
      <c r="DX425" s="114" t="b">
        <f t="shared" si="743"/>
        <v>0</v>
      </c>
      <c r="DY425" s="116" t="str">
        <f t="shared" si="830"/>
        <v>FAILED CHECKS</v>
      </c>
      <c r="DZ425" s="2"/>
      <c r="EA425" s="105" t="str">
        <f t="shared" si="744"/>
        <v/>
      </c>
      <c r="EB425" s="2"/>
      <c r="EC425" s="105" t="str">
        <f t="shared" si="745"/>
        <v/>
      </c>
      <c r="ED425" s="2"/>
      <c r="EE425" s="105" t="str">
        <f t="shared" si="746"/>
        <v/>
      </c>
      <c r="EF425" s="2"/>
      <c r="EG425" s="6">
        <f t="shared" si="832"/>
        <v>415</v>
      </c>
      <c r="EH425" s="2"/>
      <c r="EI425" s="29" t="str">
        <f>IF(ISBLANK('IP Rules'!P425),"",'IP Rules'!P425)</f>
        <v/>
      </c>
      <c r="EJ425" s="2"/>
      <c r="EK425" s="29" t="str">
        <f>IF(ISBLANK('IP Rules'!R425),"",'IP Rules'!R425)</f>
        <v/>
      </c>
      <c r="EL425" s="2"/>
      <c r="EM425" s="29" t="str">
        <f>IF(ISBLANK('IP Rules'!T425),"",'IP Rules'!T425)</f>
        <v/>
      </c>
      <c r="EN425" s="2"/>
      <c r="EO425" s="7" t="str">
        <f t="shared" si="737"/>
        <v>NO</v>
      </c>
      <c r="EP425" s="7" t="str">
        <f t="shared" si="738"/>
        <v>NO</v>
      </c>
      <c r="EQ425" s="7" t="str">
        <f t="shared" si="739"/>
        <v/>
      </c>
      <c r="ER425" s="7" t="str">
        <f t="shared" si="740"/>
        <v/>
      </c>
      <c r="ES425" s="7" t="str">
        <f>IF(AND(ISNUMBER('IP Rules'!R425),'IP Rules'!R425&gt;=0,'IP Rules'!R425&lt;=65535),"GOOD","BAD")</f>
        <v>BAD</v>
      </c>
      <c r="ET425" s="7" t="str">
        <f>IF(OR(AND(ISNUMBER('IP Rules'!T425),'IP Rules'!T425&gt;=1,'IP Rules'!T425&lt;=65535,'IP Rules'!R425&lt;'IP Rules'!T425),'IP Rules'!T425=""),"GOOD","BAD")</f>
        <v>GOOD</v>
      </c>
      <c r="EU425" s="9" t="str">
        <f t="shared" si="741"/>
        <v/>
      </c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</row>
    <row r="426" spans="1:211" ht="15.75" thickBot="1">
      <c r="A426" s="2"/>
      <c r="B426" s="6">
        <f t="shared" si="831"/>
        <v>416</v>
      </c>
      <c r="C426" s="2"/>
      <c r="D426" s="48" t="str">
        <f>IF(ISBLANK('IP Rules'!H426),"",'IP Rules'!H426)</f>
        <v/>
      </c>
      <c r="E426" s="52" t="str">
        <f t="shared" si="747"/>
        <v/>
      </c>
      <c r="F426" s="52" t="str">
        <f t="shared" si="748"/>
        <v/>
      </c>
      <c r="G426" s="52" t="str">
        <f t="shared" si="749"/>
        <v/>
      </c>
      <c r="H426" s="52" t="str">
        <f t="shared" si="750"/>
        <v/>
      </c>
      <c r="I426" s="52" t="str">
        <f t="shared" si="751"/>
        <v/>
      </c>
      <c r="J426" s="52" t="str">
        <f t="shared" si="752"/>
        <v/>
      </c>
      <c r="K426" s="52" t="str">
        <f t="shared" si="753"/>
        <v/>
      </c>
      <c r="L426" s="52" t="str">
        <f t="shared" si="754"/>
        <v/>
      </c>
      <c r="M426" s="2"/>
      <c r="N426" s="52" t="str">
        <f t="shared" si="755"/>
        <v/>
      </c>
      <c r="O426" s="2"/>
      <c r="P426" s="103" t="str">
        <f>IF(UPPER('IP Rules'!H426)="ANY","",IF(LEN(TRIM('IP Rules'!J426))=0,"",'IP Rules'!J426))</f>
        <v/>
      </c>
      <c r="Q426" s="7" t="str">
        <f t="shared" si="756"/>
        <v/>
      </c>
      <c r="R426" s="109" t="str">
        <f t="shared" si="757"/>
        <v>MISSING</v>
      </c>
      <c r="S426" s="109" t="str">
        <f t="shared" si="758"/>
        <v>MISSING</v>
      </c>
      <c r="T426" s="109" t="str">
        <f t="shared" si="759"/>
        <v>MISSING</v>
      </c>
      <c r="U426" s="110" t="str">
        <f t="shared" si="760"/>
        <v>ERROR</v>
      </c>
      <c r="V426" s="111" t="str">
        <f t="shared" si="761"/>
        <v>ERROR</v>
      </c>
      <c r="W426" s="111" t="str">
        <f t="shared" si="762"/>
        <v>ERROR</v>
      </c>
      <c r="X426" s="111" t="str">
        <f t="shared" si="763"/>
        <v>ERROR</v>
      </c>
      <c r="Y426" s="109" t="str">
        <f t="shared" si="764"/>
        <v>ERROR</v>
      </c>
      <c r="Z426" s="110" t="str">
        <f t="shared" si="765"/>
        <v>ERROR</v>
      </c>
      <c r="AA426" s="109" t="str">
        <f t="shared" si="766"/>
        <v>ERROR</v>
      </c>
      <c r="AB426" s="109" t="str">
        <f t="shared" si="767"/>
        <v>ERROR</v>
      </c>
      <c r="AC426" s="109" t="str">
        <f t="shared" si="768"/>
        <v>ERROR</v>
      </c>
      <c r="AD426" s="109" t="str">
        <f t="shared" si="769"/>
        <v>ERROR</v>
      </c>
      <c r="AE426" s="110" t="str">
        <f t="shared" si="770"/>
        <v>ERROR</v>
      </c>
      <c r="AF426" s="7" t="str">
        <f t="shared" si="771"/>
        <v/>
      </c>
      <c r="AG426" s="104" t="str">
        <f t="shared" si="772"/>
        <v/>
      </c>
      <c r="AH426" s="104" t="str">
        <f t="shared" si="773"/>
        <v/>
      </c>
      <c r="AI426" s="104" t="str">
        <f t="shared" si="774"/>
        <v/>
      </c>
      <c r="AJ426" s="114" t="str">
        <f>IF(AND(Q426&lt;&gt;"ERROR",UPPER('IP Rules'!D426)="GLOBAL",UPPER(N426)="ANY"),"All_IPs","")</f>
        <v/>
      </c>
      <c r="AK426" s="114" t="str">
        <f>IF(AND(Q426&lt;&gt;"ERROR",UPPER('IP Rules'!D426)="NATIONAL",UPPER(N426)="ANY"),"GRP_ALL_CNSP_SUBNETS","")</f>
        <v/>
      </c>
      <c r="AL426" s="104" t="str">
        <f>IF(LEN(TRIM(D426))=0,"",IF(AND(Q426&lt;&gt;"ERROR",UPPER('IP Rules'!H426)&lt;&gt;"ANY"),AI426&amp;N426&amp;"_"&amp;AG426,""))</f>
        <v/>
      </c>
      <c r="AM426" s="109" t="str">
        <f t="shared" si="775"/>
        <v>FAILED CHECKS</v>
      </c>
      <c r="AN426" s="2"/>
      <c r="AO426" s="62" t="str">
        <f t="shared" si="742"/>
        <v/>
      </c>
      <c r="AP426" s="26"/>
      <c r="AQ426" s="62" t="str">
        <f t="shared" si="776"/>
        <v/>
      </c>
      <c r="AR426" s="26"/>
      <c r="AS426" s="6">
        <f>'IP Rules'!F426</f>
        <v>0</v>
      </c>
      <c r="AT426" s="2"/>
      <c r="AU426" s="6">
        <f t="shared" si="777"/>
        <v>416</v>
      </c>
      <c r="AV426" s="2"/>
      <c r="AW426" s="46" t="str">
        <f>IF(ISBLANK('IP Rules'!L426),"",'IP Rules'!L426)</f>
        <v/>
      </c>
      <c r="AX426" s="2"/>
      <c r="AY426" s="52" t="str">
        <f t="shared" si="778"/>
        <v/>
      </c>
      <c r="AZ426" s="52" t="str">
        <f t="shared" si="779"/>
        <v/>
      </c>
      <c r="BA426" s="52" t="str">
        <f t="shared" si="780"/>
        <v/>
      </c>
      <c r="BB426" s="52" t="str">
        <f t="shared" si="781"/>
        <v/>
      </c>
      <c r="BC426" s="52" t="str">
        <f t="shared" si="782"/>
        <v/>
      </c>
      <c r="BD426" s="52" t="str">
        <f t="shared" si="783"/>
        <v/>
      </c>
      <c r="BE426" s="52" t="str">
        <f t="shared" si="784"/>
        <v/>
      </c>
      <c r="BF426" s="52" t="str">
        <f t="shared" si="785"/>
        <v/>
      </c>
      <c r="BG426" s="52" t="str">
        <f t="shared" si="786"/>
        <v/>
      </c>
      <c r="BH426" s="2"/>
      <c r="BI426" s="103" t="str">
        <f>IF(ISBLANK('IP Rules'!N426),"",'IP Rules'!N426)</f>
        <v/>
      </c>
      <c r="BJ426" s="110" t="str">
        <f t="shared" si="835"/>
        <v/>
      </c>
      <c r="BK426" s="109" t="str">
        <f t="shared" si="836"/>
        <v>MISSING</v>
      </c>
      <c r="BL426" s="109" t="str">
        <f t="shared" si="837"/>
        <v>MISSING</v>
      </c>
      <c r="BM426" s="109" t="str">
        <f t="shared" si="838"/>
        <v>MISSING</v>
      </c>
      <c r="BN426" s="110" t="str">
        <f t="shared" si="839"/>
        <v>ERROR</v>
      </c>
      <c r="BO426" s="111" t="str">
        <f t="shared" si="840"/>
        <v>ERROR</v>
      </c>
      <c r="BP426" s="111" t="str">
        <f t="shared" si="841"/>
        <v>ERROR</v>
      </c>
      <c r="BQ426" s="111" t="str">
        <f t="shared" si="842"/>
        <v>ERROR</v>
      </c>
      <c r="BR426" s="109" t="str">
        <f t="shared" si="843"/>
        <v>ERROR</v>
      </c>
      <c r="BS426" s="110" t="str">
        <f t="shared" si="844"/>
        <v>ERROR</v>
      </c>
      <c r="BT426" s="109" t="str">
        <f t="shared" si="787"/>
        <v>ERROR</v>
      </c>
      <c r="BU426" s="109" t="str">
        <f t="shared" si="788"/>
        <v>ERROR</v>
      </c>
      <c r="BV426" s="109" t="str">
        <f t="shared" si="789"/>
        <v>ERROR</v>
      </c>
      <c r="BW426" s="109" t="str">
        <f t="shared" si="790"/>
        <v>ERROR</v>
      </c>
      <c r="BX426" s="110" t="str">
        <f t="shared" si="845"/>
        <v>ERROR</v>
      </c>
      <c r="BY426" s="110" t="str">
        <f t="shared" si="833"/>
        <v/>
      </c>
      <c r="BZ426" s="117" t="str">
        <f t="shared" si="791"/>
        <v>OK</v>
      </c>
      <c r="CA426" s="104" t="str">
        <f t="shared" si="846"/>
        <v/>
      </c>
      <c r="CB426" s="104" t="str">
        <f t="shared" si="847"/>
        <v/>
      </c>
      <c r="CC426" s="104" t="str">
        <f t="shared" si="848"/>
        <v/>
      </c>
      <c r="CD426" s="109" t="str">
        <f t="shared" si="792"/>
        <v>FAILED CHECKS</v>
      </c>
      <c r="CE426" s="22"/>
      <c r="CF426" s="116" t="str">
        <f t="shared" si="849"/>
        <v>ERROR</v>
      </c>
      <c r="CG426" s="116" t="str">
        <f t="shared" si="850"/>
        <v>-</v>
      </c>
      <c r="CH426" s="116" t="str">
        <f t="shared" si="851"/>
        <v>-</v>
      </c>
      <c r="CI426" s="116" t="str">
        <f t="shared" si="852"/>
        <v>-</v>
      </c>
      <c r="CJ426" s="116">
        <f t="shared" si="793"/>
        <v>0</v>
      </c>
      <c r="CK426" s="116">
        <f t="shared" si="794"/>
        <v>0</v>
      </c>
      <c r="CL426" s="116">
        <f t="shared" si="795"/>
        <v>0</v>
      </c>
      <c r="CM426" s="116">
        <f t="shared" si="796"/>
        <v>0</v>
      </c>
      <c r="CN426" s="116">
        <f t="shared" si="797"/>
        <v>0</v>
      </c>
      <c r="CO426" s="116">
        <f t="shared" si="798"/>
        <v>0</v>
      </c>
      <c r="CP426" s="116">
        <f t="shared" si="799"/>
        <v>0</v>
      </c>
      <c r="CQ426" s="116">
        <f t="shared" si="800"/>
        <v>0</v>
      </c>
      <c r="CR426" s="116">
        <f t="shared" si="801"/>
        <v>0</v>
      </c>
      <c r="CS426" s="116">
        <f t="shared" si="802"/>
        <v>0</v>
      </c>
      <c r="CT426" s="116">
        <f t="shared" si="803"/>
        <v>0</v>
      </c>
      <c r="CU426" s="116">
        <f t="shared" si="804"/>
        <v>0</v>
      </c>
      <c r="CV426" s="116">
        <f t="shared" si="805"/>
        <v>0</v>
      </c>
      <c r="CW426" s="116">
        <f t="shared" si="806"/>
        <v>0</v>
      </c>
      <c r="CX426" s="116">
        <f t="shared" si="807"/>
        <v>0</v>
      </c>
      <c r="CY426" s="116">
        <f t="shared" si="808"/>
        <v>0</v>
      </c>
      <c r="CZ426" s="116">
        <f t="shared" si="809"/>
        <v>0</v>
      </c>
      <c r="DA426" s="116">
        <f t="shared" si="810"/>
        <v>0</v>
      </c>
      <c r="DB426" s="116">
        <f t="shared" si="811"/>
        <v>0</v>
      </c>
      <c r="DC426" s="116">
        <f t="shared" si="812"/>
        <v>0</v>
      </c>
      <c r="DD426" s="116">
        <f t="shared" si="813"/>
        <v>0</v>
      </c>
      <c r="DE426" s="116">
        <f t="shared" si="814"/>
        <v>0</v>
      </c>
      <c r="DF426" s="116">
        <f t="shared" si="815"/>
        <v>0</v>
      </c>
      <c r="DG426" s="116">
        <f t="shared" si="816"/>
        <v>0</v>
      </c>
      <c r="DH426" s="116">
        <f t="shared" si="817"/>
        <v>0</v>
      </c>
      <c r="DI426" s="116">
        <f t="shared" si="818"/>
        <v>0</v>
      </c>
      <c r="DJ426" s="116">
        <f t="shared" si="819"/>
        <v>0</v>
      </c>
      <c r="DK426" s="116">
        <f t="shared" si="820"/>
        <v>0</v>
      </c>
      <c r="DL426" s="116">
        <f t="shared" si="821"/>
        <v>0</v>
      </c>
      <c r="DM426" s="116">
        <f t="shared" si="822"/>
        <v>0</v>
      </c>
      <c r="DN426" s="116">
        <f t="shared" si="823"/>
        <v>0</v>
      </c>
      <c r="DO426" s="116">
        <f t="shared" si="824"/>
        <v>0</v>
      </c>
      <c r="DP426" s="116">
        <f t="shared" si="825"/>
        <v>0</v>
      </c>
      <c r="DQ426" s="116">
        <f t="shared" si="826"/>
        <v>0</v>
      </c>
      <c r="DR426" s="116">
        <f t="shared" si="827"/>
        <v>0</v>
      </c>
      <c r="DS426" s="116">
        <f t="shared" si="828"/>
        <v>0</v>
      </c>
      <c r="DT426" s="116">
        <f t="shared" si="834"/>
        <v>0</v>
      </c>
      <c r="DU426" s="116">
        <f t="shared" si="829"/>
        <v>0</v>
      </c>
      <c r="DV426" s="116">
        <f t="shared" si="853"/>
        <v>0</v>
      </c>
      <c r="DW426" s="116">
        <f t="shared" si="854"/>
        <v>0</v>
      </c>
      <c r="DX426" s="114" t="b">
        <f t="shared" si="743"/>
        <v>0</v>
      </c>
      <c r="DY426" s="116" t="str">
        <f t="shared" si="830"/>
        <v>FAILED CHECKS</v>
      </c>
      <c r="DZ426" s="2"/>
      <c r="EA426" s="105" t="str">
        <f t="shared" si="744"/>
        <v/>
      </c>
      <c r="EB426" s="2"/>
      <c r="EC426" s="105" t="str">
        <f t="shared" si="745"/>
        <v/>
      </c>
      <c r="ED426" s="2"/>
      <c r="EE426" s="105" t="str">
        <f t="shared" si="746"/>
        <v/>
      </c>
      <c r="EF426" s="2"/>
      <c r="EG426" s="6">
        <f t="shared" si="832"/>
        <v>416</v>
      </c>
      <c r="EH426" s="2"/>
      <c r="EI426" s="29" t="str">
        <f>IF(ISBLANK('IP Rules'!P426),"",'IP Rules'!P426)</f>
        <v/>
      </c>
      <c r="EJ426" s="2"/>
      <c r="EK426" s="29" t="str">
        <f>IF(ISBLANK('IP Rules'!R426),"",'IP Rules'!R426)</f>
        <v/>
      </c>
      <c r="EL426" s="2"/>
      <c r="EM426" s="29" t="str">
        <f>IF(ISBLANK('IP Rules'!T426),"",'IP Rules'!T426)</f>
        <v/>
      </c>
      <c r="EN426" s="2"/>
      <c r="EO426" s="7" t="str">
        <f t="shared" si="737"/>
        <v>NO</v>
      </c>
      <c r="EP426" s="7" t="str">
        <f t="shared" si="738"/>
        <v>NO</v>
      </c>
      <c r="EQ426" s="7" t="str">
        <f t="shared" si="739"/>
        <v/>
      </c>
      <c r="ER426" s="7" t="str">
        <f t="shared" si="740"/>
        <v/>
      </c>
      <c r="ES426" s="7" t="str">
        <f>IF(AND(ISNUMBER('IP Rules'!R426),'IP Rules'!R426&gt;=0,'IP Rules'!R426&lt;=65535),"GOOD","BAD")</f>
        <v>BAD</v>
      </c>
      <c r="ET426" s="7" t="str">
        <f>IF(OR(AND(ISNUMBER('IP Rules'!T426),'IP Rules'!T426&gt;=1,'IP Rules'!T426&lt;=65535,'IP Rules'!R426&lt;'IP Rules'!T426),'IP Rules'!T426=""),"GOOD","BAD")</f>
        <v>GOOD</v>
      </c>
      <c r="EU426" s="9" t="str">
        <f t="shared" si="741"/>
        <v/>
      </c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</row>
    <row r="427" spans="1:211" ht="15.75" thickBot="1">
      <c r="A427" s="2"/>
      <c r="B427" s="6">
        <f t="shared" si="831"/>
        <v>417</v>
      </c>
      <c r="C427" s="2"/>
      <c r="D427" s="48" t="str">
        <f>IF(ISBLANK('IP Rules'!H427),"",'IP Rules'!H427)</f>
        <v/>
      </c>
      <c r="E427" s="52" t="str">
        <f t="shared" si="747"/>
        <v/>
      </c>
      <c r="F427" s="52" t="str">
        <f t="shared" si="748"/>
        <v/>
      </c>
      <c r="G427" s="52" t="str">
        <f t="shared" si="749"/>
        <v/>
      </c>
      <c r="H427" s="52" t="str">
        <f t="shared" si="750"/>
        <v/>
      </c>
      <c r="I427" s="52" t="str">
        <f t="shared" si="751"/>
        <v/>
      </c>
      <c r="J427" s="52" t="str">
        <f t="shared" si="752"/>
        <v/>
      </c>
      <c r="K427" s="52" t="str">
        <f t="shared" si="753"/>
        <v/>
      </c>
      <c r="L427" s="52" t="str">
        <f t="shared" si="754"/>
        <v/>
      </c>
      <c r="M427" s="2"/>
      <c r="N427" s="52" t="str">
        <f t="shared" si="755"/>
        <v/>
      </c>
      <c r="O427" s="2"/>
      <c r="P427" s="103" t="str">
        <f>IF(UPPER('IP Rules'!H427)="ANY","",IF(LEN(TRIM('IP Rules'!J427))=0,"",'IP Rules'!J427))</f>
        <v/>
      </c>
      <c r="Q427" s="7" t="str">
        <f t="shared" si="756"/>
        <v/>
      </c>
      <c r="R427" s="109" t="str">
        <f t="shared" si="757"/>
        <v>MISSING</v>
      </c>
      <c r="S427" s="109" t="str">
        <f t="shared" si="758"/>
        <v>MISSING</v>
      </c>
      <c r="T427" s="109" t="str">
        <f t="shared" si="759"/>
        <v>MISSING</v>
      </c>
      <c r="U427" s="110" t="str">
        <f t="shared" si="760"/>
        <v>ERROR</v>
      </c>
      <c r="V427" s="111" t="str">
        <f t="shared" si="761"/>
        <v>ERROR</v>
      </c>
      <c r="W427" s="111" t="str">
        <f t="shared" si="762"/>
        <v>ERROR</v>
      </c>
      <c r="X427" s="111" t="str">
        <f t="shared" si="763"/>
        <v>ERROR</v>
      </c>
      <c r="Y427" s="109" t="str">
        <f t="shared" si="764"/>
        <v>ERROR</v>
      </c>
      <c r="Z427" s="110" t="str">
        <f t="shared" si="765"/>
        <v>ERROR</v>
      </c>
      <c r="AA427" s="109" t="str">
        <f t="shared" si="766"/>
        <v>ERROR</v>
      </c>
      <c r="AB427" s="109" t="str">
        <f t="shared" si="767"/>
        <v>ERROR</v>
      </c>
      <c r="AC427" s="109" t="str">
        <f t="shared" si="768"/>
        <v>ERROR</v>
      </c>
      <c r="AD427" s="109" t="str">
        <f t="shared" si="769"/>
        <v>ERROR</v>
      </c>
      <c r="AE427" s="110" t="str">
        <f t="shared" si="770"/>
        <v>ERROR</v>
      </c>
      <c r="AF427" s="7" t="str">
        <f t="shared" si="771"/>
        <v/>
      </c>
      <c r="AG427" s="104" t="str">
        <f t="shared" si="772"/>
        <v/>
      </c>
      <c r="AH427" s="104" t="str">
        <f t="shared" si="773"/>
        <v/>
      </c>
      <c r="AI427" s="104" t="str">
        <f t="shared" si="774"/>
        <v/>
      </c>
      <c r="AJ427" s="114" t="str">
        <f>IF(AND(Q427&lt;&gt;"ERROR",UPPER('IP Rules'!D427)="GLOBAL",UPPER(N427)="ANY"),"All_IPs","")</f>
        <v/>
      </c>
      <c r="AK427" s="114" t="str">
        <f>IF(AND(Q427&lt;&gt;"ERROR",UPPER('IP Rules'!D427)="NATIONAL",UPPER(N427)="ANY"),"GRP_ALL_CNSP_SUBNETS","")</f>
        <v/>
      </c>
      <c r="AL427" s="104" t="str">
        <f>IF(LEN(TRIM(D427))=0,"",IF(AND(Q427&lt;&gt;"ERROR",UPPER('IP Rules'!H427)&lt;&gt;"ANY"),AI427&amp;N427&amp;"_"&amp;AG427,""))</f>
        <v/>
      </c>
      <c r="AM427" s="109" t="str">
        <f t="shared" si="775"/>
        <v>FAILED CHECKS</v>
      </c>
      <c r="AN427" s="2"/>
      <c r="AO427" s="62" t="str">
        <f t="shared" si="742"/>
        <v/>
      </c>
      <c r="AP427" s="26"/>
      <c r="AQ427" s="62" t="str">
        <f t="shared" si="776"/>
        <v/>
      </c>
      <c r="AR427" s="26"/>
      <c r="AS427" s="6">
        <f>'IP Rules'!F427</f>
        <v>0</v>
      </c>
      <c r="AT427" s="2"/>
      <c r="AU427" s="6">
        <f t="shared" si="777"/>
        <v>417</v>
      </c>
      <c r="AV427" s="2"/>
      <c r="AW427" s="46" t="str">
        <f>IF(ISBLANK('IP Rules'!L427),"",'IP Rules'!L427)</f>
        <v/>
      </c>
      <c r="AX427" s="2"/>
      <c r="AY427" s="52" t="str">
        <f t="shared" si="778"/>
        <v/>
      </c>
      <c r="AZ427" s="52" t="str">
        <f t="shared" si="779"/>
        <v/>
      </c>
      <c r="BA427" s="52" t="str">
        <f t="shared" si="780"/>
        <v/>
      </c>
      <c r="BB427" s="52" t="str">
        <f t="shared" si="781"/>
        <v/>
      </c>
      <c r="BC427" s="52" t="str">
        <f t="shared" si="782"/>
        <v/>
      </c>
      <c r="BD427" s="52" t="str">
        <f t="shared" si="783"/>
        <v/>
      </c>
      <c r="BE427" s="52" t="str">
        <f t="shared" si="784"/>
        <v/>
      </c>
      <c r="BF427" s="52" t="str">
        <f t="shared" si="785"/>
        <v/>
      </c>
      <c r="BG427" s="52" t="str">
        <f t="shared" si="786"/>
        <v/>
      </c>
      <c r="BH427" s="2"/>
      <c r="BI427" s="103" t="str">
        <f>IF(ISBLANK('IP Rules'!N427),"",'IP Rules'!N427)</f>
        <v/>
      </c>
      <c r="BJ427" s="110" t="str">
        <f t="shared" si="835"/>
        <v/>
      </c>
      <c r="BK427" s="109" t="str">
        <f t="shared" si="836"/>
        <v>MISSING</v>
      </c>
      <c r="BL427" s="109" t="str">
        <f t="shared" si="837"/>
        <v>MISSING</v>
      </c>
      <c r="BM427" s="109" t="str">
        <f t="shared" si="838"/>
        <v>MISSING</v>
      </c>
      <c r="BN427" s="110" t="str">
        <f t="shared" si="839"/>
        <v>ERROR</v>
      </c>
      <c r="BO427" s="111" t="str">
        <f t="shared" si="840"/>
        <v>ERROR</v>
      </c>
      <c r="BP427" s="111" t="str">
        <f t="shared" si="841"/>
        <v>ERROR</v>
      </c>
      <c r="BQ427" s="111" t="str">
        <f t="shared" si="842"/>
        <v>ERROR</v>
      </c>
      <c r="BR427" s="109" t="str">
        <f t="shared" si="843"/>
        <v>ERROR</v>
      </c>
      <c r="BS427" s="110" t="str">
        <f t="shared" si="844"/>
        <v>ERROR</v>
      </c>
      <c r="BT427" s="109" t="str">
        <f t="shared" si="787"/>
        <v>ERROR</v>
      </c>
      <c r="BU427" s="109" t="str">
        <f t="shared" si="788"/>
        <v>ERROR</v>
      </c>
      <c r="BV427" s="109" t="str">
        <f t="shared" si="789"/>
        <v>ERROR</v>
      </c>
      <c r="BW427" s="109" t="str">
        <f t="shared" si="790"/>
        <v>ERROR</v>
      </c>
      <c r="BX427" s="110" t="str">
        <f t="shared" si="845"/>
        <v>ERROR</v>
      </c>
      <c r="BY427" s="110" t="str">
        <f t="shared" si="833"/>
        <v/>
      </c>
      <c r="BZ427" s="117" t="str">
        <f t="shared" si="791"/>
        <v>OK</v>
      </c>
      <c r="CA427" s="104" t="str">
        <f t="shared" si="846"/>
        <v/>
      </c>
      <c r="CB427" s="104" t="str">
        <f t="shared" si="847"/>
        <v/>
      </c>
      <c r="CC427" s="104" t="str">
        <f t="shared" si="848"/>
        <v/>
      </c>
      <c r="CD427" s="109" t="str">
        <f t="shared" si="792"/>
        <v>FAILED CHECKS</v>
      </c>
      <c r="CE427" s="22"/>
      <c r="CF427" s="116" t="str">
        <f t="shared" si="849"/>
        <v>ERROR</v>
      </c>
      <c r="CG427" s="116" t="str">
        <f t="shared" si="850"/>
        <v>-</v>
      </c>
      <c r="CH427" s="116" t="str">
        <f t="shared" si="851"/>
        <v>-</v>
      </c>
      <c r="CI427" s="116" t="str">
        <f t="shared" si="852"/>
        <v>-</v>
      </c>
      <c r="CJ427" s="116">
        <f t="shared" si="793"/>
        <v>0</v>
      </c>
      <c r="CK427" s="116">
        <f t="shared" si="794"/>
        <v>0</v>
      </c>
      <c r="CL427" s="116">
        <f t="shared" si="795"/>
        <v>0</v>
      </c>
      <c r="CM427" s="116">
        <f t="shared" si="796"/>
        <v>0</v>
      </c>
      <c r="CN427" s="116">
        <f t="shared" si="797"/>
        <v>0</v>
      </c>
      <c r="CO427" s="116">
        <f t="shared" si="798"/>
        <v>0</v>
      </c>
      <c r="CP427" s="116">
        <f t="shared" si="799"/>
        <v>0</v>
      </c>
      <c r="CQ427" s="116">
        <f t="shared" si="800"/>
        <v>0</v>
      </c>
      <c r="CR427" s="116">
        <f t="shared" si="801"/>
        <v>0</v>
      </c>
      <c r="CS427" s="116">
        <f t="shared" si="802"/>
        <v>0</v>
      </c>
      <c r="CT427" s="116">
        <f t="shared" si="803"/>
        <v>0</v>
      </c>
      <c r="CU427" s="116">
        <f t="shared" si="804"/>
        <v>0</v>
      </c>
      <c r="CV427" s="116">
        <f t="shared" si="805"/>
        <v>0</v>
      </c>
      <c r="CW427" s="116">
        <f t="shared" si="806"/>
        <v>0</v>
      </c>
      <c r="CX427" s="116">
        <f t="shared" si="807"/>
        <v>0</v>
      </c>
      <c r="CY427" s="116">
        <f t="shared" si="808"/>
        <v>0</v>
      </c>
      <c r="CZ427" s="116">
        <f t="shared" si="809"/>
        <v>0</v>
      </c>
      <c r="DA427" s="116">
        <f t="shared" si="810"/>
        <v>0</v>
      </c>
      <c r="DB427" s="116">
        <f t="shared" si="811"/>
        <v>0</v>
      </c>
      <c r="DC427" s="116">
        <f t="shared" si="812"/>
        <v>0</v>
      </c>
      <c r="DD427" s="116">
        <f t="shared" si="813"/>
        <v>0</v>
      </c>
      <c r="DE427" s="116">
        <f t="shared" si="814"/>
        <v>0</v>
      </c>
      <c r="DF427" s="116">
        <f t="shared" si="815"/>
        <v>0</v>
      </c>
      <c r="DG427" s="116">
        <f t="shared" si="816"/>
        <v>0</v>
      </c>
      <c r="DH427" s="116">
        <f t="shared" si="817"/>
        <v>0</v>
      </c>
      <c r="DI427" s="116">
        <f t="shared" si="818"/>
        <v>0</v>
      </c>
      <c r="DJ427" s="116">
        <f t="shared" si="819"/>
        <v>0</v>
      </c>
      <c r="DK427" s="116">
        <f t="shared" si="820"/>
        <v>0</v>
      </c>
      <c r="DL427" s="116">
        <f t="shared" si="821"/>
        <v>0</v>
      </c>
      <c r="DM427" s="116">
        <f t="shared" si="822"/>
        <v>0</v>
      </c>
      <c r="DN427" s="116">
        <f t="shared" si="823"/>
        <v>0</v>
      </c>
      <c r="DO427" s="116">
        <f t="shared" si="824"/>
        <v>0</v>
      </c>
      <c r="DP427" s="116">
        <f t="shared" si="825"/>
        <v>0</v>
      </c>
      <c r="DQ427" s="116">
        <f t="shared" si="826"/>
        <v>0</v>
      </c>
      <c r="DR427" s="116">
        <f t="shared" si="827"/>
        <v>0</v>
      </c>
      <c r="DS427" s="116">
        <f t="shared" si="828"/>
        <v>0</v>
      </c>
      <c r="DT427" s="116">
        <f t="shared" si="834"/>
        <v>0</v>
      </c>
      <c r="DU427" s="116">
        <f t="shared" si="829"/>
        <v>0</v>
      </c>
      <c r="DV427" s="116">
        <f t="shared" si="853"/>
        <v>0</v>
      </c>
      <c r="DW427" s="116">
        <f t="shared" si="854"/>
        <v>0</v>
      </c>
      <c r="DX427" s="114" t="b">
        <f t="shared" si="743"/>
        <v>0</v>
      </c>
      <c r="DY427" s="116" t="str">
        <f t="shared" si="830"/>
        <v>FAILED CHECKS</v>
      </c>
      <c r="DZ427" s="2"/>
      <c r="EA427" s="105" t="str">
        <f t="shared" si="744"/>
        <v/>
      </c>
      <c r="EB427" s="2"/>
      <c r="EC427" s="105" t="str">
        <f t="shared" si="745"/>
        <v/>
      </c>
      <c r="ED427" s="2"/>
      <c r="EE427" s="105" t="str">
        <f t="shared" si="746"/>
        <v/>
      </c>
      <c r="EF427" s="2"/>
      <c r="EG427" s="6">
        <f t="shared" si="832"/>
        <v>417</v>
      </c>
      <c r="EH427" s="2"/>
      <c r="EI427" s="29" t="str">
        <f>IF(ISBLANK('IP Rules'!P427),"",'IP Rules'!P427)</f>
        <v/>
      </c>
      <c r="EJ427" s="2"/>
      <c r="EK427" s="29" t="str">
        <f>IF(ISBLANK('IP Rules'!R427),"",'IP Rules'!R427)</f>
        <v/>
      </c>
      <c r="EL427" s="2"/>
      <c r="EM427" s="29" t="str">
        <f>IF(ISBLANK('IP Rules'!T427),"",'IP Rules'!T427)</f>
        <v/>
      </c>
      <c r="EN427" s="2"/>
      <c r="EO427" s="7" t="str">
        <f t="shared" si="737"/>
        <v>NO</v>
      </c>
      <c r="EP427" s="7" t="str">
        <f t="shared" si="738"/>
        <v>NO</v>
      </c>
      <c r="EQ427" s="7" t="str">
        <f t="shared" si="739"/>
        <v/>
      </c>
      <c r="ER427" s="7" t="str">
        <f t="shared" si="740"/>
        <v/>
      </c>
      <c r="ES427" s="7" t="str">
        <f>IF(AND(ISNUMBER('IP Rules'!R427),'IP Rules'!R427&gt;=0,'IP Rules'!R427&lt;=65535),"GOOD","BAD")</f>
        <v>BAD</v>
      </c>
      <c r="ET427" s="7" t="str">
        <f>IF(OR(AND(ISNUMBER('IP Rules'!T427),'IP Rules'!T427&gt;=1,'IP Rules'!T427&lt;=65535,'IP Rules'!R427&lt;'IP Rules'!T427),'IP Rules'!T427=""),"GOOD","BAD")</f>
        <v>GOOD</v>
      </c>
      <c r="EU427" s="9" t="str">
        <f t="shared" si="741"/>
        <v/>
      </c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</row>
    <row r="428" spans="1:211" ht="15.75" thickBot="1">
      <c r="A428" s="2"/>
      <c r="B428" s="6">
        <f t="shared" si="831"/>
        <v>418</v>
      </c>
      <c r="C428" s="2"/>
      <c r="D428" s="48" t="str">
        <f>IF(ISBLANK('IP Rules'!H428),"",'IP Rules'!H428)</f>
        <v/>
      </c>
      <c r="E428" s="52" t="str">
        <f t="shared" si="747"/>
        <v/>
      </c>
      <c r="F428" s="52" t="str">
        <f t="shared" si="748"/>
        <v/>
      </c>
      <c r="G428" s="52" t="str">
        <f t="shared" si="749"/>
        <v/>
      </c>
      <c r="H428" s="52" t="str">
        <f t="shared" si="750"/>
        <v/>
      </c>
      <c r="I428" s="52" t="str">
        <f t="shared" si="751"/>
        <v/>
      </c>
      <c r="J428" s="52" t="str">
        <f t="shared" si="752"/>
        <v/>
      </c>
      <c r="K428" s="52" t="str">
        <f t="shared" si="753"/>
        <v/>
      </c>
      <c r="L428" s="52" t="str">
        <f t="shared" si="754"/>
        <v/>
      </c>
      <c r="M428" s="2"/>
      <c r="N428" s="52" t="str">
        <f t="shared" si="755"/>
        <v/>
      </c>
      <c r="O428" s="2"/>
      <c r="P428" s="103" t="str">
        <f>IF(UPPER('IP Rules'!H428)="ANY","",IF(LEN(TRIM('IP Rules'!J428))=0,"",'IP Rules'!J428))</f>
        <v/>
      </c>
      <c r="Q428" s="7" t="str">
        <f t="shared" si="756"/>
        <v/>
      </c>
      <c r="R428" s="109" t="str">
        <f t="shared" si="757"/>
        <v>MISSING</v>
      </c>
      <c r="S428" s="109" t="str">
        <f t="shared" si="758"/>
        <v>MISSING</v>
      </c>
      <c r="T428" s="109" t="str">
        <f t="shared" si="759"/>
        <v>MISSING</v>
      </c>
      <c r="U428" s="110" t="str">
        <f t="shared" si="760"/>
        <v>ERROR</v>
      </c>
      <c r="V428" s="111" t="str">
        <f t="shared" si="761"/>
        <v>ERROR</v>
      </c>
      <c r="W428" s="111" t="str">
        <f t="shared" si="762"/>
        <v>ERROR</v>
      </c>
      <c r="X428" s="111" t="str">
        <f t="shared" si="763"/>
        <v>ERROR</v>
      </c>
      <c r="Y428" s="109" t="str">
        <f t="shared" si="764"/>
        <v>ERROR</v>
      </c>
      <c r="Z428" s="110" t="str">
        <f t="shared" si="765"/>
        <v>ERROR</v>
      </c>
      <c r="AA428" s="109" t="str">
        <f t="shared" si="766"/>
        <v>ERROR</v>
      </c>
      <c r="AB428" s="109" t="str">
        <f t="shared" si="767"/>
        <v>ERROR</v>
      </c>
      <c r="AC428" s="109" t="str">
        <f t="shared" si="768"/>
        <v>ERROR</v>
      </c>
      <c r="AD428" s="109" t="str">
        <f t="shared" si="769"/>
        <v>ERROR</v>
      </c>
      <c r="AE428" s="110" t="str">
        <f t="shared" si="770"/>
        <v>ERROR</v>
      </c>
      <c r="AF428" s="7" t="str">
        <f t="shared" si="771"/>
        <v/>
      </c>
      <c r="AG428" s="104" t="str">
        <f t="shared" si="772"/>
        <v/>
      </c>
      <c r="AH428" s="104" t="str">
        <f t="shared" si="773"/>
        <v/>
      </c>
      <c r="AI428" s="104" t="str">
        <f t="shared" si="774"/>
        <v/>
      </c>
      <c r="AJ428" s="114" t="str">
        <f>IF(AND(Q428&lt;&gt;"ERROR",UPPER('IP Rules'!D428)="GLOBAL",UPPER(N428)="ANY"),"All_IPs","")</f>
        <v/>
      </c>
      <c r="AK428" s="114" t="str">
        <f>IF(AND(Q428&lt;&gt;"ERROR",UPPER('IP Rules'!D428)="NATIONAL",UPPER(N428)="ANY"),"GRP_ALL_CNSP_SUBNETS","")</f>
        <v/>
      </c>
      <c r="AL428" s="104" t="str">
        <f>IF(LEN(TRIM(D428))=0,"",IF(AND(Q428&lt;&gt;"ERROR",UPPER('IP Rules'!H428)&lt;&gt;"ANY"),AI428&amp;N428&amp;"_"&amp;AG428,""))</f>
        <v/>
      </c>
      <c r="AM428" s="109" t="str">
        <f t="shared" si="775"/>
        <v>FAILED CHECKS</v>
      </c>
      <c r="AN428" s="2"/>
      <c r="AO428" s="62" t="str">
        <f t="shared" si="742"/>
        <v/>
      </c>
      <c r="AP428" s="26"/>
      <c r="AQ428" s="62" t="str">
        <f t="shared" si="776"/>
        <v/>
      </c>
      <c r="AR428" s="26"/>
      <c r="AS428" s="6">
        <f>'IP Rules'!F428</f>
        <v>0</v>
      </c>
      <c r="AT428" s="2"/>
      <c r="AU428" s="6">
        <f t="shared" si="777"/>
        <v>418</v>
      </c>
      <c r="AV428" s="2"/>
      <c r="AW428" s="46" t="str">
        <f>IF(ISBLANK('IP Rules'!L428),"",'IP Rules'!L428)</f>
        <v/>
      </c>
      <c r="AX428" s="2"/>
      <c r="AY428" s="52" t="str">
        <f t="shared" si="778"/>
        <v/>
      </c>
      <c r="AZ428" s="52" t="str">
        <f t="shared" si="779"/>
        <v/>
      </c>
      <c r="BA428" s="52" t="str">
        <f t="shared" si="780"/>
        <v/>
      </c>
      <c r="BB428" s="52" t="str">
        <f t="shared" si="781"/>
        <v/>
      </c>
      <c r="BC428" s="52" t="str">
        <f t="shared" si="782"/>
        <v/>
      </c>
      <c r="BD428" s="52" t="str">
        <f t="shared" si="783"/>
        <v/>
      </c>
      <c r="BE428" s="52" t="str">
        <f t="shared" si="784"/>
        <v/>
      </c>
      <c r="BF428" s="52" t="str">
        <f t="shared" si="785"/>
        <v/>
      </c>
      <c r="BG428" s="52" t="str">
        <f t="shared" si="786"/>
        <v/>
      </c>
      <c r="BH428" s="2"/>
      <c r="BI428" s="103" t="str">
        <f>IF(ISBLANK('IP Rules'!N428),"",'IP Rules'!N428)</f>
        <v/>
      </c>
      <c r="BJ428" s="110" t="str">
        <f t="shared" si="835"/>
        <v/>
      </c>
      <c r="BK428" s="109" t="str">
        <f t="shared" si="836"/>
        <v>MISSING</v>
      </c>
      <c r="BL428" s="109" t="str">
        <f t="shared" si="837"/>
        <v>MISSING</v>
      </c>
      <c r="BM428" s="109" t="str">
        <f t="shared" si="838"/>
        <v>MISSING</v>
      </c>
      <c r="BN428" s="110" t="str">
        <f t="shared" si="839"/>
        <v>ERROR</v>
      </c>
      <c r="BO428" s="111" t="str">
        <f t="shared" si="840"/>
        <v>ERROR</v>
      </c>
      <c r="BP428" s="111" t="str">
        <f t="shared" si="841"/>
        <v>ERROR</v>
      </c>
      <c r="BQ428" s="111" t="str">
        <f t="shared" si="842"/>
        <v>ERROR</v>
      </c>
      <c r="BR428" s="109" t="str">
        <f t="shared" si="843"/>
        <v>ERROR</v>
      </c>
      <c r="BS428" s="110" t="str">
        <f t="shared" si="844"/>
        <v>ERROR</v>
      </c>
      <c r="BT428" s="109" t="str">
        <f t="shared" si="787"/>
        <v>ERROR</v>
      </c>
      <c r="BU428" s="109" t="str">
        <f t="shared" si="788"/>
        <v>ERROR</v>
      </c>
      <c r="BV428" s="109" t="str">
        <f t="shared" si="789"/>
        <v>ERROR</v>
      </c>
      <c r="BW428" s="109" t="str">
        <f t="shared" si="790"/>
        <v>ERROR</v>
      </c>
      <c r="BX428" s="110" t="str">
        <f t="shared" si="845"/>
        <v>ERROR</v>
      </c>
      <c r="BY428" s="110" t="str">
        <f t="shared" si="833"/>
        <v/>
      </c>
      <c r="BZ428" s="117" t="str">
        <f t="shared" si="791"/>
        <v>OK</v>
      </c>
      <c r="CA428" s="104" t="str">
        <f t="shared" si="846"/>
        <v/>
      </c>
      <c r="CB428" s="104" t="str">
        <f t="shared" si="847"/>
        <v/>
      </c>
      <c r="CC428" s="104" t="str">
        <f t="shared" si="848"/>
        <v/>
      </c>
      <c r="CD428" s="109" t="str">
        <f t="shared" si="792"/>
        <v>FAILED CHECKS</v>
      </c>
      <c r="CE428" s="22"/>
      <c r="CF428" s="116" t="str">
        <f t="shared" si="849"/>
        <v>ERROR</v>
      </c>
      <c r="CG428" s="116" t="str">
        <f t="shared" si="850"/>
        <v>-</v>
      </c>
      <c r="CH428" s="116" t="str">
        <f t="shared" si="851"/>
        <v>-</v>
      </c>
      <c r="CI428" s="116" t="str">
        <f t="shared" si="852"/>
        <v>-</v>
      </c>
      <c r="CJ428" s="116">
        <f t="shared" si="793"/>
        <v>0</v>
      </c>
      <c r="CK428" s="116">
        <f t="shared" si="794"/>
        <v>0</v>
      </c>
      <c r="CL428" s="116">
        <f t="shared" si="795"/>
        <v>0</v>
      </c>
      <c r="CM428" s="116">
        <f t="shared" si="796"/>
        <v>0</v>
      </c>
      <c r="CN428" s="116">
        <f t="shared" si="797"/>
        <v>0</v>
      </c>
      <c r="CO428" s="116">
        <f t="shared" si="798"/>
        <v>0</v>
      </c>
      <c r="CP428" s="116">
        <f t="shared" si="799"/>
        <v>0</v>
      </c>
      <c r="CQ428" s="116">
        <f t="shared" si="800"/>
        <v>0</v>
      </c>
      <c r="CR428" s="116">
        <f t="shared" si="801"/>
        <v>0</v>
      </c>
      <c r="CS428" s="116">
        <f t="shared" si="802"/>
        <v>0</v>
      </c>
      <c r="CT428" s="116">
        <f t="shared" si="803"/>
        <v>0</v>
      </c>
      <c r="CU428" s="116">
        <f t="shared" si="804"/>
        <v>0</v>
      </c>
      <c r="CV428" s="116">
        <f t="shared" si="805"/>
        <v>0</v>
      </c>
      <c r="CW428" s="116">
        <f t="shared" si="806"/>
        <v>0</v>
      </c>
      <c r="CX428" s="116">
        <f t="shared" si="807"/>
        <v>0</v>
      </c>
      <c r="CY428" s="116">
        <f t="shared" si="808"/>
        <v>0</v>
      </c>
      <c r="CZ428" s="116">
        <f t="shared" si="809"/>
        <v>0</v>
      </c>
      <c r="DA428" s="116">
        <f t="shared" si="810"/>
        <v>0</v>
      </c>
      <c r="DB428" s="116">
        <f t="shared" si="811"/>
        <v>0</v>
      </c>
      <c r="DC428" s="116">
        <f t="shared" si="812"/>
        <v>0</v>
      </c>
      <c r="DD428" s="116">
        <f t="shared" si="813"/>
        <v>0</v>
      </c>
      <c r="DE428" s="116">
        <f t="shared" si="814"/>
        <v>0</v>
      </c>
      <c r="DF428" s="116">
        <f t="shared" si="815"/>
        <v>0</v>
      </c>
      <c r="DG428" s="116">
        <f t="shared" si="816"/>
        <v>0</v>
      </c>
      <c r="DH428" s="116">
        <f t="shared" si="817"/>
        <v>0</v>
      </c>
      <c r="DI428" s="116">
        <f t="shared" si="818"/>
        <v>0</v>
      </c>
      <c r="DJ428" s="116">
        <f t="shared" si="819"/>
        <v>0</v>
      </c>
      <c r="DK428" s="116">
        <f t="shared" si="820"/>
        <v>0</v>
      </c>
      <c r="DL428" s="116">
        <f t="shared" si="821"/>
        <v>0</v>
      </c>
      <c r="DM428" s="116">
        <f t="shared" si="822"/>
        <v>0</v>
      </c>
      <c r="DN428" s="116">
        <f t="shared" si="823"/>
        <v>0</v>
      </c>
      <c r="DO428" s="116">
        <f t="shared" si="824"/>
        <v>0</v>
      </c>
      <c r="DP428" s="116">
        <f t="shared" si="825"/>
        <v>0</v>
      </c>
      <c r="DQ428" s="116">
        <f t="shared" si="826"/>
        <v>0</v>
      </c>
      <c r="DR428" s="116">
        <f t="shared" si="827"/>
        <v>0</v>
      </c>
      <c r="DS428" s="116">
        <f t="shared" si="828"/>
        <v>0</v>
      </c>
      <c r="DT428" s="116">
        <f t="shared" si="834"/>
        <v>0</v>
      </c>
      <c r="DU428" s="116">
        <f t="shared" si="829"/>
        <v>0</v>
      </c>
      <c r="DV428" s="116">
        <f t="shared" si="853"/>
        <v>0</v>
      </c>
      <c r="DW428" s="116">
        <f t="shared" si="854"/>
        <v>0</v>
      </c>
      <c r="DX428" s="114" t="b">
        <f t="shared" si="743"/>
        <v>0</v>
      </c>
      <c r="DY428" s="116" t="str">
        <f t="shared" si="830"/>
        <v>FAILED CHECKS</v>
      </c>
      <c r="DZ428" s="2"/>
      <c r="EA428" s="105" t="str">
        <f t="shared" si="744"/>
        <v/>
      </c>
      <c r="EB428" s="2"/>
      <c r="EC428" s="105" t="str">
        <f t="shared" si="745"/>
        <v/>
      </c>
      <c r="ED428" s="2"/>
      <c r="EE428" s="105" t="str">
        <f t="shared" si="746"/>
        <v/>
      </c>
      <c r="EF428" s="2"/>
      <c r="EG428" s="6">
        <f t="shared" si="832"/>
        <v>418</v>
      </c>
      <c r="EH428" s="2"/>
      <c r="EI428" s="29" t="str">
        <f>IF(ISBLANK('IP Rules'!P428),"",'IP Rules'!P428)</f>
        <v/>
      </c>
      <c r="EJ428" s="2"/>
      <c r="EK428" s="29" t="str">
        <f>IF(ISBLANK('IP Rules'!R428),"",'IP Rules'!R428)</f>
        <v/>
      </c>
      <c r="EL428" s="2"/>
      <c r="EM428" s="29" t="str">
        <f>IF(ISBLANK('IP Rules'!T428),"",'IP Rules'!T428)</f>
        <v/>
      </c>
      <c r="EN428" s="2"/>
      <c r="EO428" s="7" t="str">
        <f t="shared" si="737"/>
        <v>NO</v>
      </c>
      <c r="EP428" s="7" t="str">
        <f t="shared" si="738"/>
        <v>NO</v>
      </c>
      <c r="EQ428" s="7" t="str">
        <f t="shared" si="739"/>
        <v/>
      </c>
      <c r="ER428" s="7" t="str">
        <f t="shared" si="740"/>
        <v/>
      </c>
      <c r="ES428" s="7" t="str">
        <f>IF(AND(ISNUMBER('IP Rules'!R428),'IP Rules'!R428&gt;=0,'IP Rules'!R428&lt;=65535),"GOOD","BAD")</f>
        <v>BAD</v>
      </c>
      <c r="ET428" s="7" t="str">
        <f>IF(OR(AND(ISNUMBER('IP Rules'!T428),'IP Rules'!T428&gt;=1,'IP Rules'!T428&lt;=65535,'IP Rules'!R428&lt;'IP Rules'!T428),'IP Rules'!T428=""),"GOOD","BAD")</f>
        <v>GOOD</v>
      </c>
      <c r="EU428" s="9" t="str">
        <f t="shared" si="741"/>
        <v/>
      </c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</row>
    <row r="429" spans="1:211" ht="15.75" thickBot="1">
      <c r="A429" s="2"/>
      <c r="B429" s="6">
        <f t="shared" si="831"/>
        <v>419</v>
      </c>
      <c r="C429" s="2"/>
      <c r="D429" s="48" t="str">
        <f>IF(ISBLANK('IP Rules'!H429),"",'IP Rules'!H429)</f>
        <v/>
      </c>
      <c r="E429" s="52" t="str">
        <f t="shared" si="747"/>
        <v/>
      </c>
      <c r="F429" s="52" t="str">
        <f t="shared" si="748"/>
        <v/>
      </c>
      <c r="G429" s="52" t="str">
        <f t="shared" si="749"/>
        <v/>
      </c>
      <c r="H429" s="52" t="str">
        <f t="shared" si="750"/>
        <v/>
      </c>
      <c r="I429" s="52" t="str">
        <f t="shared" si="751"/>
        <v/>
      </c>
      <c r="J429" s="52" t="str">
        <f t="shared" si="752"/>
        <v/>
      </c>
      <c r="K429" s="52" t="str">
        <f t="shared" si="753"/>
        <v/>
      </c>
      <c r="L429" s="52" t="str">
        <f t="shared" si="754"/>
        <v/>
      </c>
      <c r="M429" s="2"/>
      <c r="N429" s="52" t="str">
        <f t="shared" si="755"/>
        <v/>
      </c>
      <c r="O429" s="2"/>
      <c r="P429" s="103" t="str">
        <f>IF(UPPER('IP Rules'!H429)="ANY","",IF(LEN(TRIM('IP Rules'!J429))=0,"",'IP Rules'!J429))</f>
        <v/>
      </c>
      <c r="Q429" s="7" t="str">
        <f t="shared" si="756"/>
        <v/>
      </c>
      <c r="R429" s="109" t="str">
        <f t="shared" si="757"/>
        <v>MISSING</v>
      </c>
      <c r="S429" s="109" t="str">
        <f t="shared" si="758"/>
        <v>MISSING</v>
      </c>
      <c r="T429" s="109" t="str">
        <f t="shared" si="759"/>
        <v>MISSING</v>
      </c>
      <c r="U429" s="110" t="str">
        <f t="shared" si="760"/>
        <v>ERROR</v>
      </c>
      <c r="V429" s="111" t="str">
        <f t="shared" si="761"/>
        <v>ERROR</v>
      </c>
      <c r="W429" s="111" t="str">
        <f t="shared" si="762"/>
        <v>ERROR</v>
      </c>
      <c r="X429" s="111" t="str">
        <f t="shared" si="763"/>
        <v>ERROR</v>
      </c>
      <c r="Y429" s="109" t="str">
        <f t="shared" si="764"/>
        <v>ERROR</v>
      </c>
      <c r="Z429" s="110" t="str">
        <f t="shared" si="765"/>
        <v>ERROR</v>
      </c>
      <c r="AA429" s="109" t="str">
        <f t="shared" si="766"/>
        <v>ERROR</v>
      </c>
      <c r="AB429" s="109" t="str">
        <f t="shared" si="767"/>
        <v>ERROR</v>
      </c>
      <c r="AC429" s="109" t="str">
        <f t="shared" si="768"/>
        <v>ERROR</v>
      </c>
      <c r="AD429" s="109" t="str">
        <f t="shared" si="769"/>
        <v>ERROR</v>
      </c>
      <c r="AE429" s="110" t="str">
        <f t="shared" si="770"/>
        <v>ERROR</v>
      </c>
      <c r="AF429" s="7" t="str">
        <f t="shared" si="771"/>
        <v/>
      </c>
      <c r="AG429" s="104" t="str">
        <f t="shared" si="772"/>
        <v/>
      </c>
      <c r="AH429" s="104" t="str">
        <f t="shared" si="773"/>
        <v/>
      </c>
      <c r="AI429" s="104" t="str">
        <f t="shared" si="774"/>
        <v/>
      </c>
      <c r="AJ429" s="114" t="str">
        <f>IF(AND(Q429&lt;&gt;"ERROR",UPPER('IP Rules'!D429)="GLOBAL",UPPER(N429)="ANY"),"All_IPs","")</f>
        <v/>
      </c>
      <c r="AK429" s="114" t="str">
        <f>IF(AND(Q429&lt;&gt;"ERROR",UPPER('IP Rules'!D429)="NATIONAL",UPPER(N429)="ANY"),"GRP_ALL_CNSP_SUBNETS","")</f>
        <v/>
      </c>
      <c r="AL429" s="104" t="str">
        <f>IF(LEN(TRIM(D429))=0,"",IF(AND(Q429&lt;&gt;"ERROR",UPPER('IP Rules'!H429)&lt;&gt;"ANY"),AI429&amp;N429&amp;"_"&amp;AG429,""))</f>
        <v/>
      </c>
      <c r="AM429" s="109" t="str">
        <f t="shared" si="775"/>
        <v>FAILED CHECKS</v>
      </c>
      <c r="AN429" s="2"/>
      <c r="AO429" s="62" t="str">
        <f t="shared" si="742"/>
        <v/>
      </c>
      <c r="AP429" s="26"/>
      <c r="AQ429" s="62" t="str">
        <f t="shared" si="776"/>
        <v/>
      </c>
      <c r="AR429" s="26"/>
      <c r="AS429" s="6">
        <f>'IP Rules'!F429</f>
        <v>0</v>
      </c>
      <c r="AT429" s="2"/>
      <c r="AU429" s="6">
        <f t="shared" si="777"/>
        <v>419</v>
      </c>
      <c r="AV429" s="2"/>
      <c r="AW429" s="46" t="str">
        <f>IF(ISBLANK('IP Rules'!L429),"",'IP Rules'!L429)</f>
        <v/>
      </c>
      <c r="AX429" s="2"/>
      <c r="AY429" s="52" t="str">
        <f t="shared" si="778"/>
        <v/>
      </c>
      <c r="AZ429" s="52" t="str">
        <f t="shared" si="779"/>
        <v/>
      </c>
      <c r="BA429" s="52" t="str">
        <f t="shared" si="780"/>
        <v/>
      </c>
      <c r="BB429" s="52" t="str">
        <f t="shared" si="781"/>
        <v/>
      </c>
      <c r="BC429" s="52" t="str">
        <f t="shared" si="782"/>
        <v/>
      </c>
      <c r="BD429" s="52" t="str">
        <f t="shared" si="783"/>
        <v/>
      </c>
      <c r="BE429" s="52" t="str">
        <f t="shared" si="784"/>
        <v/>
      </c>
      <c r="BF429" s="52" t="str">
        <f t="shared" si="785"/>
        <v/>
      </c>
      <c r="BG429" s="52" t="str">
        <f t="shared" si="786"/>
        <v/>
      </c>
      <c r="BH429" s="2"/>
      <c r="BI429" s="103" t="str">
        <f>IF(ISBLANK('IP Rules'!N429),"",'IP Rules'!N429)</f>
        <v/>
      </c>
      <c r="BJ429" s="110" t="str">
        <f t="shared" si="835"/>
        <v/>
      </c>
      <c r="BK429" s="109" t="str">
        <f t="shared" si="836"/>
        <v>MISSING</v>
      </c>
      <c r="BL429" s="109" t="str">
        <f t="shared" si="837"/>
        <v>MISSING</v>
      </c>
      <c r="BM429" s="109" t="str">
        <f t="shared" si="838"/>
        <v>MISSING</v>
      </c>
      <c r="BN429" s="110" t="str">
        <f t="shared" si="839"/>
        <v>ERROR</v>
      </c>
      <c r="BO429" s="111" t="str">
        <f t="shared" si="840"/>
        <v>ERROR</v>
      </c>
      <c r="BP429" s="111" t="str">
        <f t="shared" si="841"/>
        <v>ERROR</v>
      </c>
      <c r="BQ429" s="111" t="str">
        <f t="shared" si="842"/>
        <v>ERROR</v>
      </c>
      <c r="BR429" s="109" t="str">
        <f t="shared" si="843"/>
        <v>ERROR</v>
      </c>
      <c r="BS429" s="110" t="str">
        <f t="shared" si="844"/>
        <v>ERROR</v>
      </c>
      <c r="BT429" s="109" t="str">
        <f t="shared" si="787"/>
        <v>ERROR</v>
      </c>
      <c r="BU429" s="109" t="str">
        <f t="shared" si="788"/>
        <v>ERROR</v>
      </c>
      <c r="BV429" s="109" t="str">
        <f t="shared" si="789"/>
        <v>ERROR</v>
      </c>
      <c r="BW429" s="109" t="str">
        <f t="shared" si="790"/>
        <v>ERROR</v>
      </c>
      <c r="BX429" s="110" t="str">
        <f t="shared" si="845"/>
        <v>ERROR</v>
      </c>
      <c r="BY429" s="110" t="str">
        <f t="shared" si="833"/>
        <v/>
      </c>
      <c r="BZ429" s="117" t="str">
        <f t="shared" si="791"/>
        <v>OK</v>
      </c>
      <c r="CA429" s="104" t="str">
        <f t="shared" si="846"/>
        <v/>
      </c>
      <c r="CB429" s="104" t="str">
        <f t="shared" si="847"/>
        <v/>
      </c>
      <c r="CC429" s="104" t="str">
        <f t="shared" si="848"/>
        <v/>
      </c>
      <c r="CD429" s="109" t="str">
        <f t="shared" si="792"/>
        <v>FAILED CHECKS</v>
      </c>
      <c r="CE429" s="22"/>
      <c r="CF429" s="116" t="str">
        <f t="shared" si="849"/>
        <v>ERROR</v>
      </c>
      <c r="CG429" s="116" t="str">
        <f t="shared" si="850"/>
        <v>-</v>
      </c>
      <c r="CH429" s="116" t="str">
        <f t="shared" si="851"/>
        <v>-</v>
      </c>
      <c r="CI429" s="116" t="str">
        <f t="shared" si="852"/>
        <v>-</v>
      </c>
      <c r="CJ429" s="116">
        <f t="shared" si="793"/>
        <v>0</v>
      </c>
      <c r="CK429" s="116">
        <f t="shared" si="794"/>
        <v>0</v>
      </c>
      <c r="CL429" s="116">
        <f t="shared" si="795"/>
        <v>0</v>
      </c>
      <c r="CM429" s="116">
        <f t="shared" si="796"/>
        <v>0</v>
      </c>
      <c r="CN429" s="116">
        <f t="shared" si="797"/>
        <v>0</v>
      </c>
      <c r="CO429" s="116">
        <f t="shared" si="798"/>
        <v>0</v>
      </c>
      <c r="CP429" s="116">
        <f t="shared" si="799"/>
        <v>0</v>
      </c>
      <c r="CQ429" s="116">
        <f t="shared" si="800"/>
        <v>0</v>
      </c>
      <c r="CR429" s="116">
        <f t="shared" si="801"/>
        <v>0</v>
      </c>
      <c r="CS429" s="116">
        <f t="shared" si="802"/>
        <v>0</v>
      </c>
      <c r="CT429" s="116">
        <f t="shared" si="803"/>
        <v>0</v>
      </c>
      <c r="CU429" s="116">
        <f t="shared" si="804"/>
        <v>0</v>
      </c>
      <c r="CV429" s="116">
        <f t="shared" si="805"/>
        <v>0</v>
      </c>
      <c r="CW429" s="116">
        <f t="shared" si="806"/>
        <v>0</v>
      </c>
      <c r="CX429" s="116">
        <f t="shared" si="807"/>
        <v>0</v>
      </c>
      <c r="CY429" s="116">
        <f t="shared" si="808"/>
        <v>0</v>
      </c>
      <c r="CZ429" s="116">
        <f t="shared" si="809"/>
        <v>0</v>
      </c>
      <c r="DA429" s="116">
        <f t="shared" si="810"/>
        <v>0</v>
      </c>
      <c r="DB429" s="116">
        <f t="shared" si="811"/>
        <v>0</v>
      </c>
      <c r="DC429" s="116">
        <f t="shared" si="812"/>
        <v>0</v>
      </c>
      <c r="DD429" s="116">
        <f t="shared" si="813"/>
        <v>0</v>
      </c>
      <c r="DE429" s="116">
        <f t="shared" si="814"/>
        <v>0</v>
      </c>
      <c r="DF429" s="116">
        <f t="shared" si="815"/>
        <v>0</v>
      </c>
      <c r="DG429" s="116">
        <f t="shared" si="816"/>
        <v>0</v>
      </c>
      <c r="DH429" s="116">
        <f t="shared" si="817"/>
        <v>0</v>
      </c>
      <c r="DI429" s="116">
        <f t="shared" si="818"/>
        <v>0</v>
      </c>
      <c r="DJ429" s="116">
        <f t="shared" si="819"/>
        <v>0</v>
      </c>
      <c r="DK429" s="116">
        <f t="shared" si="820"/>
        <v>0</v>
      </c>
      <c r="DL429" s="116">
        <f t="shared" si="821"/>
        <v>0</v>
      </c>
      <c r="DM429" s="116">
        <f t="shared" si="822"/>
        <v>0</v>
      </c>
      <c r="DN429" s="116">
        <f t="shared" si="823"/>
        <v>0</v>
      </c>
      <c r="DO429" s="116">
        <f t="shared" si="824"/>
        <v>0</v>
      </c>
      <c r="DP429" s="116">
        <f t="shared" si="825"/>
        <v>0</v>
      </c>
      <c r="DQ429" s="116">
        <f t="shared" si="826"/>
        <v>0</v>
      </c>
      <c r="DR429" s="116">
        <f t="shared" si="827"/>
        <v>0</v>
      </c>
      <c r="DS429" s="116">
        <f t="shared" si="828"/>
        <v>0</v>
      </c>
      <c r="DT429" s="116">
        <f t="shared" si="834"/>
        <v>0</v>
      </c>
      <c r="DU429" s="116">
        <f t="shared" si="829"/>
        <v>0</v>
      </c>
      <c r="DV429" s="116">
        <f t="shared" si="853"/>
        <v>0</v>
      </c>
      <c r="DW429" s="116">
        <f t="shared" si="854"/>
        <v>0</v>
      </c>
      <c r="DX429" s="114" t="b">
        <f t="shared" si="743"/>
        <v>0</v>
      </c>
      <c r="DY429" s="116" t="str">
        <f t="shared" si="830"/>
        <v>FAILED CHECKS</v>
      </c>
      <c r="DZ429" s="2"/>
      <c r="EA429" s="105" t="str">
        <f t="shared" si="744"/>
        <v/>
      </c>
      <c r="EB429" s="2"/>
      <c r="EC429" s="105" t="str">
        <f t="shared" si="745"/>
        <v/>
      </c>
      <c r="ED429" s="2"/>
      <c r="EE429" s="105" t="str">
        <f t="shared" si="746"/>
        <v/>
      </c>
      <c r="EF429" s="2"/>
      <c r="EG429" s="6">
        <f t="shared" si="832"/>
        <v>419</v>
      </c>
      <c r="EH429" s="2"/>
      <c r="EI429" s="29" t="str">
        <f>IF(ISBLANK('IP Rules'!P429),"",'IP Rules'!P429)</f>
        <v/>
      </c>
      <c r="EJ429" s="2"/>
      <c r="EK429" s="29" t="str">
        <f>IF(ISBLANK('IP Rules'!R429),"",'IP Rules'!R429)</f>
        <v/>
      </c>
      <c r="EL429" s="2"/>
      <c r="EM429" s="29" t="str">
        <f>IF(ISBLANK('IP Rules'!T429),"",'IP Rules'!T429)</f>
        <v/>
      </c>
      <c r="EN429" s="2"/>
      <c r="EO429" s="7" t="str">
        <f t="shared" si="737"/>
        <v>NO</v>
      </c>
      <c r="EP429" s="7" t="str">
        <f t="shared" si="738"/>
        <v>NO</v>
      </c>
      <c r="EQ429" s="7" t="str">
        <f t="shared" si="739"/>
        <v/>
      </c>
      <c r="ER429" s="7" t="str">
        <f t="shared" si="740"/>
        <v/>
      </c>
      <c r="ES429" s="7" t="str">
        <f>IF(AND(ISNUMBER('IP Rules'!R429),'IP Rules'!R429&gt;=0,'IP Rules'!R429&lt;=65535),"GOOD","BAD")</f>
        <v>BAD</v>
      </c>
      <c r="ET429" s="7" t="str">
        <f>IF(OR(AND(ISNUMBER('IP Rules'!T429),'IP Rules'!T429&gt;=1,'IP Rules'!T429&lt;=65535,'IP Rules'!R429&lt;'IP Rules'!T429),'IP Rules'!T429=""),"GOOD","BAD")</f>
        <v>GOOD</v>
      </c>
      <c r="EU429" s="9" t="str">
        <f t="shared" si="741"/>
        <v/>
      </c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</row>
    <row r="430" spans="1:211" ht="15.75" thickBot="1">
      <c r="A430" s="2"/>
      <c r="B430" s="6">
        <f t="shared" si="831"/>
        <v>420</v>
      </c>
      <c r="C430" s="2"/>
      <c r="D430" s="48" t="str">
        <f>IF(ISBLANK('IP Rules'!H430),"",'IP Rules'!H430)</f>
        <v/>
      </c>
      <c r="E430" s="52" t="str">
        <f t="shared" si="747"/>
        <v/>
      </c>
      <c r="F430" s="52" t="str">
        <f t="shared" si="748"/>
        <v/>
      </c>
      <c r="G430" s="52" t="str">
        <f t="shared" si="749"/>
        <v/>
      </c>
      <c r="H430" s="52" t="str">
        <f t="shared" si="750"/>
        <v/>
      </c>
      <c r="I430" s="52" t="str">
        <f t="shared" si="751"/>
        <v/>
      </c>
      <c r="J430" s="52" t="str">
        <f t="shared" si="752"/>
        <v/>
      </c>
      <c r="K430" s="52" t="str">
        <f t="shared" si="753"/>
        <v/>
      </c>
      <c r="L430" s="52" t="str">
        <f t="shared" si="754"/>
        <v/>
      </c>
      <c r="M430" s="2"/>
      <c r="N430" s="52" t="str">
        <f t="shared" si="755"/>
        <v/>
      </c>
      <c r="O430" s="2"/>
      <c r="P430" s="103" t="str">
        <f>IF(UPPER('IP Rules'!H430)="ANY","",IF(LEN(TRIM('IP Rules'!J430))=0,"",'IP Rules'!J430))</f>
        <v/>
      </c>
      <c r="Q430" s="7" t="str">
        <f t="shared" si="756"/>
        <v/>
      </c>
      <c r="R430" s="109" t="str">
        <f t="shared" si="757"/>
        <v>MISSING</v>
      </c>
      <c r="S430" s="109" t="str">
        <f t="shared" si="758"/>
        <v>MISSING</v>
      </c>
      <c r="T430" s="109" t="str">
        <f t="shared" si="759"/>
        <v>MISSING</v>
      </c>
      <c r="U430" s="110" t="str">
        <f t="shared" si="760"/>
        <v>ERROR</v>
      </c>
      <c r="V430" s="111" t="str">
        <f t="shared" si="761"/>
        <v>ERROR</v>
      </c>
      <c r="W430" s="111" t="str">
        <f t="shared" si="762"/>
        <v>ERROR</v>
      </c>
      <c r="X430" s="111" t="str">
        <f t="shared" si="763"/>
        <v>ERROR</v>
      </c>
      <c r="Y430" s="109" t="str">
        <f t="shared" si="764"/>
        <v>ERROR</v>
      </c>
      <c r="Z430" s="110" t="str">
        <f t="shared" si="765"/>
        <v>ERROR</v>
      </c>
      <c r="AA430" s="109" t="str">
        <f t="shared" si="766"/>
        <v>ERROR</v>
      </c>
      <c r="AB430" s="109" t="str">
        <f t="shared" si="767"/>
        <v>ERROR</v>
      </c>
      <c r="AC430" s="109" t="str">
        <f t="shared" si="768"/>
        <v>ERROR</v>
      </c>
      <c r="AD430" s="109" t="str">
        <f t="shared" si="769"/>
        <v>ERROR</v>
      </c>
      <c r="AE430" s="110" t="str">
        <f t="shared" si="770"/>
        <v>ERROR</v>
      </c>
      <c r="AF430" s="7" t="str">
        <f t="shared" si="771"/>
        <v/>
      </c>
      <c r="AG430" s="104" t="str">
        <f t="shared" si="772"/>
        <v/>
      </c>
      <c r="AH430" s="104" t="str">
        <f t="shared" si="773"/>
        <v/>
      </c>
      <c r="AI430" s="104" t="str">
        <f t="shared" si="774"/>
        <v/>
      </c>
      <c r="AJ430" s="114" t="str">
        <f>IF(AND(Q430&lt;&gt;"ERROR",UPPER('IP Rules'!D430)="GLOBAL",UPPER(N430)="ANY"),"All_IPs","")</f>
        <v/>
      </c>
      <c r="AK430" s="114" t="str">
        <f>IF(AND(Q430&lt;&gt;"ERROR",UPPER('IP Rules'!D430)="NATIONAL",UPPER(N430)="ANY"),"GRP_ALL_CNSP_SUBNETS","")</f>
        <v/>
      </c>
      <c r="AL430" s="104" t="str">
        <f>IF(LEN(TRIM(D430))=0,"",IF(AND(Q430&lt;&gt;"ERROR",UPPER('IP Rules'!H430)&lt;&gt;"ANY"),AI430&amp;N430&amp;"_"&amp;AG430,""))</f>
        <v/>
      </c>
      <c r="AM430" s="109" t="str">
        <f t="shared" si="775"/>
        <v>FAILED CHECKS</v>
      </c>
      <c r="AN430" s="2"/>
      <c r="AO430" s="62" t="str">
        <f t="shared" si="742"/>
        <v/>
      </c>
      <c r="AP430" s="26"/>
      <c r="AQ430" s="62" t="str">
        <f t="shared" si="776"/>
        <v/>
      </c>
      <c r="AR430" s="26"/>
      <c r="AS430" s="6">
        <f>'IP Rules'!F430</f>
        <v>0</v>
      </c>
      <c r="AT430" s="2"/>
      <c r="AU430" s="6">
        <f t="shared" si="777"/>
        <v>420</v>
      </c>
      <c r="AV430" s="2"/>
      <c r="AW430" s="46" t="str">
        <f>IF(ISBLANK('IP Rules'!L430),"",'IP Rules'!L430)</f>
        <v/>
      </c>
      <c r="AX430" s="2"/>
      <c r="AY430" s="52" t="str">
        <f t="shared" si="778"/>
        <v/>
      </c>
      <c r="AZ430" s="52" t="str">
        <f t="shared" si="779"/>
        <v/>
      </c>
      <c r="BA430" s="52" t="str">
        <f t="shared" si="780"/>
        <v/>
      </c>
      <c r="BB430" s="52" t="str">
        <f t="shared" si="781"/>
        <v/>
      </c>
      <c r="BC430" s="52" t="str">
        <f t="shared" si="782"/>
        <v/>
      </c>
      <c r="BD430" s="52" t="str">
        <f t="shared" si="783"/>
        <v/>
      </c>
      <c r="BE430" s="52" t="str">
        <f t="shared" si="784"/>
        <v/>
      </c>
      <c r="BF430" s="52" t="str">
        <f t="shared" si="785"/>
        <v/>
      </c>
      <c r="BG430" s="52" t="str">
        <f t="shared" si="786"/>
        <v/>
      </c>
      <c r="BH430" s="2"/>
      <c r="BI430" s="103" t="str">
        <f>IF(ISBLANK('IP Rules'!N430),"",'IP Rules'!N430)</f>
        <v/>
      </c>
      <c r="BJ430" s="110" t="str">
        <f t="shared" si="835"/>
        <v/>
      </c>
      <c r="BK430" s="109" t="str">
        <f t="shared" si="836"/>
        <v>MISSING</v>
      </c>
      <c r="BL430" s="109" t="str">
        <f t="shared" si="837"/>
        <v>MISSING</v>
      </c>
      <c r="BM430" s="109" t="str">
        <f t="shared" si="838"/>
        <v>MISSING</v>
      </c>
      <c r="BN430" s="110" t="str">
        <f t="shared" si="839"/>
        <v>ERROR</v>
      </c>
      <c r="BO430" s="111" t="str">
        <f t="shared" si="840"/>
        <v>ERROR</v>
      </c>
      <c r="BP430" s="111" t="str">
        <f t="shared" si="841"/>
        <v>ERROR</v>
      </c>
      <c r="BQ430" s="111" t="str">
        <f t="shared" si="842"/>
        <v>ERROR</v>
      </c>
      <c r="BR430" s="109" t="str">
        <f t="shared" si="843"/>
        <v>ERROR</v>
      </c>
      <c r="BS430" s="110" t="str">
        <f t="shared" si="844"/>
        <v>ERROR</v>
      </c>
      <c r="BT430" s="109" t="str">
        <f t="shared" si="787"/>
        <v>ERROR</v>
      </c>
      <c r="BU430" s="109" t="str">
        <f t="shared" si="788"/>
        <v>ERROR</v>
      </c>
      <c r="BV430" s="109" t="str">
        <f t="shared" si="789"/>
        <v>ERROR</v>
      </c>
      <c r="BW430" s="109" t="str">
        <f t="shared" si="790"/>
        <v>ERROR</v>
      </c>
      <c r="BX430" s="110" t="str">
        <f t="shared" si="845"/>
        <v>ERROR</v>
      </c>
      <c r="BY430" s="110" t="str">
        <f t="shared" si="833"/>
        <v/>
      </c>
      <c r="BZ430" s="117" t="str">
        <f t="shared" si="791"/>
        <v>OK</v>
      </c>
      <c r="CA430" s="104" t="str">
        <f t="shared" si="846"/>
        <v/>
      </c>
      <c r="CB430" s="104" t="str">
        <f t="shared" si="847"/>
        <v/>
      </c>
      <c r="CC430" s="104" t="str">
        <f t="shared" si="848"/>
        <v/>
      </c>
      <c r="CD430" s="109" t="str">
        <f t="shared" si="792"/>
        <v>FAILED CHECKS</v>
      </c>
      <c r="CE430" s="22"/>
      <c r="CF430" s="116" t="str">
        <f t="shared" si="849"/>
        <v>ERROR</v>
      </c>
      <c r="CG430" s="116" t="str">
        <f t="shared" si="850"/>
        <v>-</v>
      </c>
      <c r="CH430" s="116" t="str">
        <f t="shared" si="851"/>
        <v>-</v>
      </c>
      <c r="CI430" s="116" t="str">
        <f t="shared" si="852"/>
        <v>-</v>
      </c>
      <c r="CJ430" s="116">
        <f t="shared" si="793"/>
        <v>0</v>
      </c>
      <c r="CK430" s="116">
        <f t="shared" si="794"/>
        <v>0</v>
      </c>
      <c r="CL430" s="116">
        <f t="shared" si="795"/>
        <v>0</v>
      </c>
      <c r="CM430" s="116">
        <f t="shared" si="796"/>
        <v>0</v>
      </c>
      <c r="CN430" s="116">
        <f t="shared" si="797"/>
        <v>0</v>
      </c>
      <c r="CO430" s="116">
        <f t="shared" si="798"/>
        <v>0</v>
      </c>
      <c r="CP430" s="116">
        <f t="shared" si="799"/>
        <v>0</v>
      </c>
      <c r="CQ430" s="116">
        <f t="shared" si="800"/>
        <v>0</v>
      </c>
      <c r="CR430" s="116">
        <f t="shared" si="801"/>
        <v>0</v>
      </c>
      <c r="CS430" s="116">
        <f t="shared" si="802"/>
        <v>0</v>
      </c>
      <c r="CT430" s="116">
        <f t="shared" si="803"/>
        <v>0</v>
      </c>
      <c r="CU430" s="116">
        <f t="shared" si="804"/>
        <v>0</v>
      </c>
      <c r="CV430" s="116">
        <f t="shared" si="805"/>
        <v>0</v>
      </c>
      <c r="CW430" s="116">
        <f t="shared" si="806"/>
        <v>0</v>
      </c>
      <c r="CX430" s="116">
        <f t="shared" si="807"/>
        <v>0</v>
      </c>
      <c r="CY430" s="116">
        <f t="shared" si="808"/>
        <v>0</v>
      </c>
      <c r="CZ430" s="116">
        <f t="shared" si="809"/>
        <v>0</v>
      </c>
      <c r="DA430" s="116">
        <f t="shared" si="810"/>
        <v>0</v>
      </c>
      <c r="DB430" s="116">
        <f t="shared" si="811"/>
        <v>0</v>
      </c>
      <c r="DC430" s="116">
        <f t="shared" si="812"/>
        <v>0</v>
      </c>
      <c r="DD430" s="116">
        <f t="shared" si="813"/>
        <v>0</v>
      </c>
      <c r="DE430" s="116">
        <f t="shared" si="814"/>
        <v>0</v>
      </c>
      <c r="DF430" s="116">
        <f t="shared" si="815"/>
        <v>0</v>
      </c>
      <c r="DG430" s="116">
        <f t="shared" si="816"/>
        <v>0</v>
      </c>
      <c r="DH430" s="116">
        <f t="shared" si="817"/>
        <v>0</v>
      </c>
      <c r="DI430" s="116">
        <f t="shared" si="818"/>
        <v>0</v>
      </c>
      <c r="DJ430" s="116">
        <f t="shared" si="819"/>
        <v>0</v>
      </c>
      <c r="DK430" s="116">
        <f t="shared" si="820"/>
        <v>0</v>
      </c>
      <c r="DL430" s="116">
        <f t="shared" si="821"/>
        <v>0</v>
      </c>
      <c r="DM430" s="116">
        <f t="shared" si="822"/>
        <v>0</v>
      </c>
      <c r="DN430" s="116">
        <f t="shared" si="823"/>
        <v>0</v>
      </c>
      <c r="DO430" s="116">
        <f t="shared" si="824"/>
        <v>0</v>
      </c>
      <c r="DP430" s="116">
        <f t="shared" si="825"/>
        <v>0</v>
      </c>
      <c r="DQ430" s="116">
        <f t="shared" si="826"/>
        <v>0</v>
      </c>
      <c r="DR430" s="116">
        <f t="shared" si="827"/>
        <v>0</v>
      </c>
      <c r="DS430" s="116">
        <f t="shared" si="828"/>
        <v>0</v>
      </c>
      <c r="DT430" s="116">
        <f t="shared" si="834"/>
        <v>0</v>
      </c>
      <c r="DU430" s="116">
        <f t="shared" si="829"/>
        <v>0</v>
      </c>
      <c r="DV430" s="116">
        <f t="shared" si="853"/>
        <v>0</v>
      </c>
      <c r="DW430" s="116">
        <f t="shared" si="854"/>
        <v>0</v>
      </c>
      <c r="DX430" s="114" t="b">
        <f t="shared" si="743"/>
        <v>0</v>
      </c>
      <c r="DY430" s="116" t="str">
        <f t="shared" si="830"/>
        <v>FAILED CHECKS</v>
      </c>
      <c r="DZ430" s="2"/>
      <c r="EA430" s="105" t="str">
        <f t="shared" si="744"/>
        <v/>
      </c>
      <c r="EB430" s="2"/>
      <c r="EC430" s="105" t="str">
        <f t="shared" si="745"/>
        <v/>
      </c>
      <c r="ED430" s="2"/>
      <c r="EE430" s="105" t="str">
        <f t="shared" si="746"/>
        <v/>
      </c>
      <c r="EF430" s="2"/>
      <c r="EG430" s="6">
        <f t="shared" si="832"/>
        <v>420</v>
      </c>
      <c r="EH430" s="2"/>
      <c r="EI430" s="29" t="str">
        <f>IF(ISBLANK('IP Rules'!P430),"",'IP Rules'!P430)</f>
        <v/>
      </c>
      <c r="EJ430" s="2"/>
      <c r="EK430" s="29" t="str">
        <f>IF(ISBLANK('IP Rules'!R430),"",'IP Rules'!R430)</f>
        <v/>
      </c>
      <c r="EL430" s="2"/>
      <c r="EM430" s="29" t="str">
        <f>IF(ISBLANK('IP Rules'!T430),"",'IP Rules'!T430)</f>
        <v/>
      </c>
      <c r="EN430" s="2"/>
      <c r="EO430" s="7" t="str">
        <f t="shared" si="737"/>
        <v>NO</v>
      </c>
      <c r="EP430" s="7" t="str">
        <f t="shared" si="738"/>
        <v>NO</v>
      </c>
      <c r="EQ430" s="7" t="str">
        <f t="shared" si="739"/>
        <v/>
      </c>
      <c r="ER430" s="7" t="str">
        <f t="shared" si="740"/>
        <v/>
      </c>
      <c r="ES430" s="7" t="str">
        <f>IF(AND(ISNUMBER('IP Rules'!R430),'IP Rules'!R430&gt;=0,'IP Rules'!R430&lt;=65535),"GOOD","BAD")</f>
        <v>BAD</v>
      </c>
      <c r="ET430" s="7" t="str">
        <f>IF(OR(AND(ISNUMBER('IP Rules'!T430),'IP Rules'!T430&gt;=1,'IP Rules'!T430&lt;=65535,'IP Rules'!R430&lt;'IP Rules'!T430),'IP Rules'!T430=""),"GOOD","BAD")</f>
        <v>GOOD</v>
      </c>
      <c r="EU430" s="9" t="str">
        <f t="shared" si="741"/>
        <v/>
      </c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</row>
    <row r="431" spans="1:211" ht="15.75" thickBot="1">
      <c r="A431" s="2"/>
      <c r="B431" s="6">
        <f t="shared" si="831"/>
        <v>421</v>
      </c>
      <c r="C431" s="2"/>
      <c r="D431" s="48" t="str">
        <f>IF(ISBLANK('IP Rules'!H431),"",'IP Rules'!H431)</f>
        <v/>
      </c>
      <c r="E431" s="52" t="str">
        <f t="shared" si="747"/>
        <v/>
      </c>
      <c r="F431" s="52" t="str">
        <f t="shared" si="748"/>
        <v/>
      </c>
      <c r="G431" s="52" t="str">
        <f t="shared" si="749"/>
        <v/>
      </c>
      <c r="H431" s="52" t="str">
        <f t="shared" si="750"/>
        <v/>
      </c>
      <c r="I431" s="52" t="str">
        <f t="shared" si="751"/>
        <v/>
      </c>
      <c r="J431" s="52" t="str">
        <f t="shared" si="752"/>
        <v/>
      </c>
      <c r="K431" s="52" t="str">
        <f t="shared" si="753"/>
        <v/>
      </c>
      <c r="L431" s="52" t="str">
        <f t="shared" si="754"/>
        <v/>
      </c>
      <c r="M431" s="2"/>
      <c r="N431" s="52" t="str">
        <f t="shared" si="755"/>
        <v/>
      </c>
      <c r="O431" s="2"/>
      <c r="P431" s="103" t="str">
        <f>IF(UPPER('IP Rules'!H431)="ANY","",IF(LEN(TRIM('IP Rules'!J431))=0,"",'IP Rules'!J431))</f>
        <v/>
      </c>
      <c r="Q431" s="7" t="str">
        <f t="shared" si="756"/>
        <v/>
      </c>
      <c r="R431" s="109" t="str">
        <f t="shared" si="757"/>
        <v>MISSING</v>
      </c>
      <c r="S431" s="109" t="str">
        <f t="shared" si="758"/>
        <v>MISSING</v>
      </c>
      <c r="T431" s="109" t="str">
        <f t="shared" si="759"/>
        <v>MISSING</v>
      </c>
      <c r="U431" s="110" t="str">
        <f t="shared" si="760"/>
        <v>ERROR</v>
      </c>
      <c r="V431" s="111" t="str">
        <f t="shared" si="761"/>
        <v>ERROR</v>
      </c>
      <c r="W431" s="111" t="str">
        <f t="shared" si="762"/>
        <v>ERROR</v>
      </c>
      <c r="X431" s="111" t="str">
        <f t="shared" si="763"/>
        <v>ERROR</v>
      </c>
      <c r="Y431" s="109" t="str">
        <f t="shared" si="764"/>
        <v>ERROR</v>
      </c>
      <c r="Z431" s="110" t="str">
        <f t="shared" si="765"/>
        <v>ERROR</v>
      </c>
      <c r="AA431" s="109" t="str">
        <f t="shared" si="766"/>
        <v>ERROR</v>
      </c>
      <c r="AB431" s="109" t="str">
        <f t="shared" si="767"/>
        <v>ERROR</v>
      </c>
      <c r="AC431" s="109" t="str">
        <f t="shared" si="768"/>
        <v>ERROR</v>
      </c>
      <c r="AD431" s="109" t="str">
        <f t="shared" si="769"/>
        <v>ERROR</v>
      </c>
      <c r="AE431" s="110" t="str">
        <f t="shared" si="770"/>
        <v>ERROR</v>
      </c>
      <c r="AF431" s="7" t="str">
        <f t="shared" si="771"/>
        <v/>
      </c>
      <c r="AG431" s="104" t="str">
        <f t="shared" si="772"/>
        <v/>
      </c>
      <c r="AH431" s="104" t="str">
        <f t="shared" si="773"/>
        <v/>
      </c>
      <c r="AI431" s="104" t="str">
        <f t="shared" si="774"/>
        <v/>
      </c>
      <c r="AJ431" s="114" t="str">
        <f>IF(AND(Q431&lt;&gt;"ERROR",UPPER('IP Rules'!D431)="GLOBAL",UPPER(N431)="ANY"),"All_IPs","")</f>
        <v/>
      </c>
      <c r="AK431" s="114" t="str">
        <f>IF(AND(Q431&lt;&gt;"ERROR",UPPER('IP Rules'!D431)="NATIONAL",UPPER(N431)="ANY"),"GRP_ALL_CNSP_SUBNETS","")</f>
        <v/>
      </c>
      <c r="AL431" s="104" t="str">
        <f>IF(LEN(TRIM(D431))=0,"",IF(AND(Q431&lt;&gt;"ERROR",UPPER('IP Rules'!H431)&lt;&gt;"ANY"),AI431&amp;N431&amp;"_"&amp;AG431,""))</f>
        <v/>
      </c>
      <c r="AM431" s="109" t="str">
        <f t="shared" si="775"/>
        <v>FAILED CHECKS</v>
      </c>
      <c r="AN431" s="2"/>
      <c r="AO431" s="62" t="str">
        <f t="shared" si="742"/>
        <v/>
      </c>
      <c r="AP431" s="26"/>
      <c r="AQ431" s="62" t="str">
        <f t="shared" si="776"/>
        <v/>
      </c>
      <c r="AR431" s="26"/>
      <c r="AS431" s="6">
        <f>'IP Rules'!F431</f>
        <v>0</v>
      </c>
      <c r="AT431" s="2"/>
      <c r="AU431" s="6">
        <f t="shared" si="777"/>
        <v>421</v>
      </c>
      <c r="AV431" s="2"/>
      <c r="AW431" s="46" t="str">
        <f>IF(ISBLANK('IP Rules'!L431),"",'IP Rules'!L431)</f>
        <v/>
      </c>
      <c r="AX431" s="2"/>
      <c r="AY431" s="52" t="str">
        <f t="shared" si="778"/>
        <v/>
      </c>
      <c r="AZ431" s="52" t="str">
        <f t="shared" si="779"/>
        <v/>
      </c>
      <c r="BA431" s="52" t="str">
        <f t="shared" si="780"/>
        <v/>
      </c>
      <c r="BB431" s="52" t="str">
        <f t="shared" si="781"/>
        <v/>
      </c>
      <c r="BC431" s="52" t="str">
        <f t="shared" si="782"/>
        <v/>
      </c>
      <c r="BD431" s="52" t="str">
        <f t="shared" si="783"/>
        <v/>
      </c>
      <c r="BE431" s="52" t="str">
        <f t="shared" si="784"/>
        <v/>
      </c>
      <c r="BF431" s="52" t="str">
        <f t="shared" si="785"/>
        <v/>
      </c>
      <c r="BG431" s="52" t="str">
        <f t="shared" si="786"/>
        <v/>
      </c>
      <c r="BH431" s="2"/>
      <c r="BI431" s="103" t="str">
        <f>IF(ISBLANK('IP Rules'!N431),"",'IP Rules'!N431)</f>
        <v/>
      </c>
      <c r="BJ431" s="110" t="str">
        <f t="shared" si="835"/>
        <v/>
      </c>
      <c r="BK431" s="109" t="str">
        <f t="shared" si="836"/>
        <v>MISSING</v>
      </c>
      <c r="BL431" s="109" t="str">
        <f t="shared" si="837"/>
        <v>MISSING</v>
      </c>
      <c r="BM431" s="109" t="str">
        <f t="shared" si="838"/>
        <v>MISSING</v>
      </c>
      <c r="BN431" s="110" t="str">
        <f t="shared" si="839"/>
        <v>ERROR</v>
      </c>
      <c r="BO431" s="111" t="str">
        <f t="shared" si="840"/>
        <v>ERROR</v>
      </c>
      <c r="BP431" s="111" t="str">
        <f t="shared" si="841"/>
        <v>ERROR</v>
      </c>
      <c r="BQ431" s="111" t="str">
        <f t="shared" si="842"/>
        <v>ERROR</v>
      </c>
      <c r="BR431" s="109" t="str">
        <f t="shared" si="843"/>
        <v>ERROR</v>
      </c>
      <c r="BS431" s="110" t="str">
        <f t="shared" si="844"/>
        <v>ERROR</v>
      </c>
      <c r="BT431" s="109" t="str">
        <f t="shared" si="787"/>
        <v>ERROR</v>
      </c>
      <c r="BU431" s="109" t="str">
        <f t="shared" si="788"/>
        <v>ERROR</v>
      </c>
      <c r="BV431" s="109" t="str">
        <f t="shared" si="789"/>
        <v>ERROR</v>
      </c>
      <c r="BW431" s="109" t="str">
        <f t="shared" si="790"/>
        <v>ERROR</v>
      </c>
      <c r="BX431" s="110" t="str">
        <f t="shared" si="845"/>
        <v>ERROR</v>
      </c>
      <c r="BY431" s="110" t="str">
        <f t="shared" si="833"/>
        <v/>
      </c>
      <c r="BZ431" s="117" t="str">
        <f t="shared" si="791"/>
        <v>OK</v>
      </c>
      <c r="CA431" s="104" t="str">
        <f t="shared" si="846"/>
        <v/>
      </c>
      <c r="CB431" s="104" t="str">
        <f t="shared" si="847"/>
        <v/>
      </c>
      <c r="CC431" s="104" t="str">
        <f t="shared" si="848"/>
        <v/>
      </c>
      <c r="CD431" s="109" t="str">
        <f t="shared" si="792"/>
        <v>FAILED CHECKS</v>
      </c>
      <c r="CE431" s="22"/>
      <c r="CF431" s="116" t="str">
        <f t="shared" si="849"/>
        <v>ERROR</v>
      </c>
      <c r="CG431" s="116" t="str">
        <f t="shared" si="850"/>
        <v>-</v>
      </c>
      <c r="CH431" s="116" t="str">
        <f t="shared" si="851"/>
        <v>-</v>
      </c>
      <c r="CI431" s="116" t="str">
        <f t="shared" si="852"/>
        <v>-</v>
      </c>
      <c r="CJ431" s="116">
        <f t="shared" si="793"/>
        <v>0</v>
      </c>
      <c r="CK431" s="116">
        <f t="shared" si="794"/>
        <v>0</v>
      </c>
      <c r="CL431" s="116">
        <f t="shared" si="795"/>
        <v>0</v>
      </c>
      <c r="CM431" s="116">
        <f t="shared" si="796"/>
        <v>0</v>
      </c>
      <c r="CN431" s="116">
        <f t="shared" si="797"/>
        <v>0</v>
      </c>
      <c r="CO431" s="116">
        <f t="shared" si="798"/>
        <v>0</v>
      </c>
      <c r="CP431" s="116">
        <f t="shared" si="799"/>
        <v>0</v>
      </c>
      <c r="CQ431" s="116">
        <f t="shared" si="800"/>
        <v>0</v>
      </c>
      <c r="CR431" s="116">
        <f t="shared" si="801"/>
        <v>0</v>
      </c>
      <c r="CS431" s="116">
        <f t="shared" si="802"/>
        <v>0</v>
      </c>
      <c r="CT431" s="116">
        <f t="shared" si="803"/>
        <v>0</v>
      </c>
      <c r="CU431" s="116">
        <f t="shared" si="804"/>
        <v>0</v>
      </c>
      <c r="CV431" s="116">
        <f t="shared" si="805"/>
        <v>0</v>
      </c>
      <c r="CW431" s="116">
        <f t="shared" si="806"/>
        <v>0</v>
      </c>
      <c r="CX431" s="116">
        <f t="shared" si="807"/>
        <v>0</v>
      </c>
      <c r="CY431" s="116">
        <f t="shared" si="808"/>
        <v>0</v>
      </c>
      <c r="CZ431" s="116">
        <f t="shared" si="809"/>
        <v>0</v>
      </c>
      <c r="DA431" s="116">
        <f t="shared" si="810"/>
        <v>0</v>
      </c>
      <c r="DB431" s="116">
        <f t="shared" si="811"/>
        <v>0</v>
      </c>
      <c r="DC431" s="116">
        <f t="shared" si="812"/>
        <v>0</v>
      </c>
      <c r="DD431" s="116">
        <f t="shared" si="813"/>
        <v>0</v>
      </c>
      <c r="DE431" s="116">
        <f t="shared" si="814"/>
        <v>0</v>
      </c>
      <c r="DF431" s="116">
        <f t="shared" si="815"/>
        <v>0</v>
      </c>
      <c r="DG431" s="116">
        <f t="shared" si="816"/>
        <v>0</v>
      </c>
      <c r="DH431" s="116">
        <f t="shared" si="817"/>
        <v>0</v>
      </c>
      <c r="DI431" s="116">
        <f t="shared" si="818"/>
        <v>0</v>
      </c>
      <c r="DJ431" s="116">
        <f t="shared" si="819"/>
        <v>0</v>
      </c>
      <c r="DK431" s="116">
        <f t="shared" si="820"/>
        <v>0</v>
      </c>
      <c r="DL431" s="116">
        <f t="shared" si="821"/>
        <v>0</v>
      </c>
      <c r="DM431" s="116">
        <f t="shared" si="822"/>
        <v>0</v>
      </c>
      <c r="DN431" s="116">
        <f t="shared" si="823"/>
        <v>0</v>
      </c>
      <c r="DO431" s="116">
        <f t="shared" si="824"/>
        <v>0</v>
      </c>
      <c r="DP431" s="116">
        <f t="shared" si="825"/>
        <v>0</v>
      </c>
      <c r="DQ431" s="116">
        <f t="shared" si="826"/>
        <v>0</v>
      </c>
      <c r="DR431" s="116">
        <f t="shared" si="827"/>
        <v>0</v>
      </c>
      <c r="DS431" s="116">
        <f t="shared" si="828"/>
        <v>0</v>
      </c>
      <c r="DT431" s="116">
        <f t="shared" si="834"/>
        <v>0</v>
      </c>
      <c r="DU431" s="116">
        <f t="shared" si="829"/>
        <v>0</v>
      </c>
      <c r="DV431" s="116">
        <f t="shared" si="853"/>
        <v>0</v>
      </c>
      <c r="DW431" s="116">
        <f t="shared" si="854"/>
        <v>0</v>
      </c>
      <c r="DX431" s="114" t="b">
        <f t="shared" si="743"/>
        <v>0</v>
      </c>
      <c r="DY431" s="116" t="str">
        <f t="shared" si="830"/>
        <v>FAILED CHECKS</v>
      </c>
      <c r="DZ431" s="2"/>
      <c r="EA431" s="105" t="str">
        <f t="shared" si="744"/>
        <v/>
      </c>
      <c r="EB431" s="2"/>
      <c r="EC431" s="105" t="str">
        <f t="shared" si="745"/>
        <v/>
      </c>
      <c r="ED431" s="2"/>
      <c r="EE431" s="105" t="str">
        <f t="shared" si="746"/>
        <v/>
      </c>
      <c r="EF431" s="2"/>
      <c r="EG431" s="6">
        <f t="shared" si="832"/>
        <v>421</v>
      </c>
      <c r="EH431" s="2"/>
      <c r="EI431" s="29" t="str">
        <f>IF(ISBLANK('IP Rules'!P431),"",'IP Rules'!P431)</f>
        <v/>
      </c>
      <c r="EJ431" s="2"/>
      <c r="EK431" s="29" t="str">
        <f>IF(ISBLANK('IP Rules'!R431),"",'IP Rules'!R431)</f>
        <v/>
      </c>
      <c r="EL431" s="2"/>
      <c r="EM431" s="29" t="str">
        <f>IF(ISBLANK('IP Rules'!T431),"",'IP Rules'!T431)</f>
        <v/>
      </c>
      <c r="EN431" s="2"/>
      <c r="EO431" s="7" t="str">
        <f t="shared" si="737"/>
        <v>NO</v>
      </c>
      <c r="EP431" s="7" t="str">
        <f t="shared" si="738"/>
        <v>NO</v>
      </c>
      <c r="EQ431" s="7" t="str">
        <f t="shared" si="739"/>
        <v/>
      </c>
      <c r="ER431" s="7" t="str">
        <f t="shared" si="740"/>
        <v/>
      </c>
      <c r="ES431" s="7" t="str">
        <f>IF(AND(ISNUMBER('IP Rules'!R431),'IP Rules'!R431&gt;=0,'IP Rules'!R431&lt;=65535),"GOOD","BAD")</f>
        <v>BAD</v>
      </c>
      <c r="ET431" s="7" t="str">
        <f>IF(OR(AND(ISNUMBER('IP Rules'!T431),'IP Rules'!T431&gt;=1,'IP Rules'!T431&lt;=65535,'IP Rules'!R431&lt;'IP Rules'!T431),'IP Rules'!T431=""),"GOOD","BAD")</f>
        <v>GOOD</v>
      </c>
      <c r="EU431" s="9" t="str">
        <f t="shared" si="741"/>
        <v/>
      </c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</row>
    <row r="432" spans="1:211" ht="15.75" thickBot="1">
      <c r="A432" s="2"/>
      <c r="B432" s="6">
        <f t="shared" si="831"/>
        <v>422</v>
      </c>
      <c r="C432" s="2"/>
      <c r="D432" s="48" t="str">
        <f>IF(ISBLANK('IP Rules'!H432),"",'IP Rules'!H432)</f>
        <v/>
      </c>
      <c r="E432" s="52" t="str">
        <f t="shared" si="747"/>
        <v/>
      </c>
      <c r="F432" s="52" t="str">
        <f t="shared" si="748"/>
        <v/>
      </c>
      <c r="G432" s="52" t="str">
        <f t="shared" si="749"/>
        <v/>
      </c>
      <c r="H432" s="52" t="str">
        <f t="shared" si="750"/>
        <v/>
      </c>
      <c r="I432" s="52" t="str">
        <f t="shared" si="751"/>
        <v/>
      </c>
      <c r="J432" s="52" t="str">
        <f t="shared" si="752"/>
        <v/>
      </c>
      <c r="K432" s="52" t="str">
        <f t="shared" si="753"/>
        <v/>
      </c>
      <c r="L432" s="52" t="str">
        <f t="shared" si="754"/>
        <v/>
      </c>
      <c r="M432" s="2"/>
      <c r="N432" s="52" t="str">
        <f t="shared" si="755"/>
        <v/>
      </c>
      <c r="O432" s="2"/>
      <c r="P432" s="103" t="str">
        <f>IF(UPPER('IP Rules'!H432)="ANY","",IF(LEN(TRIM('IP Rules'!J432))=0,"",'IP Rules'!J432))</f>
        <v/>
      </c>
      <c r="Q432" s="7" t="str">
        <f t="shared" si="756"/>
        <v/>
      </c>
      <c r="R432" s="109" t="str">
        <f t="shared" si="757"/>
        <v>MISSING</v>
      </c>
      <c r="S432" s="109" t="str">
        <f t="shared" si="758"/>
        <v>MISSING</v>
      </c>
      <c r="T432" s="109" t="str">
        <f t="shared" si="759"/>
        <v>MISSING</v>
      </c>
      <c r="U432" s="110" t="str">
        <f t="shared" si="760"/>
        <v>ERROR</v>
      </c>
      <c r="V432" s="111" t="str">
        <f t="shared" si="761"/>
        <v>ERROR</v>
      </c>
      <c r="W432" s="111" t="str">
        <f t="shared" si="762"/>
        <v>ERROR</v>
      </c>
      <c r="X432" s="111" t="str">
        <f t="shared" si="763"/>
        <v>ERROR</v>
      </c>
      <c r="Y432" s="109" t="str">
        <f t="shared" si="764"/>
        <v>ERROR</v>
      </c>
      <c r="Z432" s="110" t="str">
        <f t="shared" si="765"/>
        <v>ERROR</v>
      </c>
      <c r="AA432" s="109" t="str">
        <f t="shared" si="766"/>
        <v>ERROR</v>
      </c>
      <c r="AB432" s="109" t="str">
        <f t="shared" si="767"/>
        <v>ERROR</v>
      </c>
      <c r="AC432" s="109" t="str">
        <f t="shared" si="768"/>
        <v>ERROR</v>
      </c>
      <c r="AD432" s="109" t="str">
        <f t="shared" si="769"/>
        <v>ERROR</v>
      </c>
      <c r="AE432" s="110" t="str">
        <f t="shared" si="770"/>
        <v>ERROR</v>
      </c>
      <c r="AF432" s="7" t="str">
        <f t="shared" si="771"/>
        <v/>
      </c>
      <c r="AG432" s="104" t="str">
        <f t="shared" si="772"/>
        <v/>
      </c>
      <c r="AH432" s="104" t="str">
        <f t="shared" si="773"/>
        <v/>
      </c>
      <c r="AI432" s="104" t="str">
        <f t="shared" si="774"/>
        <v/>
      </c>
      <c r="AJ432" s="114" t="str">
        <f>IF(AND(Q432&lt;&gt;"ERROR",UPPER('IP Rules'!D432)="GLOBAL",UPPER(N432)="ANY"),"All_IPs","")</f>
        <v/>
      </c>
      <c r="AK432" s="114" t="str">
        <f>IF(AND(Q432&lt;&gt;"ERROR",UPPER('IP Rules'!D432)="NATIONAL",UPPER(N432)="ANY"),"GRP_ALL_CNSP_SUBNETS","")</f>
        <v/>
      </c>
      <c r="AL432" s="104" t="str">
        <f>IF(LEN(TRIM(D432))=0,"",IF(AND(Q432&lt;&gt;"ERROR",UPPER('IP Rules'!H432)&lt;&gt;"ANY"),AI432&amp;N432&amp;"_"&amp;AG432,""))</f>
        <v/>
      </c>
      <c r="AM432" s="109" t="str">
        <f t="shared" si="775"/>
        <v>FAILED CHECKS</v>
      </c>
      <c r="AN432" s="2"/>
      <c r="AO432" s="62" t="str">
        <f t="shared" si="742"/>
        <v/>
      </c>
      <c r="AP432" s="26"/>
      <c r="AQ432" s="62" t="str">
        <f t="shared" si="776"/>
        <v/>
      </c>
      <c r="AR432" s="26"/>
      <c r="AS432" s="6">
        <f>'IP Rules'!F432</f>
        <v>0</v>
      </c>
      <c r="AT432" s="2"/>
      <c r="AU432" s="6">
        <f t="shared" si="777"/>
        <v>422</v>
      </c>
      <c r="AV432" s="2"/>
      <c r="AW432" s="46" t="str">
        <f>IF(ISBLANK('IP Rules'!L432),"",'IP Rules'!L432)</f>
        <v/>
      </c>
      <c r="AX432" s="2"/>
      <c r="AY432" s="52" t="str">
        <f t="shared" si="778"/>
        <v/>
      </c>
      <c r="AZ432" s="52" t="str">
        <f t="shared" si="779"/>
        <v/>
      </c>
      <c r="BA432" s="52" t="str">
        <f t="shared" si="780"/>
        <v/>
      </c>
      <c r="BB432" s="52" t="str">
        <f t="shared" si="781"/>
        <v/>
      </c>
      <c r="BC432" s="52" t="str">
        <f t="shared" si="782"/>
        <v/>
      </c>
      <c r="BD432" s="52" t="str">
        <f t="shared" si="783"/>
        <v/>
      </c>
      <c r="BE432" s="52" t="str">
        <f t="shared" si="784"/>
        <v/>
      </c>
      <c r="BF432" s="52" t="str">
        <f t="shared" si="785"/>
        <v/>
      </c>
      <c r="BG432" s="52" t="str">
        <f t="shared" si="786"/>
        <v/>
      </c>
      <c r="BH432" s="2"/>
      <c r="BI432" s="103" t="str">
        <f>IF(ISBLANK('IP Rules'!N432),"",'IP Rules'!N432)</f>
        <v/>
      </c>
      <c r="BJ432" s="110" t="str">
        <f t="shared" si="835"/>
        <v/>
      </c>
      <c r="BK432" s="109" t="str">
        <f t="shared" si="836"/>
        <v>MISSING</v>
      </c>
      <c r="BL432" s="109" t="str">
        <f t="shared" si="837"/>
        <v>MISSING</v>
      </c>
      <c r="BM432" s="109" t="str">
        <f t="shared" si="838"/>
        <v>MISSING</v>
      </c>
      <c r="BN432" s="110" t="str">
        <f t="shared" si="839"/>
        <v>ERROR</v>
      </c>
      <c r="BO432" s="111" t="str">
        <f t="shared" si="840"/>
        <v>ERROR</v>
      </c>
      <c r="BP432" s="111" t="str">
        <f t="shared" si="841"/>
        <v>ERROR</v>
      </c>
      <c r="BQ432" s="111" t="str">
        <f t="shared" si="842"/>
        <v>ERROR</v>
      </c>
      <c r="BR432" s="109" t="str">
        <f t="shared" si="843"/>
        <v>ERROR</v>
      </c>
      <c r="BS432" s="110" t="str">
        <f t="shared" si="844"/>
        <v>ERROR</v>
      </c>
      <c r="BT432" s="109" t="str">
        <f t="shared" si="787"/>
        <v>ERROR</v>
      </c>
      <c r="BU432" s="109" t="str">
        <f t="shared" si="788"/>
        <v>ERROR</v>
      </c>
      <c r="BV432" s="109" t="str">
        <f t="shared" si="789"/>
        <v>ERROR</v>
      </c>
      <c r="BW432" s="109" t="str">
        <f t="shared" si="790"/>
        <v>ERROR</v>
      </c>
      <c r="BX432" s="110" t="str">
        <f t="shared" si="845"/>
        <v>ERROR</v>
      </c>
      <c r="BY432" s="110" t="str">
        <f t="shared" si="833"/>
        <v/>
      </c>
      <c r="BZ432" s="117" t="str">
        <f t="shared" si="791"/>
        <v>OK</v>
      </c>
      <c r="CA432" s="104" t="str">
        <f t="shared" si="846"/>
        <v/>
      </c>
      <c r="CB432" s="104" t="str">
        <f t="shared" si="847"/>
        <v/>
      </c>
      <c r="CC432" s="104" t="str">
        <f t="shared" si="848"/>
        <v/>
      </c>
      <c r="CD432" s="109" t="str">
        <f t="shared" si="792"/>
        <v>FAILED CHECKS</v>
      </c>
      <c r="CE432" s="22"/>
      <c r="CF432" s="116" t="str">
        <f t="shared" si="849"/>
        <v>ERROR</v>
      </c>
      <c r="CG432" s="116" t="str">
        <f t="shared" si="850"/>
        <v>-</v>
      </c>
      <c r="CH432" s="116" t="str">
        <f t="shared" si="851"/>
        <v>-</v>
      </c>
      <c r="CI432" s="116" t="str">
        <f t="shared" si="852"/>
        <v>-</v>
      </c>
      <c r="CJ432" s="116">
        <f t="shared" si="793"/>
        <v>0</v>
      </c>
      <c r="CK432" s="116">
        <f t="shared" si="794"/>
        <v>0</v>
      </c>
      <c r="CL432" s="116">
        <f t="shared" si="795"/>
        <v>0</v>
      </c>
      <c r="CM432" s="116">
        <f t="shared" si="796"/>
        <v>0</v>
      </c>
      <c r="CN432" s="116">
        <f t="shared" si="797"/>
        <v>0</v>
      </c>
      <c r="CO432" s="116">
        <f t="shared" si="798"/>
        <v>0</v>
      </c>
      <c r="CP432" s="116">
        <f t="shared" si="799"/>
        <v>0</v>
      </c>
      <c r="CQ432" s="116">
        <f t="shared" si="800"/>
        <v>0</v>
      </c>
      <c r="CR432" s="116">
        <f t="shared" si="801"/>
        <v>0</v>
      </c>
      <c r="CS432" s="116">
        <f t="shared" si="802"/>
        <v>0</v>
      </c>
      <c r="CT432" s="116">
        <f t="shared" si="803"/>
        <v>0</v>
      </c>
      <c r="CU432" s="116">
        <f t="shared" si="804"/>
        <v>0</v>
      </c>
      <c r="CV432" s="116">
        <f t="shared" si="805"/>
        <v>0</v>
      </c>
      <c r="CW432" s="116">
        <f t="shared" si="806"/>
        <v>0</v>
      </c>
      <c r="CX432" s="116">
        <f t="shared" si="807"/>
        <v>0</v>
      </c>
      <c r="CY432" s="116">
        <f t="shared" si="808"/>
        <v>0</v>
      </c>
      <c r="CZ432" s="116">
        <f t="shared" si="809"/>
        <v>0</v>
      </c>
      <c r="DA432" s="116">
        <f t="shared" si="810"/>
        <v>0</v>
      </c>
      <c r="DB432" s="116">
        <f t="shared" si="811"/>
        <v>0</v>
      </c>
      <c r="DC432" s="116">
        <f t="shared" si="812"/>
        <v>0</v>
      </c>
      <c r="DD432" s="116">
        <f t="shared" si="813"/>
        <v>0</v>
      </c>
      <c r="DE432" s="116">
        <f t="shared" si="814"/>
        <v>0</v>
      </c>
      <c r="DF432" s="116">
        <f t="shared" si="815"/>
        <v>0</v>
      </c>
      <c r="DG432" s="116">
        <f t="shared" si="816"/>
        <v>0</v>
      </c>
      <c r="DH432" s="116">
        <f t="shared" si="817"/>
        <v>0</v>
      </c>
      <c r="DI432" s="116">
        <f t="shared" si="818"/>
        <v>0</v>
      </c>
      <c r="DJ432" s="116">
        <f t="shared" si="819"/>
        <v>0</v>
      </c>
      <c r="DK432" s="116">
        <f t="shared" si="820"/>
        <v>0</v>
      </c>
      <c r="DL432" s="116">
        <f t="shared" si="821"/>
        <v>0</v>
      </c>
      <c r="DM432" s="116">
        <f t="shared" si="822"/>
        <v>0</v>
      </c>
      <c r="DN432" s="116">
        <f t="shared" si="823"/>
        <v>0</v>
      </c>
      <c r="DO432" s="116">
        <f t="shared" si="824"/>
        <v>0</v>
      </c>
      <c r="DP432" s="116">
        <f t="shared" si="825"/>
        <v>0</v>
      </c>
      <c r="DQ432" s="116">
        <f t="shared" si="826"/>
        <v>0</v>
      </c>
      <c r="DR432" s="116">
        <f t="shared" si="827"/>
        <v>0</v>
      </c>
      <c r="DS432" s="116">
        <f t="shared" si="828"/>
        <v>0</v>
      </c>
      <c r="DT432" s="116">
        <f t="shared" si="834"/>
        <v>0</v>
      </c>
      <c r="DU432" s="116">
        <f t="shared" si="829"/>
        <v>0</v>
      </c>
      <c r="DV432" s="116">
        <f t="shared" si="853"/>
        <v>0</v>
      </c>
      <c r="DW432" s="116">
        <f t="shared" si="854"/>
        <v>0</v>
      </c>
      <c r="DX432" s="114" t="b">
        <f t="shared" si="743"/>
        <v>0</v>
      </c>
      <c r="DY432" s="116" t="str">
        <f t="shared" si="830"/>
        <v>FAILED CHECKS</v>
      </c>
      <c r="DZ432" s="2"/>
      <c r="EA432" s="105" t="str">
        <f t="shared" si="744"/>
        <v/>
      </c>
      <c r="EB432" s="2"/>
      <c r="EC432" s="105" t="str">
        <f t="shared" si="745"/>
        <v/>
      </c>
      <c r="ED432" s="2"/>
      <c r="EE432" s="105" t="str">
        <f t="shared" si="746"/>
        <v/>
      </c>
      <c r="EF432" s="2"/>
      <c r="EG432" s="6">
        <f t="shared" si="832"/>
        <v>422</v>
      </c>
      <c r="EH432" s="2"/>
      <c r="EI432" s="29" t="str">
        <f>IF(ISBLANK('IP Rules'!P432),"",'IP Rules'!P432)</f>
        <v/>
      </c>
      <c r="EJ432" s="2"/>
      <c r="EK432" s="29" t="str">
        <f>IF(ISBLANK('IP Rules'!R432),"",'IP Rules'!R432)</f>
        <v/>
      </c>
      <c r="EL432" s="2"/>
      <c r="EM432" s="29" t="str">
        <f>IF(ISBLANK('IP Rules'!T432),"",'IP Rules'!T432)</f>
        <v/>
      </c>
      <c r="EN432" s="2"/>
      <c r="EO432" s="7" t="str">
        <f t="shared" si="737"/>
        <v>NO</v>
      </c>
      <c r="EP432" s="7" t="str">
        <f t="shared" si="738"/>
        <v>NO</v>
      </c>
      <c r="EQ432" s="7" t="str">
        <f t="shared" si="739"/>
        <v/>
      </c>
      <c r="ER432" s="7" t="str">
        <f t="shared" si="740"/>
        <v/>
      </c>
      <c r="ES432" s="7" t="str">
        <f>IF(AND(ISNUMBER('IP Rules'!R432),'IP Rules'!R432&gt;=0,'IP Rules'!R432&lt;=65535),"GOOD","BAD")</f>
        <v>BAD</v>
      </c>
      <c r="ET432" s="7" t="str">
        <f>IF(OR(AND(ISNUMBER('IP Rules'!T432),'IP Rules'!T432&gt;=1,'IP Rules'!T432&lt;=65535,'IP Rules'!R432&lt;'IP Rules'!T432),'IP Rules'!T432=""),"GOOD","BAD")</f>
        <v>GOOD</v>
      </c>
      <c r="EU432" s="9" t="str">
        <f t="shared" si="741"/>
        <v/>
      </c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</row>
    <row r="433" spans="1:211" ht="15.75" thickBot="1">
      <c r="A433" s="2"/>
      <c r="B433" s="6">
        <f t="shared" si="831"/>
        <v>423</v>
      </c>
      <c r="C433" s="2"/>
      <c r="D433" s="48" t="str">
        <f>IF(ISBLANK('IP Rules'!H433),"",'IP Rules'!H433)</f>
        <v/>
      </c>
      <c r="E433" s="52" t="str">
        <f t="shared" si="747"/>
        <v/>
      </c>
      <c r="F433" s="52" t="str">
        <f t="shared" si="748"/>
        <v/>
      </c>
      <c r="G433" s="52" t="str">
        <f t="shared" si="749"/>
        <v/>
      </c>
      <c r="H433" s="52" t="str">
        <f t="shared" si="750"/>
        <v/>
      </c>
      <c r="I433" s="52" t="str">
        <f t="shared" si="751"/>
        <v/>
      </c>
      <c r="J433" s="52" t="str">
        <f t="shared" si="752"/>
        <v/>
      </c>
      <c r="K433" s="52" t="str">
        <f t="shared" si="753"/>
        <v/>
      </c>
      <c r="L433" s="52" t="str">
        <f t="shared" si="754"/>
        <v/>
      </c>
      <c r="M433" s="2"/>
      <c r="N433" s="52" t="str">
        <f t="shared" si="755"/>
        <v/>
      </c>
      <c r="O433" s="2"/>
      <c r="P433" s="103" t="str">
        <f>IF(UPPER('IP Rules'!H433)="ANY","",IF(LEN(TRIM('IP Rules'!J433))=0,"",'IP Rules'!J433))</f>
        <v/>
      </c>
      <c r="Q433" s="7" t="str">
        <f t="shared" si="756"/>
        <v/>
      </c>
      <c r="R433" s="109" t="str">
        <f t="shared" si="757"/>
        <v>MISSING</v>
      </c>
      <c r="S433" s="109" t="str">
        <f t="shared" si="758"/>
        <v>MISSING</v>
      </c>
      <c r="T433" s="109" t="str">
        <f t="shared" si="759"/>
        <v>MISSING</v>
      </c>
      <c r="U433" s="110" t="str">
        <f t="shared" si="760"/>
        <v>ERROR</v>
      </c>
      <c r="V433" s="111" t="str">
        <f t="shared" si="761"/>
        <v>ERROR</v>
      </c>
      <c r="W433" s="111" t="str">
        <f t="shared" si="762"/>
        <v>ERROR</v>
      </c>
      <c r="X433" s="111" t="str">
        <f t="shared" si="763"/>
        <v>ERROR</v>
      </c>
      <c r="Y433" s="109" t="str">
        <f t="shared" si="764"/>
        <v>ERROR</v>
      </c>
      <c r="Z433" s="110" t="str">
        <f t="shared" si="765"/>
        <v>ERROR</v>
      </c>
      <c r="AA433" s="109" t="str">
        <f t="shared" si="766"/>
        <v>ERROR</v>
      </c>
      <c r="AB433" s="109" t="str">
        <f t="shared" si="767"/>
        <v>ERROR</v>
      </c>
      <c r="AC433" s="109" t="str">
        <f t="shared" si="768"/>
        <v>ERROR</v>
      </c>
      <c r="AD433" s="109" t="str">
        <f t="shared" si="769"/>
        <v>ERROR</v>
      </c>
      <c r="AE433" s="110" t="str">
        <f t="shared" si="770"/>
        <v>ERROR</v>
      </c>
      <c r="AF433" s="7" t="str">
        <f t="shared" si="771"/>
        <v/>
      </c>
      <c r="AG433" s="104" t="str">
        <f t="shared" si="772"/>
        <v/>
      </c>
      <c r="AH433" s="104" t="str">
        <f t="shared" si="773"/>
        <v/>
      </c>
      <c r="AI433" s="104" t="str">
        <f t="shared" si="774"/>
        <v/>
      </c>
      <c r="AJ433" s="114" t="str">
        <f>IF(AND(Q433&lt;&gt;"ERROR",UPPER('IP Rules'!D433)="GLOBAL",UPPER(N433)="ANY"),"All_IPs","")</f>
        <v/>
      </c>
      <c r="AK433" s="114" t="str">
        <f>IF(AND(Q433&lt;&gt;"ERROR",UPPER('IP Rules'!D433)="NATIONAL",UPPER(N433)="ANY"),"GRP_ALL_CNSP_SUBNETS","")</f>
        <v/>
      </c>
      <c r="AL433" s="104" t="str">
        <f>IF(LEN(TRIM(D433))=0,"",IF(AND(Q433&lt;&gt;"ERROR",UPPER('IP Rules'!H433)&lt;&gt;"ANY"),AI433&amp;N433&amp;"_"&amp;AG433,""))</f>
        <v/>
      </c>
      <c r="AM433" s="109" t="str">
        <f t="shared" si="775"/>
        <v>FAILED CHECKS</v>
      </c>
      <c r="AN433" s="2"/>
      <c r="AO433" s="62" t="str">
        <f t="shared" si="742"/>
        <v/>
      </c>
      <c r="AP433" s="26"/>
      <c r="AQ433" s="62" t="str">
        <f t="shared" si="776"/>
        <v/>
      </c>
      <c r="AR433" s="26"/>
      <c r="AS433" s="6">
        <f>'IP Rules'!F433</f>
        <v>0</v>
      </c>
      <c r="AT433" s="2"/>
      <c r="AU433" s="6">
        <f t="shared" si="777"/>
        <v>423</v>
      </c>
      <c r="AV433" s="2"/>
      <c r="AW433" s="46" t="str">
        <f>IF(ISBLANK('IP Rules'!L433),"",'IP Rules'!L433)</f>
        <v/>
      </c>
      <c r="AX433" s="2"/>
      <c r="AY433" s="52" t="str">
        <f t="shared" si="778"/>
        <v/>
      </c>
      <c r="AZ433" s="52" t="str">
        <f t="shared" si="779"/>
        <v/>
      </c>
      <c r="BA433" s="52" t="str">
        <f t="shared" si="780"/>
        <v/>
      </c>
      <c r="BB433" s="52" t="str">
        <f t="shared" si="781"/>
        <v/>
      </c>
      <c r="BC433" s="52" t="str">
        <f t="shared" si="782"/>
        <v/>
      </c>
      <c r="BD433" s="52" t="str">
        <f t="shared" si="783"/>
        <v/>
      </c>
      <c r="BE433" s="52" t="str">
        <f t="shared" si="784"/>
        <v/>
      </c>
      <c r="BF433" s="52" t="str">
        <f t="shared" si="785"/>
        <v/>
      </c>
      <c r="BG433" s="52" t="str">
        <f t="shared" si="786"/>
        <v/>
      </c>
      <c r="BH433" s="2"/>
      <c r="BI433" s="103" t="str">
        <f>IF(ISBLANK('IP Rules'!N433),"",'IP Rules'!N433)</f>
        <v/>
      </c>
      <c r="BJ433" s="110" t="str">
        <f t="shared" si="835"/>
        <v/>
      </c>
      <c r="BK433" s="109" t="str">
        <f t="shared" si="836"/>
        <v>MISSING</v>
      </c>
      <c r="BL433" s="109" t="str">
        <f t="shared" si="837"/>
        <v>MISSING</v>
      </c>
      <c r="BM433" s="109" t="str">
        <f t="shared" si="838"/>
        <v>MISSING</v>
      </c>
      <c r="BN433" s="110" t="str">
        <f t="shared" si="839"/>
        <v>ERROR</v>
      </c>
      <c r="BO433" s="111" t="str">
        <f t="shared" si="840"/>
        <v>ERROR</v>
      </c>
      <c r="BP433" s="111" t="str">
        <f t="shared" si="841"/>
        <v>ERROR</v>
      </c>
      <c r="BQ433" s="111" t="str">
        <f t="shared" si="842"/>
        <v>ERROR</v>
      </c>
      <c r="BR433" s="109" t="str">
        <f t="shared" si="843"/>
        <v>ERROR</v>
      </c>
      <c r="BS433" s="110" t="str">
        <f t="shared" si="844"/>
        <v>ERROR</v>
      </c>
      <c r="BT433" s="109" t="str">
        <f t="shared" si="787"/>
        <v>ERROR</v>
      </c>
      <c r="BU433" s="109" t="str">
        <f t="shared" si="788"/>
        <v>ERROR</v>
      </c>
      <c r="BV433" s="109" t="str">
        <f t="shared" si="789"/>
        <v>ERROR</v>
      </c>
      <c r="BW433" s="109" t="str">
        <f t="shared" si="790"/>
        <v>ERROR</v>
      </c>
      <c r="BX433" s="110" t="str">
        <f t="shared" si="845"/>
        <v>ERROR</v>
      </c>
      <c r="BY433" s="110" t="str">
        <f t="shared" si="833"/>
        <v/>
      </c>
      <c r="BZ433" s="117" t="str">
        <f t="shared" si="791"/>
        <v>OK</v>
      </c>
      <c r="CA433" s="104" t="str">
        <f t="shared" si="846"/>
        <v/>
      </c>
      <c r="CB433" s="104" t="str">
        <f t="shared" si="847"/>
        <v/>
      </c>
      <c r="CC433" s="104" t="str">
        <f t="shared" si="848"/>
        <v/>
      </c>
      <c r="CD433" s="109" t="str">
        <f t="shared" si="792"/>
        <v>FAILED CHECKS</v>
      </c>
      <c r="CE433" s="22"/>
      <c r="CF433" s="116" t="str">
        <f t="shared" si="849"/>
        <v>ERROR</v>
      </c>
      <c r="CG433" s="116" t="str">
        <f t="shared" si="850"/>
        <v>-</v>
      </c>
      <c r="CH433" s="116" t="str">
        <f t="shared" si="851"/>
        <v>-</v>
      </c>
      <c r="CI433" s="116" t="str">
        <f t="shared" si="852"/>
        <v>-</v>
      </c>
      <c r="CJ433" s="116">
        <f t="shared" si="793"/>
        <v>0</v>
      </c>
      <c r="CK433" s="116">
        <f t="shared" si="794"/>
        <v>0</v>
      </c>
      <c r="CL433" s="116">
        <f t="shared" si="795"/>
        <v>0</v>
      </c>
      <c r="CM433" s="116">
        <f t="shared" si="796"/>
        <v>0</v>
      </c>
      <c r="CN433" s="116">
        <f t="shared" si="797"/>
        <v>0</v>
      </c>
      <c r="CO433" s="116">
        <f t="shared" si="798"/>
        <v>0</v>
      </c>
      <c r="CP433" s="116">
        <f t="shared" si="799"/>
        <v>0</v>
      </c>
      <c r="CQ433" s="116">
        <f t="shared" si="800"/>
        <v>0</v>
      </c>
      <c r="CR433" s="116">
        <f t="shared" si="801"/>
        <v>0</v>
      </c>
      <c r="CS433" s="116">
        <f t="shared" si="802"/>
        <v>0</v>
      </c>
      <c r="CT433" s="116">
        <f t="shared" si="803"/>
        <v>0</v>
      </c>
      <c r="CU433" s="116">
        <f t="shared" si="804"/>
        <v>0</v>
      </c>
      <c r="CV433" s="116">
        <f t="shared" si="805"/>
        <v>0</v>
      </c>
      <c r="CW433" s="116">
        <f t="shared" si="806"/>
        <v>0</v>
      </c>
      <c r="CX433" s="116">
        <f t="shared" si="807"/>
        <v>0</v>
      </c>
      <c r="CY433" s="116">
        <f t="shared" si="808"/>
        <v>0</v>
      </c>
      <c r="CZ433" s="116">
        <f t="shared" si="809"/>
        <v>0</v>
      </c>
      <c r="DA433" s="116">
        <f t="shared" si="810"/>
        <v>0</v>
      </c>
      <c r="DB433" s="116">
        <f t="shared" si="811"/>
        <v>0</v>
      </c>
      <c r="DC433" s="116">
        <f t="shared" si="812"/>
        <v>0</v>
      </c>
      <c r="DD433" s="116">
        <f t="shared" si="813"/>
        <v>0</v>
      </c>
      <c r="DE433" s="116">
        <f t="shared" si="814"/>
        <v>0</v>
      </c>
      <c r="DF433" s="116">
        <f t="shared" si="815"/>
        <v>0</v>
      </c>
      <c r="DG433" s="116">
        <f t="shared" si="816"/>
        <v>0</v>
      </c>
      <c r="DH433" s="116">
        <f t="shared" si="817"/>
        <v>0</v>
      </c>
      <c r="DI433" s="116">
        <f t="shared" si="818"/>
        <v>0</v>
      </c>
      <c r="DJ433" s="116">
        <f t="shared" si="819"/>
        <v>0</v>
      </c>
      <c r="DK433" s="116">
        <f t="shared" si="820"/>
        <v>0</v>
      </c>
      <c r="DL433" s="116">
        <f t="shared" si="821"/>
        <v>0</v>
      </c>
      <c r="DM433" s="116">
        <f t="shared" si="822"/>
        <v>0</v>
      </c>
      <c r="DN433" s="116">
        <f t="shared" si="823"/>
        <v>0</v>
      </c>
      <c r="DO433" s="116">
        <f t="shared" si="824"/>
        <v>0</v>
      </c>
      <c r="DP433" s="116">
        <f t="shared" si="825"/>
        <v>0</v>
      </c>
      <c r="DQ433" s="116">
        <f t="shared" si="826"/>
        <v>0</v>
      </c>
      <c r="DR433" s="116">
        <f t="shared" si="827"/>
        <v>0</v>
      </c>
      <c r="DS433" s="116">
        <f t="shared" si="828"/>
        <v>0</v>
      </c>
      <c r="DT433" s="116">
        <f t="shared" si="834"/>
        <v>0</v>
      </c>
      <c r="DU433" s="116">
        <f t="shared" si="829"/>
        <v>0</v>
      </c>
      <c r="DV433" s="116">
        <f t="shared" si="853"/>
        <v>0</v>
      </c>
      <c r="DW433" s="116">
        <f t="shared" si="854"/>
        <v>0</v>
      </c>
      <c r="DX433" s="114" t="b">
        <f t="shared" si="743"/>
        <v>0</v>
      </c>
      <c r="DY433" s="116" t="str">
        <f t="shared" si="830"/>
        <v>FAILED CHECKS</v>
      </c>
      <c r="DZ433" s="2"/>
      <c r="EA433" s="105" t="str">
        <f t="shared" si="744"/>
        <v/>
      </c>
      <c r="EB433" s="2"/>
      <c r="EC433" s="105" t="str">
        <f t="shared" si="745"/>
        <v/>
      </c>
      <c r="ED433" s="2"/>
      <c r="EE433" s="105" t="str">
        <f t="shared" si="746"/>
        <v/>
      </c>
      <c r="EF433" s="2"/>
      <c r="EG433" s="6">
        <f t="shared" si="832"/>
        <v>423</v>
      </c>
      <c r="EH433" s="2"/>
      <c r="EI433" s="29" t="str">
        <f>IF(ISBLANK('IP Rules'!P433),"",'IP Rules'!P433)</f>
        <v/>
      </c>
      <c r="EJ433" s="2"/>
      <c r="EK433" s="29" t="str">
        <f>IF(ISBLANK('IP Rules'!R433),"",'IP Rules'!R433)</f>
        <v/>
      </c>
      <c r="EL433" s="2"/>
      <c r="EM433" s="29" t="str">
        <f>IF(ISBLANK('IP Rules'!T433),"",'IP Rules'!T433)</f>
        <v/>
      </c>
      <c r="EN433" s="2"/>
      <c r="EO433" s="7" t="str">
        <f t="shared" si="737"/>
        <v>NO</v>
      </c>
      <c r="EP433" s="7" t="str">
        <f t="shared" si="738"/>
        <v>NO</v>
      </c>
      <c r="EQ433" s="7" t="str">
        <f t="shared" si="739"/>
        <v/>
      </c>
      <c r="ER433" s="7" t="str">
        <f t="shared" si="740"/>
        <v/>
      </c>
      <c r="ES433" s="7" t="str">
        <f>IF(AND(ISNUMBER('IP Rules'!R433),'IP Rules'!R433&gt;=0,'IP Rules'!R433&lt;=65535),"GOOD","BAD")</f>
        <v>BAD</v>
      </c>
      <c r="ET433" s="7" t="str">
        <f>IF(OR(AND(ISNUMBER('IP Rules'!T433),'IP Rules'!T433&gt;=1,'IP Rules'!T433&lt;=65535,'IP Rules'!R433&lt;'IP Rules'!T433),'IP Rules'!T433=""),"GOOD","BAD")</f>
        <v>GOOD</v>
      </c>
      <c r="EU433" s="9" t="str">
        <f t="shared" si="741"/>
        <v/>
      </c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</row>
    <row r="434" spans="1:211" ht="15.75" thickBot="1">
      <c r="A434" s="2"/>
      <c r="B434" s="6">
        <f t="shared" si="831"/>
        <v>424</v>
      </c>
      <c r="C434" s="2"/>
      <c r="D434" s="48" t="str">
        <f>IF(ISBLANK('IP Rules'!H434),"",'IP Rules'!H434)</f>
        <v/>
      </c>
      <c r="E434" s="52" t="str">
        <f t="shared" si="747"/>
        <v/>
      </c>
      <c r="F434" s="52" t="str">
        <f t="shared" si="748"/>
        <v/>
      </c>
      <c r="G434" s="52" t="str">
        <f t="shared" si="749"/>
        <v/>
      </c>
      <c r="H434" s="52" t="str">
        <f t="shared" si="750"/>
        <v/>
      </c>
      <c r="I434" s="52" t="str">
        <f t="shared" si="751"/>
        <v/>
      </c>
      <c r="J434" s="52" t="str">
        <f t="shared" si="752"/>
        <v/>
      </c>
      <c r="K434" s="52" t="str">
        <f t="shared" si="753"/>
        <v/>
      </c>
      <c r="L434" s="52" t="str">
        <f t="shared" si="754"/>
        <v/>
      </c>
      <c r="M434" s="2"/>
      <c r="N434" s="52" t="str">
        <f t="shared" si="755"/>
        <v/>
      </c>
      <c r="O434" s="2"/>
      <c r="P434" s="103" t="str">
        <f>IF(UPPER('IP Rules'!H434)="ANY","",IF(LEN(TRIM('IP Rules'!J434))=0,"",'IP Rules'!J434))</f>
        <v/>
      </c>
      <c r="Q434" s="7" t="str">
        <f t="shared" si="756"/>
        <v/>
      </c>
      <c r="R434" s="109" t="str">
        <f t="shared" si="757"/>
        <v>MISSING</v>
      </c>
      <c r="S434" s="109" t="str">
        <f t="shared" si="758"/>
        <v>MISSING</v>
      </c>
      <c r="T434" s="109" t="str">
        <f t="shared" si="759"/>
        <v>MISSING</v>
      </c>
      <c r="U434" s="110" t="str">
        <f t="shared" si="760"/>
        <v>ERROR</v>
      </c>
      <c r="V434" s="111" t="str">
        <f t="shared" si="761"/>
        <v>ERROR</v>
      </c>
      <c r="W434" s="111" t="str">
        <f t="shared" si="762"/>
        <v>ERROR</v>
      </c>
      <c r="X434" s="111" t="str">
        <f t="shared" si="763"/>
        <v>ERROR</v>
      </c>
      <c r="Y434" s="109" t="str">
        <f t="shared" si="764"/>
        <v>ERROR</v>
      </c>
      <c r="Z434" s="110" t="str">
        <f t="shared" si="765"/>
        <v>ERROR</v>
      </c>
      <c r="AA434" s="109" t="str">
        <f t="shared" si="766"/>
        <v>ERROR</v>
      </c>
      <c r="AB434" s="109" t="str">
        <f t="shared" si="767"/>
        <v>ERROR</v>
      </c>
      <c r="AC434" s="109" t="str">
        <f t="shared" si="768"/>
        <v>ERROR</v>
      </c>
      <c r="AD434" s="109" t="str">
        <f t="shared" si="769"/>
        <v>ERROR</v>
      </c>
      <c r="AE434" s="110" t="str">
        <f t="shared" si="770"/>
        <v>ERROR</v>
      </c>
      <c r="AF434" s="7" t="str">
        <f t="shared" si="771"/>
        <v/>
      </c>
      <c r="AG434" s="104" t="str">
        <f t="shared" si="772"/>
        <v/>
      </c>
      <c r="AH434" s="104" t="str">
        <f t="shared" si="773"/>
        <v/>
      </c>
      <c r="AI434" s="104" t="str">
        <f t="shared" si="774"/>
        <v/>
      </c>
      <c r="AJ434" s="114" t="str">
        <f>IF(AND(Q434&lt;&gt;"ERROR",UPPER('IP Rules'!D434)="GLOBAL",UPPER(N434)="ANY"),"All_IPs","")</f>
        <v/>
      </c>
      <c r="AK434" s="114" t="str">
        <f>IF(AND(Q434&lt;&gt;"ERROR",UPPER('IP Rules'!D434)="NATIONAL",UPPER(N434)="ANY"),"GRP_ALL_CNSP_SUBNETS","")</f>
        <v/>
      </c>
      <c r="AL434" s="104" t="str">
        <f>IF(LEN(TRIM(D434))=0,"",IF(AND(Q434&lt;&gt;"ERROR",UPPER('IP Rules'!H434)&lt;&gt;"ANY"),AI434&amp;N434&amp;"_"&amp;AG434,""))</f>
        <v/>
      </c>
      <c r="AM434" s="109" t="str">
        <f t="shared" si="775"/>
        <v>FAILED CHECKS</v>
      </c>
      <c r="AN434" s="2"/>
      <c r="AO434" s="62" t="str">
        <f t="shared" si="742"/>
        <v/>
      </c>
      <c r="AP434" s="26"/>
      <c r="AQ434" s="62" t="str">
        <f t="shared" si="776"/>
        <v/>
      </c>
      <c r="AR434" s="26"/>
      <c r="AS434" s="6">
        <f>'IP Rules'!F434</f>
        <v>0</v>
      </c>
      <c r="AT434" s="2"/>
      <c r="AU434" s="6">
        <f t="shared" si="777"/>
        <v>424</v>
      </c>
      <c r="AV434" s="2"/>
      <c r="AW434" s="46" t="str">
        <f>IF(ISBLANK('IP Rules'!L434),"",'IP Rules'!L434)</f>
        <v/>
      </c>
      <c r="AX434" s="2"/>
      <c r="AY434" s="52" t="str">
        <f t="shared" si="778"/>
        <v/>
      </c>
      <c r="AZ434" s="52" t="str">
        <f t="shared" si="779"/>
        <v/>
      </c>
      <c r="BA434" s="52" t="str">
        <f t="shared" si="780"/>
        <v/>
      </c>
      <c r="BB434" s="52" t="str">
        <f t="shared" si="781"/>
        <v/>
      </c>
      <c r="BC434" s="52" t="str">
        <f t="shared" si="782"/>
        <v/>
      </c>
      <c r="BD434" s="52" t="str">
        <f t="shared" si="783"/>
        <v/>
      </c>
      <c r="BE434" s="52" t="str">
        <f t="shared" si="784"/>
        <v/>
      </c>
      <c r="BF434" s="52" t="str">
        <f t="shared" si="785"/>
        <v/>
      </c>
      <c r="BG434" s="52" t="str">
        <f t="shared" si="786"/>
        <v/>
      </c>
      <c r="BH434" s="2"/>
      <c r="BI434" s="103" t="str">
        <f>IF(ISBLANK('IP Rules'!N434),"",'IP Rules'!N434)</f>
        <v/>
      </c>
      <c r="BJ434" s="110" t="str">
        <f t="shared" si="835"/>
        <v/>
      </c>
      <c r="BK434" s="109" t="str">
        <f t="shared" si="836"/>
        <v>MISSING</v>
      </c>
      <c r="BL434" s="109" t="str">
        <f t="shared" si="837"/>
        <v>MISSING</v>
      </c>
      <c r="BM434" s="109" t="str">
        <f t="shared" si="838"/>
        <v>MISSING</v>
      </c>
      <c r="BN434" s="110" t="str">
        <f t="shared" si="839"/>
        <v>ERROR</v>
      </c>
      <c r="BO434" s="111" t="str">
        <f t="shared" si="840"/>
        <v>ERROR</v>
      </c>
      <c r="BP434" s="111" t="str">
        <f t="shared" si="841"/>
        <v>ERROR</v>
      </c>
      <c r="BQ434" s="111" t="str">
        <f t="shared" si="842"/>
        <v>ERROR</v>
      </c>
      <c r="BR434" s="109" t="str">
        <f t="shared" si="843"/>
        <v>ERROR</v>
      </c>
      <c r="BS434" s="110" t="str">
        <f t="shared" si="844"/>
        <v>ERROR</v>
      </c>
      <c r="BT434" s="109" t="str">
        <f t="shared" si="787"/>
        <v>ERROR</v>
      </c>
      <c r="BU434" s="109" t="str">
        <f t="shared" si="788"/>
        <v>ERROR</v>
      </c>
      <c r="BV434" s="109" t="str">
        <f t="shared" si="789"/>
        <v>ERROR</v>
      </c>
      <c r="BW434" s="109" t="str">
        <f t="shared" si="790"/>
        <v>ERROR</v>
      </c>
      <c r="BX434" s="110" t="str">
        <f t="shared" si="845"/>
        <v>ERROR</v>
      </c>
      <c r="BY434" s="110" t="str">
        <f t="shared" si="833"/>
        <v/>
      </c>
      <c r="BZ434" s="117" t="str">
        <f t="shared" si="791"/>
        <v>OK</v>
      </c>
      <c r="CA434" s="104" t="str">
        <f t="shared" si="846"/>
        <v/>
      </c>
      <c r="CB434" s="104" t="str">
        <f t="shared" si="847"/>
        <v/>
      </c>
      <c r="CC434" s="104" t="str">
        <f t="shared" si="848"/>
        <v/>
      </c>
      <c r="CD434" s="109" t="str">
        <f t="shared" si="792"/>
        <v>FAILED CHECKS</v>
      </c>
      <c r="CE434" s="22"/>
      <c r="CF434" s="116" t="str">
        <f t="shared" si="849"/>
        <v>ERROR</v>
      </c>
      <c r="CG434" s="116" t="str">
        <f t="shared" si="850"/>
        <v>-</v>
      </c>
      <c r="CH434" s="116" t="str">
        <f t="shared" si="851"/>
        <v>-</v>
      </c>
      <c r="CI434" s="116" t="str">
        <f t="shared" si="852"/>
        <v>-</v>
      </c>
      <c r="CJ434" s="116">
        <f t="shared" si="793"/>
        <v>0</v>
      </c>
      <c r="CK434" s="116">
        <f t="shared" si="794"/>
        <v>0</v>
      </c>
      <c r="CL434" s="116">
        <f t="shared" si="795"/>
        <v>0</v>
      </c>
      <c r="CM434" s="116">
        <f t="shared" si="796"/>
        <v>0</v>
      </c>
      <c r="CN434" s="116">
        <f t="shared" si="797"/>
        <v>0</v>
      </c>
      <c r="CO434" s="116">
        <f t="shared" si="798"/>
        <v>0</v>
      </c>
      <c r="CP434" s="116">
        <f t="shared" si="799"/>
        <v>0</v>
      </c>
      <c r="CQ434" s="116">
        <f t="shared" si="800"/>
        <v>0</v>
      </c>
      <c r="CR434" s="116">
        <f t="shared" si="801"/>
        <v>0</v>
      </c>
      <c r="CS434" s="116">
        <f t="shared" si="802"/>
        <v>0</v>
      </c>
      <c r="CT434" s="116">
        <f t="shared" si="803"/>
        <v>0</v>
      </c>
      <c r="CU434" s="116">
        <f t="shared" si="804"/>
        <v>0</v>
      </c>
      <c r="CV434" s="116">
        <f t="shared" si="805"/>
        <v>0</v>
      </c>
      <c r="CW434" s="116">
        <f t="shared" si="806"/>
        <v>0</v>
      </c>
      <c r="CX434" s="116">
        <f t="shared" si="807"/>
        <v>0</v>
      </c>
      <c r="CY434" s="116">
        <f t="shared" si="808"/>
        <v>0</v>
      </c>
      <c r="CZ434" s="116">
        <f t="shared" si="809"/>
        <v>0</v>
      </c>
      <c r="DA434" s="116">
        <f t="shared" si="810"/>
        <v>0</v>
      </c>
      <c r="DB434" s="116">
        <f t="shared" si="811"/>
        <v>0</v>
      </c>
      <c r="DC434" s="116">
        <f t="shared" si="812"/>
        <v>0</v>
      </c>
      <c r="DD434" s="116">
        <f t="shared" si="813"/>
        <v>0</v>
      </c>
      <c r="DE434" s="116">
        <f t="shared" si="814"/>
        <v>0</v>
      </c>
      <c r="DF434" s="116">
        <f t="shared" si="815"/>
        <v>0</v>
      </c>
      <c r="DG434" s="116">
        <f t="shared" si="816"/>
        <v>0</v>
      </c>
      <c r="DH434" s="116">
        <f t="shared" si="817"/>
        <v>0</v>
      </c>
      <c r="DI434" s="116">
        <f t="shared" si="818"/>
        <v>0</v>
      </c>
      <c r="DJ434" s="116">
        <f t="shared" si="819"/>
        <v>0</v>
      </c>
      <c r="DK434" s="116">
        <f t="shared" si="820"/>
        <v>0</v>
      </c>
      <c r="DL434" s="116">
        <f t="shared" si="821"/>
        <v>0</v>
      </c>
      <c r="DM434" s="116">
        <f t="shared" si="822"/>
        <v>0</v>
      </c>
      <c r="DN434" s="116">
        <f t="shared" si="823"/>
        <v>0</v>
      </c>
      <c r="DO434" s="116">
        <f t="shared" si="824"/>
        <v>0</v>
      </c>
      <c r="DP434" s="116">
        <f t="shared" si="825"/>
        <v>0</v>
      </c>
      <c r="DQ434" s="116">
        <f t="shared" si="826"/>
        <v>0</v>
      </c>
      <c r="DR434" s="116">
        <f t="shared" si="827"/>
        <v>0</v>
      </c>
      <c r="DS434" s="116">
        <f t="shared" si="828"/>
        <v>0</v>
      </c>
      <c r="DT434" s="116">
        <f t="shared" si="834"/>
        <v>0</v>
      </c>
      <c r="DU434" s="116">
        <f t="shared" si="829"/>
        <v>0</v>
      </c>
      <c r="DV434" s="116">
        <f t="shared" si="853"/>
        <v>0</v>
      </c>
      <c r="DW434" s="116">
        <f t="shared" si="854"/>
        <v>0</v>
      </c>
      <c r="DX434" s="114" t="b">
        <f t="shared" si="743"/>
        <v>0</v>
      </c>
      <c r="DY434" s="116" t="str">
        <f t="shared" si="830"/>
        <v>FAILED CHECKS</v>
      </c>
      <c r="DZ434" s="2"/>
      <c r="EA434" s="105" t="str">
        <f t="shared" si="744"/>
        <v/>
      </c>
      <c r="EB434" s="2"/>
      <c r="EC434" s="105" t="str">
        <f t="shared" si="745"/>
        <v/>
      </c>
      <c r="ED434" s="2"/>
      <c r="EE434" s="105" t="str">
        <f t="shared" si="746"/>
        <v/>
      </c>
      <c r="EF434" s="2"/>
      <c r="EG434" s="6">
        <f t="shared" si="832"/>
        <v>424</v>
      </c>
      <c r="EH434" s="2"/>
      <c r="EI434" s="29" t="str">
        <f>IF(ISBLANK('IP Rules'!P434),"",'IP Rules'!P434)</f>
        <v/>
      </c>
      <c r="EJ434" s="2"/>
      <c r="EK434" s="29" t="str">
        <f>IF(ISBLANK('IP Rules'!R434),"",'IP Rules'!R434)</f>
        <v/>
      </c>
      <c r="EL434" s="2"/>
      <c r="EM434" s="29" t="str">
        <f>IF(ISBLANK('IP Rules'!T434),"",'IP Rules'!T434)</f>
        <v/>
      </c>
      <c r="EN434" s="2"/>
      <c r="EO434" s="7" t="str">
        <f t="shared" si="737"/>
        <v>NO</v>
      </c>
      <c r="EP434" s="7" t="str">
        <f t="shared" si="738"/>
        <v>NO</v>
      </c>
      <c r="EQ434" s="7" t="str">
        <f t="shared" si="739"/>
        <v/>
      </c>
      <c r="ER434" s="7" t="str">
        <f t="shared" si="740"/>
        <v/>
      </c>
      <c r="ES434" s="7" t="str">
        <f>IF(AND(ISNUMBER('IP Rules'!R434),'IP Rules'!R434&gt;=0,'IP Rules'!R434&lt;=65535),"GOOD","BAD")</f>
        <v>BAD</v>
      </c>
      <c r="ET434" s="7" t="str">
        <f>IF(OR(AND(ISNUMBER('IP Rules'!T434),'IP Rules'!T434&gt;=1,'IP Rules'!T434&lt;=65535,'IP Rules'!R434&lt;'IP Rules'!T434),'IP Rules'!T434=""),"GOOD","BAD")</f>
        <v>GOOD</v>
      </c>
      <c r="EU434" s="9" t="str">
        <f t="shared" si="741"/>
        <v/>
      </c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</row>
    <row r="435" spans="1:211" ht="15.75" thickBot="1">
      <c r="A435" s="2"/>
      <c r="B435" s="6">
        <f t="shared" si="831"/>
        <v>425</v>
      </c>
      <c r="C435" s="2"/>
      <c r="D435" s="48" t="str">
        <f>IF(ISBLANK('IP Rules'!H435),"",'IP Rules'!H435)</f>
        <v/>
      </c>
      <c r="E435" s="52" t="str">
        <f t="shared" si="747"/>
        <v/>
      </c>
      <c r="F435" s="52" t="str">
        <f t="shared" si="748"/>
        <v/>
      </c>
      <c r="G435" s="52" t="str">
        <f t="shared" si="749"/>
        <v/>
      </c>
      <c r="H435" s="52" t="str">
        <f t="shared" si="750"/>
        <v/>
      </c>
      <c r="I435" s="52" t="str">
        <f t="shared" si="751"/>
        <v/>
      </c>
      <c r="J435" s="52" t="str">
        <f t="shared" si="752"/>
        <v/>
      </c>
      <c r="K435" s="52" t="str">
        <f t="shared" si="753"/>
        <v/>
      </c>
      <c r="L435" s="52" t="str">
        <f t="shared" si="754"/>
        <v/>
      </c>
      <c r="M435" s="2"/>
      <c r="N435" s="52" t="str">
        <f t="shared" si="755"/>
        <v/>
      </c>
      <c r="O435" s="2"/>
      <c r="P435" s="103" t="str">
        <f>IF(UPPER('IP Rules'!H435)="ANY","",IF(LEN(TRIM('IP Rules'!J435))=0,"",'IP Rules'!J435))</f>
        <v/>
      </c>
      <c r="Q435" s="7" t="str">
        <f t="shared" si="756"/>
        <v/>
      </c>
      <c r="R435" s="109" t="str">
        <f t="shared" si="757"/>
        <v>MISSING</v>
      </c>
      <c r="S435" s="109" t="str">
        <f t="shared" si="758"/>
        <v>MISSING</v>
      </c>
      <c r="T435" s="109" t="str">
        <f t="shared" si="759"/>
        <v>MISSING</v>
      </c>
      <c r="U435" s="110" t="str">
        <f t="shared" si="760"/>
        <v>ERROR</v>
      </c>
      <c r="V435" s="111" t="str">
        <f t="shared" si="761"/>
        <v>ERROR</v>
      </c>
      <c r="W435" s="111" t="str">
        <f t="shared" si="762"/>
        <v>ERROR</v>
      </c>
      <c r="X435" s="111" t="str">
        <f t="shared" si="763"/>
        <v>ERROR</v>
      </c>
      <c r="Y435" s="109" t="str">
        <f t="shared" si="764"/>
        <v>ERROR</v>
      </c>
      <c r="Z435" s="110" t="str">
        <f t="shared" si="765"/>
        <v>ERROR</v>
      </c>
      <c r="AA435" s="109" t="str">
        <f t="shared" si="766"/>
        <v>ERROR</v>
      </c>
      <c r="AB435" s="109" t="str">
        <f t="shared" si="767"/>
        <v>ERROR</v>
      </c>
      <c r="AC435" s="109" t="str">
        <f t="shared" si="768"/>
        <v>ERROR</v>
      </c>
      <c r="AD435" s="109" t="str">
        <f t="shared" si="769"/>
        <v>ERROR</v>
      </c>
      <c r="AE435" s="110" t="str">
        <f t="shared" si="770"/>
        <v>ERROR</v>
      </c>
      <c r="AF435" s="7" t="str">
        <f t="shared" si="771"/>
        <v/>
      </c>
      <c r="AG435" s="104" t="str">
        <f t="shared" si="772"/>
        <v/>
      </c>
      <c r="AH435" s="104" t="str">
        <f t="shared" si="773"/>
        <v/>
      </c>
      <c r="AI435" s="104" t="str">
        <f t="shared" si="774"/>
        <v/>
      </c>
      <c r="AJ435" s="114" t="str">
        <f>IF(AND(Q435&lt;&gt;"ERROR",UPPER('IP Rules'!D435)="GLOBAL",UPPER(N435)="ANY"),"All_IPs","")</f>
        <v/>
      </c>
      <c r="AK435" s="114" t="str">
        <f>IF(AND(Q435&lt;&gt;"ERROR",UPPER('IP Rules'!D435)="NATIONAL",UPPER(N435)="ANY"),"GRP_ALL_CNSP_SUBNETS","")</f>
        <v/>
      </c>
      <c r="AL435" s="104" t="str">
        <f>IF(LEN(TRIM(D435))=0,"",IF(AND(Q435&lt;&gt;"ERROR",UPPER('IP Rules'!H435)&lt;&gt;"ANY"),AI435&amp;N435&amp;"_"&amp;AG435,""))</f>
        <v/>
      </c>
      <c r="AM435" s="109" t="str">
        <f t="shared" si="775"/>
        <v>FAILED CHECKS</v>
      </c>
      <c r="AN435" s="2"/>
      <c r="AO435" s="62" t="str">
        <f t="shared" si="742"/>
        <v/>
      </c>
      <c r="AP435" s="26"/>
      <c r="AQ435" s="62" t="str">
        <f t="shared" si="776"/>
        <v/>
      </c>
      <c r="AR435" s="26"/>
      <c r="AS435" s="6">
        <f>'IP Rules'!F435</f>
        <v>0</v>
      </c>
      <c r="AT435" s="2"/>
      <c r="AU435" s="6">
        <f t="shared" si="777"/>
        <v>425</v>
      </c>
      <c r="AV435" s="2"/>
      <c r="AW435" s="46" t="str">
        <f>IF(ISBLANK('IP Rules'!L435),"",'IP Rules'!L435)</f>
        <v/>
      </c>
      <c r="AX435" s="2"/>
      <c r="AY435" s="52" t="str">
        <f t="shared" si="778"/>
        <v/>
      </c>
      <c r="AZ435" s="52" t="str">
        <f t="shared" si="779"/>
        <v/>
      </c>
      <c r="BA435" s="52" t="str">
        <f t="shared" si="780"/>
        <v/>
      </c>
      <c r="BB435" s="52" t="str">
        <f t="shared" si="781"/>
        <v/>
      </c>
      <c r="BC435" s="52" t="str">
        <f t="shared" si="782"/>
        <v/>
      </c>
      <c r="BD435" s="52" t="str">
        <f t="shared" si="783"/>
        <v/>
      </c>
      <c r="BE435" s="52" t="str">
        <f t="shared" si="784"/>
        <v/>
      </c>
      <c r="BF435" s="52" t="str">
        <f t="shared" si="785"/>
        <v/>
      </c>
      <c r="BG435" s="52" t="str">
        <f t="shared" si="786"/>
        <v/>
      </c>
      <c r="BH435" s="2"/>
      <c r="BI435" s="103" t="str">
        <f>IF(ISBLANK('IP Rules'!N435),"",'IP Rules'!N435)</f>
        <v/>
      </c>
      <c r="BJ435" s="110" t="str">
        <f t="shared" si="835"/>
        <v/>
      </c>
      <c r="BK435" s="109" t="str">
        <f t="shared" si="836"/>
        <v>MISSING</v>
      </c>
      <c r="BL435" s="109" t="str">
        <f t="shared" si="837"/>
        <v>MISSING</v>
      </c>
      <c r="BM435" s="109" t="str">
        <f t="shared" si="838"/>
        <v>MISSING</v>
      </c>
      <c r="BN435" s="110" t="str">
        <f t="shared" si="839"/>
        <v>ERROR</v>
      </c>
      <c r="BO435" s="111" t="str">
        <f t="shared" si="840"/>
        <v>ERROR</v>
      </c>
      <c r="BP435" s="111" t="str">
        <f t="shared" si="841"/>
        <v>ERROR</v>
      </c>
      <c r="BQ435" s="111" t="str">
        <f t="shared" si="842"/>
        <v>ERROR</v>
      </c>
      <c r="BR435" s="109" t="str">
        <f t="shared" si="843"/>
        <v>ERROR</v>
      </c>
      <c r="BS435" s="110" t="str">
        <f t="shared" si="844"/>
        <v>ERROR</v>
      </c>
      <c r="BT435" s="109" t="str">
        <f t="shared" si="787"/>
        <v>ERROR</v>
      </c>
      <c r="BU435" s="109" t="str">
        <f t="shared" si="788"/>
        <v>ERROR</v>
      </c>
      <c r="BV435" s="109" t="str">
        <f t="shared" si="789"/>
        <v>ERROR</v>
      </c>
      <c r="BW435" s="109" t="str">
        <f t="shared" si="790"/>
        <v>ERROR</v>
      </c>
      <c r="BX435" s="110" t="str">
        <f t="shared" si="845"/>
        <v>ERROR</v>
      </c>
      <c r="BY435" s="110" t="str">
        <f t="shared" si="833"/>
        <v/>
      </c>
      <c r="BZ435" s="117" t="str">
        <f t="shared" si="791"/>
        <v>OK</v>
      </c>
      <c r="CA435" s="104" t="str">
        <f t="shared" si="846"/>
        <v/>
      </c>
      <c r="CB435" s="104" t="str">
        <f t="shared" si="847"/>
        <v/>
      </c>
      <c r="CC435" s="104" t="str">
        <f t="shared" si="848"/>
        <v/>
      </c>
      <c r="CD435" s="109" t="str">
        <f t="shared" si="792"/>
        <v>FAILED CHECKS</v>
      </c>
      <c r="CE435" s="22"/>
      <c r="CF435" s="116" t="str">
        <f t="shared" si="849"/>
        <v>ERROR</v>
      </c>
      <c r="CG435" s="116" t="str">
        <f t="shared" si="850"/>
        <v>-</v>
      </c>
      <c r="CH435" s="116" t="str">
        <f t="shared" si="851"/>
        <v>-</v>
      </c>
      <c r="CI435" s="116" t="str">
        <f t="shared" si="852"/>
        <v>-</v>
      </c>
      <c r="CJ435" s="116">
        <f t="shared" si="793"/>
        <v>0</v>
      </c>
      <c r="CK435" s="116">
        <f t="shared" si="794"/>
        <v>0</v>
      </c>
      <c r="CL435" s="116">
        <f t="shared" si="795"/>
        <v>0</v>
      </c>
      <c r="CM435" s="116">
        <f t="shared" si="796"/>
        <v>0</v>
      </c>
      <c r="CN435" s="116">
        <f t="shared" si="797"/>
        <v>0</v>
      </c>
      <c r="CO435" s="116">
        <f t="shared" si="798"/>
        <v>0</v>
      </c>
      <c r="CP435" s="116">
        <f t="shared" si="799"/>
        <v>0</v>
      </c>
      <c r="CQ435" s="116">
        <f t="shared" si="800"/>
        <v>0</v>
      </c>
      <c r="CR435" s="116">
        <f t="shared" si="801"/>
        <v>0</v>
      </c>
      <c r="CS435" s="116">
        <f t="shared" si="802"/>
        <v>0</v>
      </c>
      <c r="CT435" s="116">
        <f t="shared" si="803"/>
        <v>0</v>
      </c>
      <c r="CU435" s="116">
        <f t="shared" si="804"/>
        <v>0</v>
      </c>
      <c r="CV435" s="116">
        <f t="shared" si="805"/>
        <v>0</v>
      </c>
      <c r="CW435" s="116">
        <f t="shared" si="806"/>
        <v>0</v>
      </c>
      <c r="CX435" s="116">
        <f t="shared" si="807"/>
        <v>0</v>
      </c>
      <c r="CY435" s="116">
        <f t="shared" si="808"/>
        <v>0</v>
      </c>
      <c r="CZ435" s="116">
        <f t="shared" si="809"/>
        <v>0</v>
      </c>
      <c r="DA435" s="116">
        <f t="shared" si="810"/>
        <v>0</v>
      </c>
      <c r="DB435" s="116">
        <f t="shared" si="811"/>
        <v>0</v>
      </c>
      <c r="DC435" s="116">
        <f t="shared" si="812"/>
        <v>0</v>
      </c>
      <c r="DD435" s="116">
        <f t="shared" si="813"/>
        <v>0</v>
      </c>
      <c r="DE435" s="116">
        <f t="shared" si="814"/>
        <v>0</v>
      </c>
      <c r="DF435" s="116">
        <f t="shared" si="815"/>
        <v>0</v>
      </c>
      <c r="DG435" s="116">
        <f t="shared" si="816"/>
        <v>0</v>
      </c>
      <c r="DH435" s="116">
        <f t="shared" si="817"/>
        <v>0</v>
      </c>
      <c r="DI435" s="116">
        <f t="shared" si="818"/>
        <v>0</v>
      </c>
      <c r="DJ435" s="116">
        <f t="shared" si="819"/>
        <v>0</v>
      </c>
      <c r="DK435" s="116">
        <f t="shared" si="820"/>
        <v>0</v>
      </c>
      <c r="DL435" s="116">
        <f t="shared" si="821"/>
        <v>0</v>
      </c>
      <c r="DM435" s="116">
        <f t="shared" si="822"/>
        <v>0</v>
      </c>
      <c r="DN435" s="116">
        <f t="shared" si="823"/>
        <v>0</v>
      </c>
      <c r="DO435" s="116">
        <f t="shared" si="824"/>
        <v>0</v>
      </c>
      <c r="DP435" s="116">
        <f t="shared" si="825"/>
        <v>0</v>
      </c>
      <c r="DQ435" s="116">
        <f t="shared" si="826"/>
        <v>0</v>
      </c>
      <c r="DR435" s="116">
        <f t="shared" si="827"/>
        <v>0</v>
      </c>
      <c r="DS435" s="116">
        <f t="shared" si="828"/>
        <v>0</v>
      </c>
      <c r="DT435" s="116">
        <f t="shared" si="834"/>
        <v>0</v>
      </c>
      <c r="DU435" s="116">
        <f t="shared" si="829"/>
        <v>0</v>
      </c>
      <c r="DV435" s="116">
        <f t="shared" si="853"/>
        <v>0</v>
      </c>
      <c r="DW435" s="116">
        <f t="shared" si="854"/>
        <v>0</v>
      </c>
      <c r="DX435" s="114" t="b">
        <f t="shared" si="743"/>
        <v>0</v>
      </c>
      <c r="DY435" s="116" t="str">
        <f t="shared" si="830"/>
        <v>FAILED CHECKS</v>
      </c>
      <c r="DZ435" s="2"/>
      <c r="EA435" s="105" t="str">
        <f t="shared" si="744"/>
        <v/>
      </c>
      <c r="EB435" s="2"/>
      <c r="EC435" s="105" t="str">
        <f t="shared" si="745"/>
        <v/>
      </c>
      <c r="ED435" s="2"/>
      <c r="EE435" s="105" t="str">
        <f t="shared" si="746"/>
        <v/>
      </c>
      <c r="EF435" s="2"/>
      <c r="EG435" s="6">
        <f t="shared" si="832"/>
        <v>425</v>
      </c>
      <c r="EH435" s="2"/>
      <c r="EI435" s="29" t="str">
        <f>IF(ISBLANK('IP Rules'!P435),"",'IP Rules'!P435)</f>
        <v/>
      </c>
      <c r="EJ435" s="2"/>
      <c r="EK435" s="29" t="str">
        <f>IF(ISBLANK('IP Rules'!R435),"",'IP Rules'!R435)</f>
        <v/>
      </c>
      <c r="EL435" s="2"/>
      <c r="EM435" s="29" t="str">
        <f>IF(ISBLANK('IP Rules'!T435),"",'IP Rules'!T435)</f>
        <v/>
      </c>
      <c r="EN435" s="2"/>
      <c r="EO435" s="7" t="str">
        <f t="shared" si="737"/>
        <v>NO</v>
      </c>
      <c r="EP435" s="7" t="str">
        <f t="shared" si="738"/>
        <v>NO</v>
      </c>
      <c r="EQ435" s="7" t="str">
        <f t="shared" si="739"/>
        <v/>
      </c>
      <c r="ER435" s="7" t="str">
        <f t="shared" si="740"/>
        <v/>
      </c>
      <c r="ES435" s="7" t="str">
        <f>IF(AND(ISNUMBER('IP Rules'!R435),'IP Rules'!R435&gt;=0,'IP Rules'!R435&lt;=65535),"GOOD","BAD")</f>
        <v>BAD</v>
      </c>
      <c r="ET435" s="7" t="str">
        <f>IF(OR(AND(ISNUMBER('IP Rules'!T435),'IP Rules'!T435&gt;=1,'IP Rules'!T435&lt;=65535,'IP Rules'!R435&lt;'IP Rules'!T435),'IP Rules'!T435=""),"GOOD","BAD")</f>
        <v>GOOD</v>
      </c>
      <c r="EU435" s="9" t="str">
        <f t="shared" si="741"/>
        <v/>
      </c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</row>
    <row r="436" spans="1:211" ht="15.75" thickBot="1">
      <c r="A436" s="2"/>
      <c r="B436" s="6">
        <f t="shared" si="831"/>
        <v>426</v>
      </c>
      <c r="C436" s="2"/>
      <c r="D436" s="48" t="str">
        <f>IF(ISBLANK('IP Rules'!H436),"",'IP Rules'!H436)</f>
        <v/>
      </c>
      <c r="E436" s="52" t="str">
        <f t="shared" si="747"/>
        <v/>
      </c>
      <c r="F436" s="52" t="str">
        <f t="shared" si="748"/>
        <v/>
      </c>
      <c r="G436" s="52" t="str">
        <f t="shared" si="749"/>
        <v/>
      </c>
      <c r="H436" s="52" t="str">
        <f t="shared" si="750"/>
        <v/>
      </c>
      <c r="I436" s="52" t="str">
        <f t="shared" si="751"/>
        <v/>
      </c>
      <c r="J436" s="52" t="str">
        <f t="shared" si="752"/>
        <v/>
      </c>
      <c r="K436" s="52" t="str">
        <f t="shared" si="753"/>
        <v/>
      </c>
      <c r="L436" s="52" t="str">
        <f t="shared" si="754"/>
        <v/>
      </c>
      <c r="M436" s="2"/>
      <c r="N436" s="52" t="str">
        <f t="shared" si="755"/>
        <v/>
      </c>
      <c r="O436" s="2"/>
      <c r="P436" s="103" t="str">
        <f>IF(UPPER('IP Rules'!H436)="ANY","",IF(LEN(TRIM('IP Rules'!J436))=0,"",'IP Rules'!J436))</f>
        <v/>
      </c>
      <c r="Q436" s="7" t="str">
        <f t="shared" si="756"/>
        <v/>
      </c>
      <c r="R436" s="109" t="str">
        <f t="shared" si="757"/>
        <v>MISSING</v>
      </c>
      <c r="S436" s="109" t="str">
        <f t="shared" si="758"/>
        <v>MISSING</v>
      </c>
      <c r="T436" s="109" t="str">
        <f t="shared" si="759"/>
        <v>MISSING</v>
      </c>
      <c r="U436" s="110" t="str">
        <f t="shared" si="760"/>
        <v>ERROR</v>
      </c>
      <c r="V436" s="111" t="str">
        <f t="shared" si="761"/>
        <v>ERROR</v>
      </c>
      <c r="W436" s="111" t="str">
        <f t="shared" si="762"/>
        <v>ERROR</v>
      </c>
      <c r="X436" s="111" t="str">
        <f t="shared" si="763"/>
        <v>ERROR</v>
      </c>
      <c r="Y436" s="109" t="str">
        <f t="shared" si="764"/>
        <v>ERROR</v>
      </c>
      <c r="Z436" s="110" t="str">
        <f t="shared" si="765"/>
        <v>ERROR</v>
      </c>
      <c r="AA436" s="109" t="str">
        <f t="shared" si="766"/>
        <v>ERROR</v>
      </c>
      <c r="AB436" s="109" t="str">
        <f t="shared" si="767"/>
        <v>ERROR</v>
      </c>
      <c r="AC436" s="109" t="str">
        <f t="shared" si="768"/>
        <v>ERROR</v>
      </c>
      <c r="AD436" s="109" t="str">
        <f t="shared" si="769"/>
        <v>ERROR</v>
      </c>
      <c r="AE436" s="110" t="str">
        <f t="shared" si="770"/>
        <v>ERROR</v>
      </c>
      <c r="AF436" s="7" t="str">
        <f t="shared" si="771"/>
        <v/>
      </c>
      <c r="AG436" s="104" t="str">
        <f t="shared" si="772"/>
        <v/>
      </c>
      <c r="AH436" s="104" t="str">
        <f t="shared" si="773"/>
        <v/>
      </c>
      <c r="AI436" s="104" t="str">
        <f t="shared" si="774"/>
        <v/>
      </c>
      <c r="AJ436" s="114" t="str">
        <f>IF(AND(Q436&lt;&gt;"ERROR",UPPER('IP Rules'!D436)="GLOBAL",UPPER(N436)="ANY"),"All_IPs","")</f>
        <v/>
      </c>
      <c r="AK436" s="114" t="str">
        <f>IF(AND(Q436&lt;&gt;"ERROR",UPPER('IP Rules'!D436)="NATIONAL",UPPER(N436)="ANY"),"GRP_ALL_CNSP_SUBNETS","")</f>
        <v/>
      </c>
      <c r="AL436" s="104" t="str">
        <f>IF(LEN(TRIM(D436))=0,"",IF(AND(Q436&lt;&gt;"ERROR",UPPER('IP Rules'!H436)&lt;&gt;"ANY"),AI436&amp;N436&amp;"_"&amp;AG436,""))</f>
        <v/>
      </c>
      <c r="AM436" s="109" t="str">
        <f t="shared" si="775"/>
        <v>FAILED CHECKS</v>
      </c>
      <c r="AN436" s="2"/>
      <c r="AO436" s="62" t="str">
        <f t="shared" si="742"/>
        <v/>
      </c>
      <c r="AP436" s="26"/>
      <c r="AQ436" s="62" t="str">
        <f t="shared" si="776"/>
        <v/>
      </c>
      <c r="AR436" s="26"/>
      <c r="AS436" s="6">
        <f>'IP Rules'!F436</f>
        <v>0</v>
      </c>
      <c r="AT436" s="2"/>
      <c r="AU436" s="6">
        <f t="shared" si="777"/>
        <v>426</v>
      </c>
      <c r="AV436" s="2"/>
      <c r="AW436" s="46" t="str">
        <f>IF(ISBLANK('IP Rules'!L436),"",'IP Rules'!L436)</f>
        <v/>
      </c>
      <c r="AX436" s="2"/>
      <c r="AY436" s="52" t="str">
        <f t="shared" si="778"/>
        <v/>
      </c>
      <c r="AZ436" s="52" t="str">
        <f t="shared" si="779"/>
        <v/>
      </c>
      <c r="BA436" s="52" t="str">
        <f t="shared" si="780"/>
        <v/>
      </c>
      <c r="BB436" s="52" t="str">
        <f t="shared" si="781"/>
        <v/>
      </c>
      <c r="BC436" s="52" t="str">
        <f t="shared" si="782"/>
        <v/>
      </c>
      <c r="BD436" s="52" t="str">
        <f t="shared" si="783"/>
        <v/>
      </c>
      <c r="BE436" s="52" t="str">
        <f t="shared" si="784"/>
        <v/>
      </c>
      <c r="BF436" s="52" t="str">
        <f t="shared" si="785"/>
        <v/>
      </c>
      <c r="BG436" s="52" t="str">
        <f t="shared" si="786"/>
        <v/>
      </c>
      <c r="BH436" s="2"/>
      <c r="BI436" s="103" t="str">
        <f>IF(ISBLANK('IP Rules'!N436),"",'IP Rules'!N436)</f>
        <v/>
      </c>
      <c r="BJ436" s="110" t="str">
        <f t="shared" si="835"/>
        <v/>
      </c>
      <c r="BK436" s="109" t="str">
        <f t="shared" si="836"/>
        <v>MISSING</v>
      </c>
      <c r="BL436" s="109" t="str">
        <f t="shared" si="837"/>
        <v>MISSING</v>
      </c>
      <c r="BM436" s="109" t="str">
        <f t="shared" si="838"/>
        <v>MISSING</v>
      </c>
      <c r="BN436" s="110" t="str">
        <f t="shared" si="839"/>
        <v>ERROR</v>
      </c>
      <c r="BO436" s="111" t="str">
        <f t="shared" si="840"/>
        <v>ERROR</v>
      </c>
      <c r="BP436" s="111" t="str">
        <f t="shared" si="841"/>
        <v>ERROR</v>
      </c>
      <c r="BQ436" s="111" t="str">
        <f t="shared" si="842"/>
        <v>ERROR</v>
      </c>
      <c r="BR436" s="109" t="str">
        <f t="shared" si="843"/>
        <v>ERROR</v>
      </c>
      <c r="BS436" s="110" t="str">
        <f t="shared" si="844"/>
        <v>ERROR</v>
      </c>
      <c r="BT436" s="109" t="str">
        <f t="shared" si="787"/>
        <v>ERROR</v>
      </c>
      <c r="BU436" s="109" t="str">
        <f t="shared" si="788"/>
        <v>ERROR</v>
      </c>
      <c r="BV436" s="109" t="str">
        <f t="shared" si="789"/>
        <v>ERROR</v>
      </c>
      <c r="BW436" s="109" t="str">
        <f t="shared" si="790"/>
        <v>ERROR</v>
      </c>
      <c r="BX436" s="110" t="str">
        <f t="shared" si="845"/>
        <v>ERROR</v>
      </c>
      <c r="BY436" s="110" t="str">
        <f t="shared" si="833"/>
        <v/>
      </c>
      <c r="BZ436" s="117" t="str">
        <f t="shared" si="791"/>
        <v>OK</v>
      </c>
      <c r="CA436" s="104" t="str">
        <f t="shared" si="846"/>
        <v/>
      </c>
      <c r="CB436" s="104" t="str">
        <f t="shared" si="847"/>
        <v/>
      </c>
      <c r="CC436" s="104" t="str">
        <f t="shared" si="848"/>
        <v/>
      </c>
      <c r="CD436" s="109" t="str">
        <f t="shared" si="792"/>
        <v>FAILED CHECKS</v>
      </c>
      <c r="CE436" s="22"/>
      <c r="CF436" s="116" t="str">
        <f t="shared" si="849"/>
        <v>ERROR</v>
      </c>
      <c r="CG436" s="116" t="str">
        <f t="shared" si="850"/>
        <v>-</v>
      </c>
      <c r="CH436" s="116" t="str">
        <f t="shared" si="851"/>
        <v>-</v>
      </c>
      <c r="CI436" s="116" t="str">
        <f t="shared" si="852"/>
        <v>-</v>
      </c>
      <c r="CJ436" s="116">
        <f t="shared" si="793"/>
        <v>0</v>
      </c>
      <c r="CK436" s="116">
        <f t="shared" si="794"/>
        <v>0</v>
      </c>
      <c r="CL436" s="116">
        <f t="shared" si="795"/>
        <v>0</v>
      </c>
      <c r="CM436" s="116">
        <f t="shared" si="796"/>
        <v>0</v>
      </c>
      <c r="CN436" s="116">
        <f t="shared" si="797"/>
        <v>0</v>
      </c>
      <c r="CO436" s="116">
        <f t="shared" si="798"/>
        <v>0</v>
      </c>
      <c r="CP436" s="116">
        <f t="shared" si="799"/>
        <v>0</v>
      </c>
      <c r="CQ436" s="116">
        <f t="shared" si="800"/>
        <v>0</v>
      </c>
      <c r="CR436" s="116">
        <f t="shared" si="801"/>
        <v>0</v>
      </c>
      <c r="CS436" s="116">
        <f t="shared" si="802"/>
        <v>0</v>
      </c>
      <c r="CT436" s="116">
        <f t="shared" si="803"/>
        <v>0</v>
      </c>
      <c r="CU436" s="116">
        <f t="shared" si="804"/>
        <v>0</v>
      </c>
      <c r="CV436" s="116">
        <f t="shared" si="805"/>
        <v>0</v>
      </c>
      <c r="CW436" s="116">
        <f t="shared" si="806"/>
        <v>0</v>
      </c>
      <c r="CX436" s="116">
        <f t="shared" si="807"/>
        <v>0</v>
      </c>
      <c r="CY436" s="116">
        <f t="shared" si="808"/>
        <v>0</v>
      </c>
      <c r="CZ436" s="116">
        <f t="shared" si="809"/>
        <v>0</v>
      </c>
      <c r="DA436" s="116">
        <f t="shared" si="810"/>
        <v>0</v>
      </c>
      <c r="DB436" s="116">
        <f t="shared" si="811"/>
        <v>0</v>
      </c>
      <c r="DC436" s="116">
        <f t="shared" si="812"/>
        <v>0</v>
      </c>
      <c r="DD436" s="116">
        <f t="shared" si="813"/>
        <v>0</v>
      </c>
      <c r="DE436" s="116">
        <f t="shared" si="814"/>
        <v>0</v>
      </c>
      <c r="DF436" s="116">
        <f t="shared" si="815"/>
        <v>0</v>
      </c>
      <c r="DG436" s="116">
        <f t="shared" si="816"/>
        <v>0</v>
      </c>
      <c r="DH436" s="116">
        <f t="shared" si="817"/>
        <v>0</v>
      </c>
      <c r="DI436" s="116">
        <f t="shared" si="818"/>
        <v>0</v>
      </c>
      <c r="DJ436" s="116">
        <f t="shared" si="819"/>
        <v>0</v>
      </c>
      <c r="DK436" s="116">
        <f t="shared" si="820"/>
        <v>0</v>
      </c>
      <c r="DL436" s="116">
        <f t="shared" si="821"/>
        <v>0</v>
      </c>
      <c r="DM436" s="116">
        <f t="shared" si="822"/>
        <v>0</v>
      </c>
      <c r="DN436" s="116">
        <f t="shared" si="823"/>
        <v>0</v>
      </c>
      <c r="DO436" s="116">
        <f t="shared" si="824"/>
        <v>0</v>
      </c>
      <c r="DP436" s="116">
        <f t="shared" si="825"/>
        <v>0</v>
      </c>
      <c r="DQ436" s="116">
        <f t="shared" si="826"/>
        <v>0</v>
      </c>
      <c r="DR436" s="116">
        <f t="shared" si="827"/>
        <v>0</v>
      </c>
      <c r="DS436" s="116">
        <f t="shared" si="828"/>
        <v>0</v>
      </c>
      <c r="DT436" s="116">
        <f t="shared" si="834"/>
        <v>0</v>
      </c>
      <c r="DU436" s="116">
        <f t="shared" si="829"/>
        <v>0</v>
      </c>
      <c r="DV436" s="116">
        <f t="shared" si="853"/>
        <v>0</v>
      </c>
      <c r="DW436" s="116">
        <f t="shared" si="854"/>
        <v>0</v>
      </c>
      <c r="DX436" s="114" t="b">
        <f t="shared" si="743"/>
        <v>0</v>
      </c>
      <c r="DY436" s="116" t="str">
        <f t="shared" si="830"/>
        <v>FAILED CHECKS</v>
      </c>
      <c r="DZ436" s="2"/>
      <c r="EA436" s="105" t="str">
        <f t="shared" si="744"/>
        <v/>
      </c>
      <c r="EB436" s="2"/>
      <c r="EC436" s="105" t="str">
        <f t="shared" si="745"/>
        <v/>
      </c>
      <c r="ED436" s="2"/>
      <c r="EE436" s="105" t="str">
        <f t="shared" si="746"/>
        <v/>
      </c>
      <c r="EF436" s="2"/>
      <c r="EG436" s="6">
        <f t="shared" si="832"/>
        <v>426</v>
      </c>
      <c r="EH436" s="2"/>
      <c r="EI436" s="29" t="str">
        <f>IF(ISBLANK('IP Rules'!P436),"",'IP Rules'!P436)</f>
        <v/>
      </c>
      <c r="EJ436" s="2"/>
      <c r="EK436" s="29" t="str">
        <f>IF(ISBLANK('IP Rules'!R436),"",'IP Rules'!R436)</f>
        <v/>
      </c>
      <c r="EL436" s="2"/>
      <c r="EM436" s="29" t="str">
        <f>IF(ISBLANK('IP Rules'!T436),"",'IP Rules'!T436)</f>
        <v/>
      </c>
      <c r="EN436" s="2"/>
      <c r="EO436" s="7" t="str">
        <f t="shared" si="737"/>
        <v>NO</v>
      </c>
      <c r="EP436" s="7" t="str">
        <f t="shared" si="738"/>
        <v>NO</v>
      </c>
      <c r="EQ436" s="7" t="str">
        <f t="shared" si="739"/>
        <v/>
      </c>
      <c r="ER436" s="7" t="str">
        <f t="shared" si="740"/>
        <v/>
      </c>
      <c r="ES436" s="7" t="str">
        <f>IF(AND(ISNUMBER('IP Rules'!R436),'IP Rules'!R436&gt;=0,'IP Rules'!R436&lt;=65535),"GOOD","BAD")</f>
        <v>BAD</v>
      </c>
      <c r="ET436" s="7" t="str">
        <f>IF(OR(AND(ISNUMBER('IP Rules'!T436),'IP Rules'!T436&gt;=1,'IP Rules'!T436&lt;=65535,'IP Rules'!R436&lt;'IP Rules'!T436),'IP Rules'!T436=""),"GOOD","BAD")</f>
        <v>GOOD</v>
      </c>
      <c r="EU436" s="9" t="str">
        <f t="shared" si="741"/>
        <v/>
      </c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</row>
    <row r="437" spans="1:211" ht="15.75" thickBot="1">
      <c r="A437" s="2"/>
      <c r="B437" s="6">
        <f t="shared" si="831"/>
        <v>427</v>
      </c>
      <c r="C437" s="2"/>
      <c r="D437" s="48" t="str">
        <f>IF(ISBLANK('IP Rules'!H437),"",'IP Rules'!H437)</f>
        <v/>
      </c>
      <c r="E437" s="52" t="str">
        <f t="shared" si="747"/>
        <v/>
      </c>
      <c r="F437" s="52" t="str">
        <f t="shared" si="748"/>
        <v/>
      </c>
      <c r="G437" s="52" t="str">
        <f t="shared" si="749"/>
        <v/>
      </c>
      <c r="H437" s="52" t="str">
        <f t="shared" si="750"/>
        <v/>
      </c>
      <c r="I437" s="52" t="str">
        <f t="shared" si="751"/>
        <v/>
      </c>
      <c r="J437" s="52" t="str">
        <f t="shared" si="752"/>
        <v/>
      </c>
      <c r="K437" s="52" t="str">
        <f t="shared" si="753"/>
        <v/>
      </c>
      <c r="L437" s="52" t="str">
        <f t="shared" si="754"/>
        <v/>
      </c>
      <c r="M437" s="2"/>
      <c r="N437" s="52" t="str">
        <f t="shared" si="755"/>
        <v/>
      </c>
      <c r="O437" s="2"/>
      <c r="P437" s="103" t="str">
        <f>IF(UPPER('IP Rules'!H437)="ANY","",IF(LEN(TRIM('IP Rules'!J437))=0,"",'IP Rules'!J437))</f>
        <v/>
      </c>
      <c r="Q437" s="7" t="str">
        <f t="shared" si="756"/>
        <v/>
      </c>
      <c r="R437" s="109" t="str">
        <f t="shared" si="757"/>
        <v>MISSING</v>
      </c>
      <c r="S437" s="109" t="str">
        <f t="shared" si="758"/>
        <v>MISSING</v>
      </c>
      <c r="T437" s="109" t="str">
        <f t="shared" si="759"/>
        <v>MISSING</v>
      </c>
      <c r="U437" s="110" t="str">
        <f t="shared" si="760"/>
        <v>ERROR</v>
      </c>
      <c r="V437" s="111" t="str">
        <f t="shared" si="761"/>
        <v>ERROR</v>
      </c>
      <c r="W437" s="111" t="str">
        <f t="shared" si="762"/>
        <v>ERROR</v>
      </c>
      <c r="X437" s="111" t="str">
        <f t="shared" si="763"/>
        <v>ERROR</v>
      </c>
      <c r="Y437" s="109" t="str">
        <f t="shared" si="764"/>
        <v>ERROR</v>
      </c>
      <c r="Z437" s="110" t="str">
        <f t="shared" si="765"/>
        <v>ERROR</v>
      </c>
      <c r="AA437" s="109" t="str">
        <f t="shared" si="766"/>
        <v>ERROR</v>
      </c>
      <c r="AB437" s="109" t="str">
        <f t="shared" si="767"/>
        <v>ERROR</v>
      </c>
      <c r="AC437" s="109" t="str">
        <f t="shared" si="768"/>
        <v>ERROR</v>
      </c>
      <c r="AD437" s="109" t="str">
        <f t="shared" si="769"/>
        <v>ERROR</v>
      </c>
      <c r="AE437" s="110" t="str">
        <f t="shared" si="770"/>
        <v>ERROR</v>
      </c>
      <c r="AF437" s="7" t="str">
        <f t="shared" si="771"/>
        <v/>
      </c>
      <c r="AG437" s="104" t="str">
        <f t="shared" si="772"/>
        <v/>
      </c>
      <c r="AH437" s="104" t="str">
        <f t="shared" si="773"/>
        <v/>
      </c>
      <c r="AI437" s="104" t="str">
        <f t="shared" si="774"/>
        <v/>
      </c>
      <c r="AJ437" s="114" t="str">
        <f>IF(AND(Q437&lt;&gt;"ERROR",UPPER('IP Rules'!D437)="GLOBAL",UPPER(N437)="ANY"),"All_IPs","")</f>
        <v/>
      </c>
      <c r="AK437" s="114" t="str">
        <f>IF(AND(Q437&lt;&gt;"ERROR",UPPER('IP Rules'!D437)="NATIONAL",UPPER(N437)="ANY"),"GRP_ALL_CNSP_SUBNETS","")</f>
        <v/>
      </c>
      <c r="AL437" s="104" t="str">
        <f>IF(LEN(TRIM(D437))=0,"",IF(AND(Q437&lt;&gt;"ERROR",UPPER('IP Rules'!H437)&lt;&gt;"ANY"),AI437&amp;N437&amp;"_"&amp;AG437,""))</f>
        <v/>
      </c>
      <c r="AM437" s="109" t="str">
        <f t="shared" si="775"/>
        <v>FAILED CHECKS</v>
      </c>
      <c r="AN437" s="2"/>
      <c r="AO437" s="62" t="str">
        <f t="shared" si="742"/>
        <v/>
      </c>
      <c r="AP437" s="26"/>
      <c r="AQ437" s="62" t="str">
        <f t="shared" si="776"/>
        <v/>
      </c>
      <c r="AR437" s="26"/>
      <c r="AS437" s="6">
        <f>'IP Rules'!F437</f>
        <v>0</v>
      </c>
      <c r="AT437" s="2"/>
      <c r="AU437" s="6">
        <f t="shared" si="777"/>
        <v>427</v>
      </c>
      <c r="AV437" s="2"/>
      <c r="AW437" s="46" t="str">
        <f>IF(ISBLANK('IP Rules'!L437),"",'IP Rules'!L437)</f>
        <v/>
      </c>
      <c r="AX437" s="2"/>
      <c r="AY437" s="52" t="str">
        <f t="shared" si="778"/>
        <v/>
      </c>
      <c r="AZ437" s="52" t="str">
        <f t="shared" si="779"/>
        <v/>
      </c>
      <c r="BA437" s="52" t="str">
        <f t="shared" si="780"/>
        <v/>
      </c>
      <c r="BB437" s="52" t="str">
        <f t="shared" si="781"/>
        <v/>
      </c>
      <c r="BC437" s="52" t="str">
        <f t="shared" si="782"/>
        <v/>
      </c>
      <c r="BD437" s="52" t="str">
        <f t="shared" si="783"/>
        <v/>
      </c>
      <c r="BE437" s="52" t="str">
        <f t="shared" si="784"/>
        <v/>
      </c>
      <c r="BF437" s="52" t="str">
        <f t="shared" si="785"/>
        <v/>
      </c>
      <c r="BG437" s="52" t="str">
        <f t="shared" si="786"/>
        <v/>
      </c>
      <c r="BH437" s="2"/>
      <c r="BI437" s="103" t="str">
        <f>IF(ISBLANK('IP Rules'!N437),"",'IP Rules'!N437)</f>
        <v/>
      </c>
      <c r="BJ437" s="110" t="str">
        <f t="shared" si="835"/>
        <v/>
      </c>
      <c r="BK437" s="109" t="str">
        <f t="shared" si="836"/>
        <v>MISSING</v>
      </c>
      <c r="BL437" s="109" t="str">
        <f t="shared" si="837"/>
        <v>MISSING</v>
      </c>
      <c r="BM437" s="109" t="str">
        <f t="shared" si="838"/>
        <v>MISSING</v>
      </c>
      <c r="BN437" s="110" t="str">
        <f t="shared" si="839"/>
        <v>ERROR</v>
      </c>
      <c r="BO437" s="111" t="str">
        <f t="shared" si="840"/>
        <v>ERROR</v>
      </c>
      <c r="BP437" s="111" t="str">
        <f t="shared" si="841"/>
        <v>ERROR</v>
      </c>
      <c r="BQ437" s="111" t="str">
        <f t="shared" si="842"/>
        <v>ERROR</v>
      </c>
      <c r="BR437" s="109" t="str">
        <f t="shared" si="843"/>
        <v>ERROR</v>
      </c>
      <c r="BS437" s="110" t="str">
        <f t="shared" si="844"/>
        <v>ERROR</v>
      </c>
      <c r="BT437" s="109" t="str">
        <f t="shared" si="787"/>
        <v>ERROR</v>
      </c>
      <c r="BU437" s="109" t="str">
        <f t="shared" si="788"/>
        <v>ERROR</v>
      </c>
      <c r="BV437" s="109" t="str">
        <f t="shared" si="789"/>
        <v>ERROR</v>
      </c>
      <c r="BW437" s="109" t="str">
        <f t="shared" si="790"/>
        <v>ERROR</v>
      </c>
      <c r="BX437" s="110" t="str">
        <f t="shared" si="845"/>
        <v>ERROR</v>
      </c>
      <c r="BY437" s="110" t="str">
        <f t="shared" si="833"/>
        <v/>
      </c>
      <c r="BZ437" s="117" t="str">
        <f t="shared" si="791"/>
        <v>OK</v>
      </c>
      <c r="CA437" s="104" t="str">
        <f t="shared" si="846"/>
        <v/>
      </c>
      <c r="CB437" s="104" t="str">
        <f t="shared" si="847"/>
        <v/>
      </c>
      <c r="CC437" s="104" t="str">
        <f t="shared" si="848"/>
        <v/>
      </c>
      <c r="CD437" s="109" t="str">
        <f t="shared" si="792"/>
        <v>FAILED CHECKS</v>
      </c>
      <c r="CE437" s="22"/>
      <c r="CF437" s="116" t="str">
        <f t="shared" si="849"/>
        <v>ERROR</v>
      </c>
      <c r="CG437" s="116" t="str">
        <f t="shared" si="850"/>
        <v>-</v>
      </c>
      <c r="CH437" s="116" t="str">
        <f t="shared" si="851"/>
        <v>-</v>
      </c>
      <c r="CI437" s="116" t="str">
        <f t="shared" si="852"/>
        <v>-</v>
      </c>
      <c r="CJ437" s="116">
        <f t="shared" si="793"/>
        <v>0</v>
      </c>
      <c r="CK437" s="116">
        <f t="shared" si="794"/>
        <v>0</v>
      </c>
      <c r="CL437" s="116">
        <f t="shared" si="795"/>
        <v>0</v>
      </c>
      <c r="CM437" s="116">
        <f t="shared" si="796"/>
        <v>0</v>
      </c>
      <c r="CN437" s="116">
        <f t="shared" si="797"/>
        <v>0</v>
      </c>
      <c r="CO437" s="116">
        <f t="shared" si="798"/>
        <v>0</v>
      </c>
      <c r="CP437" s="116">
        <f t="shared" si="799"/>
        <v>0</v>
      </c>
      <c r="CQ437" s="116">
        <f t="shared" si="800"/>
        <v>0</v>
      </c>
      <c r="CR437" s="116">
        <f t="shared" si="801"/>
        <v>0</v>
      </c>
      <c r="CS437" s="116">
        <f t="shared" si="802"/>
        <v>0</v>
      </c>
      <c r="CT437" s="116">
        <f t="shared" si="803"/>
        <v>0</v>
      </c>
      <c r="CU437" s="116">
        <f t="shared" si="804"/>
        <v>0</v>
      </c>
      <c r="CV437" s="116">
        <f t="shared" si="805"/>
        <v>0</v>
      </c>
      <c r="CW437" s="116">
        <f t="shared" si="806"/>
        <v>0</v>
      </c>
      <c r="CX437" s="116">
        <f t="shared" si="807"/>
        <v>0</v>
      </c>
      <c r="CY437" s="116">
        <f t="shared" si="808"/>
        <v>0</v>
      </c>
      <c r="CZ437" s="116">
        <f t="shared" si="809"/>
        <v>0</v>
      </c>
      <c r="DA437" s="116">
        <f t="shared" si="810"/>
        <v>0</v>
      </c>
      <c r="DB437" s="116">
        <f t="shared" si="811"/>
        <v>0</v>
      </c>
      <c r="DC437" s="116">
        <f t="shared" si="812"/>
        <v>0</v>
      </c>
      <c r="DD437" s="116">
        <f t="shared" si="813"/>
        <v>0</v>
      </c>
      <c r="DE437" s="116">
        <f t="shared" si="814"/>
        <v>0</v>
      </c>
      <c r="DF437" s="116">
        <f t="shared" si="815"/>
        <v>0</v>
      </c>
      <c r="DG437" s="116">
        <f t="shared" si="816"/>
        <v>0</v>
      </c>
      <c r="DH437" s="116">
        <f t="shared" si="817"/>
        <v>0</v>
      </c>
      <c r="DI437" s="116">
        <f t="shared" si="818"/>
        <v>0</v>
      </c>
      <c r="DJ437" s="116">
        <f t="shared" si="819"/>
        <v>0</v>
      </c>
      <c r="DK437" s="116">
        <f t="shared" si="820"/>
        <v>0</v>
      </c>
      <c r="DL437" s="116">
        <f t="shared" si="821"/>
        <v>0</v>
      </c>
      <c r="DM437" s="116">
        <f t="shared" si="822"/>
        <v>0</v>
      </c>
      <c r="DN437" s="116">
        <f t="shared" si="823"/>
        <v>0</v>
      </c>
      <c r="DO437" s="116">
        <f t="shared" si="824"/>
        <v>0</v>
      </c>
      <c r="DP437" s="116">
        <f t="shared" si="825"/>
        <v>0</v>
      </c>
      <c r="DQ437" s="116">
        <f t="shared" si="826"/>
        <v>0</v>
      </c>
      <c r="DR437" s="116">
        <f t="shared" si="827"/>
        <v>0</v>
      </c>
      <c r="DS437" s="116">
        <f t="shared" si="828"/>
        <v>0</v>
      </c>
      <c r="DT437" s="116">
        <f t="shared" si="834"/>
        <v>0</v>
      </c>
      <c r="DU437" s="116">
        <f t="shared" si="829"/>
        <v>0</v>
      </c>
      <c r="DV437" s="116">
        <f t="shared" si="853"/>
        <v>0</v>
      </c>
      <c r="DW437" s="116">
        <f t="shared" si="854"/>
        <v>0</v>
      </c>
      <c r="DX437" s="114" t="b">
        <f t="shared" si="743"/>
        <v>0</v>
      </c>
      <c r="DY437" s="116" t="str">
        <f t="shared" si="830"/>
        <v>FAILED CHECKS</v>
      </c>
      <c r="DZ437" s="2"/>
      <c r="EA437" s="105" t="str">
        <f t="shared" si="744"/>
        <v/>
      </c>
      <c r="EB437" s="2"/>
      <c r="EC437" s="105" t="str">
        <f t="shared" si="745"/>
        <v/>
      </c>
      <c r="ED437" s="2"/>
      <c r="EE437" s="105" t="str">
        <f t="shared" si="746"/>
        <v/>
      </c>
      <c r="EF437" s="2"/>
      <c r="EG437" s="6">
        <f t="shared" si="832"/>
        <v>427</v>
      </c>
      <c r="EH437" s="2"/>
      <c r="EI437" s="29" t="str">
        <f>IF(ISBLANK('IP Rules'!P437),"",'IP Rules'!P437)</f>
        <v/>
      </c>
      <c r="EJ437" s="2"/>
      <c r="EK437" s="29" t="str">
        <f>IF(ISBLANK('IP Rules'!R437),"",'IP Rules'!R437)</f>
        <v/>
      </c>
      <c r="EL437" s="2"/>
      <c r="EM437" s="29" t="str">
        <f>IF(ISBLANK('IP Rules'!T437),"",'IP Rules'!T437)</f>
        <v/>
      </c>
      <c r="EN437" s="2"/>
      <c r="EO437" s="7" t="str">
        <f t="shared" si="737"/>
        <v>NO</v>
      </c>
      <c r="EP437" s="7" t="str">
        <f t="shared" si="738"/>
        <v>NO</v>
      </c>
      <c r="EQ437" s="7" t="str">
        <f t="shared" si="739"/>
        <v/>
      </c>
      <c r="ER437" s="7" t="str">
        <f t="shared" si="740"/>
        <v/>
      </c>
      <c r="ES437" s="7" t="str">
        <f>IF(AND(ISNUMBER('IP Rules'!R437),'IP Rules'!R437&gt;=0,'IP Rules'!R437&lt;=65535),"GOOD","BAD")</f>
        <v>BAD</v>
      </c>
      <c r="ET437" s="7" t="str">
        <f>IF(OR(AND(ISNUMBER('IP Rules'!T437),'IP Rules'!T437&gt;=1,'IP Rules'!T437&lt;=65535,'IP Rules'!R437&lt;'IP Rules'!T437),'IP Rules'!T437=""),"GOOD","BAD")</f>
        <v>GOOD</v>
      </c>
      <c r="EU437" s="9" t="str">
        <f t="shared" si="741"/>
        <v/>
      </c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</row>
    <row r="438" spans="1:211" ht="15.75" thickBot="1">
      <c r="A438" s="2"/>
      <c r="B438" s="6">
        <f t="shared" si="831"/>
        <v>428</v>
      </c>
      <c r="C438" s="2"/>
      <c r="D438" s="48" t="str">
        <f>IF(ISBLANK('IP Rules'!H438),"",'IP Rules'!H438)</f>
        <v/>
      </c>
      <c r="E438" s="52" t="str">
        <f t="shared" si="747"/>
        <v/>
      </c>
      <c r="F438" s="52" t="str">
        <f t="shared" si="748"/>
        <v/>
      </c>
      <c r="G438" s="52" t="str">
        <f t="shared" si="749"/>
        <v/>
      </c>
      <c r="H438" s="52" t="str">
        <f t="shared" si="750"/>
        <v/>
      </c>
      <c r="I438" s="52" t="str">
        <f t="shared" si="751"/>
        <v/>
      </c>
      <c r="J438" s="52" t="str">
        <f t="shared" si="752"/>
        <v/>
      </c>
      <c r="K438" s="52" t="str">
        <f t="shared" si="753"/>
        <v/>
      </c>
      <c r="L438" s="52" t="str">
        <f t="shared" si="754"/>
        <v/>
      </c>
      <c r="M438" s="2"/>
      <c r="N438" s="52" t="str">
        <f t="shared" si="755"/>
        <v/>
      </c>
      <c r="O438" s="2"/>
      <c r="P438" s="103" t="str">
        <f>IF(UPPER('IP Rules'!H438)="ANY","",IF(LEN(TRIM('IP Rules'!J438))=0,"",'IP Rules'!J438))</f>
        <v/>
      </c>
      <c r="Q438" s="7" t="str">
        <f t="shared" si="756"/>
        <v/>
      </c>
      <c r="R438" s="109" t="str">
        <f t="shared" si="757"/>
        <v>MISSING</v>
      </c>
      <c r="S438" s="109" t="str">
        <f t="shared" si="758"/>
        <v>MISSING</v>
      </c>
      <c r="T438" s="109" t="str">
        <f t="shared" si="759"/>
        <v>MISSING</v>
      </c>
      <c r="U438" s="110" t="str">
        <f t="shared" si="760"/>
        <v>ERROR</v>
      </c>
      <c r="V438" s="111" t="str">
        <f t="shared" si="761"/>
        <v>ERROR</v>
      </c>
      <c r="W438" s="111" t="str">
        <f t="shared" si="762"/>
        <v>ERROR</v>
      </c>
      <c r="X438" s="111" t="str">
        <f t="shared" si="763"/>
        <v>ERROR</v>
      </c>
      <c r="Y438" s="109" t="str">
        <f t="shared" si="764"/>
        <v>ERROR</v>
      </c>
      <c r="Z438" s="110" t="str">
        <f t="shared" si="765"/>
        <v>ERROR</v>
      </c>
      <c r="AA438" s="109" t="str">
        <f t="shared" si="766"/>
        <v>ERROR</v>
      </c>
      <c r="AB438" s="109" t="str">
        <f t="shared" si="767"/>
        <v>ERROR</v>
      </c>
      <c r="AC438" s="109" t="str">
        <f t="shared" si="768"/>
        <v>ERROR</v>
      </c>
      <c r="AD438" s="109" t="str">
        <f t="shared" si="769"/>
        <v>ERROR</v>
      </c>
      <c r="AE438" s="110" t="str">
        <f t="shared" si="770"/>
        <v>ERROR</v>
      </c>
      <c r="AF438" s="7" t="str">
        <f t="shared" si="771"/>
        <v/>
      </c>
      <c r="AG438" s="104" t="str">
        <f t="shared" si="772"/>
        <v/>
      </c>
      <c r="AH438" s="104" t="str">
        <f t="shared" si="773"/>
        <v/>
      </c>
      <c r="AI438" s="104" t="str">
        <f t="shared" si="774"/>
        <v/>
      </c>
      <c r="AJ438" s="114" t="str">
        <f>IF(AND(Q438&lt;&gt;"ERROR",UPPER('IP Rules'!D438)="GLOBAL",UPPER(N438)="ANY"),"All_IPs","")</f>
        <v/>
      </c>
      <c r="AK438" s="114" t="str">
        <f>IF(AND(Q438&lt;&gt;"ERROR",UPPER('IP Rules'!D438)="NATIONAL",UPPER(N438)="ANY"),"GRP_ALL_CNSP_SUBNETS","")</f>
        <v/>
      </c>
      <c r="AL438" s="104" t="str">
        <f>IF(LEN(TRIM(D438))=0,"",IF(AND(Q438&lt;&gt;"ERROR",UPPER('IP Rules'!H438)&lt;&gt;"ANY"),AI438&amp;N438&amp;"_"&amp;AG438,""))</f>
        <v/>
      </c>
      <c r="AM438" s="109" t="str">
        <f t="shared" si="775"/>
        <v>FAILED CHECKS</v>
      </c>
      <c r="AN438" s="2"/>
      <c r="AO438" s="62" t="str">
        <f t="shared" si="742"/>
        <v/>
      </c>
      <c r="AP438" s="26"/>
      <c r="AQ438" s="62" t="str">
        <f t="shared" si="776"/>
        <v/>
      </c>
      <c r="AR438" s="26"/>
      <c r="AS438" s="6">
        <f>'IP Rules'!F438</f>
        <v>0</v>
      </c>
      <c r="AT438" s="2"/>
      <c r="AU438" s="6">
        <f t="shared" si="777"/>
        <v>428</v>
      </c>
      <c r="AV438" s="2"/>
      <c r="AW438" s="46" t="str">
        <f>IF(ISBLANK('IP Rules'!L438),"",'IP Rules'!L438)</f>
        <v/>
      </c>
      <c r="AX438" s="2"/>
      <c r="AY438" s="52" t="str">
        <f t="shared" si="778"/>
        <v/>
      </c>
      <c r="AZ438" s="52" t="str">
        <f t="shared" si="779"/>
        <v/>
      </c>
      <c r="BA438" s="52" t="str">
        <f t="shared" si="780"/>
        <v/>
      </c>
      <c r="BB438" s="52" t="str">
        <f t="shared" si="781"/>
        <v/>
      </c>
      <c r="BC438" s="52" t="str">
        <f t="shared" si="782"/>
        <v/>
      </c>
      <c r="BD438" s="52" t="str">
        <f t="shared" si="783"/>
        <v/>
      </c>
      <c r="BE438" s="52" t="str">
        <f t="shared" si="784"/>
        <v/>
      </c>
      <c r="BF438" s="52" t="str">
        <f t="shared" si="785"/>
        <v/>
      </c>
      <c r="BG438" s="52" t="str">
        <f t="shared" si="786"/>
        <v/>
      </c>
      <c r="BH438" s="2"/>
      <c r="BI438" s="103" t="str">
        <f>IF(ISBLANK('IP Rules'!N438),"",'IP Rules'!N438)</f>
        <v/>
      </c>
      <c r="BJ438" s="110" t="str">
        <f t="shared" si="835"/>
        <v/>
      </c>
      <c r="BK438" s="109" t="str">
        <f t="shared" si="836"/>
        <v>MISSING</v>
      </c>
      <c r="BL438" s="109" t="str">
        <f t="shared" si="837"/>
        <v>MISSING</v>
      </c>
      <c r="BM438" s="109" t="str">
        <f t="shared" si="838"/>
        <v>MISSING</v>
      </c>
      <c r="BN438" s="110" t="str">
        <f t="shared" si="839"/>
        <v>ERROR</v>
      </c>
      <c r="BO438" s="111" t="str">
        <f t="shared" si="840"/>
        <v>ERROR</v>
      </c>
      <c r="BP438" s="111" t="str">
        <f t="shared" si="841"/>
        <v>ERROR</v>
      </c>
      <c r="BQ438" s="111" t="str">
        <f t="shared" si="842"/>
        <v>ERROR</v>
      </c>
      <c r="BR438" s="109" t="str">
        <f t="shared" si="843"/>
        <v>ERROR</v>
      </c>
      <c r="BS438" s="110" t="str">
        <f t="shared" si="844"/>
        <v>ERROR</v>
      </c>
      <c r="BT438" s="109" t="str">
        <f t="shared" si="787"/>
        <v>ERROR</v>
      </c>
      <c r="BU438" s="109" t="str">
        <f t="shared" si="788"/>
        <v>ERROR</v>
      </c>
      <c r="BV438" s="109" t="str">
        <f t="shared" si="789"/>
        <v>ERROR</v>
      </c>
      <c r="BW438" s="109" t="str">
        <f t="shared" si="790"/>
        <v>ERROR</v>
      </c>
      <c r="BX438" s="110" t="str">
        <f t="shared" si="845"/>
        <v>ERROR</v>
      </c>
      <c r="BY438" s="110" t="str">
        <f t="shared" si="833"/>
        <v/>
      </c>
      <c r="BZ438" s="117" t="str">
        <f t="shared" si="791"/>
        <v>OK</v>
      </c>
      <c r="CA438" s="104" t="str">
        <f t="shared" si="846"/>
        <v/>
      </c>
      <c r="CB438" s="104" t="str">
        <f t="shared" si="847"/>
        <v/>
      </c>
      <c r="CC438" s="104" t="str">
        <f t="shared" si="848"/>
        <v/>
      </c>
      <c r="CD438" s="109" t="str">
        <f t="shared" si="792"/>
        <v>FAILED CHECKS</v>
      </c>
      <c r="CE438" s="22"/>
      <c r="CF438" s="116" t="str">
        <f t="shared" si="849"/>
        <v>ERROR</v>
      </c>
      <c r="CG438" s="116" t="str">
        <f t="shared" si="850"/>
        <v>-</v>
      </c>
      <c r="CH438" s="116" t="str">
        <f t="shared" si="851"/>
        <v>-</v>
      </c>
      <c r="CI438" s="116" t="str">
        <f t="shared" si="852"/>
        <v>-</v>
      </c>
      <c r="CJ438" s="116">
        <f t="shared" si="793"/>
        <v>0</v>
      </c>
      <c r="CK438" s="116">
        <f t="shared" si="794"/>
        <v>0</v>
      </c>
      <c r="CL438" s="116">
        <f t="shared" si="795"/>
        <v>0</v>
      </c>
      <c r="CM438" s="116">
        <f t="shared" si="796"/>
        <v>0</v>
      </c>
      <c r="CN438" s="116">
        <f t="shared" si="797"/>
        <v>0</v>
      </c>
      <c r="CO438" s="116">
        <f t="shared" si="798"/>
        <v>0</v>
      </c>
      <c r="CP438" s="116">
        <f t="shared" si="799"/>
        <v>0</v>
      </c>
      <c r="CQ438" s="116">
        <f t="shared" si="800"/>
        <v>0</v>
      </c>
      <c r="CR438" s="116">
        <f t="shared" si="801"/>
        <v>0</v>
      </c>
      <c r="CS438" s="116">
        <f t="shared" si="802"/>
        <v>0</v>
      </c>
      <c r="CT438" s="116">
        <f t="shared" si="803"/>
        <v>0</v>
      </c>
      <c r="CU438" s="116">
        <f t="shared" si="804"/>
        <v>0</v>
      </c>
      <c r="CV438" s="116">
        <f t="shared" si="805"/>
        <v>0</v>
      </c>
      <c r="CW438" s="116">
        <f t="shared" si="806"/>
        <v>0</v>
      </c>
      <c r="CX438" s="116">
        <f t="shared" si="807"/>
        <v>0</v>
      </c>
      <c r="CY438" s="116">
        <f t="shared" si="808"/>
        <v>0</v>
      </c>
      <c r="CZ438" s="116">
        <f t="shared" si="809"/>
        <v>0</v>
      </c>
      <c r="DA438" s="116">
        <f t="shared" si="810"/>
        <v>0</v>
      </c>
      <c r="DB438" s="116">
        <f t="shared" si="811"/>
        <v>0</v>
      </c>
      <c r="DC438" s="116">
        <f t="shared" si="812"/>
        <v>0</v>
      </c>
      <c r="DD438" s="116">
        <f t="shared" si="813"/>
        <v>0</v>
      </c>
      <c r="DE438" s="116">
        <f t="shared" si="814"/>
        <v>0</v>
      </c>
      <c r="DF438" s="116">
        <f t="shared" si="815"/>
        <v>0</v>
      </c>
      <c r="DG438" s="116">
        <f t="shared" si="816"/>
        <v>0</v>
      </c>
      <c r="DH438" s="116">
        <f t="shared" si="817"/>
        <v>0</v>
      </c>
      <c r="DI438" s="116">
        <f t="shared" si="818"/>
        <v>0</v>
      </c>
      <c r="DJ438" s="116">
        <f t="shared" si="819"/>
        <v>0</v>
      </c>
      <c r="DK438" s="116">
        <f t="shared" si="820"/>
        <v>0</v>
      </c>
      <c r="DL438" s="116">
        <f t="shared" si="821"/>
        <v>0</v>
      </c>
      <c r="DM438" s="116">
        <f t="shared" si="822"/>
        <v>0</v>
      </c>
      <c r="DN438" s="116">
        <f t="shared" si="823"/>
        <v>0</v>
      </c>
      <c r="DO438" s="116">
        <f t="shared" si="824"/>
        <v>0</v>
      </c>
      <c r="DP438" s="116">
        <f t="shared" si="825"/>
        <v>0</v>
      </c>
      <c r="DQ438" s="116">
        <f t="shared" si="826"/>
        <v>0</v>
      </c>
      <c r="DR438" s="116">
        <f t="shared" si="827"/>
        <v>0</v>
      </c>
      <c r="DS438" s="116">
        <f t="shared" si="828"/>
        <v>0</v>
      </c>
      <c r="DT438" s="116">
        <f t="shared" si="834"/>
        <v>0</v>
      </c>
      <c r="DU438" s="116">
        <f t="shared" si="829"/>
        <v>0</v>
      </c>
      <c r="DV438" s="116">
        <f t="shared" si="853"/>
        <v>0</v>
      </c>
      <c r="DW438" s="116">
        <f t="shared" si="854"/>
        <v>0</v>
      </c>
      <c r="DX438" s="114" t="b">
        <f t="shared" si="743"/>
        <v>0</v>
      </c>
      <c r="DY438" s="116" t="str">
        <f t="shared" si="830"/>
        <v>FAILED CHECKS</v>
      </c>
      <c r="DZ438" s="2"/>
      <c r="EA438" s="105" t="str">
        <f t="shared" si="744"/>
        <v/>
      </c>
      <c r="EB438" s="2"/>
      <c r="EC438" s="105" t="str">
        <f t="shared" si="745"/>
        <v/>
      </c>
      <c r="ED438" s="2"/>
      <c r="EE438" s="105" t="str">
        <f t="shared" si="746"/>
        <v/>
      </c>
      <c r="EF438" s="2"/>
      <c r="EG438" s="6">
        <f t="shared" si="832"/>
        <v>428</v>
      </c>
      <c r="EH438" s="2"/>
      <c r="EI438" s="29" t="str">
        <f>IF(ISBLANK('IP Rules'!P438),"",'IP Rules'!P438)</f>
        <v/>
      </c>
      <c r="EJ438" s="2"/>
      <c r="EK438" s="29" t="str">
        <f>IF(ISBLANK('IP Rules'!R438),"",'IP Rules'!R438)</f>
        <v/>
      </c>
      <c r="EL438" s="2"/>
      <c r="EM438" s="29" t="str">
        <f>IF(ISBLANK('IP Rules'!T438),"",'IP Rules'!T438)</f>
        <v/>
      </c>
      <c r="EN438" s="2"/>
      <c r="EO438" s="7" t="str">
        <f t="shared" si="737"/>
        <v>NO</v>
      </c>
      <c r="EP438" s="7" t="str">
        <f t="shared" si="738"/>
        <v>NO</v>
      </c>
      <c r="EQ438" s="7" t="str">
        <f t="shared" si="739"/>
        <v/>
      </c>
      <c r="ER438" s="7" t="str">
        <f t="shared" si="740"/>
        <v/>
      </c>
      <c r="ES438" s="7" t="str">
        <f>IF(AND(ISNUMBER('IP Rules'!R438),'IP Rules'!R438&gt;=0,'IP Rules'!R438&lt;=65535),"GOOD","BAD")</f>
        <v>BAD</v>
      </c>
      <c r="ET438" s="7" t="str">
        <f>IF(OR(AND(ISNUMBER('IP Rules'!T438),'IP Rules'!T438&gt;=1,'IP Rules'!T438&lt;=65535,'IP Rules'!R438&lt;'IP Rules'!T438),'IP Rules'!T438=""),"GOOD","BAD")</f>
        <v>GOOD</v>
      </c>
      <c r="EU438" s="9" t="str">
        <f t="shared" si="741"/>
        <v/>
      </c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</row>
    <row r="439" spans="1:211" ht="15.75" thickBot="1">
      <c r="A439" s="2"/>
      <c r="B439" s="6">
        <f t="shared" si="831"/>
        <v>429</v>
      </c>
      <c r="C439" s="2"/>
      <c r="D439" s="48" t="str">
        <f>IF(ISBLANK('IP Rules'!H439),"",'IP Rules'!H439)</f>
        <v/>
      </c>
      <c r="E439" s="52" t="str">
        <f t="shared" si="747"/>
        <v/>
      </c>
      <c r="F439" s="52" t="str">
        <f t="shared" si="748"/>
        <v/>
      </c>
      <c r="G439" s="52" t="str">
        <f t="shared" si="749"/>
        <v/>
      </c>
      <c r="H439" s="52" t="str">
        <f t="shared" si="750"/>
        <v/>
      </c>
      <c r="I439" s="52" t="str">
        <f t="shared" si="751"/>
        <v/>
      </c>
      <c r="J439" s="52" t="str">
        <f t="shared" si="752"/>
        <v/>
      </c>
      <c r="K439" s="52" t="str">
        <f t="shared" si="753"/>
        <v/>
      </c>
      <c r="L439" s="52" t="str">
        <f t="shared" si="754"/>
        <v/>
      </c>
      <c r="M439" s="2"/>
      <c r="N439" s="52" t="str">
        <f t="shared" si="755"/>
        <v/>
      </c>
      <c r="O439" s="2"/>
      <c r="P439" s="103" t="str">
        <f>IF(UPPER('IP Rules'!H439)="ANY","",IF(LEN(TRIM('IP Rules'!J439))=0,"",'IP Rules'!J439))</f>
        <v/>
      </c>
      <c r="Q439" s="7" t="str">
        <f t="shared" si="756"/>
        <v/>
      </c>
      <c r="R439" s="109" t="str">
        <f t="shared" si="757"/>
        <v>MISSING</v>
      </c>
      <c r="S439" s="109" t="str">
        <f t="shared" si="758"/>
        <v>MISSING</v>
      </c>
      <c r="T439" s="109" t="str">
        <f t="shared" si="759"/>
        <v>MISSING</v>
      </c>
      <c r="U439" s="110" t="str">
        <f t="shared" si="760"/>
        <v>ERROR</v>
      </c>
      <c r="V439" s="111" t="str">
        <f t="shared" si="761"/>
        <v>ERROR</v>
      </c>
      <c r="W439" s="111" t="str">
        <f t="shared" si="762"/>
        <v>ERROR</v>
      </c>
      <c r="X439" s="111" t="str">
        <f t="shared" si="763"/>
        <v>ERROR</v>
      </c>
      <c r="Y439" s="109" t="str">
        <f t="shared" si="764"/>
        <v>ERROR</v>
      </c>
      <c r="Z439" s="110" t="str">
        <f t="shared" si="765"/>
        <v>ERROR</v>
      </c>
      <c r="AA439" s="109" t="str">
        <f t="shared" si="766"/>
        <v>ERROR</v>
      </c>
      <c r="AB439" s="109" t="str">
        <f t="shared" si="767"/>
        <v>ERROR</v>
      </c>
      <c r="AC439" s="109" t="str">
        <f t="shared" si="768"/>
        <v>ERROR</v>
      </c>
      <c r="AD439" s="109" t="str">
        <f t="shared" si="769"/>
        <v>ERROR</v>
      </c>
      <c r="AE439" s="110" t="str">
        <f t="shared" si="770"/>
        <v>ERROR</v>
      </c>
      <c r="AF439" s="7" t="str">
        <f t="shared" si="771"/>
        <v/>
      </c>
      <c r="AG439" s="104" t="str">
        <f t="shared" si="772"/>
        <v/>
      </c>
      <c r="AH439" s="104" t="str">
        <f t="shared" si="773"/>
        <v/>
      </c>
      <c r="AI439" s="104" t="str">
        <f t="shared" si="774"/>
        <v/>
      </c>
      <c r="AJ439" s="114" t="str">
        <f>IF(AND(Q439&lt;&gt;"ERROR",UPPER('IP Rules'!D439)="GLOBAL",UPPER(N439)="ANY"),"All_IPs","")</f>
        <v/>
      </c>
      <c r="AK439" s="114" t="str">
        <f>IF(AND(Q439&lt;&gt;"ERROR",UPPER('IP Rules'!D439)="NATIONAL",UPPER(N439)="ANY"),"GRP_ALL_CNSP_SUBNETS","")</f>
        <v/>
      </c>
      <c r="AL439" s="104" t="str">
        <f>IF(LEN(TRIM(D439))=0,"",IF(AND(Q439&lt;&gt;"ERROR",UPPER('IP Rules'!H439)&lt;&gt;"ANY"),AI439&amp;N439&amp;"_"&amp;AG439,""))</f>
        <v/>
      </c>
      <c r="AM439" s="109" t="str">
        <f t="shared" si="775"/>
        <v>FAILED CHECKS</v>
      </c>
      <c r="AN439" s="2"/>
      <c r="AO439" s="62" t="str">
        <f t="shared" si="742"/>
        <v/>
      </c>
      <c r="AP439" s="26"/>
      <c r="AQ439" s="62" t="str">
        <f t="shared" si="776"/>
        <v/>
      </c>
      <c r="AR439" s="26"/>
      <c r="AS439" s="6">
        <f>'IP Rules'!F439</f>
        <v>0</v>
      </c>
      <c r="AT439" s="2"/>
      <c r="AU439" s="6">
        <f t="shared" si="777"/>
        <v>429</v>
      </c>
      <c r="AV439" s="2"/>
      <c r="AW439" s="46" t="str">
        <f>IF(ISBLANK('IP Rules'!L439),"",'IP Rules'!L439)</f>
        <v/>
      </c>
      <c r="AX439" s="2"/>
      <c r="AY439" s="52" t="str">
        <f t="shared" si="778"/>
        <v/>
      </c>
      <c r="AZ439" s="52" t="str">
        <f t="shared" si="779"/>
        <v/>
      </c>
      <c r="BA439" s="52" t="str">
        <f t="shared" si="780"/>
        <v/>
      </c>
      <c r="BB439" s="52" t="str">
        <f t="shared" si="781"/>
        <v/>
      </c>
      <c r="BC439" s="52" t="str">
        <f t="shared" si="782"/>
        <v/>
      </c>
      <c r="BD439" s="52" t="str">
        <f t="shared" si="783"/>
        <v/>
      </c>
      <c r="BE439" s="52" t="str">
        <f t="shared" si="784"/>
        <v/>
      </c>
      <c r="BF439" s="52" t="str">
        <f t="shared" si="785"/>
        <v/>
      </c>
      <c r="BG439" s="52" t="str">
        <f t="shared" si="786"/>
        <v/>
      </c>
      <c r="BH439" s="2"/>
      <c r="BI439" s="103" t="str">
        <f>IF(ISBLANK('IP Rules'!N439),"",'IP Rules'!N439)</f>
        <v/>
      </c>
      <c r="BJ439" s="110" t="str">
        <f t="shared" si="835"/>
        <v/>
      </c>
      <c r="BK439" s="109" t="str">
        <f t="shared" si="836"/>
        <v>MISSING</v>
      </c>
      <c r="BL439" s="109" t="str">
        <f t="shared" si="837"/>
        <v>MISSING</v>
      </c>
      <c r="BM439" s="109" t="str">
        <f t="shared" si="838"/>
        <v>MISSING</v>
      </c>
      <c r="BN439" s="110" t="str">
        <f t="shared" si="839"/>
        <v>ERROR</v>
      </c>
      <c r="BO439" s="111" t="str">
        <f t="shared" si="840"/>
        <v>ERROR</v>
      </c>
      <c r="BP439" s="111" t="str">
        <f t="shared" si="841"/>
        <v>ERROR</v>
      </c>
      <c r="BQ439" s="111" t="str">
        <f t="shared" si="842"/>
        <v>ERROR</v>
      </c>
      <c r="BR439" s="109" t="str">
        <f t="shared" si="843"/>
        <v>ERROR</v>
      </c>
      <c r="BS439" s="110" t="str">
        <f t="shared" si="844"/>
        <v>ERROR</v>
      </c>
      <c r="BT439" s="109" t="str">
        <f t="shared" si="787"/>
        <v>ERROR</v>
      </c>
      <c r="BU439" s="109" t="str">
        <f t="shared" si="788"/>
        <v>ERROR</v>
      </c>
      <c r="BV439" s="109" t="str">
        <f t="shared" si="789"/>
        <v>ERROR</v>
      </c>
      <c r="BW439" s="109" t="str">
        <f t="shared" si="790"/>
        <v>ERROR</v>
      </c>
      <c r="BX439" s="110" t="str">
        <f t="shared" si="845"/>
        <v>ERROR</v>
      </c>
      <c r="BY439" s="110" t="str">
        <f t="shared" si="833"/>
        <v/>
      </c>
      <c r="BZ439" s="117" t="str">
        <f t="shared" si="791"/>
        <v>OK</v>
      </c>
      <c r="CA439" s="104" t="str">
        <f t="shared" si="846"/>
        <v/>
      </c>
      <c r="CB439" s="104" t="str">
        <f t="shared" si="847"/>
        <v/>
      </c>
      <c r="CC439" s="104" t="str">
        <f t="shared" si="848"/>
        <v/>
      </c>
      <c r="CD439" s="109" t="str">
        <f t="shared" si="792"/>
        <v>FAILED CHECKS</v>
      </c>
      <c r="CE439" s="22"/>
      <c r="CF439" s="116" t="str">
        <f t="shared" si="849"/>
        <v>ERROR</v>
      </c>
      <c r="CG439" s="116" t="str">
        <f t="shared" si="850"/>
        <v>-</v>
      </c>
      <c r="CH439" s="116" t="str">
        <f t="shared" si="851"/>
        <v>-</v>
      </c>
      <c r="CI439" s="116" t="str">
        <f t="shared" si="852"/>
        <v>-</v>
      </c>
      <c r="CJ439" s="116">
        <f t="shared" si="793"/>
        <v>0</v>
      </c>
      <c r="CK439" s="116">
        <f t="shared" si="794"/>
        <v>0</v>
      </c>
      <c r="CL439" s="116">
        <f t="shared" si="795"/>
        <v>0</v>
      </c>
      <c r="CM439" s="116">
        <f t="shared" si="796"/>
        <v>0</v>
      </c>
      <c r="CN439" s="116">
        <f t="shared" si="797"/>
        <v>0</v>
      </c>
      <c r="CO439" s="116">
        <f t="shared" si="798"/>
        <v>0</v>
      </c>
      <c r="CP439" s="116">
        <f t="shared" si="799"/>
        <v>0</v>
      </c>
      <c r="CQ439" s="116">
        <f t="shared" si="800"/>
        <v>0</v>
      </c>
      <c r="CR439" s="116">
        <f t="shared" si="801"/>
        <v>0</v>
      </c>
      <c r="CS439" s="116">
        <f t="shared" si="802"/>
        <v>0</v>
      </c>
      <c r="CT439" s="116">
        <f t="shared" si="803"/>
        <v>0</v>
      </c>
      <c r="CU439" s="116">
        <f t="shared" si="804"/>
        <v>0</v>
      </c>
      <c r="CV439" s="116">
        <f t="shared" si="805"/>
        <v>0</v>
      </c>
      <c r="CW439" s="116">
        <f t="shared" si="806"/>
        <v>0</v>
      </c>
      <c r="CX439" s="116">
        <f t="shared" si="807"/>
        <v>0</v>
      </c>
      <c r="CY439" s="116">
        <f t="shared" si="808"/>
        <v>0</v>
      </c>
      <c r="CZ439" s="116">
        <f t="shared" si="809"/>
        <v>0</v>
      </c>
      <c r="DA439" s="116">
        <f t="shared" si="810"/>
        <v>0</v>
      </c>
      <c r="DB439" s="116">
        <f t="shared" si="811"/>
        <v>0</v>
      </c>
      <c r="DC439" s="116">
        <f t="shared" si="812"/>
        <v>0</v>
      </c>
      <c r="DD439" s="116">
        <f t="shared" si="813"/>
        <v>0</v>
      </c>
      <c r="DE439" s="116">
        <f t="shared" si="814"/>
        <v>0</v>
      </c>
      <c r="DF439" s="116">
        <f t="shared" si="815"/>
        <v>0</v>
      </c>
      <c r="DG439" s="116">
        <f t="shared" si="816"/>
        <v>0</v>
      </c>
      <c r="DH439" s="116">
        <f t="shared" si="817"/>
        <v>0</v>
      </c>
      <c r="DI439" s="116">
        <f t="shared" si="818"/>
        <v>0</v>
      </c>
      <c r="DJ439" s="116">
        <f t="shared" si="819"/>
        <v>0</v>
      </c>
      <c r="DK439" s="116">
        <f t="shared" si="820"/>
        <v>0</v>
      </c>
      <c r="DL439" s="116">
        <f t="shared" si="821"/>
        <v>0</v>
      </c>
      <c r="DM439" s="116">
        <f t="shared" si="822"/>
        <v>0</v>
      </c>
      <c r="DN439" s="116">
        <f t="shared" si="823"/>
        <v>0</v>
      </c>
      <c r="DO439" s="116">
        <f t="shared" si="824"/>
        <v>0</v>
      </c>
      <c r="DP439" s="116">
        <f t="shared" si="825"/>
        <v>0</v>
      </c>
      <c r="DQ439" s="116">
        <f t="shared" si="826"/>
        <v>0</v>
      </c>
      <c r="DR439" s="116">
        <f t="shared" si="827"/>
        <v>0</v>
      </c>
      <c r="DS439" s="116">
        <f t="shared" si="828"/>
        <v>0</v>
      </c>
      <c r="DT439" s="116">
        <f t="shared" si="834"/>
        <v>0</v>
      </c>
      <c r="DU439" s="116">
        <f t="shared" si="829"/>
        <v>0</v>
      </c>
      <c r="DV439" s="116">
        <f t="shared" si="853"/>
        <v>0</v>
      </c>
      <c r="DW439" s="116">
        <f t="shared" si="854"/>
        <v>0</v>
      </c>
      <c r="DX439" s="114" t="b">
        <f t="shared" si="743"/>
        <v>0</v>
      </c>
      <c r="DY439" s="116" t="str">
        <f t="shared" si="830"/>
        <v>FAILED CHECKS</v>
      </c>
      <c r="DZ439" s="2"/>
      <c r="EA439" s="105" t="str">
        <f t="shared" si="744"/>
        <v/>
      </c>
      <c r="EB439" s="2"/>
      <c r="EC439" s="105" t="str">
        <f t="shared" si="745"/>
        <v/>
      </c>
      <c r="ED439" s="2"/>
      <c r="EE439" s="105" t="str">
        <f t="shared" si="746"/>
        <v/>
      </c>
      <c r="EF439" s="2"/>
      <c r="EG439" s="6">
        <f t="shared" si="832"/>
        <v>429</v>
      </c>
      <c r="EH439" s="2"/>
      <c r="EI439" s="29" t="str">
        <f>IF(ISBLANK('IP Rules'!P439),"",'IP Rules'!P439)</f>
        <v/>
      </c>
      <c r="EJ439" s="2"/>
      <c r="EK439" s="29" t="str">
        <f>IF(ISBLANK('IP Rules'!R439),"",'IP Rules'!R439)</f>
        <v/>
      </c>
      <c r="EL439" s="2"/>
      <c r="EM439" s="29" t="str">
        <f>IF(ISBLANK('IP Rules'!T439),"",'IP Rules'!T439)</f>
        <v/>
      </c>
      <c r="EN439" s="2"/>
      <c r="EO439" s="7" t="str">
        <f t="shared" si="737"/>
        <v>NO</v>
      </c>
      <c r="EP439" s="7" t="str">
        <f t="shared" si="738"/>
        <v>NO</v>
      </c>
      <c r="EQ439" s="7" t="str">
        <f t="shared" si="739"/>
        <v/>
      </c>
      <c r="ER439" s="7" t="str">
        <f t="shared" si="740"/>
        <v/>
      </c>
      <c r="ES439" s="7" t="str">
        <f>IF(AND(ISNUMBER('IP Rules'!R439),'IP Rules'!R439&gt;=0,'IP Rules'!R439&lt;=65535),"GOOD","BAD")</f>
        <v>BAD</v>
      </c>
      <c r="ET439" s="7" t="str">
        <f>IF(OR(AND(ISNUMBER('IP Rules'!T439),'IP Rules'!T439&gt;=1,'IP Rules'!T439&lt;=65535,'IP Rules'!R439&lt;'IP Rules'!T439),'IP Rules'!T439=""),"GOOD","BAD")</f>
        <v>GOOD</v>
      </c>
      <c r="EU439" s="9" t="str">
        <f t="shared" si="741"/>
        <v/>
      </c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</row>
    <row r="440" spans="1:211" ht="15.75" thickBot="1">
      <c r="A440" s="2"/>
      <c r="B440" s="6">
        <f t="shared" si="831"/>
        <v>430</v>
      </c>
      <c r="C440" s="2"/>
      <c r="D440" s="48" t="str">
        <f>IF(ISBLANK('IP Rules'!H440),"",'IP Rules'!H440)</f>
        <v/>
      </c>
      <c r="E440" s="52" t="str">
        <f t="shared" si="747"/>
        <v/>
      </c>
      <c r="F440" s="52" t="str">
        <f t="shared" si="748"/>
        <v/>
      </c>
      <c r="G440" s="52" t="str">
        <f t="shared" si="749"/>
        <v/>
      </c>
      <c r="H440" s="52" t="str">
        <f t="shared" si="750"/>
        <v/>
      </c>
      <c r="I440" s="52" t="str">
        <f t="shared" si="751"/>
        <v/>
      </c>
      <c r="J440" s="52" t="str">
        <f t="shared" si="752"/>
        <v/>
      </c>
      <c r="K440" s="52" t="str">
        <f t="shared" si="753"/>
        <v/>
      </c>
      <c r="L440" s="52" t="str">
        <f t="shared" si="754"/>
        <v/>
      </c>
      <c r="M440" s="2"/>
      <c r="N440" s="52" t="str">
        <f t="shared" si="755"/>
        <v/>
      </c>
      <c r="O440" s="2"/>
      <c r="P440" s="103" t="str">
        <f>IF(UPPER('IP Rules'!H440)="ANY","",IF(LEN(TRIM('IP Rules'!J440))=0,"",'IP Rules'!J440))</f>
        <v/>
      </c>
      <c r="Q440" s="7" t="str">
        <f t="shared" si="756"/>
        <v/>
      </c>
      <c r="R440" s="109" t="str">
        <f t="shared" si="757"/>
        <v>MISSING</v>
      </c>
      <c r="S440" s="109" t="str">
        <f t="shared" si="758"/>
        <v>MISSING</v>
      </c>
      <c r="T440" s="109" t="str">
        <f t="shared" si="759"/>
        <v>MISSING</v>
      </c>
      <c r="U440" s="110" t="str">
        <f t="shared" si="760"/>
        <v>ERROR</v>
      </c>
      <c r="V440" s="111" t="str">
        <f t="shared" si="761"/>
        <v>ERROR</v>
      </c>
      <c r="W440" s="111" t="str">
        <f t="shared" si="762"/>
        <v>ERROR</v>
      </c>
      <c r="X440" s="111" t="str">
        <f t="shared" si="763"/>
        <v>ERROR</v>
      </c>
      <c r="Y440" s="109" t="str">
        <f t="shared" si="764"/>
        <v>ERROR</v>
      </c>
      <c r="Z440" s="110" t="str">
        <f t="shared" si="765"/>
        <v>ERROR</v>
      </c>
      <c r="AA440" s="109" t="str">
        <f t="shared" si="766"/>
        <v>ERROR</v>
      </c>
      <c r="AB440" s="109" t="str">
        <f t="shared" si="767"/>
        <v>ERROR</v>
      </c>
      <c r="AC440" s="109" t="str">
        <f t="shared" si="768"/>
        <v>ERROR</v>
      </c>
      <c r="AD440" s="109" t="str">
        <f t="shared" si="769"/>
        <v>ERROR</v>
      </c>
      <c r="AE440" s="110" t="str">
        <f t="shared" si="770"/>
        <v>ERROR</v>
      </c>
      <c r="AF440" s="7" t="str">
        <f t="shared" si="771"/>
        <v/>
      </c>
      <c r="AG440" s="104" t="str">
        <f t="shared" si="772"/>
        <v/>
      </c>
      <c r="AH440" s="104" t="str">
        <f t="shared" si="773"/>
        <v/>
      </c>
      <c r="AI440" s="104" t="str">
        <f t="shared" si="774"/>
        <v/>
      </c>
      <c r="AJ440" s="114" t="str">
        <f>IF(AND(Q440&lt;&gt;"ERROR",UPPER('IP Rules'!D440)="GLOBAL",UPPER(N440)="ANY"),"All_IPs","")</f>
        <v/>
      </c>
      <c r="AK440" s="114" t="str">
        <f>IF(AND(Q440&lt;&gt;"ERROR",UPPER('IP Rules'!D440)="NATIONAL",UPPER(N440)="ANY"),"GRP_ALL_CNSP_SUBNETS","")</f>
        <v/>
      </c>
      <c r="AL440" s="104" t="str">
        <f>IF(LEN(TRIM(D440))=0,"",IF(AND(Q440&lt;&gt;"ERROR",UPPER('IP Rules'!H440)&lt;&gt;"ANY"),AI440&amp;N440&amp;"_"&amp;AG440,""))</f>
        <v/>
      </c>
      <c r="AM440" s="109" t="str">
        <f t="shared" si="775"/>
        <v>FAILED CHECKS</v>
      </c>
      <c r="AN440" s="2"/>
      <c r="AO440" s="62" t="str">
        <f t="shared" si="742"/>
        <v/>
      </c>
      <c r="AP440" s="26"/>
      <c r="AQ440" s="62" t="str">
        <f t="shared" si="776"/>
        <v/>
      </c>
      <c r="AR440" s="26"/>
      <c r="AS440" s="6">
        <f>'IP Rules'!F440</f>
        <v>0</v>
      </c>
      <c r="AT440" s="2"/>
      <c r="AU440" s="6">
        <f t="shared" si="777"/>
        <v>430</v>
      </c>
      <c r="AV440" s="2"/>
      <c r="AW440" s="46" t="str">
        <f>IF(ISBLANK('IP Rules'!L440),"",'IP Rules'!L440)</f>
        <v/>
      </c>
      <c r="AX440" s="2"/>
      <c r="AY440" s="52" t="str">
        <f t="shared" si="778"/>
        <v/>
      </c>
      <c r="AZ440" s="52" t="str">
        <f t="shared" si="779"/>
        <v/>
      </c>
      <c r="BA440" s="52" t="str">
        <f t="shared" si="780"/>
        <v/>
      </c>
      <c r="BB440" s="52" t="str">
        <f t="shared" si="781"/>
        <v/>
      </c>
      <c r="BC440" s="52" t="str">
        <f t="shared" si="782"/>
        <v/>
      </c>
      <c r="BD440" s="52" t="str">
        <f t="shared" si="783"/>
        <v/>
      </c>
      <c r="BE440" s="52" t="str">
        <f t="shared" si="784"/>
        <v/>
      </c>
      <c r="BF440" s="52" t="str">
        <f t="shared" si="785"/>
        <v/>
      </c>
      <c r="BG440" s="52" t="str">
        <f t="shared" si="786"/>
        <v/>
      </c>
      <c r="BH440" s="2"/>
      <c r="BI440" s="103" t="str">
        <f>IF(ISBLANK('IP Rules'!N440),"",'IP Rules'!N440)</f>
        <v/>
      </c>
      <c r="BJ440" s="110" t="str">
        <f t="shared" si="835"/>
        <v/>
      </c>
      <c r="BK440" s="109" t="str">
        <f t="shared" si="836"/>
        <v>MISSING</v>
      </c>
      <c r="BL440" s="109" t="str">
        <f t="shared" si="837"/>
        <v>MISSING</v>
      </c>
      <c r="BM440" s="109" t="str">
        <f t="shared" si="838"/>
        <v>MISSING</v>
      </c>
      <c r="BN440" s="110" t="str">
        <f t="shared" si="839"/>
        <v>ERROR</v>
      </c>
      <c r="BO440" s="111" t="str">
        <f t="shared" si="840"/>
        <v>ERROR</v>
      </c>
      <c r="BP440" s="111" t="str">
        <f t="shared" si="841"/>
        <v>ERROR</v>
      </c>
      <c r="BQ440" s="111" t="str">
        <f t="shared" si="842"/>
        <v>ERROR</v>
      </c>
      <c r="BR440" s="109" t="str">
        <f t="shared" si="843"/>
        <v>ERROR</v>
      </c>
      <c r="BS440" s="110" t="str">
        <f t="shared" si="844"/>
        <v>ERROR</v>
      </c>
      <c r="BT440" s="109" t="str">
        <f t="shared" si="787"/>
        <v>ERROR</v>
      </c>
      <c r="BU440" s="109" t="str">
        <f t="shared" si="788"/>
        <v>ERROR</v>
      </c>
      <c r="BV440" s="109" t="str">
        <f t="shared" si="789"/>
        <v>ERROR</v>
      </c>
      <c r="BW440" s="109" t="str">
        <f t="shared" si="790"/>
        <v>ERROR</v>
      </c>
      <c r="BX440" s="110" t="str">
        <f t="shared" si="845"/>
        <v>ERROR</v>
      </c>
      <c r="BY440" s="110" t="str">
        <f t="shared" si="833"/>
        <v/>
      </c>
      <c r="BZ440" s="117" t="str">
        <f t="shared" si="791"/>
        <v>OK</v>
      </c>
      <c r="CA440" s="104" t="str">
        <f t="shared" si="846"/>
        <v/>
      </c>
      <c r="CB440" s="104" t="str">
        <f t="shared" si="847"/>
        <v/>
      </c>
      <c r="CC440" s="104" t="str">
        <f t="shared" si="848"/>
        <v/>
      </c>
      <c r="CD440" s="109" t="str">
        <f t="shared" si="792"/>
        <v>FAILED CHECKS</v>
      </c>
      <c r="CE440" s="22"/>
      <c r="CF440" s="116" t="str">
        <f t="shared" si="849"/>
        <v>ERROR</v>
      </c>
      <c r="CG440" s="116" t="str">
        <f t="shared" si="850"/>
        <v>-</v>
      </c>
      <c r="CH440" s="116" t="str">
        <f t="shared" si="851"/>
        <v>-</v>
      </c>
      <c r="CI440" s="116" t="str">
        <f t="shared" si="852"/>
        <v>-</v>
      </c>
      <c r="CJ440" s="116">
        <f t="shared" si="793"/>
        <v>0</v>
      </c>
      <c r="CK440" s="116">
        <f t="shared" si="794"/>
        <v>0</v>
      </c>
      <c r="CL440" s="116">
        <f t="shared" si="795"/>
        <v>0</v>
      </c>
      <c r="CM440" s="116">
        <f t="shared" si="796"/>
        <v>0</v>
      </c>
      <c r="CN440" s="116">
        <f t="shared" si="797"/>
        <v>0</v>
      </c>
      <c r="CO440" s="116">
        <f t="shared" si="798"/>
        <v>0</v>
      </c>
      <c r="CP440" s="116">
        <f t="shared" si="799"/>
        <v>0</v>
      </c>
      <c r="CQ440" s="116">
        <f t="shared" si="800"/>
        <v>0</v>
      </c>
      <c r="CR440" s="116">
        <f t="shared" si="801"/>
        <v>0</v>
      </c>
      <c r="CS440" s="116">
        <f t="shared" si="802"/>
        <v>0</v>
      </c>
      <c r="CT440" s="116">
        <f t="shared" si="803"/>
        <v>0</v>
      </c>
      <c r="CU440" s="116">
        <f t="shared" si="804"/>
        <v>0</v>
      </c>
      <c r="CV440" s="116">
        <f t="shared" si="805"/>
        <v>0</v>
      </c>
      <c r="CW440" s="116">
        <f t="shared" si="806"/>
        <v>0</v>
      </c>
      <c r="CX440" s="116">
        <f t="shared" si="807"/>
        <v>0</v>
      </c>
      <c r="CY440" s="116">
        <f t="shared" si="808"/>
        <v>0</v>
      </c>
      <c r="CZ440" s="116">
        <f t="shared" si="809"/>
        <v>0</v>
      </c>
      <c r="DA440" s="116">
        <f t="shared" si="810"/>
        <v>0</v>
      </c>
      <c r="DB440" s="116">
        <f t="shared" si="811"/>
        <v>0</v>
      </c>
      <c r="DC440" s="116">
        <f t="shared" si="812"/>
        <v>0</v>
      </c>
      <c r="DD440" s="116">
        <f t="shared" si="813"/>
        <v>0</v>
      </c>
      <c r="DE440" s="116">
        <f t="shared" si="814"/>
        <v>0</v>
      </c>
      <c r="DF440" s="116">
        <f t="shared" si="815"/>
        <v>0</v>
      </c>
      <c r="DG440" s="116">
        <f t="shared" si="816"/>
        <v>0</v>
      </c>
      <c r="DH440" s="116">
        <f t="shared" si="817"/>
        <v>0</v>
      </c>
      <c r="DI440" s="116">
        <f t="shared" si="818"/>
        <v>0</v>
      </c>
      <c r="DJ440" s="116">
        <f t="shared" si="819"/>
        <v>0</v>
      </c>
      <c r="DK440" s="116">
        <f t="shared" si="820"/>
        <v>0</v>
      </c>
      <c r="DL440" s="116">
        <f t="shared" si="821"/>
        <v>0</v>
      </c>
      <c r="DM440" s="116">
        <f t="shared" si="822"/>
        <v>0</v>
      </c>
      <c r="DN440" s="116">
        <f t="shared" si="823"/>
        <v>0</v>
      </c>
      <c r="DO440" s="116">
        <f t="shared" si="824"/>
        <v>0</v>
      </c>
      <c r="DP440" s="116">
        <f t="shared" si="825"/>
        <v>0</v>
      </c>
      <c r="DQ440" s="116">
        <f t="shared" si="826"/>
        <v>0</v>
      </c>
      <c r="DR440" s="116">
        <f t="shared" si="827"/>
        <v>0</v>
      </c>
      <c r="DS440" s="116">
        <f t="shared" si="828"/>
        <v>0</v>
      </c>
      <c r="DT440" s="116">
        <f t="shared" si="834"/>
        <v>0</v>
      </c>
      <c r="DU440" s="116">
        <f t="shared" si="829"/>
        <v>0</v>
      </c>
      <c r="DV440" s="116">
        <f t="shared" si="853"/>
        <v>0</v>
      </c>
      <c r="DW440" s="116">
        <f t="shared" si="854"/>
        <v>0</v>
      </c>
      <c r="DX440" s="114" t="b">
        <f t="shared" si="743"/>
        <v>0</v>
      </c>
      <c r="DY440" s="116" t="str">
        <f t="shared" si="830"/>
        <v>FAILED CHECKS</v>
      </c>
      <c r="DZ440" s="2"/>
      <c r="EA440" s="105" t="str">
        <f t="shared" si="744"/>
        <v/>
      </c>
      <c r="EB440" s="2"/>
      <c r="EC440" s="105" t="str">
        <f t="shared" si="745"/>
        <v/>
      </c>
      <c r="ED440" s="2"/>
      <c r="EE440" s="105" t="str">
        <f t="shared" si="746"/>
        <v/>
      </c>
      <c r="EF440" s="2"/>
      <c r="EG440" s="6">
        <f t="shared" si="832"/>
        <v>430</v>
      </c>
      <c r="EH440" s="2"/>
      <c r="EI440" s="29" t="str">
        <f>IF(ISBLANK('IP Rules'!P440),"",'IP Rules'!P440)</f>
        <v/>
      </c>
      <c r="EJ440" s="2"/>
      <c r="EK440" s="29" t="str">
        <f>IF(ISBLANK('IP Rules'!R440),"",'IP Rules'!R440)</f>
        <v/>
      </c>
      <c r="EL440" s="2"/>
      <c r="EM440" s="29" t="str">
        <f>IF(ISBLANK('IP Rules'!T440),"",'IP Rules'!T440)</f>
        <v/>
      </c>
      <c r="EN440" s="2"/>
      <c r="EO440" s="7" t="str">
        <f t="shared" si="737"/>
        <v>NO</v>
      </c>
      <c r="EP440" s="7" t="str">
        <f t="shared" si="738"/>
        <v>NO</v>
      </c>
      <c r="EQ440" s="7" t="str">
        <f t="shared" si="739"/>
        <v/>
      </c>
      <c r="ER440" s="7" t="str">
        <f t="shared" si="740"/>
        <v/>
      </c>
      <c r="ES440" s="7" t="str">
        <f>IF(AND(ISNUMBER('IP Rules'!R440),'IP Rules'!R440&gt;=0,'IP Rules'!R440&lt;=65535),"GOOD","BAD")</f>
        <v>BAD</v>
      </c>
      <c r="ET440" s="7" t="str">
        <f>IF(OR(AND(ISNUMBER('IP Rules'!T440),'IP Rules'!T440&gt;=1,'IP Rules'!T440&lt;=65535,'IP Rules'!R440&lt;'IP Rules'!T440),'IP Rules'!T440=""),"GOOD","BAD")</f>
        <v>GOOD</v>
      </c>
      <c r="EU440" s="9" t="str">
        <f t="shared" si="741"/>
        <v/>
      </c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</row>
    <row r="441" spans="1:211" ht="15.75" thickBot="1">
      <c r="A441" s="2"/>
      <c r="B441" s="6">
        <f t="shared" si="831"/>
        <v>431</v>
      </c>
      <c r="C441" s="2"/>
      <c r="D441" s="48" t="str">
        <f>IF(ISBLANK('IP Rules'!H441),"",'IP Rules'!H441)</f>
        <v/>
      </c>
      <c r="E441" s="52" t="str">
        <f t="shared" si="747"/>
        <v/>
      </c>
      <c r="F441" s="52" t="str">
        <f t="shared" si="748"/>
        <v/>
      </c>
      <c r="G441" s="52" t="str">
        <f t="shared" si="749"/>
        <v/>
      </c>
      <c r="H441" s="52" t="str">
        <f t="shared" si="750"/>
        <v/>
      </c>
      <c r="I441" s="52" t="str">
        <f t="shared" si="751"/>
        <v/>
      </c>
      <c r="J441" s="52" t="str">
        <f t="shared" si="752"/>
        <v/>
      </c>
      <c r="K441" s="52" t="str">
        <f t="shared" si="753"/>
        <v/>
      </c>
      <c r="L441" s="52" t="str">
        <f t="shared" si="754"/>
        <v/>
      </c>
      <c r="M441" s="2"/>
      <c r="N441" s="52" t="str">
        <f t="shared" si="755"/>
        <v/>
      </c>
      <c r="O441" s="2"/>
      <c r="P441" s="103" t="str">
        <f>IF(UPPER('IP Rules'!H441)="ANY","",IF(LEN(TRIM('IP Rules'!J441))=0,"",'IP Rules'!J441))</f>
        <v/>
      </c>
      <c r="Q441" s="7" t="str">
        <f t="shared" si="756"/>
        <v/>
      </c>
      <c r="R441" s="109" t="str">
        <f t="shared" si="757"/>
        <v>MISSING</v>
      </c>
      <c r="S441" s="109" t="str">
        <f t="shared" si="758"/>
        <v>MISSING</v>
      </c>
      <c r="T441" s="109" t="str">
        <f t="shared" si="759"/>
        <v>MISSING</v>
      </c>
      <c r="U441" s="110" t="str">
        <f t="shared" si="760"/>
        <v>ERROR</v>
      </c>
      <c r="V441" s="111" t="str">
        <f t="shared" si="761"/>
        <v>ERROR</v>
      </c>
      <c r="W441" s="111" t="str">
        <f t="shared" si="762"/>
        <v>ERROR</v>
      </c>
      <c r="X441" s="111" t="str">
        <f t="shared" si="763"/>
        <v>ERROR</v>
      </c>
      <c r="Y441" s="109" t="str">
        <f t="shared" si="764"/>
        <v>ERROR</v>
      </c>
      <c r="Z441" s="110" t="str">
        <f t="shared" si="765"/>
        <v>ERROR</v>
      </c>
      <c r="AA441" s="109" t="str">
        <f t="shared" si="766"/>
        <v>ERROR</v>
      </c>
      <c r="AB441" s="109" t="str">
        <f t="shared" si="767"/>
        <v>ERROR</v>
      </c>
      <c r="AC441" s="109" t="str">
        <f t="shared" si="768"/>
        <v>ERROR</v>
      </c>
      <c r="AD441" s="109" t="str">
        <f t="shared" si="769"/>
        <v>ERROR</v>
      </c>
      <c r="AE441" s="110" t="str">
        <f t="shared" si="770"/>
        <v>ERROR</v>
      </c>
      <c r="AF441" s="7" t="str">
        <f t="shared" si="771"/>
        <v/>
      </c>
      <c r="AG441" s="104" t="str">
        <f t="shared" si="772"/>
        <v/>
      </c>
      <c r="AH441" s="104" t="str">
        <f t="shared" si="773"/>
        <v/>
      </c>
      <c r="AI441" s="104" t="str">
        <f t="shared" si="774"/>
        <v/>
      </c>
      <c r="AJ441" s="114" t="str">
        <f>IF(AND(Q441&lt;&gt;"ERROR",UPPER('IP Rules'!D441)="GLOBAL",UPPER(N441)="ANY"),"All_IPs","")</f>
        <v/>
      </c>
      <c r="AK441" s="114" t="str">
        <f>IF(AND(Q441&lt;&gt;"ERROR",UPPER('IP Rules'!D441)="NATIONAL",UPPER(N441)="ANY"),"GRP_ALL_CNSP_SUBNETS","")</f>
        <v/>
      </c>
      <c r="AL441" s="104" t="str">
        <f>IF(LEN(TRIM(D441))=0,"",IF(AND(Q441&lt;&gt;"ERROR",UPPER('IP Rules'!H441)&lt;&gt;"ANY"),AI441&amp;N441&amp;"_"&amp;AG441,""))</f>
        <v/>
      </c>
      <c r="AM441" s="109" t="str">
        <f t="shared" si="775"/>
        <v>FAILED CHECKS</v>
      </c>
      <c r="AN441" s="2"/>
      <c r="AO441" s="62" t="str">
        <f t="shared" si="742"/>
        <v/>
      </c>
      <c r="AP441" s="26"/>
      <c r="AQ441" s="62" t="str">
        <f t="shared" si="776"/>
        <v/>
      </c>
      <c r="AR441" s="26"/>
      <c r="AS441" s="6">
        <f>'IP Rules'!F441</f>
        <v>0</v>
      </c>
      <c r="AT441" s="2"/>
      <c r="AU441" s="6">
        <f t="shared" si="777"/>
        <v>431</v>
      </c>
      <c r="AV441" s="2"/>
      <c r="AW441" s="46" t="str">
        <f>IF(ISBLANK('IP Rules'!L441),"",'IP Rules'!L441)</f>
        <v/>
      </c>
      <c r="AX441" s="2"/>
      <c r="AY441" s="52" t="str">
        <f t="shared" si="778"/>
        <v/>
      </c>
      <c r="AZ441" s="52" t="str">
        <f t="shared" si="779"/>
        <v/>
      </c>
      <c r="BA441" s="52" t="str">
        <f t="shared" si="780"/>
        <v/>
      </c>
      <c r="BB441" s="52" t="str">
        <f t="shared" si="781"/>
        <v/>
      </c>
      <c r="BC441" s="52" t="str">
        <f t="shared" si="782"/>
        <v/>
      </c>
      <c r="BD441" s="52" t="str">
        <f t="shared" si="783"/>
        <v/>
      </c>
      <c r="BE441" s="52" t="str">
        <f t="shared" si="784"/>
        <v/>
      </c>
      <c r="BF441" s="52" t="str">
        <f t="shared" si="785"/>
        <v/>
      </c>
      <c r="BG441" s="52" t="str">
        <f t="shared" si="786"/>
        <v/>
      </c>
      <c r="BH441" s="2"/>
      <c r="BI441" s="103" t="str">
        <f>IF(ISBLANK('IP Rules'!N441),"",'IP Rules'!N441)</f>
        <v/>
      </c>
      <c r="BJ441" s="110" t="str">
        <f t="shared" si="835"/>
        <v/>
      </c>
      <c r="BK441" s="109" t="str">
        <f t="shared" si="836"/>
        <v>MISSING</v>
      </c>
      <c r="BL441" s="109" t="str">
        <f t="shared" si="837"/>
        <v>MISSING</v>
      </c>
      <c r="BM441" s="109" t="str">
        <f t="shared" si="838"/>
        <v>MISSING</v>
      </c>
      <c r="BN441" s="110" t="str">
        <f t="shared" si="839"/>
        <v>ERROR</v>
      </c>
      <c r="BO441" s="111" t="str">
        <f t="shared" si="840"/>
        <v>ERROR</v>
      </c>
      <c r="BP441" s="111" t="str">
        <f t="shared" si="841"/>
        <v>ERROR</v>
      </c>
      <c r="BQ441" s="111" t="str">
        <f t="shared" si="842"/>
        <v>ERROR</v>
      </c>
      <c r="BR441" s="109" t="str">
        <f t="shared" si="843"/>
        <v>ERROR</v>
      </c>
      <c r="BS441" s="110" t="str">
        <f t="shared" si="844"/>
        <v>ERROR</v>
      </c>
      <c r="BT441" s="109" t="str">
        <f t="shared" si="787"/>
        <v>ERROR</v>
      </c>
      <c r="BU441" s="109" t="str">
        <f t="shared" si="788"/>
        <v>ERROR</v>
      </c>
      <c r="BV441" s="109" t="str">
        <f t="shared" si="789"/>
        <v>ERROR</v>
      </c>
      <c r="BW441" s="109" t="str">
        <f t="shared" si="790"/>
        <v>ERROR</v>
      </c>
      <c r="BX441" s="110" t="str">
        <f t="shared" si="845"/>
        <v>ERROR</v>
      </c>
      <c r="BY441" s="110" t="str">
        <f t="shared" si="833"/>
        <v/>
      </c>
      <c r="BZ441" s="117" t="str">
        <f t="shared" si="791"/>
        <v>OK</v>
      </c>
      <c r="CA441" s="104" t="str">
        <f t="shared" si="846"/>
        <v/>
      </c>
      <c r="CB441" s="104" t="str">
        <f t="shared" si="847"/>
        <v/>
      </c>
      <c r="CC441" s="104" t="str">
        <f t="shared" si="848"/>
        <v/>
      </c>
      <c r="CD441" s="109" t="str">
        <f t="shared" si="792"/>
        <v>FAILED CHECKS</v>
      </c>
      <c r="CE441" s="22"/>
      <c r="CF441" s="116" t="str">
        <f t="shared" si="849"/>
        <v>ERROR</v>
      </c>
      <c r="CG441" s="116" t="str">
        <f t="shared" si="850"/>
        <v>-</v>
      </c>
      <c r="CH441" s="116" t="str">
        <f t="shared" si="851"/>
        <v>-</v>
      </c>
      <c r="CI441" s="116" t="str">
        <f t="shared" si="852"/>
        <v>-</v>
      </c>
      <c r="CJ441" s="116">
        <f t="shared" si="793"/>
        <v>0</v>
      </c>
      <c r="CK441" s="116">
        <f t="shared" si="794"/>
        <v>0</v>
      </c>
      <c r="CL441" s="116">
        <f t="shared" si="795"/>
        <v>0</v>
      </c>
      <c r="CM441" s="116">
        <f t="shared" si="796"/>
        <v>0</v>
      </c>
      <c r="CN441" s="116">
        <f t="shared" si="797"/>
        <v>0</v>
      </c>
      <c r="CO441" s="116">
        <f t="shared" si="798"/>
        <v>0</v>
      </c>
      <c r="CP441" s="116">
        <f t="shared" si="799"/>
        <v>0</v>
      </c>
      <c r="CQ441" s="116">
        <f t="shared" si="800"/>
        <v>0</v>
      </c>
      <c r="CR441" s="116">
        <f t="shared" si="801"/>
        <v>0</v>
      </c>
      <c r="CS441" s="116">
        <f t="shared" si="802"/>
        <v>0</v>
      </c>
      <c r="CT441" s="116">
        <f t="shared" si="803"/>
        <v>0</v>
      </c>
      <c r="CU441" s="116">
        <f t="shared" si="804"/>
        <v>0</v>
      </c>
      <c r="CV441" s="116">
        <f t="shared" si="805"/>
        <v>0</v>
      </c>
      <c r="CW441" s="116">
        <f t="shared" si="806"/>
        <v>0</v>
      </c>
      <c r="CX441" s="116">
        <f t="shared" si="807"/>
        <v>0</v>
      </c>
      <c r="CY441" s="116">
        <f t="shared" si="808"/>
        <v>0</v>
      </c>
      <c r="CZ441" s="116">
        <f t="shared" si="809"/>
        <v>0</v>
      </c>
      <c r="DA441" s="116">
        <f t="shared" si="810"/>
        <v>0</v>
      </c>
      <c r="DB441" s="116">
        <f t="shared" si="811"/>
        <v>0</v>
      </c>
      <c r="DC441" s="116">
        <f t="shared" si="812"/>
        <v>0</v>
      </c>
      <c r="DD441" s="116">
        <f t="shared" si="813"/>
        <v>0</v>
      </c>
      <c r="DE441" s="116">
        <f t="shared" si="814"/>
        <v>0</v>
      </c>
      <c r="DF441" s="116">
        <f t="shared" si="815"/>
        <v>0</v>
      </c>
      <c r="DG441" s="116">
        <f t="shared" si="816"/>
        <v>0</v>
      </c>
      <c r="DH441" s="116">
        <f t="shared" si="817"/>
        <v>0</v>
      </c>
      <c r="DI441" s="116">
        <f t="shared" si="818"/>
        <v>0</v>
      </c>
      <c r="DJ441" s="116">
        <f t="shared" si="819"/>
        <v>0</v>
      </c>
      <c r="DK441" s="116">
        <f t="shared" si="820"/>
        <v>0</v>
      </c>
      <c r="DL441" s="116">
        <f t="shared" si="821"/>
        <v>0</v>
      </c>
      <c r="DM441" s="116">
        <f t="shared" si="822"/>
        <v>0</v>
      </c>
      <c r="DN441" s="116">
        <f t="shared" si="823"/>
        <v>0</v>
      </c>
      <c r="DO441" s="116">
        <f t="shared" si="824"/>
        <v>0</v>
      </c>
      <c r="DP441" s="116">
        <f t="shared" si="825"/>
        <v>0</v>
      </c>
      <c r="DQ441" s="116">
        <f t="shared" si="826"/>
        <v>0</v>
      </c>
      <c r="DR441" s="116">
        <f t="shared" si="827"/>
        <v>0</v>
      </c>
      <c r="DS441" s="116">
        <f t="shared" si="828"/>
        <v>0</v>
      </c>
      <c r="DT441" s="116">
        <f t="shared" si="834"/>
        <v>0</v>
      </c>
      <c r="DU441" s="116">
        <f t="shared" si="829"/>
        <v>0</v>
      </c>
      <c r="DV441" s="116">
        <f t="shared" si="853"/>
        <v>0</v>
      </c>
      <c r="DW441" s="116">
        <f t="shared" si="854"/>
        <v>0</v>
      </c>
      <c r="DX441" s="114" t="b">
        <f t="shared" si="743"/>
        <v>0</v>
      </c>
      <c r="DY441" s="116" t="str">
        <f t="shared" si="830"/>
        <v>FAILED CHECKS</v>
      </c>
      <c r="DZ441" s="2"/>
      <c r="EA441" s="105" t="str">
        <f t="shared" si="744"/>
        <v/>
      </c>
      <c r="EB441" s="2"/>
      <c r="EC441" s="105" t="str">
        <f t="shared" si="745"/>
        <v/>
      </c>
      <c r="ED441" s="2"/>
      <c r="EE441" s="105" t="str">
        <f t="shared" si="746"/>
        <v/>
      </c>
      <c r="EF441" s="2"/>
      <c r="EG441" s="6">
        <f t="shared" si="832"/>
        <v>431</v>
      </c>
      <c r="EH441" s="2"/>
      <c r="EI441" s="29" t="str">
        <f>IF(ISBLANK('IP Rules'!P441),"",'IP Rules'!P441)</f>
        <v/>
      </c>
      <c r="EJ441" s="2"/>
      <c r="EK441" s="29" t="str">
        <f>IF(ISBLANK('IP Rules'!R441),"",'IP Rules'!R441)</f>
        <v/>
      </c>
      <c r="EL441" s="2"/>
      <c r="EM441" s="29" t="str">
        <f>IF(ISBLANK('IP Rules'!T441),"",'IP Rules'!T441)</f>
        <v/>
      </c>
      <c r="EN441" s="2"/>
      <c r="EO441" s="7" t="str">
        <f t="shared" si="737"/>
        <v>NO</v>
      </c>
      <c r="EP441" s="7" t="str">
        <f t="shared" si="738"/>
        <v>NO</v>
      </c>
      <c r="EQ441" s="7" t="str">
        <f t="shared" si="739"/>
        <v/>
      </c>
      <c r="ER441" s="7" t="str">
        <f t="shared" si="740"/>
        <v/>
      </c>
      <c r="ES441" s="7" t="str">
        <f>IF(AND(ISNUMBER('IP Rules'!R441),'IP Rules'!R441&gt;=0,'IP Rules'!R441&lt;=65535),"GOOD","BAD")</f>
        <v>BAD</v>
      </c>
      <c r="ET441" s="7" t="str">
        <f>IF(OR(AND(ISNUMBER('IP Rules'!T441),'IP Rules'!T441&gt;=1,'IP Rules'!T441&lt;=65535,'IP Rules'!R441&lt;'IP Rules'!T441),'IP Rules'!T441=""),"GOOD","BAD")</f>
        <v>GOOD</v>
      </c>
      <c r="EU441" s="9" t="str">
        <f t="shared" si="741"/>
        <v/>
      </c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</row>
    <row r="442" spans="1:211" ht="15.75" thickBot="1">
      <c r="A442" s="2"/>
      <c r="B442" s="6">
        <f t="shared" si="831"/>
        <v>432</v>
      </c>
      <c r="C442" s="2"/>
      <c r="D442" s="48" t="str">
        <f>IF(ISBLANK('IP Rules'!H442),"",'IP Rules'!H442)</f>
        <v/>
      </c>
      <c r="E442" s="52" t="str">
        <f t="shared" si="747"/>
        <v/>
      </c>
      <c r="F442" s="52" t="str">
        <f t="shared" si="748"/>
        <v/>
      </c>
      <c r="G442" s="52" t="str">
        <f t="shared" si="749"/>
        <v/>
      </c>
      <c r="H442" s="52" t="str">
        <f t="shared" si="750"/>
        <v/>
      </c>
      <c r="I442" s="52" t="str">
        <f t="shared" si="751"/>
        <v/>
      </c>
      <c r="J442" s="52" t="str">
        <f t="shared" si="752"/>
        <v/>
      </c>
      <c r="K442" s="52" t="str">
        <f t="shared" si="753"/>
        <v/>
      </c>
      <c r="L442" s="52" t="str">
        <f t="shared" si="754"/>
        <v/>
      </c>
      <c r="M442" s="2"/>
      <c r="N442" s="52" t="str">
        <f t="shared" si="755"/>
        <v/>
      </c>
      <c r="O442" s="2"/>
      <c r="P442" s="103" t="str">
        <f>IF(UPPER('IP Rules'!H442)="ANY","",IF(LEN(TRIM('IP Rules'!J442))=0,"",'IP Rules'!J442))</f>
        <v/>
      </c>
      <c r="Q442" s="7" t="str">
        <f t="shared" si="756"/>
        <v/>
      </c>
      <c r="R442" s="109" t="str">
        <f t="shared" si="757"/>
        <v>MISSING</v>
      </c>
      <c r="S442" s="109" t="str">
        <f t="shared" si="758"/>
        <v>MISSING</v>
      </c>
      <c r="T442" s="109" t="str">
        <f t="shared" si="759"/>
        <v>MISSING</v>
      </c>
      <c r="U442" s="110" t="str">
        <f t="shared" si="760"/>
        <v>ERROR</v>
      </c>
      <c r="V442" s="111" t="str">
        <f t="shared" si="761"/>
        <v>ERROR</v>
      </c>
      <c r="W442" s="111" t="str">
        <f t="shared" si="762"/>
        <v>ERROR</v>
      </c>
      <c r="X442" s="111" t="str">
        <f t="shared" si="763"/>
        <v>ERROR</v>
      </c>
      <c r="Y442" s="109" t="str">
        <f t="shared" si="764"/>
        <v>ERROR</v>
      </c>
      <c r="Z442" s="110" t="str">
        <f t="shared" si="765"/>
        <v>ERROR</v>
      </c>
      <c r="AA442" s="109" t="str">
        <f t="shared" si="766"/>
        <v>ERROR</v>
      </c>
      <c r="AB442" s="109" t="str">
        <f t="shared" si="767"/>
        <v>ERROR</v>
      </c>
      <c r="AC442" s="109" t="str">
        <f t="shared" si="768"/>
        <v>ERROR</v>
      </c>
      <c r="AD442" s="109" t="str">
        <f t="shared" si="769"/>
        <v>ERROR</v>
      </c>
      <c r="AE442" s="110" t="str">
        <f t="shared" si="770"/>
        <v>ERROR</v>
      </c>
      <c r="AF442" s="7" t="str">
        <f t="shared" si="771"/>
        <v/>
      </c>
      <c r="AG442" s="104" t="str">
        <f t="shared" si="772"/>
        <v/>
      </c>
      <c r="AH442" s="104" t="str">
        <f t="shared" si="773"/>
        <v/>
      </c>
      <c r="AI442" s="104" t="str">
        <f t="shared" si="774"/>
        <v/>
      </c>
      <c r="AJ442" s="114" t="str">
        <f>IF(AND(Q442&lt;&gt;"ERROR",UPPER('IP Rules'!D442)="GLOBAL",UPPER(N442)="ANY"),"All_IPs","")</f>
        <v/>
      </c>
      <c r="AK442" s="114" t="str">
        <f>IF(AND(Q442&lt;&gt;"ERROR",UPPER('IP Rules'!D442)="NATIONAL",UPPER(N442)="ANY"),"GRP_ALL_CNSP_SUBNETS","")</f>
        <v/>
      </c>
      <c r="AL442" s="104" t="str">
        <f>IF(LEN(TRIM(D442))=0,"",IF(AND(Q442&lt;&gt;"ERROR",UPPER('IP Rules'!H442)&lt;&gt;"ANY"),AI442&amp;N442&amp;"_"&amp;AG442,""))</f>
        <v/>
      </c>
      <c r="AM442" s="109" t="str">
        <f t="shared" si="775"/>
        <v>FAILED CHECKS</v>
      </c>
      <c r="AN442" s="2"/>
      <c r="AO442" s="62" t="str">
        <f t="shared" si="742"/>
        <v/>
      </c>
      <c r="AP442" s="26"/>
      <c r="AQ442" s="62" t="str">
        <f t="shared" si="776"/>
        <v/>
      </c>
      <c r="AR442" s="26"/>
      <c r="AS442" s="6">
        <f>'IP Rules'!F442</f>
        <v>0</v>
      </c>
      <c r="AT442" s="2"/>
      <c r="AU442" s="6">
        <f t="shared" si="777"/>
        <v>432</v>
      </c>
      <c r="AV442" s="2"/>
      <c r="AW442" s="46" t="str">
        <f>IF(ISBLANK('IP Rules'!L442),"",'IP Rules'!L442)</f>
        <v/>
      </c>
      <c r="AX442" s="2"/>
      <c r="AY442" s="52" t="str">
        <f t="shared" si="778"/>
        <v/>
      </c>
      <c r="AZ442" s="52" t="str">
        <f t="shared" si="779"/>
        <v/>
      </c>
      <c r="BA442" s="52" t="str">
        <f t="shared" si="780"/>
        <v/>
      </c>
      <c r="BB442" s="52" t="str">
        <f t="shared" si="781"/>
        <v/>
      </c>
      <c r="BC442" s="52" t="str">
        <f t="shared" si="782"/>
        <v/>
      </c>
      <c r="BD442" s="52" t="str">
        <f t="shared" si="783"/>
        <v/>
      </c>
      <c r="BE442" s="52" t="str">
        <f t="shared" si="784"/>
        <v/>
      </c>
      <c r="BF442" s="52" t="str">
        <f t="shared" si="785"/>
        <v/>
      </c>
      <c r="BG442" s="52" t="str">
        <f t="shared" si="786"/>
        <v/>
      </c>
      <c r="BH442" s="2"/>
      <c r="BI442" s="103" t="str">
        <f>IF(ISBLANK('IP Rules'!N442),"",'IP Rules'!N442)</f>
        <v/>
      </c>
      <c r="BJ442" s="110" t="str">
        <f t="shared" si="835"/>
        <v/>
      </c>
      <c r="BK442" s="109" t="str">
        <f t="shared" si="836"/>
        <v>MISSING</v>
      </c>
      <c r="BL442" s="109" t="str">
        <f t="shared" si="837"/>
        <v>MISSING</v>
      </c>
      <c r="BM442" s="109" t="str">
        <f t="shared" si="838"/>
        <v>MISSING</v>
      </c>
      <c r="BN442" s="110" t="str">
        <f t="shared" si="839"/>
        <v>ERROR</v>
      </c>
      <c r="BO442" s="111" t="str">
        <f t="shared" si="840"/>
        <v>ERROR</v>
      </c>
      <c r="BP442" s="111" t="str">
        <f t="shared" si="841"/>
        <v>ERROR</v>
      </c>
      <c r="BQ442" s="111" t="str">
        <f t="shared" si="842"/>
        <v>ERROR</v>
      </c>
      <c r="BR442" s="109" t="str">
        <f t="shared" si="843"/>
        <v>ERROR</v>
      </c>
      <c r="BS442" s="110" t="str">
        <f t="shared" si="844"/>
        <v>ERROR</v>
      </c>
      <c r="BT442" s="109" t="str">
        <f t="shared" si="787"/>
        <v>ERROR</v>
      </c>
      <c r="BU442" s="109" t="str">
        <f t="shared" si="788"/>
        <v>ERROR</v>
      </c>
      <c r="BV442" s="109" t="str">
        <f t="shared" si="789"/>
        <v>ERROR</v>
      </c>
      <c r="BW442" s="109" t="str">
        <f t="shared" si="790"/>
        <v>ERROR</v>
      </c>
      <c r="BX442" s="110" t="str">
        <f t="shared" si="845"/>
        <v>ERROR</v>
      </c>
      <c r="BY442" s="110" t="str">
        <f t="shared" si="833"/>
        <v/>
      </c>
      <c r="BZ442" s="117" t="str">
        <f t="shared" si="791"/>
        <v>OK</v>
      </c>
      <c r="CA442" s="104" t="str">
        <f t="shared" si="846"/>
        <v/>
      </c>
      <c r="CB442" s="104" t="str">
        <f t="shared" si="847"/>
        <v/>
      </c>
      <c r="CC442" s="104" t="str">
        <f t="shared" si="848"/>
        <v/>
      </c>
      <c r="CD442" s="109" t="str">
        <f t="shared" si="792"/>
        <v>FAILED CHECKS</v>
      </c>
      <c r="CE442" s="22"/>
      <c r="CF442" s="116" t="str">
        <f t="shared" si="849"/>
        <v>ERROR</v>
      </c>
      <c r="CG442" s="116" t="str">
        <f t="shared" si="850"/>
        <v>-</v>
      </c>
      <c r="CH442" s="116" t="str">
        <f t="shared" si="851"/>
        <v>-</v>
      </c>
      <c r="CI442" s="116" t="str">
        <f t="shared" si="852"/>
        <v>-</v>
      </c>
      <c r="CJ442" s="116">
        <f t="shared" si="793"/>
        <v>0</v>
      </c>
      <c r="CK442" s="116">
        <f t="shared" si="794"/>
        <v>0</v>
      </c>
      <c r="CL442" s="116">
        <f t="shared" si="795"/>
        <v>0</v>
      </c>
      <c r="CM442" s="116">
        <f t="shared" si="796"/>
        <v>0</v>
      </c>
      <c r="CN442" s="116">
        <f t="shared" si="797"/>
        <v>0</v>
      </c>
      <c r="CO442" s="116">
        <f t="shared" si="798"/>
        <v>0</v>
      </c>
      <c r="CP442" s="116">
        <f t="shared" si="799"/>
        <v>0</v>
      </c>
      <c r="CQ442" s="116">
        <f t="shared" si="800"/>
        <v>0</v>
      </c>
      <c r="CR442" s="116">
        <f t="shared" si="801"/>
        <v>0</v>
      </c>
      <c r="CS442" s="116">
        <f t="shared" si="802"/>
        <v>0</v>
      </c>
      <c r="CT442" s="116">
        <f t="shared" si="803"/>
        <v>0</v>
      </c>
      <c r="CU442" s="116">
        <f t="shared" si="804"/>
        <v>0</v>
      </c>
      <c r="CV442" s="116">
        <f t="shared" si="805"/>
        <v>0</v>
      </c>
      <c r="CW442" s="116">
        <f t="shared" si="806"/>
        <v>0</v>
      </c>
      <c r="CX442" s="116">
        <f t="shared" si="807"/>
        <v>0</v>
      </c>
      <c r="CY442" s="116">
        <f t="shared" si="808"/>
        <v>0</v>
      </c>
      <c r="CZ442" s="116">
        <f t="shared" si="809"/>
        <v>0</v>
      </c>
      <c r="DA442" s="116">
        <f t="shared" si="810"/>
        <v>0</v>
      </c>
      <c r="DB442" s="116">
        <f t="shared" si="811"/>
        <v>0</v>
      </c>
      <c r="DC442" s="116">
        <f t="shared" si="812"/>
        <v>0</v>
      </c>
      <c r="DD442" s="116">
        <f t="shared" si="813"/>
        <v>0</v>
      </c>
      <c r="DE442" s="116">
        <f t="shared" si="814"/>
        <v>0</v>
      </c>
      <c r="DF442" s="116">
        <f t="shared" si="815"/>
        <v>0</v>
      </c>
      <c r="DG442" s="116">
        <f t="shared" si="816"/>
        <v>0</v>
      </c>
      <c r="DH442" s="116">
        <f t="shared" si="817"/>
        <v>0</v>
      </c>
      <c r="DI442" s="116">
        <f t="shared" si="818"/>
        <v>0</v>
      </c>
      <c r="DJ442" s="116">
        <f t="shared" si="819"/>
        <v>0</v>
      </c>
      <c r="DK442" s="116">
        <f t="shared" si="820"/>
        <v>0</v>
      </c>
      <c r="DL442" s="116">
        <f t="shared" si="821"/>
        <v>0</v>
      </c>
      <c r="DM442" s="116">
        <f t="shared" si="822"/>
        <v>0</v>
      </c>
      <c r="DN442" s="116">
        <f t="shared" si="823"/>
        <v>0</v>
      </c>
      <c r="DO442" s="116">
        <f t="shared" si="824"/>
        <v>0</v>
      </c>
      <c r="DP442" s="116">
        <f t="shared" si="825"/>
        <v>0</v>
      </c>
      <c r="DQ442" s="116">
        <f t="shared" si="826"/>
        <v>0</v>
      </c>
      <c r="DR442" s="116">
        <f t="shared" si="827"/>
        <v>0</v>
      </c>
      <c r="DS442" s="116">
        <f t="shared" si="828"/>
        <v>0</v>
      </c>
      <c r="DT442" s="116">
        <f t="shared" si="834"/>
        <v>0</v>
      </c>
      <c r="DU442" s="116">
        <f t="shared" si="829"/>
        <v>0</v>
      </c>
      <c r="DV442" s="116">
        <f t="shared" si="853"/>
        <v>0</v>
      </c>
      <c r="DW442" s="116">
        <f t="shared" si="854"/>
        <v>0</v>
      </c>
      <c r="DX442" s="114" t="b">
        <f t="shared" si="743"/>
        <v>0</v>
      </c>
      <c r="DY442" s="116" t="str">
        <f t="shared" si="830"/>
        <v>FAILED CHECKS</v>
      </c>
      <c r="DZ442" s="2"/>
      <c r="EA442" s="105" t="str">
        <f t="shared" si="744"/>
        <v/>
      </c>
      <c r="EB442" s="2"/>
      <c r="EC442" s="105" t="str">
        <f t="shared" si="745"/>
        <v/>
      </c>
      <c r="ED442" s="2"/>
      <c r="EE442" s="105" t="str">
        <f t="shared" si="746"/>
        <v/>
      </c>
      <c r="EF442" s="2"/>
      <c r="EG442" s="6">
        <f t="shared" si="832"/>
        <v>432</v>
      </c>
      <c r="EH442" s="2"/>
      <c r="EI442" s="29" t="str">
        <f>IF(ISBLANK('IP Rules'!P442),"",'IP Rules'!P442)</f>
        <v/>
      </c>
      <c r="EJ442" s="2"/>
      <c r="EK442" s="29" t="str">
        <f>IF(ISBLANK('IP Rules'!R442),"",'IP Rules'!R442)</f>
        <v/>
      </c>
      <c r="EL442" s="2"/>
      <c r="EM442" s="29" t="str">
        <f>IF(ISBLANK('IP Rules'!T442),"",'IP Rules'!T442)</f>
        <v/>
      </c>
      <c r="EN442" s="2"/>
      <c r="EO442" s="7" t="str">
        <f t="shared" si="737"/>
        <v>NO</v>
      </c>
      <c r="EP442" s="7" t="str">
        <f t="shared" si="738"/>
        <v>NO</v>
      </c>
      <c r="EQ442" s="7" t="str">
        <f t="shared" si="739"/>
        <v/>
      </c>
      <c r="ER442" s="7" t="str">
        <f t="shared" si="740"/>
        <v/>
      </c>
      <c r="ES442" s="7" t="str">
        <f>IF(AND(ISNUMBER('IP Rules'!R442),'IP Rules'!R442&gt;=0,'IP Rules'!R442&lt;=65535),"GOOD","BAD")</f>
        <v>BAD</v>
      </c>
      <c r="ET442" s="7" t="str">
        <f>IF(OR(AND(ISNUMBER('IP Rules'!T442),'IP Rules'!T442&gt;=1,'IP Rules'!T442&lt;=65535,'IP Rules'!R442&lt;'IP Rules'!T442),'IP Rules'!T442=""),"GOOD","BAD")</f>
        <v>GOOD</v>
      </c>
      <c r="EU442" s="9" t="str">
        <f t="shared" si="741"/>
        <v/>
      </c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</row>
    <row r="443" spans="1:211" ht="15.75" thickBot="1">
      <c r="A443" s="2"/>
      <c r="B443" s="6">
        <f t="shared" si="831"/>
        <v>433</v>
      </c>
      <c r="C443" s="2"/>
      <c r="D443" s="48" t="str">
        <f>IF(ISBLANK('IP Rules'!H443),"",'IP Rules'!H443)</f>
        <v/>
      </c>
      <c r="E443" s="52" t="str">
        <f t="shared" si="747"/>
        <v/>
      </c>
      <c r="F443" s="52" t="str">
        <f t="shared" si="748"/>
        <v/>
      </c>
      <c r="G443" s="52" t="str">
        <f t="shared" si="749"/>
        <v/>
      </c>
      <c r="H443" s="52" t="str">
        <f t="shared" si="750"/>
        <v/>
      </c>
      <c r="I443" s="52" t="str">
        <f t="shared" si="751"/>
        <v/>
      </c>
      <c r="J443" s="52" t="str">
        <f t="shared" si="752"/>
        <v/>
      </c>
      <c r="K443" s="52" t="str">
        <f t="shared" si="753"/>
        <v/>
      </c>
      <c r="L443" s="52" t="str">
        <f t="shared" si="754"/>
        <v/>
      </c>
      <c r="M443" s="2"/>
      <c r="N443" s="52" t="str">
        <f t="shared" si="755"/>
        <v/>
      </c>
      <c r="O443" s="2"/>
      <c r="P443" s="103" t="str">
        <f>IF(UPPER('IP Rules'!H443)="ANY","",IF(LEN(TRIM('IP Rules'!J443))=0,"",'IP Rules'!J443))</f>
        <v/>
      </c>
      <c r="Q443" s="7" t="str">
        <f t="shared" si="756"/>
        <v/>
      </c>
      <c r="R443" s="109" t="str">
        <f t="shared" si="757"/>
        <v>MISSING</v>
      </c>
      <c r="S443" s="109" t="str">
        <f t="shared" si="758"/>
        <v>MISSING</v>
      </c>
      <c r="T443" s="109" t="str">
        <f t="shared" si="759"/>
        <v>MISSING</v>
      </c>
      <c r="U443" s="110" t="str">
        <f t="shared" si="760"/>
        <v>ERROR</v>
      </c>
      <c r="V443" s="111" t="str">
        <f t="shared" si="761"/>
        <v>ERROR</v>
      </c>
      <c r="W443" s="111" t="str">
        <f t="shared" si="762"/>
        <v>ERROR</v>
      </c>
      <c r="X443" s="111" t="str">
        <f t="shared" si="763"/>
        <v>ERROR</v>
      </c>
      <c r="Y443" s="109" t="str">
        <f t="shared" si="764"/>
        <v>ERROR</v>
      </c>
      <c r="Z443" s="110" t="str">
        <f t="shared" si="765"/>
        <v>ERROR</v>
      </c>
      <c r="AA443" s="109" t="str">
        <f t="shared" si="766"/>
        <v>ERROR</v>
      </c>
      <c r="AB443" s="109" t="str">
        <f t="shared" si="767"/>
        <v>ERROR</v>
      </c>
      <c r="AC443" s="109" t="str">
        <f t="shared" si="768"/>
        <v>ERROR</v>
      </c>
      <c r="AD443" s="109" t="str">
        <f t="shared" si="769"/>
        <v>ERROR</v>
      </c>
      <c r="AE443" s="110" t="str">
        <f t="shared" si="770"/>
        <v>ERROR</v>
      </c>
      <c r="AF443" s="7" t="str">
        <f t="shared" si="771"/>
        <v/>
      </c>
      <c r="AG443" s="104" t="str">
        <f t="shared" si="772"/>
        <v/>
      </c>
      <c r="AH443" s="104" t="str">
        <f t="shared" si="773"/>
        <v/>
      </c>
      <c r="AI443" s="104" t="str">
        <f t="shared" si="774"/>
        <v/>
      </c>
      <c r="AJ443" s="114" t="str">
        <f>IF(AND(Q443&lt;&gt;"ERROR",UPPER('IP Rules'!D443)="GLOBAL",UPPER(N443)="ANY"),"All_IPs","")</f>
        <v/>
      </c>
      <c r="AK443" s="114" t="str">
        <f>IF(AND(Q443&lt;&gt;"ERROR",UPPER('IP Rules'!D443)="NATIONAL",UPPER(N443)="ANY"),"GRP_ALL_CNSP_SUBNETS","")</f>
        <v/>
      </c>
      <c r="AL443" s="104" t="str">
        <f>IF(LEN(TRIM(D443))=0,"",IF(AND(Q443&lt;&gt;"ERROR",UPPER('IP Rules'!H443)&lt;&gt;"ANY"),AI443&amp;N443&amp;"_"&amp;AG443,""))</f>
        <v/>
      </c>
      <c r="AM443" s="109" t="str">
        <f t="shared" si="775"/>
        <v>FAILED CHECKS</v>
      </c>
      <c r="AN443" s="2"/>
      <c r="AO443" s="62" t="str">
        <f t="shared" si="742"/>
        <v/>
      </c>
      <c r="AP443" s="26"/>
      <c r="AQ443" s="62" t="str">
        <f t="shared" si="776"/>
        <v/>
      </c>
      <c r="AR443" s="26"/>
      <c r="AS443" s="6">
        <f>'IP Rules'!F443</f>
        <v>0</v>
      </c>
      <c r="AT443" s="2"/>
      <c r="AU443" s="6">
        <f t="shared" si="777"/>
        <v>433</v>
      </c>
      <c r="AV443" s="2"/>
      <c r="AW443" s="46" t="str">
        <f>IF(ISBLANK('IP Rules'!L443),"",'IP Rules'!L443)</f>
        <v/>
      </c>
      <c r="AX443" s="2"/>
      <c r="AY443" s="52" t="str">
        <f t="shared" si="778"/>
        <v/>
      </c>
      <c r="AZ443" s="52" t="str">
        <f t="shared" si="779"/>
        <v/>
      </c>
      <c r="BA443" s="52" t="str">
        <f t="shared" si="780"/>
        <v/>
      </c>
      <c r="BB443" s="52" t="str">
        <f t="shared" si="781"/>
        <v/>
      </c>
      <c r="BC443" s="52" t="str">
        <f t="shared" si="782"/>
        <v/>
      </c>
      <c r="BD443" s="52" t="str">
        <f t="shared" si="783"/>
        <v/>
      </c>
      <c r="BE443" s="52" t="str">
        <f t="shared" si="784"/>
        <v/>
      </c>
      <c r="BF443" s="52" t="str">
        <f t="shared" si="785"/>
        <v/>
      </c>
      <c r="BG443" s="52" t="str">
        <f t="shared" si="786"/>
        <v/>
      </c>
      <c r="BH443" s="2"/>
      <c r="BI443" s="103" t="str">
        <f>IF(ISBLANK('IP Rules'!N443),"",'IP Rules'!N443)</f>
        <v/>
      </c>
      <c r="BJ443" s="110" t="str">
        <f t="shared" si="835"/>
        <v/>
      </c>
      <c r="BK443" s="109" t="str">
        <f t="shared" si="836"/>
        <v>MISSING</v>
      </c>
      <c r="BL443" s="109" t="str">
        <f t="shared" si="837"/>
        <v>MISSING</v>
      </c>
      <c r="BM443" s="109" t="str">
        <f t="shared" si="838"/>
        <v>MISSING</v>
      </c>
      <c r="BN443" s="110" t="str">
        <f t="shared" si="839"/>
        <v>ERROR</v>
      </c>
      <c r="BO443" s="111" t="str">
        <f t="shared" si="840"/>
        <v>ERROR</v>
      </c>
      <c r="BP443" s="111" t="str">
        <f t="shared" si="841"/>
        <v>ERROR</v>
      </c>
      <c r="BQ443" s="111" t="str">
        <f t="shared" si="842"/>
        <v>ERROR</v>
      </c>
      <c r="BR443" s="109" t="str">
        <f t="shared" si="843"/>
        <v>ERROR</v>
      </c>
      <c r="BS443" s="110" t="str">
        <f t="shared" si="844"/>
        <v>ERROR</v>
      </c>
      <c r="BT443" s="109" t="str">
        <f t="shared" si="787"/>
        <v>ERROR</v>
      </c>
      <c r="BU443" s="109" t="str">
        <f t="shared" si="788"/>
        <v>ERROR</v>
      </c>
      <c r="BV443" s="109" t="str">
        <f t="shared" si="789"/>
        <v>ERROR</v>
      </c>
      <c r="BW443" s="109" t="str">
        <f t="shared" si="790"/>
        <v>ERROR</v>
      </c>
      <c r="BX443" s="110" t="str">
        <f t="shared" si="845"/>
        <v>ERROR</v>
      </c>
      <c r="BY443" s="110" t="str">
        <f t="shared" si="833"/>
        <v/>
      </c>
      <c r="BZ443" s="117" t="str">
        <f t="shared" si="791"/>
        <v>OK</v>
      </c>
      <c r="CA443" s="104" t="str">
        <f t="shared" si="846"/>
        <v/>
      </c>
      <c r="CB443" s="104" t="str">
        <f t="shared" si="847"/>
        <v/>
      </c>
      <c r="CC443" s="104" t="str">
        <f t="shared" si="848"/>
        <v/>
      </c>
      <c r="CD443" s="109" t="str">
        <f t="shared" si="792"/>
        <v>FAILED CHECKS</v>
      </c>
      <c r="CE443" s="22"/>
      <c r="CF443" s="116" t="str">
        <f t="shared" si="849"/>
        <v>ERROR</v>
      </c>
      <c r="CG443" s="116" t="str">
        <f t="shared" si="850"/>
        <v>-</v>
      </c>
      <c r="CH443" s="116" t="str">
        <f t="shared" si="851"/>
        <v>-</v>
      </c>
      <c r="CI443" s="116" t="str">
        <f t="shared" si="852"/>
        <v>-</v>
      </c>
      <c r="CJ443" s="116">
        <f t="shared" si="793"/>
        <v>0</v>
      </c>
      <c r="CK443" s="116">
        <f t="shared" si="794"/>
        <v>0</v>
      </c>
      <c r="CL443" s="116">
        <f t="shared" si="795"/>
        <v>0</v>
      </c>
      <c r="CM443" s="116">
        <f t="shared" si="796"/>
        <v>0</v>
      </c>
      <c r="CN443" s="116">
        <f t="shared" si="797"/>
        <v>0</v>
      </c>
      <c r="CO443" s="116">
        <f t="shared" si="798"/>
        <v>0</v>
      </c>
      <c r="CP443" s="116">
        <f t="shared" si="799"/>
        <v>0</v>
      </c>
      <c r="CQ443" s="116">
        <f t="shared" si="800"/>
        <v>0</v>
      </c>
      <c r="CR443" s="116">
        <f t="shared" si="801"/>
        <v>0</v>
      </c>
      <c r="CS443" s="116">
        <f t="shared" si="802"/>
        <v>0</v>
      </c>
      <c r="CT443" s="116">
        <f t="shared" si="803"/>
        <v>0</v>
      </c>
      <c r="CU443" s="116">
        <f t="shared" si="804"/>
        <v>0</v>
      </c>
      <c r="CV443" s="116">
        <f t="shared" si="805"/>
        <v>0</v>
      </c>
      <c r="CW443" s="116">
        <f t="shared" si="806"/>
        <v>0</v>
      </c>
      <c r="CX443" s="116">
        <f t="shared" si="807"/>
        <v>0</v>
      </c>
      <c r="CY443" s="116">
        <f t="shared" si="808"/>
        <v>0</v>
      </c>
      <c r="CZ443" s="116">
        <f t="shared" si="809"/>
        <v>0</v>
      </c>
      <c r="DA443" s="116">
        <f t="shared" si="810"/>
        <v>0</v>
      </c>
      <c r="DB443" s="116">
        <f t="shared" si="811"/>
        <v>0</v>
      </c>
      <c r="DC443" s="116">
        <f t="shared" si="812"/>
        <v>0</v>
      </c>
      <c r="DD443" s="116">
        <f t="shared" si="813"/>
        <v>0</v>
      </c>
      <c r="DE443" s="116">
        <f t="shared" si="814"/>
        <v>0</v>
      </c>
      <c r="DF443" s="116">
        <f t="shared" si="815"/>
        <v>0</v>
      </c>
      <c r="DG443" s="116">
        <f t="shared" si="816"/>
        <v>0</v>
      </c>
      <c r="DH443" s="116">
        <f t="shared" si="817"/>
        <v>0</v>
      </c>
      <c r="DI443" s="116">
        <f t="shared" si="818"/>
        <v>0</v>
      </c>
      <c r="DJ443" s="116">
        <f t="shared" si="819"/>
        <v>0</v>
      </c>
      <c r="DK443" s="116">
        <f t="shared" si="820"/>
        <v>0</v>
      </c>
      <c r="DL443" s="116">
        <f t="shared" si="821"/>
        <v>0</v>
      </c>
      <c r="DM443" s="116">
        <f t="shared" si="822"/>
        <v>0</v>
      </c>
      <c r="DN443" s="116">
        <f t="shared" si="823"/>
        <v>0</v>
      </c>
      <c r="DO443" s="116">
        <f t="shared" si="824"/>
        <v>0</v>
      </c>
      <c r="DP443" s="116">
        <f t="shared" si="825"/>
        <v>0</v>
      </c>
      <c r="DQ443" s="116">
        <f t="shared" si="826"/>
        <v>0</v>
      </c>
      <c r="DR443" s="116">
        <f t="shared" si="827"/>
        <v>0</v>
      </c>
      <c r="DS443" s="116">
        <f t="shared" si="828"/>
        <v>0</v>
      </c>
      <c r="DT443" s="116">
        <f t="shared" si="834"/>
        <v>0</v>
      </c>
      <c r="DU443" s="116">
        <f t="shared" si="829"/>
        <v>0</v>
      </c>
      <c r="DV443" s="116">
        <f t="shared" si="853"/>
        <v>0</v>
      </c>
      <c r="DW443" s="116">
        <f t="shared" si="854"/>
        <v>0</v>
      </c>
      <c r="DX443" s="114" t="b">
        <f t="shared" si="743"/>
        <v>0</v>
      </c>
      <c r="DY443" s="116" t="str">
        <f t="shared" si="830"/>
        <v>FAILED CHECKS</v>
      </c>
      <c r="DZ443" s="2"/>
      <c r="EA443" s="105" t="str">
        <f t="shared" si="744"/>
        <v/>
      </c>
      <c r="EB443" s="2"/>
      <c r="EC443" s="105" t="str">
        <f t="shared" si="745"/>
        <v/>
      </c>
      <c r="ED443" s="2"/>
      <c r="EE443" s="105" t="str">
        <f t="shared" si="746"/>
        <v/>
      </c>
      <c r="EF443" s="2"/>
      <c r="EG443" s="6">
        <f t="shared" si="832"/>
        <v>433</v>
      </c>
      <c r="EH443" s="2"/>
      <c r="EI443" s="29" t="str">
        <f>IF(ISBLANK('IP Rules'!P443),"",'IP Rules'!P443)</f>
        <v/>
      </c>
      <c r="EJ443" s="2"/>
      <c r="EK443" s="29" t="str">
        <f>IF(ISBLANK('IP Rules'!R443),"",'IP Rules'!R443)</f>
        <v/>
      </c>
      <c r="EL443" s="2"/>
      <c r="EM443" s="29" t="str">
        <f>IF(ISBLANK('IP Rules'!T443),"",'IP Rules'!T443)</f>
        <v/>
      </c>
      <c r="EN443" s="2"/>
      <c r="EO443" s="7" t="str">
        <f t="shared" si="737"/>
        <v>NO</v>
      </c>
      <c r="EP443" s="7" t="str">
        <f t="shared" si="738"/>
        <v>NO</v>
      </c>
      <c r="EQ443" s="7" t="str">
        <f t="shared" si="739"/>
        <v/>
      </c>
      <c r="ER443" s="7" t="str">
        <f t="shared" si="740"/>
        <v/>
      </c>
      <c r="ES443" s="7" t="str">
        <f>IF(AND(ISNUMBER('IP Rules'!R443),'IP Rules'!R443&gt;=0,'IP Rules'!R443&lt;=65535),"GOOD","BAD")</f>
        <v>BAD</v>
      </c>
      <c r="ET443" s="7" t="str">
        <f>IF(OR(AND(ISNUMBER('IP Rules'!T443),'IP Rules'!T443&gt;=1,'IP Rules'!T443&lt;=65535,'IP Rules'!R443&lt;'IP Rules'!T443),'IP Rules'!T443=""),"GOOD","BAD")</f>
        <v>GOOD</v>
      </c>
      <c r="EU443" s="9" t="str">
        <f t="shared" si="741"/>
        <v/>
      </c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</row>
    <row r="444" spans="1:211" ht="15.75" thickBot="1">
      <c r="A444" s="2"/>
      <c r="B444" s="6">
        <f t="shared" si="831"/>
        <v>434</v>
      </c>
      <c r="C444" s="2"/>
      <c r="D444" s="48" t="str">
        <f>IF(ISBLANK('IP Rules'!H444),"",'IP Rules'!H444)</f>
        <v/>
      </c>
      <c r="E444" s="52" t="str">
        <f t="shared" si="747"/>
        <v/>
      </c>
      <c r="F444" s="52" t="str">
        <f t="shared" si="748"/>
        <v/>
      </c>
      <c r="G444" s="52" t="str">
        <f t="shared" si="749"/>
        <v/>
      </c>
      <c r="H444" s="52" t="str">
        <f t="shared" si="750"/>
        <v/>
      </c>
      <c r="I444" s="52" t="str">
        <f t="shared" si="751"/>
        <v/>
      </c>
      <c r="J444" s="52" t="str">
        <f t="shared" si="752"/>
        <v/>
      </c>
      <c r="K444" s="52" t="str">
        <f t="shared" si="753"/>
        <v/>
      </c>
      <c r="L444" s="52" t="str">
        <f t="shared" si="754"/>
        <v/>
      </c>
      <c r="M444" s="2"/>
      <c r="N444" s="52" t="str">
        <f t="shared" si="755"/>
        <v/>
      </c>
      <c r="O444" s="2"/>
      <c r="P444" s="103" t="str">
        <f>IF(UPPER('IP Rules'!H444)="ANY","",IF(LEN(TRIM('IP Rules'!J444))=0,"",'IP Rules'!J444))</f>
        <v/>
      </c>
      <c r="Q444" s="7" t="str">
        <f t="shared" si="756"/>
        <v/>
      </c>
      <c r="R444" s="109" t="str">
        <f t="shared" si="757"/>
        <v>MISSING</v>
      </c>
      <c r="S444" s="109" t="str">
        <f t="shared" si="758"/>
        <v>MISSING</v>
      </c>
      <c r="T444" s="109" t="str">
        <f t="shared" si="759"/>
        <v>MISSING</v>
      </c>
      <c r="U444" s="110" t="str">
        <f t="shared" si="760"/>
        <v>ERROR</v>
      </c>
      <c r="V444" s="111" t="str">
        <f t="shared" si="761"/>
        <v>ERROR</v>
      </c>
      <c r="W444" s="111" t="str">
        <f t="shared" si="762"/>
        <v>ERROR</v>
      </c>
      <c r="X444" s="111" t="str">
        <f t="shared" si="763"/>
        <v>ERROR</v>
      </c>
      <c r="Y444" s="109" t="str">
        <f t="shared" si="764"/>
        <v>ERROR</v>
      </c>
      <c r="Z444" s="110" t="str">
        <f t="shared" si="765"/>
        <v>ERROR</v>
      </c>
      <c r="AA444" s="109" t="str">
        <f t="shared" si="766"/>
        <v>ERROR</v>
      </c>
      <c r="AB444" s="109" t="str">
        <f t="shared" si="767"/>
        <v>ERROR</v>
      </c>
      <c r="AC444" s="109" t="str">
        <f t="shared" si="768"/>
        <v>ERROR</v>
      </c>
      <c r="AD444" s="109" t="str">
        <f t="shared" si="769"/>
        <v>ERROR</v>
      </c>
      <c r="AE444" s="110" t="str">
        <f t="shared" si="770"/>
        <v>ERROR</v>
      </c>
      <c r="AF444" s="7" t="str">
        <f t="shared" si="771"/>
        <v/>
      </c>
      <c r="AG444" s="104" t="str">
        <f t="shared" si="772"/>
        <v/>
      </c>
      <c r="AH444" s="104" t="str">
        <f t="shared" si="773"/>
        <v/>
      </c>
      <c r="AI444" s="104" t="str">
        <f t="shared" si="774"/>
        <v/>
      </c>
      <c r="AJ444" s="114" t="str">
        <f>IF(AND(Q444&lt;&gt;"ERROR",UPPER('IP Rules'!D444)="GLOBAL",UPPER(N444)="ANY"),"All_IPs","")</f>
        <v/>
      </c>
      <c r="AK444" s="114" t="str">
        <f>IF(AND(Q444&lt;&gt;"ERROR",UPPER('IP Rules'!D444)="NATIONAL",UPPER(N444)="ANY"),"GRP_ALL_CNSP_SUBNETS","")</f>
        <v/>
      </c>
      <c r="AL444" s="104" t="str">
        <f>IF(LEN(TRIM(D444))=0,"",IF(AND(Q444&lt;&gt;"ERROR",UPPER('IP Rules'!H444)&lt;&gt;"ANY"),AI444&amp;N444&amp;"_"&amp;AG444,""))</f>
        <v/>
      </c>
      <c r="AM444" s="109" t="str">
        <f t="shared" si="775"/>
        <v>FAILED CHECKS</v>
      </c>
      <c r="AN444" s="2"/>
      <c r="AO444" s="62" t="str">
        <f t="shared" si="742"/>
        <v/>
      </c>
      <c r="AP444" s="26"/>
      <c r="AQ444" s="62" t="str">
        <f t="shared" si="776"/>
        <v/>
      </c>
      <c r="AR444" s="26"/>
      <c r="AS444" s="6">
        <f>'IP Rules'!F444</f>
        <v>0</v>
      </c>
      <c r="AT444" s="2"/>
      <c r="AU444" s="6">
        <f t="shared" si="777"/>
        <v>434</v>
      </c>
      <c r="AV444" s="2"/>
      <c r="AW444" s="46" t="str">
        <f>IF(ISBLANK('IP Rules'!L444),"",'IP Rules'!L444)</f>
        <v/>
      </c>
      <c r="AX444" s="2"/>
      <c r="AY444" s="52" t="str">
        <f t="shared" si="778"/>
        <v/>
      </c>
      <c r="AZ444" s="52" t="str">
        <f t="shared" si="779"/>
        <v/>
      </c>
      <c r="BA444" s="52" t="str">
        <f t="shared" si="780"/>
        <v/>
      </c>
      <c r="BB444" s="52" t="str">
        <f t="shared" si="781"/>
        <v/>
      </c>
      <c r="BC444" s="52" t="str">
        <f t="shared" si="782"/>
        <v/>
      </c>
      <c r="BD444" s="52" t="str">
        <f t="shared" si="783"/>
        <v/>
      </c>
      <c r="BE444" s="52" t="str">
        <f t="shared" si="784"/>
        <v/>
      </c>
      <c r="BF444" s="52" t="str">
        <f t="shared" si="785"/>
        <v/>
      </c>
      <c r="BG444" s="52" t="str">
        <f t="shared" si="786"/>
        <v/>
      </c>
      <c r="BH444" s="2"/>
      <c r="BI444" s="103" t="str">
        <f>IF(ISBLANK('IP Rules'!N444),"",'IP Rules'!N444)</f>
        <v/>
      </c>
      <c r="BJ444" s="110" t="str">
        <f t="shared" si="835"/>
        <v/>
      </c>
      <c r="BK444" s="109" t="str">
        <f t="shared" si="836"/>
        <v>MISSING</v>
      </c>
      <c r="BL444" s="109" t="str">
        <f t="shared" si="837"/>
        <v>MISSING</v>
      </c>
      <c r="BM444" s="109" t="str">
        <f t="shared" si="838"/>
        <v>MISSING</v>
      </c>
      <c r="BN444" s="110" t="str">
        <f t="shared" si="839"/>
        <v>ERROR</v>
      </c>
      <c r="BO444" s="111" t="str">
        <f t="shared" si="840"/>
        <v>ERROR</v>
      </c>
      <c r="BP444" s="111" t="str">
        <f t="shared" si="841"/>
        <v>ERROR</v>
      </c>
      <c r="BQ444" s="111" t="str">
        <f t="shared" si="842"/>
        <v>ERROR</v>
      </c>
      <c r="BR444" s="109" t="str">
        <f t="shared" si="843"/>
        <v>ERROR</v>
      </c>
      <c r="BS444" s="110" t="str">
        <f t="shared" si="844"/>
        <v>ERROR</v>
      </c>
      <c r="BT444" s="109" t="str">
        <f t="shared" si="787"/>
        <v>ERROR</v>
      </c>
      <c r="BU444" s="109" t="str">
        <f t="shared" si="788"/>
        <v>ERROR</v>
      </c>
      <c r="BV444" s="109" t="str">
        <f t="shared" si="789"/>
        <v>ERROR</v>
      </c>
      <c r="BW444" s="109" t="str">
        <f t="shared" si="790"/>
        <v>ERROR</v>
      </c>
      <c r="BX444" s="110" t="str">
        <f t="shared" si="845"/>
        <v>ERROR</v>
      </c>
      <c r="BY444" s="110" t="str">
        <f t="shared" si="833"/>
        <v/>
      </c>
      <c r="BZ444" s="117" t="str">
        <f t="shared" si="791"/>
        <v>OK</v>
      </c>
      <c r="CA444" s="104" t="str">
        <f t="shared" si="846"/>
        <v/>
      </c>
      <c r="CB444" s="104" t="str">
        <f t="shared" si="847"/>
        <v/>
      </c>
      <c r="CC444" s="104" t="str">
        <f t="shared" si="848"/>
        <v/>
      </c>
      <c r="CD444" s="109" t="str">
        <f t="shared" si="792"/>
        <v>FAILED CHECKS</v>
      </c>
      <c r="CE444" s="22"/>
      <c r="CF444" s="116" t="str">
        <f t="shared" si="849"/>
        <v>ERROR</v>
      </c>
      <c r="CG444" s="116" t="str">
        <f t="shared" si="850"/>
        <v>-</v>
      </c>
      <c r="CH444" s="116" t="str">
        <f t="shared" si="851"/>
        <v>-</v>
      </c>
      <c r="CI444" s="116" t="str">
        <f t="shared" si="852"/>
        <v>-</v>
      </c>
      <c r="CJ444" s="116">
        <f t="shared" si="793"/>
        <v>0</v>
      </c>
      <c r="CK444" s="116">
        <f t="shared" si="794"/>
        <v>0</v>
      </c>
      <c r="CL444" s="116">
        <f t="shared" si="795"/>
        <v>0</v>
      </c>
      <c r="CM444" s="116">
        <f t="shared" si="796"/>
        <v>0</v>
      </c>
      <c r="CN444" s="116">
        <f t="shared" si="797"/>
        <v>0</v>
      </c>
      <c r="CO444" s="116">
        <f t="shared" si="798"/>
        <v>0</v>
      </c>
      <c r="CP444" s="116">
        <f t="shared" si="799"/>
        <v>0</v>
      </c>
      <c r="CQ444" s="116">
        <f t="shared" si="800"/>
        <v>0</v>
      </c>
      <c r="CR444" s="116">
        <f t="shared" si="801"/>
        <v>0</v>
      </c>
      <c r="CS444" s="116">
        <f t="shared" si="802"/>
        <v>0</v>
      </c>
      <c r="CT444" s="116">
        <f t="shared" si="803"/>
        <v>0</v>
      </c>
      <c r="CU444" s="116">
        <f t="shared" si="804"/>
        <v>0</v>
      </c>
      <c r="CV444" s="116">
        <f t="shared" si="805"/>
        <v>0</v>
      </c>
      <c r="CW444" s="116">
        <f t="shared" si="806"/>
        <v>0</v>
      </c>
      <c r="CX444" s="116">
        <f t="shared" si="807"/>
        <v>0</v>
      </c>
      <c r="CY444" s="116">
        <f t="shared" si="808"/>
        <v>0</v>
      </c>
      <c r="CZ444" s="116">
        <f t="shared" si="809"/>
        <v>0</v>
      </c>
      <c r="DA444" s="116">
        <f t="shared" si="810"/>
        <v>0</v>
      </c>
      <c r="DB444" s="116">
        <f t="shared" si="811"/>
        <v>0</v>
      </c>
      <c r="DC444" s="116">
        <f t="shared" si="812"/>
        <v>0</v>
      </c>
      <c r="DD444" s="116">
        <f t="shared" si="813"/>
        <v>0</v>
      </c>
      <c r="DE444" s="116">
        <f t="shared" si="814"/>
        <v>0</v>
      </c>
      <c r="DF444" s="116">
        <f t="shared" si="815"/>
        <v>0</v>
      </c>
      <c r="DG444" s="116">
        <f t="shared" si="816"/>
        <v>0</v>
      </c>
      <c r="DH444" s="116">
        <f t="shared" si="817"/>
        <v>0</v>
      </c>
      <c r="DI444" s="116">
        <f t="shared" si="818"/>
        <v>0</v>
      </c>
      <c r="DJ444" s="116">
        <f t="shared" si="819"/>
        <v>0</v>
      </c>
      <c r="DK444" s="116">
        <f t="shared" si="820"/>
        <v>0</v>
      </c>
      <c r="DL444" s="116">
        <f t="shared" si="821"/>
        <v>0</v>
      </c>
      <c r="DM444" s="116">
        <f t="shared" si="822"/>
        <v>0</v>
      </c>
      <c r="DN444" s="116">
        <f t="shared" si="823"/>
        <v>0</v>
      </c>
      <c r="DO444" s="116">
        <f t="shared" si="824"/>
        <v>0</v>
      </c>
      <c r="DP444" s="116">
        <f t="shared" si="825"/>
        <v>0</v>
      </c>
      <c r="DQ444" s="116">
        <f t="shared" si="826"/>
        <v>0</v>
      </c>
      <c r="DR444" s="116">
        <f t="shared" si="827"/>
        <v>0</v>
      </c>
      <c r="DS444" s="116">
        <f t="shared" si="828"/>
        <v>0</v>
      </c>
      <c r="DT444" s="116">
        <f t="shared" si="834"/>
        <v>0</v>
      </c>
      <c r="DU444" s="116">
        <f t="shared" si="829"/>
        <v>0</v>
      </c>
      <c r="DV444" s="116">
        <f t="shared" si="853"/>
        <v>0</v>
      </c>
      <c r="DW444" s="116">
        <f t="shared" si="854"/>
        <v>0</v>
      </c>
      <c r="DX444" s="114" t="b">
        <f t="shared" si="743"/>
        <v>0</v>
      </c>
      <c r="DY444" s="116" t="str">
        <f t="shared" si="830"/>
        <v>FAILED CHECKS</v>
      </c>
      <c r="DZ444" s="2"/>
      <c r="EA444" s="105" t="str">
        <f t="shared" si="744"/>
        <v/>
      </c>
      <c r="EB444" s="2"/>
      <c r="EC444" s="105" t="str">
        <f t="shared" si="745"/>
        <v/>
      </c>
      <c r="ED444" s="2"/>
      <c r="EE444" s="105" t="str">
        <f t="shared" si="746"/>
        <v/>
      </c>
      <c r="EF444" s="2"/>
      <c r="EG444" s="6">
        <f t="shared" si="832"/>
        <v>434</v>
      </c>
      <c r="EH444" s="2"/>
      <c r="EI444" s="29" t="str">
        <f>IF(ISBLANK('IP Rules'!P444),"",'IP Rules'!P444)</f>
        <v/>
      </c>
      <c r="EJ444" s="2"/>
      <c r="EK444" s="29" t="str">
        <f>IF(ISBLANK('IP Rules'!R444),"",'IP Rules'!R444)</f>
        <v/>
      </c>
      <c r="EL444" s="2"/>
      <c r="EM444" s="29" t="str">
        <f>IF(ISBLANK('IP Rules'!T444),"",'IP Rules'!T444)</f>
        <v/>
      </c>
      <c r="EN444" s="2"/>
      <c r="EO444" s="7" t="str">
        <f t="shared" si="737"/>
        <v>NO</v>
      </c>
      <c r="EP444" s="7" t="str">
        <f t="shared" si="738"/>
        <v>NO</v>
      </c>
      <c r="EQ444" s="7" t="str">
        <f t="shared" si="739"/>
        <v/>
      </c>
      <c r="ER444" s="7" t="str">
        <f t="shared" si="740"/>
        <v/>
      </c>
      <c r="ES444" s="7" t="str">
        <f>IF(AND(ISNUMBER('IP Rules'!R444),'IP Rules'!R444&gt;=0,'IP Rules'!R444&lt;=65535),"GOOD","BAD")</f>
        <v>BAD</v>
      </c>
      <c r="ET444" s="7" t="str">
        <f>IF(OR(AND(ISNUMBER('IP Rules'!T444),'IP Rules'!T444&gt;=1,'IP Rules'!T444&lt;=65535,'IP Rules'!R444&lt;'IP Rules'!T444),'IP Rules'!T444=""),"GOOD","BAD")</f>
        <v>GOOD</v>
      </c>
      <c r="EU444" s="9" t="str">
        <f t="shared" si="741"/>
        <v/>
      </c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</row>
    <row r="445" spans="1:211" ht="15.75" thickBot="1">
      <c r="A445" s="2"/>
      <c r="B445" s="6">
        <f t="shared" si="831"/>
        <v>435</v>
      </c>
      <c r="C445" s="2"/>
      <c r="D445" s="48" t="str">
        <f>IF(ISBLANK('IP Rules'!H445),"",'IP Rules'!H445)</f>
        <v/>
      </c>
      <c r="E445" s="52" t="str">
        <f t="shared" si="747"/>
        <v/>
      </c>
      <c r="F445" s="52" t="str">
        <f t="shared" si="748"/>
        <v/>
      </c>
      <c r="G445" s="52" t="str">
        <f t="shared" si="749"/>
        <v/>
      </c>
      <c r="H445" s="52" t="str">
        <f t="shared" si="750"/>
        <v/>
      </c>
      <c r="I445" s="52" t="str">
        <f t="shared" si="751"/>
        <v/>
      </c>
      <c r="J445" s="52" t="str">
        <f t="shared" si="752"/>
        <v/>
      </c>
      <c r="K445" s="52" t="str">
        <f t="shared" si="753"/>
        <v/>
      </c>
      <c r="L445" s="52" t="str">
        <f t="shared" si="754"/>
        <v/>
      </c>
      <c r="M445" s="2"/>
      <c r="N445" s="52" t="str">
        <f t="shared" si="755"/>
        <v/>
      </c>
      <c r="O445" s="2"/>
      <c r="P445" s="103" t="str">
        <f>IF(UPPER('IP Rules'!H445)="ANY","",IF(LEN(TRIM('IP Rules'!J445))=0,"",'IP Rules'!J445))</f>
        <v/>
      </c>
      <c r="Q445" s="7" t="str">
        <f t="shared" si="756"/>
        <v/>
      </c>
      <c r="R445" s="109" t="str">
        <f t="shared" si="757"/>
        <v>MISSING</v>
      </c>
      <c r="S445" s="109" t="str">
        <f t="shared" si="758"/>
        <v>MISSING</v>
      </c>
      <c r="T445" s="109" t="str">
        <f t="shared" si="759"/>
        <v>MISSING</v>
      </c>
      <c r="U445" s="110" t="str">
        <f t="shared" si="760"/>
        <v>ERROR</v>
      </c>
      <c r="V445" s="111" t="str">
        <f t="shared" si="761"/>
        <v>ERROR</v>
      </c>
      <c r="W445" s="111" t="str">
        <f t="shared" si="762"/>
        <v>ERROR</v>
      </c>
      <c r="X445" s="111" t="str">
        <f t="shared" si="763"/>
        <v>ERROR</v>
      </c>
      <c r="Y445" s="109" t="str">
        <f t="shared" si="764"/>
        <v>ERROR</v>
      </c>
      <c r="Z445" s="110" t="str">
        <f t="shared" si="765"/>
        <v>ERROR</v>
      </c>
      <c r="AA445" s="109" t="str">
        <f t="shared" si="766"/>
        <v>ERROR</v>
      </c>
      <c r="AB445" s="109" t="str">
        <f t="shared" si="767"/>
        <v>ERROR</v>
      </c>
      <c r="AC445" s="109" t="str">
        <f t="shared" si="768"/>
        <v>ERROR</v>
      </c>
      <c r="AD445" s="109" t="str">
        <f t="shared" si="769"/>
        <v>ERROR</v>
      </c>
      <c r="AE445" s="110" t="str">
        <f t="shared" si="770"/>
        <v>ERROR</v>
      </c>
      <c r="AF445" s="7" t="str">
        <f t="shared" si="771"/>
        <v/>
      </c>
      <c r="AG445" s="104" t="str">
        <f t="shared" si="772"/>
        <v/>
      </c>
      <c r="AH445" s="104" t="str">
        <f t="shared" si="773"/>
        <v/>
      </c>
      <c r="AI445" s="104" t="str">
        <f t="shared" si="774"/>
        <v/>
      </c>
      <c r="AJ445" s="114" t="str">
        <f>IF(AND(Q445&lt;&gt;"ERROR",UPPER('IP Rules'!D445)="GLOBAL",UPPER(N445)="ANY"),"All_IPs","")</f>
        <v/>
      </c>
      <c r="AK445" s="114" t="str">
        <f>IF(AND(Q445&lt;&gt;"ERROR",UPPER('IP Rules'!D445)="NATIONAL",UPPER(N445)="ANY"),"GRP_ALL_CNSP_SUBNETS","")</f>
        <v/>
      </c>
      <c r="AL445" s="104" t="str">
        <f>IF(LEN(TRIM(D445))=0,"",IF(AND(Q445&lt;&gt;"ERROR",UPPER('IP Rules'!H445)&lt;&gt;"ANY"),AI445&amp;N445&amp;"_"&amp;AG445,""))</f>
        <v/>
      </c>
      <c r="AM445" s="109" t="str">
        <f t="shared" si="775"/>
        <v>FAILED CHECKS</v>
      </c>
      <c r="AN445" s="2"/>
      <c r="AO445" s="62" t="str">
        <f t="shared" si="742"/>
        <v/>
      </c>
      <c r="AP445" s="26"/>
      <c r="AQ445" s="62" t="str">
        <f t="shared" si="776"/>
        <v/>
      </c>
      <c r="AR445" s="26"/>
      <c r="AS445" s="6">
        <f>'IP Rules'!F445</f>
        <v>0</v>
      </c>
      <c r="AT445" s="2"/>
      <c r="AU445" s="6">
        <f t="shared" si="777"/>
        <v>435</v>
      </c>
      <c r="AV445" s="2"/>
      <c r="AW445" s="46" t="str">
        <f>IF(ISBLANK('IP Rules'!L445),"",'IP Rules'!L445)</f>
        <v/>
      </c>
      <c r="AX445" s="2"/>
      <c r="AY445" s="52" t="str">
        <f t="shared" si="778"/>
        <v/>
      </c>
      <c r="AZ445" s="52" t="str">
        <f t="shared" si="779"/>
        <v/>
      </c>
      <c r="BA445" s="52" t="str">
        <f t="shared" si="780"/>
        <v/>
      </c>
      <c r="BB445" s="52" t="str">
        <f t="shared" si="781"/>
        <v/>
      </c>
      <c r="BC445" s="52" t="str">
        <f t="shared" si="782"/>
        <v/>
      </c>
      <c r="BD445" s="52" t="str">
        <f t="shared" si="783"/>
        <v/>
      </c>
      <c r="BE445" s="52" t="str">
        <f t="shared" si="784"/>
        <v/>
      </c>
      <c r="BF445" s="52" t="str">
        <f t="shared" si="785"/>
        <v/>
      </c>
      <c r="BG445" s="52" t="str">
        <f t="shared" si="786"/>
        <v/>
      </c>
      <c r="BH445" s="2"/>
      <c r="BI445" s="103" t="str">
        <f>IF(ISBLANK('IP Rules'!N445),"",'IP Rules'!N445)</f>
        <v/>
      </c>
      <c r="BJ445" s="110" t="str">
        <f t="shared" si="835"/>
        <v/>
      </c>
      <c r="BK445" s="109" t="str">
        <f t="shared" si="836"/>
        <v>MISSING</v>
      </c>
      <c r="BL445" s="109" t="str">
        <f t="shared" si="837"/>
        <v>MISSING</v>
      </c>
      <c r="BM445" s="109" t="str">
        <f t="shared" si="838"/>
        <v>MISSING</v>
      </c>
      <c r="BN445" s="110" t="str">
        <f t="shared" si="839"/>
        <v>ERROR</v>
      </c>
      <c r="BO445" s="111" t="str">
        <f t="shared" si="840"/>
        <v>ERROR</v>
      </c>
      <c r="BP445" s="111" t="str">
        <f t="shared" si="841"/>
        <v>ERROR</v>
      </c>
      <c r="BQ445" s="111" t="str">
        <f t="shared" si="842"/>
        <v>ERROR</v>
      </c>
      <c r="BR445" s="109" t="str">
        <f t="shared" si="843"/>
        <v>ERROR</v>
      </c>
      <c r="BS445" s="110" t="str">
        <f t="shared" si="844"/>
        <v>ERROR</v>
      </c>
      <c r="BT445" s="109" t="str">
        <f t="shared" si="787"/>
        <v>ERROR</v>
      </c>
      <c r="BU445" s="109" t="str">
        <f t="shared" si="788"/>
        <v>ERROR</v>
      </c>
      <c r="BV445" s="109" t="str">
        <f t="shared" si="789"/>
        <v>ERROR</v>
      </c>
      <c r="BW445" s="109" t="str">
        <f t="shared" si="790"/>
        <v>ERROR</v>
      </c>
      <c r="BX445" s="110" t="str">
        <f t="shared" si="845"/>
        <v>ERROR</v>
      </c>
      <c r="BY445" s="110" t="str">
        <f t="shared" si="833"/>
        <v/>
      </c>
      <c r="BZ445" s="117" t="str">
        <f t="shared" si="791"/>
        <v>OK</v>
      </c>
      <c r="CA445" s="104" t="str">
        <f t="shared" si="846"/>
        <v/>
      </c>
      <c r="CB445" s="104" t="str">
        <f t="shared" si="847"/>
        <v/>
      </c>
      <c r="CC445" s="104" t="str">
        <f t="shared" si="848"/>
        <v/>
      </c>
      <c r="CD445" s="109" t="str">
        <f t="shared" si="792"/>
        <v>FAILED CHECKS</v>
      </c>
      <c r="CE445" s="22"/>
      <c r="CF445" s="116" t="str">
        <f t="shared" si="849"/>
        <v>ERROR</v>
      </c>
      <c r="CG445" s="116" t="str">
        <f t="shared" si="850"/>
        <v>-</v>
      </c>
      <c r="CH445" s="116" t="str">
        <f t="shared" si="851"/>
        <v>-</v>
      </c>
      <c r="CI445" s="116" t="str">
        <f t="shared" si="852"/>
        <v>-</v>
      </c>
      <c r="CJ445" s="116">
        <f t="shared" si="793"/>
        <v>0</v>
      </c>
      <c r="CK445" s="116">
        <f t="shared" si="794"/>
        <v>0</v>
      </c>
      <c r="CL445" s="116">
        <f t="shared" si="795"/>
        <v>0</v>
      </c>
      <c r="CM445" s="116">
        <f t="shared" si="796"/>
        <v>0</v>
      </c>
      <c r="CN445" s="116">
        <f t="shared" si="797"/>
        <v>0</v>
      </c>
      <c r="CO445" s="116">
        <f t="shared" si="798"/>
        <v>0</v>
      </c>
      <c r="CP445" s="116">
        <f t="shared" si="799"/>
        <v>0</v>
      </c>
      <c r="CQ445" s="116">
        <f t="shared" si="800"/>
        <v>0</v>
      </c>
      <c r="CR445" s="116">
        <f t="shared" si="801"/>
        <v>0</v>
      </c>
      <c r="CS445" s="116">
        <f t="shared" si="802"/>
        <v>0</v>
      </c>
      <c r="CT445" s="116">
        <f t="shared" si="803"/>
        <v>0</v>
      </c>
      <c r="CU445" s="116">
        <f t="shared" si="804"/>
        <v>0</v>
      </c>
      <c r="CV445" s="116">
        <f t="shared" si="805"/>
        <v>0</v>
      </c>
      <c r="CW445" s="116">
        <f t="shared" si="806"/>
        <v>0</v>
      </c>
      <c r="CX445" s="116">
        <f t="shared" si="807"/>
        <v>0</v>
      </c>
      <c r="CY445" s="116">
        <f t="shared" si="808"/>
        <v>0</v>
      </c>
      <c r="CZ445" s="116">
        <f t="shared" si="809"/>
        <v>0</v>
      </c>
      <c r="DA445" s="116">
        <f t="shared" si="810"/>
        <v>0</v>
      </c>
      <c r="DB445" s="116">
        <f t="shared" si="811"/>
        <v>0</v>
      </c>
      <c r="DC445" s="116">
        <f t="shared" si="812"/>
        <v>0</v>
      </c>
      <c r="DD445" s="116">
        <f t="shared" si="813"/>
        <v>0</v>
      </c>
      <c r="DE445" s="116">
        <f t="shared" si="814"/>
        <v>0</v>
      </c>
      <c r="DF445" s="116">
        <f t="shared" si="815"/>
        <v>0</v>
      </c>
      <c r="DG445" s="116">
        <f t="shared" si="816"/>
        <v>0</v>
      </c>
      <c r="DH445" s="116">
        <f t="shared" si="817"/>
        <v>0</v>
      </c>
      <c r="DI445" s="116">
        <f t="shared" si="818"/>
        <v>0</v>
      </c>
      <c r="DJ445" s="116">
        <f t="shared" si="819"/>
        <v>0</v>
      </c>
      <c r="DK445" s="116">
        <f t="shared" si="820"/>
        <v>0</v>
      </c>
      <c r="DL445" s="116">
        <f t="shared" si="821"/>
        <v>0</v>
      </c>
      <c r="DM445" s="116">
        <f t="shared" si="822"/>
        <v>0</v>
      </c>
      <c r="DN445" s="116">
        <f t="shared" si="823"/>
        <v>0</v>
      </c>
      <c r="DO445" s="116">
        <f t="shared" si="824"/>
        <v>0</v>
      </c>
      <c r="DP445" s="116">
        <f t="shared" si="825"/>
        <v>0</v>
      </c>
      <c r="DQ445" s="116">
        <f t="shared" si="826"/>
        <v>0</v>
      </c>
      <c r="DR445" s="116">
        <f t="shared" si="827"/>
        <v>0</v>
      </c>
      <c r="DS445" s="116">
        <f t="shared" si="828"/>
        <v>0</v>
      </c>
      <c r="DT445" s="116">
        <f t="shared" si="834"/>
        <v>0</v>
      </c>
      <c r="DU445" s="116">
        <f t="shared" si="829"/>
        <v>0</v>
      </c>
      <c r="DV445" s="116">
        <f t="shared" si="853"/>
        <v>0</v>
      </c>
      <c r="DW445" s="116">
        <f t="shared" si="854"/>
        <v>0</v>
      </c>
      <c r="DX445" s="114" t="b">
        <f t="shared" si="743"/>
        <v>0</v>
      </c>
      <c r="DY445" s="116" t="str">
        <f t="shared" si="830"/>
        <v>FAILED CHECKS</v>
      </c>
      <c r="DZ445" s="2"/>
      <c r="EA445" s="105" t="str">
        <f t="shared" si="744"/>
        <v/>
      </c>
      <c r="EB445" s="2"/>
      <c r="EC445" s="105" t="str">
        <f t="shared" si="745"/>
        <v/>
      </c>
      <c r="ED445" s="2"/>
      <c r="EE445" s="105" t="str">
        <f t="shared" si="746"/>
        <v/>
      </c>
      <c r="EF445" s="2"/>
      <c r="EG445" s="6">
        <f t="shared" si="832"/>
        <v>435</v>
      </c>
      <c r="EH445" s="2"/>
      <c r="EI445" s="29" t="str">
        <f>IF(ISBLANK('IP Rules'!P445),"",'IP Rules'!P445)</f>
        <v/>
      </c>
      <c r="EJ445" s="2"/>
      <c r="EK445" s="29" t="str">
        <f>IF(ISBLANK('IP Rules'!R445),"",'IP Rules'!R445)</f>
        <v/>
      </c>
      <c r="EL445" s="2"/>
      <c r="EM445" s="29" t="str">
        <f>IF(ISBLANK('IP Rules'!T445),"",'IP Rules'!T445)</f>
        <v/>
      </c>
      <c r="EN445" s="2"/>
      <c r="EO445" s="7" t="str">
        <f t="shared" ref="EO445:EO508" si="855">IF(EI445&lt;&gt;"","YES","NO")</f>
        <v>NO</v>
      </c>
      <c r="EP445" s="7" t="str">
        <f t="shared" ref="EP445:EP508" si="856">IF(LEN(TRIM(EM445))=0,"NO","YES")</f>
        <v>NO</v>
      </c>
      <c r="EQ445" s="7" t="str">
        <f t="shared" ref="EQ445:EQ508" si="857">IF(AND(EO445="YES",EP445="NO"),EI445&amp;"-"&amp;EK445,"")</f>
        <v/>
      </c>
      <c r="ER445" s="7" t="str">
        <f t="shared" ref="ER445:ER508" si="858">IF(AND(EO445="YES",EP445="YES"),EI445&amp;"-"&amp;EK445&amp;"-"&amp;EM445,"")</f>
        <v/>
      </c>
      <c r="ES445" s="7" t="str">
        <f>IF(AND(ISNUMBER('IP Rules'!R445),'IP Rules'!R445&gt;=0,'IP Rules'!R445&lt;=65535),"GOOD","BAD")</f>
        <v>BAD</v>
      </c>
      <c r="ET445" s="7" t="str">
        <f>IF(OR(AND(ISNUMBER('IP Rules'!T445),'IP Rules'!T445&gt;=1,'IP Rules'!T445&lt;=65535,'IP Rules'!R445&lt;'IP Rules'!T445),'IP Rules'!T445=""),"GOOD","BAD")</f>
        <v>GOOD</v>
      </c>
      <c r="EU445" s="9" t="str">
        <f t="shared" ref="EU445:EU508" si="859">EQ445&amp;ER445</f>
        <v/>
      </c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</row>
    <row r="446" spans="1:211" ht="15.75" thickBot="1">
      <c r="A446" s="2"/>
      <c r="B446" s="6">
        <f t="shared" si="831"/>
        <v>436</v>
      </c>
      <c r="C446" s="2"/>
      <c r="D446" s="48" t="str">
        <f>IF(ISBLANK('IP Rules'!H446),"",'IP Rules'!H446)</f>
        <v/>
      </c>
      <c r="E446" s="52" t="str">
        <f t="shared" si="747"/>
        <v/>
      </c>
      <c r="F446" s="52" t="str">
        <f t="shared" si="748"/>
        <v/>
      </c>
      <c r="G446" s="52" t="str">
        <f t="shared" si="749"/>
        <v/>
      </c>
      <c r="H446" s="52" t="str">
        <f t="shared" si="750"/>
        <v/>
      </c>
      <c r="I446" s="52" t="str">
        <f t="shared" si="751"/>
        <v/>
      </c>
      <c r="J446" s="52" t="str">
        <f t="shared" si="752"/>
        <v/>
      </c>
      <c r="K446" s="52" t="str">
        <f t="shared" si="753"/>
        <v/>
      </c>
      <c r="L446" s="52" t="str">
        <f t="shared" si="754"/>
        <v/>
      </c>
      <c r="M446" s="2"/>
      <c r="N446" s="52" t="str">
        <f t="shared" si="755"/>
        <v/>
      </c>
      <c r="O446" s="2"/>
      <c r="P446" s="103" t="str">
        <f>IF(UPPER('IP Rules'!H446)="ANY","",IF(LEN(TRIM('IP Rules'!J446))=0,"",'IP Rules'!J446))</f>
        <v/>
      </c>
      <c r="Q446" s="7" t="str">
        <f t="shared" si="756"/>
        <v/>
      </c>
      <c r="R446" s="109" t="str">
        <f t="shared" si="757"/>
        <v>MISSING</v>
      </c>
      <c r="S446" s="109" t="str">
        <f t="shared" si="758"/>
        <v>MISSING</v>
      </c>
      <c r="T446" s="109" t="str">
        <f t="shared" si="759"/>
        <v>MISSING</v>
      </c>
      <c r="U446" s="110" t="str">
        <f t="shared" si="760"/>
        <v>ERROR</v>
      </c>
      <c r="V446" s="111" t="str">
        <f t="shared" si="761"/>
        <v>ERROR</v>
      </c>
      <c r="W446" s="111" t="str">
        <f t="shared" si="762"/>
        <v>ERROR</v>
      </c>
      <c r="X446" s="111" t="str">
        <f t="shared" si="763"/>
        <v>ERROR</v>
      </c>
      <c r="Y446" s="109" t="str">
        <f t="shared" si="764"/>
        <v>ERROR</v>
      </c>
      <c r="Z446" s="110" t="str">
        <f t="shared" si="765"/>
        <v>ERROR</v>
      </c>
      <c r="AA446" s="109" t="str">
        <f t="shared" si="766"/>
        <v>ERROR</v>
      </c>
      <c r="AB446" s="109" t="str">
        <f t="shared" si="767"/>
        <v>ERROR</v>
      </c>
      <c r="AC446" s="109" t="str">
        <f t="shared" si="768"/>
        <v>ERROR</v>
      </c>
      <c r="AD446" s="109" t="str">
        <f t="shared" si="769"/>
        <v>ERROR</v>
      </c>
      <c r="AE446" s="110" t="str">
        <f t="shared" si="770"/>
        <v>ERROR</v>
      </c>
      <c r="AF446" s="7" t="str">
        <f t="shared" si="771"/>
        <v/>
      </c>
      <c r="AG446" s="104" t="str">
        <f t="shared" si="772"/>
        <v/>
      </c>
      <c r="AH446" s="104" t="str">
        <f t="shared" si="773"/>
        <v/>
      </c>
      <c r="AI446" s="104" t="str">
        <f t="shared" si="774"/>
        <v/>
      </c>
      <c r="AJ446" s="114" t="str">
        <f>IF(AND(Q446&lt;&gt;"ERROR",UPPER('IP Rules'!D446)="GLOBAL",UPPER(N446)="ANY"),"All_IPs","")</f>
        <v/>
      </c>
      <c r="AK446" s="114" t="str">
        <f>IF(AND(Q446&lt;&gt;"ERROR",UPPER('IP Rules'!D446)="NATIONAL",UPPER(N446)="ANY"),"GRP_ALL_CNSP_SUBNETS","")</f>
        <v/>
      </c>
      <c r="AL446" s="104" t="str">
        <f>IF(LEN(TRIM(D446))=0,"",IF(AND(Q446&lt;&gt;"ERROR",UPPER('IP Rules'!H446)&lt;&gt;"ANY"),AI446&amp;N446&amp;"_"&amp;AG446,""))</f>
        <v/>
      </c>
      <c r="AM446" s="109" t="str">
        <f t="shared" si="775"/>
        <v>FAILED CHECKS</v>
      </c>
      <c r="AN446" s="2"/>
      <c r="AO446" s="62" t="str">
        <f t="shared" si="742"/>
        <v/>
      </c>
      <c r="AP446" s="26"/>
      <c r="AQ446" s="62" t="str">
        <f t="shared" si="776"/>
        <v/>
      </c>
      <c r="AR446" s="26"/>
      <c r="AS446" s="6">
        <f>'IP Rules'!F446</f>
        <v>0</v>
      </c>
      <c r="AT446" s="2"/>
      <c r="AU446" s="6">
        <f t="shared" si="777"/>
        <v>436</v>
      </c>
      <c r="AV446" s="2"/>
      <c r="AW446" s="46" t="str">
        <f>IF(ISBLANK('IP Rules'!L446),"",'IP Rules'!L446)</f>
        <v/>
      </c>
      <c r="AX446" s="2"/>
      <c r="AY446" s="52" t="str">
        <f t="shared" si="778"/>
        <v/>
      </c>
      <c r="AZ446" s="52" t="str">
        <f t="shared" si="779"/>
        <v/>
      </c>
      <c r="BA446" s="52" t="str">
        <f t="shared" si="780"/>
        <v/>
      </c>
      <c r="BB446" s="52" t="str">
        <f t="shared" si="781"/>
        <v/>
      </c>
      <c r="BC446" s="52" t="str">
        <f t="shared" si="782"/>
        <v/>
      </c>
      <c r="BD446" s="52" t="str">
        <f t="shared" si="783"/>
        <v/>
      </c>
      <c r="BE446" s="52" t="str">
        <f t="shared" si="784"/>
        <v/>
      </c>
      <c r="BF446" s="52" t="str">
        <f t="shared" si="785"/>
        <v/>
      </c>
      <c r="BG446" s="52" t="str">
        <f t="shared" si="786"/>
        <v/>
      </c>
      <c r="BH446" s="2"/>
      <c r="BI446" s="103" t="str">
        <f>IF(ISBLANK('IP Rules'!N446),"",'IP Rules'!N446)</f>
        <v/>
      </c>
      <c r="BJ446" s="110" t="str">
        <f t="shared" si="835"/>
        <v/>
      </c>
      <c r="BK446" s="109" t="str">
        <f t="shared" si="836"/>
        <v>MISSING</v>
      </c>
      <c r="BL446" s="109" t="str">
        <f t="shared" si="837"/>
        <v>MISSING</v>
      </c>
      <c r="BM446" s="109" t="str">
        <f t="shared" si="838"/>
        <v>MISSING</v>
      </c>
      <c r="BN446" s="110" t="str">
        <f t="shared" si="839"/>
        <v>ERROR</v>
      </c>
      <c r="BO446" s="111" t="str">
        <f t="shared" si="840"/>
        <v>ERROR</v>
      </c>
      <c r="BP446" s="111" t="str">
        <f t="shared" si="841"/>
        <v>ERROR</v>
      </c>
      <c r="BQ446" s="111" t="str">
        <f t="shared" si="842"/>
        <v>ERROR</v>
      </c>
      <c r="BR446" s="109" t="str">
        <f t="shared" si="843"/>
        <v>ERROR</v>
      </c>
      <c r="BS446" s="110" t="str">
        <f t="shared" si="844"/>
        <v>ERROR</v>
      </c>
      <c r="BT446" s="109" t="str">
        <f t="shared" si="787"/>
        <v>ERROR</v>
      </c>
      <c r="BU446" s="109" t="str">
        <f t="shared" si="788"/>
        <v>ERROR</v>
      </c>
      <c r="BV446" s="109" t="str">
        <f t="shared" si="789"/>
        <v>ERROR</v>
      </c>
      <c r="BW446" s="109" t="str">
        <f t="shared" si="790"/>
        <v>ERROR</v>
      </c>
      <c r="BX446" s="110" t="str">
        <f t="shared" si="845"/>
        <v>ERROR</v>
      </c>
      <c r="BY446" s="110" t="str">
        <f t="shared" si="833"/>
        <v/>
      </c>
      <c r="BZ446" s="117" t="str">
        <f t="shared" si="791"/>
        <v>OK</v>
      </c>
      <c r="CA446" s="104" t="str">
        <f t="shared" si="846"/>
        <v/>
      </c>
      <c r="CB446" s="104" t="str">
        <f t="shared" si="847"/>
        <v/>
      </c>
      <c r="CC446" s="104" t="str">
        <f t="shared" si="848"/>
        <v/>
      </c>
      <c r="CD446" s="109" t="str">
        <f t="shared" si="792"/>
        <v>FAILED CHECKS</v>
      </c>
      <c r="CE446" s="22"/>
      <c r="CF446" s="116" t="str">
        <f t="shared" si="849"/>
        <v>ERROR</v>
      </c>
      <c r="CG446" s="116" t="str">
        <f t="shared" si="850"/>
        <v>-</v>
      </c>
      <c r="CH446" s="116" t="str">
        <f t="shared" si="851"/>
        <v>-</v>
      </c>
      <c r="CI446" s="116" t="str">
        <f t="shared" si="852"/>
        <v>-</v>
      </c>
      <c r="CJ446" s="116">
        <f t="shared" si="793"/>
        <v>0</v>
      </c>
      <c r="CK446" s="116">
        <f t="shared" si="794"/>
        <v>0</v>
      </c>
      <c r="CL446" s="116">
        <f t="shared" si="795"/>
        <v>0</v>
      </c>
      <c r="CM446" s="116">
        <f t="shared" si="796"/>
        <v>0</v>
      </c>
      <c r="CN446" s="116">
        <f t="shared" si="797"/>
        <v>0</v>
      </c>
      <c r="CO446" s="116">
        <f t="shared" si="798"/>
        <v>0</v>
      </c>
      <c r="CP446" s="116">
        <f t="shared" si="799"/>
        <v>0</v>
      </c>
      <c r="CQ446" s="116">
        <f t="shared" si="800"/>
        <v>0</v>
      </c>
      <c r="CR446" s="116">
        <f t="shared" si="801"/>
        <v>0</v>
      </c>
      <c r="CS446" s="116">
        <f t="shared" si="802"/>
        <v>0</v>
      </c>
      <c r="CT446" s="116">
        <f t="shared" si="803"/>
        <v>0</v>
      </c>
      <c r="CU446" s="116">
        <f t="shared" si="804"/>
        <v>0</v>
      </c>
      <c r="CV446" s="116">
        <f t="shared" si="805"/>
        <v>0</v>
      </c>
      <c r="CW446" s="116">
        <f t="shared" si="806"/>
        <v>0</v>
      </c>
      <c r="CX446" s="116">
        <f t="shared" si="807"/>
        <v>0</v>
      </c>
      <c r="CY446" s="116">
        <f t="shared" si="808"/>
        <v>0</v>
      </c>
      <c r="CZ446" s="116">
        <f t="shared" si="809"/>
        <v>0</v>
      </c>
      <c r="DA446" s="116">
        <f t="shared" si="810"/>
        <v>0</v>
      </c>
      <c r="DB446" s="116">
        <f t="shared" si="811"/>
        <v>0</v>
      </c>
      <c r="DC446" s="116">
        <f t="shared" si="812"/>
        <v>0</v>
      </c>
      <c r="DD446" s="116">
        <f t="shared" si="813"/>
        <v>0</v>
      </c>
      <c r="DE446" s="116">
        <f t="shared" si="814"/>
        <v>0</v>
      </c>
      <c r="DF446" s="116">
        <f t="shared" si="815"/>
        <v>0</v>
      </c>
      <c r="DG446" s="116">
        <f t="shared" si="816"/>
        <v>0</v>
      </c>
      <c r="DH446" s="116">
        <f t="shared" si="817"/>
        <v>0</v>
      </c>
      <c r="DI446" s="116">
        <f t="shared" si="818"/>
        <v>0</v>
      </c>
      <c r="DJ446" s="116">
        <f t="shared" si="819"/>
        <v>0</v>
      </c>
      <c r="DK446" s="116">
        <f t="shared" si="820"/>
        <v>0</v>
      </c>
      <c r="DL446" s="116">
        <f t="shared" si="821"/>
        <v>0</v>
      </c>
      <c r="DM446" s="116">
        <f t="shared" si="822"/>
        <v>0</v>
      </c>
      <c r="DN446" s="116">
        <f t="shared" si="823"/>
        <v>0</v>
      </c>
      <c r="DO446" s="116">
        <f t="shared" si="824"/>
        <v>0</v>
      </c>
      <c r="DP446" s="116">
        <f t="shared" si="825"/>
        <v>0</v>
      </c>
      <c r="DQ446" s="116">
        <f t="shared" si="826"/>
        <v>0</v>
      </c>
      <c r="DR446" s="116">
        <f t="shared" si="827"/>
        <v>0</v>
      </c>
      <c r="DS446" s="116">
        <f t="shared" si="828"/>
        <v>0</v>
      </c>
      <c r="DT446" s="116">
        <f t="shared" si="834"/>
        <v>0</v>
      </c>
      <c r="DU446" s="116">
        <f t="shared" si="829"/>
        <v>0</v>
      </c>
      <c r="DV446" s="116">
        <f t="shared" si="853"/>
        <v>0</v>
      </c>
      <c r="DW446" s="116">
        <f t="shared" si="854"/>
        <v>0</v>
      </c>
      <c r="DX446" s="114" t="b">
        <f t="shared" si="743"/>
        <v>0</v>
      </c>
      <c r="DY446" s="116" t="str">
        <f t="shared" si="830"/>
        <v>FAILED CHECKS</v>
      </c>
      <c r="DZ446" s="2"/>
      <c r="EA446" s="105" t="str">
        <f t="shared" si="744"/>
        <v/>
      </c>
      <c r="EB446" s="2"/>
      <c r="EC446" s="105" t="str">
        <f t="shared" si="745"/>
        <v/>
      </c>
      <c r="ED446" s="2"/>
      <c r="EE446" s="105" t="str">
        <f t="shared" si="746"/>
        <v/>
      </c>
      <c r="EF446" s="2"/>
      <c r="EG446" s="6">
        <f t="shared" si="832"/>
        <v>436</v>
      </c>
      <c r="EH446" s="2"/>
      <c r="EI446" s="29" t="str">
        <f>IF(ISBLANK('IP Rules'!P446),"",'IP Rules'!P446)</f>
        <v/>
      </c>
      <c r="EJ446" s="2"/>
      <c r="EK446" s="29" t="str">
        <f>IF(ISBLANK('IP Rules'!R446),"",'IP Rules'!R446)</f>
        <v/>
      </c>
      <c r="EL446" s="2"/>
      <c r="EM446" s="29" t="str">
        <f>IF(ISBLANK('IP Rules'!T446),"",'IP Rules'!T446)</f>
        <v/>
      </c>
      <c r="EN446" s="2"/>
      <c r="EO446" s="7" t="str">
        <f t="shared" si="855"/>
        <v>NO</v>
      </c>
      <c r="EP446" s="7" t="str">
        <f t="shared" si="856"/>
        <v>NO</v>
      </c>
      <c r="EQ446" s="7" t="str">
        <f t="shared" si="857"/>
        <v/>
      </c>
      <c r="ER446" s="7" t="str">
        <f t="shared" si="858"/>
        <v/>
      </c>
      <c r="ES446" s="7" t="str">
        <f>IF(AND(ISNUMBER('IP Rules'!R446),'IP Rules'!R446&gt;=0,'IP Rules'!R446&lt;=65535),"GOOD","BAD")</f>
        <v>BAD</v>
      </c>
      <c r="ET446" s="7" t="str">
        <f>IF(OR(AND(ISNUMBER('IP Rules'!T446),'IP Rules'!T446&gt;=1,'IP Rules'!T446&lt;=65535,'IP Rules'!R446&lt;'IP Rules'!T446),'IP Rules'!T446=""),"GOOD","BAD")</f>
        <v>GOOD</v>
      </c>
      <c r="EU446" s="9" t="str">
        <f t="shared" si="859"/>
        <v/>
      </c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</row>
    <row r="447" spans="1:211" ht="15.75" thickBot="1">
      <c r="A447" s="2"/>
      <c r="B447" s="6">
        <f t="shared" si="831"/>
        <v>437</v>
      </c>
      <c r="C447" s="2"/>
      <c r="D447" s="48" t="str">
        <f>IF(ISBLANK('IP Rules'!H447),"",'IP Rules'!H447)</f>
        <v/>
      </c>
      <c r="E447" s="52" t="str">
        <f t="shared" si="747"/>
        <v/>
      </c>
      <c r="F447" s="52" t="str">
        <f t="shared" si="748"/>
        <v/>
      </c>
      <c r="G447" s="52" t="str">
        <f t="shared" si="749"/>
        <v/>
      </c>
      <c r="H447" s="52" t="str">
        <f t="shared" si="750"/>
        <v/>
      </c>
      <c r="I447" s="52" t="str">
        <f t="shared" si="751"/>
        <v/>
      </c>
      <c r="J447" s="52" t="str">
        <f t="shared" si="752"/>
        <v/>
      </c>
      <c r="K447" s="52" t="str">
        <f t="shared" si="753"/>
        <v/>
      </c>
      <c r="L447" s="52" t="str">
        <f t="shared" si="754"/>
        <v/>
      </c>
      <c r="M447" s="2"/>
      <c r="N447" s="52" t="str">
        <f t="shared" si="755"/>
        <v/>
      </c>
      <c r="O447" s="2"/>
      <c r="P447" s="103" t="str">
        <f>IF(UPPER('IP Rules'!H447)="ANY","",IF(LEN(TRIM('IP Rules'!J447))=0,"",'IP Rules'!J447))</f>
        <v/>
      </c>
      <c r="Q447" s="7" t="str">
        <f t="shared" si="756"/>
        <v/>
      </c>
      <c r="R447" s="109" t="str">
        <f t="shared" si="757"/>
        <v>MISSING</v>
      </c>
      <c r="S447" s="109" t="str">
        <f t="shared" si="758"/>
        <v>MISSING</v>
      </c>
      <c r="T447" s="109" t="str">
        <f t="shared" si="759"/>
        <v>MISSING</v>
      </c>
      <c r="U447" s="110" t="str">
        <f t="shared" si="760"/>
        <v>ERROR</v>
      </c>
      <c r="V447" s="111" t="str">
        <f t="shared" si="761"/>
        <v>ERROR</v>
      </c>
      <c r="W447" s="111" t="str">
        <f t="shared" si="762"/>
        <v>ERROR</v>
      </c>
      <c r="X447" s="111" t="str">
        <f t="shared" si="763"/>
        <v>ERROR</v>
      </c>
      <c r="Y447" s="109" t="str">
        <f t="shared" si="764"/>
        <v>ERROR</v>
      </c>
      <c r="Z447" s="110" t="str">
        <f t="shared" si="765"/>
        <v>ERROR</v>
      </c>
      <c r="AA447" s="109" t="str">
        <f t="shared" si="766"/>
        <v>ERROR</v>
      </c>
      <c r="AB447" s="109" t="str">
        <f t="shared" si="767"/>
        <v>ERROR</v>
      </c>
      <c r="AC447" s="109" t="str">
        <f t="shared" si="768"/>
        <v>ERROR</v>
      </c>
      <c r="AD447" s="109" t="str">
        <f t="shared" si="769"/>
        <v>ERROR</v>
      </c>
      <c r="AE447" s="110" t="str">
        <f t="shared" si="770"/>
        <v>ERROR</v>
      </c>
      <c r="AF447" s="7" t="str">
        <f t="shared" si="771"/>
        <v/>
      </c>
      <c r="AG447" s="104" t="str">
        <f t="shared" si="772"/>
        <v/>
      </c>
      <c r="AH447" s="104" t="str">
        <f t="shared" si="773"/>
        <v/>
      </c>
      <c r="AI447" s="104" t="str">
        <f t="shared" si="774"/>
        <v/>
      </c>
      <c r="AJ447" s="114" t="str">
        <f>IF(AND(Q447&lt;&gt;"ERROR",UPPER('IP Rules'!D447)="GLOBAL",UPPER(N447)="ANY"),"All_IPs","")</f>
        <v/>
      </c>
      <c r="AK447" s="114" t="str">
        <f>IF(AND(Q447&lt;&gt;"ERROR",UPPER('IP Rules'!D447)="NATIONAL",UPPER(N447)="ANY"),"GRP_ALL_CNSP_SUBNETS","")</f>
        <v/>
      </c>
      <c r="AL447" s="104" t="str">
        <f>IF(LEN(TRIM(D447))=0,"",IF(AND(Q447&lt;&gt;"ERROR",UPPER('IP Rules'!H447)&lt;&gt;"ANY"),AI447&amp;N447&amp;"_"&amp;AG447,""))</f>
        <v/>
      </c>
      <c r="AM447" s="109" t="str">
        <f t="shared" si="775"/>
        <v>FAILED CHECKS</v>
      </c>
      <c r="AN447" s="2"/>
      <c r="AO447" s="62" t="str">
        <f t="shared" si="742"/>
        <v/>
      </c>
      <c r="AP447" s="26"/>
      <c r="AQ447" s="62" t="str">
        <f t="shared" si="776"/>
        <v/>
      </c>
      <c r="AR447" s="26"/>
      <c r="AS447" s="6">
        <f>'IP Rules'!F447</f>
        <v>0</v>
      </c>
      <c r="AT447" s="2"/>
      <c r="AU447" s="6">
        <f t="shared" si="777"/>
        <v>437</v>
      </c>
      <c r="AV447" s="2"/>
      <c r="AW447" s="46" t="str">
        <f>IF(ISBLANK('IP Rules'!L447),"",'IP Rules'!L447)</f>
        <v/>
      </c>
      <c r="AX447" s="2"/>
      <c r="AY447" s="52" t="str">
        <f t="shared" si="778"/>
        <v/>
      </c>
      <c r="AZ447" s="52" t="str">
        <f t="shared" si="779"/>
        <v/>
      </c>
      <c r="BA447" s="52" t="str">
        <f t="shared" si="780"/>
        <v/>
      </c>
      <c r="BB447" s="52" t="str">
        <f t="shared" si="781"/>
        <v/>
      </c>
      <c r="BC447" s="52" t="str">
        <f t="shared" si="782"/>
        <v/>
      </c>
      <c r="BD447" s="52" t="str">
        <f t="shared" si="783"/>
        <v/>
      </c>
      <c r="BE447" s="52" t="str">
        <f t="shared" si="784"/>
        <v/>
      </c>
      <c r="BF447" s="52" t="str">
        <f t="shared" si="785"/>
        <v/>
      </c>
      <c r="BG447" s="52" t="str">
        <f t="shared" si="786"/>
        <v/>
      </c>
      <c r="BH447" s="2"/>
      <c r="BI447" s="103" t="str">
        <f>IF(ISBLANK('IP Rules'!N447),"",'IP Rules'!N447)</f>
        <v/>
      </c>
      <c r="BJ447" s="110" t="str">
        <f t="shared" si="835"/>
        <v/>
      </c>
      <c r="BK447" s="109" t="str">
        <f t="shared" si="836"/>
        <v>MISSING</v>
      </c>
      <c r="BL447" s="109" t="str">
        <f t="shared" si="837"/>
        <v>MISSING</v>
      </c>
      <c r="BM447" s="109" t="str">
        <f t="shared" si="838"/>
        <v>MISSING</v>
      </c>
      <c r="BN447" s="110" t="str">
        <f t="shared" si="839"/>
        <v>ERROR</v>
      </c>
      <c r="BO447" s="111" t="str">
        <f t="shared" si="840"/>
        <v>ERROR</v>
      </c>
      <c r="BP447" s="111" t="str">
        <f t="shared" si="841"/>
        <v>ERROR</v>
      </c>
      <c r="BQ447" s="111" t="str">
        <f t="shared" si="842"/>
        <v>ERROR</v>
      </c>
      <c r="BR447" s="109" t="str">
        <f t="shared" si="843"/>
        <v>ERROR</v>
      </c>
      <c r="BS447" s="110" t="str">
        <f t="shared" si="844"/>
        <v>ERROR</v>
      </c>
      <c r="BT447" s="109" t="str">
        <f t="shared" si="787"/>
        <v>ERROR</v>
      </c>
      <c r="BU447" s="109" t="str">
        <f t="shared" si="788"/>
        <v>ERROR</v>
      </c>
      <c r="BV447" s="109" t="str">
        <f t="shared" si="789"/>
        <v>ERROR</v>
      </c>
      <c r="BW447" s="109" t="str">
        <f t="shared" si="790"/>
        <v>ERROR</v>
      </c>
      <c r="BX447" s="110" t="str">
        <f t="shared" si="845"/>
        <v>ERROR</v>
      </c>
      <c r="BY447" s="110" t="str">
        <f t="shared" si="833"/>
        <v/>
      </c>
      <c r="BZ447" s="117" t="str">
        <f t="shared" si="791"/>
        <v>OK</v>
      </c>
      <c r="CA447" s="104" t="str">
        <f t="shared" si="846"/>
        <v/>
      </c>
      <c r="CB447" s="104" t="str">
        <f t="shared" si="847"/>
        <v/>
      </c>
      <c r="CC447" s="104" t="str">
        <f t="shared" si="848"/>
        <v/>
      </c>
      <c r="CD447" s="109" t="str">
        <f t="shared" si="792"/>
        <v>FAILED CHECKS</v>
      </c>
      <c r="CE447" s="22"/>
      <c r="CF447" s="116" t="str">
        <f t="shared" si="849"/>
        <v>ERROR</v>
      </c>
      <c r="CG447" s="116" t="str">
        <f t="shared" si="850"/>
        <v>-</v>
      </c>
      <c r="CH447" s="116" t="str">
        <f t="shared" si="851"/>
        <v>-</v>
      </c>
      <c r="CI447" s="116" t="str">
        <f t="shared" si="852"/>
        <v>-</v>
      </c>
      <c r="CJ447" s="116">
        <f t="shared" si="793"/>
        <v>0</v>
      </c>
      <c r="CK447" s="116">
        <f t="shared" si="794"/>
        <v>0</v>
      </c>
      <c r="CL447" s="116">
        <f t="shared" si="795"/>
        <v>0</v>
      </c>
      <c r="CM447" s="116">
        <f t="shared" si="796"/>
        <v>0</v>
      </c>
      <c r="CN447" s="116">
        <f t="shared" si="797"/>
        <v>0</v>
      </c>
      <c r="CO447" s="116">
        <f t="shared" si="798"/>
        <v>0</v>
      </c>
      <c r="CP447" s="116">
        <f t="shared" si="799"/>
        <v>0</v>
      </c>
      <c r="CQ447" s="116">
        <f t="shared" si="800"/>
        <v>0</v>
      </c>
      <c r="CR447" s="116">
        <f t="shared" si="801"/>
        <v>0</v>
      </c>
      <c r="CS447" s="116">
        <f t="shared" si="802"/>
        <v>0</v>
      </c>
      <c r="CT447" s="116">
        <f t="shared" si="803"/>
        <v>0</v>
      </c>
      <c r="CU447" s="116">
        <f t="shared" si="804"/>
        <v>0</v>
      </c>
      <c r="CV447" s="116">
        <f t="shared" si="805"/>
        <v>0</v>
      </c>
      <c r="CW447" s="116">
        <f t="shared" si="806"/>
        <v>0</v>
      </c>
      <c r="CX447" s="116">
        <f t="shared" si="807"/>
        <v>0</v>
      </c>
      <c r="CY447" s="116">
        <f t="shared" si="808"/>
        <v>0</v>
      </c>
      <c r="CZ447" s="116">
        <f t="shared" si="809"/>
        <v>0</v>
      </c>
      <c r="DA447" s="116">
        <f t="shared" si="810"/>
        <v>0</v>
      </c>
      <c r="DB447" s="116">
        <f t="shared" si="811"/>
        <v>0</v>
      </c>
      <c r="DC447" s="116">
        <f t="shared" si="812"/>
        <v>0</v>
      </c>
      <c r="DD447" s="116">
        <f t="shared" si="813"/>
        <v>0</v>
      </c>
      <c r="DE447" s="116">
        <f t="shared" si="814"/>
        <v>0</v>
      </c>
      <c r="DF447" s="116">
        <f t="shared" si="815"/>
        <v>0</v>
      </c>
      <c r="DG447" s="116">
        <f t="shared" si="816"/>
        <v>0</v>
      </c>
      <c r="DH447" s="116">
        <f t="shared" si="817"/>
        <v>0</v>
      </c>
      <c r="DI447" s="116">
        <f t="shared" si="818"/>
        <v>0</v>
      </c>
      <c r="DJ447" s="116">
        <f t="shared" si="819"/>
        <v>0</v>
      </c>
      <c r="DK447" s="116">
        <f t="shared" si="820"/>
        <v>0</v>
      </c>
      <c r="DL447" s="116">
        <f t="shared" si="821"/>
        <v>0</v>
      </c>
      <c r="DM447" s="116">
        <f t="shared" si="822"/>
        <v>0</v>
      </c>
      <c r="DN447" s="116">
        <f t="shared" si="823"/>
        <v>0</v>
      </c>
      <c r="DO447" s="116">
        <f t="shared" si="824"/>
        <v>0</v>
      </c>
      <c r="DP447" s="116">
        <f t="shared" si="825"/>
        <v>0</v>
      </c>
      <c r="DQ447" s="116">
        <f t="shared" si="826"/>
        <v>0</v>
      </c>
      <c r="DR447" s="116">
        <f t="shared" si="827"/>
        <v>0</v>
      </c>
      <c r="DS447" s="116">
        <f t="shared" si="828"/>
        <v>0</v>
      </c>
      <c r="DT447" s="116">
        <f t="shared" si="834"/>
        <v>0</v>
      </c>
      <c r="DU447" s="116">
        <f t="shared" si="829"/>
        <v>0</v>
      </c>
      <c r="DV447" s="116">
        <f t="shared" si="853"/>
        <v>0</v>
      </c>
      <c r="DW447" s="116">
        <f t="shared" si="854"/>
        <v>0</v>
      </c>
      <c r="DX447" s="114" t="b">
        <f t="shared" si="743"/>
        <v>0</v>
      </c>
      <c r="DY447" s="116" t="str">
        <f t="shared" si="830"/>
        <v>FAILED CHECKS</v>
      </c>
      <c r="DZ447" s="2"/>
      <c r="EA447" s="105" t="str">
        <f t="shared" si="744"/>
        <v/>
      </c>
      <c r="EB447" s="2"/>
      <c r="EC447" s="105" t="str">
        <f t="shared" si="745"/>
        <v/>
      </c>
      <c r="ED447" s="2"/>
      <c r="EE447" s="105" t="str">
        <f t="shared" si="746"/>
        <v/>
      </c>
      <c r="EF447" s="2"/>
      <c r="EG447" s="6">
        <f t="shared" si="832"/>
        <v>437</v>
      </c>
      <c r="EH447" s="2"/>
      <c r="EI447" s="29" t="str">
        <f>IF(ISBLANK('IP Rules'!P447),"",'IP Rules'!P447)</f>
        <v/>
      </c>
      <c r="EJ447" s="2"/>
      <c r="EK447" s="29" t="str">
        <f>IF(ISBLANK('IP Rules'!R447),"",'IP Rules'!R447)</f>
        <v/>
      </c>
      <c r="EL447" s="2"/>
      <c r="EM447" s="29" t="str">
        <f>IF(ISBLANK('IP Rules'!T447),"",'IP Rules'!T447)</f>
        <v/>
      </c>
      <c r="EN447" s="2"/>
      <c r="EO447" s="7" t="str">
        <f t="shared" si="855"/>
        <v>NO</v>
      </c>
      <c r="EP447" s="7" t="str">
        <f t="shared" si="856"/>
        <v>NO</v>
      </c>
      <c r="EQ447" s="7" t="str">
        <f t="shared" si="857"/>
        <v/>
      </c>
      <c r="ER447" s="7" t="str">
        <f t="shared" si="858"/>
        <v/>
      </c>
      <c r="ES447" s="7" t="str">
        <f>IF(AND(ISNUMBER('IP Rules'!R447),'IP Rules'!R447&gt;=0,'IP Rules'!R447&lt;=65535),"GOOD","BAD")</f>
        <v>BAD</v>
      </c>
      <c r="ET447" s="7" t="str">
        <f>IF(OR(AND(ISNUMBER('IP Rules'!T447),'IP Rules'!T447&gt;=1,'IP Rules'!T447&lt;=65535,'IP Rules'!R447&lt;'IP Rules'!T447),'IP Rules'!T447=""),"GOOD","BAD")</f>
        <v>GOOD</v>
      </c>
      <c r="EU447" s="9" t="str">
        <f t="shared" si="859"/>
        <v/>
      </c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</row>
    <row r="448" spans="1:211" ht="15.75" thickBot="1">
      <c r="A448" s="2"/>
      <c r="B448" s="6">
        <f t="shared" si="831"/>
        <v>438</v>
      </c>
      <c r="C448" s="2"/>
      <c r="D448" s="48" t="str">
        <f>IF(ISBLANK('IP Rules'!H448),"",'IP Rules'!H448)</f>
        <v/>
      </c>
      <c r="E448" s="52" t="str">
        <f t="shared" si="747"/>
        <v/>
      </c>
      <c r="F448" s="52" t="str">
        <f t="shared" si="748"/>
        <v/>
      </c>
      <c r="G448" s="52" t="str">
        <f t="shared" si="749"/>
        <v/>
      </c>
      <c r="H448" s="52" t="str">
        <f t="shared" si="750"/>
        <v/>
      </c>
      <c r="I448" s="52" t="str">
        <f t="shared" si="751"/>
        <v/>
      </c>
      <c r="J448" s="52" t="str">
        <f t="shared" si="752"/>
        <v/>
      </c>
      <c r="K448" s="52" t="str">
        <f t="shared" si="753"/>
        <v/>
      </c>
      <c r="L448" s="52" t="str">
        <f t="shared" si="754"/>
        <v/>
      </c>
      <c r="M448" s="2"/>
      <c r="N448" s="52" t="str">
        <f t="shared" si="755"/>
        <v/>
      </c>
      <c r="O448" s="2"/>
      <c r="P448" s="103" t="str">
        <f>IF(UPPER('IP Rules'!H448)="ANY","",IF(LEN(TRIM('IP Rules'!J448))=0,"",'IP Rules'!J448))</f>
        <v/>
      </c>
      <c r="Q448" s="7" t="str">
        <f t="shared" si="756"/>
        <v/>
      </c>
      <c r="R448" s="109" t="str">
        <f t="shared" si="757"/>
        <v>MISSING</v>
      </c>
      <c r="S448" s="109" t="str">
        <f t="shared" si="758"/>
        <v>MISSING</v>
      </c>
      <c r="T448" s="109" t="str">
        <f t="shared" si="759"/>
        <v>MISSING</v>
      </c>
      <c r="U448" s="110" t="str">
        <f t="shared" si="760"/>
        <v>ERROR</v>
      </c>
      <c r="V448" s="111" t="str">
        <f t="shared" si="761"/>
        <v>ERROR</v>
      </c>
      <c r="W448" s="111" t="str">
        <f t="shared" si="762"/>
        <v>ERROR</v>
      </c>
      <c r="X448" s="111" t="str">
        <f t="shared" si="763"/>
        <v>ERROR</v>
      </c>
      <c r="Y448" s="109" t="str">
        <f t="shared" si="764"/>
        <v>ERROR</v>
      </c>
      <c r="Z448" s="110" t="str">
        <f t="shared" si="765"/>
        <v>ERROR</v>
      </c>
      <c r="AA448" s="109" t="str">
        <f t="shared" si="766"/>
        <v>ERROR</v>
      </c>
      <c r="AB448" s="109" t="str">
        <f t="shared" si="767"/>
        <v>ERROR</v>
      </c>
      <c r="AC448" s="109" t="str">
        <f t="shared" si="768"/>
        <v>ERROR</v>
      </c>
      <c r="AD448" s="109" t="str">
        <f t="shared" si="769"/>
        <v>ERROR</v>
      </c>
      <c r="AE448" s="110" t="str">
        <f t="shared" si="770"/>
        <v>ERROR</v>
      </c>
      <c r="AF448" s="7" t="str">
        <f t="shared" si="771"/>
        <v/>
      </c>
      <c r="AG448" s="104" t="str">
        <f t="shared" si="772"/>
        <v/>
      </c>
      <c r="AH448" s="104" t="str">
        <f t="shared" si="773"/>
        <v/>
      </c>
      <c r="AI448" s="104" t="str">
        <f t="shared" si="774"/>
        <v/>
      </c>
      <c r="AJ448" s="114" t="str">
        <f>IF(AND(Q448&lt;&gt;"ERROR",UPPER('IP Rules'!D448)="GLOBAL",UPPER(N448)="ANY"),"All_IPs","")</f>
        <v/>
      </c>
      <c r="AK448" s="114" t="str">
        <f>IF(AND(Q448&lt;&gt;"ERROR",UPPER('IP Rules'!D448)="NATIONAL",UPPER(N448)="ANY"),"GRP_ALL_CNSP_SUBNETS","")</f>
        <v/>
      </c>
      <c r="AL448" s="104" t="str">
        <f>IF(LEN(TRIM(D448))=0,"",IF(AND(Q448&lt;&gt;"ERROR",UPPER('IP Rules'!H448)&lt;&gt;"ANY"),AI448&amp;N448&amp;"_"&amp;AG448,""))</f>
        <v/>
      </c>
      <c r="AM448" s="109" t="str">
        <f t="shared" si="775"/>
        <v>FAILED CHECKS</v>
      </c>
      <c r="AN448" s="2"/>
      <c r="AO448" s="62" t="str">
        <f t="shared" si="742"/>
        <v/>
      </c>
      <c r="AP448" s="26"/>
      <c r="AQ448" s="62" t="str">
        <f t="shared" si="776"/>
        <v/>
      </c>
      <c r="AR448" s="26"/>
      <c r="AS448" s="6">
        <f>'IP Rules'!F448</f>
        <v>0</v>
      </c>
      <c r="AT448" s="2"/>
      <c r="AU448" s="6">
        <f t="shared" si="777"/>
        <v>438</v>
      </c>
      <c r="AV448" s="2"/>
      <c r="AW448" s="46" t="str">
        <f>IF(ISBLANK('IP Rules'!L448),"",'IP Rules'!L448)</f>
        <v/>
      </c>
      <c r="AX448" s="2"/>
      <c r="AY448" s="52" t="str">
        <f t="shared" si="778"/>
        <v/>
      </c>
      <c r="AZ448" s="52" t="str">
        <f t="shared" si="779"/>
        <v/>
      </c>
      <c r="BA448" s="52" t="str">
        <f t="shared" si="780"/>
        <v/>
      </c>
      <c r="BB448" s="52" t="str">
        <f t="shared" si="781"/>
        <v/>
      </c>
      <c r="BC448" s="52" t="str">
        <f t="shared" si="782"/>
        <v/>
      </c>
      <c r="BD448" s="52" t="str">
        <f t="shared" si="783"/>
        <v/>
      </c>
      <c r="BE448" s="52" t="str">
        <f t="shared" si="784"/>
        <v/>
      </c>
      <c r="BF448" s="52" t="str">
        <f t="shared" si="785"/>
        <v/>
      </c>
      <c r="BG448" s="52" t="str">
        <f t="shared" si="786"/>
        <v/>
      </c>
      <c r="BH448" s="2"/>
      <c r="BI448" s="103" t="str">
        <f>IF(ISBLANK('IP Rules'!N448),"",'IP Rules'!N448)</f>
        <v/>
      </c>
      <c r="BJ448" s="110" t="str">
        <f t="shared" si="835"/>
        <v/>
      </c>
      <c r="BK448" s="109" t="str">
        <f t="shared" si="836"/>
        <v>MISSING</v>
      </c>
      <c r="BL448" s="109" t="str">
        <f t="shared" si="837"/>
        <v>MISSING</v>
      </c>
      <c r="BM448" s="109" t="str">
        <f t="shared" si="838"/>
        <v>MISSING</v>
      </c>
      <c r="BN448" s="110" t="str">
        <f t="shared" si="839"/>
        <v>ERROR</v>
      </c>
      <c r="BO448" s="111" t="str">
        <f t="shared" si="840"/>
        <v>ERROR</v>
      </c>
      <c r="BP448" s="111" t="str">
        <f t="shared" si="841"/>
        <v>ERROR</v>
      </c>
      <c r="BQ448" s="111" t="str">
        <f t="shared" si="842"/>
        <v>ERROR</v>
      </c>
      <c r="BR448" s="109" t="str">
        <f t="shared" si="843"/>
        <v>ERROR</v>
      </c>
      <c r="BS448" s="110" t="str">
        <f t="shared" si="844"/>
        <v>ERROR</v>
      </c>
      <c r="BT448" s="109" t="str">
        <f t="shared" si="787"/>
        <v>ERROR</v>
      </c>
      <c r="BU448" s="109" t="str">
        <f t="shared" si="788"/>
        <v>ERROR</v>
      </c>
      <c r="BV448" s="109" t="str">
        <f t="shared" si="789"/>
        <v>ERROR</v>
      </c>
      <c r="BW448" s="109" t="str">
        <f t="shared" si="790"/>
        <v>ERROR</v>
      </c>
      <c r="BX448" s="110" t="str">
        <f t="shared" si="845"/>
        <v>ERROR</v>
      </c>
      <c r="BY448" s="110" t="str">
        <f t="shared" si="833"/>
        <v/>
      </c>
      <c r="BZ448" s="117" t="str">
        <f t="shared" si="791"/>
        <v>OK</v>
      </c>
      <c r="CA448" s="104" t="str">
        <f t="shared" si="846"/>
        <v/>
      </c>
      <c r="CB448" s="104" t="str">
        <f t="shared" si="847"/>
        <v/>
      </c>
      <c r="CC448" s="104" t="str">
        <f t="shared" si="848"/>
        <v/>
      </c>
      <c r="CD448" s="109" t="str">
        <f t="shared" si="792"/>
        <v>FAILED CHECKS</v>
      </c>
      <c r="CE448" s="22"/>
      <c r="CF448" s="116" t="str">
        <f t="shared" si="849"/>
        <v>ERROR</v>
      </c>
      <c r="CG448" s="116" t="str">
        <f t="shared" si="850"/>
        <v>-</v>
      </c>
      <c r="CH448" s="116" t="str">
        <f t="shared" si="851"/>
        <v>-</v>
      </c>
      <c r="CI448" s="116" t="str">
        <f t="shared" si="852"/>
        <v>-</v>
      </c>
      <c r="CJ448" s="116">
        <f t="shared" si="793"/>
        <v>0</v>
      </c>
      <c r="CK448" s="116">
        <f t="shared" si="794"/>
        <v>0</v>
      </c>
      <c r="CL448" s="116">
        <f t="shared" si="795"/>
        <v>0</v>
      </c>
      <c r="CM448" s="116">
        <f t="shared" si="796"/>
        <v>0</v>
      </c>
      <c r="CN448" s="116">
        <f t="shared" si="797"/>
        <v>0</v>
      </c>
      <c r="CO448" s="116">
        <f t="shared" si="798"/>
        <v>0</v>
      </c>
      <c r="CP448" s="116">
        <f t="shared" si="799"/>
        <v>0</v>
      </c>
      <c r="CQ448" s="116">
        <f t="shared" si="800"/>
        <v>0</v>
      </c>
      <c r="CR448" s="116">
        <f t="shared" si="801"/>
        <v>0</v>
      </c>
      <c r="CS448" s="116">
        <f t="shared" si="802"/>
        <v>0</v>
      </c>
      <c r="CT448" s="116">
        <f t="shared" si="803"/>
        <v>0</v>
      </c>
      <c r="CU448" s="116">
        <f t="shared" si="804"/>
        <v>0</v>
      </c>
      <c r="CV448" s="116">
        <f t="shared" si="805"/>
        <v>0</v>
      </c>
      <c r="CW448" s="116">
        <f t="shared" si="806"/>
        <v>0</v>
      </c>
      <c r="CX448" s="116">
        <f t="shared" si="807"/>
        <v>0</v>
      </c>
      <c r="CY448" s="116">
        <f t="shared" si="808"/>
        <v>0</v>
      </c>
      <c r="CZ448" s="116">
        <f t="shared" si="809"/>
        <v>0</v>
      </c>
      <c r="DA448" s="116">
        <f t="shared" si="810"/>
        <v>0</v>
      </c>
      <c r="DB448" s="116">
        <f t="shared" si="811"/>
        <v>0</v>
      </c>
      <c r="DC448" s="116">
        <f t="shared" si="812"/>
        <v>0</v>
      </c>
      <c r="DD448" s="116">
        <f t="shared" si="813"/>
        <v>0</v>
      </c>
      <c r="DE448" s="116">
        <f t="shared" si="814"/>
        <v>0</v>
      </c>
      <c r="DF448" s="116">
        <f t="shared" si="815"/>
        <v>0</v>
      </c>
      <c r="DG448" s="116">
        <f t="shared" si="816"/>
        <v>0</v>
      </c>
      <c r="DH448" s="116">
        <f t="shared" si="817"/>
        <v>0</v>
      </c>
      <c r="DI448" s="116">
        <f t="shared" si="818"/>
        <v>0</v>
      </c>
      <c r="DJ448" s="116">
        <f t="shared" si="819"/>
        <v>0</v>
      </c>
      <c r="DK448" s="116">
        <f t="shared" si="820"/>
        <v>0</v>
      </c>
      <c r="DL448" s="116">
        <f t="shared" si="821"/>
        <v>0</v>
      </c>
      <c r="DM448" s="116">
        <f t="shared" si="822"/>
        <v>0</v>
      </c>
      <c r="DN448" s="116">
        <f t="shared" si="823"/>
        <v>0</v>
      </c>
      <c r="DO448" s="116">
        <f t="shared" si="824"/>
        <v>0</v>
      </c>
      <c r="DP448" s="116">
        <f t="shared" si="825"/>
        <v>0</v>
      </c>
      <c r="DQ448" s="116">
        <f t="shared" si="826"/>
        <v>0</v>
      </c>
      <c r="DR448" s="116">
        <f t="shared" si="827"/>
        <v>0</v>
      </c>
      <c r="DS448" s="116">
        <f t="shared" si="828"/>
        <v>0</v>
      </c>
      <c r="DT448" s="116">
        <f t="shared" si="834"/>
        <v>0</v>
      </c>
      <c r="DU448" s="116">
        <f t="shared" si="829"/>
        <v>0</v>
      </c>
      <c r="DV448" s="116">
        <f t="shared" si="853"/>
        <v>0</v>
      </c>
      <c r="DW448" s="116">
        <f t="shared" si="854"/>
        <v>0</v>
      </c>
      <c r="DX448" s="114" t="b">
        <f t="shared" si="743"/>
        <v>0</v>
      </c>
      <c r="DY448" s="116" t="str">
        <f t="shared" si="830"/>
        <v>FAILED CHECKS</v>
      </c>
      <c r="DZ448" s="2"/>
      <c r="EA448" s="105" t="str">
        <f t="shared" si="744"/>
        <v/>
      </c>
      <c r="EB448" s="2"/>
      <c r="EC448" s="105" t="str">
        <f t="shared" si="745"/>
        <v/>
      </c>
      <c r="ED448" s="2"/>
      <c r="EE448" s="105" t="str">
        <f t="shared" si="746"/>
        <v/>
      </c>
      <c r="EF448" s="2"/>
      <c r="EG448" s="6">
        <f t="shared" si="832"/>
        <v>438</v>
      </c>
      <c r="EH448" s="2"/>
      <c r="EI448" s="29" t="str">
        <f>IF(ISBLANK('IP Rules'!P448),"",'IP Rules'!P448)</f>
        <v/>
      </c>
      <c r="EJ448" s="2"/>
      <c r="EK448" s="29" t="str">
        <f>IF(ISBLANK('IP Rules'!R448),"",'IP Rules'!R448)</f>
        <v/>
      </c>
      <c r="EL448" s="2"/>
      <c r="EM448" s="29" t="str">
        <f>IF(ISBLANK('IP Rules'!T448),"",'IP Rules'!T448)</f>
        <v/>
      </c>
      <c r="EN448" s="2"/>
      <c r="EO448" s="7" t="str">
        <f t="shared" si="855"/>
        <v>NO</v>
      </c>
      <c r="EP448" s="7" t="str">
        <f t="shared" si="856"/>
        <v>NO</v>
      </c>
      <c r="EQ448" s="7" t="str">
        <f t="shared" si="857"/>
        <v/>
      </c>
      <c r="ER448" s="7" t="str">
        <f t="shared" si="858"/>
        <v/>
      </c>
      <c r="ES448" s="7" t="str">
        <f>IF(AND(ISNUMBER('IP Rules'!R448),'IP Rules'!R448&gt;=0,'IP Rules'!R448&lt;=65535),"GOOD","BAD")</f>
        <v>BAD</v>
      </c>
      <c r="ET448" s="7" t="str">
        <f>IF(OR(AND(ISNUMBER('IP Rules'!T448),'IP Rules'!T448&gt;=1,'IP Rules'!T448&lt;=65535,'IP Rules'!R448&lt;'IP Rules'!T448),'IP Rules'!T448=""),"GOOD","BAD")</f>
        <v>GOOD</v>
      </c>
      <c r="EU448" s="9" t="str">
        <f t="shared" si="859"/>
        <v/>
      </c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</row>
    <row r="449" spans="1:211" ht="15.75" thickBot="1">
      <c r="A449" s="2"/>
      <c r="B449" s="6">
        <f t="shared" si="831"/>
        <v>439</v>
      </c>
      <c r="C449" s="2"/>
      <c r="D449" s="48" t="str">
        <f>IF(ISBLANK('IP Rules'!H449),"",'IP Rules'!H449)</f>
        <v/>
      </c>
      <c r="E449" s="52" t="str">
        <f t="shared" si="747"/>
        <v/>
      </c>
      <c r="F449" s="52" t="str">
        <f t="shared" si="748"/>
        <v/>
      </c>
      <c r="G449" s="52" t="str">
        <f t="shared" si="749"/>
        <v/>
      </c>
      <c r="H449" s="52" t="str">
        <f t="shared" si="750"/>
        <v/>
      </c>
      <c r="I449" s="52" t="str">
        <f t="shared" si="751"/>
        <v/>
      </c>
      <c r="J449" s="52" t="str">
        <f t="shared" si="752"/>
        <v/>
      </c>
      <c r="K449" s="52" t="str">
        <f t="shared" si="753"/>
        <v/>
      </c>
      <c r="L449" s="52" t="str">
        <f t="shared" si="754"/>
        <v/>
      </c>
      <c r="M449" s="2"/>
      <c r="N449" s="52" t="str">
        <f t="shared" si="755"/>
        <v/>
      </c>
      <c r="O449" s="2"/>
      <c r="P449" s="103" t="str">
        <f>IF(UPPER('IP Rules'!H449)="ANY","",IF(LEN(TRIM('IP Rules'!J449))=0,"",'IP Rules'!J449))</f>
        <v/>
      </c>
      <c r="Q449" s="7" t="str">
        <f t="shared" si="756"/>
        <v/>
      </c>
      <c r="R449" s="109" t="str">
        <f t="shared" si="757"/>
        <v>MISSING</v>
      </c>
      <c r="S449" s="109" t="str">
        <f t="shared" si="758"/>
        <v>MISSING</v>
      </c>
      <c r="T449" s="109" t="str">
        <f t="shared" si="759"/>
        <v>MISSING</v>
      </c>
      <c r="U449" s="110" t="str">
        <f t="shared" si="760"/>
        <v>ERROR</v>
      </c>
      <c r="V449" s="111" t="str">
        <f t="shared" si="761"/>
        <v>ERROR</v>
      </c>
      <c r="W449" s="111" t="str">
        <f t="shared" si="762"/>
        <v>ERROR</v>
      </c>
      <c r="X449" s="111" t="str">
        <f t="shared" si="763"/>
        <v>ERROR</v>
      </c>
      <c r="Y449" s="109" t="str">
        <f t="shared" si="764"/>
        <v>ERROR</v>
      </c>
      <c r="Z449" s="110" t="str">
        <f t="shared" si="765"/>
        <v>ERROR</v>
      </c>
      <c r="AA449" s="109" t="str">
        <f t="shared" si="766"/>
        <v>ERROR</v>
      </c>
      <c r="AB449" s="109" t="str">
        <f t="shared" si="767"/>
        <v>ERROR</v>
      </c>
      <c r="AC449" s="109" t="str">
        <f t="shared" si="768"/>
        <v>ERROR</v>
      </c>
      <c r="AD449" s="109" t="str">
        <f t="shared" si="769"/>
        <v>ERROR</v>
      </c>
      <c r="AE449" s="110" t="str">
        <f t="shared" si="770"/>
        <v>ERROR</v>
      </c>
      <c r="AF449" s="7" t="str">
        <f t="shared" si="771"/>
        <v/>
      </c>
      <c r="AG449" s="104" t="str">
        <f t="shared" si="772"/>
        <v/>
      </c>
      <c r="AH449" s="104" t="str">
        <f t="shared" si="773"/>
        <v/>
      </c>
      <c r="AI449" s="104" t="str">
        <f t="shared" si="774"/>
        <v/>
      </c>
      <c r="AJ449" s="114" t="str">
        <f>IF(AND(Q449&lt;&gt;"ERROR",UPPER('IP Rules'!D449)="GLOBAL",UPPER(N449)="ANY"),"All_IPs","")</f>
        <v/>
      </c>
      <c r="AK449" s="114" t="str">
        <f>IF(AND(Q449&lt;&gt;"ERROR",UPPER('IP Rules'!D449)="NATIONAL",UPPER(N449)="ANY"),"GRP_ALL_CNSP_SUBNETS","")</f>
        <v/>
      </c>
      <c r="AL449" s="104" t="str">
        <f>IF(LEN(TRIM(D449))=0,"",IF(AND(Q449&lt;&gt;"ERROR",UPPER('IP Rules'!H449)&lt;&gt;"ANY"),AI449&amp;N449&amp;"_"&amp;AG449,""))</f>
        <v/>
      </c>
      <c r="AM449" s="109" t="str">
        <f t="shared" si="775"/>
        <v>FAILED CHECKS</v>
      </c>
      <c r="AN449" s="2"/>
      <c r="AO449" s="62" t="str">
        <f t="shared" si="742"/>
        <v/>
      </c>
      <c r="AP449" s="26"/>
      <c r="AQ449" s="62" t="str">
        <f t="shared" si="776"/>
        <v/>
      </c>
      <c r="AR449" s="26"/>
      <c r="AS449" s="6">
        <f>'IP Rules'!F449</f>
        <v>0</v>
      </c>
      <c r="AT449" s="2"/>
      <c r="AU449" s="6">
        <f t="shared" si="777"/>
        <v>439</v>
      </c>
      <c r="AV449" s="2"/>
      <c r="AW449" s="46" t="str">
        <f>IF(ISBLANK('IP Rules'!L449),"",'IP Rules'!L449)</f>
        <v/>
      </c>
      <c r="AX449" s="2"/>
      <c r="AY449" s="52" t="str">
        <f t="shared" si="778"/>
        <v/>
      </c>
      <c r="AZ449" s="52" t="str">
        <f t="shared" si="779"/>
        <v/>
      </c>
      <c r="BA449" s="52" t="str">
        <f t="shared" si="780"/>
        <v/>
      </c>
      <c r="BB449" s="52" t="str">
        <f t="shared" si="781"/>
        <v/>
      </c>
      <c r="BC449" s="52" t="str">
        <f t="shared" si="782"/>
        <v/>
      </c>
      <c r="BD449" s="52" t="str">
        <f t="shared" si="783"/>
        <v/>
      </c>
      <c r="BE449" s="52" t="str">
        <f t="shared" si="784"/>
        <v/>
      </c>
      <c r="BF449" s="52" t="str">
        <f t="shared" si="785"/>
        <v/>
      </c>
      <c r="BG449" s="52" t="str">
        <f t="shared" si="786"/>
        <v/>
      </c>
      <c r="BH449" s="2"/>
      <c r="BI449" s="103" t="str">
        <f>IF(ISBLANK('IP Rules'!N449),"",'IP Rules'!N449)</f>
        <v/>
      </c>
      <c r="BJ449" s="110" t="str">
        <f t="shared" si="835"/>
        <v/>
      </c>
      <c r="BK449" s="109" t="str">
        <f t="shared" si="836"/>
        <v>MISSING</v>
      </c>
      <c r="BL449" s="109" t="str">
        <f t="shared" si="837"/>
        <v>MISSING</v>
      </c>
      <c r="BM449" s="109" t="str">
        <f t="shared" si="838"/>
        <v>MISSING</v>
      </c>
      <c r="BN449" s="110" t="str">
        <f t="shared" si="839"/>
        <v>ERROR</v>
      </c>
      <c r="BO449" s="111" t="str">
        <f t="shared" si="840"/>
        <v>ERROR</v>
      </c>
      <c r="BP449" s="111" t="str">
        <f t="shared" si="841"/>
        <v>ERROR</v>
      </c>
      <c r="BQ449" s="111" t="str">
        <f t="shared" si="842"/>
        <v>ERROR</v>
      </c>
      <c r="BR449" s="109" t="str">
        <f t="shared" si="843"/>
        <v>ERROR</v>
      </c>
      <c r="BS449" s="110" t="str">
        <f t="shared" si="844"/>
        <v>ERROR</v>
      </c>
      <c r="BT449" s="109" t="str">
        <f t="shared" si="787"/>
        <v>ERROR</v>
      </c>
      <c r="BU449" s="109" t="str">
        <f t="shared" si="788"/>
        <v>ERROR</v>
      </c>
      <c r="BV449" s="109" t="str">
        <f t="shared" si="789"/>
        <v>ERROR</v>
      </c>
      <c r="BW449" s="109" t="str">
        <f t="shared" si="790"/>
        <v>ERROR</v>
      </c>
      <c r="BX449" s="110" t="str">
        <f t="shared" si="845"/>
        <v>ERROR</v>
      </c>
      <c r="BY449" s="110" t="str">
        <f t="shared" si="833"/>
        <v/>
      </c>
      <c r="BZ449" s="117" t="str">
        <f t="shared" si="791"/>
        <v>OK</v>
      </c>
      <c r="CA449" s="104" t="str">
        <f t="shared" si="846"/>
        <v/>
      </c>
      <c r="CB449" s="104" t="str">
        <f t="shared" si="847"/>
        <v/>
      </c>
      <c r="CC449" s="104" t="str">
        <f t="shared" si="848"/>
        <v/>
      </c>
      <c r="CD449" s="109" t="str">
        <f t="shared" si="792"/>
        <v>FAILED CHECKS</v>
      </c>
      <c r="CE449" s="22"/>
      <c r="CF449" s="116" t="str">
        <f t="shared" si="849"/>
        <v>ERROR</v>
      </c>
      <c r="CG449" s="116" t="str">
        <f t="shared" si="850"/>
        <v>-</v>
      </c>
      <c r="CH449" s="116" t="str">
        <f t="shared" si="851"/>
        <v>-</v>
      </c>
      <c r="CI449" s="116" t="str">
        <f t="shared" si="852"/>
        <v>-</v>
      </c>
      <c r="CJ449" s="116">
        <f t="shared" si="793"/>
        <v>0</v>
      </c>
      <c r="CK449" s="116">
        <f t="shared" si="794"/>
        <v>0</v>
      </c>
      <c r="CL449" s="116">
        <f t="shared" si="795"/>
        <v>0</v>
      </c>
      <c r="CM449" s="116">
        <f t="shared" si="796"/>
        <v>0</v>
      </c>
      <c r="CN449" s="116">
        <f t="shared" si="797"/>
        <v>0</v>
      </c>
      <c r="CO449" s="116">
        <f t="shared" si="798"/>
        <v>0</v>
      </c>
      <c r="CP449" s="116">
        <f t="shared" si="799"/>
        <v>0</v>
      </c>
      <c r="CQ449" s="116">
        <f t="shared" si="800"/>
        <v>0</v>
      </c>
      <c r="CR449" s="116">
        <f t="shared" si="801"/>
        <v>0</v>
      </c>
      <c r="CS449" s="116">
        <f t="shared" si="802"/>
        <v>0</v>
      </c>
      <c r="CT449" s="116">
        <f t="shared" si="803"/>
        <v>0</v>
      </c>
      <c r="CU449" s="116">
        <f t="shared" si="804"/>
        <v>0</v>
      </c>
      <c r="CV449" s="116">
        <f t="shared" si="805"/>
        <v>0</v>
      </c>
      <c r="CW449" s="116">
        <f t="shared" si="806"/>
        <v>0</v>
      </c>
      <c r="CX449" s="116">
        <f t="shared" si="807"/>
        <v>0</v>
      </c>
      <c r="CY449" s="116">
        <f t="shared" si="808"/>
        <v>0</v>
      </c>
      <c r="CZ449" s="116">
        <f t="shared" si="809"/>
        <v>0</v>
      </c>
      <c r="DA449" s="116">
        <f t="shared" si="810"/>
        <v>0</v>
      </c>
      <c r="DB449" s="116">
        <f t="shared" si="811"/>
        <v>0</v>
      </c>
      <c r="DC449" s="116">
        <f t="shared" si="812"/>
        <v>0</v>
      </c>
      <c r="DD449" s="116">
        <f t="shared" si="813"/>
        <v>0</v>
      </c>
      <c r="DE449" s="116">
        <f t="shared" si="814"/>
        <v>0</v>
      </c>
      <c r="DF449" s="116">
        <f t="shared" si="815"/>
        <v>0</v>
      </c>
      <c r="DG449" s="116">
        <f t="shared" si="816"/>
        <v>0</v>
      </c>
      <c r="DH449" s="116">
        <f t="shared" si="817"/>
        <v>0</v>
      </c>
      <c r="DI449" s="116">
        <f t="shared" si="818"/>
        <v>0</v>
      </c>
      <c r="DJ449" s="116">
        <f t="shared" si="819"/>
        <v>0</v>
      </c>
      <c r="DK449" s="116">
        <f t="shared" si="820"/>
        <v>0</v>
      </c>
      <c r="DL449" s="116">
        <f t="shared" si="821"/>
        <v>0</v>
      </c>
      <c r="DM449" s="116">
        <f t="shared" si="822"/>
        <v>0</v>
      </c>
      <c r="DN449" s="116">
        <f t="shared" si="823"/>
        <v>0</v>
      </c>
      <c r="DO449" s="116">
        <f t="shared" si="824"/>
        <v>0</v>
      </c>
      <c r="DP449" s="116">
        <f t="shared" si="825"/>
        <v>0</v>
      </c>
      <c r="DQ449" s="116">
        <f t="shared" si="826"/>
        <v>0</v>
      </c>
      <c r="DR449" s="116">
        <f t="shared" si="827"/>
        <v>0</v>
      </c>
      <c r="DS449" s="116">
        <f t="shared" si="828"/>
        <v>0</v>
      </c>
      <c r="DT449" s="116">
        <f t="shared" si="834"/>
        <v>0</v>
      </c>
      <c r="DU449" s="116">
        <f t="shared" si="829"/>
        <v>0</v>
      </c>
      <c r="DV449" s="116">
        <f t="shared" si="853"/>
        <v>0</v>
      </c>
      <c r="DW449" s="116">
        <f t="shared" si="854"/>
        <v>0</v>
      </c>
      <c r="DX449" s="114" t="b">
        <f t="shared" si="743"/>
        <v>0</v>
      </c>
      <c r="DY449" s="116" t="str">
        <f t="shared" si="830"/>
        <v>FAILED CHECKS</v>
      </c>
      <c r="DZ449" s="2"/>
      <c r="EA449" s="105" t="str">
        <f t="shared" si="744"/>
        <v/>
      </c>
      <c r="EB449" s="2"/>
      <c r="EC449" s="105" t="str">
        <f t="shared" si="745"/>
        <v/>
      </c>
      <c r="ED449" s="2"/>
      <c r="EE449" s="105" t="str">
        <f t="shared" si="746"/>
        <v/>
      </c>
      <c r="EF449" s="2"/>
      <c r="EG449" s="6">
        <f t="shared" si="832"/>
        <v>439</v>
      </c>
      <c r="EH449" s="2"/>
      <c r="EI449" s="29" t="str">
        <f>IF(ISBLANK('IP Rules'!P449),"",'IP Rules'!P449)</f>
        <v/>
      </c>
      <c r="EJ449" s="2"/>
      <c r="EK449" s="29" t="str">
        <f>IF(ISBLANK('IP Rules'!R449),"",'IP Rules'!R449)</f>
        <v/>
      </c>
      <c r="EL449" s="2"/>
      <c r="EM449" s="29" t="str">
        <f>IF(ISBLANK('IP Rules'!T449),"",'IP Rules'!T449)</f>
        <v/>
      </c>
      <c r="EN449" s="2"/>
      <c r="EO449" s="7" t="str">
        <f t="shared" si="855"/>
        <v>NO</v>
      </c>
      <c r="EP449" s="7" t="str">
        <f t="shared" si="856"/>
        <v>NO</v>
      </c>
      <c r="EQ449" s="7" t="str">
        <f t="shared" si="857"/>
        <v/>
      </c>
      <c r="ER449" s="7" t="str">
        <f t="shared" si="858"/>
        <v/>
      </c>
      <c r="ES449" s="7" t="str">
        <f>IF(AND(ISNUMBER('IP Rules'!R449),'IP Rules'!R449&gt;=0,'IP Rules'!R449&lt;=65535),"GOOD","BAD")</f>
        <v>BAD</v>
      </c>
      <c r="ET449" s="7" t="str">
        <f>IF(OR(AND(ISNUMBER('IP Rules'!T449),'IP Rules'!T449&gt;=1,'IP Rules'!T449&lt;=65535,'IP Rules'!R449&lt;'IP Rules'!T449),'IP Rules'!T449=""),"GOOD","BAD")</f>
        <v>GOOD</v>
      </c>
      <c r="EU449" s="9" t="str">
        <f t="shared" si="859"/>
        <v/>
      </c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</row>
    <row r="450" spans="1:211" ht="15.75" thickBot="1">
      <c r="A450" s="2"/>
      <c r="B450" s="6">
        <f t="shared" si="831"/>
        <v>440</v>
      </c>
      <c r="C450" s="2"/>
      <c r="D450" s="48" t="str">
        <f>IF(ISBLANK('IP Rules'!H450),"",'IP Rules'!H450)</f>
        <v/>
      </c>
      <c r="E450" s="52" t="str">
        <f t="shared" si="747"/>
        <v/>
      </c>
      <c r="F450" s="52" t="str">
        <f t="shared" si="748"/>
        <v/>
      </c>
      <c r="G450" s="52" t="str">
        <f t="shared" si="749"/>
        <v/>
      </c>
      <c r="H450" s="52" t="str">
        <f t="shared" si="750"/>
        <v/>
      </c>
      <c r="I450" s="52" t="str">
        <f t="shared" si="751"/>
        <v/>
      </c>
      <c r="J450" s="52" t="str">
        <f t="shared" si="752"/>
        <v/>
      </c>
      <c r="K450" s="52" t="str">
        <f t="shared" si="753"/>
        <v/>
      </c>
      <c r="L450" s="52" t="str">
        <f t="shared" si="754"/>
        <v/>
      </c>
      <c r="M450" s="2"/>
      <c r="N450" s="52" t="str">
        <f t="shared" si="755"/>
        <v/>
      </c>
      <c r="O450" s="2"/>
      <c r="P450" s="103" t="str">
        <f>IF(UPPER('IP Rules'!H450)="ANY","",IF(LEN(TRIM('IP Rules'!J450))=0,"",'IP Rules'!J450))</f>
        <v/>
      </c>
      <c r="Q450" s="7" t="str">
        <f t="shared" si="756"/>
        <v/>
      </c>
      <c r="R450" s="109" t="str">
        <f t="shared" si="757"/>
        <v>MISSING</v>
      </c>
      <c r="S450" s="109" t="str">
        <f t="shared" si="758"/>
        <v>MISSING</v>
      </c>
      <c r="T450" s="109" t="str">
        <f t="shared" si="759"/>
        <v>MISSING</v>
      </c>
      <c r="U450" s="110" t="str">
        <f t="shared" si="760"/>
        <v>ERROR</v>
      </c>
      <c r="V450" s="111" t="str">
        <f t="shared" si="761"/>
        <v>ERROR</v>
      </c>
      <c r="W450" s="111" t="str">
        <f t="shared" si="762"/>
        <v>ERROR</v>
      </c>
      <c r="X450" s="111" t="str">
        <f t="shared" si="763"/>
        <v>ERROR</v>
      </c>
      <c r="Y450" s="109" t="str">
        <f t="shared" si="764"/>
        <v>ERROR</v>
      </c>
      <c r="Z450" s="110" t="str">
        <f t="shared" si="765"/>
        <v>ERROR</v>
      </c>
      <c r="AA450" s="109" t="str">
        <f t="shared" si="766"/>
        <v>ERROR</v>
      </c>
      <c r="AB450" s="109" t="str">
        <f t="shared" si="767"/>
        <v>ERROR</v>
      </c>
      <c r="AC450" s="109" t="str">
        <f t="shared" si="768"/>
        <v>ERROR</v>
      </c>
      <c r="AD450" s="109" t="str">
        <f t="shared" si="769"/>
        <v>ERROR</v>
      </c>
      <c r="AE450" s="110" t="str">
        <f t="shared" si="770"/>
        <v>ERROR</v>
      </c>
      <c r="AF450" s="7" t="str">
        <f t="shared" si="771"/>
        <v/>
      </c>
      <c r="AG450" s="104" t="str">
        <f t="shared" si="772"/>
        <v/>
      </c>
      <c r="AH450" s="104" t="str">
        <f t="shared" si="773"/>
        <v/>
      </c>
      <c r="AI450" s="104" t="str">
        <f t="shared" si="774"/>
        <v/>
      </c>
      <c r="AJ450" s="114" t="str">
        <f>IF(AND(Q450&lt;&gt;"ERROR",UPPER('IP Rules'!D450)="GLOBAL",UPPER(N450)="ANY"),"All_IPs","")</f>
        <v/>
      </c>
      <c r="AK450" s="114" t="str">
        <f>IF(AND(Q450&lt;&gt;"ERROR",UPPER('IP Rules'!D450)="NATIONAL",UPPER(N450)="ANY"),"GRP_ALL_CNSP_SUBNETS","")</f>
        <v/>
      </c>
      <c r="AL450" s="104" t="str">
        <f>IF(LEN(TRIM(D450))=0,"",IF(AND(Q450&lt;&gt;"ERROR",UPPER('IP Rules'!H450)&lt;&gt;"ANY"),AI450&amp;N450&amp;"_"&amp;AG450,""))</f>
        <v/>
      </c>
      <c r="AM450" s="109" t="str">
        <f t="shared" si="775"/>
        <v>FAILED CHECKS</v>
      </c>
      <c r="AN450" s="2"/>
      <c r="AO450" s="62" t="str">
        <f t="shared" si="742"/>
        <v/>
      </c>
      <c r="AP450" s="26"/>
      <c r="AQ450" s="62" t="str">
        <f t="shared" si="776"/>
        <v/>
      </c>
      <c r="AR450" s="26"/>
      <c r="AS450" s="6">
        <f>'IP Rules'!F450</f>
        <v>0</v>
      </c>
      <c r="AT450" s="2"/>
      <c r="AU450" s="6">
        <f t="shared" si="777"/>
        <v>440</v>
      </c>
      <c r="AV450" s="2"/>
      <c r="AW450" s="46" t="str">
        <f>IF(ISBLANK('IP Rules'!L450),"",'IP Rules'!L450)</f>
        <v/>
      </c>
      <c r="AX450" s="2"/>
      <c r="AY450" s="52" t="str">
        <f t="shared" si="778"/>
        <v/>
      </c>
      <c r="AZ450" s="52" t="str">
        <f t="shared" si="779"/>
        <v/>
      </c>
      <c r="BA450" s="52" t="str">
        <f t="shared" si="780"/>
        <v/>
      </c>
      <c r="BB450" s="52" t="str">
        <f t="shared" si="781"/>
        <v/>
      </c>
      <c r="BC450" s="52" t="str">
        <f t="shared" si="782"/>
        <v/>
      </c>
      <c r="BD450" s="52" t="str">
        <f t="shared" si="783"/>
        <v/>
      </c>
      <c r="BE450" s="52" t="str">
        <f t="shared" si="784"/>
        <v/>
      </c>
      <c r="BF450" s="52" t="str">
        <f t="shared" si="785"/>
        <v/>
      </c>
      <c r="BG450" s="52" t="str">
        <f t="shared" si="786"/>
        <v/>
      </c>
      <c r="BH450" s="2"/>
      <c r="BI450" s="103" t="str">
        <f>IF(ISBLANK('IP Rules'!N450),"",'IP Rules'!N450)</f>
        <v/>
      </c>
      <c r="BJ450" s="110" t="str">
        <f t="shared" si="835"/>
        <v/>
      </c>
      <c r="BK450" s="109" t="str">
        <f t="shared" si="836"/>
        <v>MISSING</v>
      </c>
      <c r="BL450" s="109" t="str">
        <f t="shared" si="837"/>
        <v>MISSING</v>
      </c>
      <c r="BM450" s="109" t="str">
        <f t="shared" si="838"/>
        <v>MISSING</v>
      </c>
      <c r="BN450" s="110" t="str">
        <f t="shared" si="839"/>
        <v>ERROR</v>
      </c>
      <c r="BO450" s="111" t="str">
        <f t="shared" si="840"/>
        <v>ERROR</v>
      </c>
      <c r="BP450" s="111" t="str">
        <f t="shared" si="841"/>
        <v>ERROR</v>
      </c>
      <c r="BQ450" s="111" t="str">
        <f t="shared" si="842"/>
        <v>ERROR</v>
      </c>
      <c r="BR450" s="109" t="str">
        <f t="shared" si="843"/>
        <v>ERROR</v>
      </c>
      <c r="BS450" s="110" t="str">
        <f t="shared" si="844"/>
        <v>ERROR</v>
      </c>
      <c r="BT450" s="109" t="str">
        <f t="shared" si="787"/>
        <v>ERROR</v>
      </c>
      <c r="BU450" s="109" t="str">
        <f t="shared" si="788"/>
        <v>ERROR</v>
      </c>
      <c r="BV450" s="109" t="str">
        <f t="shared" si="789"/>
        <v>ERROR</v>
      </c>
      <c r="BW450" s="109" t="str">
        <f t="shared" si="790"/>
        <v>ERROR</v>
      </c>
      <c r="BX450" s="110" t="str">
        <f t="shared" si="845"/>
        <v>ERROR</v>
      </c>
      <c r="BY450" s="110" t="str">
        <f t="shared" si="833"/>
        <v/>
      </c>
      <c r="BZ450" s="117" t="str">
        <f t="shared" si="791"/>
        <v>OK</v>
      </c>
      <c r="CA450" s="104" t="str">
        <f t="shared" si="846"/>
        <v/>
      </c>
      <c r="CB450" s="104" t="str">
        <f t="shared" si="847"/>
        <v/>
      </c>
      <c r="CC450" s="104" t="str">
        <f t="shared" si="848"/>
        <v/>
      </c>
      <c r="CD450" s="109" t="str">
        <f t="shared" si="792"/>
        <v>FAILED CHECKS</v>
      </c>
      <c r="CE450" s="22"/>
      <c r="CF450" s="116" t="str">
        <f t="shared" si="849"/>
        <v>ERROR</v>
      </c>
      <c r="CG450" s="116" t="str">
        <f t="shared" si="850"/>
        <v>-</v>
      </c>
      <c r="CH450" s="116" t="str">
        <f t="shared" si="851"/>
        <v>-</v>
      </c>
      <c r="CI450" s="116" t="str">
        <f t="shared" si="852"/>
        <v>-</v>
      </c>
      <c r="CJ450" s="116">
        <f t="shared" si="793"/>
        <v>0</v>
      </c>
      <c r="CK450" s="116">
        <f t="shared" si="794"/>
        <v>0</v>
      </c>
      <c r="CL450" s="116">
        <f t="shared" si="795"/>
        <v>0</v>
      </c>
      <c r="CM450" s="116">
        <f t="shared" si="796"/>
        <v>0</v>
      </c>
      <c r="CN450" s="116">
        <f t="shared" si="797"/>
        <v>0</v>
      </c>
      <c r="CO450" s="116">
        <f t="shared" si="798"/>
        <v>0</v>
      </c>
      <c r="CP450" s="116">
        <f t="shared" si="799"/>
        <v>0</v>
      </c>
      <c r="CQ450" s="116">
        <f t="shared" si="800"/>
        <v>0</v>
      </c>
      <c r="CR450" s="116">
        <f t="shared" si="801"/>
        <v>0</v>
      </c>
      <c r="CS450" s="116">
        <f t="shared" si="802"/>
        <v>0</v>
      </c>
      <c r="CT450" s="116">
        <f t="shared" si="803"/>
        <v>0</v>
      </c>
      <c r="CU450" s="116">
        <f t="shared" si="804"/>
        <v>0</v>
      </c>
      <c r="CV450" s="116">
        <f t="shared" si="805"/>
        <v>0</v>
      </c>
      <c r="CW450" s="116">
        <f t="shared" si="806"/>
        <v>0</v>
      </c>
      <c r="CX450" s="116">
        <f t="shared" si="807"/>
        <v>0</v>
      </c>
      <c r="CY450" s="116">
        <f t="shared" si="808"/>
        <v>0</v>
      </c>
      <c r="CZ450" s="116">
        <f t="shared" si="809"/>
        <v>0</v>
      </c>
      <c r="DA450" s="116">
        <f t="shared" si="810"/>
        <v>0</v>
      </c>
      <c r="DB450" s="116">
        <f t="shared" si="811"/>
        <v>0</v>
      </c>
      <c r="DC450" s="116">
        <f t="shared" si="812"/>
        <v>0</v>
      </c>
      <c r="DD450" s="116">
        <f t="shared" si="813"/>
        <v>0</v>
      </c>
      <c r="DE450" s="116">
        <f t="shared" si="814"/>
        <v>0</v>
      </c>
      <c r="DF450" s="116">
        <f t="shared" si="815"/>
        <v>0</v>
      </c>
      <c r="DG450" s="116">
        <f t="shared" si="816"/>
        <v>0</v>
      </c>
      <c r="DH450" s="116">
        <f t="shared" si="817"/>
        <v>0</v>
      </c>
      <c r="DI450" s="116">
        <f t="shared" si="818"/>
        <v>0</v>
      </c>
      <c r="DJ450" s="116">
        <f t="shared" si="819"/>
        <v>0</v>
      </c>
      <c r="DK450" s="116">
        <f t="shared" si="820"/>
        <v>0</v>
      </c>
      <c r="DL450" s="116">
        <f t="shared" si="821"/>
        <v>0</v>
      </c>
      <c r="DM450" s="116">
        <f t="shared" si="822"/>
        <v>0</v>
      </c>
      <c r="DN450" s="116">
        <f t="shared" si="823"/>
        <v>0</v>
      </c>
      <c r="DO450" s="116">
        <f t="shared" si="824"/>
        <v>0</v>
      </c>
      <c r="DP450" s="116">
        <f t="shared" si="825"/>
        <v>0</v>
      </c>
      <c r="DQ450" s="116">
        <f t="shared" si="826"/>
        <v>0</v>
      </c>
      <c r="DR450" s="116">
        <f t="shared" si="827"/>
        <v>0</v>
      </c>
      <c r="DS450" s="116">
        <f t="shared" si="828"/>
        <v>0</v>
      </c>
      <c r="DT450" s="116">
        <f t="shared" si="834"/>
        <v>0</v>
      </c>
      <c r="DU450" s="116">
        <f t="shared" si="829"/>
        <v>0</v>
      </c>
      <c r="DV450" s="116">
        <f t="shared" si="853"/>
        <v>0</v>
      </c>
      <c r="DW450" s="116">
        <f t="shared" si="854"/>
        <v>0</v>
      </c>
      <c r="DX450" s="114" t="b">
        <f t="shared" si="743"/>
        <v>0</v>
      </c>
      <c r="DY450" s="116" t="str">
        <f t="shared" si="830"/>
        <v>FAILED CHECKS</v>
      </c>
      <c r="DZ450" s="2"/>
      <c r="EA450" s="105" t="str">
        <f t="shared" si="744"/>
        <v/>
      </c>
      <c r="EB450" s="2"/>
      <c r="EC450" s="105" t="str">
        <f t="shared" si="745"/>
        <v/>
      </c>
      <c r="ED450" s="2"/>
      <c r="EE450" s="105" t="str">
        <f t="shared" si="746"/>
        <v/>
      </c>
      <c r="EF450" s="2"/>
      <c r="EG450" s="6">
        <f t="shared" si="832"/>
        <v>440</v>
      </c>
      <c r="EH450" s="2"/>
      <c r="EI450" s="29" t="str">
        <f>IF(ISBLANK('IP Rules'!P450),"",'IP Rules'!P450)</f>
        <v/>
      </c>
      <c r="EJ450" s="2"/>
      <c r="EK450" s="29" t="str">
        <f>IF(ISBLANK('IP Rules'!R450),"",'IP Rules'!R450)</f>
        <v/>
      </c>
      <c r="EL450" s="2"/>
      <c r="EM450" s="29" t="str">
        <f>IF(ISBLANK('IP Rules'!T450),"",'IP Rules'!T450)</f>
        <v/>
      </c>
      <c r="EN450" s="2"/>
      <c r="EO450" s="7" t="str">
        <f t="shared" si="855"/>
        <v>NO</v>
      </c>
      <c r="EP450" s="7" t="str">
        <f t="shared" si="856"/>
        <v>NO</v>
      </c>
      <c r="EQ450" s="7" t="str">
        <f t="shared" si="857"/>
        <v/>
      </c>
      <c r="ER450" s="7" t="str">
        <f t="shared" si="858"/>
        <v/>
      </c>
      <c r="ES450" s="7" t="str">
        <f>IF(AND(ISNUMBER('IP Rules'!R450),'IP Rules'!R450&gt;=0,'IP Rules'!R450&lt;=65535),"GOOD","BAD")</f>
        <v>BAD</v>
      </c>
      <c r="ET450" s="7" t="str">
        <f>IF(OR(AND(ISNUMBER('IP Rules'!T450),'IP Rules'!T450&gt;=1,'IP Rules'!T450&lt;=65535,'IP Rules'!R450&lt;'IP Rules'!T450),'IP Rules'!T450=""),"GOOD","BAD")</f>
        <v>GOOD</v>
      </c>
      <c r="EU450" s="9" t="str">
        <f t="shared" si="859"/>
        <v/>
      </c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</row>
    <row r="451" spans="1:211" ht="15.75" thickBot="1">
      <c r="A451" s="2"/>
      <c r="B451" s="6">
        <f t="shared" si="831"/>
        <v>441</v>
      </c>
      <c r="C451" s="2"/>
      <c r="D451" s="48" t="str">
        <f>IF(ISBLANK('IP Rules'!H451),"",'IP Rules'!H451)</f>
        <v/>
      </c>
      <c r="E451" s="52" t="str">
        <f t="shared" si="747"/>
        <v/>
      </c>
      <c r="F451" s="52" t="str">
        <f t="shared" si="748"/>
        <v/>
      </c>
      <c r="G451" s="52" t="str">
        <f t="shared" si="749"/>
        <v/>
      </c>
      <c r="H451" s="52" t="str">
        <f t="shared" si="750"/>
        <v/>
      </c>
      <c r="I451" s="52" t="str">
        <f t="shared" si="751"/>
        <v/>
      </c>
      <c r="J451" s="52" t="str">
        <f t="shared" si="752"/>
        <v/>
      </c>
      <c r="K451" s="52" t="str">
        <f t="shared" si="753"/>
        <v/>
      </c>
      <c r="L451" s="52" t="str">
        <f t="shared" si="754"/>
        <v/>
      </c>
      <c r="M451" s="2"/>
      <c r="N451" s="52" t="str">
        <f t="shared" si="755"/>
        <v/>
      </c>
      <c r="O451" s="2"/>
      <c r="P451" s="103" t="str">
        <f>IF(UPPER('IP Rules'!H451)="ANY","",IF(LEN(TRIM('IP Rules'!J451))=0,"",'IP Rules'!J451))</f>
        <v/>
      </c>
      <c r="Q451" s="7" t="str">
        <f t="shared" si="756"/>
        <v/>
      </c>
      <c r="R451" s="109" t="str">
        <f t="shared" si="757"/>
        <v>MISSING</v>
      </c>
      <c r="S451" s="109" t="str">
        <f t="shared" si="758"/>
        <v>MISSING</v>
      </c>
      <c r="T451" s="109" t="str">
        <f t="shared" si="759"/>
        <v>MISSING</v>
      </c>
      <c r="U451" s="110" t="str">
        <f t="shared" si="760"/>
        <v>ERROR</v>
      </c>
      <c r="V451" s="111" t="str">
        <f t="shared" si="761"/>
        <v>ERROR</v>
      </c>
      <c r="W451" s="111" t="str">
        <f t="shared" si="762"/>
        <v>ERROR</v>
      </c>
      <c r="X451" s="111" t="str">
        <f t="shared" si="763"/>
        <v>ERROR</v>
      </c>
      <c r="Y451" s="109" t="str">
        <f t="shared" si="764"/>
        <v>ERROR</v>
      </c>
      <c r="Z451" s="110" t="str">
        <f t="shared" si="765"/>
        <v>ERROR</v>
      </c>
      <c r="AA451" s="109" t="str">
        <f t="shared" si="766"/>
        <v>ERROR</v>
      </c>
      <c r="AB451" s="109" t="str">
        <f t="shared" si="767"/>
        <v>ERROR</v>
      </c>
      <c r="AC451" s="109" t="str">
        <f t="shared" si="768"/>
        <v>ERROR</v>
      </c>
      <c r="AD451" s="109" t="str">
        <f t="shared" si="769"/>
        <v>ERROR</v>
      </c>
      <c r="AE451" s="110" t="str">
        <f t="shared" si="770"/>
        <v>ERROR</v>
      </c>
      <c r="AF451" s="7" t="str">
        <f t="shared" si="771"/>
        <v/>
      </c>
      <c r="AG451" s="104" t="str">
        <f t="shared" si="772"/>
        <v/>
      </c>
      <c r="AH451" s="104" t="str">
        <f t="shared" si="773"/>
        <v/>
      </c>
      <c r="AI451" s="104" t="str">
        <f t="shared" si="774"/>
        <v/>
      </c>
      <c r="AJ451" s="114" t="str">
        <f>IF(AND(Q451&lt;&gt;"ERROR",UPPER('IP Rules'!D451)="GLOBAL",UPPER(N451)="ANY"),"All_IPs","")</f>
        <v/>
      </c>
      <c r="AK451" s="114" t="str">
        <f>IF(AND(Q451&lt;&gt;"ERROR",UPPER('IP Rules'!D451)="NATIONAL",UPPER(N451)="ANY"),"GRP_ALL_CNSP_SUBNETS","")</f>
        <v/>
      </c>
      <c r="AL451" s="104" t="str">
        <f>IF(LEN(TRIM(D451))=0,"",IF(AND(Q451&lt;&gt;"ERROR",UPPER('IP Rules'!H451)&lt;&gt;"ANY"),AI451&amp;N451&amp;"_"&amp;AG451,""))</f>
        <v/>
      </c>
      <c r="AM451" s="109" t="str">
        <f t="shared" si="775"/>
        <v>FAILED CHECKS</v>
      </c>
      <c r="AN451" s="2"/>
      <c r="AO451" s="62" t="str">
        <f t="shared" si="742"/>
        <v/>
      </c>
      <c r="AP451" s="26"/>
      <c r="AQ451" s="62" t="str">
        <f t="shared" si="776"/>
        <v/>
      </c>
      <c r="AR451" s="26"/>
      <c r="AS451" s="6">
        <f>'IP Rules'!F451</f>
        <v>0</v>
      </c>
      <c r="AT451" s="2"/>
      <c r="AU451" s="6">
        <f t="shared" si="777"/>
        <v>441</v>
      </c>
      <c r="AV451" s="2"/>
      <c r="AW451" s="46" t="str">
        <f>IF(ISBLANK('IP Rules'!L451),"",'IP Rules'!L451)</f>
        <v/>
      </c>
      <c r="AX451" s="2"/>
      <c r="AY451" s="52" t="str">
        <f t="shared" si="778"/>
        <v/>
      </c>
      <c r="AZ451" s="52" t="str">
        <f t="shared" si="779"/>
        <v/>
      </c>
      <c r="BA451" s="52" t="str">
        <f t="shared" si="780"/>
        <v/>
      </c>
      <c r="BB451" s="52" t="str">
        <f t="shared" si="781"/>
        <v/>
      </c>
      <c r="BC451" s="52" t="str">
        <f t="shared" si="782"/>
        <v/>
      </c>
      <c r="BD451" s="52" t="str">
        <f t="shared" si="783"/>
        <v/>
      </c>
      <c r="BE451" s="52" t="str">
        <f t="shared" si="784"/>
        <v/>
      </c>
      <c r="BF451" s="52" t="str">
        <f t="shared" si="785"/>
        <v/>
      </c>
      <c r="BG451" s="52" t="str">
        <f t="shared" si="786"/>
        <v/>
      </c>
      <c r="BH451" s="2"/>
      <c r="BI451" s="103" t="str">
        <f>IF(ISBLANK('IP Rules'!N451),"",'IP Rules'!N451)</f>
        <v/>
      </c>
      <c r="BJ451" s="110" t="str">
        <f t="shared" si="835"/>
        <v/>
      </c>
      <c r="BK451" s="109" t="str">
        <f t="shared" si="836"/>
        <v>MISSING</v>
      </c>
      <c r="BL451" s="109" t="str">
        <f t="shared" si="837"/>
        <v>MISSING</v>
      </c>
      <c r="BM451" s="109" t="str">
        <f t="shared" si="838"/>
        <v>MISSING</v>
      </c>
      <c r="BN451" s="110" t="str">
        <f t="shared" si="839"/>
        <v>ERROR</v>
      </c>
      <c r="BO451" s="111" t="str">
        <f t="shared" si="840"/>
        <v>ERROR</v>
      </c>
      <c r="BP451" s="111" t="str">
        <f t="shared" si="841"/>
        <v>ERROR</v>
      </c>
      <c r="BQ451" s="111" t="str">
        <f t="shared" si="842"/>
        <v>ERROR</v>
      </c>
      <c r="BR451" s="109" t="str">
        <f t="shared" si="843"/>
        <v>ERROR</v>
      </c>
      <c r="BS451" s="110" t="str">
        <f t="shared" si="844"/>
        <v>ERROR</v>
      </c>
      <c r="BT451" s="109" t="str">
        <f t="shared" si="787"/>
        <v>ERROR</v>
      </c>
      <c r="BU451" s="109" t="str">
        <f t="shared" si="788"/>
        <v>ERROR</v>
      </c>
      <c r="BV451" s="109" t="str">
        <f t="shared" si="789"/>
        <v>ERROR</v>
      </c>
      <c r="BW451" s="109" t="str">
        <f t="shared" si="790"/>
        <v>ERROR</v>
      </c>
      <c r="BX451" s="110" t="str">
        <f t="shared" si="845"/>
        <v>ERROR</v>
      </c>
      <c r="BY451" s="110" t="str">
        <f t="shared" si="833"/>
        <v/>
      </c>
      <c r="BZ451" s="117" t="str">
        <f t="shared" si="791"/>
        <v>OK</v>
      </c>
      <c r="CA451" s="104" t="str">
        <f t="shared" si="846"/>
        <v/>
      </c>
      <c r="CB451" s="104" t="str">
        <f t="shared" si="847"/>
        <v/>
      </c>
      <c r="CC451" s="104" t="str">
        <f t="shared" si="848"/>
        <v/>
      </c>
      <c r="CD451" s="109" t="str">
        <f t="shared" si="792"/>
        <v>FAILED CHECKS</v>
      </c>
      <c r="CE451" s="22"/>
      <c r="CF451" s="116" t="str">
        <f t="shared" si="849"/>
        <v>ERROR</v>
      </c>
      <c r="CG451" s="116" t="str">
        <f t="shared" si="850"/>
        <v>-</v>
      </c>
      <c r="CH451" s="116" t="str">
        <f t="shared" si="851"/>
        <v>-</v>
      </c>
      <c r="CI451" s="116" t="str">
        <f t="shared" si="852"/>
        <v>-</v>
      </c>
      <c r="CJ451" s="116">
        <f t="shared" si="793"/>
        <v>0</v>
      </c>
      <c r="CK451" s="116">
        <f t="shared" si="794"/>
        <v>0</v>
      </c>
      <c r="CL451" s="116">
        <f t="shared" si="795"/>
        <v>0</v>
      </c>
      <c r="CM451" s="116">
        <f t="shared" si="796"/>
        <v>0</v>
      </c>
      <c r="CN451" s="116">
        <f t="shared" si="797"/>
        <v>0</v>
      </c>
      <c r="CO451" s="116">
        <f t="shared" si="798"/>
        <v>0</v>
      </c>
      <c r="CP451" s="116">
        <f t="shared" si="799"/>
        <v>0</v>
      </c>
      <c r="CQ451" s="116">
        <f t="shared" si="800"/>
        <v>0</v>
      </c>
      <c r="CR451" s="116">
        <f t="shared" si="801"/>
        <v>0</v>
      </c>
      <c r="CS451" s="116">
        <f t="shared" si="802"/>
        <v>0</v>
      </c>
      <c r="CT451" s="116">
        <f t="shared" si="803"/>
        <v>0</v>
      </c>
      <c r="CU451" s="116">
        <f t="shared" si="804"/>
        <v>0</v>
      </c>
      <c r="CV451" s="116">
        <f t="shared" si="805"/>
        <v>0</v>
      </c>
      <c r="CW451" s="116">
        <f t="shared" si="806"/>
        <v>0</v>
      </c>
      <c r="CX451" s="116">
        <f t="shared" si="807"/>
        <v>0</v>
      </c>
      <c r="CY451" s="116">
        <f t="shared" si="808"/>
        <v>0</v>
      </c>
      <c r="CZ451" s="116">
        <f t="shared" si="809"/>
        <v>0</v>
      </c>
      <c r="DA451" s="116">
        <f t="shared" si="810"/>
        <v>0</v>
      </c>
      <c r="DB451" s="116">
        <f t="shared" si="811"/>
        <v>0</v>
      </c>
      <c r="DC451" s="116">
        <f t="shared" si="812"/>
        <v>0</v>
      </c>
      <c r="DD451" s="116">
        <f t="shared" si="813"/>
        <v>0</v>
      </c>
      <c r="DE451" s="116">
        <f t="shared" si="814"/>
        <v>0</v>
      </c>
      <c r="DF451" s="116">
        <f t="shared" si="815"/>
        <v>0</v>
      </c>
      <c r="DG451" s="116">
        <f t="shared" si="816"/>
        <v>0</v>
      </c>
      <c r="DH451" s="116">
        <f t="shared" si="817"/>
        <v>0</v>
      </c>
      <c r="DI451" s="116">
        <f t="shared" si="818"/>
        <v>0</v>
      </c>
      <c r="DJ451" s="116">
        <f t="shared" si="819"/>
        <v>0</v>
      </c>
      <c r="DK451" s="116">
        <f t="shared" si="820"/>
        <v>0</v>
      </c>
      <c r="DL451" s="116">
        <f t="shared" si="821"/>
        <v>0</v>
      </c>
      <c r="DM451" s="116">
        <f t="shared" si="822"/>
        <v>0</v>
      </c>
      <c r="DN451" s="116">
        <f t="shared" si="823"/>
        <v>0</v>
      </c>
      <c r="DO451" s="116">
        <f t="shared" si="824"/>
        <v>0</v>
      </c>
      <c r="DP451" s="116">
        <f t="shared" si="825"/>
        <v>0</v>
      </c>
      <c r="DQ451" s="116">
        <f t="shared" si="826"/>
        <v>0</v>
      </c>
      <c r="DR451" s="116">
        <f t="shared" si="827"/>
        <v>0</v>
      </c>
      <c r="DS451" s="116">
        <f t="shared" si="828"/>
        <v>0</v>
      </c>
      <c r="DT451" s="116">
        <f t="shared" si="834"/>
        <v>0</v>
      </c>
      <c r="DU451" s="116">
        <f t="shared" si="829"/>
        <v>0</v>
      </c>
      <c r="DV451" s="116">
        <f t="shared" si="853"/>
        <v>0</v>
      </c>
      <c r="DW451" s="116">
        <f t="shared" si="854"/>
        <v>0</v>
      </c>
      <c r="DX451" s="114" t="b">
        <f t="shared" si="743"/>
        <v>0</v>
      </c>
      <c r="DY451" s="116" t="str">
        <f t="shared" si="830"/>
        <v>FAILED CHECKS</v>
      </c>
      <c r="DZ451" s="2"/>
      <c r="EA451" s="105" t="str">
        <f t="shared" si="744"/>
        <v/>
      </c>
      <c r="EB451" s="2"/>
      <c r="EC451" s="105" t="str">
        <f t="shared" si="745"/>
        <v/>
      </c>
      <c r="ED451" s="2"/>
      <c r="EE451" s="105" t="str">
        <f t="shared" si="746"/>
        <v/>
      </c>
      <c r="EF451" s="2"/>
      <c r="EG451" s="6">
        <f t="shared" si="832"/>
        <v>441</v>
      </c>
      <c r="EH451" s="2"/>
      <c r="EI451" s="29" t="str">
        <f>IF(ISBLANK('IP Rules'!P451),"",'IP Rules'!P451)</f>
        <v/>
      </c>
      <c r="EJ451" s="2"/>
      <c r="EK451" s="29" t="str">
        <f>IF(ISBLANK('IP Rules'!R451),"",'IP Rules'!R451)</f>
        <v/>
      </c>
      <c r="EL451" s="2"/>
      <c r="EM451" s="29" t="str">
        <f>IF(ISBLANK('IP Rules'!T451),"",'IP Rules'!T451)</f>
        <v/>
      </c>
      <c r="EN451" s="2"/>
      <c r="EO451" s="7" t="str">
        <f t="shared" si="855"/>
        <v>NO</v>
      </c>
      <c r="EP451" s="7" t="str">
        <f t="shared" si="856"/>
        <v>NO</v>
      </c>
      <c r="EQ451" s="7" t="str">
        <f t="shared" si="857"/>
        <v/>
      </c>
      <c r="ER451" s="7" t="str">
        <f t="shared" si="858"/>
        <v/>
      </c>
      <c r="ES451" s="7" t="str">
        <f>IF(AND(ISNUMBER('IP Rules'!R451),'IP Rules'!R451&gt;=0,'IP Rules'!R451&lt;=65535),"GOOD","BAD")</f>
        <v>BAD</v>
      </c>
      <c r="ET451" s="7" t="str">
        <f>IF(OR(AND(ISNUMBER('IP Rules'!T451),'IP Rules'!T451&gt;=1,'IP Rules'!T451&lt;=65535,'IP Rules'!R451&lt;'IP Rules'!T451),'IP Rules'!T451=""),"GOOD","BAD")</f>
        <v>GOOD</v>
      </c>
      <c r="EU451" s="9" t="str">
        <f t="shared" si="859"/>
        <v/>
      </c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</row>
    <row r="452" spans="1:211" ht="15.75" thickBot="1">
      <c r="A452" s="2"/>
      <c r="B452" s="6">
        <f t="shared" si="831"/>
        <v>442</v>
      </c>
      <c r="C452" s="2"/>
      <c r="D452" s="48" t="str">
        <f>IF(ISBLANK('IP Rules'!H452),"",'IP Rules'!H452)</f>
        <v/>
      </c>
      <c r="E452" s="52" t="str">
        <f t="shared" si="747"/>
        <v/>
      </c>
      <c r="F452" s="52" t="str">
        <f t="shared" si="748"/>
        <v/>
      </c>
      <c r="G452" s="52" t="str">
        <f t="shared" si="749"/>
        <v/>
      </c>
      <c r="H452" s="52" t="str">
        <f t="shared" si="750"/>
        <v/>
      </c>
      <c r="I452" s="52" t="str">
        <f t="shared" si="751"/>
        <v/>
      </c>
      <c r="J452" s="52" t="str">
        <f t="shared" si="752"/>
        <v/>
      </c>
      <c r="K452" s="52" t="str">
        <f t="shared" si="753"/>
        <v/>
      </c>
      <c r="L452" s="52" t="str">
        <f t="shared" si="754"/>
        <v/>
      </c>
      <c r="M452" s="2"/>
      <c r="N452" s="52" t="str">
        <f t="shared" si="755"/>
        <v/>
      </c>
      <c r="O452" s="2"/>
      <c r="P452" s="103" t="str">
        <f>IF(UPPER('IP Rules'!H452)="ANY","",IF(LEN(TRIM('IP Rules'!J452))=0,"",'IP Rules'!J452))</f>
        <v/>
      </c>
      <c r="Q452" s="7" t="str">
        <f t="shared" si="756"/>
        <v/>
      </c>
      <c r="R452" s="109" t="str">
        <f t="shared" si="757"/>
        <v>MISSING</v>
      </c>
      <c r="S452" s="109" t="str">
        <f t="shared" si="758"/>
        <v>MISSING</v>
      </c>
      <c r="T452" s="109" t="str">
        <f t="shared" si="759"/>
        <v>MISSING</v>
      </c>
      <c r="U452" s="110" t="str">
        <f t="shared" si="760"/>
        <v>ERROR</v>
      </c>
      <c r="V452" s="111" t="str">
        <f t="shared" si="761"/>
        <v>ERROR</v>
      </c>
      <c r="W452" s="111" t="str">
        <f t="shared" si="762"/>
        <v>ERROR</v>
      </c>
      <c r="X452" s="111" t="str">
        <f t="shared" si="763"/>
        <v>ERROR</v>
      </c>
      <c r="Y452" s="109" t="str">
        <f t="shared" si="764"/>
        <v>ERROR</v>
      </c>
      <c r="Z452" s="110" t="str">
        <f t="shared" si="765"/>
        <v>ERROR</v>
      </c>
      <c r="AA452" s="109" t="str">
        <f t="shared" si="766"/>
        <v>ERROR</v>
      </c>
      <c r="AB452" s="109" t="str">
        <f t="shared" si="767"/>
        <v>ERROR</v>
      </c>
      <c r="AC452" s="109" t="str">
        <f t="shared" si="768"/>
        <v>ERROR</v>
      </c>
      <c r="AD452" s="109" t="str">
        <f t="shared" si="769"/>
        <v>ERROR</v>
      </c>
      <c r="AE452" s="110" t="str">
        <f t="shared" si="770"/>
        <v>ERROR</v>
      </c>
      <c r="AF452" s="7" t="str">
        <f t="shared" si="771"/>
        <v/>
      </c>
      <c r="AG452" s="104" t="str">
        <f t="shared" si="772"/>
        <v/>
      </c>
      <c r="AH452" s="104" t="str">
        <f t="shared" si="773"/>
        <v/>
      </c>
      <c r="AI452" s="104" t="str">
        <f t="shared" si="774"/>
        <v/>
      </c>
      <c r="AJ452" s="114" t="str">
        <f>IF(AND(Q452&lt;&gt;"ERROR",UPPER('IP Rules'!D452)="GLOBAL",UPPER(N452)="ANY"),"All_IPs","")</f>
        <v/>
      </c>
      <c r="AK452" s="114" t="str">
        <f>IF(AND(Q452&lt;&gt;"ERROR",UPPER('IP Rules'!D452)="NATIONAL",UPPER(N452)="ANY"),"GRP_ALL_CNSP_SUBNETS","")</f>
        <v/>
      </c>
      <c r="AL452" s="104" t="str">
        <f>IF(LEN(TRIM(D452))=0,"",IF(AND(Q452&lt;&gt;"ERROR",UPPER('IP Rules'!H452)&lt;&gt;"ANY"),AI452&amp;N452&amp;"_"&amp;AG452,""))</f>
        <v/>
      </c>
      <c r="AM452" s="109" t="str">
        <f t="shared" si="775"/>
        <v>FAILED CHECKS</v>
      </c>
      <c r="AN452" s="2"/>
      <c r="AO452" s="62" t="str">
        <f t="shared" si="742"/>
        <v/>
      </c>
      <c r="AP452" s="26"/>
      <c r="AQ452" s="62" t="str">
        <f t="shared" si="776"/>
        <v/>
      </c>
      <c r="AR452" s="26"/>
      <c r="AS452" s="6">
        <f>'IP Rules'!F452</f>
        <v>0</v>
      </c>
      <c r="AT452" s="2"/>
      <c r="AU452" s="6">
        <f t="shared" si="777"/>
        <v>442</v>
      </c>
      <c r="AV452" s="2"/>
      <c r="AW452" s="46" t="str">
        <f>IF(ISBLANK('IP Rules'!L452),"",'IP Rules'!L452)</f>
        <v/>
      </c>
      <c r="AX452" s="2"/>
      <c r="AY452" s="52" t="str">
        <f t="shared" si="778"/>
        <v/>
      </c>
      <c r="AZ452" s="52" t="str">
        <f t="shared" si="779"/>
        <v/>
      </c>
      <c r="BA452" s="52" t="str">
        <f t="shared" si="780"/>
        <v/>
      </c>
      <c r="BB452" s="52" t="str">
        <f t="shared" si="781"/>
        <v/>
      </c>
      <c r="BC452" s="52" t="str">
        <f t="shared" si="782"/>
        <v/>
      </c>
      <c r="BD452" s="52" t="str">
        <f t="shared" si="783"/>
        <v/>
      </c>
      <c r="BE452" s="52" t="str">
        <f t="shared" si="784"/>
        <v/>
      </c>
      <c r="BF452" s="52" t="str">
        <f t="shared" si="785"/>
        <v/>
      </c>
      <c r="BG452" s="52" t="str">
        <f t="shared" si="786"/>
        <v/>
      </c>
      <c r="BH452" s="2"/>
      <c r="BI452" s="103" t="str">
        <f>IF(ISBLANK('IP Rules'!N452),"",'IP Rules'!N452)</f>
        <v/>
      </c>
      <c r="BJ452" s="110" t="str">
        <f t="shared" si="835"/>
        <v/>
      </c>
      <c r="BK452" s="109" t="str">
        <f t="shared" si="836"/>
        <v>MISSING</v>
      </c>
      <c r="BL452" s="109" t="str">
        <f t="shared" si="837"/>
        <v>MISSING</v>
      </c>
      <c r="BM452" s="109" t="str">
        <f t="shared" si="838"/>
        <v>MISSING</v>
      </c>
      <c r="BN452" s="110" t="str">
        <f t="shared" si="839"/>
        <v>ERROR</v>
      </c>
      <c r="BO452" s="111" t="str">
        <f t="shared" si="840"/>
        <v>ERROR</v>
      </c>
      <c r="BP452" s="111" t="str">
        <f t="shared" si="841"/>
        <v>ERROR</v>
      </c>
      <c r="BQ452" s="111" t="str">
        <f t="shared" si="842"/>
        <v>ERROR</v>
      </c>
      <c r="BR452" s="109" t="str">
        <f t="shared" si="843"/>
        <v>ERROR</v>
      </c>
      <c r="BS452" s="110" t="str">
        <f t="shared" si="844"/>
        <v>ERROR</v>
      </c>
      <c r="BT452" s="109" t="str">
        <f t="shared" si="787"/>
        <v>ERROR</v>
      </c>
      <c r="BU452" s="109" t="str">
        <f t="shared" si="788"/>
        <v>ERROR</v>
      </c>
      <c r="BV452" s="109" t="str">
        <f t="shared" si="789"/>
        <v>ERROR</v>
      </c>
      <c r="BW452" s="109" t="str">
        <f t="shared" si="790"/>
        <v>ERROR</v>
      </c>
      <c r="BX452" s="110" t="str">
        <f t="shared" si="845"/>
        <v>ERROR</v>
      </c>
      <c r="BY452" s="110" t="str">
        <f t="shared" si="833"/>
        <v/>
      </c>
      <c r="BZ452" s="117" t="str">
        <f t="shared" si="791"/>
        <v>OK</v>
      </c>
      <c r="CA452" s="104" t="str">
        <f t="shared" si="846"/>
        <v/>
      </c>
      <c r="CB452" s="104" t="str">
        <f t="shared" si="847"/>
        <v/>
      </c>
      <c r="CC452" s="104" t="str">
        <f t="shared" si="848"/>
        <v/>
      </c>
      <c r="CD452" s="109" t="str">
        <f t="shared" si="792"/>
        <v>FAILED CHECKS</v>
      </c>
      <c r="CE452" s="22"/>
      <c r="CF452" s="116" t="str">
        <f t="shared" si="849"/>
        <v>ERROR</v>
      </c>
      <c r="CG452" s="116" t="str">
        <f t="shared" si="850"/>
        <v>-</v>
      </c>
      <c r="CH452" s="116" t="str">
        <f t="shared" si="851"/>
        <v>-</v>
      </c>
      <c r="CI452" s="116" t="str">
        <f t="shared" si="852"/>
        <v>-</v>
      </c>
      <c r="CJ452" s="116">
        <f t="shared" si="793"/>
        <v>0</v>
      </c>
      <c r="CK452" s="116">
        <f t="shared" si="794"/>
        <v>0</v>
      </c>
      <c r="CL452" s="116">
        <f t="shared" si="795"/>
        <v>0</v>
      </c>
      <c r="CM452" s="116">
        <f t="shared" si="796"/>
        <v>0</v>
      </c>
      <c r="CN452" s="116">
        <f t="shared" si="797"/>
        <v>0</v>
      </c>
      <c r="CO452" s="116">
        <f t="shared" si="798"/>
        <v>0</v>
      </c>
      <c r="CP452" s="116">
        <f t="shared" si="799"/>
        <v>0</v>
      </c>
      <c r="CQ452" s="116">
        <f t="shared" si="800"/>
        <v>0</v>
      </c>
      <c r="CR452" s="116">
        <f t="shared" si="801"/>
        <v>0</v>
      </c>
      <c r="CS452" s="116">
        <f t="shared" si="802"/>
        <v>0</v>
      </c>
      <c r="CT452" s="116">
        <f t="shared" si="803"/>
        <v>0</v>
      </c>
      <c r="CU452" s="116">
        <f t="shared" si="804"/>
        <v>0</v>
      </c>
      <c r="CV452" s="116">
        <f t="shared" si="805"/>
        <v>0</v>
      </c>
      <c r="CW452" s="116">
        <f t="shared" si="806"/>
        <v>0</v>
      </c>
      <c r="CX452" s="116">
        <f t="shared" si="807"/>
        <v>0</v>
      </c>
      <c r="CY452" s="116">
        <f t="shared" si="808"/>
        <v>0</v>
      </c>
      <c r="CZ452" s="116">
        <f t="shared" si="809"/>
        <v>0</v>
      </c>
      <c r="DA452" s="116">
        <f t="shared" si="810"/>
        <v>0</v>
      </c>
      <c r="DB452" s="116">
        <f t="shared" si="811"/>
        <v>0</v>
      </c>
      <c r="DC452" s="116">
        <f t="shared" si="812"/>
        <v>0</v>
      </c>
      <c r="DD452" s="116">
        <f t="shared" si="813"/>
        <v>0</v>
      </c>
      <c r="DE452" s="116">
        <f t="shared" si="814"/>
        <v>0</v>
      </c>
      <c r="DF452" s="116">
        <f t="shared" si="815"/>
        <v>0</v>
      </c>
      <c r="DG452" s="116">
        <f t="shared" si="816"/>
        <v>0</v>
      </c>
      <c r="DH452" s="116">
        <f t="shared" si="817"/>
        <v>0</v>
      </c>
      <c r="DI452" s="116">
        <f t="shared" si="818"/>
        <v>0</v>
      </c>
      <c r="DJ452" s="116">
        <f t="shared" si="819"/>
        <v>0</v>
      </c>
      <c r="DK452" s="116">
        <f t="shared" si="820"/>
        <v>0</v>
      </c>
      <c r="DL452" s="116">
        <f t="shared" si="821"/>
        <v>0</v>
      </c>
      <c r="DM452" s="116">
        <f t="shared" si="822"/>
        <v>0</v>
      </c>
      <c r="DN452" s="116">
        <f t="shared" si="823"/>
        <v>0</v>
      </c>
      <c r="DO452" s="116">
        <f t="shared" si="824"/>
        <v>0</v>
      </c>
      <c r="DP452" s="116">
        <f t="shared" si="825"/>
        <v>0</v>
      </c>
      <c r="DQ452" s="116">
        <f t="shared" si="826"/>
        <v>0</v>
      </c>
      <c r="DR452" s="116">
        <f t="shared" si="827"/>
        <v>0</v>
      </c>
      <c r="DS452" s="116">
        <f t="shared" si="828"/>
        <v>0</v>
      </c>
      <c r="DT452" s="116">
        <f t="shared" si="834"/>
        <v>0</v>
      </c>
      <c r="DU452" s="116">
        <f t="shared" si="829"/>
        <v>0</v>
      </c>
      <c r="DV452" s="116">
        <f t="shared" si="853"/>
        <v>0</v>
      </c>
      <c r="DW452" s="116">
        <f t="shared" si="854"/>
        <v>0</v>
      </c>
      <c r="DX452" s="114" t="b">
        <f t="shared" si="743"/>
        <v>0</v>
      </c>
      <c r="DY452" s="116" t="str">
        <f t="shared" si="830"/>
        <v>FAILED CHECKS</v>
      </c>
      <c r="DZ452" s="2"/>
      <c r="EA452" s="105" t="str">
        <f t="shared" si="744"/>
        <v/>
      </c>
      <c r="EB452" s="2"/>
      <c r="EC452" s="105" t="str">
        <f t="shared" si="745"/>
        <v/>
      </c>
      <c r="ED452" s="2"/>
      <c r="EE452" s="105" t="str">
        <f t="shared" si="746"/>
        <v/>
      </c>
      <c r="EF452" s="2"/>
      <c r="EG452" s="6">
        <f t="shared" si="832"/>
        <v>442</v>
      </c>
      <c r="EH452" s="2"/>
      <c r="EI452" s="29" t="str">
        <f>IF(ISBLANK('IP Rules'!P452),"",'IP Rules'!P452)</f>
        <v/>
      </c>
      <c r="EJ452" s="2"/>
      <c r="EK452" s="29" t="str">
        <f>IF(ISBLANK('IP Rules'!R452),"",'IP Rules'!R452)</f>
        <v/>
      </c>
      <c r="EL452" s="2"/>
      <c r="EM452" s="29" t="str">
        <f>IF(ISBLANK('IP Rules'!T452),"",'IP Rules'!T452)</f>
        <v/>
      </c>
      <c r="EN452" s="2"/>
      <c r="EO452" s="7" t="str">
        <f t="shared" si="855"/>
        <v>NO</v>
      </c>
      <c r="EP452" s="7" t="str">
        <f t="shared" si="856"/>
        <v>NO</v>
      </c>
      <c r="EQ452" s="7" t="str">
        <f t="shared" si="857"/>
        <v/>
      </c>
      <c r="ER452" s="7" t="str">
        <f t="shared" si="858"/>
        <v/>
      </c>
      <c r="ES452" s="7" t="str">
        <f>IF(AND(ISNUMBER('IP Rules'!R452),'IP Rules'!R452&gt;=0,'IP Rules'!R452&lt;=65535),"GOOD","BAD")</f>
        <v>BAD</v>
      </c>
      <c r="ET452" s="7" t="str">
        <f>IF(OR(AND(ISNUMBER('IP Rules'!T452),'IP Rules'!T452&gt;=1,'IP Rules'!T452&lt;=65535,'IP Rules'!R452&lt;'IP Rules'!T452),'IP Rules'!T452=""),"GOOD","BAD")</f>
        <v>GOOD</v>
      </c>
      <c r="EU452" s="9" t="str">
        <f t="shared" si="859"/>
        <v/>
      </c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</row>
    <row r="453" spans="1:211" ht="15.75" thickBot="1">
      <c r="A453" s="2"/>
      <c r="B453" s="6">
        <f t="shared" si="831"/>
        <v>443</v>
      </c>
      <c r="C453" s="2"/>
      <c r="D453" s="48" t="str">
        <f>IF(ISBLANK('IP Rules'!H453),"",'IP Rules'!H453)</f>
        <v/>
      </c>
      <c r="E453" s="52" t="str">
        <f t="shared" si="747"/>
        <v/>
      </c>
      <c r="F453" s="52" t="str">
        <f t="shared" si="748"/>
        <v/>
      </c>
      <c r="G453" s="52" t="str">
        <f t="shared" si="749"/>
        <v/>
      </c>
      <c r="H453" s="52" t="str">
        <f t="shared" si="750"/>
        <v/>
      </c>
      <c r="I453" s="52" t="str">
        <f t="shared" si="751"/>
        <v/>
      </c>
      <c r="J453" s="52" t="str">
        <f t="shared" si="752"/>
        <v/>
      </c>
      <c r="K453" s="52" t="str">
        <f t="shared" si="753"/>
        <v/>
      </c>
      <c r="L453" s="52" t="str">
        <f t="shared" si="754"/>
        <v/>
      </c>
      <c r="M453" s="2"/>
      <c r="N453" s="52" t="str">
        <f t="shared" si="755"/>
        <v/>
      </c>
      <c r="O453" s="2"/>
      <c r="P453" s="103" t="str">
        <f>IF(UPPER('IP Rules'!H453)="ANY","",IF(LEN(TRIM('IP Rules'!J453))=0,"",'IP Rules'!J453))</f>
        <v/>
      </c>
      <c r="Q453" s="7" t="str">
        <f t="shared" si="756"/>
        <v/>
      </c>
      <c r="R453" s="109" t="str">
        <f t="shared" si="757"/>
        <v>MISSING</v>
      </c>
      <c r="S453" s="109" t="str">
        <f t="shared" si="758"/>
        <v>MISSING</v>
      </c>
      <c r="T453" s="109" t="str">
        <f t="shared" si="759"/>
        <v>MISSING</v>
      </c>
      <c r="U453" s="110" t="str">
        <f t="shared" si="760"/>
        <v>ERROR</v>
      </c>
      <c r="V453" s="111" t="str">
        <f t="shared" si="761"/>
        <v>ERROR</v>
      </c>
      <c r="W453" s="111" t="str">
        <f t="shared" si="762"/>
        <v>ERROR</v>
      </c>
      <c r="X453" s="111" t="str">
        <f t="shared" si="763"/>
        <v>ERROR</v>
      </c>
      <c r="Y453" s="109" t="str">
        <f t="shared" si="764"/>
        <v>ERROR</v>
      </c>
      <c r="Z453" s="110" t="str">
        <f t="shared" si="765"/>
        <v>ERROR</v>
      </c>
      <c r="AA453" s="109" t="str">
        <f t="shared" si="766"/>
        <v>ERROR</v>
      </c>
      <c r="AB453" s="109" t="str">
        <f t="shared" si="767"/>
        <v>ERROR</v>
      </c>
      <c r="AC453" s="109" t="str">
        <f t="shared" si="768"/>
        <v>ERROR</v>
      </c>
      <c r="AD453" s="109" t="str">
        <f t="shared" si="769"/>
        <v>ERROR</v>
      </c>
      <c r="AE453" s="110" t="str">
        <f t="shared" si="770"/>
        <v>ERROR</v>
      </c>
      <c r="AF453" s="7" t="str">
        <f t="shared" si="771"/>
        <v/>
      </c>
      <c r="AG453" s="104" t="str">
        <f t="shared" si="772"/>
        <v/>
      </c>
      <c r="AH453" s="104" t="str">
        <f t="shared" si="773"/>
        <v/>
      </c>
      <c r="AI453" s="104" t="str">
        <f t="shared" si="774"/>
        <v/>
      </c>
      <c r="AJ453" s="114" t="str">
        <f>IF(AND(Q453&lt;&gt;"ERROR",UPPER('IP Rules'!D453)="GLOBAL",UPPER(N453)="ANY"),"All_IPs","")</f>
        <v/>
      </c>
      <c r="AK453" s="114" t="str">
        <f>IF(AND(Q453&lt;&gt;"ERROR",UPPER('IP Rules'!D453)="NATIONAL",UPPER(N453)="ANY"),"GRP_ALL_CNSP_SUBNETS","")</f>
        <v/>
      </c>
      <c r="AL453" s="104" t="str">
        <f>IF(LEN(TRIM(D453))=0,"",IF(AND(Q453&lt;&gt;"ERROR",UPPER('IP Rules'!H453)&lt;&gt;"ANY"),AI453&amp;N453&amp;"_"&amp;AG453,""))</f>
        <v/>
      </c>
      <c r="AM453" s="109" t="str">
        <f t="shared" si="775"/>
        <v>FAILED CHECKS</v>
      </c>
      <c r="AN453" s="2"/>
      <c r="AO453" s="62" t="str">
        <f t="shared" si="742"/>
        <v/>
      </c>
      <c r="AP453" s="26"/>
      <c r="AQ453" s="62" t="str">
        <f t="shared" si="776"/>
        <v/>
      </c>
      <c r="AR453" s="26"/>
      <c r="AS453" s="6">
        <f>'IP Rules'!F453</f>
        <v>0</v>
      </c>
      <c r="AT453" s="2"/>
      <c r="AU453" s="6">
        <f t="shared" si="777"/>
        <v>443</v>
      </c>
      <c r="AV453" s="2"/>
      <c r="AW453" s="46" t="str">
        <f>IF(ISBLANK('IP Rules'!L453),"",'IP Rules'!L453)</f>
        <v/>
      </c>
      <c r="AX453" s="2"/>
      <c r="AY453" s="52" t="str">
        <f t="shared" si="778"/>
        <v/>
      </c>
      <c r="AZ453" s="52" t="str">
        <f t="shared" si="779"/>
        <v/>
      </c>
      <c r="BA453" s="52" t="str">
        <f t="shared" si="780"/>
        <v/>
      </c>
      <c r="BB453" s="52" t="str">
        <f t="shared" si="781"/>
        <v/>
      </c>
      <c r="BC453" s="52" t="str">
        <f t="shared" si="782"/>
        <v/>
      </c>
      <c r="BD453" s="52" t="str">
        <f t="shared" si="783"/>
        <v/>
      </c>
      <c r="BE453" s="52" t="str">
        <f t="shared" si="784"/>
        <v/>
      </c>
      <c r="BF453" s="52" t="str">
        <f t="shared" si="785"/>
        <v/>
      </c>
      <c r="BG453" s="52" t="str">
        <f t="shared" si="786"/>
        <v/>
      </c>
      <c r="BH453" s="2"/>
      <c r="BI453" s="103" t="str">
        <f>IF(ISBLANK('IP Rules'!N453),"",'IP Rules'!N453)</f>
        <v/>
      </c>
      <c r="BJ453" s="110" t="str">
        <f t="shared" si="835"/>
        <v/>
      </c>
      <c r="BK453" s="109" t="str">
        <f t="shared" si="836"/>
        <v>MISSING</v>
      </c>
      <c r="BL453" s="109" t="str">
        <f t="shared" si="837"/>
        <v>MISSING</v>
      </c>
      <c r="BM453" s="109" t="str">
        <f t="shared" si="838"/>
        <v>MISSING</v>
      </c>
      <c r="BN453" s="110" t="str">
        <f t="shared" si="839"/>
        <v>ERROR</v>
      </c>
      <c r="BO453" s="111" t="str">
        <f t="shared" si="840"/>
        <v>ERROR</v>
      </c>
      <c r="BP453" s="111" t="str">
        <f t="shared" si="841"/>
        <v>ERROR</v>
      </c>
      <c r="BQ453" s="111" t="str">
        <f t="shared" si="842"/>
        <v>ERROR</v>
      </c>
      <c r="BR453" s="109" t="str">
        <f t="shared" si="843"/>
        <v>ERROR</v>
      </c>
      <c r="BS453" s="110" t="str">
        <f t="shared" si="844"/>
        <v>ERROR</v>
      </c>
      <c r="BT453" s="109" t="str">
        <f t="shared" si="787"/>
        <v>ERROR</v>
      </c>
      <c r="BU453" s="109" t="str">
        <f t="shared" si="788"/>
        <v>ERROR</v>
      </c>
      <c r="BV453" s="109" t="str">
        <f t="shared" si="789"/>
        <v>ERROR</v>
      </c>
      <c r="BW453" s="109" t="str">
        <f t="shared" si="790"/>
        <v>ERROR</v>
      </c>
      <c r="BX453" s="110" t="str">
        <f t="shared" si="845"/>
        <v>ERROR</v>
      </c>
      <c r="BY453" s="110" t="str">
        <f t="shared" si="833"/>
        <v/>
      </c>
      <c r="BZ453" s="117" t="str">
        <f t="shared" si="791"/>
        <v>OK</v>
      </c>
      <c r="CA453" s="104" t="str">
        <f t="shared" si="846"/>
        <v/>
      </c>
      <c r="CB453" s="104" t="str">
        <f t="shared" si="847"/>
        <v/>
      </c>
      <c r="CC453" s="104" t="str">
        <f t="shared" si="848"/>
        <v/>
      </c>
      <c r="CD453" s="109" t="str">
        <f t="shared" si="792"/>
        <v>FAILED CHECKS</v>
      </c>
      <c r="CE453" s="22"/>
      <c r="CF453" s="116" t="str">
        <f t="shared" si="849"/>
        <v>ERROR</v>
      </c>
      <c r="CG453" s="116" t="str">
        <f t="shared" si="850"/>
        <v>-</v>
      </c>
      <c r="CH453" s="116" t="str">
        <f t="shared" si="851"/>
        <v>-</v>
      </c>
      <c r="CI453" s="116" t="str">
        <f t="shared" si="852"/>
        <v>-</v>
      </c>
      <c r="CJ453" s="116">
        <f t="shared" si="793"/>
        <v>0</v>
      </c>
      <c r="CK453" s="116">
        <f t="shared" si="794"/>
        <v>0</v>
      </c>
      <c r="CL453" s="116">
        <f t="shared" si="795"/>
        <v>0</v>
      </c>
      <c r="CM453" s="116">
        <f t="shared" si="796"/>
        <v>0</v>
      </c>
      <c r="CN453" s="116">
        <f t="shared" si="797"/>
        <v>0</v>
      </c>
      <c r="CO453" s="116">
        <f t="shared" si="798"/>
        <v>0</v>
      </c>
      <c r="CP453" s="116">
        <f t="shared" si="799"/>
        <v>0</v>
      </c>
      <c r="CQ453" s="116">
        <f t="shared" si="800"/>
        <v>0</v>
      </c>
      <c r="CR453" s="116">
        <f t="shared" si="801"/>
        <v>0</v>
      </c>
      <c r="CS453" s="116">
        <f t="shared" si="802"/>
        <v>0</v>
      </c>
      <c r="CT453" s="116">
        <f t="shared" si="803"/>
        <v>0</v>
      </c>
      <c r="CU453" s="116">
        <f t="shared" si="804"/>
        <v>0</v>
      </c>
      <c r="CV453" s="116">
        <f t="shared" si="805"/>
        <v>0</v>
      </c>
      <c r="CW453" s="116">
        <f t="shared" si="806"/>
        <v>0</v>
      </c>
      <c r="CX453" s="116">
        <f t="shared" si="807"/>
        <v>0</v>
      </c>
      <c r="CY453" s="116">
        <f t="shared" si="808"/>
        <v>0</v>
      </c>
      <c r="CZ453" s="116">
        <f t="shared" si="809"/>
        <v>0</v>
      </c>
      <c r="DA453" s="116">
        <f t="shared" si="810"/>
        <v>0</v>
      </c>
      <c r="DB453" s="116">
        <f t="shared" si="811"/>
        <v>0</v>
      </c>
      <c r="DC453" s="116">
        <f t="shared" si="812"/>
        <v>0</v>
      </c>
      <c r="DD453" s="116">
        <f t="shared" si="813"/>
        <v>0</v>
      </c>
      <c r="DE453" s="116">
        <f t="shared" si="814"/>
        <v>0</v>
      </c>
      <c r="DF453" s="116">
        <f t="shared" si="815"/>
        <v>0</v>
      </c>
      <c r="DG453" s="116">
        <f t="shared" si="816"/>
        <v>0</v>
      </c>
      <c r="DH453" s="116">
        <f t="shared" si="817"/>
        <v>0</v>
      </c>
      <c r="DI453" s="116">
        <f t="shared" si="818"/>
        <v>0</v>
      </c>
      <c r="DJ453" s="116">
        <f t="shared" si="819"/>
        <v>0</v>
      </c>
      <c r="DK453" s="116">
        <f t="shared" si="820"/>
        <v>0</v>
      </c>
      <c r="DL453" s="116">
        <f t="shared" si="821"/>
        <v>0</v>
      </c>
      <c r="DM453" s="116">
        <f t="shared" si="822"/>
        <v>0</v>
      </c>
      <c r="DN453" s="116">
        <f t="shared" si="823"/>
        <v>0</v>
      </c>
      <c r="DO453" s="116">
        <f t="shared" si="824"/>
        <v>0</v>
      </c>
      <c r="DP453" s="116">
        <f t="shared" si="825"/>
        <v>0</v>
      </c>
      <c r="DQ453" s="116">
        <f t="shared" si="826"/>
        <v>0</v>
      </c>
      <c r="DR453" s="116">
        <f t="shared" si="827"/>
        <v>0</v>
      </c>
      <c r="DS453" s="116">
        <f t="shared" si="828"/>
        <v>0</v>
      </c>
      <c r="DT453" s="116">
        <f t="shared" si="834"/>
        <v>0</v>
      </c>
      <c r="DU453" s="116">
        <f t="shared" si="829"/>
        <v>0</v>
      </c>
      <c r="DV453" s="116">
        <f t="shared" si="853"/>
        <v>0</v>
      </c>
      <c r="DW453" s="116">
        <f t="shared" si="854"/>
        <v>0</v>
      </c>
      <c r="DX453" s="114" t="b">
        <f t="shared" si="743"/>
        <v>0</v>
      </c>
      <c r="DY453" s="116" t="str">
        <f t="shared" si="830"/>
        <v>FAILED CHECKS</v>
      </c>
      <c r="DZ453" s="2"/>
      <c r="EA453" s="105" t="str">
        <f t="shared" si="744"/>
        <v/>
      </c>
      <c r="EB453" s="2"/>
      <c r="EC453" s="105" t="str">
        <f t="shared" si="745"/>
        <v/>
      </c>
      <c r="ED453" s="2"/>
      <c r="EE453" s="105" t="str">
        <f t="shared" si="746"/>
        <v/>
      </c>
      <c r="EF453" s="2"/>
      <c r="EG453" s="6">
        <f t="shared" si="832"/>
        <v>443</v>
      </c>
      <c r="EH453" s="2"/>
      <c r="EI453" s="29" t="str">
        <f>IF(ISBLANK('IP Rules'!P453),"",'IP Rules'!P453)</f>
        <v/>
      </c>
      <c r="EJ453" s="2"/>
      <c r="EK453" s="29" t="str">
        <f>IF(ISBLANK('IP Rules'!R453),"",'IP Rules'!R453)</f>
        <v/>
      </c>
      <c r="EL453" s="2"/>
      <c r="EM453" s="29" t="str">
        <f>IF(ISBLANK('IP Rules'!T453),"",'IP Rules'!T453)</f>
        <v/>
      </c>
      <c r="EN453" s="2"/>
      <c r="EO453" s="7" t="str">
        <f t="shared" si="855"/>
        <v>NO</v>
      </c>
      <c r="EP453" s="7" t="str">
        <f t="shared" si="856"/>
        <v>NO</v>
      </c>
      <c r="EQ453" s="7" t="str">
        <f t="shared" si="857"/>
        <v/>
      </c>
      <c r="ER453" s="7" t="str">
        <f t="shared" si="858"/>
        <v/>
      </c>
      <c r="ES453" s="7" t="str">
        <f>IF(AND(ISNUMBER('IP Rules'!R453),'IP Rules'!R453&gt;=0,'IP Rules'!R453&lt;=65535),"GOOD","BAD")</f>
        <v>BAD</v>
      </c>
      <c r="ET453" s="7" t="str">
        <f>IF(OR(AND(ISNUMBER('IP Rules'!T453),'IP Rules'!T453&gt;=1,'IP Rules'!T453&lt;=65535,'IP Rules'!R453&lt;'IP Rules'!T453),'IP Rules'!T453=""),"GOOD","BAD")</f>
        <v>GOOD</v>
      </c>
      <c r="EU453" s="9" t="str">
        <f t="shared" si="859"/>
        <v/>
      </c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</row>
    <row r="454" spans="1:211" ht="15.75" thickBot="1">
      <c r="A454" s="2"/>
      <c r="B454" s="6">
        <f t="shared" si="831"/>
        <v>444</v>
      </c>
      <c r="C454" s="2"/>
      <c r="D454" s="48" t="str">
        <f>IF(ISBLANK('IP Rules'!H454),"",'IP Rules'!H454)</f>
        <v/>
      </c>
      <c r="E454" s="52" t="str">
        <f t="shared" si="747"/>
        <v/>
      </c>
      <c r="F454" s="52" t="str">
        <f t="shared" si="748"/>
        <v/>
      </c>
      <c r="G454" s="52" t="str">
        <f t="shared" si="749"/>
        <v/>
      </c>
      <c r="H454" s="52" t="str">
        <f t="shared" si="750"/>
        <v/>
      </c>
      <c r="I454" s="52" t="str">
        <f t="shared" si="751"/>
        <v/>
      </c>
      <c r="J454" s="52" t="str">
        <f t="shared" si="752"/>
        <v/>
      </c>
      <c r="K454" s="52" t="str">
        <f t="shared" si="753"/>
        <v/>
      </c>
      <c r="L454" s="52" t="str">
        <f t="shared" si="754"/>
        <v/>
      </c>
      <c r="M454" s="2"/>
      <c r="N454" s="52" t="str">
        <f t="shared" si="755"/>
        <v/>
      </c>
      <c r="O454" s="2"/>
      <c r="P454" s="103" t="str">
        <f>IF(UPPER('IP Rules'!H454)="ANY","",IF(LEN(TRIM('IP Rules'!J454))=0,"",'IP Rules'!J454))</f>
        <v/>
      </c>
      <c r="Q454" s="7" t="str">
        <f t="shared" si="756"/>
        <v/>
      </c>
      <c r="R454" s="109" t="str">
        <f t="shared" si="757"/>
        <v>MISSING</v>
      </c>
      <c r="S454" s="109" t="str">
        <f t="shared" si="758"/>
        <v>MISSING</v>
      </c>
      <c r="T454" s="109" t="str">
        <f t="shared" si="759"/>
        <v>MISSING</v>
      </c>
      <c r="U454" s="110" t="str">
        <f t="shared" si="760"/>
        <v>ERROR</v>
      </c>
      <c r="V454" s="111" t="str">
        <f t="shared" si="761"/>
        <v>ERROR</v>
      </c>
      <c r="W454" s="111" t="str">
        <f t="shared" si="762"/>
        <v>ERROR</v>
      </c>
      <c r="X454" s="111" t="str">
        <f t="shared" si="763"/>
        <v>ERROR</v>
      </c>
      <c r="Y454" s="109" t="str">
        <f t="shared" si="764"/>
        <v>ERROR</v>
      </c>
      <c r="Z454" s="110" t="str">
        <f t="shared" si="765"/>
        <v>ERROR</v>
      </c>
      <c r="AA454" s="109" t="str">
        <f t="shared" si="766"/>
        <v>ERROR</v>
      </c>
      <c r="AB454" s="109" t="str">
        <f t="shared" si="767"/>
        <v>ERROR</v>
      </c>
      <c r="AC454" s="109" t="str">
        <f t="shared" si="768"/>
        <v>ERROR</v>
      </c>
      <c r="AD454" s="109" t="str">
        <f t="shared" si="769"/>
        <v>ERROR</v>
      </c>
      <c r="AE454" s="110" t="str">
        <f t="shared" si="770"/>
        <v>ERROR</v>
      </c>
      <c r="AF454" s="7" t="str">
        <f t="shared" si="771"/>
        <v/>
      </c>
      <c r="AG454" s="104" t="str">
        <f t="shared" si="772"/>
        <v/>
      </c>
      <c r="AH454" s="104" t="str">
        <f t="shared" si="773"/>
        <v/>
      </c>
      <c r="AI454" s="104" t="str">
        <f t="shared" si="774"/>
        <v/>
      </c>
      <c r="AJ454" s="114" t="str">
        <f>IF(AND(Q454&lt;&gt;"ERROR",UPPER('IP Rules'!D454)="GLOBAL",UPPER(N454)="ANY"),"All_IPs","")</f>
        <v/>
      </c>
      <c r="AK454" s="114" t="str">
        <f>IF(AND(Q454&lt;&gt;"ERROR",UPPER('IP Rules'!D454)="NATIONAL",UPPER(N454)="ANY"),"GRP_ALL_CNSP_SUBNETS","")</f>
        <v/>
      </c>
      <c r="AL454" s="104" t="str">
        <f>IF(LEN(TRIM(D454))=0,"",IF(AND(Q454&lt;&gt;"ERROR",UPPER('IP Rules'!H454)&lt;&gt;"ANY"),AI454&amp;N454&amp;"_"&amp;AG454,""))</f>
        <v/>
      </c>
      <c r="AM454" s="109" t="str">
        <f t="shared" si="775"/>
        <v>FAILED CHECKS</v>
      </c>
      <c r="AN454" s="2"/>
      <c r="AO454" s="62" t="str">
        <f t="shared" si="742"/>
        <v/>
      </c>
      <c r="AP454" s="26"/>
      <c r="AQ454" s="62" t="str">
        <f t="shared" si="776"/>
        <v/>
      </c>
      <c r="AR454" s="26"/>
      <c r="AS454" s="6">
        <f>'IP Rules'!F454</f>
        <v>0</v>
      </c>
      <c r="AT454" s="2"/>
      <c r="AU454" s="6">
        <f t="shared" si="777"/>
        <v>444</v>
      </c>
      <c r="AV454" s="2"/>
      <c r="AW454" s="46" t="str">
        <f>IF(ISBLANK('IP Rules'!L454),"",'IP Rules'!L454)</f>
        <v/>
      </c>
      <c r="AX454" s="2"/>
      <c r="AY454" s="52" t="str">
        <f t="shared" si="778"/>
        <v/>
      </c>
      <c r="AZ454" s="52" t="str">
        <f t="shared" si="779"/>
        <v/>
      </c>
      <c r="BA454" s="52" t="str">
        <f t="shared" si="780"/>
        <v/>
      </c>
      <c r="BB454" s="52" t="str">
        <f t="shared" si="781"/>
        <v/>
      </c>
      <c r="BC454" s="52" t="str">
        <f t="shared" si="782"/>
        <v/>
      </c>
      <c r="BD454" s="52" t="str">
        <f t="shared" si="783"/>
        <v/>
      </c>
      <c r="BE454" s="52" t="str">
        <f t="shared" si="784"/>
        <v/>
      </c>
      <c r="BF454" s="52" t="str">
        <f t="shared" si="785"/>
        <v/>
      </c>
      <c r="BG454" s="52" t="str">
        <f t="shared" si="786"/>
        <v/>
      </c>
      <c r="BH454" s="2"/>
      <c r="BI454" s="103" t="str">
        <f>IF(ISBLANK('IP Rules'!N454),"",'IP Rules'!N454)</f>
        <v/>
      </c>
      <c r="BJ454" s="110" t="str">
        <f t="shared" si="835"/>
        <v/>
      </c>
      <c r="BK454" s="109" t="str">
        <f t="shared" si="836"/>
        <v>MISSING</v>
      </c>
      <c r="BL454" s="109" t="str">
        <f t="shared" si="837"/>
        <v>MISSING</v>
      </c>
      <c r="BM454" s="109" t="str">
        <f t="shared" si="838"/>
        <v>MISSING</v>
      </c>
      <c r="BN454" s="110" t="str">
        <f t="shared" si="839"/>
        <v>ERROR</v>
      </c>
      <c r="BO454" s="111" t="str">
        <f t="shared" si="840"/>
        <v>ERROR</v>
      </c>
      <c r="BP454" s="111" t="str">
        <f t="shared" si="841"/>
        <v>ERROR</v>
      </c>
      <c r="BQ454" s="111" t="str">
        <f t="shared" si="842"/>
        <v>ERROR</v>
      </c>
      <c r="BR454" s="109" t="str">
        <f t="shared" si="843"/>
        <v>ERROR</v>
      </c>
      <c r="BS454" s="110" t="str">
        <f t="shared" si="844"/>
        <v>ERROR</v>
      </c>
      <c r="BT454" s="109" t="str">
        <f t="shared" si="787"/>
        <v>ERROR</v>
      </c>
      <c r="BU454" s="109" t="str">
        <f t="shared" si="788"/>
        <v>ERROR</v>
      </c>
      <c r="BV454" s="109" t="str">
        <f t="shared" si="789"/>
        <v>ERROR</v>
      </c>
      <c r="BW454" s="109" t="str">
        <f t="shared" si="790"/>
        <v>ERROR</v>
      </c>
      <c r="BX454" s="110" t="str">
        <f t="shared" si="845"/>
        <v>ERROR</v>
      </c>
      <c r="BY454" s="110" t="str">
        <f t="shared" si="833"/>
        <v/>
      </c>
      <c r="BZ454" s="117" t="str">
        <f t="shared" si="791"/>
        <v>OK</v>
      </c>
      <c r="CA454" s="104" t="str">
        <f t="shared" si="846"/>
        <v/>
      </c>
      <c r="CB454" s="104" t="str">
        <f t="shared" si="847"/>
        <v/>
      </c>
      <c r="CC454" s="104" t="str">
        <f t="shared" si="848"/>
        <v/>
      </c>
      <c r="CD454" s="109" t="str">
        <f t="shared" si="792"/>
        <v>FAILED CHECKS</v>
      </c>
      <c r="CE454" s="22"/>
      <c r="CF454" s="116" t="str">
        <f t="shared" si="849"/>
        <v>ERROR</v>
      </c>
      <c r="CG454" s="116" t="str">
        <f t="shared" si="850"/>
        <v>-</v>
      </c>
      <c r="CH454" s="116" t="str">
        <f t="shared" si="851"/>
        <v>-</v>
      </c>
      <c r="CI454" s="116" t="str">
        <f t="shared" si="852"/>
        <v>-</v>
      </c>
      <c r="CJ454" s="116">
        <f t="shared" si="793"/>
        <v>0</v>
      </c>
      <c r="CK454" s="116">
        <f t="shared" si="794"/>
        <v>0</v>
      </c>
      <c r="CL454" s="116">
        <f t="shared" si="795"/>
        <v>0</v>
      </c>
      <c r="CM454" s="116">
        <f t="shared" si="796"/>
        <v>0</v>
      </c>
      <c r="CN454" s="116">
        <f t="shared" si="797"/>
        <v>0</v>
      </c>
      <c r="CO454" s="116">
        <f t="shared" si="798"/>
        <v>0</v>
      </c>
      <c r="CP454" s="116">
        <f t="shared" si="799"/>
        <v>0</v>
      </c>
      <c r="CQ454" s="116">
        <f t="shared" si="800"/>
        <v>0</v>
      </c>
      <c r="CR454" s="116">
        <f t="shared" si="801"/>
        <v>0</v>
      </c>
      <c r="CS454" s="116">
        <f t="shared" si="802"/>
        <v>0</v>
      </c>
      <c r="CT454" s="116">
        <f t="shared" si="803"/>
        <v>0</v>
      </c>
      <c r="CU454" s="116">
        <f t="shared" si="804"/>
        <v>0</v>
      </c>
      <c r="CV454" s="116">
        <f t="shared" si="805"/>
        <v>0</v>
      </c>
      <c r="CW454" s="116">
        <f t="shared" si="806"/>
        <v>0</v>
      </c>
      <c r="CX454" s="116">
        <f t="shared" si="807"/>
        <v>0</v>
      </c>
      <c r="CY454" s="116">
        <f t="shared" si="808"/>
        <v>0</v>
      </c>
      <c r="CZ454" s="116">
        <f t="shared" si="809"/>
        <v>0</v>
      </c>
      <c r="DA454" s="116">
        <f t="shared" si="810"/>
        <v>0</v>
      </c>
      <c r="DB454" s="116">
        <f t="shared" si="811"/>
        <v>0</v>
      </c>
      <c r="DC454" s="116">
        <f t="shared" si="812"/>
        <v>0</v>
      </c>
      <c r="DD454" s="116">
        <f t="shared" si="813"/>
        <v>0</v>
      </c>
      <c r="DE454" s="116">
        <f t="shared" si="814"/>
        <v>0</v>
      </c>
      <c r="DF454" s="116">
        <f t="shared" si="815"/>
        <v>0</v>
      </c>
      <c r="DG454" s="116">
        <f t="shared" si="816"/>
        <v>0</v>
      </c>
      <c r="DH454" s="116">
        <f t="shared" si="817"/>
        <v>0</v>
      </c>
      <c r="DI454" s="116">
        <f t="shared" si="818"/>
        <v>0</v>
      </c>
      <c r="DJ454" s="116">
        <f t="shared" si="819"/>
        <v>0</v>
      </c>
      <c r="DK454" s="116">
        <f t="shared" si="820"/>
        <v>0</v>
      </c>
      <c r="DL454" s="116">
        <f t="shared" si="821"/>
        <v>0</v>
      </c>
      <c r="DM454" s="116">
        <f t="shared" si="822"/>
        <v>0</v>
      </c>
      <c r="DN454" s="116">
        <f t="shared" si="823"/>
        <v>0</v>
      </c>
      <c r="DO454" s="116">
        <f t="shared" si="824"/>
        <v>0</v>
      </c>
      <c r="DP454" s="116">
        <f t="shared" si="825"/>
        <v>0</v>
      </c>
      <c r="DQ454" s="116">
        <f t="shared" si="826"/>
        <v>0</v>
      </c>
      <c r="DR454" s="116">
        <f t="shared" si="827"/>
        <v>0</v>
      </c>
      <c r="DS454" s="116">
        <f t="shared" si="828"/>
        <v>0</v>
      </c>
      <c r="DT454" s="116">
        <f t="shared" si="834"/>
        <v>0</v>
      </c>
      <c r="DU454" s="116">
        <f t="shared" si="829"/>
        <v>0</v>
      </c>
      <c r="DV454" s="116">
        <f t="shared" si="853"/>
        <v>0</v>
      </c>
      <c r="DW454" s="116">
        <f t="shared" si="854"/>
        <v>0</v>
      </c>
      <c r="DX454" s="114" t="b">
        <f t="shared" si="743"/>
        <v>0</v>
      </c>
      <c r="DY454" s="116" t="str">
        <f t="shared" si="830"/>
        <v>FAILED CHECKS</v>
      </c>
      <c r="DZ454" s="2"/>
      <c r="EA454" s="105" t="str">
        <f t="shared" si="744"/>
        <v/>
      </c>
      <c r="EB454" s="2"/>
      <c r="EC454" s="105" t="str">
        <f t="shared" si="745"/>
        <v/>
      </c>
      <c r="ED454" s="2"/>
      <c r="EE454" s="105" t="str">
        <f t="shared" si="746"/>
        <v/>
      </c>
      <c r="EF454" s="2"/>
      <c r="EG454" s="6">
        <f t="shared" si="832"/>
        <v>444</v>
      </c>
      <c r="EH454" s="2"/>
      <c r="EI454" s="29" t="str">
        <f>IF(ISBLANK('IP Rules'!P454),"",'IP Rules'!P454)</f>
        <v/>
      </c>
      <c r="EJ454" s="2"/>
      <c r="EK454" s="29" t="str">
        <f>IF(ISBLANK('IP Rules'!R454),"",'IP Rules'!R454)</f>
        <v/>
      </c>
      <c r="EL454" s="2"/>
      <c r="EM454" s="29" t="str">
        <f>IF(ISBLANK('IP Rules'!T454),"",'IP Rules'!T454)</f>
        <v/>
      </c>
      <c r="EN454" s="2"/>
      <c r="EO454" s="7" t="str">
        <f t="shared" si="855"/>
        <v>NO</v>
      </c>
      <c r="EP454" s="7" t="str">
        <f t="shared" si="856"/>
        <v>NO</v>
      </c>
      <c r="EQ454" s="7" t="str">
        <f t="shared" si="857"/>
        <v/>
      </c>
      <c r="ER454" s="7" t="str">
        <f t="shared" si="858"/>
        <v/>
      </c>
      <c r="ES454" s="7" t="str">
        <f>IF(AND(ISNUMBER('IP Rules'!R454),'IP Rules'!R454&gt;=0,'IP Rules'!R454&lt;=65535),"GOOD","BAD")</f>
        <v>BAD</v>
      </c>
      <c r="ET454" s="7" t="str">
        <f>IF(OR(AND(ISNUMBER('IP Rules'!T454),'IP Rules'!T454&gt;=1,'IP Rules'!T454&lt;=65535,'IP Rules'!R454&lt;'IP Rules'!T454),'IP Rules'!T454=""),"GOOD","BAD")</f>
        <v>GOOD</v>
      </c>
      <c r="EU454" s="9" t="str">
        <f t="shared" si="859"/>
        <v/>
      </c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</row>
    <row r="455" spans="1:211" ht="15.75" thickBot="1">
      <c r="A455" s="2"/>
      <c r="B455" s="6">
        <f t="shared" si="831"/>
        <v>445</v>
      </c>
      <c r="C455" s="2"/>
      <c r="D455" s="48" t="str">
        <f>IF(ISBLANK('IP Rules'!H455),"",'IP Rules'!H455)</f>
        <v/>
      </c>
      <c r="E455" s="52" t="str">
        <f t="shared" si="747"/>
        <v/>
      </c>
      <c r="F455" s="52" t="str">
        <f t="shared" si="748"/>
        <v/>
      </c>
      <c r="G455" s="52" t="str">
        <f t="shared" si="749"/>
        <v/>
      </c>
      <c r="H455" s="52" t="str">
        <f t="shared" si="750"/>
        <v/>
      </c>
      <c r="I455" s="52" t="str">
        <f t="shared" si="751"/>
        <v/>
      </c>
      <c r="J455" s="52" t="str">
        <f t="shared" si="752"/>
        <v/>
      </c>
      <c r="K455" s="52" t="str">
        <f t="shared" si="753"/>
        <v/>
      </c>
      <c r="L455" s="52" t="str">
        <f t="shared" si="754"/>
        <v/>
      </c>
      <c r="M455" s="2"/>
      <c r="N455" s="52" t="str">
        <f t="shared" si="755"/>
        <v/>
      </c>
      <c r="O455" s="2"/>
      <c r="P455" s="103" t="str">
        <f>IF(UPPER('IP Rules'!H455)="ANY","",IF(LEN(TRIM('IP Rules'!J455))=0,"",'IP Rules'!J455))</f>
        <v/>
      </c>
      <c r="Q455" s="7" t="str">
        <f t="shared" si="756"/>
        <v/>
      </c>
      <c r="R455" s="109" t="str">
        <f t="shared" si="757"/>
        <v>MISSING</v>
      </c>
      <c r="S455" s="109" t="str">
        <f t="shared" si="758"/>
        <v>MISSING</v>
      </c>
      <c r="T455" s="109" t="str">
        <f t="shared" si="759"/>
        <v>MISSING</v>
      </c>
      <c r="U455" s="110" t="str">
        <f t="shared" si="760"/>
        <v>ERROR</v>
      </c>
      <c r="V455" s="111" t="str">
        <f t="shared" si="761"/>
        <v>ERROR</v>
      </c>
      <c r="W455" s="111" t="str">
        <f t="shared" si="762"/>
        <v>ERROR</v>
      </c>
      <c r="X455" s="111" t="str">
        <f t="shared" si="763"/>
        <v>ERROR</v>
      </c>
      <c r="Y455" s="109" t="str">
        <f t="shared" si="764"/>
        <v>ERROR</v>
      </c>
      <c r="Z455" s="110" t="str">
        <f t="shared" si="765"/>
        <v>ERROR</v>
      </c>
      <c r="AA455" s="109" t="str">
        <f t="shared" si="766"/>
        <v>ERROR</v>
      </c>
      <c r="AB455" s="109" t="str">
        <f t="shared" si="767"/>
        <v>ERROR</v>
      </c>
      <c r="AC455" s="109" t="str">
        <f t="shared" si="768"/>
        <v>ERROR</v>
      </c>
      <c r="AD455" s="109" t="str">
        <f t="shared" si="769"/>
        <v>ERROR</v>
      </c>
      <c r="AE455" s="110" t="str">
        <f t="shared" si="770"/>
        <v>ERROR</v>
      </c>
      <c r="AF455" s="7" t="str">
        <f t="shared" si="771"/>
        <v/>
      </c>
      <c r="AG455" s="104" t="str">
        <f t="shared" si="772"/>
        <v/>
      </c>
      <c r="AH455" s="104" t="str">
        <f t="shared" si="773"/>
        <v/>
      </c>
      <c r="AI455" s="104" t="str">
        <f t="shared" si="774"/>
        <v/>
      </c>
      <c r="AJ455" s="114" t="str">
        <f>IF(AND(Q455&lt;&gt;"ERROR",UPPER('IP Rules'!D455)="GLOBAL",UPPER(N455)="ANY"),"All_IPs","")</f>
        <v/>
      </c>
      <c r="AK455" s="114" t="str">
        <f>IF(AND(Q455&lt;&gt;"ERROR",UPPER('IP Rules'!D455)="NATIONAL",UPPER(N455)="ANY"),"GRP_ALL_CNSP_SUBNETS","")</f>
        <v/>
      </c>
      <c r="AL455" s="104" t="str">
        <f>IF(LEN(TRIM(D455))=0,"",IF(AND(Q455&lt;&gt;"ERROR",UPPER('IP Rules'!H455)&lt;&gt;"ANY"),AI455&amp;N455&amp;"_"&amp;AG455,""))</f>
        <v/>
      </c>
      <c r="AM455" s="109" t="str">
        <f t="shared" si="775"/>
        <v>FAILED CHECKS</v>
      </c>
      <c r="AN455" s="2"/>
      <c r="AO455" s="62" t="str">
        <f t="shared" si="742"/>
        <v/>
      </c>
      <c r="AP455" s="26"/>
      <c r="AQ455" s="62" t="str">
        <f t="shared" si="776"/>
        <v/>
      </c>
      <c r="AR455" s="26"/>
      <c r="AS455" s="6">
        <f>'IP Rules'!F455</f>
        <v>0</v>
      </c>
      <c r="AT455" s="2"/>
      <c r="AU455" s="6">
        <f t="shared" si="777"/>
        <v>445</v>
      </c>
      <c r="AV455" s="2"/>
      <c r="AW455" s="46" t="str">
        <f>IF(ISBLANK('IP Rules'!L455),"",'IP Rules'!L455)</f>
        <v/>
      </c>
      <c r="AX455" s="2"/>
      <c r="AY455" s="52" t="str">
        <f t="shared" si="778"/>
        <v/>
      </c>
      <c r="AZ455" s="52" t="str">
        <f t="shared" si="779"/>
        <v/>
      </c>
      <c r="BA455" s="52" t="str">
        <f t="shared" si="780"/>
        <v/>
      </c>
      <c r="BB455" s="52" t="str">
        <f t="shared" si="781"/>
        <v/>
      </c>
      <c r="BC455" s="52" t="str">
        <f t="shared" si="782"/>
        <v/>
      </c>
      <c r="BD455" s="52" t="str">
        <f t="shared" si="783"/>
        <v/>
      </c>
      <c r="BE455" s="52" t="str">
        <f t="shared" si="784"/>
        <v/>
      </c>
      <c r="BF455" s="52" t="str">
        <f t="shared" si="785"/>
        <v/>
      </c>
      <c r="BG455" s="52" t="str">
        <f t="shared" si="786"/>
        <v/>
      </c>
      <c r="BH455" s="2"/>
      <c r="BI455" s="103" t="str">
        <f>IF(ISBLANK('IP Rules'!N455),"",'IP Rules'!N455)</f>
        <v/>
      </c>
      <c r="BJ455" s="110" t="str">
        <f t="shared" si="835"/>
        <v/>
      </c>
      <c r="BK455" s="109" t="str">
        <f t="shared" si="836"/>
        <v>MISSING</v>
      </c>
      <c r="BL455" s="109" t="str">
        <f t="shared" si="837"/>
        <v>MISSING</v>
      </c>
      <c r="BM455" s="109" t="str">
        <f t="shared" si="838"/>
        <v>MISSING</v>
      </c>
      <c r="BN455" s="110" t="str">
        <f t="shared" si="839"/>
        <v>ERROR</v>
      </c>
      <c r="BO455" s="111" t="str">
        <f t="shared" si="840"/>
        <v>ERROR</v>
      </c>
      <c r="BP455" s="111" t="str">
        <f t="shared" si="841"/>
        <v>ERROR</v>
      </c>
      <c r="BQ455" s="111" t="str">
        <f t="shared" si="842"/>
        <v>ERROR</v>
      </c>
      <c r="BR455" s="109" t="str">
        <f t="shared" si="843"/>
        <v>ERROR</v>
      </c>
      <c r="BS455" s="110" t="str">
        <f t="shared" si="844"/>
        <v>ERROR</v>
      </c>
      <c r="BT455" s="109" t="str">
        <f t="shared" si="787"/>
        <v>ERROR</v>
      </c>
      <c r="BU455" s="109" t="str">
        <f t="shared" si="788"/>
        <v>ERROR</v>
      </c>
      <c r="BV455" s="109" t="str">
        <f t="shared" si="789"/>
        <v>ERROR</v>
      </c>
      <c r="BW455" s="109" t="str">
        <f t="shared" si="790"/>
        <v>ERROR</v>
      </c>
      <c r="BX455" s="110" t="str">
        <f t="shared" si="845"/>
        <v>ERROR</v>
      </c>
      <c r="BY455" s="110" t="str">
        <f t="shared" si="833"/>
        <v/>
      </c>
      <c r="BZ455" s="117" t="str">
        <f t="shared" si="791"/>
        <v>OK</v>
      </c>
      <c r="CA455" s="104" t="str">
        <f t="shared" si="846"/>
        <v/>
      </c>
      <c r="CB455" s="104" t="str">
        <f t="shared" si="847"/>
        <v/>
      </c>
      <c r="CC455" s="104" t="str">
        <f t="shared" si="848"/>
        <v/>
      </c>
      <c r="CD455" s="109" t="str">
        <f t="shared" si="792"/>
        <v>FAILED CHECKS</v>
      </c>
      <c r="CE455" s="22"/>
      <c r="CF455" s="116" t="str">
        <f t="shared" si="849"/>
        <v>ERROR</v>
      </c>
      <c r="CG455" s="116" t="str">
        <f t="shared" si="850"/>
        <v>-</v>
      </c>
      <c r="CH455" s="116" t="str">
        <f t="shared" si="851"/>
        <v>-</v>
      </c>
      <c r="CI455" s="116" t="str">
        <f t="shared" si="852"/>
        <v>-</v>
      </c>
      <c r="CJ455" s="116">
        <f t="shared" si="793"/>
        <v>0</v>
      </c>
      <c r="CK455" s="116">
        <f t="shared" si="794"/>
        <v>0</v>
      </c>
      <c r="CL455" s="116">
        <f t="shared" si="795"/>
        <v>0</v>
      </c>
      <c r="CM455" s="116">
        <f t="shared" si="796"/>
        <v>0</v>
      </c>
      <c r="CN455" s="116">
        <f t="shared" si="797"/>
        <v>0</v>
      </c>
      <c r="CO455" s="116">
        <f t="shared" si="798"/>
        <v>0</v>
      </c>
      <c r="CP455" s="116">
        <f t="shared" si="799"/>
        <v>0</v>
      </c>
      <c r="CQ455" s="116">
        <f t="shared" si="800"/>
        <v>0</v>
      </c>
      <c r="CR455" s="116">
        <f t="shared" si="801"/>
        <v>0</v>
      </c>
      <c r="CS455" s="116">
        <f t="shared" si="802"/>
        <v>0</v>
      </c>
      <c r="CT455" s="116">
        <f t="shared" si="803"/>
        <v>0</v>
      </c>
      <c r="CU455" s="116">
        <f t="shared" si="804"/>
        <v>0</v>
      </c>
      <c r="CV455" s="116">
        <f t="shared" si="805"/>
        <v>0</v>
      </c>
      <c r="CW455" s="116">
        <f t="shared" si="806"/>
        <v>0</v>
      </c>
      <c r="CX455" s="116">
        <f t="shared" si="807"/>
        <v>0</v>
      </c>
      <c r="CY455" s="116">
        <f t="shared" si="808"/>
        <v>0</v>
      </c>
      <c r="CZ455" s="116">
        <f t="shared" si="809"/>
        <v>0</v>
      </c>
      <c r="DA455" s="116">
        <f t="shared" si="810"/>
        <v>0</v>
      </c>
      <c r="DB455" s="116">
        <f t="shared" si="811"/>
        <v>0</v>
      </c>
      <c r="DC455" s="116">
        <f t="shared" si="812"/>
        <v>0</v>
      </c>
      <c r="DD455" s="116">
        <f t="shared" si="813"/>
        <v>0</v>
      </c>
      <c r="DE455" s="116">
        <f t="shared" si="814"/>
        <v>0</v>
      </c>
      <c r="DF455" s="116">
        <f t="shared" si="815"/>
        <v>0</v>
      </c>
      <c r="DG455" s="116">
        <f t="shared" si="816"/>
        <v>0</v>
      </c>
      <c r="DH455" s="116">
        <f t="shared" si="817"/>
        <v>0</v>
      </c>
      <c r="DI455" s="116">
        <f t="shared" si="818"/>
        <v>0</v>
      </c>
      <c r="DJ455" s="116">
        <f t="shared" si="819"/>
        <v>0</v>
      </c>
      <c r="DK455" s="116">
        <f t="shared" si="820"/>
        <v>0</v>
      </c>
      <c r="DL455" s="116">
        <f t="shared" si="821"/>
        <v>0</v>
      </c>
      <c r="DM455" s="116">
        <f t="shared" si="822"/>
        <v>0</v>
      </c>
      <c r="DN455" s="116">
        <f t="shared" si="823"/>
        <v>0</v>
      </c>
      <c r="DO455" s="116">
        <f t="shared" si="824"/>
        <v>0</v>
      </c>
      <c r="DP455" s="116">
        <f t="shared" si="825"/>
        <v>0</v>
      </c>
      <c r="DQ455" s="116">
        <f t="shared" si="826"/>
        <v>0</v>
      </c>
      <c r="DR455" s="116">
        <f t="shared" si="827"/>
        <v>0</v>
      </c>
      <c r="DS455" s="116">
        <f t="shared" si="828"/>
        <v>0</v>
      </c>
      <c r="DT455" s="116">
        <f t="shared" si="834"/>
        <v>0</v>
      </c>
      <c r="DU455" s="116">
        <f t="shared" si="829"/>
        <v>0</v>
      </c>
      <c r="DV455" s="116">
        <f t="shared" si="853"/>
        <v>0</v>
      </c>
      <c r="DW455" s="116">
        <f t="shared" si="854"/>
        <v>0</v>
      </c>
      <c r="DX455" s="114" t="b">
        <f t="shared" si="743"/>
        <v>0</v>
      </c>
      <c r="DY455" s="116" t="str">
        <f t="shared" si="830"/>
        <v>FAILED CHECKS</v>
      </c>
      <c r="DZ455" s="2"/>
      <c r="EA455" s="105" t="str">
        <f t="shared" si="744"/>
        <v/>
      </c>
      <c r="EB455" s="2"/>
      <c r="EC455" s="105" t="str">
        <f t="shared" si="745"/>
        <v/>
      </c>
      <c r="ED455" s="2"/>
      <c r="EE455" s="105" t="str">
        <f t="shared" si="746"/>
        <v/>
      </c>
      <c r="EF455" s="2"/>
      <c r="EG455" s="6">
        <f t="shared" si="832"/>
        <v>445</v>
      </c>
      <c r="EH455" s="2"/>
      <c r="EI455" s="29" t="str">
        <f>IF(ISBLANK('IP Rules'!P455),"",'IP Rules'!P455)</f>
        <v/>
      </c>
      <c r="EJ455" s="2"/>
      <c r="EK455" s="29" t="str">
        <f>IF(ISBLANK('IP Rules'!R455),"",'IP Rules'!R455)</f>
        <v/>
      </c>
      <c r="EL455" s="2"/>
      <c r="EM455" s="29" t="str">
        <f>IF(ISBLANK('IP Rules'!T455),"",'IP Rules'!T455)</f>
        <v/>
      </c>
      <c r="EN455" s="2"/>
      <c r="EO455" s="7" t="str">
        <f t="shared" si="855"/>
        <v>NO</v>
      </c>
      <c r="EP455" s="7" t="str">
        <f t="shared" si="856"/>
        <v>NO</v>
      </c>
      <c r="EQ455" s="7" t="str">
        <f t="shared" si="857"/>
        <v/>
      </c>
      <c r="ER455" s="7" t="str">
        <f t="shared" si="858"/>
        <v/>
      </c>
      <c r="ES455" s="7" t="str">
        <f>IF(AND(ISNUMBER('IP Rules'!R455),'IP Rules'!R455&gt;=0,'IP Rules'!R455&lt;=65535),"GOOD","BAD")</f>
        <v>BAD</v>
      </c>
      <c r="ET455" s="7" t="str">
        <f>IF(OR(AND(ISNUMBER('IP Rules'!T455),'IP Rules'!T455&gt;=1,'IP Rules'!T455&lt;=65535,'IP Rules'!R455&lt;'IP Rules'!T455),'IP Rules'!T455=""),"GOOD","BAD")</f>
        <v>GOOD</v>
      </c>
      <c r="EU455" s="9" t="str">
        <f t="shared" si="859"/>
        <v/>
      </c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</row>
    <row r="456" spans="1:211" ht="15.75" thickBot="1">
      <c r="A456" s="2"/>
      <c r="B456" s="6">
        <f t="shared" si="831"/>
        <v>446</v>
      </c>
      <c r="C456" s="2"/>
      <c r="D456" s="48" t="str">
        <f>IF(ISBLANK('IP Rules'!H456),"",'IP Rules'!H456)</f>
        <v/>
      </c>
      <c r="E456" s="52" t="str">
        <f t="shared" si="747"/>
        <v/>
      </c>
      <c r="F456" s="52" t="str">
        <f t="shared" si="748"/>
        <v/>
      </c>
      <c r="G456" s="52" t="str">
        <f t="shared" si="749"/>
        <v/>
      </c>
      <c r="H456" s="52" t="str">
        <f t="shared" si="750"/>
        <v/>
      </c>
      <c r="I456" s="52" t="str">
        <f t="shared" si="751"/>
        <v/>
      </c>
      <c r="J456" s="52" t="str">
        <f t="shared" si="752"/>
        <v/>
      </c>
      <c r="K456" s="52" t="str">
        <f t="shared" si="753"/>
        <v/>
      </c>
      <c r="L456" s="52" t="str">
        <f t="shared" si="754"/>
        <v/>
      </c>
      <c r="M456" s="2"/>
      <c r="N456" s="52" t="str">
        <f t="shared" si="755"/>
        <v/>
      </c>
      <c r="O456" s="2"/>
      <c r="P456" s="103" t="str">
        <f>IF(UPPER('IP Rules'!H456)="ANY","",IF(LEN(TRIM('IP Rules'!J456))=0,"",'IP Rules'!J456))</f>
        <v/>
      </c>
      <c r="Q456" s="7" t="str">
        <f t="shared" si="756"/>
        <v/>
      </c>
      <c r="R456" s="109" t="str">
        <f t="shared" si="757"/>
        <v>MISSING</v>
      </c>
      <c r="S456" s="109" t="str">
        <f t="shared" si="758"/>
        <v>MISSING</v>
      </c>
      <c r="T456" s="109" t="str">
        <f t="shared" si="759"/>
        <v>MISSING</v>
      </c>
      <c r="U456" s="110" t="str">
        <f t="shared" si="760"/>
        <v>ERROR</v>
      </c>
      <c r="V456" s="111" t="str">
        <f t="shared" si="761"/>
        <v>ERROR</v>
      </c>
      <c r="W456" s="111" t="str">
        <f t="shared" si="762"/>
        <v>ERROR</v>
      </c>
      <c r="X456" s="111" t="str">
        <f t="shared" si="763"/>
        <v>ERROR</v>
      </c>
      <c r="Y456" s="109" t="str">
        <f t="shared" si="764"/>
        <v>ERROR</v>
      </c>
      <c r="Z456" s="110" t="str">
        <f t="shared" si="765"/>
        <v>ERROR</v>
      </c>
      <c r="AA456" s="109" t="str">
        <f t="shared" si="766"/>
        <v>ERROR</v>
      </c>
      <c r="AB456" s="109" t="str">
        <f t="shared" si="767"/>
        <v>ERROR</v>
      </c>
      <c r="AC456" s="109" t="str">
        <f t="shared" si="768"/>
        <v>ERROR</v>
      </c>
      <c r="AD456" s="109" t="str">
        <f t="shared" si="769"/>
        <v>ERROR</v>
      </c>
      <c r="AE456" s="110" t="str">
        <f t="shared" si="770"/>
        <v>ERROR</v>
      </c>
      <c r="AF456" s="7" t="str">
        <f t="shared" si="771"/>
        <v/>
      </c>
      <c r="AG456" s="104" t="str">
        <f t="shared" si="772"/>
        <v/>
      </c>
      <c r="AH456" s="104" t="str">
        <f t="shared" si="773"/>
        <v/>
      </c>
      <c r="AI456" s="104" t="str">
        <f t="shared" si="774"/>
        <v/>
      </c>
      <c r="AJ456" s="114" t="str">
        <f>IF(AND(Q456&lt;&gt;"ERROR",UPPER('IP Rules'!D456)="GLOBAL",UPPER(N456)="ANY"),"All_IPs","")</f>
        <v/>
      </c>
      <c r="AK456" s="114" t="str">
        <f>IF(AND(Q456&lt;&gt;"ERROR",UPPER('IP Rules'!D456)="NATIONAL",UPPER(N456)="ANY"),"GRP_ALL_CNSP_SUBNETS","")</f>
        <v/>
      </c>
      <c r="AL456" s="104" t="str">
        <f>IF(LEN(TRIM(D456))=0,"",IF(AND(Q456&lt;&gt;"ERROR",UPPER('IP Rules'!H456)&lt;&gt;"ANY"),AI456&amp;N456&amp;"_"&amp;AG456,""))</f>
        <v/>
      </c>
      <c r="AM456" s="109" t="str">
        <f t="shared" si="775"/>
        <v>FAILED CHECKS</v>
      </c>
      <c r="AN456" s="2"/>
      <c r="AO456" s="62" t="str">
        <f t="shared" si="742"/>
        <v/>
      </c>
      <c r="AP456" s="26"/>
      <c r="AQ456" s="62" t="str">
        <f t="shared" si="776"/>
        <v/>
      </c>
      <c r="AR456" s="26"/>
      <c r="AS456" s="6">
        <f>'IP Rules'!F456</f>
        <v>0</v>
      </c>
      <c r="AT456" s="2"/>
      <c r="AU456" s="6">
        <f t="shared" si="777"/>
        <v>446</v>
      </c>
      <c r="AV456" s="2"/>
      <c r="AW456" s="46" t="str">
        <f>IF(ISBLANK('IP Rules'!L456),"",'IP Rules'!L456)</f>
        <v/>
      </c>
      <c r="AX456" s="2"/>
      <c r="AY456" s="52" t="str">
        <f t="shared" si="778"/>
        <v/>
      </c>
      <c r="AZ456" s="52" t="str">
        <f t="shared" si="779"/>
        <v/>
      </c>
      <c r="BA456" s="52" t="str">
        <f t="shared" si="780"/>
        <v/>
      </c>
      <c r="BB456" s="52" t="str">
        <f t="shared" si="781"/>
        <v/>
      </c>
      <c r="BC456" s="52" t="str">
        <f t="shared" si="782"/>
        <v/>
      </c>
      <c r="BD456" s="52" t="str">
        <f t="shared" si="783"/>
        <v/>
      </c>
      <c r="BE456" s="52" t="str">
        <f t="shared" si="784"/>
        <v/>
      </c>
      <c r="BF456" s="52" t="str">
        <f t="shared" si="785"/>
        <v/>
      </c>
      <c r="BG456" s="52" t="str">
        <f t="shared" si="786"/>
        <v/>
      </c>
      <c r="BH456" s="2"/>
      <c r="BI456" s="103" t="str">
        <f>IF(ISBLANK('IP Rules'!N456),"",'IP Rules'!N456)</f>
        <v/>
      </c>
      <c r="BJ456" s="110" t="str">
        <f t="shared" si="835"/>
        <v/>
      </c>
      <c r="BK456" s="109" t="str">
        <f t="shared" si="836"/>
        <v>MISSING</v>
      </c>
      <c r="BL456" s="109" t="str">
        <f t="shared" si="837"/>
        <v>MISSING</v>
      </c>
      <c r="BM456" s="109" t="str">
        <f t="shared" si="838"/>
        <v>MISSING</v>
      </c>
      <c r="BN456" s="110" t="str">
        <f t="shared" si="839"/>
        <v>ERROR</v>
      </c>
      <c r="BO456" s="111" t="str">
        <f t="shared" si="840"/>
        <v>ERROR</v>
      </c>
      <c r="BP456" s="111" t="str">
        <f t="shared" si="841"/>
        <v>ERROR</v>
      </c>
      <c r="BQ456" s="111" t="str">
        <f t="shared" si="842"/>
        <v>ERROR</v>
      </c>
      <c r="BR456" s="109" t="str">
        <f t="shared" si="843"/>
        <v>ERROR</v>
      </c>
      <c r="BS456" s="110" t="str">
        <f t="shared" si="844"/>
        <v>ERROR</v>
      </c>
      <c r="BT456" s="109" t="str">
        <f t="shared" si="787"/>
        <v>ERROR</v>
      </c>
      <c r="BU456" s="109" t="str">
        <f t="shared" si="788"/>
        <v>ERROR</v>
      </c>
      <c r="BV456" s="109" t="str">
        <f t="shared" si="789"/>
        <v>ERROR</v>
      </c>
      <c r="BW456" s="109" t="str">
        <f t="shared" si="790"/>
        <v>ERROR</v>
      </c>
      <c r="BX456" s="110" t="str">
        <f t="shared" si="845"/>
        <v>ERROR</v>
      </c>
      <c r="BY456" s="110" t="str">
        <f t="shared" si="833"/>
        <v/>
      </c>
      <c r="BZ456" s="117" t="str">
        <f t="shared" si="791"/>
        <v>OK</v>
      </c>
      <c r="CA456" s="104" t="str">
        <f t="shared" si="846"/>
        <v/>
      </c>
      <c r="CB456" s="104" t="str">
        <f t="shared" si="847"/>
        <v/>
      </c>
      <c r="CC456" s="104" t="str">
        <f t="shared" si="848"/>
        <v/>
      </c>
      <c r="CD456" s="109" t="str">
        <f t="shared" si="792"/>
        <v>FAILED CHECKS</v>
      </c>
      <c r="CE456" s="22"/>
      <c r="CF456" s="116" t="str">
        <f t="shared" si="849"/>
        <v>ERROR</v>
      </c>
      <c r="CG456" s="116" t="str">
        <f t="shared" si="850"/>
        <v>-</v>
      </c>
      <c r="CH456" s="116" t="str">
        <f t="shared" si="851"/>
        <v>-</v>
      </c>
      <c r="CI456" s="116" t="str">
        <f t="shared" si="852"/>
        <v>-</v>
      </c>
      <c r="CJ456" s="116">
        <f t="shared" si="793"/>
        <v>0</v>
      </c>
      <c r="CK456" s="116">
        <f t="shared" si="794"/>
        <v>0</v>
      </c>
      <c r="CL456" s="116">
        <f t="shared" si="795"/>
        <v>0</v>
      </c>
      <c r="CM456" s="116">
        <f t="shared" si="796"/>
        <v>0</v>
      </c>
      <c r="CN456" s="116">
        <f t="shared" si="797"/>
        <v>0</v>
      </c>
      <c r="CO456" s="116">
        <f t="shared" si="798"/>
        <v>0</v>
      </c>
      <c r="CP456" s="116">
        <f t="shared" si="799"/>
        <v>0</v>
      </c>
      <c r="CQ456" s="116">
        <f t="shared" si="800"/>
        <v>0</v>
      </c>
      <c r="CR456" s="116">
        <f t="shared" si="801"/>
        <v>0</v>
      </c>
      <c r="CS456" s="116">
        <f t="shared" si="802"/>
        <v>0</v>
      </c>
      <c r="CT456" s="116">
        <f t="shared" si="803"/>
        <v>0</v>
      </c>
      <c r="CU456" s="116">
        <f t="shared" si="804"/>
        <v>0</v>
      </c>
      <c r="CV456" s="116">
        <f t="shared" si="805"/>
        <v>0</v>
      </c>
      <c r="CW456" s="116">
        <f t="shared" si="806"/>
        <v>0</v>
      </c>
      <c r="CX456" s="116">
        <f t="shared" si="807"/>
        <v>0</v>
      </c>
      <c r="CY456" s="116">
        <f t="shared" si="808"/>
        <v>0</v>
      </c>
      <c r="CZ456" s="116">
        <f t="shared" si="809"/>
        <v>0</v>
      </c>
      <c r="DA456" s="116">
        <f t="shared" si="810"/>
        <v>0</v>
      </c>
      <c r="DB456" s="116">
        <f t="shared" si="811"/>
        <v>0</v>
      </c>
      <c r="DC456" s="116">
        <f t="shared" si="812"/>
        <v>0</v>
      </c>
      <c r="DD456" s="116">
        <f t="shared" si="813"/>
        <v>0</v>
      </c>
      <c r="DE456" s="116">
        <f t="shared" si="814"/>
        <v>0</v>
      </c>
      <c r="DF456" s="116">
        <f t="shared" si="815"/>
        <v>0</v>
      </c>
      <c r="DG456" s="116">
        <f t="shared" si="816"/>
        <v>0</v>
      </c>
      <c r="DH456" s="116">
        <f t="shared" si="817"/>
        <v>0</v>
      </c>
      <c r="DI456" s="116">
        <f t="shared" si="818"/>
        <v>0</v>
      </c>
      <c r="DJ456" s="116">
        <f t="shared" si="819"/>
        <v>0</v>
      </c>
      <c r="DK456" s="116">
        <f t="shared" si="820"/>
        <v>0</v>
      </c>
      <c r="DL456" s="116">
        <f t="shared" si="821"/>
        <v>0</v>
      </c>
      <c r="DM456" s="116">
        <f t="shared" si="822"/>
        <v>0</v>
      </c>
      <c r="DN456" s="116">
        <f t="shared" si="823"/>
        <v>0</v>
      </c>
      <c r="DO456" s="116">
        <f t="shared" si="824"/>
        <v>0</v>
      </c>
      <c r="DP456" s="116">
        <f t="shared" si="825"/>
        <v>0</v>
      </c>
      <c r="DQ456" s="116">
        <f t="shared" si="826"/>
        <v>0</v>
      </c>
      <c r="DR456" s="116">
        <f t="shared" si="827"/>
        <v>0</v>
      </c>
      <c r="DS456" s="116">
        <f t="shared" si="828"/>
        <v>0</v>
      </c>
      <c r="DT456" s="116">
        <f t="shared" si="834"/>
        <v>0</v>
      </c>
      <c r="DU456" s="116">
        <f t="shared" si="829"/>
        <v>0</v>
      </c>
      <c r="DV456" s="116">
        <f t="shared" si="853"/>
        <v>0</v>
      </c>
      <c r="DW456" s="116">
        <f t="shared" si="854"/>
        <v>0</v>
      </c>
      <c r="DX456" s="114" t="b">
        <f t="shared" si="743"/>
        <v>0</v>
      </c>
      <c r="DY456" s="116" t="str">
        <f t="shared" si="830"/>
        <v>FAILED CHECKS</v>
      </c>
      <c r="DZ456" s="2"/>
      <c r="EA456" s="105" t="str">
        <f t="shared" si="744"/>
        <v/>
      </c>
      <c r="EB456" s="2"/>
      <c r="EC456" s="105" t="str">
        <f t="shared" si="745"/>
        <v/>
      </c>
      <c r="ED456" s="2"/>
      <c r="EE456" s="105" t="str">
        <f t="shared" si="746"/>
        <v/>
      </c>
      <c r="EF456" s="2"/>
      <c r="EG456" s="6">
        <f t="shared" si="832"/>
        <v>446</v>
      </c>
      <c r="EH456" s="2"/>
      <c r="EI456" s="29" t="str">
        <f>IF(ISBLANK('IP Rules'!P456),"",'IP Rules'!P456)</f>
        <v/>
      </c>
      <c r="EJ456" s="2"/>
      <c r="EK456" s="29" t="str">
        <f>IF(ISBLANK('IP Rules'!R456),"",'IP Rules'!R456)</f>
        <v/>
      </c>
      <c r="EL456" s="2"/>
      <c r="EM456" s="29" t="str">
        <f>IF(ISBLANK('IP Rules'!T456),"",'IP Rules'!T456)</f>
        <v/>
      </c>
      <c r="EN456" s="2"/>
      <c r="EO456" s="7" t="str">
        <f t="shared" si="855"/>
        <v>NO</v>
      </c>
      <c r="EP456" s="7" t="str">
        <f t="shared" si="856"/>
        <v>NO</v>
      </c>
      <c r="EQ456" s="7" t="str">
        <f t="shared" si="857"/>
        <v/>
      </c>
      <c r="ER456" s="7" t="str">
        <f t="shared" si="858"/>
        <v/>
      </c>
      <c r="ES456" s="7" t="str">
        <f>IF(AND(ISNUMBER('IP Rules'!R456),'IP Rules'!R456&gt;=0,'IP Rules'!R456&lt;=65535),"GOOD","BAD")</f>
        <v>BAD</v>
      </c>
      <c r="ET456" s="7" t="str">
        <f>IF(OR(AND(ISNUMBER('IP Rules'!T456),'IP Rules'!T456&gt;=1,'IP Rules'!T456&lt;=65535,'IP Rules'!R456&lt;'IP Rules'!T456),'IP Rules'!T456=""),"GOOD","BAD")</f>
        <v>GOOD</v>
      </c>
      <c r="EU456" s="9" t="str">
        <f t="shared" si="859"/>
        <v/>
      </c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</row>
    <row r="457" spans="1:211" ht="15.75" thickBot="1">
      <c r="A457" s="2"/>
      <c r="B457" s="6">
        <f t="shared" si="831"/>
        <v>447</v>
      </c>
      <c r="C457" s="2"/>
      <c r="D457" s="48" t="str">
        <f>IF(ISBLANK('IP Rules'!H457),"",'IP Rules'!H457)</f>
        <v/>
      </c>
      <c r="E457" s="52" t="str">
        <f t="shared" si="747"/>
        <v/>
      </c>
      <c r="F457" s="52" t="str">
        <f t="shared" si="748"/>
        <v/>
      </c>
      <c r="G457" s="52" t="str">
        <f t="shared" si="749"/>
        <v/>
      </c>
      <c r="H457" s="52" t="str">
        <f t="shared" si="750"/>
        <v/>
      </c>
      <c r="I457" s="52" t="str">
        <f t="shared" si="751"/>
        <v/>
      </c>
      <c r="J457" s="52" t="str">
        <f t="shared" si="752"/>
        <v/>
      </c>
      <c r="K457" s="52" t="str">
        <f t="shared" si="753"/>
        <v/>
      </c>
      <c r="L457" s="52" t="str">
        <f t="shared" si="754"/>
        <v/>
      </c>
      <c r="M457" s="2"/>
      <c r="N457" s="52" t="str">
        <f t="shared" si="755"/>
        <v/>
      </c>
      <c r="O457" s="2"/>
      <c r="P457" s="103" t="str">
        <f>IF(UPPER('IP Rules'!H457)="ANY","",IF(LEN(TRIM('IP Rules'!J457))=0,"",'IP Rules'!J457))</f>
        <v/>
      </c>
      <c r="Q457" s="7" t="str">
        <f t="shared" si="756"/>
        <v/>
      </c>
      <c r="R457" s="109" t="str">
        <f t="shared" si="757"/>
        <v>MISSING</v>
      </c>
      <c r="S457" s="109" t="str">
        <f t="shared" si="758"/>
        <v>MISSING</v>
      </c>
      <c r="T457" s="109" t="str">
        <f t="shared" si="759"/>
        <v>MISSING</v>
      </c>
      <c r="U457" s="110" t="str">
        <f t="shared" si="760"/>
        <v>ERROR</v>
      </c>
      <c r="V457" s="111" t="str">
        <f t="shared" si="761"/>
        <v>ERROR</v>
      </c>
      <c r="W457" s="111" t="str">
        <f t="shared" si="762"/>
        <v>ERROR</v>
      </c>
      <c r="X457" s="111" t="str">
        <f t="shared" si="763"/>
        <v>ERROR</v>
      </c>
      <c r="Y457" s="109" t="str">
        <f t="shared" si="764"/>
        <v>ERROR</v>
      </c>
      <c r="Z457" s="110" t="str">
        <f t="shared" si="765"/>
        <v>ERROR</v>
      </c>
      <c r="AA457" s="109" t="str">
        <f t="shared" si="766"/>
        <v>ERROR</v>
      </c>
      <c r="AB457" s="109" t="str">
        <f t="shared" si="767"/>
        <v>ERROR</v>
      </c>
      <c r="AC457" s="109" t="str">
        <f t="shared" si="768"/>
        <v>ERROR</v>
      </c>
      <c r="AD457" s="109" t="str">
        <f t="shared" si="769"/>
        <v>ERROR</v>
      </c>
      <c r="AE457" s="110" t="str">
        <f t="shared" si="770"/>
        <v>ERROR</v>
      </c>
      <c r="AF457" s="7" t="str">
        <f t="shared" si="771"/>
        <v/>
      </c>
      <c r="AG457" s="104" t="str">
        <f t="shared" si="772"/>
        <v/>
      </c>
      <c r="AH457" s="104" t="str">
        <f t="shared" si="773"/>
        <v/>
      </c>
      <c r="AI457" s="104" t="str">
        <f t="shared" si="774"/>
        <v/>
      </c>
      <c r="AJ457" s="114" t="str">
        <f>IF(AND(Q457&lt;&gt;"ERROR",UPPER('IP Rules'!D457)="GLOBAL",UPPER(N457)="ANY"),"All_IPs","")</f>
        <v/>
      </c>
      <c r="AK457" s="114" t="str">
        <f>IF(AND(Q457&lt;&gt;"ERROR",UPPER('IP Rules'!D457)="NATIONAL",UPPER(N457)="ANY"),"GRP_ALL_CNSP_SUBNETS","")</f>
        <v/>
      </c>
      <c r="AL457" s="104" t="str">
        <f>IF(LEN(TRIM(D457))=0,"",IF(AND(Q457&lt;&gt;"ERROR",UPPER('IP Rules'!H457)&lt;&gt;"ANY"),AI457&amp;N457&amp;"_"&amp;AG457,""))</f>
        <v/>
      </c>
      <c r="AM457" s="109" t="str">
        <f t="shared" si="775"/>
        <v>FAILED CHECKS</v>
      </c>
      <c r="AN457" s="2"/>
      <c r="AO457" s="62" t="str">
        <f t="shared" si="742"/>
        <v/>
      </c>
      <c r="AP457" s="26"/>
      <c r="AQ457" s="62" t="str">
        <f t="shared" si="776"/>
        <v/>
      </c>
      <c r="AR457" s="26"/>
      <c r="AS457" s="6">
        <f>'IP Rules'!F457</f>
        <v>0</v>
      </c>
      <c r="AT457" s="2"/>
      <c r="AU457" s="6">
        <f t="shared" si="777"/>
        <v>447</v>
      </c>
      <c r="AV457" s="2"/>
      <c r="AW457" s="46" t="str">
        <f>IF(ISBLANK('IP Rules'!L457),"",'IP Rules'!L457)</f>
        <v/>
      </c>
      <c r="AX457" s="2"/>
      <c r="AY457" s="52" t="str">
        <f t="shared" si="778"/>
        <v/>
      </c>
      <c r="AZ457" s="52" t="str">
        <f t="shared" si="779"/>
        <v/>
      </c>
      <c r="BA457" s="52" t="str">
        <f t="shared" si="780"/>
        <v/>
      </c>
      <c r="BB457" s="52" t="str">
        <f t="shared" si="781"/>
        <v/>
      </c>
      <c r="BC457" s="52" t="str">
        <f t="shared" si="782"/>
        <v/>
      </c>
      <c r="BD457" s="52" t="str">
        <f t="shared" si="783"/>
        <v/>
      </c>
      <c r="BE457" s="52" t="str">
        <f t="shared" si="784"/>
        <v/>
      </c>
      <c r="BF457" s="52" t="str">
        <f t="shared" si="785"/>
        <v/>
      </c>
      <c r="BG457" s="52" t="str">
        <f t="shared" si="786"/>
        <v/>
      </c>
      <c r="BH457" s="2"/>
      <c r="BI457" s="103" t="str">
        <f>IF(ISBLANK('IP Rules'!N457),"",'IP Rules'!N457)</f>
        <v/>
      </c>
      <c r="BJ457" s="110" t="str">
        <f t="shared" si="835"/>
        <v/>
      </c>
      <c r="BK457" s="109" t="str">
        <f t="shared" si="836"/>
        <v>MISSING</v>
      </c>
      <c r="BL457" s="109" t="str">
        <f t="shared" si="837"/>
        <v>MISSING</v>
      </c>
      <c r="BM457" s="109" t="str">
        <f t="shared" si="838"/>
        <v>MISSING</v>
      </c>
      <c r="BN457" s="110" t="str">
        <f t="shared" si="839"/>
        <v>ERROR</v>
      </c>
      <c r="BO457" s="111" t="str">
        <f t="shared" si="840"/>
        <v>ERROR</v>
      </c>
      <c r="BP457" s="111" t="str">
        <f t="shared" si="841"/>
        <v>ERROR</v>
      </c>
      <c r="BQ457" s="111" t="str">
        <f t="shared" si="842"/>
        <v>ERROR</v>
      </c>
      <c r="BR457" s="109" t="str">
        <f t="shared" si="843"/>
        <v>ERROR</v>
      </c>
      <c r="BS457" s="110" t="str">
        <f t="shared" si="844"/>
        <v>ERROR</v>
      </c>
      <c r="BT457" s="109" t="str">
        <f t="shared" si="787"/>
        <v>ERROR</v>
      </c>
      <c r="BU457" s="109" t="str">
        <f t="shared" si="788"/>
        <v>ERROR</v>
      </c>
      <c r="BV457" s="109" t="str">
        <f t="shared" si="789"/>
        <v>ERROR</v>
      </c>
      <c r="BW457" s="109" t="str">
        <f t="shared" si="790"/>
        <v>ERROR</v>
      </c>
      <c r="BX457" s="110" t="str">
        <f t="shared" si="845"/>
        <v>ERROR</v>
      </c>
      <c r="BY457" s="110" t="str">
        <f t="shared" si="833"/>
        <v/>
      </c>
      <c r="BZ457" s="117" t="str">
        <f t="shared" si="791"/>
        <v>OK</v>
      </c>
      <c r="CA457" s="104" t="str">
        <f t="shared" si="846"/>
        <v/>
      </c>
      <c r="CB457" s="104" t="str">
        <f t="shared" si="847"/>
        <v/>
      </c>
      <c r="CC457" s="104" t="str">
        <f t="shared" si="848"/>
        <v/>
      </c>
      <c r="CD457" s="109" t="str">
        <f t="shared" si="792"/>
        <v>FAILED CHECKS</v>
      </c>
      <c r="CE457" s="22"/>
      <c r="CF457" s="116" t="str">
        <f t="shared" si="849"/>
        <v>ERROR</v>
      </c>
      <c r="CG457" s="116" t="str">
        <f t="shared" si="850"/>
        <v>-</v>
      </c>
      <c r="CH457" s="116" t="str">
        <f t="shared" si="851"/>
        <v>-</v>
      </c>
      <c r="CI457" s="116" t="str">
        <f t="shared" si="852"/>
        <v>-</v>
      </c>
      <c r="CJ457" s="116">
        <f t="shared" si="793"/>
        <v>0</v>
      </c>
      <c r="CK457" s="116">
        <f t="shared" si="794"/>
        <v>0</v>
      </c>
      <c r="CL457" s="116">
        <f t="shared" si="795"/>
        <v>0</v>
      </c>
      <c r="CM457" s="116">
        <f t="shared" si="796"/>
        <v>0</v>
      </c>
      <c r="CN457" s="116">
        <f t="shared" si="797"/>
        <v>0</v>
      </c>
      <c r="CO457" s="116">
        <f t="shared" si="798"/>
        <v>0</v>
      </c>
      <c r="CP457" s="116">
        <f t="shared" si="799"/>
        <v>0</v>
      </c>
      <c r="CQ457" s="116">
        <f t="shared" si="800"/>
        <v>0</v>
      </c>
      <c r="CR457" s="116">
        <f t="shared" si="801"/>
        <v>0</v>
      </c>
      <c r="CS457" s="116">
        <f t="shared" si="802"/>
        <v>0</v>
      </c>
      <c r="CT457" s="116">
        <f t="shared" si="803"/>
        <v>0</v>
      </c>
      <c r="CU457" s="116">
        <f t="shared" si="804"/>
        <v>0</v>
      </c>
      <c r="CV457" s="116">
        <f t="shared" si="805"/>
        <v>0</v>
      </c>
      <c r="CW457" s="116">
        <f t="shared" si="806"/>
        <v>0</v>
      </c>
      <c r="CX457" s="116">
        <f t="shared" si="807"/>
        <v>0</v>
      </c>
      <c r="CY457" s="116">
        <f t="shared" si="808"/>
        <v>0</v>
      </c>
      <c r="CZ457" s="116">
        <f t="shared" si="809"/>
        <v>0</v>
      </c>
      <c r="DA457" s="116">
        <f t="shared" si="810"/>
        <v>0</v>
      </c>
      <c r="DB457" s="116">
        <f t="shared" si="811"/>
        <v>0</v>
      </c>
      <c r="DC457" s="116">
        <f t="shared" si="812"/>
        <v>0</v>
      </c>
      <c r="DD457" s="116">
        <f t="shared" si="813"/>
        <v>0</v>
      </c>
      <c r="DE457" s="116">
        <f t="shared" si="814"/>
        <v>0</v>
      </c>
      <c r="DF457" s="116">
        <f t="shared" si="815"/>
        <v>0</v>
      </c>
      <c r="DG457" s="116">
        <f t="shared" si="816"/>
        <v>0</v>
      </c>
      <c r="DH457" s="116">
        <f t="shared" si="817"/>
        <v>0</v>
      </c>
      <c r="DI457" s="116">
        <f t="shared" si="818"/>
        <v>0</v>
      </c>
      <c r="DJ457" s="116">
        <f t="shared" si="819"/>
        <v>0</v>
      </c>
      <c r="DK457" s="116">
        <f t="shared" si="820"/>
        <v>0</v>
      </c>
      <c r="DL457" s="116">
        <f t="shared" si="821"/>
        <v>0</v>
      </c>
      <c r="DM457" s="116">
        <f t="shared" si="822"/>
        <v>0</v>
      </c>
      <c r="DN457" s="116">
        <f t="shared" si="823"/>
        <v>0</v>
      </c>
      <c r="DO457" s="116">
        <f t="shared" si="824"/>
        <v>0</v>
      </c>
      <c r="DP457" s="116">
        <f t="shared" si="825"/>
        <v>0</v>
      </c>
      <c r="DQ457" s="116">
        <f t="shared" si="826"/>
        <v>0</v>
      </c>
      <c r="DR457" s="116">
        <f t="shared" si="827"/>
        <v>0</v>
      </c>
      <c r="DS457" s="116">
        <f t="shared" si="828"/>
        <v>0</v>
      </c>
      <c r="DT457" s="116">
        <f t="shared" si="834"/>
        <v>0</v>
      </c>
      <c r="DU457" s="116">
        <f t="shared" si="829"/>
        <v>0</v>
      </c>
      <c r="DV457" s="116">
        <f t="shared" si="853"/>
        <v>0</v>
      </c>
      <c r="DW457" s="116">
        <f t="shared" si="854"/>
        <v>0</v>
      </c>
      <c r="DX457" s="114" t="b">
        <f t="shared" si="743"/>
        <v>0</v>
      </c>
      <c r="DY457" s="116" t="str">
        <f t="shared" si="830"/>
        <v>FAILED CHECKS</v>
      </c>
      <c r="DZ457" s="2"/>
      <c r="EA457" s="105" t="str">
        <f t="shared" si="744"/>
        <v/>
      </c>
      <c r="EB457" s="2"/>
      <c r="EC457" s="105" t="str">
        <f t="shared" si="745"/>
        <v/>
      </c>
      <c r="ED457" s="2"/>
      <c r="EE457" s="105" t="str">
        <f t="shared" si="746"/>
        <v/>
      </c>
      <c r="EF457" s="2"/>
      <c r="EG457" s="6">
        <f t="shared" si="832"/>
        <v>447</v>
      </c>
      <c r="EH457" s="2"/>
      <c r="EI457" s="29" t="str">
        <f>IF(ISBLANK('IP Rules'!P457),"",'IP Rules'!P457)</f>
        <v/>
      </c>
      <c r="EJ457" s="2"/>
      <c r="EK457" s="29" t="str">
        <f>IF(ISBLANK('IP Rules'!R457),"",'IP Rules'!R457)</f>
        <v/>
      </c>
      <c r="EL457" s="2"/>
      <c r="EM457" s="29" t="str">
        <f>IF(ISBLANK('IP Rules'!T457),"",'IP Rules'!T457)</f>
        <v/>
      </c>
      <c r="EN457" s="2"/>
      <c r="EO457" s="7" t="str">
        <f t="shared" si="855"/>
        <v>NO</v>
      </c>
      <c r="EP457" s="7" t="str">
        <f t="shared" si="856"/>
        <v>NO</v>
      </c>
      <c r="EQ457" s="7" t="str">
        <f t="shared" si="857"/>
        <v/>
      </c>
      <c r="ER457" s="7" t="str">
        <f t="shared" si="858"/>
        <v/>
      </c>
      <c r="ES457" s="7" t="str">
        <f>IF(AND(ISNUMBER('IP Rules'!R457),'IP Rules'!R457&gt;=0,'IP Rules'!R457&lt;=65535),"GOOD","BAD")</f>
        <v>BAD</v>
      </c>
      <c r="ET457" s="7" t="str">
        <f>IF(OR(AND(ISNUMBER('IP Rules'!T457),'IP Rules'!T457&gt;=1,'IP Rules'!T457&lt;=65535,'IP Rules'!R457&lt;'IP Rules'!T457),'IP Rules'!T457=""),"GOOD","BAD")</f>
        <v>GOOD</v>
      </c>
      <c r="EU457" s="9" t="str">
        <f t="shared" si="859"/>
        <v/>
      </c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</row>
    <row r="458" spans="1:211" ht="15.75" thickBot="1">
      <c r="A458" s="2"/>
      <c r="B458" s="6">
        <f t="shared" si="831"/>
        <v>448</v>
      </c>
      <c r="C458" s="2"/>
      <c r="D458" s="48" t="str">
        <f>IF(ISBLANK('IP Rules'!H458),"",'IP Rules'!H458)</f>
        <v/>
      </c>
      <c r="E458" s="52" t="str">
        <f t="shared" si="747"/>
        <v/>
      </c>
      <c r="F458" s="52" t="str">
        <f t="shared" si="748"/>
        <v/>
      </c>
      <c r="G458" s="52" t="str">
        <f t="shared" si="749"/>
        <v/>
      </c>
      <c r="H458" s="52" t="str">
        <f t="shared" si="750"/>
        <v/>
      </c>
      <c r="I458" s="52" t="str">
        <f t="shared" si="751"/>
        <v/>
      </c>
      <c r="J458" s="52" t="str">
        <f t="shared" si="752"/>
        <v/>
      </c>
      <c r="K458" s="52" t="str">
        <f t="shared" si="753"/>
        <v/>
      </c>
      <c r="L458" s="52" t="str">
        <f t="shared" si="754"/>
        <v/>
      </c>
      <c r="M458" s="2"/>
      <c r="N458" s="52" t="str">
        <f t="shared" si="755"/>
        <v/>
      </c>
      <c r="O458" s="2"/>
      <c r="P458" s="103" t="str">
        <f>IF(UPPER('IP Rules'!H458)="ANY","",IF(LEN(TRIM('IP Rules'!J458))=0,"",'IP Rules'!J458))</f>
        <v/>
      </c>
      <c r="Q458" s="7" t="str">
        <f t="shared" si="756"/>
        <v/>
      </c>
      <c r="R458" s="109" t="str">
        <f t="shared" si="757"/>
        <v>MISSING</v>
      </c>
      <c r="S458" s="109" t="str">
        <f t="shared" si="758"/>
        <v>MISSING</v>
      </c>
      <c r="T458" s="109" t="str">
        <f t="shared" si="759"/>
        <v>MISSING</v>
      </c>
      <c r="U458" s="110" t="str">
        <f t="shared" si="760"/>
        <v>ERROR</v>
      </c>
      <c r="V458" s="111" t="str">
        <f t="shared" si="761"/>
        <v>ERROR</v>
      </c>
      <c r="W458" s="111" t="str">
        <f t="shared" si="762"/>
        <v>ERROR</v>
      </c>
      <c r="X458" s="111" t="str">
        <f t="shared" si="763"/>
        <v>ERROR</v>
      </c>
      <c r="Y458" s="109" t="str">
        <f t="shared" si="764"/>
        <v>ERROR</v>
      </c>
      <c r="Z458" s="110" t="str">
        <f t="shared" si="765"/>
        <v>ERROR</v>
      </c>
      <c r="AA458" s="109" t="str">
        <f t="shared" si="766"/>
        <v>ERROR</v>
      </c>
      <c r="AB458" s="109" t="str">
        <f t="shared" si="767"/>
        <v>ERROR</v>
      </c>
      <c r="AC458" s="109" t="str">
        <f t="shared" si="768"/>
        <v>ERROR</v>
      </c>
      <c r="AD458" s="109" t="str">
        <f t="shared" si="769"/>
        <v>ERROR</v>
      </c>
      <c r="AE458" s="110" t="str">
        <f t="shared" si="770"/>
        <v>ERROR</v>
      </c>
      <c r="AF458" s="7" t="str">
        <f t="shared" si="771"/>
        <v/>
      </c>
      <c r="AG458" s="104" t="str">
        <f t="shared" si="772"/>
        <v/>
      </c>
      <c r="AH458" s="104" t="str">
        <f t="shared" si="773"/>
        <v/>
      </c>
      <c r="AI458" s="104" t="str">
        <f t="shared" si="774"/>
        <v/>
      </c>
      <c r="AJ458" s="114" t="str">
        <f>IF(AND(Q458&lt;&gt;"ERROR",UPPER('IP Rules'!D458)="GLOBAL",UPPER(N458)="ANY"),"All_IPs","")</f>
        <v/>
      </c>
      <c r="AK458" s="114" t="str">
        <f>IF(AND(Q458&lt;&gt;"ERROR",UPPER('IP Rules'!D458)="NATIONAL",UPPER(N458)="ANY"),"GRP_ALL_CNSP_SUBNETS","")</f>
        <v/>
      </c>
      <c r="AL458" s="104" t="str">
        <f>IF(LEN(TRIM(D458))=0,"",IF(AND(Q458&lt;&gt;"ERROR",UPPER('IP Rules'!H458)&lt;&gt;"ANY"),AI458&amp;N458&amp;"_"&amp;AG458,""))</f>
        <v/>
      </c>
      <c r="AM458" s="109" t="str">
        <f t="shared" si="775"/>
        <v>FAILED CHECKS</v>
      </c>
      <c r="AN458" s="2"/>
      <c r="AO458" s="62" t="str">
        <f t="shared" si="742"/>
        <v/>
      </c>
      <c r="AP458" s="26"/>
      <c r="AQ458" s="62" t="str">
        <f t="shared" si="776"/>
        <v/>
      </c>
      <c r="AR458" s="26"/>
      <c r="AS458" s="6">
        <f>'IP Rules'!F458</f>
        <v>0</v>
      </c>
      <c r="AT458" s="2"/>
      <c r="AU458" s="6">
        <f t="shared" si="777"/>
        <v>448</v>
      </c>
      <c r="AV458" s="2"/>
      <c r="AW458" s="46" t="str">
        <f>IF(ISBLANK('IP Rules'!L458),"",'IP Rules'!L458)</f>
        <v/>
      </c>
      <c r="AX458" s="2"/>
      <c r="AY458" s="52" t="str">
        <f t="shared" si="778"/>
        <v/>
      </c>
      <c r="AZ458" s="52" t="str">
        <f t="shared" si="779"/>
        <v/>
      </c>
      <c r="BA458" s="52" t="str">
        <f t="shared" si="780"/>
        <v/>
      </c>
      <c r="BB458" s="52" t="str">
        <f t="shared" si="781"/>
        <v/>
      </c>
      <c r="BC458" s="52" t="str">
        <f t="shared" si="782"/>
        <v/>
      </c>
      <c r="BD458" s="52" t="str">
        <f t="shared" si="783"/>
        <v/>
      </c>
      <c r="BE458" s="52" t="str">
        <f t="shared" si="784"/>
        <v/>
      </c>
      <c r="BF458" s="52" t="str">
        <f t="shared" si="785"/>
        <v/>
      </c>
      <c r="BG458" s="52" t="str">
        <f t="shared" si="786"/>
        <v/>
      </c>
      <c r="BH458" s="2"/>
      <c r="BI458" s="103" t="str">
        <f>IF(ISBLANK('IP Rules'!N458),"",'IP Rules'!N458)</f>
        <v/>
      </c>
      <c r="BJ458" s="110" t="str">
        <f t="shared" si="835"/>
        <v/>
      </c>
      <c r="BK458" s="109" t="str">
        <f t="shared" si="836"/>
        <v>MISSING</v>
      </c>
      <c r="BL458" s="109" t="str">
        <f t="shared" si="837"/>
        <v>MISSING</v>
      </c>
      <c r="BM458" s="109" t="str">
        <f t="shared" si="838"/>
        <v>MISSING</v>
      </c>
      <c r="BN458" s="110" t="str">
        <f t="shared" si="839"/>
        <v>ERROR</v>
      </c>
      <c r="BO458" s="111" t="str">
        <f t="shared" si="840"/>
        <v>ERROR</v>
      </c>
      <c r="BP458" s="111" t="str">
        <f t="shared" si="841"/>
        <v>ERROR</v>
      </c>
      <c r="BQ458" s="111" t="str">
        <f t="shared" si="842"/>
        <v>ERROR</v>
      </c>
      <c r="BR458" s="109" t="str">
        <f t="shared" si="843"/>
        <v>ERROR</v>
      </c>
      <c r="BS458" s="110" t="str">
        <f t="shared" si="844"/>
        <v>ERROR</v>
      </c>
      <c r="BT458" s="109" t="str">
        <f t="shared" si="787"/>
        <v>ERROR</v>
      </c>
      <c r="BU458" s="109" t="str">
        <f t="shared" si="788"/>
        <v>ERROR</v>
      </c>
      <c r="BV458" s="109" t="str">
        <f t="shared" si="789"/>
        <v>ERROR</v>
      </c>
      <c r="BW458" s="109" t="str">
        <f t="shared" si="790"/>
        <v>ERROR</v>
      </c>
      <c r="BX458" s="110" t="str">
        <f t="shared" si="845"/>
        <v>ERROR</v>
      </c>
      <c r="BY458" s="110" t="str">
        <f t="shared" si="833"/>
        <v/>
      </c>
      <c r="BZ458" s="117" t="str">
        <f t="shared" si="791"/>
        <v>OK</v>
      </c>
      <c r="CA458" s="104" t="str">
        <f t="shared" si="846"/>
        <v/>
      </c>
      <c r="CB458" s="104" t="str">
        <f t="shared" si="847"/>
        <v/>
      </c>
      <c r="CC458" s="104" t="str">
        <f t="shared" si="848"/>
        <v/>
      </c>
      <c r="CD458" s="109" t="str">
        <f t="shared" si="792"/>
        <v>FAILED CHECKS</v>
      </c>
      <c r="CE458" s="22"/>
      <c r="CF458" s="116" t="str">
        <f t="shared" si="849"/>
        <v>ERROR</v>
      </c>
      <c r="CG458" s="116" t="str">
        <f t="shared" si="850"/>
        <v>-</v>
      </c>
      <c r="CH458" s="116" t="str">
        <f t="shared" si="851"/>
        <v>-</v>
      </c>
      <c r="CI458" s="116" t="str">
        <f t="shared" si="852"/>
        <v>-</v>
      </c>
      <c r="CJ458" s="116">
        <f t="shared" si="793"/>
        <v>0</v>
      </c>
      <c r="CK458" s="116">
        <f t="shared" si="794"/>
        <v>0</v>
      </c>
      <c r="CL458" s="116">
        <f t="shared" si="795"/>
        <v>0</v>
      </c>
      <c r="CM458" s="116">
        <f t="shared" si="796"/>
        <v>0</v>
      </c>
      <c r="CN458" s="116">
        <f t="shared" si="797"/>
        <v>0</v>
      </c>
      <c r="CO458" s="116">
        <f t="shared" si="798"/>
        <v>0</v>
      </c>
      <c r="CP458" s="116">
        <f t="shared" si="799"/>
        <v>0</v>
      </c>
      <c r="CQ458" s="116">
        <f t="shared" si="800"/>
        <v>0</v>
      </c>
      <c r="CR458" s="116">
        <f t="shared" si="801"/>
        <v>0</v>
      </c>
      <c r="CS458" s="116">
        <f t="shared" si="802"/>
        <v>0</v>
      </c>
      <c r="CT458" s="116">
        <f t="shared" si="803"/>
        <v>0</v>
      </c>
      <c r="CU458" s="116">
        <f t="shared" si="804"/>
        <v>0</v>
      </c>
      <c r="CV458" s="116">
        <f t="shared" si="805"/>
        <v>0</v>
      </c>
      <c r="CW458" s="116">
        <f t="shared" si="806"/>
        <v>0</v>
      </c>
      <c r="CX458" s="116">
        <f t="shared" si="807"/>
        <v>0</v>
      </c>
      <c r="CY458" s="116">
        <f t="shared" si="808"/>
        <v>0</v>
      </c>
      <c r="CZ458" s="116">
        <f t="shared" si="809"/>
        <v>0</v>
      </c>
      <c r="DA458" s="116">
        <f t="shared" si="810"/>
        <v>0</v>
      </c>
      <c r="DB458" s="116">
        <f t="shared" si="811"/>
        <v>0</v>
      </c>
      <c r="DC458" s="116">
        <f t="shared" si="812"/>
        <v>0</v>
      </c>
      <c r="DD458" s="116">
        <f t="shared" si="813"/>
        <v>0</v>
      </c>
      <c r="DE458" s="116">
        <f t="shared" si="814"/>
        <v>0</v>
      </c>
      <c r="DF458" s="116">
        <f t="shared" si="815"/>
        <v>0</v>
      </c>
      <c r="DG458" s="116">
        <f t="shared" si="816"/>
        <v>0</v>
      </c>
      <c r="DH458" s="116">
        <f t="shared" si="817"/>
        <v>0</v>
      </c>
      <c r="DI458" s="116">
        <f t="shared" si="818"/>
        <v>0</v>
      </c>
      <c r="DJ458" s="116">
        <f t="shared" si="819"/>
        <v>0</v>
      </c>
      <c r="DK458" s="116">
        <f t="shared" si="820"/>
        <v>0</v>
      </c>
      <c r="DL458" s="116">
        <f t="shared" si="821"/>
        <v>0</v>
      </c>
      <c r="DM458" s="116">
        <f t="shared" si="822"/>
        <v>0</v>
      </c>
      <c r="DN458" s="116">
        <f t="shared" si="823"/>
        <v>0</v>
      </c>
      <c r="DO458" s="116">
        <f t="shared" si="824"/>
        <v>0</v>
      </c>
      <c r="DP458" s="116">
        <f t="shared" si="825"/>
        <v>0</v>
      </c>
      <c r="DQ458" s="116">
        <f t="shared" si="826"/>
        <v>0</v>
      </c>
      <c r="DR458" s="116">
        <f t="shared" si="827"/>
        <v>0</v>
      </c>
      <c r="DS458" s="116">
        <f t="shared" si="828"/>
        <v>0</v>
      </c>
      <c r="DT458" s="116">
        <f t="shared" si="834"/>
        <v>0</v>
      </c>
      <c r="DU458" s="116">
        <f t="shared" si="829"/>
        <v>0</v>
      </c>
      <c r="DV458" s="116">
        <f t="shared" si="853"/>
        <v>0</v>
      </c>
      <c r="DW458" s="116">
        <f t="shared" si="854"/>
        <v>0</v>
      </c>
      <c r="DX458" s="114" t="b">
        <f t="shared" si="743"/>
        <v>0</v>
      </c>
      <c r="DY458" s="116" t="str">
        <f t="shared" si="830"/>
        <v>FAILED CHECKS</v>
      </c>
      <c r="DZ458" s="2"/>
      <c r="EA458" s="105" t="str">
        <f t="shared" si="744"/>
        <v/>
      </c>
      <c r="EB458" s="2"/>
      <c r="EC458" s="105" t="str">
        <f t="shared" si="745"/>
        <v/>
      </c>
      <c r="ED458" s="2"/>
      <c r="EE458" s="105" t="str">
        <f t="shared" si="746"/>
        <v/>
      </c>
      <c r="EF458" s="2"/>
      <c r="EG458" s="6">
        <f t="shared" si="832"/>
        <v>448</v>
      </c>
      <c r="EH458" s="2"/>
      <c r="EI458" s="29" t="str">
        <f>IF(ISBLANK('IP Rules'!P458),"",'IP Rules'!P458)</f>
        <v/>
      </c>
      <c r="EJ458" s="2"/>
      <c r="EK458" s="29" t="str">
        <f>IF(ISBLANK('IP Rules'!R458),"",'IP Rules'!R458)</f>
        <v/>
      </c>
      <c r="EL458" s="2"/>
      <c r="EM458" s="29" t="str">
        <f>IF(ISBLANK('IP Rules'!T458),"",'IP Rules'!T458)</f>
        <v/>
      </c>
      <c r="EN458" s="2"/>
      <c r="EO458" s="7" t="str">
        <f t="shared" si="855"/>
        <v>NO</v>
      </c>
      <c r="EP458" s="7" t="str">
        <f t="shared" si="856"/>
        <v>NO</v>
      </c>
      <c r="EQ458" s="7" t="str">
        <f t="shared" si="857"/>
        <v/>
      </c>
      <c r="ER458" s="7" t="str">
        <f t="shared" si="858"/>
        <v/>
      </c>
      <c r="ES458" s="7" t="str">
        <f>IF(AND(ISNUMBER('IP Rules'!R458),'IP Rules'!R458&gt;=0,'IP Rules'!R458&lt;=65535),"GOOD","BAD")</f>
        <v>BAD</v>
      </c>
      <c r="ET458" s="7" t="str">
        <f>IF(OR(AND(ISNUMBER('IP Rules'!T458),'IP Rules'!T458&gt;=1,'IP Rules'!T458&lt;=65535,'IP Rules'!R458&lt;'IP Rules'!T458),'IP Rules'!T458=""),"GOOD","BAD")</f>
        <v>GOOD</v>
      </c>
      <c r="EU458" s="9" t="str">
        <f t="shared" si="859"/>
        <v/>
      </c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</row>
    <row r="459" spans="1:211" ht="15.75" thickBot="1">
      <c r="A459" s="2"/>
      <c r="B459" s="6">
        <f t="shared" si="831"/>
        <v>449</v>
      </c>
      <c r="C459" s="2"/>
      <c r="D459" s="48" t="str">
        <f>IF(ISBLANK('IP Rules'!H459),"",'IP Rules'!H459)</f>
        <v/>
      </c>
      <c r="E459" s="52" t="str">
        <f t="shared" si="747"/>
        <v/>
      </c>
      <c r="F459" s="52" t="str">
        <f t="shared" si="748"/>
        <v/>
      </c>
      <c r="G459" s="52" t="str">
        <f t="shared" si="749"/>
        <v/>
      </c>
      <c r="H459" s="52" t="str">
        <f t="shared" si="750"/>
        <v/>
      </c>
      <c r="I459" s="52" t="str">
        <f t="shared" si="751"/>
        <v/>
      </c>
      <c r="J459" s="52" t="str">
        <f t="shared" si="752"/>
        <v/>
      </c>
      <c r="K459" s="52" t="str">
        <f t="shared" si="753"/>
        <v/>
      </c>
      <c r="L459" s="52" t="str">
        <f t="shared" si="754"/>
        <v/>
      </c>
      <c r="M459" s="2"/>
      <c r="N459" s="52" t="str">
        <f t="shared" si="755"/>
        <v/>
      </c>
      <c r="O459" s="2"/>
      <c r="P459" s="103" t="str">
        <f>IF(UPPER('IP Rules'!H459)="ANY","",IF(LEN(TRIM('IP Rules'!J459))=0,"",'IP Rules'!J459))</f>
        <v/>
      </c>
      <c r="Q459" s="7" t="str">
        <f t="shared" si="756"/>
        <v/>
      </c>
      <c r="R459" s="109" t="str">
        <f t="shared" si="757"/>
        <v>MISSING</v>
      </c>
      <c r="S459" s="109" t="str">
        <f t="shared" si="758"/>
        <v>MISSING</v>
      </c>
      <c r="T459" s="109" t="str">
        <f t="shared" si="759"/>
        <v>MISSING</v>
      </c>
      <c r="U459" s="110" t="str">
        <f t="shared" si="760"/>
        <v>ERROR</v>
      </c>
      <c r="V459" s="111" t="str">
        <f t="shared" si="761"/>
        <v>ERROR</v>
      </c>
      <c r="W459" s="111" t="str">
        <f t="shared" si="762"/>
        <v>ERROR</v>
      </c>
      <c r="X459" s="111" t="str">
        <f t="shared" si="763"/>
        <v>ERROR</v>
      </c>
      <c r="Y459" s="109" t="str">
        <f t="shared" si="764"/>
        <v>ERROR</v>
      </c>
      <c r="Z459" s="110" t="str">
        <f t="shared" si="765"/>
        <v>ERROR</v>
      </c>
      <c r="AA459" s="109" t="str">
        <f t="shared" si="766"/>
        <v>ERROR</v>
      </c>
      <c r="AB459" s="109" t="str">
        <f t="shared" si="767"/>
        <v>ERROR</v>
      </c>
      <c r="AC459" s="109" t="str">
        <f t="shared" si="768"/>
        <v>ERROR</v>
      </c>
      <c r="AD459" s="109" t="str">
        <f t="shared" si="769"/>
        <v>ERROR</v>
      </c>
      <c r="AE459" s="110" t="str">
        <f t="shared" si="770"/>
        <v>ERROR</v>
      </c>
      <c r="AF459" s="7" t="str">
        <f t="shared" si="771"/>
        <v/>
      </c>
      <c r="AG459" s="104" t="str">
        <f t="shared" si="772"/>
        <v/>
      </c>
      <c r="AH459" s="104" t="str">
        <f t="shared" si="773"/>
        <v/>
      </c>
      <c r="AI459" s="104" t="str">
        <f t="shared" si="774"/>
        <v/>
      </c>
      <c r="AJ459" s="114" t="str">
        <f>IF(AND(Q459&lt;&gt;"ERROR",UPPER('IP Rules'!D459)="GLOBAL",UPPER(N459)="ANY"),"All_IPs","")</f>
        <v/>
      </c>
      <c r="AK459" s="114" t="str">
        <f>IF(AND(Q459&lt;&gt;"ERROR",UPPER('IP Rules'!D459)="NATIONAL",UPPER(N459)="ANY"),"GRP_ALL_CNSP_SUBNETS","")</f>
        <v/>
      </c>
      <c r="AL459" s="104" t="str">
        <f>IF(LEN(TRIM(D459))=0,"",IF(AND(Q459&lt;&gt;"ERROR",UPPER('IP Rules'!H459)&lt;&gt;"ANY"),AI459&amp;N459&amp;"_"&amp;AG459,""))</f>
        <v/>
      </c>
      <c r="AM459" s="109" t="str">
        <f t="shared" si="775"/>
        <v>FAILED CHECKS</v>
      </c>
      <c r="AN459" s="2"/>
      <c r="AO459" s="62" t="str">
        <f t="shared" ref="AO459:AO510" si="860">AJ459&amp;AK459&amp;AL459</f>
        <v/>
      </c>
      <c r="AP459" s="26"/>
      <c r="AQ459" s="62" t="str">
        <f t="shared" si="776"/>
        <v/>
      </c>
      <c r="AR459" s="26"/>
      <c r="AS459" s="6">
        <f>'IP Rules'!F459</f>
        <v>0</v>
      </c>
      <c r="AT459" s="2"/>
      <c r="AU459" s="6">
        <f t="shared" si="777"/>
        <v>449</v>
      </c>
      <c r="AV459" s="2"/>
      <c r="AW459" s="46" t="str">
        <f>IF(ISBLANK('IP Rules'!L459),"",'IP Rules'!L459)</f>
        <v/>
      </c>
      <c r="AX459" s="2"/>
      <c r="AY459" s="52" t="str">
        <f t="shared" si="778"/>
        <v/>
      </c>
      <c r="AZ459" s="52" t="str">
        <f t="shared" si="779"/>
        <v/>
      </c>
      <c r="BA459" s="52" t="str">
        <f t="shared" si="780"/>
        <v/>
      </c>
      <c r="BB459" s="52" t="str">
        <f t="shared" si="781"/>
        <v/>
      </c>
      <c r="BC459" s="52" t="str">
        <f t="shared" si="782"/>
        <v/>
      </c>
      <c r="BD459" s="52" t="str">
        <f t="shared" si="783"/>
        <v/>
      </c>
      <c r="BE459" s="52" t="str">
        <f t="shared" si="784"/>
        <v/>
      </c>
      <c r="BF459" s="52" t="str">
        <f t="shared" si="785"/>
        <v/>
      </c>
      <c r="BG459" s="52" t="str">
        <f t="shared" si="786"/>
        <v/>
      </c>
      <c r="BH459" s="2"/>
      <c r="BI459" s="103" t="str">
        <f>IF(ISBLANK('IP Rules'!N459),"",'IP Rules'!N459)</f>
        <v/>
      </c>
      <c r="BJ459" s="110" t="str">
        <f t="shared" si="835"/>
        <v/>
      </c>
      <c r="BK459" s="109" t="str">
        <f t="shared" si="836"/>
        <v>MISSING</v>
      </c>
      <c r="BL459" s="109" t="str">
        <f t="shared" si="837"/>
        <v>MISSING</v>
      </c>
      <c r="BM459" s="109" t="str">
        <f t="shared" si="838"/>
        <v>MISSING</v>
      </c>
      <c r="BN459" s="110" t="str">
        <f t="shared" si="839"/>
        <v>ERROR</v>
      </c>
      <c r="BO459" s="111" t="str">
        <f t="shared" si="840"/>
        <v>ERROR</v>
      </c>
      <c r="BP459" s="111" t="str">
        <f t="shared" si="841"/>
        <v>ERROR</v>
      </c>
      <c r="BQ459" s="111" t="str">
        <f t="shared" si="842"/>
        <v>ERROR</v>
      </c>
      <c r="BR459" s="109" t="str">
        <f t="shared" si="843"/>
        <v>ERROR</v>
      </c>
      <c r="BS459" s="110" t="str">
        <f t="shared" si="844"/>
        <v>ERROR</v>
      </c>
      <c r="BT459" s="109" t="str">
        <f t="shared" si="787"/>
        <v>ERROR</v>
      </c>
      <c r="BU459" s="109" t="str">
        <f t="shared" si="788"/>
        <v>ERROR</v>
      </c>
      <c r="BV459" s="109" t="str">
        <f t="shared" si="789"/>
        <v>ERROR</v>
      </c>
      <c r="BW459" s="109" t="str">
        <f t="shared" si="790"/>
        <v>ERROR</v>
      </c>
      <c r="BX459" s="110" t="str">
        <f t="shared" si="845"/>
        <v>ERROR</v>
      </c>
      <c r="BY459" s="110" t="str">
        <f t="shared" si="833"/>
        <v/>
      </c>
      <c r="BZ459" s="117" t="str">
        <f t="shared" si="791"/>
        <v>OK</v>
      </c>
      <c r="CA459" s="104" t="str">
        <f t="shared" si="846"/>
        <v/>
      </c>
      <c r="CB459" s="104" t="str">
        <f t="shared" si="847"/>
        <v/>
      </c>
      <c r="CC459" s="104" t="str">
        <f t="shared" si="848"/>
        <v/>
      </c>
      <c r="CD459" s="109" t="str">
        <f t="shared" si="792"/>
        <v>FAILED CHECKS</v>
      </c>
      <c r="CE459" s="22"/>
      <c r="CF459" s="116" t="str">
        <f t="shared" si="849"/>
        <v>ERROR</v>
      </c>
      <c r="CG459" s="116" t="str">
        <f t="shared" si="850"/>
        <v>-</v>
      </c>
      <c r="CH459" s="116" t="str">
        <f t="shared" si="851"/>
        <v>-</v>
      </c>
      <c r="CI459" s="116" t="str">
        <f t="shared" si="852"/>
        <v>-</v>
      </c>
      <c r="CJ459" s="116">
        <f t="shared" si="793"/>
        <v>0</v>
      </c>
      <c r="CK459" s="116">
        <f t="shared" si="794"/>
        <v>0</v>
      </c>
      <c r="CL459" s="116">
        <f t="shared" si="795"/>
        <v>0</v>
      </c>
      <c r="CM459" s="116">
        <f t="shared" si="796"/>
        <v>0</v>
      </c>
      <c r="CN459" s="116">
        <f t="shared" si="797"/>
        <v>0</v>
      </c>
      <c r="CO459" s="116">
        <f t="shared" si="798"/>
        <v>0</v>
      </c>
      <c r="CP459" s="116">
        <f t="shared" si="799"/>
        <v>0</v>
      </c>
      <c r="CQ459" s="116">
        <f t="shared" si="800"/>
        <v>0</v>
      </c>
      <c r="CR459" s="116">
        <f t="shared" si="801"/>
        <v>0</v>
      </c>
      <c r="CS459" s="116">
        <f t="shared" si="802"/>
        <v>0</v>
      </c>
      <c r="CT459" s="116">
        <f t="shared" si="803"/>
        <v>0</v>
      </c>
      <c r="CU459" s="116">
        <f t="shared" si="804"/>
        <v>0</v>
      </c>
      <c r="CV459" s="116">
        <f t="shared" si="805"/>
        <v>0</v>
      </c>
      <c r="CW459" s="116">
        <f t="shared" si="806"/>
        <v>0</v>
      </c>
      <c r="CX459" s="116">
        <f t="shared" si="807"/>
        <v>0</v>
      </c>
      <c r="CY459" s="116">
        <f t="shared" si="808"/>
        <v>0</v>
      </c>
      <c r="CZ459" s="116">
        <f t="shared" si="809"/>
        <v>0</v>
      </c>
      <c r="DA459" s="116">
        <f t="shared" si="810"/>
        <v>0</v>
      </c>
      <c r="DB459" s="116">
        <f t="shared" si="811"/>
        <v>0</v>
      </c>
      <c r="DC459" s="116">
        <f t="shared" si="812"/>
        <v>0</v>
      </c>
      <c r="DD459" s="116">
        <f t="shared" si="813"/>
        <v>0</v>
      </c>
      <c r="DE459" s="116">
        <f t="shared" si="814"/>
        <v>0</v>
      </c>
      <c r="DF459" s="116">
        <f t="shared" si="815"/>
        <v>0</v>
      </c>
      <c r="DG459" s="116">
        <f t="shared" si="816"/>
        <v>0</v>
      </c>
      <c r="DH459" s="116">
        <f t="shared" si="817"/>
        <v>0</v>
      </c>
      <c r="DI459" s="116">
        <f t="shared" si="818"/>
        <v>0</v>
      </c>
      <c r="DJ459" s="116">
        <f t="shared" si="819"/>
        <v>0</v>
      </c>
      <c r="DK459" s="116">
        <f t="shared" si="820"/>
        <v>0</v>
      </c>
      <c r="DL459" s="116">
        <f t="shared" si="821"/>
        <v>0</v>
      </c>
      <c r="DM459" s="116">
        <f t="shared" si="822"/>
        <v>0</v>
      </c>
      <c r="DN459" s="116">
        <f t="shared" si="823"/>
        <v>0</v>
      </c>
      <c r="DO459" s="116">
        <f t="shared" si="824"/>
        <v>0</v>
      </c>
      <c r="DP459" s="116">
        <f t="shared" si="825"/>
        <v>0</v>
      </c>
      <c r="DQ459" s="116">
        <f t="shared" si="826"/>
        <v>0</v>
      </c>
      <c r="DR459" s="116">
        <f t="shared" si="827"/>
        <v>0</v>
      </c>
      <c r="DS459" s="116">
        <f t="shared" si="828"/>
        <v>0</v>
      </c>
      <c r="DT459" s="116">
        <f t="shared" si="834"/>
        <v>0</v>
      </c>
      <c r="DU459" s="116">
        <f t="shared" si="829"/>
        <v>0</v>
      </c>
      <c r="DV459" s="116">
        <f t="shared" si="853"/>
        <v>0</v>
      </c>
      <c r="DW459" s="116">
        <f t="shared" si="854"/>
        <v>0</v>
      </c>
      <c r="DX459" s="114" t="b">
        <f t="shared" ref="DX459:DX510" si="861">ISNUMBER(VALUE(SUBSTITUTE(SUBSTITUTE(BG459,"-",""),".","")))</f>
        <v>0</v>
      </c>
      <c r="DY459" s="116" t="str">
        <f t="shared" si="830"/>
        <v>FAILED CHECKS</v>
      </c>
      <c r="DZ459" s="2"/>
      <c r="EA459" s="105" t="str">
        <f t="shared" ref="EA459:EA510" si="862">IF(OR(CD459="FAILED CHECKS",BJ459=""),"",IF(UPPER(BG459)="ANY","Any",CC459&amp;BG459&amp;"_"&amp;CA459))</f>
        <v/>
      </c>
      <c r="EB459" s="2"/>
      <c r="EC459" s="105" t="str">
        <f t="shared" ref="EC459:EC510" si="863">IF(OR(CD459="FAILED CHECKS",BJ459=""),"",IF(UPPER(BG459)="ANY","Any",BG459&amp;"/"&amp;CA459))</f>
        <v/>
      </c>
      <c r="ED459" s="2"/>
      <c r="EE459" s="105" t="str">
        <f t="shared" ref="EE459:EE510" si="864">IF(AND(DY459="VALID",CD459="FAILED CHECKS",BG459&lt;&gt;""),BG459,"")</f>
        <v/>
      </c>
      <c r="EF459" s="2"/>
      <c r="EG459" s="6">
        <f t="shared" si="832"/>
        <v>449</v>
      </c>
      <c r="EH459" s="2"/>
      <c r="EI459" s="29" t="str">
        <f>IF(ISBLANK('IP Rules'!P459),"",'IP Rules'!P459)</f>
        <v/>
      </c>
      <c r="EJ459" s="2"/>
      <c r="EK459" s="29" t="str">
        <f>IF(ISBLANK('IP Rules'!R459),"",'IP Rules'!R459)</f>
        <v/>
      </c>
      <c r="EL459" s="2"/>
      <c r="EM459" s="29" t="str">
        <f>IF(ISBLANK('IP Rules'!T459),"",'IP Rules'!T459)</f>
        <v/>
      </c>
      <c r="EN459" s="2"/>
      <c r="EO459" s="7" t="str">
        <f t="shared" si="855"/>
        <v>NO</v>
      </c>
      <c r="EP459" s="7" t="str">
        <f t="shared" si="856"/>
        <v>NO</v>
      </c>
      <c r="EQ459" s="7" t="str">
        <f t="shared" si="857"/>
        <v/>
      </c>
      <c r="ER459" s="7" t="str">
        <f t="shared" si="858"/>
        <v/>
      </c>
      <c r="ES459" s="7" t="str">
        <f>IF(AND(ISNUMBER('IP Rules'!R459),'IP Rules'!R459&gt;=0,'IP Rules'!R459&lt;=65535),"GOOD","BAD")</f>
        <v>BAD</v>
      </c>
      <c r="ET459" s="7" t="str">
        <f>IF(OR(AND(ISNUMBER('IP Rules'!T459),'IP Rules'!T459&gt;=1,'IP Rules'!T459&lt;=65535,'IP Rules'!R459&lt;'IP Rules'!T459),'IP Rules'!T459=""),"GOOD","BAD")</f>
        <v>GOOD</v>
      </c>
      <c r="EU459" s="9" t="str">
        <f t="shared" si="859"/>
        <v/>
      </c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</row>
    <row r="460" spans="1:211" ht="15.75" thickBot="1">
      <c r="A460" s="2"/>
      <c r="B460" s="6">
        <f t="shared" si="831"/>
        <v>450</v>
      </c>
      <c r="C460" s="2"/>
      <c r="D460" s="48" t="str">
        <f>IF(ISBLANK('IP Rules'!H460),"",'IP Rules'!H460)</f>
        <v/>
      </c>
      <c r="E460" s="52" t="str">
        <f t="shared" ref="E460:E510" si="865">SUBSTITUTE(D460,"[","")</f>
        <v/>
      </c>
      <c r="F460" s="52" t="str">
        <f t="shared" ref="F460:F510" si="866">SUBSTITUTE(E460,"]","")</f>
        <v/>
      </c>
      <c r="G460" s="52" t="str">
        <f t="shared" ref="G460:G510" si="867">SUBSTITUTE(F460,"{","")</f>
        <v/>
      </c>
      <c r="H460" s="52" t="str">
        <f t="shared" ref="H460:H510" si="868">SUBSTITUTE(G460,"}","")</f>
        <v/>
      </c>
      <c r="I460" s="52" t="str">
        <f t="shared" ref="I460:I510" si="869">SUBSTITUTE(H460,"(","")</f>
        <v/>
      </c>
      <c r="J460" s="52" t="str">
        <f t="shared" ref="J460:J510" si="870">SUBSTITUTE(I460,")","")</f>
        <v/>
      </c>
      <c r="K460" s="52" t="str">
        <f t="shared" ref="K460:K510" si="871">SUBSTITUTE(J460," ","")</f>
        <v/>
      </c>
      <c r="L460" s="52" t="str">
        <f t="shared" ref="L460:L510" si="872">SUBSTITUTE(K460,CHAR(160),"")</f>
        <v/>
      </c>
      <c r="M460" s="2"/>
      <c r="N460" s="52" t="str">
        <f t="shared" ref="N460:N510" si="873">L460</f>
        <v/>
      </c>
      <c r="O460" s="2"/>
      <c r="P460" s="103" t="str">
        <f>IF(UPPER('IP Rules'!H460)="ANY","",IF(LEN(TRIM('IP Rules'!J460))=0,"",'IP Rules'!J460))</f>
        <v/>
      </c>
      <c r="Q460" s="7" t="str">
        <f t="shared" ref="Q460:Q510" si="874">IF(LEN(TRIM(D460))=0,"",IF(AND(LEN(N460)-LEN(SUBSTITUTE(N460,".",""))&lt;&gt;3,LEN(TRIM(N460))&lt;&gt;0,UPPER(N460)&lt;&gt;"ANY"),"ERROR","OK"))</f>
        <v/>
      </c>
      <c r="R460" s="109" t="str">
        <f t="shared" ref="R460:R510" si="875">IFERROR(FIND(".", N460,1),"MISSING")</f>
        <v>MISSING</v>
      </c>
      <c r="S460" s="109" t="str">
        <f t="shared" ref="S460:S510" si="876">IFERROR(FIND(".", N460,R460+1),"MISSING")</f>
        <v>MISSING</v>
      </c>
      <c r="T460" s="109" t="str">
        <f t="shared" ref="T460:T510" si="877">IFERROR(FIND(".", N460,S460+1),"MISSING")</f>
        <v>MISSING</v>
      </c>
      <c r="U460" s="110" t="str">
        <f t="shared" ref="U460:U510" si="878">IF(AND(ISNUMBER(R460),ISNUMBER(S460),ISNUMBER(T460)),"OK","ERROR")</f>
        <v>ERROR</v>
      </c>
      <c r="V460" s="111" t="str">
        <f t="shared" ref="V460:V510" si="879">IF(U460="OK",MID(N460,1,R460-1),"ERROR")</f>
        <v>ERROR</v>
      </c>
      <c r="W460" s="111" t="str">
        <f t="shared" ref="W460:W510" si="880">IF(U460="OK",MID(N460,R460+1,S460-R460-1),"ERROR")</f>
        <v>ERROR</v>
      </c>
      <c r="X460" s="111" t="str">
        <f t="shared" ref="X460:X510" si="881">IF(U460="OK",MID(N460,S460+1,T460-S460-1),"ERROR")</f>
        <v>ERROR</v>
      </c>
      <c r="Y460" s="109" t="str">
        <f t="shared" ref="Y460:Y510" si="882">IF(U460="OK",MID(N460,T460+1,LEN(N460)-T460),"ERROR")</f>
        <v>ERROR</v>
      </c>
      <c r="Z460" s="110" t="str">
        <f t="shared" ref="Z460:Z510" si="883">IF(AND(ISNUMBER(VALUE(V460)),ISNUMBER(VALUE(W460)),ISNUMBER(VALUE(X460)),ISNUMBER(VALUE(Y460))),"OK","ERROR")</f>
        <v>ERROR</v>
      </c>
      <c r="AA460" s="109" t="str">
        <f t="shared" ref="AA460:AA510" si="884">IFERROR(IF(AND(VALUE(V460)&gt;=0,VALUE(V460)&lt;=255),"OK","ERROR"),"ERROR")</f>
        <v>ERROR</v>
      </c>
      <c r="AB460" s="109" t="str">
        <f t="shared" ref="AB460:AB510" si="885">IFERROR(IF(AND(VALUE(W460)&gt;=0,VALUE(W460)&lt;=255),"OK","ERROR"),"ERROR")</f>
        <v>ERROR</v>
      </c>
      <c r="AC460" s="109" t="str">
        <f t="shared" ref="AC460:AC510" si="886">IFERROR(IF(AND(VALUE(X460)&gt;=0,VALUE(X460)&lt;=255),"OK","ERROR"),"ERROR")</f>
        <v>ERROR</v>
      </c>
      <c r="AD460" s="109" t="str">
        <f t="shared" ref="AD460:AD510" si="887">IFERROR(IF(AND(VALUE(Y460)&gt;=0,VALUE(Y460)&lt;=255),"OK","ERROR"),"ERROR")</f>
        <v>ERROR</v>
      </c>
      <c r="AE460" s="110" t="str">
        <f t="shared" ref="AE460:AE510" si="888">IF(IFERROR(AA460&amp;AB460&amp;AC460&amp;AD460,"ERROR")="OKOKOKOK","OK","ERROR")</f>
        <v>ERROR</v>
      </c>
      <c r="AF460" s="7" t="str">
        <f t="shared" ref="AF460:AF510" si="889">IF(LEN(TRIM(D460))=0,"",IF(AND(LEN(TRIM(P460))&lt;&gt;0,OR(P460&lt;1,P460&gt;32)),"ERROR","OK"))</f>
        <v/>
      </c>
      <c r="AG460" s="104" t="str">
        <f t="shared" ref="AG460:AG510" si="890">IF(UPPER(N460)="ANY","",IF(AND(Q460="OK",LEN(TRIM(P460))=0),32,P460))</f>
        <v/>
      </c>
      <c r="AH460" s="104" t="str">
        <f t="shared" ref="AH460:AH510" si="891">IF(OR(LEN(TRIM(D460))=0,Q460="ERROR",UPPER(N460)="ANY"),"",IF(UPPER(N460)="ANY","",IF(VALUE(AG460)=32,"Host","Netmask")))</f>
        <v/>
      </c>
      <c r="AI460" s="104" t="str">
        <f t="shared" ref="AI460:AI510" si="892">IF(LEN(TRIM(AH460))=0,"",IF(AH460="Host","H-","N-"))</f>
        <v/>
      </c>
      <c r="AJ460" s="114" t="str">
        <f>IF(AND(Q460&lt;&gt;"ERROR",UPPER('IP Rules'!D460)="GLOBAL",UPPER(N460)="ANY"),"All_IPs","")</f>
        <v/>
      </c>
      <c r="AK460" s="114" t="str">
        <f>IF(AND(Q460&lt;&gt;"ERROR",UPPER('IP Rules'!D460)="NATIONAL",UPPER(N460)="ANY"),"GRP_ALL_CNSP_SUBNETS","")</f>
        <v/>
      </c>
      <c r="AL460" s="104" t="str">
        <f>IF(LEN(TRIM(D460))=0,"",IF(AND(Q460&lt;&gt;"ERROR",UPPER('IP Rules'!H460)&lt;&gt;"ANY"),AI460&amp;N460&amp;"_"&amp;AG460,""))</f>
        <v/>
      </c>
      <c r="AM460" s="109" t="str">
        <f t="shared" ref="AM460:AM510" si="893">IF(OR(Q460&amp;U460&amp;Z460&amp;AE460="OKOKOKOK",AJ460="ALL_IPs",AK460="GRP_ALL_CNSP_SUBNETS"),"VALID","FAILED CHECKS")</f>
        <v>FAILED CHECKS</v>
      </c>
      <c r="AN460" s="2"/>
      <c r="AO460" s="62" t="str">
        <f t="shared" si="860"/>
        <v/>
      </c>
      <c r="AP460" s="26"/>
      <c r="AQ460" s="62" t="str">
        <f t="shared" ref="AQ460:AQ510" si="894">IF(OR(UPPER(N460)="ANY",Q460="ERROR",AF460="ERROR"),"",IF(LEN(TRIM(D460))=0,"",N460&amp;"/"&amp;AG460))</f>
        <v/>
      </c>
      <c r="AR460" s="26"/>
      <c r="AS460" s="6">
        <f>'IP Rules'!F460</f>
        <v>0</v>
      </c>
      <c r="AT460" s="2"/>
      <c r="AU460" s="6">
        <f t="shared" ref="AU460:AU510" si="895">AU459+1</f>
        <v>450</v>
      </c>
      <c r="AV460" s="2"/>
      <c r="AW460" s="46" t="str">
        <f>IF(ISBLANK('IP Rules'!L460),"",'IP Rules'!L460)</f>
        <v/>
      </c>
      <c r="AX460" s="2"/>
      <c r="AY460" s="52" t="str">
        <f t="shared" ref="AY460:AY510" si="896">SUBSTITUTE(AW460,"[","")</f>
        <v/>
      </c>
      <c r="AZ460" s="52" t="str">
        <f t="shared" ref="AZ460:AZ510" si="897">SUBSTITUTE(AY460,"]","")</f>
        <v/>
      </c>
      <c r="BA460" s="52" t="str">
        <f t="shared" ref="BA460:BA510" si="898">SUBSTITUTE(AZ460,"{","")</f>
        <v/>
      </c>
      <c r="BB460" s="52" t="str">
        <f t="shared" ref="BB460:BB510" si="899">SUBSTITUTE(BA460,"}","")</f>
        <v/>
      </c>
      <c r="BC460" s="52" t="str">
        <f t="shared" ref="BC460:BC510" si="900">SUBSTITUTE(BB460,"(","")</f>
        <v/>
      </c>
      <c r="BD460" s="52" t="str">
        <f t="shared" ref="BD460:BD510" si="901">SUBSTITUTE(BC460,")","")</f>
        <v/>
      </c>
      <c r="BE460" s="52" t="str">
        <f t="shared" ref="BE460:BE510" si="902">SUBSTITUTE(BD460," ","")</f>
        <v/>
      </c>
      <c r="BF460" s="52" t="str">
        <f t="shared" ref="BF460:BF510" si="903">SUBSTITUTE(BE460,CHAR(160),"")</f>
        <v/>
      </c>
      <c r="BG460" s="52" t="str">
        <f t="shared" ref="BG460:BG510" si="904">BF460</f>
        <v/>
      </c>
      <c r="BH460" s="2"/>
      <c r="BI460" s="103" t="str">
        <f>IF(ISBLANK('IP Rules'!N460),"",'IP Rules'!N460)</f>
        <v/>
      </c>
      <c r="BJ460" s="110" t="str">
        <f t="shared" si="835"/>
        <v/>
      </c>
      <c r="BK460" s="109" t="str">
        <f t="shared" si="836"/>
        <v>MISSING</v>
      </c>
      <c r="BL460" s="109" t="str">
        <f t="shared" si="837"/>
        <v>MISSING</v>
      </c>
      <c r="BM460" s="109" t="str">
        <f t="shared" si="838"/>
        <v>MISSING</v>
      </c>
      <c r="BN460" s="110" t="str">
        <f t="shared" si="839"/>
        <v>ERROR</v>
      </c>
      <c r="BO460" s="111" t="str">
        <f t="shared" si="840"/>
        <v>ERROR</v>
      </c>
      <c r="BP460" s="111" t="str">
        <f t="shared" si="841"/>
        <v>ERROR</v>
      </c>
      <c r="BQ460" s="111" t="str">
        <f t="shared" si="842"/>
        <v>ERROR</v>
      </c>
      <c r="BR460" s="109" t="str">
        <f t="shared" si="843"/>
        <v>ERROR</v>
      </c>
      <c r="BS460" s="110" t="str">
        <f t="shared" si="844"/>
        <v>ERROR</v>
      </c>
      <c r="BT460" s="109" t="str">
        <f t="shared" ref="BT460:BT510" si="905">IFERROR(IF(AND(VALUE(BO460)&gt;=0,VALUE(BO460)&lt;=255),"OK","ERROR"),"ERROR")</f>
        <v>ERROR</v>
      </c>
      <c r="BU460" s="109" t="str">
        <f t="shared" ref="BU460:BU510" si="906">IFERROR(IF(AND(VALUE(BP460)&gt;=0,VALUE(BP460)&lt;=255),"OK","ERROR"),"ERROR")</f>
        <v>ERROR</v>
      </c>
      <c r="BV460" s="109" t="str">
        <f t="shared" ref="BV460:BV510" si="907">IFERROR(IF(AND(VALUE(BQ460)&gt;=0,VALUE(BQ460)&lt;=255),"OK","ERROR"),"ERROR")</f>
        <v>ERROR</v>
      </c>
      <c r="BW460" s="109" t="str">
        <f t="shared" ref="BW460:BW510" si="908">IFERROR(IF(AND(VALUE(BR460)&gt;=0,VALUE(BR460)&lt;=255),"OK","ERROR"),"ERROR")</f>
        <v>ERROR</v>
      </c>
      <c r="BX460" s="110" t="str">
        <f t="shared" si="845"/>
        <v>ERROR</v>
      </c>
      <c r="BY460" s="110" t="str">
        <f t="shared" si="833"/>
        <v/>
      </c>
      <c r="BZ460" s="117" t="str">
        <f t="shared" ref="BZ460:BZ510" si="909">IF(IFERROR(SEARCH("/",BG460),"-")="-","OK","ERROR")</f>
        <v>OK</v>
      </c>
      <c r="CA460" s="104" t="str">
        <f t="shared" si="846"/>
        <v/>
      </c>
      <c r="CB460" s="104" t="str">
        <f t="shared" si="847"/>
        <v/>
      </c>
      <c r="CC460" s="104" t="str">
        <f t="shared" si="848"/>
        <v/>
      </c>
      <c r="CD460" s="109" t="str">
        <f t="shared" ref="CD460:CD510" si="910">IF(BJ460&amp;BN460&amp;BS460&amp;BX460&amp;BZ460="OKOKOKOKOK","VALID","FAILED CHECKS")</f>
        <v>FAILED CHECKS</v>
      </c>
      <c r="CE460" s="22"/>
      <c r="CF460" s="116" t="str">
        <f t="shared" si="849"/>
        <v>ERROR</v>
      </c>
      <c r="CG460" s="116" t="str">
        <f t="shared" si="850"/>
        <v>-</v>
      </c>
      <c r="CH460" s="116" t="str">
        <f t="shared" si="851"/>
        <v>-</v>
      </c>
      <c r="CI460" s="116" t="str">
        <f t="shared" si="852"/>
        <v>-</v>
      </c>
      <c r="CJ460" s="116">
        <f t="shared" ref="CJ460:CJ510" si="911">LEN(BG460)-LEN(SUBSTITUTE(UPPER(BG460),"A",""))</f>
        <v>0</v>
      </c>
      <c r="CK460" s="116">
        <f t="shared" ref="CK460:CK510" si="912">LEN($BG460)-LEN(SUBSTITUTE(UPPER($BG460),"B",""))</f>
        <v>0</v>
      </c>
      <c r="CL460" s="116">
        <f t="shared" ref="CL460:CL510" si="913">LEN($BG460)-LEN(SUBSTITUTE(UPPER($BG460),"C",""))</f>
        <v>0</v>
      </c>
      <c r="CM460" s="116">
        <f t="shared" ref="CM460:CM510" si="914">LEN($BG460)-LEN(SUBSTITUTE(UPPER($BG460),"D",""))</f>
        <v>0</v>
      </c>
      <c r="CN460" s="116">
        <f t="shared" ref="CN460:CN510" si="915">LEN($BG460)-LEN(SUBSTITUTE(UPPER($BG460),"E",""))</f>
        <v>0</v>
      </c>
      <c r="CO460" s="116">
        <f t="shared" ref="CO460:CO510" si="916">LEN($BG460)-LEN(SUBSTITUTE(UPPER($BG460),"F",""))</f>
        <v>0</v>
      </c>
      <c r="CP460" s="116">
        <f t="shared" ref="CP460:CP510" si="917">LEN($BG460)-LEN(SUBSTITUTE(UPPER($BG460),"G",""))</f>
        <v>0</v>
      </c>
      <c r="CQ460" s="116">
        <f t="shared" ref="CQ460:CQ510" si="918">LEN($BG460)-LEN(SUBSTITUTE(UPPER($BG460),"H",""))</f>
        <v>0</v>
      </c>
      <c r="CR460" s="116">
        <f t="shared" ref="CR460:CR510" si="919">LEN($BG460)-LEN(SUBSTITUTE(UPPER($BG460),"I",""))</f>
        <v>0</v>
      </c>
      <c r="CS460" s="116">
        <f t="shared" ref="CS460:CS510" si="920">LEN($BG460)-LEN(SUBSTITUTE(UPPER($BG460),"J",""))</f>
        <v>0</v>
      </c>
      <c r="CT460" s="116">
        <f t="shared" ref="CT460:CT510" si="921">LEN($BG460)-LEN(SUBSTITUTE(UPPER($BG460),"K",""))</f>
        <v>0</v>
      </c>
      <c r="CU460" s="116">
        <f t="shared" ref="CU460:CU510" si="922">LEN($BG460)-LEN(SUBSTITUTE(UPPER($BG460),"L",""))</f>
        <v>0</v>
      </c>
      <c r="CV460" s="116">
        <f t="shared" ref="CV460:CV510" si="923">LEN($BG460)-LEN(SUBSTITUTE(UPPER($BG460),"M",""))</f>
        <v>0</v>
      </c>
      <c r="CW460" s="116">
        <f t="shared" ref="CW460:CW510" si="924">LEN($BG460)-LEN(SUBSTITUTE(UPPER($BG460),"N",""))</f>
        <v>0</v>
      </c>
      <c r="CX460" s="116">
        <f t="shared" ref="CX460:CX510" si="925">LEN($BG460)-LEN(SUBSTITUTE(UPPER($BG460),"O",""))</f>
        <v>0</v>
      </c>
      <c r="CY460" s="116">
        <f t="shared" ref="CY460:CY510" si="926">LEN($BG460)-LEN(SUBSTITUTE(UPPER($BG460),"P",""))</f>
        <v>0</v>
      </c>
      <c r="CZ460" s="116">
        <f t="shared" ref="CZ460:CZ510" si="927">LEN($BG460)-LEN(SUBSTITUTE(UPPER($BG460),"Q",""))</f>
        <v>0</v>
      </c>
      <c r="DA460" s="116">
        <f t="shared" ref="DA460:DA510" si="928">LEN($BG460)-LEN(SUBSTITUTE(UPPER($BG460),"R",""))</f>
        <v>0</v>
      </c>
      <c r="DB460" s="116">
        <f t="shared" ref="DB460:DB510" si="929">LEN($BG460)-LEN(SUBSTITUTE(UPPER($BG460),"S",""))</f>
        <v>0</v>
      </c>
      <c r="DC460" s="116">
        <f t="shared" ref="DC460:DC510" si="930">LEN($BG460)-LEN(SUBSTITUTE(UPPER($BG460),"T",""))</f>
        <v>0</v>
      </c>
      <c r="DD460" s="116">
        <f t="shared" ref="DD460:DD510" si="931">LEN($BG460)-LEN(SUBSTITUTE(UPPER($BG460),"U",""))</f>
        <v>0</v>
      </c>
      <c r="DE460" s="116">
        <f t="shared" ref="DE460:DE510" si="932">LEN($BG460)-LEN(SUBSTITUTE(UPPER($BG460),"V",""))</f>
        <v>0</v>
      </c>
      <c r="DF460" s="116">
        <f t="shared" ref="DF460:DF510" si="933">LEN($BG460)-LEN(SUBSTITUTE(UPPER($BG460),"W",""))</f>
        <v>0</v>
      </c>
      <c r="DG460" s="116">
        <f t="shared" ref="DG460:DG510" si="934">LEN($BG460)-LEN(SUBSTITUTE(UPPER($BG460),"X",""))</f>
        <v>0</v>
      </c>
      <c r="DH460" s="116">
        <f t="shared" ref="DH460:DH510" si="935">LEN($BG460)-LEN(SUBSTITUTE(UPPER($BG460),"Y",""))</f>
        <v>0</v>
      </c>
      <c r="DI460" s="116">
        <f t="shared" ref="DI460:DI510" si="936">LEN($BG460)-LEN(SUBSTITUTE(UPPER($BG460),"Z",""))</f>
        <v>0</v>
      </c>
      <c r="DJ460" s="116">
        <f t="shared" ref="DJ460:DJ510" si="937">LEN($BG460)-LEN(SUBSTITUTE($BG460,"0",""))</f>
        <v>0</v>
      </c>
      <c r="DK460" s="116">
        <f t="shared" ref="DK460:DK510" si="938">LEN($BG460)-LEN(SUBSTITUTE($BG460,"1",""))</f>
        <v>0</v>
      </c>
      <c r="DL460" s="116">
        <f t="shared" ref="DL460:DL510" si="939">LEN($BG460)-LEN(SUBSTITUTE($BG460,"2",""))</f>
        <v>0</v>
      </c>
      <c r="DM460" s="116">
        <f t="shared" ref="DM460:DM510" si="940">LEN($BG460)-LEN(SUBSTITUTE($BG460,"3",""))</f>
        <v>0</v>
      </c>
      <c r="DN460" s="116">
        <f t="shared" ref="DN460:DN510" si="941">LEN($BG460)-LEN(SUBSTITUTE($BG460,"4",""))</f>
        <v>0</v>
      </c>
      <c r="DO460" s="116">
        <f t="shared" ref="DO460:DO510" si="942">LEN($BG460)-LEN(SUBSTITUTE($BG460,"5",""))</f>
        <v>0</v>
      </c>
      <c r="DP460" s="116">
        <f t="shared" ref="DP460:DP510" si="943">LEN($BG460)-LEN(SUBSTITUTE($BG460,"6",""))</f>
        <v>0</v>
      </c>
      <c r="DQ460" s="116">
        <f t="shared" ref="DQ460:DQ510" si="944">LEN($BG460)-LEN(SUBSTITUTE($BG460,"7",""))</f>
        <v>0</v>
      </c>
      <c r="DR460" s="116">
        <f t="shared" ref="DR460:DR510" si="945">LEN($BG460)-LEN(SUBSTITUTE($BG460,"8",""))</f>
        <v>0</v>
      </c>
      <c r="DS460" s="116">
        <f t="shared" ref="DS460:DS510" si="946">LEN($BG460)-LEN(SUBSTITUTE($BG460,"9",""))</f>
        <v>0</v>
      </c>
      <c r="DT460" s="116">
        <f t="shared" si="834"/>
        <v>0</v>
      </c>
      <c r="DU460" s="116">
        <f t="shared" ref="DU460:DU510" si="947">LEN($BG460)-LEN(SUBSTITUTE($BG460,".",""))</f>
        <v>0</v>
      </c>
      <c r="DV460" s="116">
        <f t="shared" si="853"/>
        <v>0</v>
      </c>
      <c r="DW460" s="116">
        <f t="shared" si="854"/>
        <v>0</v>
      </c>
      <c r="DX460" s="114" t="b">
        <f t="shared" si="861"/>
        <v>0</v>
      </c>
      <c r="DY460" s="116" t="str">
        <f t="shared" ref="DY460:DY510" si="948">IF(AND(DV460=DW460,CD460="FAILED CHECKS",DX460=FALSE,DU460&gt;0),"VALID","FAILED CHECKS")</f>
        <v>FAILED CHECKS</v>
      </c>
      <c r="DZ460" s="2"/>
      <c r="EA460" s="105" t="str">
        <f t="shared" si="862"/>
        <v/>
      </c>
      <c r="EB460" s="2"/>
      <c r="EC460" s="105" t="str">
        <f t="shared" si="863"/>
        <v/>
      </c>
      <c r="ED460" s="2"/>
      <c r="EE460" s="105" t="str">
        <f t="shared" si="864"/>
        <v/>
      </c>
      <c r="EF460" s="2"/>
      <c r="EG460" s="6">
        <f t="shared" si="832"/>
        <v>450</v>
      </c>
      <c r="EH460" s="2"/>
      <c r="EI460" s="29" t="str">
        <f>IF(ISBLANK('IP Rules'!P460),"",'IP Rules'!P460)</f>
        <v/>
      </c>
      <c r="EJ460" s="2"/>
      <c r="EK460" s="29" t="str">
        <f>IF(ISBLANK('IP Rules'!R460),"",'IP Rules'!R460)</f>
        <v/>
      </c>
      <c r="EL460" s="2"/>
      <c r="EM460" s="29" t="str">
        <f>IF(ISBLANK('IP Rules'!T460),"",'IP Rules'!T460)</f>
        <v/>
      </c>
      <c r="EN460" s="2"/>
      <c r="EO460" s="7" t="str">
        <f t="shared" si="855"/>
        <v>NO</v>
      </c>
      <c r="EP460" s="7" t="str">
        <f t="shared" si="856"/>
        <v>NO</v>
      </c>
      <c r="EQ460" s="7" t="str">
        <f t="shared" si="857"/>
        <v/>
      </c>
      <c r="ER460" s="7" t="str">
        <f t="shared" si="858"/>
        <v/>
      </c>
      <c r="ES460" s="7" t="str">
        <f>IF(AND(ISNUMBER('IP Rules'!R460),'IP Rules'!R460&gt;=0,'IP Rules'!R460&lt;=65535),"GOOD","BAD")</f>
        <v>BAD</v>
      </c>
      <c r="ET460" s="7" t="str">
        <f>IF(OR(AND(ISNUMBER('IP Rules'!T460),'IP Rules'!T460&gt;=1,'IP Rules'!T460&lt;=65535,'IP Rules'!R460&lt;'IP Rules'!T460),'IP Rules'!T460=""),"GOOD","BAD")</f>
        <v>GOOD</v>
      </c>
      <c r="EU460" s="9" t="str">
        <f t="shared" si="859"/>
        <v/>
      </c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</row>
    <row r="461" spans="1:211" ht="15.75" thickBot="1">
      <c r="A461" s="2"/>
      <c r="B461" s="6">
        <f t="shared" ref="B461:B510" si="949">B460+1</f>
        <v>451</v>
      </c>
      <c r="C461" s="2"/>
      <c r="D461" s="48" t="str">
        <f>IF(ISBLANK('IP Rules'!H461),"",'IP Rules'!H461)</f>
        <v/>
      </c>
      <c r="E461" s="52" t="str">
        <f t="shared" si="865"/>
        <v/>
      </c>
      <c r="F461" s="52" t="str">
        <f t="shared" si="866"/>
        <v/>
      </c>
      <c r="G461" s="52" t="str">
        <f t="shared" si="867"/>
        <v/>
      </c>
      <c r="H461" s="52" t="str">
        <f t="shared" si="868"/>
        <v/>
      </c>
      <c r="I461" s="52" t="str">
        <f t="shared" si="869"/>
        <v/>
      </c>
      <c r="J461" s="52" t="str">
        <f t="shared" si="870"/>
        <v/>
      </c>
      <c r="K461" s="52" t="str">
        <f t="shared" si="871"/>
        <v/>
      </c>
      <c r="L461" s="52" t="str">
        <f t="shared" si="872"/>
        <v/>
      </c>
      <c r="M461" s="2"/>
      <c r="N461" s="52" t="str">
        <f t="shared" si="873"/>
        <v/>
      </c>
      <c r="O461" s="2"/>
      <c r="P461" s="103" t="str">
        <f>IF(UPPER('IP Rules'!H461)="ANY","",IF(LEN(TRIM('IP Rules'!J461))=0,"",'IP Rules'!J461))</f>
        <v/>
      </c>
      <c r="Q461" s="7" t="str">
        <f t="shared" si="874"/>
        <v/>
      </c>
      <c r="R461" s="109" t="str">
        <f t="shared" si="875"/>
        <v>MISSING</v>
      </c>
      <c r="S461" s="109" t="str">
        <f t="shared" si="876"/>
        <v>MISSING</v>
      </c>
      <c r="T461" s="109" t="str">
        <f t="shared" si="877"/>
        <v>MISSING</v>
      </c>
      <c r="U461" s="110" t="str">
        <f t="shared" si="878"/>
        <v>ERROR</v>
      </c>
      <c r="V461" s="111" t="str">
        <f t="shared" si="879"/>
        <v>ERROR</v>
      </c>
      <c r="W461" s="111" t="str">
        <f t="shared" si="880"/>
        <v>ERROR</v>
      </c>
      <c r="X461" s="111" t="str">
        <f t="shared" si="881"/>
        <v>ERROR</v>
      </c>
      <c r="Y461" s="109" t="str">
        <f t="shared" si="882"/>
        <v>ERROR</v>
      </c>
      <c r="Z461" s="110" t="str">
        <f t="shared" si="883"/>
        <v>ERROR</v>
      </c>
      <c r="AA461" s="109" t="str">
        <f t="shared" si="884"/>
        <v>ERROR</v>
      </c>
      <c r="AB461" s="109" t="str">
        <f t="shared" si="885"/>
        <v>ERROR</v>
      </c>
      <c r="AC461" s="109" t="str">
        <f t="shared" si="886"/>
        <v>ERROR</v>
      </c>
      <c r="AD461" s="109" t="str">
        <f t="shared" si="887"/>
        <v>ERROR</v>
      </c>
      <c r="AE461" s="110" t="str">
        <f t="shared" si="888"/>
        <v>ERROR</v>
      </c>
      <c r="AF461" s="7" t="str">
        <f t="shared" si="889"/>
        <v/>
      </c>
      <c r="AG461" s="104" t="str">
        <f t="shared" si="890"/>
        <v/>
      </c>
      <c r="AH461" s="104" t="str">
        <f t="shared" si="891"/>
        <v/>
      </c>
      <c r="AI461" s="104" t="str">
        <f t="shared" si="892"/>
        <v/>
      </c>
      <c r="AJ461" s="114" t="str">
        <f>IF(AND(Q461&lt;&gt;"ERROR",UPPER('IP Rules'!D461)="GLOBAL",UPPER(N461)="ANY"),"All_IPs","")</f>
        <v/>
      </c>
      <c r="AK461" s="114" t="str">
        <f>IF(AND(Q461&lt;&gt;"ERROR",UPPER('IP Rules'!D461)="NATIONAL",UPPER(N461)="ANY"),"GRP_ALL_CNSP_SUBNETS","")</f>
        <v/>
      </c>
      <c r="AL461" s="104" t="str">
        <f>IF(LEN(TRIM(D461))=0,"",IF(AND(Q461&lt;&gt;"ERROR",UPPER('IP Rules'!H461)&lt;&gt;"ANY"),AI461&amp;N461&amp;"_"&amp;AG461,""))</f>
        <v/>
      </c>
      <c r="AM461" s="109" t="str">
        <f t="shared" si="893"/>
        <v>FAILED CHECKS</v>
      </c>
      <c r="AN461" s="2"/>
      <c r="AO461" s="62" t="str">
        <f t="shared" si="860"/>
        <v/>
      </c>
      <c r="AP461" s="26"/>
      <c r="AQ461" s="62" t="str">
        <f t="shared" si="894"/>
        <v/>
      </c>
      <c r="AR461" s="26"/>
      <c r="AS461" s="6">
        <f>'IP Rules'!F461</f>
        <v>0</v>
      </c>
      <c r="AT461" s="2"/>
      <c r="AU461" s="6">
        <f t="shared" si="895"/>
        <v>451</v>
      </c>
      <c r="AV461" s="2"/>
      <c r="AW461" s="46" t="str">
        <f>IF(ISBLANK('IP Rules'!L461),"",'IP Rules'!L461)</f>
        <v/>
      </c>
      <c r="AX461" s="2"/>
      <c r="AY461" s="52" t="str">
        <f t="shared" si="896"/>
        <v/>
      </c>
      <c r="AZ461" s="52" t="str">
        <f t="shared" si="897"/>
        <v/>
      </c>
      <c r="BA461" s="52" t="str">
        <f t="shared" si="898"/>
        <v/>
      </c>
      <c r="BB461" s="52" t="str">
        <f t="shared" si="899"/>
        <v/>
      </c>
      <c r="BC461" s="52" t="str">
        <f t="shared" si="900"/>
        <v/>
      </c>
      <c r="BD461" s="52" t="str">
        <f t="shared" si="901"/>
        <v/>
      </c>
      <c r="BE461" s="52" t="str">
        <f t="shared" si="902"/>
        <v/>
      </c>
      <c r="BF461" s="52" t="str">
        <f t="shared" si="903"/>
        <v/>
      </c>
      <c r="BG461" s="52" t="str">
        <f t="shared" si="904"/>
        <v/>
      </c>
      <c r="BH461" s="2"/>
      <c r="BI461" s="103" t="str">
        <f>IF(ISBLANK('IP Rules'!N461),"",'IP Rules'!N461)</f>
        <v/>
      </c>
      <c r="BJ461" s="110" t="str">
        <f t="shared" si="835"/>
        <v/>
      </c>
      <c r="BK461" s="109" t="str">
        <f t="shared" si="836"/>
        <v>MISSING</v>
      </c>
      <c r="BL461" s="109" t="str">
        <f t="shared" si="837"/>
        <v>MISSING</v>
      </c>
      <c r="BM461" s="109" t="str">
        <f t="shared" si="838"/>
        <v>MISSING</v>
      </c>
      <c r="BN461" s="110" t="str">
        <f t="shared" si="839"/>
        <v>ERROR</v>
      </c>
      <c r="BO461" s="111" t="str">
        <f t="shared" si="840"/>
        <v>ERROR</v>
      </c>
      <c r="BP461" s="111" t="str">
        <f t="shared" si="841"/>
        <v>ERROR</v>
      </c>
      <c r="BQ461" s="111" t="str">
        <f t="shared" si="842"/>
        <v>ERROR</v>
      </c>
      <c r="BR461" s="109" t="str">
        <f t="shared" si="843"/>
        <v>ERROR</v>
      </c>
      <c r="BS461" s="110" t="str">
        <f t="shared" si="844"/>
        <v>ERROR</v>
      </c>
      <c r="BT461" s="109" t="str">
        <f t="shared" si="905"/>
        <v>ERROR</v>
      </c>
      <c r="BU461" s="109" t="str">
        <f t="shared" si="906"/>
        <v>ERROR</v>
      </c>
      <c r="BV461" s="109" t="str">
        <f t="shared" si="907"/>
        <v>ERROR</v>
      </c>
      <c r="BW461" s="109" t="str">
        <f t="shared" si="908"/>
        <v>ERROR</v>
      </c>
      <c r="BX461" s="110" t="str">
        <f t="shared" si="845"/>
        <v>ERROR</v>
      </c>
      <c r="BY461" s="110" t="str">
        <f t="shared" si="833"/>
        <v/>
      </c>
      <c r="BZ461" s="117" t="str">
        <f t="shared" si="909"/>
        <v>OK</v>
      </c>
      <c r="CA461" s="104" t="str">
        <f t="shared" si="846"/>
        <v/>
      </c>
      <c r="CB461" s="104" t="str">
        <f t="shared" si="847"/>
        <v/>
      </c>
      <c r="CC461" s="104" t="str">
        <f t="shared" si="848"/>
        <v/>
      </c>
      <c r="CD461" s="109" t="str">
        <f t="shared" si="910"/>
        <v>FAILED CHECKS</v>
      </c>
      <c r="CE461" s="22"/>
      <c r="CF461" s="116" t="str">
        <f t="shared" si="849"/>
        <v>ERROR</v>
      </c>
      <c r="CG461" s="116" t="str">
        <f t="shared" si="850"/>
        <v>-</v>
      </c>
      <c r="CH461" s="116" t="str">
        <f t="shared" si="851"/>
        <v>-</v>
      </c>
      <c r="CI461" s="116" t="str">
        <f t="shared" si="852"/>
        <v>-</v>
      </c>
      <c r="CJ461" s="116">
        <f t="shared" si="911"/>
        <v>0</v>
      </c>
      <c r="CK461" s="116">
        <f t="shared" si="912"/>
        <v>0</v>
      </c>
      <c r="CL461" s="116">
        <f t="shared" si="913"/>
        <v>0</v>
      </c>
      <c r="CM461" s="116">
        <f t="shared" si="914"/>
        <v>0</v>
      </c>
      <c r="CN461" s="116">
        <f t="shared" si="915"/>
        <v>0</v>
      </c>
      <c r="CO461" s="116">
        <f t="shared" si="916"/>
        <v>0</v>
      </c>
      <c r="CP461" s="116">
        <f t="shared" si="917"/>
        <v>0</v>
      </c>
      <c r="CQ461" s="116">
        <f t="shared" si="918"/>
        <v>0</v>
      </c>
      <c r="CR461" s="116">
        <f t="shared" si="919"/>
        <v>0</v>
      </c>
      <c r="CS461" s="116">
        <f t="shared" si="920"/>
        <v>0</v>
      </c>
      <c r="CT461" s="116">
        <f t="shared" si="921"/>
        <v>0</v>
      </c>
      <c r="CU461" s="116">
        <f t="shared" si="922"/>
        <v>0</v>
      </c>
      <c r="CV461" s="116">
        <f t="shared" si="923"/>
        <v>0</v>
      </c>
      <c r="CW461" s="116">
        <f t="shared" si="924"/>
        <v>0</v>
      </c>
      <c r="CX461" s="116">
        <f t="shared" si="925"/>
        <v>0</v>
      </c>
      <c r="CY461" s="116">
        <f t="shared" si="926"/>
        <v>0</v>
      </c>
      <c r="CZ461" s="116">
        <f t="shared" si="927"/>
        <v>0</v>
      </c>
      <c r="DA461" s="116">
        <f t="shared" si="928"/>
        <v>0</v>
      </c>
      <c r="DB461" s="116">
        <f t="shared" si="929"/>
        <v>0</v>
      </c>
      <c r="DC461" s="116">
        <f t="shared" si="930"/>
        <v>0</v>
      </c>
      <c r="DD461" s="116">
        <f t="shared" si="931"/>
        <v>0</v>
      </c>
      <c r="DE461" s="116">
        <f t="shared" si="932"/>
        <v>0</v>
      </c>
      <c r="DF461" s="116">
        <f t="shared" si="933"/>
        <v>0</v>
      </c>
      <c r="DG461" s="116">
        <f t="shared" si="934"/>
        <v>0</v>
      </c>
      <c r="DH461" s="116">
        <f t="shared" si="935"/>
        <v>0</v>
      </c>
      <c r="DI461" s="116">
        <f t="shared" si="936"/>
        <v>0</v>
      </c>
      <c r="DJ461" s="116">
        <f t="shared" si="937"/>
        <v>0</v>
      </c>
      <c r="DK461" s="116">
        <f t="shared" si="938"/>
        <v>0</v>
      </c>
      <c r="DL461" s="116">
        <f t="shared" si="939"/>
        <v>0</v>
      </c>
      <c r="DM461" s="116">
        <f t="shared" si="940"/>
        <v>0</v>
      </c>
      <c r="DN461" s="116">
        <f t="shared" si="941"/>
        <v>0</v>
      </c>
      <c r="DO461" s="116">
        <f t="shared" si="942"/>
        <v>0</v>
      </c>
      <c r="DP461" s="116">
        <f t="shared" si="943"/>
        <v>0</v>
      </c>
      <c r="DQ461" s="116">
        <f t="shared" si="944"/>
        <v>0</v>
      </c>
      <c r="DR461" s="116">
        <f t="shared" si="945"/>
        <v>0</v>
      </c>
      <c r="DS461" s="116">
        <f t="shared" si="946"/>
        <v>0</v>
      </c>
      <c r="DT461" s="116">
        <f t="shared" si="834"/>
        <v>0</v>
      </c>
      <c r="DU461" s="116">
        <f t="shared" si="947"/>
        <v>0</v>
      </c>
      <c r="DV461" s="116">
        <f t="shared" si="853"/>
        <v>0</v>
      </c>
      <c r="DW461" s="116">
        <f t="shared" si="854"/>
        <v>0</v>
      </c>
      <c r="DX461" s="114" t="b">
        <f t="shared" si="861"/>
        <v>0</v>
      </c>
      <c r="DY461" s="116" t="str">
        <f t="shared" si="948"/>
        <v>FAILED CHECKS</v>
      </c>
      <c r="DZ461" s="2"/>
      <c r="EA461" s="105" t="str">
        <f t="shared" si="862"/>
        <v/>
      </c>
      <c r="EB461" s="2"/>
      <c r="EC461" s="105" t="str">
        <f t="shared" si="863"/>
        <v/>
      </c>
      <c r="ED461" s="2"/>
      <c r="EE461" s="105" t="str">
        <f t="shared" si="864"/>
        <v/>
      </c>
      <c r="EF461" s="2"/>
      <c r="EG461" s="6">
        <f t="shared" ref="EG461:EG510" si="950">EG460+1</f>
        <v>451</v>
      </c>
      <c r="EH461" s="2"/>
      <c r="EI461" s="29" t="str">
        <f>IF(ISBLANK('IP Rules'!P461),"",'IP Rules'!P461)</f>
        <v/>
      </c>
      <c r="EJ461" s="2"/>
      <c r="EK461" s="29" t="str">
        <f>IF(ISBLANK('IP Rules'!R461),"",'IP Rules'!R461)</f>
        <v/>
      </c>
      <c r="EL461" s="2"/>
      <c r="EM461" s="29" t="str">
        <f>IF(ISBLANK('IP Rules'!T461),"",'IP Rules'!T461)</f>
        <v/>
      </c>
      <c r="EN461" s="2"/>
      <c r="EO461" s="7" t="str">
        <f t="shared" si="855"/>
        <v>NO</v>
      </c>
      <c r="EP461" s="7" t="str">
        <f t="shared" si="856"/>
        <v>NO</v>
      </c>
      <c r="EQ461" s="7" t="str">
        <f t="shared" si="857"/>
        <v/>
      </c>
      <c r="ER461" s="7" t="str">
        <f t="shared" si="858"/>
        <v/>
      </c>
      <c r="ES461" s="7" t="str">
        <f>IF(AND(ISNUMBER('IP Rules'!R461),'IP Rules'!R461&gt;=0,'IP Rules'!R461&lt;=65535),"GOOD","BAD")</f>
        <v>BAD</v>
      </c>
      <c r="ET461" s="7" t="str">
        <f>IF(OR(AND(ISNUMBER('IP Rules'!T461),'IP Rules'!T461&gt;=1,'IP Rules'!T461&lt;=65535,'IP Rules'!R461&lt;'IP Rules'!T461),'IP Rules'!T461=""),"GOOD","BAD")</f>
        <v>GOOD</v>
      </c>
      <c r="EU461" s="9" t="str">
        <f t="shared" si="859"/>
        <v/>
      </c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</row>
    <row r="462" spans="1:211" ht="15.75" thickBot="1">
      <c r="A462" s="2"/>
      <c r="B462" s="6">
        <f t="shared" si="949"/>
        <v>452</v>
      </c>
      <c r="C462" s="2"/>
      <c r="D462" s="48" t="str">
        <f>IF(ISBLANK('IP Rules'!H462),"",'IP Rules'!H462)</f>
        <v/>
      </c>
      <c r="E462" s="52" t="str">
        <f t="shared" si="865"/>
        <v/>
      </c>
      <c r="F462" s="52" t="str">
        <f t="shared" si="866"/>
        <v/>
      </c>
      <c r="G462" s="52" t="str">
        <f t="shared" si="867"/>
        <v/>
      </c>
      <c r="H462" s="52" t="str">
        <f t="shared" si="868"/>
        <v/>
      </c>
      <c r="I462" s="52" t="str">
        <f t="shared" si="869"/>
        <v/>
      </c>
      <c r="J462" s="52" t="str">
        <f t="shared" si="870"/>
        <v/>
      </c>
      <c r="K462" s="52" t="str">
        <f t="shared" si="871"/>
        <v/>
      </c>
      <c r="L462" s="52" t="str">
        <f t="shared" si="872"/>
        <v/>
      </c>
      <c r="M462" s="2"/>
      <c r="N462" s="52" t="str">
        <f t="shared" si="873"/>
        <v/>
      </c>
      <c r="O462" s="2"/>
      <c r="P462" s="103" t="str">
        <f>IF(UPPER('IP Rules'!H462)="ANY","",IF(LEN(TRIM('IP Rules'!J462))=0,"",'IP Rules'!J462))</f>
        <v/>
      </c>
      <c r="Q462" s="7" t="str">
        <f t="shared" si="874"/>
        <v/>
      </c>
      <c r="R462" s="109" t="str">
        <f t="shared" si="875"/>
        <v>MISSING</v>
      </c>
      <c r="S462" s="109" t="str">
        <f t="shared" si="876"/>
        <v>MISSING</v>
      </c>
      <c r="T462" s="109" t="str">
        <f t="shared" si="877"/>
        <v>MISSING</v>
      </c>
      <c r="U462" s="110" t="str">
        <f t="shared" si="878"/>
        <v>ERROR</v>
      </c>
      <c r="V462" s="111" t="str">
        <f t="shared" si="879"/>
        <v>ERROR</v>
      </c>
      <c r="W462" s="111" t="str">
        <f t="shared" si="880"/>
        <v>ERROR</v>
      </c>
      <c r="X462" s="111" t="str">
        <f t="shared" si="881"/>
        <v>ERROR</v>
      </c>
      <c r="Y462" s="109" t="str">
        <f t="shared" si="882"/>
        <v>ERROR</v>
      </c>
      <c r="Z462" s="110" t="str">
        <f t="shared" si="883"/>
        <v>ERROR</v>
      </c>
      <c r="AA462" s="109" t="str">
        <f t="shared" si="884"/>
        <v>ERROR</v>
      </c>
      <c r="AB462" s="109" t="str">
        <f t="shared" si="885"/>
        <v>ERROR</v>
      </c>
      <c r="AC462" s="109" t="str">
        <f t="shared" si="886"/>
        <v>ERROR</v>
      </c>
      <c r="AD462" s="109" t="str">
        <f t="shared" si="887"/>
        <v>ERROR</v>
      </c>
      <c r="AE462" s="110" t="str">
        <f t="shared" si="888"/>
        <v>ERROR</v>
      </c>
      <c r="AF462" s="7" t="str">
        <f t="shared" si="889"/>
        <v/>
      </c>
      <c r="AG462" s="104" t="str">
        <f t="shared" si="890"/>
        <v/>
      </c>
      <c r="AH462" s="104" t="str">
        <f t="shared" si="891"/>
        <v/>
      </c>
      <c r="AI462" s="104" t="str">
        <f t="shared" si="892"/>
        <v/>
      </c>
      <c r="AJ462" s="114" t="str">
        <f>IF(AND(Q462&lt;&gt;"ERROR",UPPER('IP Rules'!D462)="GLOBAL",UPPER(N462)="ANY"),"All_IPs","")</f>
        <v/>
      </c>
      <c r="AK462" s="114" t="str">
        <f>IF(AND(Q462&lt;&gt;"ERROR",UPPER('IP Rules'!D462)="NATIONAL",UPPER(N462)="ANY"),"GRP_ALL_CNSP_SUBNETS","")</f>
        <v/>
      </c>
      <c r="AL462" s="104" t="str">
        <f>IF(LEN(TRIM(D462))=0,"",IF(AND(Q462&lt;&gt;"ERROR",UPPER('IP Rules'!H462)&lt;&gt;"ANY"),AI462&amp;N462&amp;"_"&amp;AG462,""))</f>
        <v/>
      </c>
      <c r="AM462" s="109" t="str">
        <f t="shared" si="893"/>
        <v>FAILED CHECKS</v>
      </c>
      <c r="AN462" s="2"/>
      <c r="AO462" s="62" t="str">
        <f t="shared" si="860"/>
        <v/>
      </c>
      <c r="AP462" s="26"/>
      <c r="AQ462" s="62" t="str">
        <f t="shared" si="894"/>
        <v/>
      </c>
      <c r="AR462" s="26"/>
      <c r="AS462" s="6">
        <f>'IP Rules'!F462</f>
        <v>0</v>
      </c>
      <c r="AT462" s="2"/>
      <c r="AU462" s="6">
        <f t="shared" si="895"/>
        <v>452</v>
      </c>
      <c r="AV462" s="2"/>
      <c r="AW462" s="46" t="str">
        <f>IF(ISBLANK('IP Rules'!L462),"",'IP Rules'!L462)</f>
        <v/>
      </c>
      <c r="AX462" s="2"/>
      <c r="AY462" s="52" t="str">
        <f t="shared" si="896"/>
        <v/>
      </c>
      <c r="AZ462" s="52" t="str">
        <f t="shared" si="897"/>
        <v/>
      </c>
      <c r="BA462" s="52" t="str">
        <f t="shared" si="898"/>
        <v/>
      </c>
      <c r="BB462" s="52" t="str">
        <f t="shared" si="899"/>
        <v/>
      </c>
      <c r="BC462" s="52" t="str">
        <f t="shared" si="900"/>
        <v/>
      </c>
      <c r="BD462" s="52" t="str">
        <f t="shared" si="901"/>
        <v/>
      </c>
      <c r="BE462" s="52" t="str">
        <f t="shared" si="902"/>
        <v/>
      </c>
      <c r="BF462" s="52" t="str">
        <f t="shared" si="903"/>
        <v/>
      </c>
      <c r="BG462" s="52" t="str">
        <f t="shared" si="904"/>
        <v/>
      </c>
      <c r="BH462" s="2"/>
      <c r="BI462" s="103" t="str">
        <f>IF(ISBLANK('IP Rules'!N462),"",'IP Rules'!N462)</f>
        <v/>
      </c>
      <c r="BJ462" s="110" t="str">
        <f t="shared" si="835"/>
        <v/>
      </c>
      <c r="BK462" s="109" t="str">
        <f t="shared" si="836"/>
        <v>MISSING</v>
      </c>
      <c r="BL462" s="109" t="str">
        <f t="shared" si="837"/>
        <v>MISSING</v>
      </c>
      <c r="BM462" s="109" t="str">
        <f t="shared" si="838"/>
        <v>MISSING</v>
      </c>
      <c r="BN462" s="110" t="str">
        <f t="shared" si="839"/>
        <v>ERROR</v>
      </c>
      <c r="BO462" s="111" t="str">
        <f t="shared" si="840"/>
        <v>ERROR</v>
      </c>
      <c r="BP462" s="111" t="str">
        <f t="shared" si="841"/>
        <v>ERROR</v>
      </c>
      <c r="BQ462" s="111" t="str">
        <f t="shared" si="842"/>
        <v>ERROR</v>
      </c>
      <c r="BR462" s="109" t="str">
        <f t="shared" si="843"/>
        <v>ERROR</v>
      </c>
      <c r="BS462" s="110" t="str">
        <f t="shared" si="844"/>
        <v>ERROR</v>
      </c>
      <c r="BT462" s="109" t="str">
        <f t="shared" si="905"/>
        <v>ERROR</v>
      </c>
      <c r="BU462" s="109" t="str">
        <f t="shared" si="906"/>
        <v>ERROR</v>
      </c>
      <c r="BV462" s="109" t="str">
        <f t="shared" si="907"/>
        <v>ERROR</v>
      </c>
      <c r="BW462" s="109" t="str">
        <f t="shared" si="908"/>
        <v>ERROR</v>
      </c>
      <c r="BX462" s="110" t="str">
        <f t="shared" si="845"/>
        <v>ERROR</v>
      </c>
      <c r="BY462" s="110" t="str">
        <f t="shared" si="833"/>
        <v/>
      </c>
      <c r="BZ462" s="117" t="str">
        <f t="shared" si="909"/>
        <v>OK</v>
      </c>
      <c r="CA462" s="104" t="str">
        <f t="shared" si="846"/>
        <v/>
      </c>
      <c r="CB462" s="104" t="str">
        <f t="shared" si="847"/>
        <v/>
      </c>
      <c r="CC462" s="104" t="str">
        <f t="shared" si="848"/>
        <v/>
      </c>
      <c r="CD462" s="109" t="str">
        <f t="shared" si="910"/>
        <v>FAILED CHECKS</v>
      </c>
      <c r="CE462" s="22"/>
      <c r="CF462" s="116" t="str">
        <f t="shared" si="849"/>
        <v>ERROR</v>
      </c>
      <c r="CG462" s="116" t="str">
        <f t="shared" si="850"/>
        <v>-</v>
      </c>
      <c r="CH462" s="116" t="str">
        <f t="shared" si="851"/>
        <v>-</v>
      </c>
      <c r="CI462" s="116" t="str">
        <f t="shared" si="852"/>
        <v>-</v>
      </c>
      <c r="CJ462" s="116">
        <f t="shared" si="911"/>
        <v>0</v>
      </c>
      <c r="CK462" s="116">
        <f t="shared" si="912"/>
        <v>0</v>
      </c>
      <c r="CL462" s="116">
        <f t="shared" si="913"/>
        <v>0</v>
      </c>
      <c r="CM462" s="116">
        <f t="shared" si="914"/>
        <v>0</v>
      </c>
      <c r="CN462" s="116">
        <f t="shared" si="915"/>
        <v>0</v>
      </c>
      <c r="CO462" s="116">
        <f t="shared" si="916"/>
        <v>0</v>
      </c>
      <c r="CP462" s="116">
        <f t="shared" si="917"/>
        <v>0</v>
      </c>
      <c r="CQ462" s="116">
        <f t="shared" si="918"/>
        <v>0</v>
      </c>
      <c r="CR462" s="116">
        <f t="shared" si="919"/>
        <v>0</v>
      </c>
      <c r="CS462" s="116">
        <f t="shared" si="920"/>
        <v>0</v>
      </c>
      <c r="CT462" s="116">
        <f t="shared" si="921"/>
        <v>0</v>
      </c>
      <c r="CU462" s="116">
        <f t="shared" si="922"/>
        <v>0</v>
      </c>
      <c r="CV462" s="116">
        <f t="shared" si="923"/>
        <v>0</v>
      </c>
      <c r="CW462" s="116">
        <f t="shared" si="924"/>
        <v>0</v>
      </c>
      <c r="CX462" s="116">
        <f t="shared" si="925"/>
        <v>0</v>
      </c>
      <c r="CY462" s="116">
        <f t="shared" si="926"/>
        <v>0</v>
      </c>
      <c r="CZ462" s="116">
        <f t="shared" si="927"/>
        <v>0</v>
      </c>
      <c r="DA462" s="116">
        <f t="shared" si="928"/>
        <v>0</v>
      </c>
      <c r="DB462" s="116">
        <f t="shared" si="929"/>
        <v>0</v>
      </c>
      <c r="DC462" s="116">
        <f t="shared" si="930"/>
        <v>0</v>
      </c>
      <c r="DD462" s="116">
        <f t="shared" si="931"/>
        <v>0</v>
      </c>
      <c r="DE462" s="116">
        <f t="shared" si="932"/>
        <v>0</v>
      </c>
      <c r="DF462" s="116">
        <f t="shared" si="933"/>
        <v>0</v>
      </c>
      <c r="DG462" s="116">
        <f t="shared" si="934"/>
        <v>0</v>
      </c>
      <c r="DH462" s="116">
        <f t="shared" si="935"/>
        <v>0</v>
      </c>
      <c r="DI462" s="116">
        <f t="shared" si="936"/>
        <v>0</v>
      </c>
      <c r="DJ462" s="116">
        <f t="shared" si="937"/>
        <v>0</v>
      </c>
      <c r="DK462" s="116">
        <f t="shared" si="938"/>
        <v>0</v>
      </c>
      <c r="DL462" s="116">
        <f t="shared" si="939"/>
        <v>0</v>
      </c>
      <c r="DM462" s="116">
        <f t="shared" si="940"/>
        <v>0</v>
      </c>
      <c r="DN462" s="116">
        <f t="shared" si="941"/>
        <v>0</v>
      </c>
      <c r="DO462" s="116">
        <f t="shared" si="942"/>
        <v>0</v>
      </c>
      <c r="DP462" s="116">
        <f t="shared" si="943"/>
        <v>0</v>
      </c>
      <c r="DQ462" s="116">
        <f t="shared" si="944"/>
        <v>0</v>
      </c>
      <c r="DR462" s="116">
        <f t="shared" si="945"/>
        <v>0</v>
      </c>
      <c r="DS462" s="116">
        <f t="shared" si="946"/>
        <v>0</v>
      </c>
      <c r="DT462" s="116">
        <f t="shared" si="834"/>
        <v>0</v>
      </c>
      <c r="DU462" s="116">
        <f t="shared" si="947"/>
        <v>0</v>
      </c>
      <c r="DV462" s="116">
        <f t="shared" si="853"/>
        <v>0</v>
      </c>
      <c r="DW462" s="116">
        <f t="shared" si="854"/>
        <v>0</v>
      </c>
      <c r="DX462" s="114" t="b">
        <f t="shared" si="861"/>
        <v>0</v>
      </c>
      <c r="DY462" s="116" t="str">
        <f t="shared" si="948"/>
        <v>FAILED CHECKS</v>
      </c>
      <c r="DZ462" s="2"/>
      <c r="EA462" s="105" t="str">
        <f t="shared" si="862"/>
        <v/>
      </c>
      <c r="EB462" s="2"/>
      <c r="EC462" s="105" t="str">
        <f t="shared" si="863"/>
        <v/>
      </c>
      <c r="ED462" s="2"/>
      <c r="EE462" s="105" t="str">
        <f t="shared" si="864"/>
        <v/>
      </c>
      <c r="EF462" s="2"/>
      <c r="EG462" s="6">
        <f t="shared" si="950"/>
        <v>452</v>
      </c>
      <c r="EH462" s="2"/>
      <c r="EI462" s="29" t="str">
        <f>IF(ISBLANK('IP Rules'!P462),"",'IP Rules'!P462)</f>
        <v/>
      </c>
      <c r="EJ462" s="2"/>
      <c r="EK462" s="29" t="str">
        <f>IF(ISBLANK('IP Rules'!R462),"",'IP Rules'!R462)</f>
        <v/>
      </c>
      <c r="EL462" s="2"/>
      <c r="EM462" s="29" t="str">
        <f>IF(ISBLANK('IP Rules'!T462),"",'IP Rules'!T462)</f>
        <v/>
      </c>
      <c r="EN462" s="2"/>
      <c r="EO462" s="7" t="str">
        <f t="shared" si="855"/>
        <v>NO</v>
      </c>
      <c r="EP462" s="7" t="str">
        <f t="shared" si="856"/>
        <v>NO</v>
      </c>
      <c r="EQ462" s="7" t="str">
        <f t="shared" si="857"/>
        <v/>
      </c>
      <c r="ER462" s="7" t="str">
        <f t="shared" si="858"/>
        <v/>
      </c>
      <c r="ES462" s="7" t="str">
        <f>IF(AND(ISNUMBER('IP Rules'!R462),'IP Rules'!R462&gt;=0,'IP Rules'!R462&lt;=65535),"GOOD","BAD")</f>
        <v>BAD</v>
      </c>
      <c r="ET462" s="7" t="str">
        <f>IF(OR(AND(ISNUMBER('IP Rules'!T462),'IP Rules'!T462&gt;=1,'IP Rules'!T462&lt;=65535,'IP Rules'!R462&lt;'IP Rules'!T462),'IP Rules'!T462=""),"GOOD","BAD")</f>
        <v>GOOD</v>
      </c>
      <c r="EU462" s="9" t="str">
        <f t="shared" si="859"/>
        <v/>
      </c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</row>
    <row r="463" spans="1:211" ht="15.75" thickBot="1">
      <c r="A463" s="2"/>
      <c r="B463" s="6">
        <f t="shared" si="949"/>
        <v>453</v>
      </c>
      <c r="C463" s="2"/>
      <c r="D463" s="48" t="str">
        <f>IF(ISBLANK('IP Rules'!H463),"",'IP Rules'!H463)</f>
        <v/>
      </c>
      <c r="E463" s="52" t="str">
        <f t="shared" si="865"/>
        <v/>
      </c>
      <c r="F463" s="52" t="str">
        <f t="shared" si="866"/>
        <v/>
      </c>
      <c r="G463" s="52" t="str">
        <f t="shared" si="867"/>
        <v/>
      </c>
      <c r="H463" s="52" t="str">
        <f t="shared" si="868"/>
        <v/>
      </c>
      <c r="I463" s="52" t="str">
        <f t="shared" si="869"/>
        <v/>
      </c>
      <c r="J463" s="52" t="str">
        <f t="shared" si="870"/>
        <v/>
      </c>
      <c r="K463" s="52" t="str">
        <f t="shared" si="871"/>
        <v/>
      </c>
      <c r="L463" s="52" t="str">
        <f t="shared" si="872"/>
        <v/>
      </c>
      <c r="M463" s="2"/>
      <c r="N463" s="52" t="str">
        <f t="shared" si="873"/>
        <v/>
      </c>
      <c r="O463" s="2"/>
      <c r="P463" s="103" t="str">
        <f>IF(UPPER('IP Rules'!H463)="ANY","",IF(LEN(TRIM('IP Rules'!J463))=0,"",'IP Rules'!J463))</f>
        <v/>
      </c>
      <c r="Q463" s="7" t="str">
        <f t="shared" si="874"/>
        <v/>
      </c>
      <c r="R463" s="109" t="str">
        <f t="shared" si="875"/>
        <v>MISSING</v>
      </c>
      <c r="S463" s="109" t="str">
        <f t="shared" si="876"/>
        <v>MISSING</v>
      </c>
      <c r="T463" s="109" t="str">
        <f t="shared" si="877"/>
        <v>MISSING</v>
      </c>
      <c r="U463" s="110" t="str">
        <f t="shared" si="878"/>
        <v>ERROR</v>
      </c>
      <c r="V463" s="111" t="str">
        <f t="shared" si="879"/>
        <v>ERROR</v>
      </c>
      <c r="W463" s="111" t="str">
        <f t="shared" si="880"/>
        <v>ERROR</v>
      </c>
      <c r="X463" s="111" t="str">
        <f t="shared" si="881"/>
        <v>ERROR</v>
      </c>
      <c r="Y463" s="109" t="str">
        <f t="shared" si="882"/>
        <v>ERROR</v>
      </c>
      <c r="Z463" s="110" t="str">
        <f t="shared" si="883"/>
        <v>ERROR</v>
      </c>
      <c r="AA463" s="109" t="str">
        <f t="shared" si="884"/>
        <v>ERROR</v>
      </c>
      <c r="AB463" s="109" t="str">
        <f t="shared" si="885"/>
        <v>ERROR</v>
      </c>
      <c r="AC463" s="109" t="str">
        <f t="shared" si="886"/>
        <v>ERROR</v>
      </c>
      <c r="AD463" s="109" t="str">
        <f t="shared" si="887"/>
        <v>ERROR</v>
      </c>
      <c r="AE463" s="110" t="str">
        <f t="shared" si="888"/>
        <v>ERROR</v>
      </c>
      <c r="AF463" s="7" t="str">
        <f t="shared" si="889"/>
        <v/>
      </c>
      <c r="AG463" s="104" t="str">
        <f t="shared" si="890"/>
        <v/>
      </c>
      <c r="AH463" s="104" t="str">
        <f t="shared" si="891"/>
        <v/>
      </c>
      <c r="AI463" s="104" t="str">
        <f t="shared" si="892"/>
        <v/>
      </c>
      <c r="AJ463" s="114" t="str">
        <f>IF(AND(Q463&lt;&gt;"ERROR",UPPER('IP Rules'!D463)="GLOBAL",UPPER(N463)="ANY"),"All_IPs","")</f>
        <v/>
      </c>
      <c r="AK463" s="114" t="str">
        <f>IF(AND(Q463&lt;&gt;"ERROR",UPPER('IP Rules'!D463)="NATIONAL",UPPER(N463)="ANY"),"GRP_ALL_CNSP_SUBNETS","")</f>
        <v/>
      </c>
      <c r="AL463" s="104" t="str">
        <f>IF(LEN(TRIM(D463))=0,"",IF(AND(Q463&lt;&gt;"ERROR",UPPER('IP Rules'!H463)&lt;&gt;"ANY"),AI463&amp;N463&amp;"_"&amp;AG463,""))</f>
        <v/>
      </c>
      <c r="AM463" s="109" t="str">
        <f t="shared" si="893"/>
        <v>FAILED CHECKS</v>
      </c>
      <c r="AN463" s="2"/>
      <c r="AO463" s="62" t="str">
        <f t="shared" si="860"/>
        <v/>
      </c>
      <c r="AP463" s="26"/>
      <c r="AQ463" s="62" t="str">
        <f t="shared" si="894"/>
        <v/>
      </c>
      <c r="AR463" s="26"/>
      <c r="AS463" s="6">
        <f>'IP Rules'!F463</f>
        <v>0</v>
      </c>
      <c r="AT463" s="2"/>
      <c r="AU463" s="6">
        <f t="shared" si="895"/>
        <v>453</v>
      </c>
      <c r="AV463" s="2"/>
      <c r="AW463" s="46" t="str">
        <f>IF(ISBLANK('IP Rules'!L463),"",'IP Rules'!L463)</f>
        <v/>
      </c>
      <c r="AX463" s="2"/>
      <c r="AY463" s="52" t="str">
        <f t="shared" si="896"/>
        <v/>
      </c>
      <c r="AZ463" s="52" t="str">
        <f t="shared" si="897"/>
        <v/>
      </c>
      <c r="BA463" s="52" t="str">
        <f t="shared" si="898"/>
        <v/>
      </c>
      <c r="BB463" s="52" t="str">
        <f t="shared" si="899"/>
        <v/>
      </c>
      <c r="BC463" s="52" t="str">
        <f t="shared" si="900"/>
        <v/>
      </c>
      <c r="BD463" s="52" t="str">
        <f t="shared" si="901"/>
        <v/>
      </c>
      <c r="BE463" s="52" t="str">
        <f t="shared" si="902"/>
        <v/>
      </c>
      <c r="BF463" s="52" t="str">
        <f t="shared" si="903"/>
        <v/>
      </c>
      <c r="BG463" s="52" t="str">
        <f t="shared" si="904"/>
        <v/>
      </c>
      <c r="BH463" s="2"/>
      <c r="BI463" s="103" t="str">
        <f>IF(ISBLANK('IP Rules'!N463),"",'IP Rules'!N463)</f>
        <v/>
      </c>
      <c r="BJ463" s="110" t="str">
        <f t="shared" si="835"/>
        <v/>
      </c>
      <c r="BK463" s="109" t="str">
        <f t="shared" si="836"/>
        <v>MISSING</v>
      </c>
      <c r="BL463" s="109" t="str">
        <f t="shared" si="837"/>
        <v>MISSING</v>
      </c>
      <c r="BM463" s="109" t="str">
        <f t="shared" si="838"/>
        <v>MISSING</v>
      </c>
      <c r="BN463" s="110" t="str">
        <f t="shared" si="839"/>
        <v>ERROR</v>
      </c>
      <c r="BO463" s="111" t="str">
        <f t="shared" si="840"/>
        <v>ERROR</v>
      </c>
      <c r="BP463" s="111" t="str">
        <f t="shared" si="841"/>
        <v>ERROR</v>
      </c>
      <c r="BQ463" s="111" t="str">
        <f t="shared" si="842"/>
        <v>ERROR</v>
      </c>
      <c r="BR463" s="109" t="str">
        <f t="shared" si="843"/>
        <v>ERROR</v>
      </c>
      <c r="BS463" s="110" t="str">
        <f t="shared" si="844"/>
        <v>ERROR</v>
      </c>
      <c r="BT463" s="109" t="str">
        <f t="shared" si="905"/>
        <v>ERROR</v>
      </c>
      <c r="BU463" s="109" t="str">
        <f t="shared" si="906"/>
        <v>ERROR</v>
      </c>
      <c r="BV463" s="109" t="str">
        <f t="shared" si="907"/>
        <v>ERROR</v>
      </c>
      <c r="BW463" s="109" t="str">
        <f t="shared" si="908"/>
        <v>ERROR</v>
      </c>
      <c r="BX463" s="110" t="str">
        <f t="shared" si="845"/>
        <v>ERROR</v>
      </c>
      <c r="BY463" s="110" t="str">
        <f t="shared" si="833"/>
        <v/>
      </c>
      <c r="BZ463" s="117" t="str">
        <f t="shared" si="909"/>
        <v>OK</v>
      </c>
      <c r="CA463" s="104" t="str">
        <f t="shared" si="846"/>
        <v/>
      </c>
      <c r="CB463" s="104" t="str">
        <f t="shared" si="847"/>
        <v/>
      </c>
      <c r="CC463" s="104" t="str">
        <f t="shared" si="848"/>
        <v/>
      </c>
      <c r="CD463" s="109" t="str">
        <f t="shared" si="910"/>
        <v>FAILED CHECKS</v>
      </c>
      <c r="CE463" s="22"/>
      <c r="CF463" s="116" t="str">
        <f t="shared" si="849"/>
        <v>ERROR</v>
      </c>
      <c r="CG463" s="116" t="str">
        <f t="shared" si="850"/>
        <v>-</v>
      </c>
      <c r="CH463" s="116" t="str">
        <f t="shared" si="851"/>
        <v>-</v>
      </c>
      <c r="CI463" s="116" t="str">
        <f t="shared" si="852"/>
        <v>-</v>
      </c>
      <c r="CJ463" s="116">
        <f t="shared" si="911"/>
        <v>0</v>
      </c>
      <c r="CK463" s="116">
        <f t="shared" si="912"/>
        <v>0</v>
      </c>
      <c r="CL463" s="116">
        <f t="shared" si="913"/>
        <v>0</v>
      </c>
      <c r="CM463" s="116">
        <f t="shared" si="914"/>
        <v>0</v>
      </c>
      <c r="CN463" s="116">
        <f t="shared" si="915"/>
        <v>0</v>
      </c>
      <c r="CO463" s="116">
        <f t="shared" si="916"/>
        <v>0</v>
      </c>
      <c r="CP463" s="116">
        <f t="shared" si="917"/>
        <v>0</v>
      </c>
      <c r="CQ463" s="116">
        <f t="shared" si="918"/>
        <v>0</v>
      </c>
      <c r="CR463" s="116">
        <f t="shared" si="919"/>
        <v>0</v>
      </c>
      <c r="CS463" s="116">
        <f t="shared" si="920"/>
        <v>0</v>
      </c>
      <c r="CT463" s="116">
        <f t="shared" si="921"/>
        <v>0</v>
      </c>
      <c r="CU463" s="116">
        <f t="shared" si="922"/>
        <v>0</v>
      </c>
      <c r="CV463" s="116">
        <f t="shared" si="923"/>
        <v>0</v>
      </c>
      <c r="CW463" s="116">
        <f t="shared" si="924"/>
        <v>0</v>
      </c>
      <c r="CX463" s="116">
        <f t="shared" si="925"/>
        <v>0</v>
      </c>
      <c r="CY463" s="116">
        <f t="shared" si="926"/>
        <v>0</v>
      </c>
      <c r="CZ463" s="116">
        <f t="shared" si="927"/>
        <v>0</v>
      </c>
      <c r="DA463" s="116">
        <f t="shared" si="928"/>
        <v>0</v>
      </c>
      <c r="DB463" s="116">
        <f t="shared" si="929"/>
        <v>0</v>
      </c>
      <c r="DC463" s="116">
        <f t="shared" si="930"/>
        <v>0</v>
      </c>
      <c r="DD463" s="116">
        <f t="shared" si="931"/>
        <v>0</v>
      </c>
      <c r="DE463" s="116">
        <f t="shared" si="932"/>
        <v>0</v>
      </c>
      <c r="DF463" s="116">
        <f t="shared" si="933"/>
        <v>0</v>
      </c>
      <c r="DG463" s="116">
        <f t="shared" si="934"/>
        <v>0</v>
      </c>
      <c r="DH463" s="116">
        <f t="shared" si="935"/>
        <v>0</v>
      </c>
      <c r="DI463" s="116">
        <f t="shared" si="936"/>
        <v>0</v>
      </c>
      <c r="DJ463" s="116">
        <f t="shared" si="937"/>
        <v>0</v>
      </c>
      <c r="DK463" s="116">
        <f t="shared" si="938"/>
        <v>0</v>
      </c>
      <c r="DL463" s="116">
        <f t="shared" si="939"/>
        <v>0</v>
      </c>
      <c r="DM463" s="116">
        <f t="shared" si="940"/>
        <v>0</v>
      </c>
      <c r="DN463" s="116">
        <f t="shared" si="941"/>
        <v>0</v>
      </c>
      <c r="DO463" s="116">
        <f t="shared" si="942"/>
        <v>0</v>
      </c>
      <c r="DP463" s="116">
        <f t="shared" si="943"/>
        <v>0</v>
      </c>
      <c r="DQ463" s="116">
        <f t="shared" si="944"/>
        <v>0</v>
      </c>
      <c r="DR463" s="116">
        <f t="shared" si="945"/>
        <v>0</v>
      </c>
      <c r="DS463" s="116">
        <f t="shared" si="946"/>
        <v>0</v>
      </c>
      <c r="DT463" s="116">
        <f t="shared" si="834"/>
        <v>0</v>
      </c>
      <c r="DU463" s="116">
        <f t="shared" si="947"/>
        <v>0</v>
      </c>
      <c r="DV463" s="116">
        <f t="shared" si="853"/>
        <v>0</v>
      </c>
      <c r="DW463" s="116">
        <f t="shared" si="854"/>
        <v>0</v>
      </c>
      <c r="DX463" s="114" t="b">
        <f t="shared" si="861"/>
        <v>0</v>
      </c>
      <c r="DY463" s="116" t="str">
        <f t="shared" si="948"/>
        <v>FAILED CHECKS</v>
      </c>
      <c r="DZ463" s="2"/>
      <c r="EA463" s="105" t="str">
        <f t="shared" si="862"/>
        <v/>
      </c>
      <c r="EB463" s="2"/>
      <c r="EC463" s="105" t="str">
        <f t="shared" si="863"/>
        <v/>
      </c>
      <c r="ED463" s="2"/>
      <c r="EE463" s="105" t="str">
        <f t="shared" si="864"/>
        <v/>
      </c>
      <c r="EF463" s="2"/>
      <c r="EG463" s="6">
        <f t="shared" si="950"/>
        <v>453</v>
      </c>
      <c r="EH463" s="2"/>
      <c r="EI463" s="29" t="str">
        <f>IF(ISBLANK('IP Rules'!P463),"",'IP Rules'!P463)</f>
        <v/>
      </c>
      <c r="EJ463" s="2"/>
      <c r="EK463" s="29" t="str">
        <f>IF(ISBLANK('IP Rules'!R463),"",'IP Rules'!R463)</f>
        <v/>
      </c>
      <c r="EL463" s="2"/>
      <c r="EM463" s="29" t="str">
        <f>IF(ISBLANK('IP Rules'!T463),"",'IP Rules'!T463)</f>
        <v/>
      </c>
      <c r="EN463" s="2"/>
      <c r="EO463" s="7" t="str">
        <f t="shared" si="855"/>
        <v>NO</v>
      </c>
      <c r="EP463" s="7" t="str">
        <f t="shared" si="856"/>
        <v>NO</v>
      </c>
      <c r="EQ463" s="7" t="str">
        <f t="shared" si="857"/>
        <v/>
      </c>
      <c r="ER463" s="7" t="str">
        <f t="shared" si="858"/>
        <v/>
      </c>
      <c r="ES463" s="7" t="str">
        <f>IF(AND(ISNUMBER('IP Rules'!R463),'IP Rules'!R463&gt;=0,'IP Rules'!R463&lt;=65535),"GOOD","BAD")</f>
        <v>BAD</v>
      </c>
      <c r="ET463" s="7" t="str">
        <f>IF(OR(AND(ISNUMBER('IP Rules'!T463),'IP Rules'!T463&gt;=1,'IP Rules'!T463&lt;=65535,'IP Rules'!R463&lt;'IP Rules'!T463),'IP Rules'!T463=""),"GOOD","BAD")</f>
        <v>GOOD</v>
      </c>
      <c r="EU463" s="9" t="str">
        <f t="shared" si="859"/>
        <v/>
      </c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</row>
    <row r="464" spans="1:211" ht="15.75" thickBot="1">
      <c r="A464" s="2"/>
      <c r="B464" s="6">
        <f t="shared" si="949"/>
        <v>454</v>
      </c>
      <c r="C464" s="2"/>
      <c r="D464" s="48" t="str">
        <f>IF(ISBLANK('IP Rules'!H464),"",'IP Rules'!H464)</f>
        <v/>
      </c>
      <c r="E464" s="52" t="str">
        <f t="shared" si="865"/>
        <v/>
      </c>
      <c r="F464" s="52" t="str">
        <f t="shared" si="866"/>
        <v/>
      </c>
      <c r="G464" s="52" t="str">
        <f t="shared" si="867"/>
        <v/>
      </c>
      <c r="H464" s="52" t="str">
        <f t="shared" si="868"/>
        <v/>
      </c>
      <c r="I464" s="52" t="str">
        <f t="shared" si="869"/>
        <v/>
      </c>
      <c r="J464" s="52" t="str">
        <f t="shared" si="870"/>
        <v/>
      </c>
      <c r="K464" s="52" t="str">
        <f t="shared" si="871"/>
        <v/>
      </c>
      <c r="L464" s="52" t="str">
        <f t="shared" si="872"/>
        <v/>
      </c>
      <c r="M464" s="2"/>
      <c r="N464" s="52" t="str">
        <f t="shared" si="873"/>
        <v/>
      </c>
      <c r="O464" s="2"/>
      <c r="P464" s="103" t="str">
        <f>IF(UPPER('IP Rules'!H464)="ANY","",IF(LEN(TRIM('IP Rules'!J464))=0,"",'IP Rules'!J464))</f>
        <v/>
      </c>
      <c r="Q464" s="7" t="str">
        <f t="shared" si="874"/>
        <v/>
      </c>
      <c r="R464" s="109" t="str">
        <f t="shared" si="875"/>
        <v>MISSING</v>
      </c>
      <c r="S464" s="109" t="str">
        <f t="shared" si="876"/>
        <v>MISSING</v>
      </c>
      <c r="T464" s="109" t="str">
        <f t="shared" si="877"/>
        <v>MISSING</v>
      </c>
      <c r="U464" s="110" t="str">
        <f t="shared" si="878"/>
        <v>ERROR</v>
      </c>
      <c r="V464" s="111" t="str">
        <f t="shared" si="879"/>
        <v>ERROR</v>
      </c>
      <c r="W464" s="111" t="str">
        <f t="shared" si="880"/>
        <v>ERROR</v>
      </c>
      <c r="X464" s="111" t="str">
        <f t="shared" si="881"/>
        <v>ERROR</v>
      </c>
      <c r="Y464" s="109" t="str">
        <f t="shared" si="882"/>
        <v>ERROR</v>
      </c>
      <c r="Z464" s="110" t="str">
        <f t="shared" si="883"/>
        <v>ERROR</v>
      </c>
      <c r="AA464" s="109" t="str">
        <f t="shared" si="884"/>
        <v>ERROR</v>
      </c>
      <c r="AB464" s="109" t="str">
        <f t="shared" si="885"/>
        <v>ERROR</v>
      </c>
      <c r="AC464" s="109" t="str">
        <f t="shared" si="886"/>
        <v>ERROR</v>
      </c>
      <c r="AD464" s="109" t="str">
        <f t="shared" si="887"/>
        <v>ERROR</v>
      </c>
      <c r="AE464" s="110" t="str">
        <f t="shared" si="888"/>
        <v>ERROR</v>
      </c>
      <c r="AF464" s="7" t="str">
        <f t="shared" si="889"/>
        <v/>
      </c>
      <c r="AG464" s="104" t="str">
        <f t="shared" si="890"/>
        <v/>
      </c>
      <c r="AH464" s="104" t="str">
        <f t="shared" si="891"/>
        <v/>
      </c>
      <c r="AI464" s="104" t="str">
        <f t="shared" si="892"/>
        <v/>
      </c>
      <c r="AJ464" s="114" t="str">
        <f>IF(AND(Q464&lt;&gt;"ERROR",UPPER('IP Rules'!D464)="GLOBAL",UPPER(N464)="ANY"),"All_IPs","")</f>
        <v/>
      </c>
      <c r="AK464" s="114" t="str">
        <f>IF(AND(Q464&lt;&gt;"ERROR",UPPER('IP Rules'!D464)="NATIONAL",UPPER(N464)="ANY"),"GRP_ALL_CNSP_SUBNETS","")</f>
        <v/>
      </c>
      <c r="AL464" s="104" t="str">
        <f>IF(LEN(TRIM(D464))=0,"",IF(AND(Q464&lt;&gt;"ERROR",UPPER('IP Rules'!H464)&lt;&gt;"ANY"),AI464&amp;N464&amp;"_"&amp;AG464,""))</f>
        <v/>
      </c>
      <c r="AM464" s="109" t="str">
        <f t="shared" si="893"/>
        <v>FAILED CHECKS</v>
      </c>
      <c r="AN464" s="2"/>
      <c r="AO464" s="62" t="str">
        <f t="shared" si="860"/>
        <v/>
      </c>
      <c r="AP464" s="26"/>
      <c r="AQ464" s="62" t="str">
        <f t="shared" si="894"/>
        <v/>
      </c>
      <c r="AR464" s="26"/>
      <c r="AS464" s="6">
        <f>'IP Rules'!F464</f>
        <v>0</v>
      </c>
      <c r="AT464" s="2"/>
      <c r="AU464" s="6">
        <f t="shared" si="895"/>
        <v>454</v>
      </c>
      <c r="AV464" s="2"/>
      <c r="AW464" s="46" t="str">
        <f>IF(ISBLANK('IP Rules'!L464),"",'IP Rules'!L464)</f>
        <v/>
      </c>
      <c r="AX464" s="2"/>
      <c r="AY464" s="52" t="str">
        <f t="shared" si="896"/>
        <v/>
      </c>
      <c r="AZ464" s="52" t="str">
        <f t="shared" si="897"/>
        <v/>
      </c>
      <c r="BA464" s="52" t="str">
        <f t="shared" si="898"/>
        <v/>
      </c>
      <c r="BB464" s="52" t="str">
        <f t="shared" si="899"/>
        <v/>
      </c>
      <c r="BC464" s="52" t="str">
        <f t="shared" si="900"/>
        <v/>
      </c>
      <c r="BD464" s="52" t="str">
        <f t="shared" si="901"/>
        <v/>
      </c>
      <c r="BE464" s="52" t="str">
        <f t="shared" si="902"/>
        <v/>
      </c>
      <c r="BF464" s="52" t="str">
        <f t="shared" si="903"/>
        <v/>
      </c>
      <c r="BG464" s="52" t="str">
        <f t="shared" si="904"/>
        <v/>
      </c>
      <c r="BH464" s="2"/>
      <c r="BI464" s="103" t="str">
        <f>IF(ISBLANK('IP Rules'!N464),"",'IP Rules'!N464)</f>
        <v/>
      </c>
      <c r="BJ464" s="110" t="str">
        <f t="shared" si="835"/>
        <v/>
      </c>
      <c r="BK464" s="109" t="str">
        <f t="shared" si="836"/>
        <v>MISSING</v>
      </c>
      <c r="BL464" s="109" t="str">
        <f t="shared" si="837"/>
        <v>MISSING</v>
      </c>
      <c r="BM464" s="109" t="str">
        <f t="shared" si="838"/>
        <v>MISSING</v>
      </c>
      <c r="BN464" s="110" t="str">
        <f t="shared" si="839"/>
        <v>ERROR</v>
      </c>
      <c r="BO464" s="111" t="str">
        <f t="shared" si="840"/>
        <v>ERROR</v>
      </c>
      <c r="BP464" s="111" t="str">
        <f t="shared" si="841"/>
        <v>ERROR</v>
      </c>
      <c r="BQ464" s="111" t="str">
        <f t="shared" si="842"/>
        <v>ERROR</v>
      </c>
      <c r="BR464" s="109" t="str">
        <f t="shared" si="843"/>
        <v>ERROR</v>
      </c>
      <c r="BS464" s="110" t="str">
        <f t="shared" si="844"/>
        <v>ERROR</v>
      </c>
      <c r="BT464" s="109" t="str">
        <f t="shared" si="905"/>
        <v>ERROR</v>
      </c>
      <c r="BU464" s="109" t="str">
        <f t="shared" si="906"/>
        <v>ERROR</v>
      </c>
      <c r="BV464" s="109" t="str">
        <f t="shared" si="907"/>
        <v>ERROR</v>
      </c>
      <c r="BW464" s="109" t="str">
        <f t="shared" si="908"/>
        <v>ERROR</v>
      </c>
      <c r="BX464" s="110" t="str">
        <f t="shared" si="845"/>
        <v>ERROR</v>
      </c>
      <c r="BY464" s="110" t="str">
        <f t="shared" si="833"/>
        <v/>
      </c>
      <c r="BZ464" s="117" t="str">
        <f t="shared" si="909"/>
        <v>OK</v>
      </c>
      <c r="CA464" s="104" t="str">
        <f t="shared" si="846"/>
        <v/>
      </c>
      <c r="CB464" s="104" t="str">
        <f t="shared" si="847"/>
        <v/>
      </c>
      <c r="CC464" s="104" t="str">
        <f t="shared" si="848"/>
        <v/>
      </c>
      <c r="CD464" s="109" t="str">
        <f t="shared" si="910"/>
        <v>FAILED CHECKS</v>
      </c>
      <c r="CE464" s="22"/>
      <c r="CF464" s="116" t="str">
        <f t="shared" si="849"/>
        <v>ERROR</v>
      </c>
      <c r="CG464" s="116" t="str">
        <f t="shared" si="850"/>
        <v>-</v>
      </c>
      <c r="CH464" s="116" t="str">
        <f t="shared" si="851"/>
        <v>-</v>
      </c>
      <c r="CI464" s="116" t="str">
        <f t="shared" si="852"/>
        <v>-</v>
      </c>
      <c r="CJ464" s="116">
        <f t="shared" si="911"/>
        <v>0</v>
      </c>
      <c r="CK464" s="116">
        <f t="shared" si="912"/>
        <v>0</v>
      </c>
      <c r="CL464" s="116">
        <f t="shared" si="913"/>
        <v>0</v>
      </c>
      <c r="CM464" s="116">
        <f t="shared" si="914"/>
        <v>0</v>
      </c>
      <c r="CN464" s="116">
        <f t="shared" si="915"/>
        <v>0</v>
      </c>
      <c r="CO464" s="116">
        <f t="shared" si="916"/>
        <v>0</v>
      </c>
      <c r="CP464" s="116">
        <f t="shared" si="917"/>
        <v>0</v>
      </c>
      <c r="CQ464" s="116">
        <f t="shared" si="918"/>
        <v>0</v>
      </c>
      <c r="CR464" s="116">
        <f t="shared" si="919"/>
        <v>0</v>
      </c>
      <c r="CS464" s="116">
        <f t="shared" si="920"/>
        <v>0</v>
      </c>
      <c r="CT464" s="116">
        <f t="shared" si="921"/>
        <v>0</v>
      </c>
      <c r="CU464" s="116">
        <f t="shared" si="922"/>
        <v>0</v>
      </c>
      <c r="CV464" s="116">
        <f t="shared" si="923"/>
        <v>0</v>
      </c>
      <c r="CW464" s="116">
        <f t="shared" si="924"/>
        <v>0</v>
      </c>
      <c r="CX464" s="116">
        <f t="shared" si="925"/>
        <v>0</v>
      </c>
      <c r="CY464" s="116">
        <f t="shared" si="926"/>
        <v>0</v>
      </c>
      <c r="CZ464" s="116">
        <f t="shared" si="927"/>
        <v>0</v>
      </c>
      <c r="DA464" s="116">
        <f t="shared" si="928"/>
        <v>0</v>
      </c>
      <c r="DB464" s="116">
        <f t="shared" si="929"/>
        <v>0</v>
      </c>
      <c r="DC464" s="116">
        <f t="shared" si="930"/>
        <v>0</v>
      </c>
      <c r="DD464" s="116">
        <f t="shared" si="931"/>
        <v>0</v>
      </c>
      <c r="DE464" s="116">
        <f t="shared" si="932"/>
        <v>0</v>
      </c>
      <c r="DF464" s="116">
        <f t="shared" si="933"/>
        <v>0</v>
      </c>
      <c r="DG464" s="116">
        <f t="shared" si="934"/>
        <v>0</v>
      </c>
      <c r="DH464" s="116">
        <f t="shared" si="935"/>
        <v>0</v>
      </c>
      <c r="DI464" s="116">
        <f t="shared" si="936"/>
        <v>0</v>
      </c>
      <c r="DJ464" s="116">
        <f t="shared" si="937"/>
        <v>0</v>
      </c>
      <c r="DK464" s="116">
        <f t="shared" si="938"/>
        <v>0</v>
      </c>
      <c r="DL464" s="116">
        <f t="shared" si="939"/>
        <v>0</v>
      </c>
      <c r="DM464" s="116">
        <f t="shared" si="940"/>
        <v>0</v>
      </c>
      <c r="DN464" s="116">
        <f t="shared" si="941"/>
        <v>0</v>
      </c>
      <c r="DO464" s="116">
        <f t="shared" si="942"/>
        <v>0</v>
      </c>
      <c r="DP464" s="116">
        <f t="shared" si="943"/>
        <v>0</v>
      </c>
      <c r="DQ464" s="116">
        <f t="shared" si="944"/>
        <v>0</v>
      </c>
      <c r="DR464" s="116">
        <f t="shared" si="945"/>
        <v>0</v>
      </c>
      <c r="DS464" s="116">
        <f t="shared" si="946"/>
        <v>0</v>
      </c>
      <c r="DT464" s="116">
        <f t="shared" si="834"/>
        <v>0</v>
      </c>
      <c r="DU464" s="116">
        <f t="shared" si="947"/>
        <v>0</v>
      </c>
      <c r="DV464" s="116">
        <f t="shared" si="853"/>
        <v>0</v>
      </c>
      <c r="DW464" s="116">
        <f t="shared" si="854"/>
        <v>0</v>
      </c>
      <c r="DX464" s="114" t="b">
        <f t="shared" si="861"/>
        <v>0</v>
      </c>
      <c r="DY464" s="116" t="str">
        <f t="shared" si="948"/>
        <v>FAILED CHECKS</v>
      </c>
      <c r="DZ464" s="2"/>
      <c r="EA464" s="105" t="str">
        <f t="shared" si="862"/>
        <v/>
      </c>
      <c r="EB464" s="2"/>
      <c r="EC464" s="105" t="str">
        <f t="shared" si="863"/>
        <v/>
      </c>
      <c r="ED464" s="2"/>
      <c r="EE464" s="105" t="str">
        <f t="shared" si="864"/>
        <v/>
      </c>
      <c r="EF464" s="2"/>
      <c r="EG464" s="6">
        <f t="shared" si="950"/>
        <v>454</v>
      </c>
      <c r="EH464" s="2"/>
      <c r="EI464" s="29" t="str">
        <f>IF(ISBLANK('IP Rules'!P464),"",'IP Rules'!P464)</f>
        <v/>
      </c>
      <c r="EJ464" s="2"/>
      <c r="EK464" s="29" t="str">
        <f>IF(ISBLANK('IP Rules'!R464),"",'IP Rules'!R464)</f>
        <v/>
      </c>
      <c r="EL464" s="2"/>
      <c r="EM464" s="29" t="str">
        <f>IF(ISBLANK('IP Rules'!T464),"",'IP Rules'!T464)</f>
        <v/>
      </c>
      <c r="EN464" s="2"/>
      <c r="EO464" s="7" t="str">
        <f t="shared" si="855"/>
        <v>NO</v>
      </c>
      <c r="EP464" s="7" t="str">
        <f t="shared" si="856"/>
        <v>NO</v>
      </c>
      <c r="EQ464" s="7" t="str">
        <f t="shared" si="857"/>
        <v/>
      </c>
      <c r="ER464" s="7" t="str">
        <f t="shared" si="858"/>
        <v/>
      </c>
      <c r="ES464" s="7" t="str">
        <f>IF(AND(ISNUMBER('IP Rules'!R464),'IP Rules'!R464&gt;=0,'IP Rules'!R464&lt;=65535),"GOOD","BAD")</f>
        <v>BAD</v>
      </c>
      <c r="ET464" s="7" t="str">
        <f>IF(OR(AND(ISNUMBER('IP Rules'!T464),'IP Rules'!T464&gt;=1,'IP Rules'!T464&lt;=65535,'IP Rules'!R464&lt;'IP Rules'!T464),'IP Rules'!T464=""),"GOOD","BAD")</f>
        <v>GOOD</v>
      </c>
      <c r="EU464" s="9" t="str">
        <f t="shared" si="859"/>
        <v/>
      </c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</row>
    <row r="465" spans="1:211" ht="15.75" thickBot="1">
      <c r="A465" s="2"/>
      <c r="B465" s="6">
        <f t="shared" si="949"/>
        <v>455</v>
      </c>
      <c r="C465" s="2"/>
      <c r="D465" s="48" t="str">
        <f>IF(ISBLANK('IP Rules'!H465),"",'IP Rules'!H465)</f>
        <v/>
      </c>
      <c r="E465" s="52" t="str">
        <f t="shared" si="865"/>
        <v/>
      </c>
      <c r="F465" s="52" t="str">
        <f t="shared" si="866"/>
        <v/>
      </c>
      <c r="G465" s="52" t="str">
        <f t="shared" si="867"/>
        <v/>
      </c>
      <c r="H465" s="52" t="str">
        <f t="shared" si="868"/>
        <v/>
      </c>
      <c r="I465" s="52" t="str">
        <f t="shared" si="869"/>
        <v/>
      </c>
      <c r="J465" s="52" t="str">
        <f t="shared" si="870"/>
        <v/>
      </c>
      <c r="K465" s="52" t="str">
        <f t="shared" si="871"/>
        <v/>
      </c>
      <c r="L465" s="52" t="str">
        <f t="shared" si="872"/>
        <v/>
      </c>
      <c r="M465" s="2"/>
      <c r="N465" s="52" t="str">
        <f t="shared" si="873"/>
        <v/>
      </c>
      <c r="O465" s="2"/>
      <c r="P465" s="103" t="str">
        <f>IF(UPPER('IP Rules'!H465)="ANY","",IF(LEN(TRIM('IP Rules'!J465))=0,"",'IP Rules'!J465))</f>
        <v/>
      </c>
      <c r="Q465" s="7" t="str">
        <f t="shared" si="874"/>
        <v/>
      </c>
      <c r="R465" s="109" t="str">
        <f t="shared" si="875"/>
        <v>MISSING</v>
      </c>
      <c r="S465" s="109" t="str">
        <f t="shared" si="876"/>
        <v>MISSING</v>
      </c>
      <c r="T465" s="109" t="str">
        <f t="shared" si="877"/>
        <v>MISSING</v>
      </c>
      <c r="U465" s="110" t="str">
        <f t="shared" si="878"/>
        <v>ERROR</v>
      </c>
      <c r="V465" s="111" t="str">
        <f t="shared" si="879"/>
        <v>ERROR</v>
      </c>
      <c r="W465" s="111" t="str">
        <f t="shared" si="880"/>
        <v>ERROR</v>
      </c>
      <c r="X465" s="111" t="str">
        <f t="shared" si="881"/>
        <v>ERROR</v>
      </c>
      <c r="Y465" s="109" t="str">
        <f t="shared" si="882"/>
        <v>ERROR</v>
      </c>
      <c r="Z465" s="110" t="str">
        <f t="shared" si="883"/>
        <v>ERROR</v>
      </c>
      <c r="AA465" s="109" t="str">
        <f t="shared" si="884"/>
        <v>ERROR</v>
      </c>
      <c r="AB465" s="109" t="str">
        <f t="shared" si="885"/>
        <v>ERROR</v>
      </c>
      <c r="AC465" s="109" t="str">
        <f t="shared" si="886"/>
        <v>ERROR</v>
      </c>
      <c r="AD465" s="109" t="str">
        <f t="shared" si="887"/>
        <v>ERROR</v>
      </c>
      <c r="AE465" s="110" t="str">
        <f t="shared" si="888"/>
        <v>ERROR</v>
      </c>
      <c r="AF465" s="7" t="str">
        <f t="shared" si="889"/>
        <v/>
      </c>
      <c r="AG465" s="104" t="str">
        <f t="shared" si="890"/>
        <v/>
      </c>
      <c r="AH465" s="104" t="str">
        <f t="shared" si="891"/>
        <v/>
      </c>
      <c r="AI465" s="104" t="str">
        <f t="shared" si="892"/>
        <v/>
      </c>
      <c r="AJ465" s="114" t="str">
        <f>IF(AND(Q465&lt;&gt;"ERROR",UPPER('IP Rules'!D465)="GLOBAL",UPPER(N465)="ANY"),"All_IPs","")</f>
        <v/>
      </c>
      <c r="AK465" s="114" t="str">
        <f>IF(AND(Q465&lt;&gt;"ERROR",UPPER('IP Rules'!D465)="NATIONAL",UPPER(N465)="ANY"),"GRP_ALL_CNSP_SUBNETS","")</f>
        <v/>
      </c>
      <c r="AL465" s="104" t="str">
        <f>IF(LEN(TRIM(D465))=0,"",IF(AND(Q465&lt;&gt;"ERROR",UPPER('IP Rules'!H465)&lt;&gt;"ANY"),AI465&amp;N465&amp;"_"&amp;AG465,""))</f>
        <v/>
      </c>
      <c r="AM465" s="109" t="str">
        <f t="shared" si="893"/>
        <v>FAILED CHECKS</v>
      </c>
      <c r="AN465" s="2"/>
      <c r="AO465" s="62" t="str">
        <f t="shared" si="860"/>
        <v/>
      </c>
      <c r="AP465" s="26"/>
      <c r="AQ465" s="62" t="str">
        <f t="shared" si="894"/>
        <v/>
      </c>
      <c r="AR465" s="26"/>
      <c r="AS465" s="6">
        <f>'IP Rules'!F465</f>
        <v>0</v>
      </c>
      <c r="AT465" s="2"/>
      <c r="AU465" s="6">
        <f t="shared" si="895"/>
        <v>455</v>
      </c>
      <c r="AV465" s="2"/>
      <c r="AW465" s="46" t="str">
        <f>IF(ISBLANK('IP Rules'!L465),"",'IP Rules'!L465)</f>
        <v/>
      </c>
      <c r="AX465" s="2"/>
      <c r="AY465" s="52" t="str">
        <f t="shared" si="896"/>
        <v/>
      </c>
      <c r="AZ465" s="52" t="str">
        <f t="shared" si="897"/>
        <v/>
      </c>
      <c r="BA465" s="52" t="str">
        <f t="shared" si="898"/>
        <v/>
      </c>
      <c r="BB465" s="52" t="str">
        <f t="shared" si="899"/>
        <v/>
      </c>
      <c r="BC465" s="52" t="str">
        <f t="shared" si="900"/>
        <v/>
      </c>
      <c r="BD465" s="52" t="str">
        <f t="shared" si="901"/>
        <v/>
      </c>
      <c r="BE465" s="52" t="str">
        <f t="shared" si="902"/>
        <v/>
      </c>
      <c r="BF465" s="52" t="str">
        <f t="shared" si="903"/>
        <v/>
      </c>
      <c r="BG465" s="52" t="str">
        <f t="shared" si="904"/>
        <v/>
      </c>
      <c r="BH465" s="2"/>
      <c r="BI465" s="103" t="str">
        <f>IF(ISBLANK('IP Rules'!N465),"",'IP Rules'!N465)</f>
        <v/>
      </c>
      <c r="BJ465" s="110" t="str">
        <f t="shared" si="835"/>
        <v/>
      </c>
      <c r="BK465" s="109" t="str">
        <f t="shared" si="836"/>
        <v>MISSING</v>
      </c>
      <c r="BL465" s="109" t="str">
        <f t="shared" si="837"/>
        <v>MISSING</v>
      </c>
      <c r="BM465" s="109" t="str">
        <f t="shared" si="838"/>
        <v>MISSING</v>
      </c>
      <c r="BN465" s="110" t="str">
        <f t="shared" si="839"/>
        <v>ERROR</v>
      </c>
      <c r="BO465" s="111" t="str">
        <f t="shared" si="840"/>
        <v>ERROR</v>
      </c>
      <c r="BP465" s="111" t="str">
        <f t="shared" si="841"/>
        <v>ERROR</v>
      </c>
      <c r="BQ465" s="111" t="str">
        <f t="shared" si="842"/>
        <v>ERROR</v>
      </c>
      <c r="BR465" s="109" t="str">
        <f t="shared" si="843"/>
        <v>ERROR</v>
      </c>
      <c r="BS465" s="110" t="str">
        <f t="shared" si="844"/>
        <v>ERROR</v>
      </c>
      <c r="BT465" s="109" t="str">
        <f t="shared" si="905"/>
        <v>ERROR</v>
      </c>
      <c r="BU465" s="109" t="str">
        <f t="shared" si="906"/>
        <v>ERROR</v>
      </c>
      <c r="BV465" s="109" t="str">
        <f t="shared" si="907"/>
        <v>ERROR</v>
      </c>
      <c r="BW465" s="109" t="str">
        <f t="shared" si="908"/>
        <v>ERROR</v>
      </c>
      <c r="BX465" s="110" t="str">
        <f t="shared" si="845"/>
        <v>ERROR</v>
      </c>
      <c r="BY465" s="110" t="str">
        <f t="shared" si="833"/>
        <v/>
      </c>
      <c r="BZ465" s="117" t="str">
        <f t="shared" si="909"/>
        <v>OK</v>
      </c>
      <c r="CA465" s="104" t="str">
        <f t="shared" si="846"/>
        <v/>
      </c>
      <c r="CB465" s="104" t="str">
        <f t="shared" si="847"/>
        <v/>
      </c>
      <c r="CC465" s="104" t="str">
        <f t="shared" si="848"/>
        <v/>
      </c>
      <c r="CD465" s="109" t="str">
        <f t="shared" si="910"/>
        <v>FAILED CHECKS</v>
      </c>
      <c r="CE465" s="22"/>
      <c r="CF465" s="116" t="str">
        <f t="shared" si="849"/>
        <v>ERROR</v>
      </c>
      <c r="CG465" s="116" t="str">
        <f t="shared" si="850"/>
        <v>-</v>
      </c>
      <c r="CH465" s="116" t="str">
        <f t="shared" si="851"/>
        <v>-</v>
      </c>
      <c r="CI465" s="116" t="str">
        <f t="shared" si="852"/>
        <v>-</v>
      </c>
      <c r="CJ465" s="116">
        <f t="shared" si="911"/>
        <v>0</v>
      </c>
      <c r="CK465" s="116">
        <f t="shared" si="912"/>
        <v>0</v>
      </c>
      <c r="CL465" s="116">
        <f t="shared" si="913"/>
        <v>0</v>
      </c>
      <c r="CM465" s="116">
        <f t="shared" si="914"/>
        <v>0</v>
      </c>
      <c r="CN465" s="116">
        <f t="shared" si="915"/>
        <v>0</v>
      </c>
      <c r="CO465" s="116">
        <f t="shared" si="916"/>
        <v>0</v>
      </c>
      <c r="CP465" s="116">
        <f t="shared" si="917"/>
        <v>0</v>
      </c>
      <c r="CQ465" s="116">
        <f t="shared" si="918"/>
        <v>0</v>
      </c>
      <c r="CR465" s="116">
        <f t="shared" si="919"/>
        <v>0</v>
      </c>
      <c r="CS465" s="116">
        <f t="shared" si="920"/>
        <v>0</v>
      </c>
      <c r="CT465" s="116">
        <f t="shared" si="921"/>
        <v>0</v>
      </c>
      <c r="CU465" s="116">
        <f t="shared" si="922"/>
        <v>0</v>
      </c>
      <c r="CV465" s="116">
        <f t="shared" si="923"/>
        <v>0</v>
      </c>
      <c r="CW465" s="116">
        <f t="shared" si="924"/>
        <v>0</v>
      </c>
      <c r="CX465" s="116">
        <f t="shared" si="925"/>
        <v>0</v>
      </c>
      <c r="CY465" s="116">
        <f t="shared" si="926"/>
        <v>0</v>
      </c>
      <c r="CZ465" s="116">
        <f t="shared" si="927"/>
        <v>0</v>
      </c>
      <c r="DA465" s="116">
        <f t="shared" si="928"/>
        <v>0</v>
      </c>
      <c r="DB465" s="116">
        <f t="shared" si="929"/>
        <v>0</v>
      </c>
      <c r="DC465" s="116">
        <f t="shared" si="930"/>
        <v>0</v>
      </c>
      <c r="DD465" s="116">
        <f t="shared" si="931"/>
        <v>0</v>
      </c>
      <c r="DE465" s="116">
        <f t="shared" si="932"/>
        <v>0</v>
      </c>
      <c r="DF465" s="116">
        <f t="shared" si="933"/>
        <v>0</v>
      </c>
      <c r="DG465" s="116">
        <f t="shared" si="934"/>
        <v>0</v>
      </c>
      <c r="DH465" s="116">
        <f t="shared" si="935"/>
        <v>0</v>
      </c>
      <c r="DI465" s="116">
        <f t="shared" si="936"/>
        <v>0</v>
      </c>
      <c r="DJ465" s="116">
        <f t="shared" si="937"/>
        <v>0</v>
      </c>
      <c r="DK465" s="116">
        <f t="shared" si="938"/>
        <v>0</v>
      </c>
      <c r="DL465" s="116">
        <f t="shared" si="939"/>
        <v>0</v>
      </c>
      <c r="DM465" s="116">
        <f t="shared" si="940"/>
        <v>0</v>
      </c>
      <c r="DN465" s="116">
        <f t="shared" si="941"/>
        <v>0</v>
      </c>
      <c r="DO465" s="116">
        <f t="shared" si="942"/>
        <v>0</v>
      </c>
      <c r="DP465" s="116">
        <f t="shared" si="943"/>
        <v>0</v>
      </c>
      <c r="DQ465" s="116">
        <f t="shared" si="944"/>
        <v>0</v>
      </c>
      <c r="DR465" s="116">
        <f t="shared" si="945"/>
        <v>0</v>
      </c>
      <c r="DS465" s="116">
        <f t="shared" si="946"/>
        <v>0</v>
      </c>
      <c r="DT465" s="116">
        <f t="shared" si="834"/>
        <v>0</v>
      </c>
      <c r="DU465" s="116">
        <f t="shared" si="947"/>
        <v>0</v>
      </c>
      <c r="DV465" s="116">
        <f t="shared" si="853"/>
        <v>0</v>
      </c>
      <c r="DW465" s="116">
        <f t="shared" si="854"/>
        <v>0</v>
      </c>
      <c r="DX465" s="114" t="b">
        <f t="shared" si="861"/>
        <v>0</v>
      </c>
      <c r="DY465" s="116" t="str">
        <f t="shared" si="948"/>
        <v>FAILED CHECKS</v>
      </c>
      <c r="DZ465" s="2"/>
      <c r="EA465" s="105" t="str">
        <f t="shared" si="862"/>
        <v/>
      </c>
      <c r="EB465" s="2"/>
      <c r="EC465" s="105" t="str">
        <f t="shared" si="863"/>
        <v/>
      </c>
      <c r="ED465" s="2"/>
      <c r="EE465" s="105" t="str">
        <f t="shared" si="864"/>
        <v/>
      </c>
      <c r="EF465" s="2"/>
      <c r="EG465" s="6">
        <f t="shared" si="950"/>
        <v>455</v>
      </c>
      <c r="EH465" s="2"/>
      <c r="EI465" s="29" t="str">
        <f>IF(ISBLANK('IP Rules'!P465),"",'IP Rules'!P465)</f>
        <v/>
      </c>
      <c r="EJ465" s="2"/>
      <c r="EK465" s="29" t="str">
        <f>IF(ISBLANK('IP Rules'!R465),"",'IP Rules'!R465)</f>
        <v/>
      </c>
      <c r="EL465" s="2"/>
      <c r="EM465" s="29" t="str">
        <f>IF(ISBLANK('IP Rules'!T465),"",'IP Rules'!T465)</f>
        <v/>
      </c>
      <c r="EN465" s="2"/>
      <c r="EO465" s="7" t="str">
        <f t="shared" si="855"/>
        <v>NO</v>
      </c>
      <c r="EP465" s="7" t="str">
        <f t="shared" si="856"/>
        <v>NO</v>
      </c>
      <c r="EQ465" s="7" t="str">
        <f t="shared" si="857"/>
        <v/>
      </c>
      <c r="ER465" s="7" t="str">
        <f t="shared" si="858"/>
        <v/>
      </c>
      <c r="ES465" s="7" t="str">
        <f>IF(AND(ISNUMBER('IP Rules'!R465),'IP Rules'!R465&gt;=0,'IP Rules'!R465&lt;=65535),"GOOD","BAD")</f>
        <v>BAD</v>
      </c>
      <c r="ET465" s="7" t="str">
        <f>IF(OR(AND(ISNUMBER('IP Rules'!T465),'IP Rules'!T465&gt;=1,'IP Rules'!T465&lt;=65535,'IP Rules'!R465&lt;'IP Rules'!T465),'IP Rules'!T465=""),"GOOD","BAD")</f>
        <v>GOOD</v>
      </c>
      <c r="EU465" s="9" t="str">
        <f t="shared" si="859"/>
        <v/>
      </c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</row>
    <row r="466" spans="1:211" ht="15.75" thickBot="1">
      <c r="A466" s="2"/>
      <c r="B466" s="6">
        <f t="shared" si="949"/>
        <v>456</v>
      </c>
      <c r="C466" s="2"/>
      <c r="D466" s="48" t="str">
        <f>IF(ISBLANK('IP Rules'!H466),"",'IP Rules'!H466)</f>
        <v/>
      </c>
      <c r="E466" s="52" t="str">
        <f t="shared" si="865"/>
        <v/>
      </c>
      <c r="F466" s="52" t="str">
        <f t="shared" si="866"/>
        <v/>
      </c>
      <c r="G466" s="52" t="str">
        <f t="shared" si="867"/>
        <v/>
      </c>
      <c r="H466" s="52" t="str">
        <f t="shared" si="868"/>
        <v/>
      </c>
      <c r="I466" s="52" t="str">
        <f t="shared" si="869"/>
        <v/>
      </c>
      <c r="J466" s="52" t="str">
        <f t="shared" si="870"/>
        <v/>
      </c>
      <c r="K466" s="52" t="str">
        <f t="shared" si="871"/>
        <v/>
      </c>
      <c r="L466" s="52" t="str">
        <f t="shared" si="872"/>
        <v/>
      </c>
      <c r="M466" s="2"/>
      <c r="N466" s="52" t="str">
        <f t="shared" si="873"/>
        <v/>
      </c>
      <c r="O466" s="2"/>
      <c r="P466" s="103" t="str">
        <f>IF(UPPER('IP Rules'!H466)="ANY","",IF(LEN(TRIM('IP Rules'!J466))=0,"",'IP Rules'!J466))</f>
        <v/>
      </c>
      <c r="Q466" s="7" t="str">
        <f t="shared" si="874"/>
        <v/>
      </c>
      <c r="R466" s="109" t="str">
        <f t="shared" si="875"/>
        <v>MISSING</v>
      </c>
      <c r="S466" s="109" t="str">
        <f t="shared" si="876"/>
        <v>MISSING</v>
      </c>
      <c r="T466" s="109" t="str">
        <f t="shared" si="877"/>
        <v>MISSING</v>
      </c>
      <c r="U466" s="110" t="str">
        <f t="shared" si="878"/>
        <v>ERROR</v>
      </c>
      <c r="V466" s="111" t="str">
        <f t="shared" si="879"/>
        <v>ERROR</v>
      </c>
      <c r="W466" s="111" t="str">
        <f t="shared" si="880"/>
        <v>ERROR</v>
      </c>
      <c r="X466" s="111" t="str">
        <f t="shared" si="881"/>
        <v>ERROR</v>
      </c>
      <c r="Y466" s="109" t="str">
        <f t="shared" si="882"/>
        <v>ERROR</v>
      </c>
      <c r="Z466" s="110" t="str">
        <f t="shared" si="883"/>
        <v>ERROR</v>
      </c>
      <c r="AA466" s="109" t="str">
        <f t="shared" si="884"/>
        <v>ERROR</v>
      </c>
      <c r="AB466" s="109" t="str">
        <f t="shared" si="885"/>
        <v>ERROR</v>
      </c>
      <c r="AC466" s="109" t="str">
        <f t="shared" si="886"/>
        <v>ERROR</v>
      </c>
      <c r="AD466" s="109" t="str">
        <f t="shared" si="887"/>
        <v>ERROR</v>
      </c>
      <c r="AE466" s="110" t="str">
        <f t="shared" si="888"/>
        <v>ERROR</v>
      </c>
      <c r="AF466" s="7" t="str">
        <f t="shared" si="889"/>
        <v/>
      </c>
      <c r="AG466" s="104" t="str">
        <f t="shared" si="890"/>
        <v/>
      </c>
      <c r="AH466" s="104" t="str">
        <f t="shared" si="891"/>
        <v/>
      </c>
      <c r="AI466" s="104" t="str">
        <f t="shared" si="892"/>
        <v/>
      </c>
      <c r="AJ466" s="114" t="str">
        <f>IF(AND(Q466&lt;&gt;"ERROR",UPPER('IP Rules'!D466)="GLOBAL",UPPER(N466)="ANY"),"All_IPs","")</f>
        <v/>
      </c>
      <c r="AK466" s="114" t="str">
        <f>IF(AND(Q466&lt;&gt;"ERROR",UPPER('IP Rules'!D466)="NATIONAL",UPPER(N466)="ANY"),"GRP_ALL_CNSP_SUBNETS","")</f>
        <v/>
      </c>
      <c r="AL466" s="104" t="str">
        <f>IF(LEN(TRIM(D466))=0,"",IF(AND(Q466&lt;&gt;"ERROR",UPPER('IP Rules'!H466)&lt;&gt;"ANY"),AI466&amp;N466&amp;"_"&amp;AG466,""))</f>
        <v/>
      </c>
      <c r="AM466" s="109" t="str">
        <f t="shared" si="893"/>
        <v>FAILED CHECKS</v>
      </c>
      <c r="AN466" s="2"/>
      <c r="AO466" s="62" t="str">
        <f t="shared" si="860"/>
        <v/>
      </c>
      <c r="AP466" s="26"/>
      <c r="AQ466" s="62" t="str">
        <f t="shared" si="894"/>
        <v/>
      </c>
      <c r="AR466" s="26"/>
      <c r="AS466" s="6">
        <f>'IP Rules'!F466</f>
        <v>0</v>
      </c>
      <c r="AT466" s="2"/>
      <c r="AU466" s="6">
        <f t="shared" si="895"/>
        <v>456</v>
      </c>
      <c r="AV466" s="2"/>
      <c r="AW466" s="46" t="str">
        <f>IF(ISBLANK('IP Rules'!L466),"",'IP Rules'!L466)</f>
        <v/>
      </c>
      <c r="AX466" s="2"/>
      <c r="AY466" s="52" t="str">
        <f t="shared" si="896"/>
        <v/>
      </c>
      <c r="AZ466" s="52" t="str">
        <f t="shared" si="897"/>
        <v/>
      </c>
      <c r="BA466" s="52" t="str">
        <f t="shared" si="898"/>
        <v/>
      </c>
      <c r="BB466" s="52" t="str">
        <f t="shared" si="899"/>
        <v/>
      </c>
      <c r="BC466" s="52" t="str">
        <f t="shared" si="900"/>
        <v/>
      </c>
      <c r="BD466" s="52" t="str">
        <f t="shared" si="901"/>
        <v/>
      </c>
      <c r="BE466" s="52" t="str">
        <f t="shared" si="902"/>
        <v/>
      </c>
      <c r="BF466" s="52" t="str">
        <f t="shared" si="903"/>
        <v/>
      </c>
      <c r="BG466" s="52" t="str">
        <f t="shared" si="904"/>
        <v/>
      </c>
      <c r="BH466" s="2"/>
      <c r="BI466" s="103" t="str">
        <f>IF(ISBLANK('IP Rules'!N466),"",'IP Rules'!N466)</f>
        <v/>
      </c>
      <c r="BJ466" s="110" t="str">
        <f t="shared" si="835"/>
        <v/>
      </c>
      <c r="BK466" s="109" t="str">
        <f t="shared" si="836"/>
        <v>MISSING</v>
      </c>
      <c r="BL466" s="109" t="str">
        <f t="shared" si="837"/>
        <v>MISSING</v>
      </c>
      <c r="BM466" s="109" t="str">
        <f t="shared" si="838"/>
        <v>MISSING</v>
      </c>
      <c r="BN466" s="110" t="str">
        <f t="shared" si="839"/>
        <v>ERROR</v>
      </c>
      <c r="BO466" s="111" t="str">
        <f t="shared" si="840"/>
        <v>ERROR</v>
      </c>
      <c r="BP466" s="111" t="str">
        <f t="shared" si="841"/>
        <v>ERROR</v>
      </c>
      <c r="BQ466" s="111" t="str">
        <f t="shared" si="842"/>
        <v>ERROR</v>
      </c>
      <c r="BR466" s="109" t="str">
        <f t="shared" si="843"/>
        <v>ERROR</v>
      </c>
      <c r="BS466" s="110" t="str">
        <f t="shared" si="844"/>
        <v>ERROR</v>
      </c>
      <c r="BT466" s="109" t="str">
        <f t="shared" si="905"/>
        <v>ERROR</v>
      </c>
      <c r="BU466" s="109" t="str">
        <f t="shared" si="906"/>
        <v>ERROR</v>
      </c>
      <c r="BV466" s="109" t="str">
        <f t="shared" si="907"/>
        <v>ERROR</v>
      </c>
      <c r="BW466" s="109" t="str">
        <f t="shared" si="908"/>
        <v>ERROR</v>
      </c>
      <c r="BX466" s="110" t="str">
        <f t="shared" si="845"/>
        <v>ERROR</v>
      </c>
      <c r="BY466" s="110" t="str">
        <f t="shared" si="833"/>
        <v/>
      </c>
      <c r="BZ466" s="117" t="str">
        <f t="shared" si="909"/>
        <v>OK</v>
      </c>
      <c r="CA466" s="104" t="str">
        <f t="shared" si="846"/>
        <v/>
      </c>
      <c r="CB466" s="104" t="str">
        <f t="shared" si="847"/>
        <v/>
      </c>
      <c r="CC466" s="104" t="str">
        <f t="shared" si="848"/>
        <v/>
      </c>
      <c r="CD466" s="109" t="str">
        <f t="shared" si="910"/>
        <v>FAILED CHECKS</v>
      </c>
      <c r="CE466" s="22"/>
      <c r="CF466" s="116" t="str">
        <f t="shared" si="849"/>
        <v>ERROR</v>
      </c>
      <c r="CG466" s="116" t="str">
        <f t="shared" si="850"/>
        <v>-</v>
      </c>
      <c r="CH466" s="116" t="str">
        <f t="shared" si="851"/>
        <v>-</v>
      </c>
      <c r="CI466" s="116" t="str">
        <f t="shared" si="852"/>
        <v>-</v>
      </c>
      <c r="CJ466" s="116">
        <f t="shared" si="911"/>
        <v>0</v>
      </c>
      <c r="CK466" s="116">
        <f t="shared" si="912"/>
        <v>0</v>
      </c>
      <c r="CL466" s="116">
        <f t="shared" si="913"/>
        <v>0</v>
      </c>
      <c r="CM466" s="116">
        <f t="shared" si="914"/>
        <v>0</v>
      </c>
      <c r="CN466" s="116">
        <f t="shared" si="915"/>
        <v>0</v>
      </c>
      <c r="CO466" s="116">
        <f t="shared" si="916"/>
        <v>0</v>
      </c>
      <c r="CP466" s="116">
        <f t="shared" si="917"/>
        <v>0</v>
      </c>
      <c r="CQ466" s="116">
        <f t="shared" si="918"/>
        <v>0</v>
      </c>
      <c r="CR466" s="116">
        <f t="shared" si="919"/>
        <v>0</v>
      </c>
      <c r="CS466" s="116">
        <f t="shared" si="920"/>
        <v>0</v>
      </c>
      <c r="CT466" s="116">
        <f t="shared" si="921"/>
        <v>0</v>
      </c>
      <c r="CU466" s="116">
        <f t="shared" si="922"/>
        <v>0</v>
      </c>
      <c r="CV466" s="116">
        <f t="shared" si="923"/>
        <v>0</v>
      </c>
      <c r="CW466" s="116">
        <f t="shared" si="924"/>
        <v>0</v>
      </c>
      <c r="CX466" s="116">
        <f t="shared" si="925"/>
        <v>0</v>
      </c>
      <c r="CY466" s="116">
        <f t="shared" si="926"/>
        <v>0</v>
      </c>
      <c r="CZ466" s="116">
        <f t="shared" si="927"/>
        <v>0</v>
      </c>
      <c r="DA466" s="116">
        <f t="shared" si="928"/>
        <v>0</v>
      </c>
      <c r="DB466" s="116">
        <f t="shared" si="929"/>
        <v>0</v>
      </c>
      <c r="DC466" s="116">
        <f t="shared" si="930"/>
        <v>0</v>
      </c>
      <c r="DD466" s="116">
        <f t="shared" si="931"/>
        <v>0</v>
      </c>
      <c r="DE466" s="116">
        <f t="shared" si="932"/>
        <v>0</v>
      </c>
      <c r="DF466" s="116">
        <f t="shared" si="933"/>
        <v>0</v>
      </c>
      <c r="DG466" s="116">
        <f t="shared" si="934"/>
        <v>0</v>
      </c>
      <c r="DH466" s="116">
        <f t="shared" si="935"/>
        <v>0</v>
      </c>
      <c r="DI466" s="116">
        <f t="shared" si="936"/>
        <v>0</v>
      </c>
      <c r="DJ466" s="116">
        <f t="shared" si="937"/>
        <v>0</v>
      </c>
      <c r="DK466" s="116">
        <f t="shared" si="938"/>
        <v>0</v>
      </c>
      <c r="DL466" s="116">
        <f t="shared" si="939"/>
        <v>0</v>
      </c>
      <c r="DM466" s="116">
        <f t="shared" si="940"/>
        <v>0</v>
      </c>
      <c r="DN466" s="116">
        <f t="shared" si="941"/>
        <v>0</v>
      </c>
      <c r="DO466" s="116">
        <f t="shared" si="942"/>
        <v>0</v>
      </c>
      <c r="DP466" s="116">
        <f t="shared" si="943"/>
        <v>0</v>
      </c>
      <c r="DQ466" s="116">
        <f t="shared" si="944"/>
        <v>0</v>
      </c>
      <c r="DR466" s="116">
        <f t="shared" si="945"/>
        <v>0</v>
      </c>
      <c r="DS466" s="116">
        <f t="shared" si="946"/>
        <v>0</v>
      </c>
      <c r="DT466" s="116">
        <f t="shared" si="834"/>
        <v>0</v>
      </c>
      <c r="DU466" s="116">
        <f t="shared" si="947"/>
        <v>0</v>
      </c>
      <c r="DV466" s="116">
        <f t="shared" si="853"/>
        <v>0</v>
      </c>
      <c r="DW466" s="116">
        <f t="shared" si="854"/>
        <v>0</v>
      </c>
      <c r="DX466" s="114" t="b">
        <f t="shared" si="861"/>
        <v>0</v>
      </c>
      <c r="DY466" s="116" t="str">
        <f t="shared" si="948"/>
        <v>FAILED CHECKS</v>
      </c>
      <c r="DZ466" s="2"/>
      <c r="EA466" s="105" t="str">
        <f t="shared" si="862"/>
        <v/>
      </c>
      <c r="EB466" s="2"/>
      <c r="EC466" s="105" t="str">
        <f t="shared" si="863"/>
        <v/>
      </c>
      <c r="ED466" s="2"/>
      <c r="EE466" s="105" t="str">
        <f t="shared" si="864"/>
        <v/>
      </c>
      <c r="EF466" s="2"/>
      <c r="EG466" s="6">
        <f t="shared" si="950"/>
        <v>456</v>
      </c>
      <c r="EH466" s="2"/>
      <c r="EI466" s="29" t="str">
        <f>IF(ISBLANK('IP Rules'!P466),"",'IP Rules'!P466)</f>
        <v/>
      </c>
      <c r="EJ466" s="2"/>
      <c r="EK466" s="29" t="str">
        <f>IF(ISBLANK('IP Rules'!R466),"",'IP Rules'!R466)</f>
        <v/>
      </c>
      <c r="EL466" s="2"/>
      <c r="EM466" s="29" t="str">
        <f>IF(ISBLANK('IP Rules'!T466),"",'IP Rules'!T466)</f>
        <v/>
      </c>
      <c r="EN466" s="2"/>
      <c r="EO466" s="7" t="str">
        <f t="shared" si="855"/>
        <v>NO</v>
      </c>
      <c r="EP466" s="7" t="str">
        <f t="shared" si="856"/>
        <v>NO</v>
      </c>
      <c r="EQ466" s="7" t="str">
        <f t="shared" si="857"/>
        <v/>
      </c>
      <c r="ER466" s="7" t="str">
        <f t="shared" si="858"/>
        <v/>
      </c>
      <c r="ES466" s="7" t="str">
        <f>IF(AND(ISNUMBER('IP Rules'!R466),'IP Rules'!R466&gt;=0,'IP Rules'!R466&lt;=65535),"GOOD","BAD")</f>
        <v>BAD</v>
      </c>
      <c r="ET466" s="7" t="str">
        <f>IF(OR(AND(ISNUMBER('IP Rules'!T466),'IP Rules'!T466&gt;=1,'IP Rules'!T466&lt;=65535,'IP Rules'!R466&lt;'IP Rules'!T466),'IP Rules'!T466=""),"GOOD","BAD")</f>
        <v>GOOD</v>
      </c>
      <c r="EU466" s="9" t="str">
        <f t="shared" si="859"/>
        <v/>
      </c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</row>
    <row r="467" spans="1:211" ht="15.75" thickBot="1">
      <c r="A467" s="2"/>
      <c r="B467" s="6">
        <f t="shared" si="949"/>
        <v>457</v>
      </c>
      <c r="C467" s="2"/>
      <c r="D467" s="48" t="str">
        <f>IF(ISBLANK('IP Rules'!H467),"",'IP Rules'!H467)</f>
        <v/>
      </c>
      <c r="E467" s="52" t="str">
        <f t="shared" si="865"/>
        <v/>
      </c>
      <c r="F467" s="52" t="str">
        <f t="shared" si="866"/>
        <v/>
      </c>
      <c r="G467" s="52" t="str">
        <f t="shared" si="867"/>
        <v/>
      </c>
      <c r="H467" s="52" t="str">
        <f t="shared" si="868"/>
        <v/>
      </c>
      <c r="I467" s="52" t="str">
        <f t="shared" si="869"/>
        <v/>
      </c>
      <c r="J467" s="52" t="str">
        <f t="shared" si="870"/>
        <v/>
      </c>
      <c r="K467" s="52" t="str">
        <f t="shared" si="871"/>
        <v/>
      </c>
      <c r="L467" s="52" t="str">
        <f t="shared" si="872"/>
        <v/>
      </c>
      <c r="M467" s="2"/>
      <c r="N467" s="52" t="str">
        <f t="shared" si="873"/>
        <v/>
      </c>
      <c r="O467" s="2"/>
      <c r="P467" s="103" t="str">
        <f>IF(UPPER('IP Rules'!H467)="ANY","",IF(LEN(TRIM('IP Rules'!J467))=0,"",'IP Rules'!J467))</f>
        <v/>
      </c>
      <c r="Q467" s="7" t="str">
        <f t="shared" si="874"/>
        <v/>
      </c>
      <c r="R467" s="109" t="str">
        <f t="shared" si="875"/>
        <v>MISSING</v>
      </c>
      <c r="S467" s="109" t="str">
        <f t="shared" si="876"/>
        <v>MISSING</v>
      </c>
      <c r="T467" s="109" t="str">
        <f t="shared" si="877"/>
        <v>MISSING</v>
      </c>
      <c r="U467" s="110" t="str">
        <f t="shared" si="878"/>
        <v>ERROR</v>
      </c>
      <c r="V467" s="111" t="str">
        <f t="shared" si="879"/>
        <v>ERROR</v>
      </c>
      <c r="W467" s="111" t="str">
        <f t="shared" si="880"/>
        <v>ERROR</v>
      </c>
      <c r="X467" s="111" t="str">
        <f t="shared" si="881"/>
        <v>ERROR</v>
      </c>
      <c r="Y467" s="109" t="str">
        <f t="shared" si="882"/>
        <v>ERROR</v>
      </c>
      <c r="Z467" s="110" t="str">
        <f t="shared" si="883"/>
        <v>ERROR</v>
      </c>
      <c r="AA467" s="109" t="str">
        <f t="shared" si="884"/>
        <v>ERROR</v>
      </c>
      <c r="AB467" s="109" t="str">
        <f t="shared" si="885"/>
        <v>ERROR</v>
      </c>
      <c r="AC467" s="109" t="str">
        <f t="shared" si="886"/>
        <v>ERROR</v>
      </c>
      <c r="AD467" s="109" t="str">
        <f t="shared" si="887"/>
        <v>ERROR</v>
      </c>
      <c r="AE467" s="110" t="str">
        <f t="shared" si="888"/>
        <v>ERROR</v>
      </c>
      <c r="AF467" s="7" t="str">
        <f t="shared" si="889"/>
        <v/>
      </c>
      <c r="AG467" s="104" t="str">
        <f t="shared" si="890"/>
        <v/>
      </c>
      <c r="AH467" s="104" t="str">
        <f t="shared" si="891"/>
        <v/>
      </c>
      <c r="AI467" s="104" t="str">
        <f t="shared" si="892"/>
        <v/>
      </c>
      <c r="AJ467" s="114" t="str">
        <f>IF(AND(Q467&lt;&gt;"ERROR",UPPER('IP Rules'!D467)="GLOBAL",UPPER(N467)="ANY"),"All_IPs","")</f>
        <v/>
      </c>
      <c r="AK467" s="114" t="str">
        <f>IF(AND(Q467&lt;&gt;"ERROR",UPPER('IP Rules'!D467)="NATIONAL",UPPER(N467)="ANY"),"GRP_ALL_CNSP_SUBNETS","")</f>
        <v/>
      </c>
      <c r="AL467" s="104" t="str">
        <f>IF(LEN(TRIM(D467))=0,"",IF(AND(Q467&lt;&gt;"ERROR",UPPER('IP Rules'!H467)&lt;&gt;"ANY"),AI467&amp;N467&amp;"_"&amp;AG467,""))</f>
        <v/>
      </c>
      <c r="AM467" s="109" t="str">
        <f t="shared" si="893"/>
        <v>FAILED CHECKS</v>
      </c>
      <c r="AN467" s="2"/>
      <c r="AO467" s="62" t="str">
        <f t="shared" si="860"/>
        <v/>
      </c>
      <c r="AP467" s="26"/>
      <c r="AQ467" s="62" t="str">
        <f t="shared" si="894"/>
        <v/>
      </c>
      <c r="AR467" s="26"/>
      <c r="AS467" s="6">
        <f>'IP Rules'!F467</f>
        <v>0</v>
      </c>
      <c r="AT467" s="2"/>
      <c r="AU467" s="6">
        <f t="shared" si="895"/>
        <v>457</v>
      </c>
      <c r="AV467" s="2"/>
      <c r="AW467" s="46" t="str">
        <f>IF(ISBLANK('IP Rules'!L467),"",'IP Rules'!L467)</f>
        <v/>
      </c>
      <c r="AX467" s="2"/>
      <c r="AY467" s="52" t="str">
        <f t="shared" si="896"/>
        <v/>
      </c>
      <c r="AZ467" s="52" t="str">
        <f t="shared" si="897"/>
        <v/>
      </c>
      <c r="BA467" s="52" t="str">
        <f t="shared" si="898"/>
        <v/>
      </c>
      <c r="BB467" s="52" t="str">
        <f t="shared" si="899"/>
        <v/>
      </c>
      <c r="BC467" s="52" t="str">
        <f t="shared" si="900"/>
        <v/>
      </c>
      <c r="BD467" s="52" t="str">
        <f t="shared" si="901"/>
        <v/>
      </c>
      <c r="BE467" s="52" t="str">
        <f t="shared" si="902"/>
        <v/>
      </c>
      <c r="BF467" s="52" t="str">
        <f t="shared" si="903"/>
        <v/>
      </c>
      <c r="BG467" s="52" t="str">
        <f t="shared" si="904"/>
        <v/>
      </c>
      <c r="BH467" s="2"/>
      <c r="BI467" s="103" t="str">
        <f>IF(ISBLANK('IP Rules'!N467),"",'IP Rules'!N467)</f>
        <v/>
      </c>
      <c r="BJ467" s="110" t="str">
        <f t="shared" si="835"/>
        <v/>
      </c>
      <c r="BK467" s="109" t="str">
        <f t="shared" si="836"/>
        <v>MISSING</v>
      </c>
      <c r="BL467" s="109" t="str">
        <f t="shared" si="837"/>
        <v>MISSING</v>
      </c>
      <c r="BM467" s="109" t="str">
        <f t="shared" si="838"/>
        <v>MISSING</v>
      </c>
      <c r="BN467" s="110" t="str">
        <f t="shared" si="839"/>
        <v>ERROR</v>
      </c>
      <c r="BO467" s="111" t="str">
        <f t="shared" si="840"/>
        <v>ERROR</v>
      </c>
      <c r="BP467" s="111" t="str">
        <f t="shared" si="841"/>
        <v>ERROR</v>
      </c>
      <c r="BQ467" s="111" t="str">
        <f t="shared" si="842"/>
        <v>ERROR</v>
      </c>
      <c r="BR467" s="109" t="str">
        <f t="shared" si="843"/>
        <v>ERROR</v>
      </c>
      <c r="BS467" s="110" t="str">
        <f t="shared" si="844"/>
        <v>ERROR</v>
      </c>
      <c r="BT467" s="109" t="str">
        <f t="shared" si="905"/>
        <v>ERROR</v>
      </c>
      <c r="BU467" s="109" t="str">
        <f t="shared" si="906"/>
        <v>ERROR</v>
      </c>
      <c r="BV467" s="109" t="str">
        <f t="shared" si="907"/>
        <v>ERROR</v>
      </c>
      <c r="BW467" s="109" t="str">
        <f t="shared" si="908"/>
        <v>ERROR</v>
      </c>
      <c r="BX467" s="110" t="str">
        <f t="shared" si="845"/>
        <v>ERROR</v>
      </c>
      <c r="BY467" s="110" t="str">
        <f t="shared" si="833"/>
        <v/>
      </c>
      <c r="BZ467" s="117" t="str">
        <f t="shared" si="909"/>
        <v>OK</v>
      </c>
      <c r="CA467" s="104" t="str">
        <f t="shared" si="846"/>
        <v/>
      </c>
      <c r="CB467" s="104" t="str">
        <f t="shared" si="847"/>
        <v/>
      </c>
      <c r="CC467" s="104" t="str">
        <f t="shared" si="848"/>
        <v/>
      </c>
      <c r="CD467" s="109" t="str">
        <f t="shared" si="910"/>
        <v>FAILED CHECKS</v>
      </c>
      <c r="CE467" s="22"/>
      <c r="CF467" s="116" t="str">
        <f t="shared" si="849"/>
        <v>ERROR</v>
      </c>
      <c r="CG467" s="116" t="str">
        <f t="shared" si="850"/>
        <v>-</v>
      </c>
      <c r="CH467" s="116" t="str">
        <f t="shared" si="851"/>
        <v>-</v>
      </c>
      <c r="CI467" s="116" t="str">
        <f t="shared" si="852"/>
        <v>-</v>
      </c>
      <c r="CJ467" s="116">
        <f t="shared" si="911"/>
        <v>0</v>
      </c>
      <c r="CK467" s="116">
        <f t="shared" si="912"/>
        <v>0</v>
      </c>
      <c r="CL467" s="116">
        <f t="shared" si="913"/>
        <v>0</v>
      </c>
      <c r="CM467" s="116">
        <f t="shared" si="914"/>
        <v>0</v>
      </c>
      <c r="CN467" s="116">
        <f t="shared" si="915"/>
        <v>0</v>
      </c>
      <c r="CO467" s="116">
        <f t="shared" si="916"/>
        <v>0</v>
      </c>
      <c r="CP467" s="116">
        <f t="shared" si="917"/>
        <v>0</v>
      </c>
      <c r="CQ467" s="116">
        <f t="shared" si="918"/>
        <v>0</v>
      </c>
      <c r="CR467" s="116">
        <f t="shared" si="919"/>
        <v>0</v>
      </c>
      <c r="CS467" s="116">
        <f t="shared" si="920"/>
        <v>0</v>
      </c>
      <c r="CT467" s="116">
        <f t="shared" si="921"/>
        <v>0</v>
      </c>
      <c r="CU467" s="116">
        <f t="shared" si="922"/>
        <v>0</v>
      </c>
      <c r="CV467" s="116">
        <f t="shared" si="923"/>
        <v>0</v>
      </c>
      <c r="CW467" s="116">
        <f t="shared" si="924"/>
        <v>0</v>
      </c>
      <c r="CX467" s="116">
        <f t="shared" si="925"/>
        <v>0</v>
      </c>
      <c r="CY467" s="116">
        <f t="shared" si="926"/>
        <v>0</v>
      </c>
      <c r="CZ467" s="116">
        <f t="shared" si="927"/>
        <v>0</v>
      </c>
      <c r="DA467" s="116">
        <f t="shared" si="928"/>
        <v>0</v>
      </c>
      <c r="DB467" s="116">
        <f t="shared" si="929"/>
        <v>0</v>
      </c>
      <c r="DC467" s="116">
        <f t="shared" si="930"/>
        <v>0</v>
      </c>
      <c r="DD467" s="116">
        <f t="shared" si="931"/>
        <v>0</v>
      </c>
      <c r="DE467" s="116">
        <f t="shared" si="932"/>
        <v>0</v>
      </c>
      <c r="DF467" s="116">
        <f t="shared" si="933"/>
        <v>0</v>
      </c>
      <c r="DG467" s="116">
        <f t="shared" si="934"/>
        <v>0</v>
      </c>
      <c r="DH467" s="116">
        <f t="shared" si="935"/>
        <v>0</v>
      </c>
      <c r="DI467" s="116">
        <f t="shared" si="936"/>
        <v>0</v>
      </c>
      <c r="DJ467" s="116">
        <f t="shared" si="937"/>
        <v>0</v>
      </c>
      <c r="DK467" s="116">
        <f t="shared" si="938"/>
        <v>0</v>
      </c>
      <c r="DL467" s="116">
        <f t="shared" si="939"/>
        <v>0</v>
      </c>
      <c r="DM467" s="116">
        <f t="shared" si="940"/>
        <v>0</v>
      </c>
      <c r="DN467" s="116">
        <f t="shared" si="941"/>
        <v>0</v>
      </c>
      <c r="DO467" s="116">
        <f t="shared" si="942"/>
        <v>0</v>
      </c>
      <c r="DP467" s="116">
        <f t="shared" si="943"/>
        <v>0</v>
      </c>
      <c r="DQ467" s="116">
        <f t="shared" si="944"/>
        <v>0</v>
      </c>
      <c r="DR467" s="116">
        <f t="shared" si="945"/>
        <v>0</v>
      </c>
      <c r="DS467" s="116">
        <f t="shared" si="946"/>
        <v>0</v>
      </c>
      <c r="DT467" s="116">
        <f t="shared" si="834"/>
        <v>0</v>
      </c>
      <c r="DU467" s="116">
        <f t="shared" si="947"/>
        <v>0</v>
      </c>
      <c r="DV467" s="116">
        <f t="shared" si="853"/>
        <v>0</v>
      </c>
      <c r="DW467" s="116">
        <f t="shared" si="854"/>
        <v>0</v>
      </c>
      <c r="DX467" s="114" t="b">
        <f t="shared" si="861"/>
        <v>0</v>
      </c>
      <c r="DY467" s="116" t="str">
        <f t="shared" si="948"/>
        <v>FAILED CHECKS</v>
      </c>
      <c r="DZ467" s="2"/>
      <c r="EA467" s="105" t="str">
        <f t="shared" si="862"/>
        <v/>
      </c>
      <c r="EB467" s="2"/>
      <c r="EC467" s="105" t="str">
        <f t="shared" si="863"/>
        <v/>
      </c>
      <c r="ED467" s="2"/>
      <c r="EE467" s="105" t="str">
        <f t="shared" si="864"/>
        <v/>
      </c>
      <c r="EF467" s="2"/>
      <c r="EG467" s="6">
        <f t="shared" si="950"/>
        <v>457</v>
      </c>
      <c r="EH467" s="2"/>
      <c r="EI467" s="29" t="str">
        <f>IF(ISBLANK('IP Rules'!P467),"",'IP Rules'!P467)</f>
        <v/>
      </c>
      <c r="EJ467" s="2"/>
      <c r="EK467" s="29" t="str">
        <f>IF(ISBLANK('IP Rules'!R467),"",'IP Rules'!R467)</f>
        <v/>
      </c>
      <c r="EL467" s="2"/>
      <c r="EM467" s="29" t="str">
        <f>IF(ISBLANK('IP Rules'!T467),"",'IP Rules'!T467)</f>
        <v/>
      </c>
      <c r="EN467" s="2"/>
      <c r="EO467" s="7" t="str">
        <f t="shared" si="855"/>
        <v>NO</v>
      </c>
      <c r="EP467" s="7" t="str">
        <f t="shared" si="856"/>
        <v>NO</v>
      </c>
      <c r="EQ467" s="7" t="str">
        <f t="shared" si="857"/>
        <v/>
      </c>
      <c r="ER467" s="7" t="str">
        <f t="shared" si="858"/>
        <v/>
      </c>
      <c r="ES467" s="7" t="str">
        <f>IF(AND(ISNUMBER('IP Rules'!R467),'IP Rules'!R467&gt;=0,'IP Rules'!R467&lt;=65535),"GOOD","BAD")</f>
        <v>BAD</v>
      </c>
      <c r="ET467" s="7" t="str">
        <f>IF(OR(AND(ISNUMBER('IP Rules'!T467),'IP Rules'!T467&gt;=1,'IP Rules'!T467&lt;=65535,'IP Rules'!R467&lt;'IP Rules'!T467),'IP Rules'!T467=""),"GOOD","BAD")</f>
        <v>GOOD</v>
      </c>
      <c r="EU467" s="9" t="str">
        <f t="shared" si="859"/>
        <v/>
      </c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</row>
    <row r="468" spans="1:211" ht="15.75" thickBot="1">
      <c r="A468" s="2"/>
      <c r="B468" s="6">
        <f t="shared" si="949"/>
        <v>458</v>
      </c>
      <c r="C468" s="2"/>
      <c r="D468" s="48" t="str">
        <f>IF(ISBLANK('IP Rules'!H468),"",'IP Rules'!H468)</f>
        <v/>
      </c>
      <c r="E468" s="52" t="str">
        <f t="shared" si="865"/>
        <v/>
      </c>
      <c r="F468" s="52" t="str">
        <f t="shared" si="866"/>
        <v/>
      </c>
      <c r="G468" s="52" t="str">
        <f t="shared" si="867"/>
        <v/>
      </c>
      <c r="H468" s="52" t="str">
        <f t="shared" si="868"/>
        <v/>
      </c>
      <c r="I468" s="52" t="str">
        <f t="shared" si="869"/>
        <v/>
      </c>
      <c r="J468" s="52" t="str">
        <f t="shared" si="870"/>
        <v/>
      </c>
      <c r="K468" s="52" t="str">
        <f t="shared" si="871"/>
        <v/>
      </c>
      <c r="L468" s="52" t="str">
        <f t="shared" si="872"/>
        <v/>
      </c>
      <c r="M468" s="2"/>
      <c r="N468" s="52" t="str">
        <f t="shared" si="873"/>
        <v/>
      </c>
      <c r="O468" s="2"/>
      <c r="P468" s="103" t="str">
        <f>IF(UPPER('IP Rules'!H468)="ANY","",IF(LEN(TRIM('IP Rules'!J468))=0,"",'IP Rules'!J468))</f>
        <v/>
      </c>
      <c r="Q468" s="7" t="str">
        <f t="shared" si="874"/>
        <v/>
      </c>
      <c r="R468" s="109" t="str">
        <f t="shared" si="875"/>
        <v>MISSING</v>
      </c>
      <c r="S468" s="109" t="str">
        <f t="shared" si="876"/>
        <v>MISSING</v>
      </c>
      <c r="T468" s="109" t="str">
        <f t="shared" si="877"/>
        <v>MISSING</v>
      </c>
      <c r="U468" s="110" t="str">
        <f t="shared" si="878"/>
        <v>ERROR</v>
      </c>
      <c r="V468" s="111" t="str">
        <f t="shared" si="879"/>
        <v>ERROR</v>
      </c>
      <c r="W468" s="111" t="str">
        <f t="shared" si="880"/>
        <v>ERROR</v>
      </c>
      <c r="X468" s="111" t="str">
        <f t="shared" si="881"/>
        <v>ERROR</v>
      </c>
      <c r="Y468" s="109" t="str">
        <f t="shared" si="882"/>
        <v>ERROR</v>
      </c>
      <c r="Z468" s="110" t="str">
        <f t="shared" si="883"/>
        <v>ERROR</v>
      </c>
      <c r="AA468" s="109" t="str">
        <f t="shared" si="884"/>
        <v>ERROR</v>
      </c>
      <c r="AB468" s="109" t="str">
        <f t="shared" si="885"/>
        <v>ERROR</v>
      </c>
      <c r="AC468" s="109" t="str">
        <f t="shared" si="886"/>
        <v>ERROR</v>
      </c>
      <c r="AD468" s="109" t="str">
        <f t="shared" si="887"/>
        <v>ERROR</v>
      </c>
      <c r="AE468" s="110" t="str">
        <f t="shared" si="888"/>
        <v>ERROR</v>
      </c>
      <c r="AF468" s="7" t="str">
        <f t="shared" si="889"/>
        <v/>
      </c>
      <c r="AG468" s="104" t="str">
        <f t="shared" si="890"/>
        <v/>
      </c>
      <c r="AH468" s="104" t="str">
        <f t="shared" si="891"/>
        <v/>
      </c>
      <c r="AI468" s="104" t="str">
        <f t="shared" si="892"/>
        <v/>
      </c>
      <c r="AJ468" s="114" t="str">
        <f>IF(AND(Q468&lt;&gt;"ERROR",UPPER('IP Rules'!D468)="GLOBAL",UPPER(N468)="ANY"),"All_IPs","")</f>
        <v/>
      </c>
      <c r="AK468" s="114" t="str">
        <f>IF(AND(Q468&lt;&gt;"ERROR",UPPER('IP Rules'!D468)="NATIONAL",UPPER(N468)="ANY"),"GRP_ALL_CNSP_SUBNETS","")</f>
        <v/>
      </c>
      <c r="AL468" s="104" t="str">
        <f>IF(LEN(TRIM(D468))=0,"",IF(AND(Q468&lt;&gt;"ERROR",UPPER('IP Rules'!H468)&lt;&gt;"ANY"),AI468&amp;N468&amp;"_"&amp;AG468,""))</f>
        <v/>
      </c>
      <c r="AM468" s="109" t="str">
        <f t="shared" si="893"/>
        <v>FAILED CHECKS</v>
      </c>
      <c r="AN468" s="2"/>
      <c r="AO468" s="62" t="str">
        <f t="shared" si="860"/>
        <v/>
      </c>
      <c r="AP468" s="26"/>
      <c r="AQ468" s="62" t="str">
        <f t="shared" si="894"/>
        <v/>
      </c>
      <c r="AR468" s="26"/>
      <c r="AS468" s="6">
        <f>'IP Rules'!F468</f>
        <v>0</v>
      </c>
      <c r="AT468" s="2"/>
      <c r="AU468" s="6">
        <f t="shared" si="895"/>
        <v>458</v>
      </c>
      <c r="AV468" s="2"/>
      <c r="AW468" s="46" t="str">
        <f>IF(ISBLANK('IP Rules'!L468),"",'IP Rules'!L468)</f>
        <v/>
      </c>
      <c r="AX468" s="2"/>
      <c r="AY468" s="52" t="str">
        <f t="shared" si="896"/>
        <v/>
      </c>
      <c r="AZ468" s="52" t="str">
        <f t="shared" si="897"/>
        <v/>
      </c>
      <c r="BA468" s="52" t="str">
        <f t="shared" si="898"/>
        <v/>
      </c>
      <c r="BB468" s="52" t="str">
        <f t="shared" si="899"/>
        <v/>
      </c>
      <c r="BC468" s="52" t="str">
        <f t="shared" si="900"/>
        <v/>
      </c>
      <c r="BD468" s="52" t="str">
        <f t="shared" si="901"/>
        <v/>
      </c>
      <c r="BE468" s="52" t="str">
        <f t="shared" si="902"/>
        <v/>
      </c>
      <c r="BF468" s="52" t="str">
        <f t="shared" si="903"/>
        <v/>
      </c>
      <c r="BG468" s="52" t="str">
        <f t="shared" si="904"/>
        <v/>
      </c>
      <c r="BH468" s="2"/>
      <c r="BI468" s="103" t="str">
        <f>IF(ISBLANK('IP Rules'!N468),"",'IP Rules'!N468)</f>
        <v/>
      </c>
      <c r="BJ468" s="110" t="str">
        <f t="shared" si="835"/>
        <v/>
      </c>
      <c r="BK468" s="109" t="str">
        <f t="shared" si="836"/>
        <v>MISSING</v>
      </c>
      <c r="BL468" s="109" t="str">
        <f t="shared" si="837"/>
        <v>MISSING</v>
      </c>
      <c r="BM468" s="109" t="str">
        <f t="shared" si="838"/>
        <v>MISSING</v>
      </c>
      <c r="BN468" s="110" t="str">
        <f t="shared" si="839"/>
        <v>ERROR</v>
      </c>
      <c r="BO468" s="111" t="str">
        <f t="shared" si="840"/>
        <v>ERROR</v>
      </c>
      <c r="BP468" s="111" t="str">
        <f t="shared" si="841"/>
        <v>ERROR</v>
      </c>
      <c r="BQ468" s="111" t="str">
        <f t="shared" si="842"/>
        <v>ERROR</v>
      </c>
      <c r="BR468" s="109" t="str">
        <f t="shared" si="843"/>
        <v>ERROR</v>
      </c>
      <c r="BS468" s="110" t="str">
        <f t="shared" si="844"/>
        <v>ERROR</v>
      </c>
      <c r="BT468" s="109" t="str">
        <f t="shared" si="905"/>
        <v>ERROR</v>
      </c>
      <c r="BU468" s="109" t="str">
        <f t="shared" si="906"/>
        <v>ERROR</v>
      </c>
      <c r="BV468" s="109" t="str">
        <f t="shared" si="907"/>
        <v>ERROR</v>
      </c>
      <c r="BW468" s="109" t="str">
        <f t="shared" si="908"/>
        <v>ERROR</v>
      </c>
      <c r="BX468" s="110" t="str">
        <f t="shared" si="845"/>
        <v>ERROR</v>
      </c>
      <c r="BY468" s="110" t="str">
        <f t="shared" si="833"/>
        <v/>
      </c>
      <c r="BZ468" s="117" t="str">
        <f t="shared" si="909"/>
        <v>OK</v>
      </c>
      <c r="CA468" s="104" t="str">
        <f t="shared" si="846"/>
        <v/>
      </c>
      <c r="CB468" s="104" t="str">
        <f t="shared" si="847"/>
        <v/>
      </c>
      <c r="CC468" s="104" t="str">
        <f t="shared" si="848"/>
        <v/>
      </c>
      <c r="CD468" s="109" t="str">
        <f t="shared" si="910"/>
        <v>FAILED CHECKS</v>
      </c>
      <c r="CE468" s="22"/>
      <c r="CF468" s="116" t="str">
        <f t="shared" si="849"/>
        <v>ERROR</v>
      </c>
      <c r="CG468" s="116" t="str">
        <f t="shared" si="850"/>
        <v>-</v>
      </c>
      <c r="CH468" s="116" t="str">
        <f t="shared" si="851"/>
        <v>-</v>
      </c>
      <c r="CI468" s="116" t="str">
        <f t="shared" si="852"/>
        <v>-</v>
      </c>
      <c r="CJ468" s="116">
        <f t="shared" si="911"/>
        <v>0</v>
      </c>
      <c r="CK468" s="116">
        <f t="shared" si="912"/>
        <v>0</v>
      </c>
      <c r="CL468" s="116">
        <f t="shared" si="913"/>
        <v>0</v>
      </c>
      <c r="CM468" s="116">
        <f t="shared" si="914"/>
        <v>0</v>
      </c>
      <c r="CN468" s="116">
        <f t="shared" si="915"/>
        <v>0</v>
      </c>
      <c r="CO468" s="116">
        <f t="shared" si="916"/>
        <v>0</v>
      </c>
      <c r="CP468" s="116">
        <f t="shared" si="917"/>
        <v>0</v>
      </c>
      <c r="CQ468" s="116">
        <f t="shared" si="918"/>
        <v>0</v>
      </c>
      <c r="CR468" s="116">
        <f t="shared" si="919"/>
        <v>0</v>
      </c>
      <c r="CS468" s="116">
        <f t="shared" si="920"/>
        <v>0</v>
      </c>
      <c r="CT468" s="116">
        <f t="shared" si="921"/>
        <v>0</v>
      </c>
      <c r="CU468" s="116">
        <f t="shared" si="922"/>
        <v>0</v>
      </c>
      <c r="CV468" s="116">
        <f t="shared" si="923"/>
        <v>0</v>
      </c>
      <c r="CW468" s="116">
        <f t="shared" si="924"/>
        <v>0</v>
      </c>
      <c r="CX468" s="116">
        <f t="shared" si="925"/>
        <v>0</v>
      </c>
      <c r="CY468" s="116">
        <f t="shared" si="926"/>
        <v>0</v>
      </c>
      <c r="CZ468" s="116">
        <f t="shared" si="927"/>
        <v>0</v>
      </c>
      <c r="DA468" s="116">
        <f t="shared" si="928"/>
        <v>0</v>
      </c>
      <c r="DB468" s="116">
        <f t="shared" si="929"/>
        <v>0</v>
      </c>
      <c r="DC468" s="116">
        <f t="shared" si="930"/>
        <v>0</v>
      </c>
      <c r="DD468" s="116">
        <f t="shared" si="931"/>
        <v>0</v>
      </c>
      <c r="DE468" s="116">
        <f t="shared" si="932"/>
        <v>0</v>
      </c>
      <c r="DF468" s="116">
        <f t="shared" si="933"/>
        <v>0</v>
      </c>
      <c r="DG468" s="116">
        <f t="shared" si="934"/>
        <v>0</v>
      </c>
      <c r="DH468" s="116">
        <f t="shared" si="935"/>
        <v>0</v>
      </c>
      <c r="DI468" s="116">
        <f t="shared" si="936"/>
        <v>0</v>
      </c>
      <c r="DJ468" s="116">
        <f t="shared" si="937"/>
        <v>0</v>
      </c>
      <c r="DK468" s="116">
        <f t="shared" si="938"/>
        <v>0</v>
      </c>
      <c r="DL468" s="116">
        <f t="shared" si="939"/>
        <v>0</v>
      </c>
      <c r="DM468" s="116">
        <f t="shared" si="940"/>
        <v>0</v>
      </c>
      <c r="DN468" s="116">
        <f t="shared" si="941"/>
        <v>0</v>
      </c>
      <c r="DO468" s="116">
        <f t="shared" si="942"/>
        <v>0</v>
      </c>
      <c r="DP468" s="116">
        <f t="shared" si="943"/>
        <v>0</v>
      </c>
      <c r="DQ468" s="116">
        <f t="shared" si="944"/>
        <v>0</v>
      </c>
      <c r="DR468" s="116">
        <f t="shared" si="945"/>
        <v>0</v>
      </c>
      <c r="DS468" s="116">
        <f t="shared" si="946"/>
        <v>0</v>
      </c>
      <c r="DT468" s="116">
        <f t="shared" si="834"/>
        <v>0</v>
      </c>
      <c r="DU468" s="116">
        <f t="shared" si="947"/>
        <v>0</v>
      </c>
      <c r="DV468" s="116">
        <f t="shared" si="853"/>
        <v>0</v>
      </c>
      <c r="DW468" s="116">
        <f t="shared" si="854"/>
        <v>0</v>
      </c>
      <c r="DX468" s="114" t="b">
        <f t="shared" si="861"/>
        <v>0</v>
      </c>
      <c r="DY468" s="116" t="str">
        <f t="shared" si="948"/>
        <v>FAILED CHECKS</v>
      </c>
      <c r="DZ468" s="2"/>
      <c r="EA468" s="105" t="str">
        <f t="shared" si="862"/>
        <v/>
      </c>
      <c r="EB468" s="2"/>
      <c r="EC468" s="105" t="str">
        <f t="shared" si="863"/>
        <v/>
      </c>
      <c r="ED468" s="2"/>
      <c r="EE468" s="105" t="str">
        <f t="shared" si="864"/>
        <v/>
      </c>
      <c r="EF468" s="2"/>
      <c r="EG468" s="6">
        <f t="shared" si="950"/>
        <v>458</v>
      </c>
      <c r="EH468" s="2"/>
      <c r="EI468" s="29" t="str">
        <f>IF(ISBLANK('IP Rules'!P468),"",'IP Rules'!P468)</f>
        <v/>
      </c>
      <c r="EJ468" s="2"/>
      <c r="EK468" s="29" t="str">
        <f>IF(ISBLANK('IP Rules'!R468),"",'IP Rules'!R468)</f>
        <v/>
      </c>
      <c r="EL468" s="2"/>
      <c r="EM468" s="29" t="str">
        <f>IF(ISBLANK('IP Rules'!T468),"",'IP Rules'!T468)</f>
        <v/>
      </c>
      <c r="EN468" s="2"/>
      <c r="EO468" s="7" t="str">
        <f t="shared" si="855"/>
        <v>NO</v>
      </c>
      <c r="EP468" s="7" t="str">
        <f t="shared" si="856"/>
        <v>NO</v>
      </c>
      <c r="EQ468" s="7" t="str">
        <f t="shared" si="857"/>
        <v/>
      </c>
      <c r="ER468" s="7" t="str">
        <f t="shared" si="858"/>
        <v/>
      </c>
      <c r="ES468" s="7" t="str">
        <f>IF(AND(ISNUMBER('IP Rules'!R468),'IP Rules'!R468&gt;=0,'IP Rules'!R468&lt;=65535),"GOOD","BAD")</f>
        <v>BAD</v>
      </c>
      <c r="ET468" s="7" t="str">
        <f>IF(OR(AND(ISNUMBER('IP Rules'!T468),'IP Rules'!T468&gt;=1,'IP Rules'!T468&lt;=65535,'IP Rules'!R468&lt;'IP Rules'!T468),'IP Rules'!T468=""),"GOOD","BAD")</f>
        <v>GOOD</v>
      </c>
      <c r="EU468" s="9" t="str">
        <f t="shared" si="859"/>
        <v/>
      </c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</row>
    <row r="469" spans="1:211" ht="15.75" thickBot="1">
      <c r="A469" s="2"/>
      <c r="B469" s="6">
        <f t="shared" si="949"/>
        <v>459</v>
      </c>
      <c r="C469" s="2"/>
      <c r="D469" s="48" t="str">
        <f>IF(ISBLANK('IP Rules'!H469),"",'IP Rules'!H469)</f>
        <v/>
      </c>
      <c r="E469" s="52" t="str">
        <f t="shared" si="865"/>
        <v/>
      </c>
      <c r="F469" s="52" t="str">
        <f t="shared" si="866"/>
        <v/>
      </c>
      <c r="G469" s="52" t="str">
        <f t="shared" si="867"/>
        <v/>
      </c>
      <c r="H469" s="52" t="str">
        <f t="shared" si="868"/>
        <v/>
      </c>
      <c r="I469" s="52" t="str">
        <f t="shared" si="869"/>
        <v/>
      </c>
      <c r="J469" s="52" t="str">
        <f t="shared" si="870"/>
        <v/>
      </c>
      <c r="K469" s="52" t="str">
        <f t="shared" si="871"/>
        <v/>
      </c>
      <c r="L469" s="52" t="str">
        <f t="shared" si="872"/>
        <v/>
      </c>
      <c r="M469" s="2"/>
      <c r="N469" s="52" t="str">
        <f t="shared" si="873"/>
        <v/>
      </c>
      <c r="O469" s="2"/>
      <c r="P469" s="103" t="str">
        <f>IF(UPPER('IP Rules'!H469)="ANY","",IF(LEN(TRIM('IP Rules'!J469))=0,"",'IP Rules'!J469))</f>
        <v/>
      </c>
      <c r="Q469" s="7" t="str">
        <f t="shared" si="874"/>
        <v/>
      </c>
      <c r="R469" s="109" t="str">
        <f t="shared" si="875"/>
        <v>MISSING</v>
      </c>
      <c r="S469" s="109" t="str">
        <f t="shared" si="876"/>
        <v>MISSING</v>
      </c>
      <c r="T469" s="109" t="str">
        <f t="shared" si="877"/>
        <v>MISSING</v>
      </c>
      <c r="U469" s="110" t="str">
        <f t="shared" si="878"/>
        <v>ERROR</v>
      </c>
      <c r="V469" s="111" t="str">
        <f t="shared" si="879"/>
        <v>ERROR</v>
      </c>
      <c r="W469" s="111" t="str">
        <f t="shared" si="880"/>
        <v>ERROR</v>
      </c>
      <c r="X469" s="111" t="str">
        <f t="shared" si="881"/>
        <v>ERROR</v>
      </c>
      <c r="Y469" s="109" t="str">
        <f t="shared" si="882"/>
        <v>ERROR</v>
      </c>
      <c r="Z469" s="110" t="str">
        <f t="shared" si="883"/>
        <v>ERROR</v>
      </c>
      <c r="AA469" s="109" t="str">
        <f t="shared" si="884"/>
        <v>ERROR</v>
      </c>
      <c r="AB469" s="109" t="str">
        <f t="shared" si="885"/>
        <v>ERROR</v>
      </c>
      <c r="AC469" s="109" t="str">
        <f t="shared" si="886"/>
        <v>ERROR</v>
      </c>
      <c r="AD469" s="109" t="str">
        <f t="shared" si="887"/>
        <v>ERROR</v>
      </c>
      <c r="AE469" s="110" t="str">
        <f t="shared" si="888"/>
        <v>ERROR</v>
      </c>
      <c r="AF469" s="7" t="str">
        <f t="shared" si="889"/>
        <v/>
      </c>
      <c r="AG469" s="104" t="str">
        <f t="shared" si="890"/>
        <v/>
      </c>
      <c r="AH469" s="104" t="str">
        <f t="shared" si="891"/>
        <v/>
      </c>
      <c r="AI469" s="104" t="str">
        <f t="shared" si="892"/>
        <v/>
      </c>
      <c r="AJ469" s="114" t="str">
        <f>IF(AND(Q469&lt;&gt;"ERROR",UPPER('IP Rules'!D469)="GLOBAL",UPPER(N469)="ANY"),"All_IPs","")</f>
        <v/>
      </c>
      <c r="AK469" s="114" t="str">
        <f>IF(AND(Q469&lt;&gt;"ERROR",UPPER('IP Rules'!D469)="NATIONAL",UPPER(N469)="ANY"),"GRP_ALL_CNSP_SUBNETS","")</f>
        <v/>
      </c>
      <c r="AL469" s="104" t="str">
        <f>IF(LEN(TRIM(D469))=0,"",IF(AND(Q469&lt;&gt;"ERROR",UPPER('IP Rules'!H469)&lt;&gt;"ANY"),AI469&amp;N469&amp;"_"&amp;AG469,""))</f>
        <v/>
      </c>
      <c r="AM469" s="109" t="str">
        <f t="shared" si="893"/>
        <v>FAILED CHECKS</v>
      </c>
      <c r="AN469" s="2"/>
      <c r="AO469" s="62" t="str">
        <f t="shared" si="860"/>
        <v/>
      </c>
      <c r="AP469" s="26"/>
      <c r="AQ469" s="62" t="str">
        <f t="shared" si="894"/>
        <v/>
      </c>
      <c r="AR469" s="26"/>
      <c r="AS469" s="6">
        <f>'IP Rules'!F469</f>
        <v>0</v>
      </c>
      <c r="AT469" s="2"/>
      <c r="AU469" s="6">
        <f t="shared" si="895"/>
        <v>459</v>
      </c>
      <c r="AV469" s="2"/>
      <c r="AW469" s="46" t="str">
        <f>IF(ISBLANK('IP Rules'!L469),"",'IP Rules'!L469)</f>
        <v/>
      </c>
      <c r="AX469" s="2"/>
      <c r="AY469" s="52" t="str">
        <f t="shared" si="896"/>
        <v/>
      </c>
      <c r="AZ469" s="52" t="str">
        <f t="shared" si="897"/>
        <v/>
      </c>
      <c r="BA469" s="52" t="str">
        <f t="shared" si="898"/>
        <v/>
      </c>
      <c r="BB469" s="52" t="str">
        <f t="shared" si="899"/>
        <v/>
      </c>
      <c r="BC469" s="52" t="str">
        <f t="shared" si="900"/>
        <v/>
      </c>
      <c r="BD469" s="52" t="str">
        <f t="shared" si="901"/>
        <v/>
      </c>
      <c r="BE469" s="52" t="str">
        <f t="shared" si="902"/>
        <v/>
      </c>
      <c r="BF469" s="52" t="str">
        <f t="shared" si="903"/>
        <v/>
      </c>
      <c r="BG469" s="52" t="str">
        <f t="shared" si="904"/>
        <v/>
      </c>
      <c r="BH469" s="2"/>
      <c r="BI469" s="103" t="str">
        <f>IF(ISBLANK('IP Rules'!N469),"",'IP Rules'!N469)</f>
        <v/>
      </c>
      <c r="BJ469" s="110" t="str">
        <f t="shared" si="835"/>
        <v/>
      </c>
      <c r="BK469" s="109" t="str">
        <f t="shared" si="836"/>
        <v>MISSING</v>
      </c>
      <c r="BL469" s="109" t="str">
        <f t="shared" si="837"/>
        <v>MISSING</v>
      </c>
      <c r="BM469" s="109" t="str">
        <f t="shared" si="838"/>
        <v>MISSING</v>
      </c>
      <c r="BN469" s="110" t="str">
        <f t="shared" si="839"/>
        <v>ERROR</v>
      </c>
      <c r="BO469" s="111" t="str">
        <f t="shared" si="840"/>
        <v>ERROR</v>
      </c>
      <c r="BP469" s="111" t="str">
        <f t="shared" si="841"/>
        <v>ERROR</v>
      </c>
      <c r="BQ469" s="111" t="str">
        <f t="shared" si="842"/>
        <v>ERROR</v>
      </c>
      <c r="BR469" s="109" t="str">
        <f t="shared" si="843"/>
        <v>ERROR</v>
      </c>
      <c r="BS469" s="110" t="str">
        <f t="shared" si="844"/>
        <v>ERROR</v>
      </c>
      <c r="BT469" s="109" t="str">
        <f t="shared" si="905"/>
        <v>ERROR</v>
      </c>
      <c r="BU469" s="109" t="str">
        <f t="shared" si="906"/>
        <v>ERROR</v>
      </c>
      <c r="BV469" s="109" t="str">
        <f t="shared" si="907"/>
        <v>ERROR</v>
      </c>
      <c r="BW469" s="109" t="str">
        <f t="shared" si="908"/>
        <v>ERROR</v>
      </c>
      <c r="BX469" s="110" t="str">
        <f t="shared" si="845"/>
        <v>ERROR</v>
      </c>
      <c r="BY469" s="110" t="str">
        <f t="shared" si="833"/>
        <v/>
      </c>
      <c r="BZ469" s="117" t="str">
        <f t="shared" si="909"/>
        <v>OK</v>
      </c>
      <c r="CA469" s="104" t="str">
        <f t="shared" si="846"/>
        <v/>
      </c>
      <c r="CB469" s="104" t="str">
        <f t="shared" si="847"/>
        <v/>
      </c>
      <c r="CC469" s="104" t="str">
        <f t="shared" si="848"/>
        <v/>
      </c>
      <c r="CD469" s="109" t="str">
        <f t="shared" si="910"/>
        <v>FAILED CHECKS</v>
      </c>
      <c r="CE469" s="22"/>
      <c r="CF469" s="116" t="str">
        <f t="shared" si="849"/>
        <v>ERROR</v>
      </c>
      <c r="CG469" s="116" t="str">
        <f t="shared" si="850"/>
        <v>-</v>
      </c>
      <c r="CH469" s="116" t="str">
        <f t="shared" si="851"/>
        <v>-</v>
      </c>
      <c r="CI469" s="116" t="str">
        <f t="shared" si="852"/>
        <v>-</v>
      </c>
      <c r="CJ469" s="116">
        <f t="shared" si="911"/>
        <v>0</v>
      </c>
      <c r="CK469" s="116">
        <f t="shared" si="912"/>
        <v>0</v>
      </c>
      <c r="CL469" s="116">
        <f t="shared" si="913"/>
        <v>0</v>
      </c>
      <c r="CM469" s="116">
        <f t="shared" si="914"/>
        <v>0</v>
      </c>
      <c r="CN469" s="116">
        <f t="shared" si="915"/>
        <v>0</v>
      </c>
      <c r="CO469" s="116">
        <f t="shared" si="916"/>
        <v>0</v>
      </c>
      <c r="CP469" s="116">
        <f t="shared" si="917"/>
        <v>0</v>
      </c>
      <c r="CQ469" s="116">
        <f t="shared" si="918"/>
        <v>0</v>
      </c>
      <c r="CR469" s="116">
        <f t="shared" si="919"/>
        <v>0</v>
      </c>
      <c r="CS469" s="116">
        <f t="shared" si="920"/>
        <v>0</v>
      </c>
      <c r="CT469" s="116">
        <f t="shared" si="921"/>
        <v>0</v>
      </c>
      <c r="CU469" s="116">
        <f t="shared" si="922"/>
        <v>0</v>
      </c>
      <c r="CV469" s="116">
        <f t="shared" si="923"/>
        <v>0</v>
      </c>
      <c r="CW469" s="116">
        <f t="shared" si="924"/>
        <v>0</v>
      </c>
      <c r="CX469" s="116">
        <f t="shared" si="925"/>
        <v>0</v>
      </c>
      <c r="CY469" s="116">
        <f t="shared" si="926"/>
        <v>0</v>
      </c>
      <c r="CZ469" s="116">
        <f t="shared" si="927"/>
        <v>0</v>
      </c>
      <c r="DA469" s="116">
        <f t="shared" si="928"/>
        <v>0</v>
      </c>
      <c r="DB469" s="116">
        <f t="shared" si="929"/>
        <v>0</v>
      </c>
      <c r="DC469" s="116">
        <f t="shared" si="930"/>
        <v>0</v>
      </c>
      <c r="DD469" s="116">
        <f t="shared" si="931"/>
        <v>0</v>
      </c>
      <c r="DE469" s="116">
        <f t="shared" si="932"/>
        <v>0</v>
      </c>
      <c r="DF469" s="116">
        <f t="shared" si="933"/>
        <v>0</v>
      </c>
      <c r="DG469" s="116">
        <f t="shared" si="934"/>
        <v>0</v>
      </c>
      <c r="DH469" s="116">
        <f t="shared" si="935"/>
        <v>0</v>
      </c>
      <c r="DI469" s="116">
        <f t="shared" si="936"/>
        <v>0</v>
      </c>
      <c r="DJ469" s="116">
        <f t="shared" si="937"/>
        <v>0</v>
      </c>
      <c r="DK469" s="116">
        <f t="shared" si="938"/>
        <v>0</v>
      </c>
      <c r="DL469" s="116">
        <f t="shared" si="939"/>
        <v>0</v>
      </c>
      <c r="DM469" s="116">
        <f t="shared" si="940"/>
        <v>0</v>
      </c>
      <c r="DN469" s="116">
        <f t="shared" si="941"/>
        <v>0</v>
      </c>
      <c r="DO469" s="116">
        <f t="shared" si="942"/>
        <v>0</v>
      </c>
      <c r="DP469" s="116">
        <f t="shared" si="943"/>
        <v>0</v>
      </c>
      <c r="DQ469" s="116">
        <f t="shared" si="944"/>
        <v>0</v>
      </c>
      <c r="DR469" s="116">
        <f t="shared" si="945"/>
        <v>0</v>
      </c>
      <c r="DS469" s="116">
        <f t="shared" si="946"/>
        <v>0</v>
      </c>
      <c r="DT469" s="116">
        <f t="shared" si="834"/>
        <v>0</v>
      </c>
      <c r="DU469" s="116">
        <f t="shared" si="947"/>
        <v>0</v>
      </c>
      <c r="DV469" s="116">
        <f t="shared" si="853"/>
        <v>0</v>
      </c>
      <c r="DW469" s="116">
        <f t="shared" si="854"/>
        <v>0</v>
      </c>
      <c r="DX469" s="114" t="b">
        <f t="shared" si="861"/>
        <v>0</v>
      </c>
      <c r="DY469" s="116" t="str">
        <f t="shared" si="948"/>
        <v>FAILED CHECKS</v>
      </c>
      <c r="DZ469" s="2"/>
      <c r="EA469" s="105" t="str">
        <f t="shared" si="862"/>
        <v/>
      </c>
      <c r="EB469" s="2"/>
      <c r="EC469" s="105" t="str">
        <f t="shared" si="863"/>
        <v/>
      </c>
      <c r="ED469" s="2"/>
      <c r="EE469" s="105" t="str">
        <f t="shared" si="864"/>
        <v/>
      </c>
      <c r="EF469" s="2"/>
      <c r="EG469" s="6">
        <f t="shared" si="950"/>
        <v>459</v>
      </c>
      <c r="EH469" s="2"/>
      <c r="EI469" s="29" t="str">
        <f>IF(ISBLANK('IP Rules'!P469),"",'IP Rules'!P469)</f>
        <v/>
      </c>
      <c r="EJ469" s="2"/>
      <c r="EK469" s="29" t="str">
        <f>IF(ISBLANK('IP Rules'!R469),"",'IP Rules'!R469)</f>
        <v/>
      </c>
      <c r="EL469" s="2"/>
      <c r="EM469" s="29" t="str">
        <f>IF(ISBLANK('IP Rules'!T469),"",'IP Rules'!T469)</f>
        <v/>
      </c>
      <c r="EN469" s="2"/>
      <c r="EO469" s="7" t="str">
        <f t="shared" si="855"/>
        <v>NO</v>
      </c>
      <c r="EP469" s="7" t="str">
        <f t="shared" si="856"/>
        <v>NO</v>
      </c>
      <c r="EQ469" s="7" t="str">
        <f t="shared" si="857"/>
        <v/>
      </c>
      <c r="ER469" s="7" t="str">
        <f t="shared" si="858"/>
        <v/>
      </c>
      <c r="ES469" s="7" t="str">
        <f>IF(AND(ISNUMBER('IP Rules'!R469),'IP Rules'!R469&gt;=0,'IP Rules'!R469&lt;=65535),"GOOD","BAD")</f>
        <v>BAD</v>
      </c>
      <c r="ET469" s="7" t="str">
        <f>IF(OR(AND(ISNUMBER('IP Rules'!T469),'IP Rules'!T469&gt;=1,'IP Rules'!T469&lt;=65535,'IP Rules'!R469&lt;'IP Rules'!T469),'IP Rules'!T469=""),"GOOD","BAD")</f>
        <v>GOOD</v>
      </c>
      <c r="EU469" s="9" t="str">
        <f t="shared" si="859"/>
        <v/>
      </c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</row>
    <row r="470" spans="1:211" ht="15.75" thickBot="1">
      <c r="A470" s="2"/>
      <c r="B470" s="6">
        <f t="shared" si="949"/>
        <v>460</v>
      </c>
      <c r="C470" s="2"/>
      <c r="D470" s="48" t="str">
        <f>IF(ISBLANK('IP Rules'!H470),"",'IP Rules'!H470)</f>
        <v/>
      </c>
      <c r="E470" s="52" t="str">
        <f t="shared" si="865"/>
        <v/>
      </c>
      <c r="F470" s="52" t="str">
        <f t="shared" si="866"/>
        <v/>
      </c>
      <c r="G470" s="52" t="str">
        <f t="shared" si="867"/>
        <v/>
      </c>
      <c r="H470" s="52" t="str">
        <f t="shared" si="868"/>
        <v/>
      </c>
      <c r="I470" s="52" t="str">
        <f t="shared" si="869"/>
        <v/>
      </c>
      <c r="J470" s="52" t="str">
        <f t="shared" si="870"/>
        <v/>
      </c>
      <c r="K470" s="52" t="str">
        <f t="shared" si="871"/>
        <v/>
      </c>
      <c r="L470" s="52" t="str">
        <f t="shared" si="872"/>
        <v/>
      </c>
      <c r="M470" s="2"/>
      <c r="N470" s="52" t="str">
        <f t="shared" si="873"/>
        <v/>
      </c>
      <c r="O470" s="2"/>
      <c r="P470" s="103" t="str">
        <f>IF(UPPER('IP Rules'!H470)="ANY","",IF(LEN(TRIM('IP Rules'!J470))=0,"",'IP Rules'!J470))</f>
        <v/>
      </c>
      <c r="Q470" s="7" t="str">
        <f t="shared" si="874"/>
        <v/>
      </c>
      <c r="R470" s="109" t="str">
        <f t="shared" si="875"/>
        <v>MISSING</v>
      </c>
      <c r="S470" s="109" t="str">
        <f t="shared" si="876"/>
        <v>MISSING</v>
      </c>
      <c r="T470" s="109" t="str">
        <f t="shared" si="877"/>
        <v>MISSING</v>
      </c>
      <c r="U470" s="110" t="str">
        <f t="shared" si="878"/>
        <v>ERROR</v>
      </c>
      <c r="V470" s="111" t="str">
        <f t="shared" si="879"/>
        <v>ERROR</v>
      </c>
      <c r="W470" s="111" t="str">
        <f t="shared" si="880"/>
        <v>ERROR</v>
      </c>
      <c r="X470" s="111" t="str">
        <f t="shared" si="881"/>
        <v>ERROR</v>
      </c>
      <c r="Y470" s="109" t="str">
        <f t="shared" si="882"/>
        <v>ERROR</v>
      </c>
      <c r="Z470" s="110" t="str">
        <f t="shared" si="883"/>
        <v>ERROR</v>
      </c>
      <c r="AA470" s="109" t="str">
        <f t="shared" si="884"/>
        <v>ERROR</v>
      </c>
      <c r="AB470" s="109" t="str">
        <f t="shared" si="885"/>
        <v>ERROR</v>
      </c>
      <c r="AC470" s="109" t="str">
        <f t="shared" si="886"/>
        <v>ERROR</v>
      </c>
      <c r="AD470" s="109" t="str">
        <f t="shared" si="887"/>
        <v>ERROR</v>
      </c>
      <c r="AE470" s="110" t="str">
        <f t="shared" si="888"/>
        <v>ERROR</v>
      </c>
      <c r="AF470" s="7" t="str">
        <f t="shared" si="889"/>
        <v/>
      </c>
      <c r="AG470" s="104" t="str">
        <f t="shared" si="890"/>
        <v/>
      </c>
      <c r="AH470" s="104" t="str">
        <f t="shared" si="891"/>
        <v/>
      </c>
      <c r="AI470" s="104" t="str">
        <f t="shared" si="892"/>
        <v/>
      </c>
      <c r="AJ470" s="114" t="str">
        <f>IF(AND(Q470&lt;&gt;"ERROR",UPPER('IP Rules'!D470)="GLOBAL",UPPER(N470)="ANY"),"All_IPs","")</f>
        <v/>
      </c>
      <c r="AK470" s="114" t="str">
        <f>IF(AND(Q470&lt;&gt;"ERROR",UPPER('IP Rules'!D470)="NATIONAL",UPPER(N470)="ANY"),"GRP_ALL_CNSP_SUBNETS","")</f>
        <v/>
      </c>
      <c r="AL470" s="104" t="str">
        <f>IF(LEN(TRIM(D470))=0,"",IF(AND(Q470&lt;&gt;"ERROR",UPPER('IP Rules'!H470)&lt;&gt;"ANY"),AI470&amp;N470&amp;"_"&amp;AG470,""))</f>
        <v/>
      </c>
      <c r="AM470" s="109" t="str">
        <f t="shared" si="893"/>
        <v>FAILED CHECKS</v>
      </c>
      <c r="AN470" s="2"/>
      <c r="AO470" s="62" t="str">
        <f t="shared" si="860"/>
        <v/>
      </c>
      <c r="AP470" s="26"/>
      <c r="AQ470" s="62" t="str">
        <f t="shared" si="894"/>
        <v/>
      </c>
      <c r="AR470" s="26"/>
      <c r="AS470" s="6">
        <f>'IP Rules'!F470</f>
        <v>0</v>
      </c>
      <c r="AT470" s="2"/>
      <c r="AU470" s="6">
        <f t="shared" si="895"/>
        <v>460</v>
      </c>
      <c r="AV470" s="2"/>
      <c r="AW470" s="46" t="str">
        <f>IF(ISBLANK('IP Rules'!L470),"",'IP Rules'!L470)</f>
        <v/>
      </c>
      <c r="AX470" s="2"/>
      <c r="AY470" s="52" t="str">
        <f t="shared" si="896"/>
        <v/>
      </c>
      <c r="AZ470" s="52" t="str">
        <f t="shared" si="897"/>
        <v/>
      </c>
      <c r="BA470" s="52" t="str">
        <f t="shared" si="898"/>
        <v/>
      </c>
      <c r="BB470" s="52" t="str">
        <f t="shared" si="899"/>
        <v/>
      </c>
      <c r="BC470" s="52" t="str">
        <f t="shared" si="900"/>
        <v/>
      </c>
      <c r="BD470" s="52" t="str">
        <f t="shared" si="901"/>
        <v/>
      </c>
      <c r="BE470" s="52" t="str">
        <f t="shared" si="902"/>
        <v/>
      </c>
      <c r="BF470" s="52" t="str">
        <f t="shared" si="903"/>
        <v/>
      </c>
      <c r="BG470" s="52" t="str">
        <f t="shared" si="904"/>
        <v/>
      </c>
      <c r="BH470" s="2"/>
      <c r="BI470" s="103" t="str">
        <f>IF(ISBLANK('IP Rules'!N470),"",'IP Rules'!N470)</f>
        <v/>
      </c>
      <c r="BJ470" s="110" t="str">
        <f t="shared" si="835"/>
        <v/>
      </c>
      <c r="BK470" s="109" t="str">
        <f t="shared" si="836"/>
        <v>MISSING</v>
      </c>
      <c r="BL470" s="109" t="str">
        <f t="shared" si="837"/>
        <v>MISSING</v>
      </c>
      <c r="BM470" s="109" t="str">
        <f t="shared" si="838"/>
        <v>MISSING</v>
      </c>
      <c r="BN470" s="110" t="str">
        <f t="shared" si="839"/>
        <v>ERROR</v>
      </c>
      <c r="BO470" s="111" t="str">
        <f t="shared" si="840"/>
        <v>ERROR</v>
      </c>
      <c r="BP470" s="111" t="str">
        <f t="shared" si="841"/>
        <v>ERROR</v>
      </c>
      <c r="BQ470" s="111" t="str">
        <f t="shared" si="842"/>
        <v>ERROR</v>
      </c>
      <c r="BR470" s="109" t="str">
        <f t="shared" si="843"/>
        <v>ERROR</v>
      </c>
      <c r="BS470" s="110" t="str">
        <f t="shared" si="844"/>
        <v>ERROR</v>
      </c>
      <c r="BT470" s="109" t="str">
        <f t="shared" si="905"/>
        <v>ERROR</v>
      </c>
      <c r="BU470" s="109" t="str">
        <f t="shared" si="906"/>
        <v>ERROR</v>
      </c>
      <c r="BV470" s="109" t="str">
        <f t="shared" si="907"/>
        <v>ERROR</v>
      </c>
      <c r="BW470" s="109" t="str">
        <f t="shared" si="908"/>
        <v>ERROR</v>
      </c>
      <c r="BX470" s="110" t="str">
        <f t="shared" si="845"/>
        <v>ERROR</v>
      </c>
      <c r="BY470" s="110" t="str">
        <f t="shared" si="833"/>
        <v/>
      </c>
      <c r="BZ470" s="117" t="str">
        <f t="shared" si="909"/>
        <v>OK</v>
      </c>
      <c r="CA470" s="104" t="str">
        <f t="shared" si="846"/>
        <v/>
      </c>
      <c r="CB470" s="104" t="str">
        <f t="shared" si="847"/>
        <v/>
      </c>
      <c r="CC470" s="104" t="str">
        <f t="shared" si="848"/>
        <v/>
      </c>
      <c r="CD470" s="109" t="str">
        <f t="shared" si="910"/>
        <v>FAILED CHECKS</v>
      </c>
      <c r="CE470" s="22"/>
      <c r="CF470" s="116" t="str">
        <f t="shared" si="849"/>
        <v>ERROR</v>
      </c>
      <c r="CG470" s="116" t="str">
        <f t="shared" si="850"/>
        <v>-</v>
      </c>
      <c r="CH470" s="116" t="str">
        <f t="shared" si="851"/>
        <v>-</v>
      </c>
      <c r="CI470" s="116" t="str">
        <f t="shared" si="852"/>
        <v>-</v>
      </c>
      <c r="CJ470" s="116">
        <f t="shared" si="911"/>
        <v>0</v>
      </c>
      <c r="CK470" s="116">
        <f t="shared" si="912"/>
        <v>0</v>
      </c>
      <c r="CL470" s="116">
        <f t="shared" si="913"/>
        <v>0</v>
      </c>
      <c r="CM470" s="116">
        <f t="shared" si="914"/>
        <v>0</v>
      </c>
      <c r="CN470" s="116">
        <f t="shared" si="915"/>
        <v>0</v>
      </c>
      <c r="CO470" s="116">
        <f t="shared" si="916"/>
        <v>0</v>
      </c>
      <c r="CP470" s="116">
        <f t="shared" si="917"/>
        <v>0</v>
      </c>
      <c r="CQ470" s="116">
        <f t="shared" si="918"/>
        <v>0</v>
      </c>
      <c r="CR470" s="116">
        <f t="shared" si="919"/>
        <v>0</v>
      </c>
      <c r="CS470" s="116">
        <f t="shared" si="920"/>
        <v>0</v>
      </c>
      <c r="CT470" s="116">
        <f t="shared" si="921"/>
        <v>0</v>
      </c>
      <c r="CU470" s="116">
        <f t="shared" si="922"/>
        <v>0</v>
      </c>
      <c r="CV470" s="116">
        <f t="shared" si="923"/>
        <v>0</v>
      </c>
      <c r="CW470" s="116">
        <f t="shared" si="924"/>
        <v>0</v>
      </c>
      <c r="CX470" s="116">
        <f t="shared" si="925"/>
        <v>0</v>
      </c>
      <c r="CY470" s="116">
        <f t="shared" si="926"/>
        <v>0</v>
      </c>
      <c r="CZ470" s="116">
        <f t="shared" si="927"/>
        <v>0</v>
      </c>
      <c r="DA470" s="116">
        <f t="shared" si="928"/>
        <v>0</v>
      </c>
      <c r="DB470" s="116">
        <f t="shared" si="929"/>
        <v>0</v>
      </c>
      <c r="DC470" s="116">
        <f t="shared" si="930"/>
        <v>0</v>
      </c>
      <c r="DD470" s="116">
        <f t="shared" si="931"/>
        <v>0</v>
      </c>
      <c r="DE470" s="116">
        <f t="shared" si="932"/>
        <v>0</v>
      </c>
      <c r="DF470" s="116">
        <f t="shared" si="933"/>
        <v>0</v>
      </c>
      <c r="DG470" s="116">
        <f t="shared" si="934"/>
        <v>0</v>
      </c>
      <c r="DH470" s="116">
        <f t="shared" si="935"/>
        <v>0</v>
      </c>
      <c r="DI470" s="116">
        <f t="shared" si="936"/>
        <v>0</v>
      </c>
      <c r="DJ470" s="116">
        <f t="shared" si="937"/>
        <v>0</v>
      </c>
      <c r="DK470" s="116">
        <f t="shared" si="938"/>
        <v>0</v>
      </c>
      <c r="DL470" s="116">
        <f t="shared" si="939"/>
        <v>0</v>
      </c>
      <c r="DM470" s="116">
        <f t="shared" si="940"/>
        <v>0</v>
      </c>
      <c r="DN470" s="116">
        <f t="shared" si="941"/>
        <v>0</v>
      </c>
      <c r="DO470" s="116">
        <f t="shared" si="942"/>
        <v>0</v>
      </c>
      <c r="DP470" s="116">
        <f t="shared" si="943"/>
        <v>0</v>
      </c>
      <c r="DQ470" s="116">
        <f t="shared" si="944"/>
        <v>0</v>
      </c>
      <c r="DR470" s="116">
        <f t="shared" si="945"/>
        <v>0</v>
      </c>
      <c r="DS470" s="116">
        <f t="shared" si="946"/>
        <v>0</v>
      </c>
      <c r="DT470" s="116">
        <f t="shared" si="834"/>
        <v>0</v>
      </c>
      <c r="DU470" s="116">
        <f t="shared" si="947"/>
        <v>0</v>
      </c>
      <c r="DV470" s="116">
        <f t="shared" si="853"/>
        <v>0</v>
      </c>
      <c r="DW470" s="116">
        <f t="shared" si="854"/>
        <v>0</v>
      </c>
      <c r="DX470" s="114" t="b">
        <f t="shared" si="861"/>
        <v>0</v>
      </c>
      <c r="DY470" s="116" t="str">
        <f t="shared" si="948"/>
        <v>FAILED CHECKS</v>
      </c>
      <c r="DZ470" s="2"/>
      <c r="EA470" s="105" t="str">
        <f t="shared" si="862"/>
        <v/>
      </c>
      <c r="EB470" s="2"/>
      <c r="EC470" s="105" t="str">
        <f t="shared" si="863"/>
        <v/>
      </c>
      <c r="ED470" s="2"/>
      <c r="EE470" s="105" t="str">
        <f t="shared" si="864"/>
        <v/>
      </c>
      <c r="EF470" s="2"/>
      <c r="EG470" s="6">
        <f t="shared" si="950"/>
        <v>460</v>
      </c>
      <c r="EH470" s="2"/>
      <c r="EI470" s="29" t="str">
        <f>IF(ISBLANK('IP Rules'!P470),"",'IP Rules'!P470)</f>
        <v/>
      </c>
      <c r="EJ470" s="2"/>
      <c r="EK470" s="29" t="str">
        <f>IF(ISBLANK('IP Rules'!R470),"",'IP Rules'!R470)</f>
        <v/>
      </c>
      <c r="EL470" s="2"/>
      <c r="EM470" s="29" t="str">
        <f>IF(ISBLANK('IP Rules'!T470),"",'IP Rules'!T470)</f>
        <v/>
      </c>
      <c r="EN470" s="2"/>
      <c r="EO470" s="7" t="str">
        <f t="shared" si="855"/>
        <v>NO</v>
      </c>
      <c r="EP470" s="7" t="str">
        <f t="shared" si="856"/>
        <v>NO</v>
      </c>
      <c r="EQ470" s="7" t="str">
        <f t="shared" si="857"/>
        <v/>
      </c>
      <c r="ER470" s="7" t="str">
        <f t="shared" si="858"/>
        <v/>
      </c>
      <c r="ES470" s="7" t="str">
        <f>IF(AND(ISNUMBER('IP Rules'!R470),'IP Rules'!R470&gt;=0,'IP Rules'!R470&lt;=65535),"GOOD","BAD")</f>
        <v>BAD</v>
      </c>
      <c r="ET470" s="7" t="str">
        <f>IF(OR(AND(ISNUMBER('IP Rules'!T470),'IP Rules'!T470&gt;=1,'IP Rules'!T470&lt;=65535,'IP Rules'!R470&lt;'IP Rules'!T470),'IP Rules'!T470=""),"GOOD","BAD")</f>
        <v>GOOD</v>
      </c>
      <c r="EU470" s="9" t="str">
        <f t="shared" si="859"/>
        <v/>
      </c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</row>
    <row r="471" spans="1:211" ht="15.75" thickBot="1">
      <c r="A471" s="2"/>
      <c r="B471" s="6">
        <f t="shared" si="949"/>
        <v>461</v>
      </c>
      <c r="C471" s="2"/>
      <c r="D471" s="48" t="str">
        <f>IF(ISBLANK('IP Rules'!H471),"",'IP Rules'!H471)</f>
        <v/>
      </c>
      <c r="E471" s="52" t="str">
        <f t="shared" si="865"/>
        <v/>
      </c>
      <c r="F471" s="52" t="str">
        <f t="shared" si="866"/>
        <v/>
      </c>
      <c r="G471" s="52" t="str">
        <f t="shared" si="867"/>
        <v/>
      </c>
      <c r="H471" s="52" t="str">
        <f t="shared" si="868"/>
        <v/>
      </c>
      <c r="I471" s="52" t="str">
        <f t="shared" si="869"/>
        <v/>
      </c>
      <c r="J471" s="52" t="str">
        <f t="shared" si="870"/>
        <v/>
      </c>
      <c r="K471" s="52" t="str">
        <f t="shared" si="871"/>
        <v/>
      </c>
      <c r="L471" s="52" t="str">
        <f t="shared" si="872"/>
        <v/>
      </c>
      <c r="M471" s="2"/>
      <c r="N471" s="52" t="str">
        <f t="shared" si="873"/>
        <v/>
      </c>
      <c r="O471" s="2"/>
      <c r="P471" s="103" t="str">
        <f>IF(UPPER('IP Rules'!H471)="ANY","",IF(LEN(TRIM('IP Rules'!J471))=0,"",'IP Rules'!J471))</f>
        <v/>
      </c>
      <c r="Q471" s="7" t="str">
        <f t="shared" si="874"/>
        <v/>
      </c>
      <c r="R471" s="109" t="str">
        <f t="shared" si="875"/>
        <v>MISSING</v>
      </c>
      <c r="S471" s="109" t="str">
        <f t="shared" si="876"/>
        <v>MISSING</v>
      </c>
      <c r="T471" s="109" t="str">
        <f t="shared" si="877"/>
        <v>MISSING</v>
      </c>
      <c r="U471" s="110" t="str">
        <f t="shared" si="878"/>
        <v>ERROR</v>
      </c>
      <c r="V471" s="111" t="str">
        <f t="shared" si="879"/>
        <v>ERROR</v>
      </c>
      <c r="W471" s="111" t="str">
        <f t="shared" si="880"/>
        <v>ERROR</v>
      </c>
      <c r="X471" s="111" t="str">
        <f t="shared" si="881"/>
        <v>ERROR</v>
      </c>
      <c r="Y471" s="109" t="str">
        <f t="shared" si="882"/>
        <v>ERROR</v>
      </c>
      <c r="Z471" s="110" t="str">
        <f t="shared" si="883"/>
        <v>ERROR</v>
      </c>
      <c r="AA471" s="109" t="str">
        <f t="shared" si="884"/>
        <v>ERROR</v>
      </c>
      <c r="AB471" s="109" t="str">
        <f t="shared" si="885"/>
        <v>ERROR</v>
      </c>
      <c r="AC471" s="109" t="str">
        <f t="shared" si="886"/>
        <v>ERROR</v>
      </c>
      <c r="AD471" s="109" t="str">
        <f t="shared" si="887"/>
        <v>ERROR</v>
      </c>
      <c r="AE471" s="110" t="str">
        <f t="shared" si="888"/>
        <v>ERROR</v>
      </c>
      <c r="AF471" s="7" t="str">
        <f t="shared" si="889"/>
        <v/>
      </c>
      <c r="AG471" s="104" t="str">
        <f t="shared" si="890"/>
        <v/>
      </c>
      <c r="AH471" s="104" t="str">
        <f t="shared" si="891"/>
        <v/>
      </c>
      <c r="AI471" s="104" t="str">
        <f t="shared" si="892"/>
        <v/>
      </c>
      <c r="AJ471" s="114" t="str">
        <f>IF(AND(Q471&lt;&gt;"ERROR",UPPER('IP Rules'!D471)="GLOBAL",UPPER(N471)="ANY"),"All_IPs","")</f>
        <v/>
      </c>
      <c r="AK471" s="114" t="str">
        <f>IF(AND(Q471&lt;&gt;"ERROR",UPPER('IP Rules'!D471)="NATIONAL",UPPER(N471)="ANY"),"GRP_ALL_CNSP_SUBNETS","")</f>
        <v/>
      </c>
      <c r="AL471" s="104" t="str">
        <f>IF(LEN(TRIM(D471))=0,"",IF(AND(Q471&lt;&gt;"ERROR",UPPER('IP Rules'!H471)&lt;&gt;"ANY"),AI471&amp;N471&amp;"_"&amp;AG471,""))</f>
        <v/>
      </c>
      <c r="AM471" s="109" t="str">
        <f t="shared" si="893"/>
        <v>FAILED CHECKS</v>
      </c>
      <c r="AN471" s="2"/>
      <c r="AO471" s="62" t="str">
        <f t="shared" si="860"/>
        <v/>
      </c>
      <c r="AP471" s="26"/>
      <c r="AQ471" s="62" t="str">
        <f t="shared" si="894"/>
        <v/>
      </c>
      <c r="AR471" s="26"/>
      <c r="AS471" s="6">
        <f>'IP Rules'!F471</f>
        <v>0</v>
      </c>
      <c r="AT471" s="2"/>
      <c r="AU471" s="6">
        <f t="shared" si="895"/>
        <v>461</v>
      </c>
      <c r="AV471" s="2"/>
      <c r="AW471" s="46" t="str">
        <f>IF(ISBLANK('IP Rules'!L471),"",'IP Rules'!L471)</f>
        <v/>
      </c>
      <c r="AX471" s="2"/>
      <c r="AY471" s="52" t="str">
        <f t="shared" si="896"/>
        <v/>
      </c>
      <c r="AZ471" s="52" t="str">
        <f t="shared" si="897"/>
        <v/>
      </c>
      <c r="BA471" s="52" t="str">
        <f t="shared" si="898"/>
        <v/>
      </c>
      <c r="BB471" s="52" t="str">
        <f t="shared" si="899"/>
        <v/>
      </c>
      <c r="BC471" s="52" t="str">
        <f t="shared" si="900"/>
        <v/>
      </c>
      <c r="BD471" s="52" t="str">
        <f t="shared" si="901"/>
        <v/>
      </c>
      <c r="BE471" s="52" t="str">
        <f t="shared" si="902"/>
        <v/>
      </c>
      <c r="BF471" s="52" t="str">
        <f t="shared" si="903"/>
        <v/>
      </c>
      <c r="BG471" s="52" t="str">
        <f t="shared" si="904"/>
        <v/>
      </c>
      <c r="BH471" s="2"/>
      <c r="BI471" s="103" t="str">
        <f>IF(ISBLANK('IP Rules'!N471),"",'IP Rules'!N471)</f>
        <v/>
      </c>
      <c r="BJ471" s="110" t="str">
        <f t="shared" si="835"/>
        <v/>
      </c>
      <c r="BK471" s="109" t="str">
        <f t="shared" si="836"/>
        <v>MISSING</v>
      </c>
      <c r="BL471" s="109" t="str">
        <f t="shared" si="837"/>
        <v>MISSING</v>
      </c>
      <c r="BM471" s="109" t="str">
        <f t="shared" si="838"/>
        <v>MISSING</v>
      </c>
      <c r="BN471" s="110" t="str">
        <f t="shared" si="839"/>
        <v>ERROR</v>
      </c>
      <c r="BO471" s="111" t="str">
        <f t="shared" si="840"/>
        <v>ERROR</v>
      </c>
      <c r="BP471" s="111" t="str">
        <f t="shared" si="841"/>
        <v>ERROR</v>
      </c>
      <c r="BQ471" s="111" t="str">
        <f t="shared" si="842"/>
        <v>ERROR</v>
      </c>
      <c r="BR471" s="109" t="str">
        <f t="shared" si="843"/>
        <v>ERROR</v>
      </c>
      <c r="BS471" s="110" t="str">
        <f t="shared" si="844"/>
        <v>ERROR</v>
      </c>
      <c r="BT471" s="109" t="str">
        <f t="shared" si="905"/>
        <v>ERROR</v>
      </c>
      <c r="BU471" s="109" t="str">
        <f t="shared" si="906"/>
        <v>ERROR</v>
      </c>
      <c r="BV471" s="109" t="str">
        <f t="shared" si="907"/>
        <v>ERROR</v>
      </c>
      <c r="BW471" s="109" t="str">
        <f t="shared" si="908"/>
        <v>ERROR</v>
      </c>
      <c r="BX471" s="110" t="str">
        <f t="shared" si="845"/>
        <v>ERROR</v>
      </c>
      <c r="BY471" s="110" t="str">
        <f t="shared" si="833"/>
        <v/>
      </c>
      <c r="BZ471" s="117" t="str">
        <f t="shared" si="909"/>
        <v>OK</v>
      </c>
      <c r="CA471" s="104" t="str">
        <f t="shared" si="846"/>
        <v/>
      </c>
      <c r="CB471" s="104" t="str">
        <f t="shared" si="847"/>
        <v/>
      </c>
      <c r="CC471" s="104" t="str">
        <f t="shared" si="848"/>
        <v/>
      </c>
      <c r="CD471" s="109" t="str">
        <f t="shared" si="910"/>
        <v>FAILED CHECKS</v>
      </c>
      <c r="CE471" s="22"/>
      <c r="CF471" s="116" t="str">
        <f t="shared" si="849"/>
        <v>ERROR</v>
      </c>
      <c r="CG471" s="116" t="str">
        <f t="shared" si="850"/>
        <v>-</v>
      </c>
      <c r="CH471" s="116" t="str">
        <f t="shared" si="851"/>
        <v>-</v>
      </c>
      <c r="CI471" s="116" t="str">
        <f t="shared" si="852"/>
        <v>-</v>
      </c>
      <c r="CJ471" s="116">
        <f t="shared" si="911"/>
        <v>0</v>
      </c>
      <c r="CK471" s="116">
        <f t="shared" si="912"/>
        <v>0</v>
      </c>
      <c r="CL471" s="116">
        <f t="shared" si="913"/>
        <v>0</v>
      </c>
      <c r="CM471" s="116">
        <f t="shared" si="914"/>
        <v>0</v>
      </c>
      <c r="CN471" s="116">
        <f t="shared" si="915"/>
        <v>0</v>
      </c>
      <c r="CO471" s="116">
        <f t="shared" si="916"/>
        <v>0</v>
      </c>
      <c r="CP471" s="116">
        <f t="shared" si="917"/>
        <v>0</v>
      </c>
      <c r="CQ471" s="116">
        <f t="shared" si="918"/>
        <v>0</v>
      </c>
      <c r="CR471" s="116">
        <f t="shared" si="919"/>
        <v>0</v>
      </c>
      <c r="CS471" s="116">
        <f t="shared" si="920"/>
        <v>0</v>
      </c>
      <c r="CT471" s="116">
        <f t="shared" si="921"/>
        <v>0</v>
      </c>
      <c r="CU471" s="116">
        <f t="shared" si="922"/>
        <v>0</v>
      </c>
      <c r="CV471" s="116">
        <f t="shared" si="923"/>
        <v>0</v>
      </c>
      <c r="CW471" s="116">
        <f t="shared" si="924"/>
        <v>0</v>
      </c>
      <c r="CX471" s="116">
        <f t="shared" si="925"/>
        <v>0</v>
      </c>
      <c r="CY471" s="116">
        <f t="shared" si="926"/>
        <v>0</v>
      </c>
      <c r="CZ471" s="116">
        <f t="shared" si="927"/>
        <v>0</v>
      </c>
      <c r="DA471" s="116">
        <f t="shared" si="928"/>
        <v>0</v>
      </c>
      <c r="DB471" s="116">
        <f t="shared" si="929"/>
        <v>0</v>
      </c>
      <c r="DC471" s="116">
        <f t="shared" si="930"/>
        <v>0</v>
      </c>
      <c r="DD471" s="116">
        <f t="shared" si="931"/>
        <v>0</v>
      </c>
      <c r="DE471" s="116">
        <f t="shared" si="932"/>
        <v>0</v>
      </c>
      <c r="DF471" s="116">
        <f t="shared" si="933"/>
        <v>0</v>
      </c>
      <c r="DG471" s="116">
        <f t="shared" si="934"/>
        <v>0</v>
      </c>
      <c r="DH471" s="116">
        <f t="shared" si="935"/>
        <v>0</v>
      </c>
      <c r="DI471" s="116">
        <f t="shared" si="936"/>
        <v>0</v>
      </c>
      <c r="DJ471" s="116">
        <f t="shared" si="937"/>
        <v>0</v>
      </c>
      <c r="DK471" s="116">
        <f t="shared" si="938"/>
        <v>0</v>
      </c>
      <c r="DL471" s="116">
        <f t="shared" si="939"/>
        <v>0</v>
      </c>
      <c r="DM471" s="116">
        <f t="shared" si="940"/>
        <v>0</v>
      </c>
      <c r="DN471" s="116">
        <f t="shared" si="941"/>
        <v>0</v>
      </c>
      <c r="DO471" s="116">
        <f t="shared" si="942"/>
        <v>0</v>
      </c>
      <c r="DP471" s="116">
        <f t="shared" si="943"/>
        <v>0</v>
      </c>
      <c r="DQ471" s="116">
        <f t="shared" si="944"/>
        <v>0</v>
      </c>
      <c r="DR471" s="116">
        <f t="shared" si="945"/>
        <v>0</v>
      </c>
      <c r="DS471" s="116">
        <f t="shared" si="946"/>
        <v>0</v>
      </c>
      <c r="DT471" s="116">
        <f t="shared" si="834"/>
        <v>0</v>
      </c>
      <c r="DU471" s="116">
        <f t="shared" si="947"/>
        <v>0</v>
      </c>
      <c r="DV471" s="116">
        <f t="shared" si="853"/>
        <v>0</v>
      </c>
      <c r="DW471" s="116">
        <f t="shared" si="854"/>
        <v>0</v>
      </c>
      <c r="DX471" s="114" t="b">
        <f t="shared" si="861"/>
        <v>0</v>
      </c>
      <c r="DY471" s="116" t="str">
        <f t="shared" si="948"/>
        <v>FAILED CHECKS</v>
      </c>
      <c r="DZ471" s="2"/>
      <c r="EA471" s="105" t="str">
        <f t="shared" si="862"/>
        <v/>
      </c>
      <c r="EB471" s="2"/>
      <c r="EC471" s="105" t="str">
        <f t="shared" si="863"/>
        <v/>
      </c>
      <c r="ED471" s="2"/>
      <c r="EE471" s="105" t="str">
        <f t="shared" si="864"/>
        <v/>
      </c>
      <c r="EF471" s="2"/>
      <c r="EG471" s="6">
        <f t="shared" si="950"/>
        <v>461</v>
      </c>
      <c r="EH471" s="2"/>
      <c r="EI471" s="29" t="str">
        <f>IF(ISBLANK('IP Rules'!P471),"",'IP Rules'!P471)</f>
        <v/>
      </c>
      <c r="EJ471" s="2"/>
      <c r="EK471" s="29" t="str">
        <f>IF(ISBLANK('IP Rules'!R471),"",'IP Rules'!R471)</f>
        <v/>
      </c>
      <c r="EL471" s="2"/>
      <c r="EM471" s="29" t="str">
        <f>IF(ISBLANK('IP Rules'!T471),"",'IP Rules'!T471)</f>
        <v/>
      </c>
      <c r="EN471" s="2"/>
      <c r="EO471" s="7" t="str">
        <f t="shared" si="855"/>
        <v>NO</v>
      </c>
      <c r="EP471" s="7" t="str">
        <f t="shared" si="856"/>
        <v>NO</v>
      </c>
      <c r="EQ471" s="7" t="str">
        <f t="shared" si="857"/>
        <v/>
      </c>
      <c r="ER471" s="7" t="str">
        <f t="shared" si="858"/>
        <v/>
      </c>
      <c r="ES471" s="7" t="str">
        <f>IF(AND(ISNUMBER('IP Rules'!R471),'IP Rules'!R471&gt;=0,'IP Rules'!R471&lt;=65535),"GOOD","BAD")</f>
        <v>BAD</v>
      </c>
      <c r="ET471" s="7" t="str">
        <f>IF(OR(AND(ISNUMBER('IP Rules'!T471),'IP Rules'!T471&gt;=1,'IP Rules'!T471&lt;=65535,'IP Rules'!R471&lt;'IP Rules'!T471),'IP Rules'!T471=""),"GOOD","BAD")</f>
        <v>GOOD</v>
      </c>
      <c r="EU471" s="9" t="str">
        <f t="shared" si="859"/>
        <v/>
      </c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</row>
    <row r="472" spans="1:211" ht="15.75" thickBot="1">
      <c r="A472" s="2"/>
      <c r="B472" s="6">
        <f t="shared" si="949"/>
        <v>462</v>
      </c>
      <c r="C472" s="2"/>
      <c r="D472" s="48" t="str">
        <f>IF(ISBLANK('IP Rules'!H472),"",'IP Rules'!H472)</f>
        <v/>
      </c>
      <c r="E472" s="52" t="str">
        <f t="shared" si="865"/>
        <v/>
      </c>
      <c r="F472" s="52" t="str">
        <f t="shared" si="866"/>
        <v/>
      </c>
      <c r="G472" s="52" t="str">
        <f t="shared" si="867"/>
        <v/>
      </c>
      <c r="H472" s="52" t="str">
        <f t="shared" si="868"/>
        <v/>
      </c>
      <c r="I472" s="52" t="str">
        <f t="shared" si="869"/>
        <v/>
      </c>
      <c r="J472" s="52" t="str">
        <f t="shared" si="870"/>
        <v/>
      </c>
      <c r="K472" s="52" t="str">
        <f t="shared" si="871"/>
        <v/>
      </c>
      <c r="L472" s="52" t="str">
        <f t="shared" si="872"/>
        <v/>
      </c>
      <c r="M472" s="2"/>
      <c r="N472" s="52" t="str">
        <f t="shared" si="873"/>
        <v/>
      </c>
      <c r="O472" s="2"/>
      <c r="P472" s="103" t="str">
        <f>IF(UPPER('IP Rules'!H472)="ANY","",IF(LEN(TRIM('IP Rules'!J472))=0,"",'IP Rules'!J472))</f>
        <v/>
      </c>
      <c r="Q472" s="7" t="str">
        <f t="shared" si="874"/>
        <v/>
      </c>
      <c r="R472" s="109" t="str">
        <f t="shared" si="875"/>
        <v>MISSING</v>
      </c>
      <c r="S472" s="109" t="str">
        <f t="shared" si="876"/>
        <v>MISSING</v>
      </c>
      <c r="T472" s="109" t="str">
        <f t="shared" si="877"/>
        <v>MISSING</v>
      </c>
      <c r="U472" s="110" t="str">
        <f t="shared" si="878"/>
        <v>ERROR</v>
      </c>
      <c r="V472" s="111" t="str">
        <f t="shared" si="879"/>
        <v>ERROR</v>
      </c>
      <c r="W472" s="111" t="str">
        <f t="shared" si="880"/>
        <v>ERROR</v>
      </c>
      <c r="X472" s="111" t="str">
        <f t="shared" si="881"/>
        <v>ERROR</v>
      </c>
      <c r="Y472" s="109" t="str">
        <f t="shared" si="882"/>
        <v>ERROR</v>
      </c>
      <c r="Z472" s="110" t="str">
        <f t="shared" si="883"/>
        <v>ERROR</v>
      </c>
      <c r="AA472" s="109" t="str">
        <f t="shared" si="884"/>
        <v>ERROR</v>
      </c>
      <c r="AB472" s="109" t="str">
        <f t="shared" si="885"/>
        <v>ERROR</v>
      </c>
      <c r="AC472" s="109" t="str">
        <f t="shared" si="886"/>
        <v>ERROR</v>
      </c>
      <c r="AD472" s="109" t="str">
        <f t="shared" si="887"/>
        <v>ERROR</v>
      </c>
      <c r="AE472" s="110" t="str">
        <f t="shared" si="888"/>
        <v>ERROR</v>
      </c>
      <c r="AF472" s="7" t="str">
        <f t="shared" si="889"/>
        <v/>
      </c>
      <c r="AG472" s="104" t="str">
        <f t="shared" si="890"/>
        <v/>
      </c>
      <c r="AH472" s="104" t="str">
        <f t="shared" si="891"/>
        <v/>
      </c>
      <c r="AI472" s="104" t="str">
        <f t="shared" si="892"/>
        <v/>
      </c>
      <c r="AJ472" s="114" t="str">
        <f>IF(AND(Q472&lt;&gt;"ERROR",UPPER('IP Rules'!D472)="GLOBAL",UPPER(N472)="ANY"),"All_IPs","")</f>
        <v/>
      </c>
      <c r="AK472" s="114" t="str">
        <f>IF(AND(Q472&lt;&gt;"ERROR",UPPER('IP Rules'!D472)="NATIONAL",UPPER(N472)="ANY"),"GRP_ALL_CNSP_SUBNETS","")</f>
        <v/>
      </c>
      <c r="AL472" s="104" t="str">
        <f>IF(LEN(TRIM(D472))=0,"",IF(AND(Q472&lt;&gt;"ERROR",UPPER('IP Rules'!H472)&lt;&gt;"ANY"),AI472&amp;N472&amp;"_"&amp;AG472,""))</f>
        <v/>
      </c>
      <c r="AM472" s="109" t="str">
        <f t="shared" si="893"/>
        <v>FAILED CHECKS</v>
      </c>
      <c r="AN472" s="2"/>
      <c r="AO472" s="62" t="str">
        <f t="shared" si="860"/>
        <v/>
      </c>
      <c r="AP472" s="26"/>
      <c r="AQ472" s="62" t="str">
        <f t="shared" si="894"/>
        <v/>
      </c>
      <c r="AR472" s="26"/>
      <c r="AS472" s="6">
        <f>'IP Rules'!F472</f>
        <v>0</v>
      </c>
      <c r="AT472" s="2"/>
      <c r="AU472" s="6">
        <f t="shared" si="895"/>
        <v>462</v>
      </c>
      <c r="AV472" s="2"/>
      <c r="AW472" s="46" t="str">
        <f>IF(ISBLANK('IP Rules'!L472),"",'IP Rules'!L472)</f>
        <v/>
      </c>
      <c r="AX472" s="2"/>
      <c r="AY472" s="52" t="str">
        <f t="shared" si="896"/>
        <v/>
      </c>
      <c r="AZ472" s="52" t="str">
        <f t="shared" si="897"/>
        <v/>
      </c>
      <c r="BA472" s="52" t="str">
        <f t="shared" si="898"/>
        <v/>
      </c>
      <c r="BB472" s="52" t="str">
        <f t="shared" si="899"/>
        <v/>
      </c>
      <c r="BC472" s="52" t="str">
        <f t="shared" si="900"/>
        <v/>
      </c>
      <c r="BD472" s="52" t="str">
        <f t="shared" si="901"/>
        <v/>
      </c>
      <c r="BE472" s="52" t="str">
        <f t="shared" si="902"/>
        <v/>
      </c>
      <c r="BF472" s="52" t="str">
        <f t="shared" si="903"/>
        <v/>
      </c>
      <c r="BG472" s="52" t="str">
        <f t="shared" si="904"/>
        <v/>
      </c>
      <c r="BH472" s="2"/>
      <c r="BI472" s="103" t="str">
        <f>IF(ISBLANK('IP Rules'!N472),"",'IP Rules'!N472)</f>
        <v/>
      </c>
      <c r="BJ472" s="110" t="str">
        <f t="shared" si="835"/>
        <v/>
      </c>
      <c r="BK472" s="109" t="str">
        <f t="shared" si="836"/>
        <v>MISSING</v>
      </c>
      <c r="BL472" s="109" t="str">
        <f t="shared" si="837"/>
        <v>MISSING</v>
      </c>
      <c r="BM472" s="109" t="str">
        <f t="shared" si="838"/>
        <v>MISSING</v>
      </c>
      <c r="BN472" s="110" t="str">
        <f t="shared" si="839"/>
        <v>ERROR</v>
      </c>
      <c r="BO472" s="111" t="str">
        <f t="shared" si="840"/>
        <v>ERROR</v>
      </c>
      <c r="BP472" s="111" t="str">
        <f t="shared" si="841"/>
        <v>ERROR</v>
      </c>
      <c r="BQ472" s="111" t="str">
        <f t="shared" si="842"/>
        <v>ERROR</v>
      </c>
      <c r="BR472" s="109" t="str">
        <f t="shared" si="843"/>
        <v>ERROR</v>
      </c>
      <c r="BS472" s="110" t="str">
        <f t="shared" si="844"/>
        <v>ERROR</v>
      </c>
      <c r="BT472" s="109" t="str">
        <f t="shared" si="905"/>
        <v>ERROR</v>
      </c>
      <c r="BU472" s="109" t="str">
        <f t="shared" si="906"/>
        <v>ERROR</v>
      </c>
      <c r="BV472" s="109" t="str">
        <f t="shared" si="907"/>
        <v>ERROR</v>
      </c>
      <c r="BW472" s="109" t="str">
        <f t="shared" si="908"/>
        <v>ERROR</v>
      </c>
      <c r="BX472" s="110" t="str">
        <f t="shared" si="845"/>
        <v>ERROR</v>
      </c>
      <c r="BY472" s="110" t="str">
        <f t="shared" ref="BY472:BY510" si="951">IF(LEN(TRIM(AW472))=0,"",IF(AND(LEN(TRIM(BI472))&lt;&gt;0,OR(BI472&lt;1,BI472&gt;32)),"ERROR","OK"))</f>
        <v/>
      </c>
      <c r="BZ472" s="117" t="str">
        <f t="shared" si="909"/>
        <v>OK</v>
      </c>
      <c r="CA472" s="104" t="str">
        <f t="shared" si="846"/>
        <v/>
      </c>
      <c r="CB472" s="104" t="str">
        <f t="shared" si="847"/>
        <v/>
      </c>
      <c r="CC472" s="104" t="str">
        <f t="shared" si="848"/>
        <v/>
      </c>
      <c r="CD472" s="109" t="str">
        <f t="shared" si="910"/>
        <v>FAILED CHECKS</v>
      </c>
      <c r="CE472" s="22"/>
      <c r="CF472" s="116" t="str">
        <f t="shared" si="849"/>
        <v>ERROR</v>
      </c>
      <c r="CG472" s="116" t="str">
        <f t="shared" si="850"/>
        <v>-</v>
      </c>
      <c r="CH472" s="116" t="str">
        <f t="shared" si="851"/>
        <v>-</v>
      </c>
      <c r="CI472" s="116" t="str">
        <f t="shared" si="852"/>
        <v>-</v>
      </c>
      <c r="CJ472" s="116">
        <f t="shared" si="911"/>
        <v>0</v>
      </c>
      <c r="CK472" s="116">
        <f t="shared" si="912"/>
        <v>0</v>
      </c>
      <c r="CL472" s="116">
        <f t="shared" si="913"/>
        <v>0</v>
      </c>
      <c r="CM472" s="116">
        <f t="shared" si="914"/>
        <v>0</v>
      </c>
      <c r="CN472" s="116">
        <f t="shared" si="915"/>
        <v>0</v>
      </c>
      <c r="CO472" s="116">
        <f t="shared" si="916"/>
        <v>0</v>
      </c>
      <c r="CP472" s="116">
        <f t="shared" si="917"/>
        <v>0</v>
      </c>
      <c r="CQ472" s="116">
        <f t="shared" si="918"/>
        <v>0</v>
      </c>
      <c r="CR472" s="116">
        <f t="shared" si="919"/>
        <v>0</v>
      </c>
      <c r="CS472" s="116">
        <f t="shared" si="920"/>
        <v>0</v>
      </c>
      <c r="CT472" s="116">
        <f t="shared" si="921"/>
        <v>0</v>
      </c>
      <c r="CU472" s="116">
        <f t="shared" si="922"/>
        <v>0</v>
      </c>
      <c r="CV472" s="116">
        <f t="shared" si="923"/>
        <v>0</v>
      </c>
      <c r="CW472" s="116">
        <f t="shared" si="924"/>
        <v>0</v>
      </c>
      <c r="CX472" s="116">
        <f t="shared" si="925"/>
        <v>0</v>
      </c>
      <c r="CY472" s="116">
        <f t="shared" si="926"/>
        <v>0</v>
      </c>
      <c r="CZ472" s="116">
        <f t="shared" si="927"/>
        <v>0</v>
      </c>
      <c r="DA472" s="116">
        <f t="shared" si="928"/>
        <v>0</v>
      </c>
      <c r="DB472" s="116">
        <f t="shared" si="929"/>
        <v>0</v>
      </c>
      <c r="DC472" s="116">
        <f t="shared" si="930"/>
        <v>0</v>
      </c>
      <c r="DD472" s="116">
        <f t="shared" si="931"/>
        <v>0</v>
      </c>
      <c r="DE472" s="116">
        <f t="shared" si="932"/>
        <v>0</v>
      </c>
      <c r="DF472" s="116">
        <f t="shared" si="933"/>
        <v>0</v>
      </c>
      <c r="DG472" s="116">
        <f t="shared" si="934"/>
        <v>0</v>
      </c>
      <c r="DH472" s="116">
        <f t="shared" si="935"/>
        <v>0</v>
      </c>
      <c r="DI472" s="116">
        <f t="shared" si="936"/>
        <v>0</v>
      </c>
      <c r="DJ472" s="116">
        <f t="shared" si="937"/>
        <v>0</v>
      </c>
      <c r="DK472" s="116">
        <f t="shared" si="938"/>
        <v>0</v>
      </c>
      <c r="DL472" s="116">
        <f t="shared" si="939"/>
        <v>0</v>
      </c>
      <c r="DM472" s="116">
        <f t="shared" si="940"/>
        <v>0</v>
      </c>
      <c r="DN472" s="116">
        <f t="shared" si="941"/>
        <v>0</v>
      </c>
      <c r="DO472" s="116">
        <f t="shared" si="942"/>
        <v>0</v>
      </c>
      <c r="DP472" s="116">
        <f t="shared" si="943"/>
        <v>0</v>
      </c>
      <c r="DQ472" s="116">
        <f t="shared" si="944"/>
        <v>0</v>
      </c>
      <c r="DR472" s="116">
        <f t="shared" si="945"/>
        <v>0</v>
      </c>
      <c r="DS472" s="116">
        <f t="shared" si="946"/>
        <v>0</v>
      </c>
      <c r="DT472" s="116">
        <f t="shared" si="834"/>
        <v>0</v>
      </c>
      <c r="DU472" s="116">
        <f t="shared" si="947"/>
        <v>0</v>
      </c>
      <c r="DV472" s="116">
        <f t="shared" si="853"/>
        <v>0</v>
      </c>
      <c r="DW472" s="116">
        <f t="shared" si="854"/>
        <v>0</v>
      </c>
      <c r="DX472" s="114" t="b">
        <f t="shared" si="861"/>
        <v>0</v>
      </c>
      <c r="DY472" s="116" t="str">
        <f t="shared" si="948"/>
        <v>FAILED CHECKS</v>
      </c>
      <c r="DZ472" s="2"/>
      <c r="EA472" s="105" t="str">
        <f t="shared" si="862"/>
        <v/>
      </c>
      <c r="EB472" s="2"/>
      <c r="EC472" s="105" t="str">
        <f t="shared" si="863"/>
        <v/>
      </c>
      <c r="ED472" s="2"/>
      <c r="EE472" s="105" t="str">
        <f t="shared" si="864"/>
        <v/>
      </c>
      <c r="EF472" s="2"/>
      <c r="EG472" s="6">
        <f t="shared" si="950"/>
        <v>462</v>
      </c>
      <c r="EH472" s="2"/>
      <c r="EI472" s="29" t="str">
        <f>IF(ISBLANK('IP Rules'!P472),"",'IP Rules'!P472)</f>
        <v/>
      </c>
      <c r="EJ472" s="2"/>
      <c r="EK472" s="29" t="str">
        <f>IF(ISBLANK('IP Rules'!R472),"",'IP Rules'!R472)</f>
        <v/>
      </c>
      <c r="EL472" s="2"/>
      <c r="EM472" s="29" t="str">
        <f>IF(ISBLANK('IP Rules'!T472),"",'IP Rules'!T472)</f>
        <v/>
      </c>
      <c r="EN472" s="2"/>
      <c r="EO472" s="7" t="str">
        <f t="shared" si="855"/>
        <v>NO</v>
      </c>
      <c r="EP472" s="7" t="str">
        <f t="shared" si="856"/>
        <v>NO</v>
      </c>
      <c r="EQ472" s="7" t="str">
        <f t="shared" si="857"/>
        <v/>
      </c>
      <c r="ER472" s="7" t="str">
        <f t="shared" si="858"/>
        <v/>
      </c>
      <c r="ES472" s="7" t="str">
        <f>IF(AND(ISNUMBER('IP Rules'!R472),'IP Rules'!R472&gt;=0,'IP Rules'!R472&lt;=65535),"GOOD","BAD")</f>
        <v>BAD</v>
      </c>
      <c r="ET472" s="7" t="str">
        <f>IF(OR(AND(ISNUMBER('IP Rules'!T472),'IP Rules'!T472&gt;=1,'IP Rules'!T472&lt;=65535,'IP Rules'!R472&lt;'IP Rules'!T472),'IP Rules'!T472=""),"GOOD","BAD")</f>
        <v>GOOD</v>
      </c>
      <c r="EU472" s="9" t="str">
        <f t="shared" si="859"/>
        <v/>
      </c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</row>
    <row r="473" spans="1:211" ht="15.75" thickBot="1">
      <c r="A473" s="2"/>
      <c r="B473" s="6">
        <f t="shared" si="949"/>
        <v>463</v>
      </c>
      <c r="C473" s="2"/>
      <c r="D473" s="48" t="str">
        <f>IF(ISBLANK('IP Rules'!H473),"",'IP Rules'!H473)</f>
        <v/>
      </c>
      <c r="E473" s="52" t="str">
        <f t="shared" si="865"/>
        <v/>
      </c>
      <c r="F473" s="52" t="str">
        <f t="shared" si="866"/>
        <v/>
      </c>
      <c r="G473" s="52" t="str">
        <f t="shared" si="867"/>
        <v/>
      </c>
      <c r="H473" s="52" t="str">
        <f t="shared" si="868"/>
        <v/>
      </c>
      <c r="I473" s="52" t="str">
        <f t="shared" si="869"/>
        <v/>
      </c>
      <c r="J473" s="52" t="str">
        <f t="shared" si="870"/>
        <v/>
      </c>
      <c r="K473" s="52" t="str">
        <f t="shared" si="871"/>
        <v/>
      </c>
      <c r="L473" s="52" t="str">
        <f t="shared" si="872"/>
        <v/>
      </c>
      <c r="M473" s="2"/>
      <c r="N473" s="52" t="str">
        <f t="shared" si="873"/>
        <v/>
      </c>
      <c r="O473" s="2"/>
      <c r="P473" s="103" t="str">
        <f>IF(UPPER('IP Rules'!H473)="ANY","",IF(LEN(TRIM('IP Rules'!J473))=0,"",'IP Rules'!J473))</f>
        <v/>
      </c>
      <c r="Q473" s="7" t="str">
        <f t="shared" si="874"/>
        <v/>
      </c>
      <c r="R473" s="109" t="str">
        <f t="shared" si="875"/>
        <v>MISSING</v>
      </c>
      <c r="S473" s="109" t="str">
        <f t="shared" si="876"/>
        <v>MISSING</v>
      </c>
      <c r="T473" s="109" t="str">
        <f t="shared" si="877"/>
        <v>MISSING</v>
      </c>
      <c r="U473" s="110" t="str">
        <f t="shared" si="878"/>
        <v>ERROR</v>
      </c>
      <c r="V473" s="111" t="str">
        <f t="shared" si="879"/>
        <v>ERROR</v>
      </c>
      <c r="W473" s="111" t="str">
        <f t="shared" si="880"/>
        <v>ERROR</v>
      </c>
      <c r="X473" s="111" t="str">
        <f t="shared" si="881"/>
        <v>ERROR</v>
      </c>
      <c r="Y473" s="109" t="str">
        <f t="shared" si="882"/>
        <v>ERROR</v>
      </c>
      <c r="Z473" s="110" t="str">
        <f t="shared" si="883"/>
        <v>ERROR</v>
      </c>
      <c r="AA473" s="109" t="str">
        <f t="shared" si="884"/>
        <v>ERROR</v>
      </c>
      <c r="AB473" s="109" t="str">
        <f t="shared" si="885"/>
        <v>ERROR</v>
      </c>
      <c r="AC473" s="109" t="str">
        <f t="shared" si="886"/>
        <v>ERROR</v>
      </c>
      <c r="AD473" s="109" t="str">
        <f t="shared" si="887"/>
        <v>ERROR</v>
      </c>
      <c r="AE473" s="110" t="str">
        <f t="shared" si="888"/>
        <v>ERROR</v>
      </c>
      <c r="AF473" s="7" t="str">
        <f t="shared" si="889"/>
        <v/>
      </c>
      <c r="AG473" s="104" t="str">
        <f t="shared" si="890"/>
        <v/>
      </c>
      <c r="AH473" s="104" t="str">
        <f t="shared" si="891"/>
        <v/>
      </c>
      <c r="AI473" s="104" t="str">
        <f t="shared" si="892"/>
        <v/>
      </c>
      <c r="AJ473" s="114" t="str">
        <f>IF(AND(Q473&lt;&gt;"ERROR",UPPER('IP Rules'!D473)="GLOBAL",UPPER(N473)="ANY"),"All_IPs","")</f>
        <v/>
      </c>
      <c r="AK473" s="114" t="str">
        <f>IF(AND(Q473&lt;&gt;"ERROR",UPPER('IP Rules'!D473)="NATIONAL",UPPER(N473)="ANY"),"GRP_ALL_CNSP_SUBNETS","")</f>
        <v/>
      </c>
      <c r="AL473" s="104" t="str">
        <f>IF(LEN(TRIM(D473))=0,"",IF(AND(Q473&lt;&gt;"ERROR",UPPER('IP Rules'!H473)&lt;&gt;"ANY"),AI473&amp;N473&amp;"_"&amp;AG473,""))</f>
        <v/>
      </c>
      <c r="AM473" s="109" t="str">
        <f t="shared" si="893"/>
        <v>FAILED CHECKS</v>
      </c>
      <c r="AN473" s="2"/>
      <c r="AO473" s="62" t="str">
        <f t="shared" si="860"/>
        <v/>
      </c>
      <c r="AP473" s="26"/>
      <c r="AQ473" s="62" t="str">
        <f t="shared" si="894"/>
        <v/>
      </c>
      <c r="AR473" s="26"/>
      <c r="AS473" s="6">
        <f>'IP Rules'!F473</f>
        <v>0</v>
      </c>
      <c r="AT473" s="2"/>
      <c r="AU473" s="6">
        <f t="shared" si="895"/>
        <v>463</v>
      </c>
      <c r="AV473" s="2"/>
      <c r="AW473" s="46" t="str">
        <f>IF(ISBLANK('IP Rules'!L473),"",'IP Rules'!L473)</f>
        <v/>
      </c>
      <c r="AX473" s="2"/>
      <c r="AY473" s="52" t="str">
        <f t="shared" si="896"/>
        <v/>
      </c>
      <c r="AZ473" s="52" t="str">
        <f t="shared" si="897"/>
        <v/>
      </c>
      <c r="BA473" s="52" t="str">
        <f t="shared" si="898"/>
        <v/>
      </c>
      <c r="BB473" s="52" t="str">
        <f t="shared" si="899"/>
        <v/>
      </c>
      <c r="BC473" s="52" t="str">
        <f t="shared" si="900"/>
        <v/>
      </c>
      <c r="BD473" s="52" t="str">
        <f t="shared" si="901"/>
        <v/>
      </c>
      <c r="BE473" s="52" t="str">
        <f t="shared" si="902"/>
        <v/>
      </c>
      <c r="BF473" s="52" t="str">
        <f t="shared" si="903"/>
        <v/>
      </c>
      <c r="BG473" s="52" t="str">
        <f t="shared" si="904"/>
        <v/>
      </c>
      <c r="BH473" s="2"/>
      <c r="BI473" s="103" t="str">
        <f>IF(ISBLANK('IP Rules'!N473),"",'IP Rules'!N473)</f>
        <v/>
      </c>
      <c r="BJ473" s="110" t="str">
        <f t="shared" si="835"/>
        <v/>
      </c>
      <c r="BK473" s="109" t="str">
        <f t="shared" si="836"/>
        <v>MISSING</v>
      </c>
      <c r="BL473" s="109" t="str">
        <f t="shared" si="837"/>
        <v>MISSING</v>
      </c>
      <c r="BM473" s="109" t="str">
        <f t="shared" si="838"/>
        <v>MISSING</v>
      </c>
      <c r="BN473" s="110" t="str">
        <f t="shared" si="839"/>
        <v>ERROR</v>
      </c>
      <c r="BO473" s="111" t="str">
        <f t="shared" si="840"/>
        <v>ERROR</v>
      </c>
      <c r="BP473" s="111" t="str">
        <f t="shared" si="841"/>
        <v>ERROR</v>
      </c>
      <c r="BQ473" s="111" t="str">
        <f t="shared" si="842"/>
        <v>ERROR</v>
      </c>
      <c r="BR473" s="109" t="str">
        <f t="shared" si="843"/>
        <v>ERROR</v>
      </c>
      <c r="BS473" s="110" t="str">
        <f t="shared" si="844"/>
        <v>ERROR</v>
      </c>
      <c r="BT473" s="109" t="str">
        <f t="shared" si="905"/>
        <v>ERROR</v>
      </c>
      <c r="BU473" s="109" t="str">
        <f t="shared" si="906"/>
        <v>ERROR</v>
      </c>
      <c r="BV473" s="109" t="str">
        <f t="shared" si="907"/>
        <v>ERROR</v>
      </c>
      <c r="BW473" s="109" t="str">
        <f t="shared" si="908"/>
        <v>ERROR</v>
      </c>
      <c r="BX473" s="110" t="str">
        <f t="shared" si="845"/>
        <v>ERROR</v>
      </c>
      <c r="BY473" s="110" t="str">
        <f t="shared" si="951"/>
        <v/>
      </c>
      <c r="BZ473" s="117" t="str">
        <f t="shared" si="909"/>
        <v>OK</v>
      </c>
      <c r="CA473" s="104" t="str">
        <f t="shared" si="846"/>
        <v/>
      </c>
      <c r="CB473" s="104" t="str">
        <f t="shared" si="847"/>
        <v/>
      </c>
      <c r="CC473" s="104" t="str">
        <f t="shared" si="848"/>
        <v/>
      </c>
      <c r="CD473" s="109" t="str">
        <f t="shared" si="910"/>
        <v>FAILED CHECKS</v>
      </c>
      <c r="CE473" s="22"/>
      <c r="CF473" s="116" t="str">
        <f t="shared" si="849"/>
        <v>ERROR</v>
      </c>
      <c r="CG473" s="116" t="str">
        <f t="shared" si="850"/>
        <v>-</v>
      </c>
      <c r="CH473" s="116" t="str">
        <f t="shared" si="851"/>
        <v>-</v>
      </c>
      <c r="CI473" s="116" t="str">
        <f t="shared" si="852"/>
        <v>-</v>
      </c>
      <c r="CJ473" s="116">
        <f t="shared" si="911"/>
        <v>0</v>
      </c>
      <c r="CK473" s="116">
        <f t="shared" si="912"/>
        <v>0</v>
      </c>
      <c r="CL473" s="116">
        <f t="shared" si="913"/>
        <v>0</v>
      </c>
      <c r="CM473" s="116">
        <f t="shared" si="914"/>
        <v>0</v>
      </c>
      <c r="CN473" s="116">
        <f t="shared" si="915"/>
        <v>0</v>
      </c>
      <c r="CO473" s="116">
        <f t="shared" si="916"/>
        <v>0</v>
      </c>
      <c r="CP473" s="116">
        <f t="shared" si="917"/>
        <v>0</v>
      </c>
      <c r="CQ473" s="116">
        <f t="shared" si="918"/>
        <v>0</v>
      </c>
      <c r="CR473" s="116">
        <f t="shared" si="919"/>
        <v>0</v>
      </c>
      <c r="CS473" s="116">
        <f t="shared" si="920"/>
        <v>0</v>
      </c>
      <c r="CT473" s="116">
        <f t="shared" si="921"/>
        <v>0</v>
      </c>
      <c r="CU473" s="116">
        <f t="shared" si="922"/>
        <v>0</v>
      </c>
      <c r="CV473" s="116">
        <f t="shared" si="923"/>
        <v>0</v>
      </c>
      <c r="CW473" s="116">
        <f t="shared" si="924"/>
        <v>0</v>
      </c>
      <c r="CX473" s="116">
        <f t="shared" si="925"/>
        <v>0</v>
      </c>
      <c r="CY473" s="116">
        <f t="shared" si="926"/>
        <v>0</v>
      </c>
      <c r="CZ473" s="116">
        <f t="shared" si="927"/>
        <v>0</v>
      </c>
      <c r="DA473" s="116">
        <f t="shared" si="928"/>
        <v>0</v>
      </c>
      <c r="DB473" s="116">
        <f t="shared" si="929"/>
        <v>0</v>
      </c>
      <c r="DC473" s="116">
        <f t="shared" si="930"/>
        <v>0</v>
      </c>
      <c r="DD473" s="116">
        <f t="shared" si="931"/>
        <v>0</v>
      </c>
      <c r="DE473" s="116">
        <f t="shared" si="932"/>
        <v>0</v>
      </c>
      <c r="DF473" s="116">
        <f t="shared" si="933"/>
        <v>0</v>
      </c>
      <c r="DG473" s="116">
        <f t="shared" si="934"/>
        <v>0</v>
      </c>
      <c r="DH473" s="116">
        <f t="shared" si="935"/>
        <v>0</v>
      </c>
      <c r="DI473" s="116">
        <f t="shared" si="936"/>
        <v>0</v>
      </c>
      <c r="DJ473" s="116">
        <f t="shared" si="937"/>
        <v>0</v>
      </c>
      <c r="DK473" s="116">
        <f t="shared" si="938"/>
        <v>0</v>
      </c>
      <c r="DL473" s="116">
        <f t="shared" si="939"/>
        <v>0</v>
      </c>
      <c r="DM473" s="116">
        <f t="shared" si="940"/>
        <v>0</v>
      </c>
      <c r="DN473" s="116">
        <f t="shared" si="941"/>
        <v>0</v>
      </c>
      <c r="DO473" s="116">
        <f t="shared" si="942"/>
        <v>0</v>
      </c>
      <c r="DP473" s="116">
        <f t="shared" si="943"/>
        <v>0</v>
      </c>
      <c r="DQ473" s="116">
        <f t="shared" si="944"/>
        <v>0</v>
      </c>
      <c r="DR473" s="116">
        <f t="shared" si="945"/>
        <v>0</v>
      </c>
      <c r="DS473" s="116">
        <f t="shared" si="946"/>
        <v>0</v>
      </c>
      <c r="DT473" s="116">
        <f t="shared" si="834"/>
        <v>0</v>
      </c>
      <c r="DU473" s="116">
        <f t="shared" si="947"/>
        <v>0</v>
      </c>
      <c r="DV473" s="116">
        <f t="shared" si="853"/>
        <v>0</v>
      </c>
      <c r="DW473" s="116">
        <f t="shared" si="854"/>
        <v>0</v>
      </c>
      <c r="DX473" s="114" t="b">
        <f t="shared" si="861"/>
        <v>0</v>
      </c>
      <c r="DY473" s="116" t="str">
        <f t="shared" si="948"/>
        <v>FAILED CHECKS</v>
      </c>
      <c r="DZ473" s="2"/>
      <c r="EA473" s="105" t="str">
        <f t="shared" si="862"/>
        <v/>
      </c>
      <c r="EB473" s="2"/>
      <c r="EC473" s="105" t="str">
        <f t="shared" si="863"/>
        <v/>
      </c>
      <c r="ED473" s="2"/>
      <c r="EE473" s="105" t="str">
        <f t="shared" si="864"/>
        <v/>
      </c>
      <c r="EF473" s="2"/>
      <c r="EG473" s="6">
        <f t="shared" si="950"/>
        <v>463</v>
      </c>
      <c r="EH473" s="2"/>
      <c r="EI473" s="29" t="str">
        <f>IF(ISBLANK('IP Rules'!P473),"",'IP Rules'!P473)</f>
        <v/>
      </c>
      <c r="EJ473" s="2"/>
      <c r="EK473" s="29" t="str">
        <f>IF(ISBLANK('IP Rules'!R473),"",'IP Rules'!R473)</f>
        <v/>
      </c>
      <c r="EL473" s="2"/>
      <c r="EM473" s="29" t="str">
        <f>IF(ISBLANK('IP Rules'!T473),"",'IP Rules'!T473)</f>
        <v/>
      </c>
      <c r="EN473" s="2"/>
      <c r="EO473" s="7" t="str">
        <f t="shared" si="855"/>
        <v>NO</v>
      </c>
      <c r="EP473" s="7" t="str">
        <f t="shared" si="856"/>
        <v>NO</v>
      </c>
      <c r="EQ473" s="7" t="str">
        <f t="shared" si="857"/>
        <v/>
      </c>
      <c r="ER473" s="7" t="str">
        <f t="shared" si="858"/>
        <v/>
      </c>
      <c r="ES473" s="7" t="str">
        <f>IF(AND(ISNUMBER('IP Rules'!R473),'IP Rules'!R473&gt;=0,'IP Rules'!R473&lt;=65535),"GOOD","BAD")</f>
        <v>BAD</v>
      </c>
      <c r="ET473" s="7" t="str">
        <f>IF(OR(AND(ISNUMBER('IP Rules'!T473),'IP Rules'!T473&gt;=1,'IP Rules'!T473&lt;=65535,'IP Rules'!R473&lt;'IP Rules'!T473),'IP Rules'!T473=""),"GOOD","BAD")</f>
        <v>GOOD</v>
      </c>
      <c r="EU473" s="9" t="str">
        <f t="shared" si="859"/>
        <v/>
      </c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</row>
    <row r="474" spans="1:211" ht="15.75" thickBot="1">
      <c r="A474" s="2"/>
      <c r="B474" s="6">
        <f t="shared" si="949"/>
        <v>464</v>
      </c>
      <c r="C474" s="2"/>
      <c r="D474" s="48" t="str">
        <f>IF(ISBLANK('IP Rules'!H474),"",'IP Rules'!H474)</f>
        <v/>
      </c>
      <c r="E474" s="52" t="str">
        <f t="shared" si="865"/>
        <v/>
      </c>
      <c r="F474" s="52" t="str">
        <f t="shared" si="866"/>
        <v/>
      </c>
      <c r="G474" s="52" t="str">
        <f t="shared" si="867"/>
        <v/>
      </c>
      <c r="H474" s="52" t="str">
        <f t="shared" si="868"/>
        <v/>
      </c>
      <c r="I474" s="52" t="str">
        <f t="shared" si="869"/>
        <v/>
      </c>
      <c r="J474" s="52" t="str">
        <f t="shared" si="870"/>
        <v/>
      </c>
      <c r="K474" s="52" t="str">
        <f t="shared" si="871"/>
        <v/>
      </c>
      <c r="L474" s="52" t="str">
        <f t="shared" si="872"/>
        <v/>
      </c>
      <c r="M474" s="2"/>
      <c r="N474" s="52" t="str">
        <f t="shared" si="873"/>
        <v/>
      </c>
      <c r="O474" s="2"/>
      <c r="P474" s="103" t="str">
        <f>IF(UPPER('IP Rules'!H474)="ANY","",IF(LEN(TRIM('IP Rules'!J474))=0,"",'IP Rules'!J474))</f>
        <v/>
      </c>
      <c r="Q474" s="7" t="str">
        <f t="shared" si="874"/>
        <v/>
      </c>
      <c r="R474" s="109" t="str">
        <f t="shared" si="875"/>
        <v>MISSING</v>
      </c>
      <c r="S474" s="109" t="str">
        <f t="shared" si="876"/>
        <v>MISSING</v>
      </c>
      <c r="T474" s="109" t="str">
        <f t="shared" si="877"/>
        <v>MISSING</v>
      </c>
      <c r="U474" s="110" t="str">
        <f t="shared" si="878"/>
        <v>ERROR</v>
      </c>
      <c r="V474" s="111" t="str">
        <f t="shared" si="879"/>
        <v>ERROR</v>
      </c>
      <c r="W474" s="111" t="str">
        <f t="shared" si="880"/>
        <v>ERROR</v>
      </c>
      <c r="X474" s="111" t="str">
        <f t="shared" si="881"/>
        <v>ERROR</v>
      </c>
      <c r="Y474" s="109" t="str">
        <f t="shared" si="882"/>
        <v>ERROR</v>
      </c>
      <c r="Z474" s="110" t="str">
        <f t="shared" si="883"/>
        <v>ERROR</v>
      </c>
      <c r="AA474" s="109" t="str">
        <f t="shared" si="884"/>
        <v>ERROR</v>
      </c>
      <c r="AB474" s="109" t="str">
        <f t="shared" si="885"/>
        <v>ERROR</v>
      </c>
      <c r="AC474" s="109" t="str">
        <f t="shared" si="886"/>
        <v>ERROR</v>
      </c>
      <c r="AD474" s="109" t="str">
        <f t="shared" si="887"/>
        <v>ERROR</v>
      </c>
      <c r="AE474" s="110" t="str">
        <f t="shared" si="888"/>
        <v>ERROR</v>
      </c>
      <c r="AF474" s="7" t="str">
        <f t="shared" si="889"/>
        <v/>
      </c>
      <c r="AG474" s="104" t="str">
        <f t="shared" si="890"/>
        <v/>
      </c>
      <c r="AH474" s="104" t="str">
        <f t="shared" si="891"/>
        <v/>
      </c>
      <c r="AI474" s="104" t="str">
        <f t="shared" si="892"/>
        <v/>
      </c>
      <c r="AJ474" s="114" t="str">
        <f>IF(AND(Q474&lt;&gt;"ERROR",UPPER('IP Rules'!D474)="GLOBAL",UPPER(N474)="ANY"),"All_IPs","")</f>
        <v/>
      </c>
      <c r="AK474" s="114" t="str">
        <f>IF(AND(Q474&lt;&gt;"ERROR",UPPER('IP Rules'!D474)="NATIONAL",UPPER(N474)="ANY"),"GRP_ALL_CNSP_SUBNETS","")</f>
        <v/>
      </c>
      <c r="AL474" s="104" t="str">
        <f>IF(LEN(TRIM(D474))=0,"",IF(AND(Q474&lt;&gt;"ERROR",UPPER('IP Rules'!H474)&lt;&gt;"ANY"),AI474&amp;N474&amp;"_"&amp;AG474,""))</f>
        <v/>
      </c>
      <c r="AM474" s="109" t="str">
        <f t="shared" si="893"/>
        <v>FAILED CHECKS</v>
      </c>
      <c r="AN474" s="2"/>
      <c r="AO474" s="62" t="str">
        <f t="shared" si="860"/>
        <v/>
      </c>
      <c r="AP474" s="26"/>
      <c r="AQ474" s="62" t="str">
        <f t="shared" si="894"/>
        <v/>
      </c>
      <c r="AR474" s="26"/>
      <c r="AS474" s="6">
        <f>'IP Rules'!F474</f>
        <v>0</v>
      </c>
      <c r="AT474" s="2"/>
      <c r="AU474" s="6">
        <f t="shared" si="895"/>
        <v>464</v>
      </c>
      <c r="AV474" s="2"/>
      <c r="AW474" s="46" t="str">
        <f>IF(ISBLANK('IP Rules'!L474),"",'IP Rules'!L474)</f>
        <v/>
      </c>
      <c r="AX474" s="2"/>
      <c r="AY474" s="52" t="str">
        <f t="shared" si="896"/>
        <v/>
      </c>
      <c r="AZ474" s="52" t="str">
        <f t="shared" si="897"/>
        <v/>
      </c>
      <c r="BA474" s="52" t="str">
        <f t="shared" si="898"/>
        <v/>
      </c>
      <c r="BB474" s="52" t="str">
        <f t="shared" si="899"/>
        <v/>
      </c>
      <c r="BC474" s="52" t="str">
        <f t="shared" si="900"/>
        <v/>
      </c>
      <c r="BD474" s="52" t="str">
        <f t="shared" si="901"/>
        <v/>
      </c>
      <c r="BE474" s="52" t="str">
        <f t="shared" si="902"/>
        <v/>
      </c>
      <c r="BF474" s="52" t="str">
        <f t="shared" si="903"/>
        <v/>
      </c>
      <c r="BG474" s="52" t="str">
        <f t="shared" si="904"/>
        <v/>
      </c>
      <c r="BH474" s="2"/>
      <c r="BI474" s="103" t="str">
        <f>IF(ISBLANK('IP Rules'!N474),"",'IP Rules'!N474)</f>
        <v/>
      </c>
      <c r="BJ474" s="110" t="str">
        <f t="shared" si="835"/>
        <v/>
      </c>
      <c r="BK474" s="109" t="str">
        <f t="shared" si="836"/>
        <v>MISSING</v>
      </c>
      <c r="BL474" s="109" t="str">
        <f t="shared" si="837"/>
        <v>MISSING</v>
      </c>
      <c r="BM474" s="109" t="str">
        <f t="shared" si="838"/>
        <v>MISSING</v>
      </c>
      <c r="BN474" s="110" t="str">
        <f t="shared" si="839"/>
        <v>ERROR</v>
      </c>
      <c r="BO474" s="111" t="str">
        <f t="shared" si="840"/>
        <v>ERROR</v>
      </c>
      <c r="BP474" s="111" t="str">
        <f t="shared" si="841"/>
        <v>ERROR</v>
      </c>
      <c r="BQ474" s="111" t="str">
        <f t="shared" si="842"/>
        <v>ERROR</v>
      </c>
      <c r="BR474" s="109" t="str">
        <f t="shared" si="843"/>
        <v>ERROR</v>
      </c>
      <c r="BS474" s="110" t="str">
        <f t="shared" si="844"/>
        <v>ERROR</v>
      </c>
      <c r="BT474" s="109" t="str">
        <f t="shared" si="905"/>
        <v>ERROR</v>
      </c>
      <c r="BU474" s="109" t="str">
        <f t="shared" si="906"/>
        <v>ERROR</v>
      </c>
      <c r="BV474" s="109" t="str">
        <f t="shared" si="907"/>
        <v>ERROR</v>
      </c>
      <c r="BW474" s="109" t="str">
        <f t="shared" si="908"/>
        <v>ERROR</v>
      </c>
      <c r="BX474" s="110" t="str">
        <f t="shared" si="845"/>
        <v>ERROR</v>
      </c>
      <c r="BY474" s="110" t="str">
        <f t="shared" si="951"/>
        <v/>
      </c>
      <c r="BZ474" s="117" t="str">
        <f t="shared" si="909"/>
        <v>OK</v>
      </c>
      <c r="CA474" s="104" t="str">
        <f t="shared" si="846"/>
        <v/>
      </c>
      <c r="CB474" s="104" t="str">
        <f t="shared" si="847"/>
        <v/>
      </c>
      <c r="CC474" s="104" t="str">
        <f t="shared" si="848"/>
        <v/>
      </c>
      <c r="CD474" s="109" t="str">
        <f t="shared" si="910"/>
        <v>FAILED CHECKS</v>
      </c>
      <c r="CE474" s="22"/>
      <c r="CF474" s="116" t="str">
        <f t="shared" si="849"/>
        <v>ERROR</v>
      </c>
      <c r="CG474" s="116" t="str">
        <f t="shared" si="850"/>
        <v>-</v>
      </c>
      <c r="CH474" s="116" t="str">
        <f t="shared" si="851"/>
        <v>-</v>
      </c>
      <c r="CI474" s="116" t="str">
        <f t="shared" si="852"/>
        <v>-</v>
      </c>
      <c r="CJ474" s="116">
        <f t="shared" si="911"/>
        <v>0</v>
      </c>
      <c r="CK474" s="116">
        <f t="shared" si="912"/>
        <v>0</v>
      </c>
      <c r="CL474" s="116">
        <f t="shared" si="913"/>
        <v>0</v>
      </c>
      <c r="CM474" s="116">
        <f t="shared" si="914"/>
        <v>0</v>
      </c>
      <c r="CN474" s="116">
        <f t="shared" si="915"/>
        <v>0</v>
      </c>
      <c r="CO474" s="116">
        <f t="shared" si="916"/>
        <v>0</v>
      </c>
      <c r="CP474" s="116">
        <f t="shared" si="917"/>
        <v>0</v>
      </c>
      <c r="CQ474" s="116">
        <f t="shared" si="918"/>
        <v>0</v>
      </c>
      <c r="CR474" s="116">
        <f t="shared" si="919"/>
        <v>0</v>
      </c>
      <c r="CS474" s="116">
        <f t="shared" si="920"/>
        <v>0</v>
      </c>
      <c r="CT474" s="116">
        <f t="shared" si="921"/>
        <v>0</v>
      </c>
      <c r="CU474" s="116">
        <f t="shared" si="922"/>
        <v>0</v>
      </c>
      <c r="CV474" s="116">
        <f t="shared" si="923"/>
        <v>0</v>
      </c>
      <c r="CW474" s="116">
        <f t="shared" si="924"/>
        <v>0</v>
      </c>
      <c r="CX474" s="116">
        <f t="shared" si="925"/>
        <v>0</v>
      </c>
      <c r="CY474" s="116">
        <f t="shared" si="926"/>
        <v>0</v>
      </c>
      <c r="CZ474" s="116">
        <f t="shared" si="927"/>
        <v>0</v>
      </c>
      <c r="DA474" s="116">
        <f t="shared" si="928"/>
        <v>0</v>
      </c>
      <c r="DB474" s="116">
        <f t="shared" si="929"/>
        <v>0</v>
      </c>
      <c r="DC474" s="116">
        <f t="shared" si="930"/>
        <v>0</v>
      </c>
      <c r="DD474" s="116">
        <f t="shared" si="931"/>
        <v>0</v>
      </c>
      <c r="DE474" s="116">
        <f t="shared" si="932"/>
        <v>0</v>
      </c>
      <c r="DF474" s="116">
        <f t="shared" si="933"/>
        <v>0</v>
      </c>
      <c r="DG474" s="116">
        <f t="shared" si="934"/>
        <v>0</v>
      </c>
      <c r="DH474" s="116">
        <f t="shared" si="935"/>
        <v>0</v>
      </c>
      <c r="DI474" s="116">
        <f t="shared" si="936"/>
        <v>0</v>
      </c>
      <c r="DJ474" s="116">
        <f t="shared" si="937"/>
        <v>0</v>
      </c>
      <c r="DK474" s="116">
        <f t="shared" si="938"/>
        <v>0</v>
      </c>
      <c r="DL474" s="116">
        <f t="shared" si="939"/>
        <v>0</v>
      </c>
      <c r="DM474" s="116">
        <f t="shared" si="940"/>
        <v>0</v>
      </c>
      <c r="DN474" s="116">
        <f t="shared" si="941"/>
        <v>0</v>
      </c>
      <c r="DO474" s="116">
        <f t="shared" si="942"/>
        <v>0</v>
      </c>
      <c r="DP474" s="116">
        <f t="shared" si="943"/>
        <v>0</v>
      </c>
      <c r="DQ474" s="116">
        <f t="shared" si="944"/>
        <v>0</v>
      </c>
      <c r="DR474" s="116">
        <f t="shared" si="945"/>
        <v>0</v>
      </c>
      <c r="DS474" s="116">
        <f t="shared" si="946"/>
        <v>0</v>
      </c>
      <c r="DT474" s="116">
        <f t="shared" si="834"/>
        <v>0</v>
      </c>
      <c r="DU474" s="116">
        <f t="shared" si="947"/>
        <v>0</v>
      </c>
      <c r="DV474" s="116">
        <f t="shared" si="853"/>
        <v>0</v>
      </c>
      <c r="DW474" s="116">
        <f t="shared" si="854"/>
        <v>0</v>
      </c>
      <c r="DX474" s="114" t="b">
        <f t="shared" si="861"/>
        <v>0</v>
      </c>
      <c r="DY474" s="116" t="str">
        <f t="shared" si="948"/>
        <v>FAILED CHECKS</v>
      </c>
      <c r="DZ474" s="2"/>
      <c r="EA474" s="105" t="str">
        <f t="shared" si="862"/>
        <v/>
      </c>
      <c r="EB474" s="2"/>
      <c r="EC474" s="105" t="str">
        <f t="shared" si="863"/>
        <v/>
      </c>
      <c r="ED474" s="2"/>
      <c r="EE474" s="105" t="str">
        <f t="shared" si="864"/>
        <v/>
      </c>
      <c r="EF474" s="2"/>
      <c r="EG474" s="6">
        <f t="shared" si="950"/>
        <v>464</v>
      </c>
      <c r="EH474" s="2"/>
      <c r="EI474" s="29" t="str">
        <f>IF(ISBLANK('IP Rules'!P474),"",'IP Rules'!P474)</f>
        <v/>
      </c>
      <c r="EJ474" s="2"/>
      <c r="EK474" s="29" t="str">
        <f>IF(ISBLANK('IP Rules'!R474),"",'IP Rules'!R474)</f>
        <v/>
      </c>
      <c r="EL474" s="2"/>
      <c r="EM474" s="29" t="str">
        <f>IF(ISBLANK('IP Rules'!T474),"",'IP Rules'!T474)</f>
        <v/>
      </c>
      <c r="EN474" s="2"/>
      <c r="EO474" s="7" t="str">
        <f t="shared" si="855"/>
        <v>NO</v>
      </c>
      <c r="EP474" s="7" t="str">
        <f t="shared" si="856"/>
        <v>NO</v>
      </c>
      <c r="EQ474" s="7" t="str">
        <f t="shared" si="857"/>
        <v/>
      </c>
      <c r="ER474" s="7" t="str">
        <f t="shared" si="858"/>
        <v/>
      </c>
      <c r="ES474" s="7" t="str">
        <f>IF(AND(ISNUMBER('IP Rules'!R474),'IP Rules'!R474&gt;=0,'IP Rules'!R474&lt;=65535),"GOOD","BAD")</f>
        <v>BAD</v>
      </c>
      <c r="ET474" s="7" t="str">
        <f>IF(OR(AND(ISNUMBER('IP Rules'!T474),'IP Rules'!T474&gt;=1,'IP Rules'!T474&lt;=65535,'IP Rules'!R474&lt;'IP Rules'!T474),'IP Rules'!T474=""),"GOOD","BAD")</f>
        <v>GOOD</v>
      </c>
      <c r="EU474" s="9" t="str">
        <f t="shared" si="859"/>
        <v/>
      </c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</row>
    <row r="475" spans="1:211" ht="15.75" thickBot="1">
      <c r="A475" s="2"/>
      <c r="B475" s="6">
        <f t="shared" si="949"/>
        <v>465</v>
      </c>
      <c r="C475" s="2"/>
      <c r="D475" s="48" t="str">
        <f>IF(ISBLANK('IP Rules'!H475),"",'IP Rules'!H475)</f>
        <v/>
      </c>
      <c r="E475" s="52" t="str">
        <f t="shared" si="865"/>
        <v/>
      </c>
      <c r="F475" s="52" t="str">
        <f t="shared" si="866"/>
        <v/>
      </c>
      <c r="G475" s="52" t="str">
        <f t="shared" si="867"/>
        <v/>
      </c>
      <c r="H475" s="52" t="str">
        <f t="shared" si="868"/>
        <v/>
      </c>
      <c r="I475" s="52" t="str">
        <f t="shared" si="869"/>
        <v/>
      </c>
      <c r="J475" s="52" t="str">
        <f t="shared" si="870"/>
        <v/>
      </c>
      <c r="K475" s="52" t="str">
        <f t="shared" si="871"/>
        <v/>
      </c>
      <c r="L475" s="52" t="str">
        <f t="shared" si="872"/>
        <v/>
      </c>
      <c r="M475" s="2"/>
      <c r="N475" s="52" t="str">
        <f t="shared" si="873"/>
        <v/>
      </c>
      <c r="O475" s="2"/>
      <c r="P475" s="103" t="str">
        <f>IF(UPPER('IP Rules'!H475)="ANY","",IF(LEN(TRIM('IP Rules'!J475))=0,"",'IP Rules'!J475))</f>
        <v/>
      </c>
      <c r="Q475" s="7" t="str">
        <f t="shared" si="874"/>
        <v/>
      </c>
      <c r="R475" s="109" t="str">
        <f t="shared" si="875"/>
        <v>MISSING</v>
      </c>
      <c r="S475" s="109" t="str">
        <f t="shared" si="876"/>
        <v>MISSING</v>
      </c>
      <c r="T475" s="109" t="str">
        <f t="shared" si="877"/>
        <v>MISSING</v>
      </c>
      <c r="U475" s="110" t="str">
        <f t="shared" si="878"/>
        <v>ERROR</v>
      </c>
      <c r="V475" s="111" t="str">
        <f t="shared" si="879"/>
        <v>ERROR</v>
      </c>
      <c r="W475" s="111" t="str">
        <f t="shared" si="880"/>
        <v>ERROR</v>
      </c>
      <c r="X475" s="111" t="str">
        <f t="shared" si="881"/>
        <v>ERROR</v>
      </c>
      <c r="Y475" s="109" t="str">
        <f t="shared" si="882"/>
        <v>ERROR</v>
      </c>
      <c r="Z475" s="110" t="str">
        <f t="shared" si="883"/>
        <v>ERROR</v>
      </c>
      <c r="AA475" s="109" t="str">
        <f t="shared" si="884"/>
        <v>ERROR</v>
      </c>
      <c r="AB475" s="109" t="str">
        <f t="shared" si="885"/>
        <v>ERROR</v>
      </c>
      <c r="AC475" s="109" t="str">
        <f t="shared" si="886"/>
        <v>ERROR</v>
      </c>
      <c r="AD475" s="109" t="str">
        <f t="shared" si="887"/>
        <v>ERROR</v>
      </c>
      <c r="AE475" s="110" t="str">
        <f t="shared" si="888"/>
        <v>ERROR</v>
      </c>
      <c r="AF475" s="7" t="str">
        <f t="shared" si="889"/>
        <v/>
      </c>
      <c r="AG475" s="104" t="str">
        <f t="shared" si="890"/>
        <v/>
      </c>
      <c r="AH475" s="104" t="str">
        <f t="shared" si="891"/>
        <v/>
      </c>
      <c r="AI475" s="104" t="str">
        <f t="shared" si="892"/>
        <v/>
      </c>
      <c r="AJ475" s="114" t="str">
        <f>IF(AND(Q475&lt;&gt;"ERROR",UPPER('IP Rules'!D475)="GLOBAL",UPPER(N475)="ANY"),"All_IPs","")</f>
        <v/>
      </c>
      <c r="AK475" s="114" t="str">
        <f>IF(AND(Q475&lt;&gt;"ERROR",UPPER('IP Rules'!D475)="NATIONAL",UPPER(N475)="ANY"),"GRP_ALL_CNSP_SUBNETS","")</f>
        <v/>
      </c>
      <c r="AL475" s="104" t="str">
        <f>IF(LEN(TRIM(D475))=0,"",IF(AND(Q475&lt;&gt;"ERROR",UPPER('IP Rules'!H475)&lt;&gt;"ANY"),AI475&amp;N475&amp;"_"&amp;AG475,""))</f>
        <v/>
      </c>
      <c r="AM475" s="109" t="str">
        <f t="shared" si="893"/>
        <v>FAILED CHECKS</v>
      </c>
      <c r="AN475" s="2"/>
      <c r="AO475" s="62" t="str">
        <f t="shared" si="860"/>
        <v/>
      </c>
      <c r="AP475" s="26"/>
      <c r="AQ475" s="62" t="str">
        <f t="shared" si="894"/>
        <v/>
      </c>
      <c r="AR475" s="26"/>
      <c r="AS475" s="6">
        <f>'IP Rules'!F475</f>
        <v>0</v>
      </c>
      <c r="AT475" s="2"/>
      <c r="AU475" s="6">
        <f t="shared" si="895"/>
        <v>465</v>
      </c>
      <c r="AV475" s="2"/>
      <c r="AW475" s="46" t="str">
        <f>IF(ISBLANK('IP Rules'!L475),"",'IP Rules'!L475)</f>
        <v/>
      </c>
      <c r="AX475" s="2"/>
      <c r="AY475" s="52" t="str">
        <f t="shared" si="896"/>
        <v/>
      </c>
      <c r="AZ475" s="52" t="str">
        <f t="shared" si="897"/>
        <v/>
      </c>
      <c r="BA475" s="52" t="str">
        <f t="shared" si="898"/>
        <v/>
      </c>
      <c r="BB475" s="52" t="str">
        <f t="shared" si="899"/>
        <v/>
      </c>
      <c r="BC475" s="52" t="str">
        <f t="shared" si="900"/>
        <v/>
      </c>
      <c r="BD475" s="52" t="str">
        <f t="shared" si="901"/>
        <v/>
      </c>
      <c r="BE475" s="52" t="str">
        <f t="shared" si="902"/>
        <v/>
      </c>
      <c r="BF475" s="52" t="str">
        <f t="shared" si="903"/>
        <v/>
      </c>
      <c r="BG475" s="52" t="str">
        <f t="shared" si="904"/>
        <v/>
      </c>
      <c r="BH475" s="2"/>
      <c r="BI475" s="103" t="str">
        <f>IF(ISBLANK('IP Rules'!N475),"",'IP Rules'!N475)</f>
        <v/>
      </c>
      <c r="BJ475" s="110" t="str">
        <f t="shared" si="835"/>
        <v/>
      </c>
      <c r="BK475" s="109" t="str">
        <f t="shared" si="836"/>
        <v>MISSING</v>
      </c>
      <c r="BL475" s="109" t="str">
        <f t="shared" si="837"/>
        <v>MISSING</v>
      </c>
      <c r="BM475" s="109" t="str">
        <f t="shared" si="838"/>
        <v>MISSING</v>
      </c>
      <c r="BN475" s="110" t="str">
        <f t="shared" si="839"/>
        <v>ERROR</v>
      </c>
      <c r="BO475" s="111" t="str">
        <f t="shared" si="840"/>
        <v>ERROR</v>
      </c>
      <c r="BP475" s="111" t="str">
        <f t="shared" si="841"/>
        <v>ERROR</v>
      </c>
      <c r="BQ475" s="111" t="str">
        <f t="shared" si="842"/>
        <v>ERROR</v>
      </c>
      <c r="BR475" s="109" t="str">
        <f t="shared" si="843"/>
        <v>ERROR</v>
      </c>
      <c r="BS475" s="110" t="str">
        <f t="shared" si="844"/>
        <v>ERROR</v>
      </c>
      <c r="BT475" s="109" t="str">
        <f t="shared" si="905"/>
        <v>ERROR</v>
      </c>
      <c r="BU475" s="109" t="str">
        <f t="shared" si="906"/>
        <v>ERROR</v>
      </c>
      <c r="BV475" s="109" t="str">
        <f t="shared" si="907"/>
        <v>ERROR</v>
      </c>
      <c r="BW475" s="109" t="str">
        <f t="shared" si="908"/>
        <v>ERROR</v>
      </c>
      <c r="BX475" s="110" t="str">
        <f t="shared" si="845"/>
        <v>ERROR</v>
      </c>
      <c r="BY475" s="110" t="str">
        <f t="shared" si="951"/>
        <v/>
      </c>
      <c r="BZ475" s="117" t="str">
        <f t="shared" si="909"/>
        <v>OK</v>
      </c>
      <c r="CA475" s="104" t="str">
        <f t="shared" si="846"/>
        <v/>
      </c>
      <c r="CB475" s="104" t="str">
        <f t="shared" si="847"/>
        <v/>
      </c>
      <c r="CC475" s="104" t="str">
        <f t="shared" si="848"/>
        <v/>
      </c>
      <c r="CD475" s="109" t="str">
        <f t="shared" si="910"/>
        <v>FAILED CHECKS</v>
      </c>
      <c r="CE475" s="22"/>
      <c r="CF475" s="116" t="str">
        <f t="shared" si="849"/>
        <v>ERROR</v>
      </c>
      <c r="CG475" s="116" t="str">
        <f t="shared" si="850"/>
        <v>-</v>
      </c>
      <c r="CH475" s="116" t="str">
        <f t="shared" si="851"/>
        <v>-</v>
      </c>
      <c r="CI475" s="116" t="str">
        <f t="shared" si="852"/>
        <v>-</v>
      </c>
      <c r="CJ475" s="116">
        <f t="shared" si="911"/>
        <v>0</v>
      </c>
      <c r="CK475" s="116">
        <f t="shared" si="912"/>
        <v>0</v>
      </c>
      <c r="CL475" s="116">
        <f t="shared" si="913"/>
        <v>0</v>
      </c>
      <c r="CM475" s="116">
        <f t="shared" si="914"/>
        <v>0</v>
      </c>
      <c r="CN475" s="116">
        <f t="shared" si="915"/>
        <v>0</v>
      </c>
      <c r="CO475" s="116">
        <f t="shared" si="916"/>
        <v>0</v>
      </c>
      <c r="CP475" s="116">
        <f t="shared" si="917"/>
        <v>0</v>
      </c>
      <c r="CQ475" s="116">
        <f t="shared" si="918"/>
        <v>0</v>
      </c>
      <c r="CR475" s="116">
        <f t="shared" si="919"/>
        <v>0</v>
      </c>
      <c r="CS475" s="116">
        <f t="shared" si="920"/>
        <v>0</v>
      </c>
      <c r="CT475" s="116">
        <f t="shared" si="921"/>
        <v>0</v>
      </c>
      <c r="CU475" s="116">
        <f t="shared" si="922"/>
        <v>0</v>
      </c>
      <c r="CV475" s="116">
        <f t="shared" si="923"/>
        <v>0</v>
      </c>
      <c r="CW475" s="116">
        <f t="shared" si="924"/>
        <v>0</v>
      </c>
      <c r="CX475" s="116">
        <f t="shared" si="925"/>
        <v>0</v>
      </c>
      <c r="CY475" s="116">
        <f t="shared" si="926"/>
        <v>0</v>
      </c>
      <c r="CZ475" s="116">
        <f t="shared" si="927"/>
        <v>0</v>
      </c>
      <c r="DA475" s="116">
        <f t="shared" si="928"/>
        <v>0</v>
      </c>
      <c r="DB475" s="116">
        <f t="shared" si="929"/>
        <v>0</v>
      </c>
      <c r="DC475" s="116">
        <f t="shared" si="930"/>
        <v>0</v>
      </c>
      <c r="DD475" s="116">
        <f t="shared" si="931"/>
        <v>0</v>
      </c>
      <c r="DE475" s="116">
        <f t="shared" si="932"/>
        <v>0</v>
      </c>
      <c r="DF475" s="116">
        <f t="shared" si="933"/>
        <v>0</v>
      </c>
      <c r="DG475" s="116">
        <f t="shared" si="934"/>
        <v>0</v>
      </c>
      <c r="DH475" s="116">
        <f t="shared" si="935"/>
        <v>0</v>
      </c>
      <c r="DI475" s="116">
        <f t="shared" si="936"/>
        <v>0</v>
      </c>
      <c r="DJ475" s="116">
        <f t="shared" si="937"/>
        <v>0</v>
      </c>
      <c r="DK475" s="116">
        <f t="shared" si="938"/>
        <v>0</v>
      </c>
      <c r="DL475" s="116">
        <f t="shared" si="939"/>
        <v>0</v>
      </c>
      <c r="DM475" s="116">
        <f t="shared" si="940"/>
        <v>0</v>
      </c>
      <c r="DN475" s="116">
        <f t="shared" si="941"/>
        <v>0</v>
      </c>
      <c r="DO475" s="116">
        <f t="shared" si="942"/>
        <v>0</v>
      </c>
      <c r="DP475" s="116">
        <f t="shared" si="943"/>
        <v>0</v>
      </c>
      <c r="DQ475" s="116">
        <f t="shared" si="944"/>
        <v>0</v>
      </c>
      <c r="DR475" s="116">
        <f t="shared" si="945"/>
        <v>0</v>
      </c>
      <c r="DS475" s="116">
        <f t="shared" si="946"/>
        <v>0</v>
      </c>
      <c r="DT475" s="116">
        <f t="shared" ref="DT475:DT510" si="952">LEN($BG475)-LEN(SUBSTITUTE($BG475,"0",""))</f>
        <v>0</v>
      </c>
      <c r="DU475" s="116">
        <f t="shared" si="947"/>
        <v>0</v>
      </c>
      <c r="DV475" s="116">
        <f t="shared" si="853"/>
        <v>0</v>
      </c>
      <c r="DW475" s="116">
        <f t="shared" si="854"/>
        <v>0</v>
      </c>
      <c r="DX475" s="114" t="b">
        <f t="shared" si="861"/>
        <v>0</v>
      </c>
      <c r="DY475" s="116" t="str">
        <f t="shared" si="948"/>
        <v>FAILED CHECKS</v>
      </c>
      <c r="DZ475" s="2"/>
      <c r="EA475" s="105" t="str">
        <f t="shared" si="862"/>
        <v/>
      </c>
      <c r="EB475" s="2"/>
      <c r="EC475" s="105" t="str">
        <f t="shared" si="863"/>
        <v/>
      </c>
      <c r="ED475" s="2"/>
      <c r="EE475" s="105" t="str">
        <f t="shared" si="864"/>
        <v/>
      </c>
      <c r="EF475" s="2"/>
      <c r="EG475" s="6">
        <f t="shared" si="950"/>
        <v>465</v>
      </c>
      <c r="EH475" s="2"/>
      <c r="EI475" s="29" t="str">
        <f>IF(ISBLANK('IP Rules'!P475),"",'IP Rules'!P475)</f>
        <v/>
      </c>
      <c r="EJ475" s="2"/>
      <c r="EK475" s="29" t="str">
        <f>IF(ISBLANK('IP Rules'!R475),"",'IP Rules'!R475)</f>
        <v/>
      </c>
      <c r="EL475" s="2"/>
      <c r="EM475" s="29" t="str">
        <f>IF(ISBLANK('IP Rules'!T475),"",'IP Rules'!T475)</f>
        <v/>
      </c>
      <c r="EN475" s="2"/>
      <c r="EO475" s="7" t="str">
        <f t="shared" si="855"/>
        <v>NO</v>
      </c>
      <c r="EP475" s="7" t="str">
        <f t="shared" si="856"/>
        <v>NO</v>
      </c>
      <c r="EQ475" s="7" t="str">
        <f t="shared" si="857"/>
        <v/>
      </c>
      <c r="ER475" s="7" t="str">
        <f t="shared" si="858"/>
        <v/>
      </c>
      <c r="ES475" s="7" t="str">
        <f>IF(AND(ISNUMBER('IP Rules'!R475),'IP Rules'!R475&gt;=0,'IP Rules'!R475&lt;=65535),"GOOD","BAD")</f>
        <v>BAD</v>
      </c>
      <c r="ET475" s="7" t="str">
        <f>IF(OR(AND(ISNUMBER('IP Rules'!T475),'IP Rules'!T475&gt;=1,'IP Rules'!T475&lt;=65535,'IP Rules'!R475&lt;'IP Rules'!T475),'IP Rules'!T475=""),"GOOD","BAD")</f>
        <v>GOOD</v>
      </c>
      <c r="EU475" s="9" t="str">
        <f t="shared" si="859"/>
        <v/>
      </c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</row>
    <row r="476" spans="1:211" ht="15.75" thickBot="1">
      <c r="A476" s="2"/>
      <c r="B476" s="6">
        <f t="shared" si="949"/>
        <v>466</v>
      </c>
      <c r="C476" s="2"/>
      <c r="D476" s="48" t="str">
        <f>IF(ISBLANK('IP Rules'!H476),"",'IP Rules'!H476)</f>
        <v/>
      </c>
      <c r="E476" s="52" t="str">
        <f t="shared" si="865"/>
        <v/>
      </c>
      <c r="F476" s="52" t="str">
        <f t="shared" si="866"/>
        <v/>
      </c>
      <c r="G476" s="52" t="str">
        <f t="shared" si="867"/>
        <v/>
      </c>
      <c r="H476" s="52" t="str">
        <f t="shared" si="868"/>
        <v/>
      </c>
      <c r="I476" s="52" t="str">
        <f t="shared" si="869"/>
        <v/>
      </c>
      <c r="J476" s="52" t="str">
        <f t="shared" si="870"/>
        <v/>
      </c>
      <c r="K476" s="52" t="str">
        <f t="shared" si="871"/>
        <v/>
      </c>
      <c r="L476" s="52" t="str">
        <f t="shared" si="872"/>
        <v/>
      </c>
      <c r="M476" s="2"/>
      <c r="N476" s="52" t="str">
        <f t="shared" si="873"/>
        <v/>
      </c>
      <c r="O476" s="2"/>
      <c r="P476" s="103" t="str">
        <f>IF(UPPER('IP Rules'!H476)="ANY","",IF(LEN(TRIM('IP Rules'!J476))=0,"",'IP Rules'!J476))</f>
        <v/>
      </c>
      <c r="Q476" s="7" t="str">
        <f t="shared" si="874"/>
        <v/>
      </c>
      <c r="R476" s="109" t="str">
        <f t="shared" si="875"/>
        <v>MISSING</v>
      </c>
      <c r="S476" s="109" t="str">
        <f t="shared" si="876"/>
        <v>MISSING</v>
      </c>
      <c r="T476" s="109" t="str">
        <f t="shared" si="877"/>
        <v>MISSING</v>
      </c>
      <c r="U476" s="110" t="str">
        <f t="shared" si="878"/>
        <v>ERROR</v>
      </c>
      <c r="V476" s="111" t="str">
        <f t="shared" si="879"/>
        <v>ERROR</v>
      </c>
      <c r="W476" s="111" t="str">
        <f t="shared" si="880"/>
        <v>ERROR</v>
      </c>
      <c r="X476" s="111" t="str">
        <f t="shared" si="881"/>
        <v>ERROR</v>
      </c>
      <c r="Y476" s="109" t="str">
        <f t="shared" si="882"/>
        <v>ERROR</v>
      </c>
      <c r="Z476" s="110" t="str">
        <f t="shared" si="883"/>
        <v>ERROR</v>
      </c>
      <c r="AA476" s="109" t="str">
        <f t="shared" si="884"/>
        <v>ERROR</v>
      </c>
      <c r="AB476" s="109" t="str">
        <f t="shared" si="885"/>
        <v>ERROR</v>
      </c>
      <c r="AC476" s="109" t="str">
        <f t="shared" si="886"/>
        <v>ERROR</v>
      </c>
      <c r="AD476" s="109" t="str">
        <f t="shared" si="887"/>
        <v>ERROR</v>
      </c>
      <c r="AE476" s="110" t="str">
        <f t="shared" si="888"/>
        <v>ERROR</v>
      </c>
      <c r="AF476" s="7" t="str">
        <f t="shared" si="889"/>
        <v/>
      </c>
      <c r="AG476" s="104" t="str">
        <f t="shared" si="890"/>
        <v/>
      </c>
      <c r="AH476" s="104" t="str">
        <f t="shared" si="891"/>
        <v/>
      </c>
      <c r="AI476" s="104" t="str">
        <f t="shared" si="892"/>
        <v/>
      </c>
      <c r="AJ476" s="114" t="str">
        <f>IF(AND(Q476&lt;&gt;"ERROR",UPPER('IP Rules'!D476)="GLOBAL",UPPER(N476)="ANY"),"All_IPs","")</f>
        <v/>
      </c>
      <c r="AK476" s="114" t="str">
        <f>IF(AND(Q476&lt;&gt;"ERROR",UPPER('IP Rules'!D476)="NATIONAL",UPPER(N476)="ANY"),"GRP_ALL_CNSP_SUBNETS","")</f>
        <v/>
      </c>
      <c r="AL476" s="104" t="str">
        <f>IF(LEN(TRIM(D476))=0,"",IF(AND(Q476&lt;&gt;"ERROR",UPPER('IP Rules'!H476)&lt;&gt;"ANY"),AI476&amp;N476&amp;"_"&amp;AG476,""))</f>
        <v/>
      </c>
      <c r="AM476" s="109" t="str">
        <f t="shared" si="893"/>
        <v>FAILED CHECKS</v>
      </c>
      <c r="AN476" s="2"/>
      <c r="AO476" s="62" t="str">
        <f t="shared" si="860"/>
        <v/>
      </c>
      <c r="AP476" s="26"/>
      <c r="AQ476" s="62" t="str">
        <f t="shared" si="894"/>
        <v/>
      </c>
      <c r="AR476" s="26"/>
      <c r="AS476" s="6">
        <f>'IP Rules'!F476</f>
        <v>0</v>
      </c>
      <c r="AT476" s="2"/>
      <c r="AU476" s="6">
        <f t="shared" si="895"/>
        <v>466</v>
      </c>
      <c r="AV476" s="2"/>
      <c r="AW476" s="46" t="str">
        <f>IF(ISBLANK('IP Rules'!L476),"",'IP Rules'!L476)</f>
        <v/>
      </c>
      <c r="AX476" s="2"/>
      <c r="AY476" s="52" t="str">
        <f t="shared" si="896"/>
        <v/>
      </c>
      <c r="AZ476" s="52" t="str">
        <f t="shared" si="897"/>
        <v/>
      </c>
      <c r="BA476" s="52" t="str">
        <f t="shared" si="898"/>
        <v/>
      </c>
      <c r="BB476" s="52" t="str">
        <f t="shared" si="899"/>
        <v/>
      </c>
      <c r="BC476" s="52" t="str">
        <f t="shared" si="900"/>
        <v/>
      </c>
      <c r="BD476" s="52" t="str">
        <f t="shared" si="901"/>
        <v/>
      </c>
      <c r="BE476" s="52" t="str">
        <f t="shared" si="902"/>
        <v/>
      </c>
      <c r="BF476" s="52" t="str">
        <f t="shared" si="903"/>
        <v/>
      </c>
      <c r="BG476" s="52" t="str">
        <f t="shared" si="904"/>
        <v/>
      </c>
      <c r="BH476" s="2"/>
      <c r="BI476" s="103" t="str">
        <f>IF(ISBLANK('IP Rules'!N476),"",'IP Rules'!N476)</f>
        <v/>
      </c>
      <c r="BJ476" s="110" t="str">
        <f t="shared" si="835"/>
        <v/>
      </c>
      <c r="BK476" s="109" t="str">
        <f t="shared" si="836"/>
        <v>MISSING</v>
      </c>
      <c r="BL476" s="109" t="str">
        <f t="shared" si="837"/>
        <v>MISSING</v>
      </c>
      <c r="BM476" s="109" t="str">
        <f t="shared" si="838"/>
        <v>MISSING</v>
      </c>
      <c r="BN476" s="110" t="str">
        <f t="shared" si="839"/>
        <v>ERROR</v>
      </c>
      <c r="BO476" s="111" t="str">
        <f t="shared" si="840"/>
        <v>ERROR</v>
      </c>
      <c r="BP476" s="111" t="str">
        <f t="shared" si="841"/>
        <v>ERROR</v>
      </c>
      <c r="BQ476" s="111" t="str">
        <f t="shared" si="842"/>
        <v>ERROR</v>
      </c>
      <c r="BR476" s="109" t="str">
        <f t="shared" si="843"/>
        <v>ERROR</v>
      </c>
      <c r="BS476" s="110" t="str">
        <f t="shared" si="844"/>
        <v>ERROR</v>
      </c>
      <c r="BT476" s="109" t="str">
        <f t="shared" si="905"/>
        <v>ERROR</v>
      </c>
      <c r="BU476" s="109" t="str">
        <f t="shared" si="906"/>
        <v>ERROR</v>
      </c>
      <c r="BV476" s="109" t="str">
        <f t="shared" si="907"/>
        <v>ERROR</v>
      </c>
      <c r="BW476" s="109" t="str">
        <f t="shared" si="908"/>
        <v>ERROR</v>
      </c>
      <c r="BX476" s="110" t="str">
        <f t="shared" si="845"/>
        <v>ERROR</v>
      </c>
      <c r="BY476" s="110" t="str">
        <f t="shared" si="951"/>
        <v/>
      </c>
      <c r="BZ476" s="117" t="str">
        <f t="shared" si="909"/>
        <v>OK</v>
      </c>
      <c r="CA476" s="104" t="str">
        <f t="shared" si="846"/>
        <v/>
      </c>
      <c r="CB476" s="104" t="str">
        <f t="shared" si="847"/>
        <v/>
      </c>
      <c r="CC476" s="104" t="str">
        <f t="shared" si="848"/>
        <v/>
      </c>
      <c r="CD476" s="109" t="str">
        <f t="shared" si="910"/>
        <v>FAILED CHECKS</v>
      </c>
      <c r="CE476" s="22"/>
      <c r="CF476" s="116" t="str">
        <f t="shared" si="849"/>
        <v>ERROR</v>
      </c>
      <c r="CG476" s="116" t="str">
        <f t="shared" si="850"/>
        <v>-</v>
      </c>
      <c r="CH476" s="116" t="str">
        <f t="shared" si="851"/>
        <v>-</v>
      </c>
      <c r="CI476" s="116" t="str">
        <f t="shared" si="852"/>
        <v>-</v>
      </c>
      <c r="CJ476" s="116">
        <f t="shared" si="911"/>
        <v>0</v>
      </c>
      <c r="CK476" s="116">
        <f t="shared" si="912"/>
        <v>0</v>
      </c>
      <c r="CL476" s="116">
        <f t="shared" si="913"/>
        <v>0</v>
      </c>
      <c r="CM476" s="116">
        <f t="shared" si="914"/>
        <v>0</v>
      </c>
      <c r="CN476" s="116">
        <f t="shared" si="915"/>
        <v>0</v>
      </c>
      <c r="CO476" s="116">
        <f t="shared" si="916"/>
        <v>0</v>
      </c>
      <c r="CP476" s="116">
        <f t="shared" si="917"/>
        <v>0</v>
      </c>
      <c r="CQ476" s="116">
        <f t="shared" si="918"/>
        <v>0</v>
      </c>
      <c r="CR476" s="116">
        <f t="shared" si="919"/>
        <v>0</v>
      </c>
      <c r="CS476" s="116">
        <f t="shared" si="920"/>
        <v>0</v>
      </c>
      <c r="CT476" s="116">
        <f t="shared" si="921"/>
        <v>0</v>
      </c>
      <c r="CU476" s="116">
        <f t="shared" si="922"/>
        <v>0</v>
      </c>
      <c r="CV476" s="116">
        <f t="shared" si="923"/>
        <v>0</v>
      </c>
      <c r="CW476" s="116">
        <f t="shared" si="924"/>
        <v>0</v>
      </c>
      <c r="CX476" s="116">
        <f t="shared" si="925"/>
        <v>0</v>
      </c>
      <c r="CY476" s="116">
        <f t="shared" si="926"/>
        <v>0</v>
      </c>
      <c r="CZ476" s="116">
        <f t="shared" si="927"/>
        <v>0</v>
      </c>
      <c r="DA476" s="116">
        <f t="shared" si="928"/>
        <v>0</v>
      </c>
      <c r="DB476" s="116">
        <f t="shared" si="929"/>
        <v>0</v>
      </c>
      <c r="DC476" s="116">
        <f t="shared" si="930"/>
        <v>0</v>
      </c>
      <c r="DD476" s="116">
        <f t="shared" si="931"/>
        <v>0</v>
      </c>
      <c r="DE476" s="116">
        <f t="shared" si="932"/>
        <v>0</v>
      </c>
      <c r="DF476" s="116">
        <f t="shared" si="933"/>
        <v>0</v>
      </c>
      <c r="DG476" s="116">
        <f t="shared" si="934"/>
        <v>0</v>
      </c>
      <c r="DH476" s="116">
        <f t="shared" si="935"/>
        <v>0</v>
      </c>
      <c r="DI476" s="116">
        <f t="shared" si="936"/>
        <v>0</v>
      </c>
      <c r="DJ476" s="116">
        <f t="shared" si="937"/>
        <v>0</v>
      </c>
      <c r="DK476" s="116">
        <f t="shared" si="938"/>
        <v>0</v>
      </c>
      <c r="DL476" s="116">
        <f t="shared" si="939"/>
        <v>0</v>
      </c>
      <c r="DM476" s="116">
        <f t="shared" si="940"/>
        <v>0</v>
      </c>
      <c r="DN476" s="116">
        <f t="shared" si="941"/>
        <v>0</v>
      </c>
      <c r="DO476" s="116">
        <f t="shared" si="942"/>
        <v>0</v>
      </c>
      <c r="DP476" s="116">
        <f t="shared" si="943"/>
        <v>0</v>
      </c>
      <c r="DQ476" s="116">
        <f t="shared" si="944"/>
        <v>0</v>
      </c>
      <c r="DR476" s="116">
        <f t="shared" si="945"/>
        <v>0</v>
      </c>
      <c r="DS476" s="116">
        <f t="shared" si="946"/>
        <v>0</v>
      </c>
      <c r="DT476" s="116">
        <f t="shared" si="952"/>
        <v>0</v>
      </c>
      <c r="DU476" s="116">
        <f t="shared" si="947"/>
        <v>0</v>
      </c>
      <c r="DV476" s="116">
        <f t="shared" si="853"/>
        <v>0</v>
      </c>
      <c r="DW476" s="116">
        <f t="shared" si="854"/>
        <v>0</v>
      </c>
      <c r="DX476" s="114" t="b">
        <f t="shared" si="861"/>
        <v>0</v>
      </c>
      <c r="DY476" s="116" t="str">
        <f t="shared" si="948"/>
        <v>FAILED CHECKS</v>
      </c>
      <c r="DZ476" s="2"/>
      <c r="EA476" s="105" t="str">
        <f t="shared" si="862"/>
        <v/>
      </c>
      <c r="EB476" s="2"/>
      <c r="EC476" s="105" t="str">
        <f t="shared" si="863"/>
        <v/>
      </c>
      <c r="ED476" s="2"/>
      <c r="EE476" s="105" t="str">
        <f t="shared" si="864"/>
        <v/>
      </c>
      <c r="EF476" s="2"/>
      <c r="EG476" s="6">
        <f t="shared" si="950"/>
        <v>466</v>
      </c>
      <c r="EH476" s="2"/>
      <c r="EI476" s="29" t="str">
        <f>IF(ISBLANK('IP Rules'!P476),"",'IP Rules'!P476)</f>
        <v/>
      </c>
      <c r="EJ476" s="2"/>
      <c r="EK476" s="29" t="str">
        <f>IF(ISBLANK('IP Rules'!R476),"",'IP Rules'!R476)</f>
        <v/>
      </c>
      <c r="EL476" s="2"/>
      <c r="EM476" s="29" t="str">
        <f>IF(ISBLANK('IP Rules'!T476),"",'IP Rules'!T476)</f>
        <v/>
      </c>
      <c r="EN476" s="2"/>
      <c r="EO476" s="7" t="str">
        <f t="shared" si="855"/>
        <v>NO</v>
      </c>
      <c r="EP476" s="7" t="str">
        <f t="shared" si="856"/>
        <v>NO</v>
      </c>
      <c r="EQ476" s="7" t="str">
        <f t="shared" si="857"/>
        <v/>
      </c>
      <c r="ER476" s="7" t="str">
        <f t="shared" si="858"/>
        <v/>
      </c>
      <c r="ES476" s="7" t="str">
        <f>IF(AND(ISNUMBER('IP Rules'!R476),'IP Rules'!R476&gt;=0,'IP Rules'!R476&lt;=65535),"GOOD","BAD")</f>
        <v>BAD</v>
      </c>
      <c r="ET476" s="7" t="str">
        <f>IF(OR(AND(ISNUMBER('IP Rules'!T476),'IP Rules'!T476&gt;=1,'IP Rules'!T476&lt;=65535,'IP Rules'!R476&lt;'IP Rules'!T476),'IP Rules'!T476=""),"GOOD","BAD")</f>
        <v>GOOD</v>
      </c>
      <c r="EU476" s="9" t="str">
        <f t="shared" si="859"/>
        <v/>
      </c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</row>
    <row r="477" spans="1:211" ht="15.75" thickBot="1">
      <c r="A477" s="2"/>
      <c r="B477" s="6">
        <f t="shared" si="949"/>
        <v>467</v>
      </c>
      <c r="C477" s="2"/>
      <c r="D477" s="48" t="str">
        <f>IF(ISBLANK('IP Rules'!H477),"",'IP Rules'!H477)</f>
        <v/>
      </c>
      <c r="E477" s="52" t="str">
        <f t="shared" si="865"/>
        <v/>
      </c>
      <c r="F477" s="52" t="str">
        <f t="shared" si="866"/>
        <v/>
      </c>
      <c r="G477" s="52" t="str">
        <f t="shared" si="867"/>
        <v/>
      </c>
      <c r="H477" s="52" t="str">
        <f t="shared" si="868"/>
        <v/>
      </c>
      <c r="I477" s="52" t="str">
        <f t="shared" si="869"/>
        <v/>
      </c>
      <c r="J477" s="52" t="str">
        <f t="shared" si="870"/>
        <v/>
      </c>
      <c r="K477" s="52" t="str">
        <f t="shared" si="871"/>
        <v/>
      </c>
      <c r="L477" s="52" t="str">
        <f t="shared" si="872"/>
        <v/>
      </c>
      <c r="M477" s="2"/>
      <c r="N477" s="52" t="str">
        <f t="shared" si="873"/>
        <v/>
      </c>
      <c r="O477" s="2"/>
      <c r="P477" s="103" t="str">
        <f>IF(UPPER('IP Rules'!H477)="ANY","",IF(LEN(TRIM('IP Rules'!J477))=0,"",'IP Rules'!J477))</f>
        <v/>
      </c>
      <c r="Q477" s="7" t="str">
        <f t="shared" si="874"/>
        <v/>
      </c>
      <c r="R477" s="109" t="str">
        <f t="shared" si="875"/>
        <v>MISSING</v>
      </c>
      <c r="S477" s="109" t="str">
        <f t="shared" si="876"/>
        <v>MISSING</v>
      </c>
      <c r="T477" s="109" t="str">
        <f t="shared" si="877"/>
        <v>MISSING</v>
      </c>
      <c r="U477" s="110" t="str">
        <f t="shared" si="878"/>
        <v>ERROR</v>
      </c>
      <c r="V477" s="111" t="str">
        <f t="shared" si="879"/>
        <v>ERROR</v>
      </c>
      <c r="W477" s="111" t="str">
        <f t="shared" si="880"/>
        <v>ERROR</v>
      </c>
      <c r="X477" s="111" t="str">
        <f t="shared" si="881"/>
        <v>ERROR</v>
      </c>
      <c r="Y477" s="109" t="str">
        <f t="shared" si="882"/>
        <v>ERROR</v>
      </c>
      <c r="Z477" s="110" t="str">
        <f t="shared" si="883"/>
        <v>ERROR</v>
      </c>
      <c r="AA477" s="109" t="str">
        <f t="shared" si="884"/>
        <v>ERROR</v>
      </c>
      <c r="AB477" s="109" t="str">
        <f t="shared" si="885"/>
        <v>ERROR</v>
      </c>
      <c r="AC477" s="109" t="str">
        <f t="shared" si="886"/>
        <v>ERROR</v>
      </c>
      <c r="AD477" s="109" t="str">
        <f t="shared" si="887"/>
        <v>ERROR</v>
      </c>
      <c r="AE477" s="110" t="str">
        <f t="shared" si="888"/>
        <v>ERROR</v>
      </c>
      <c r="AF477" s="7" t="str">
        <f t="shared" si="889"/>
        <v/>
      </c>
      <c r="AG477" s="104" t="str">
        <f t="shared" si="890"/>
        <v/>
      </c>
      <c r="AH477" s="104" t="str">
        <f t="shared" si="891"/>
        <v/>
      </c>
      <c r="AI477" s="104" t="str">
        <f t="shared" si="892"/>
        <v/>
      </c>
      <c r="AJ477" s="114" t="str">
        <f>IF(AND(Q477&lt;&gt;"ERROR",UPPER('IP Rules'!D477)="GLOBAL",UPPER(N477)="ANY"),"All_IPs","")</f>
        <v/>
      </c>
      <c r="AK477" s="114" t="str">
        <f>IF(AND(Q477&lt;&gt;"ERROR",UPPER('IP Rules'!D477)="NATIONAL",UPPER(N477)="ANY"),"GRP_ALL_CNSP_SUBNETS","")</f>
        <v/>
      </c>
      <c r="AL477" s="104" t="str">
        <f>IF(LEN(TRIM(D477))=0,"",IF(AND(Q477&lt;&gt;"ERROR",UPPER('IP Rules'!H477)&lt;&gt;"ANY"),AI477&amp;N477&amp;"_"&amp;AG477,""))</f>
        <v/>
      </c>
      <c r="AM477" s="109" t="str">
        <f t="shared" si="893"/>
        <v>FAILED CHECKS</v>
      </c>
      <c r="AN477" s="2"/>
      <c r="AO477" s="62" t="str">
        <f t="shared" si="860"/>
        <v/>
      </c>
      <c r="AP477" s="26"/>
      <c r="AQ477" s="62" t="str">
        <f t="shared" si="894"/>
        <v/>
      </c>
      <c r="AR477" s="26"/>
      <c r="AS477" s="6">
        <f>'IP Rules'!F477</f>
        <v>0</v>
      </c>
      <c r="AT477" s="2"/>
      <c r="AU477" s="6">
        <f t="shared" si="895"/>
        <v>467</v>
      </c>
      <c r="AV477" s="2"/>
      <c r="AW477" s="46" t="str">
        <f>IF(ISBLANK('IP Rules'!L477),"",'IP Rules'!L477)</f>
        <v/>
      </c>
      <c r="AX477" s="2"/>
      <c r="AY477" s="52" t="str">
        <f t="shared" si="896"/>
        <v/>
      </c>
      <c r="AZ477" s="52" t="str">
        <f t="shared" si="897"/>
        <v/>
      </c>
      <c r="BA477" s="52" t="str">
        <f t="shared" si="898"/>
        <v/>
      </c>
      <c r="BB477" s="52" t="str">
        <f t="shared" si="899"/>
        <v/>
      </c>
      <c r="BC477" s="52" t="str">
        <f t="shared" si="900"/>
        <v/>
      </c>
      <c r="BD477" s="52" t="str">
        <f t="shared" si="901"/>
        <v/>
      </c>
      <c r="BE477" s="52" t="str">
        <f t="shared" si="902"/>
        <v/>
      </c>
      <c r="BF477" s="52" t="str">
        <f t="shared" si="903"/>
        <v/>
      </c>
      <c r="BG477" s="52" t="str">
        <f t="shared" si="904"/>
        <v/>
      </c>
      <c r="BH477" s="2"/>
      <c r="BI477" s="103" t="str">
        <f>IF(ISBLANK('IP Rules'!N477),"",'IP Rules'!N477)</f>
        <v/>
      </c>
      <c r="BJ477" s="110" t="str">
        <f t="shared" ref="BJ477:BJ510" si="953">IF(LEN(TRIM(AW477))=0,"",IF(AND(LEN(BG477)-LEN(SUBSTITUTE(BG477,".",""))&lt;&gt;3,LEN(TRIM(BG477))&lt;&gt;0),"ERROR","OK"))</f>
        <v/>
      </c>
      <c r="BK477" s="109" t="str">
        <f t="shared" ref="BK477:BK510" si="954">IFERROR(FIND(".", BG477,1),"MISSING")</f>
        <v>MISSING</v>
      </c>
      <c r="BL477" s="109" t="str">
        <f t="shared" ref="BL477:BL510" si="955">IFERROR(FIND(".", BG477,BK477+1),"MISSING")</f>
        <v>MISSING</v>
      </c>
      <c r="BM477" s="109" t="str">
        <f t="shared" ref="BM477:BM510" si="956">IFERROR(FIND(".", BG477,BL477+1),"MISSING")</f>
        <v>MISSING</v>
      </c>
      <c r="BN477" s="110" t="str">
        <f t="shared" ref="BN477:BN510" si="957">IF(AND(ISNUMBER(BK477),ISNUMBER(BL477),ISNUMBER(BM477)),"OK","ERROR")</f>
        <v>ERROR</v>
      </c>
      <c r="BO477" s="111" t="str">
        <f t="shared" ref="BO477:BO510" si="958">IF(BN477="OK",MID(BG477,1,BK477-1),"ERROR")</f>
        <v>ERROR</v>
      </c>
      <c r="BP477" s="111" t="str">
        <f t="shared" ref="BP477:BP510" si="959">IF(BN477="OK",MID(BG477,BK477+1,BL477-BK477-1),"ERROR")</f>
        <v>ERROR</v>
      </c>
      <c r="BQ477" s="111" t="str">
        <f t="shared" ref="BQ477:BQ510" si="960">IF(BN477="OK",MID(BG477,BL477+1,BM477-BL477-1),"ERROR")</f>
        <v>ERROR</v>
      </c>
      <c r="BR477" s="109" t="str">
        <f t="shared" ref="BR477:BR510" si="961">IF(BN477="OK",MID(BG477,BM477+1,LEN(BG477)-BM477),"ERROR")</f>
        <v>ERROR</v>
      </c>
      <c r="BS477" s="110" t="str">
        <f t="shared" ref="BS477:BS510" si="962">IF(AND(ISNUMBER(VALUE(BO477)),ISNUMBER(VALUE(BP477)),ISNUMBER(VALUE(BQ477)),ISNUMBER(VALUE(BR477))),"OK","ERROR")</f>
        <v>ERROR</v>
      </c>
      <c r="BT477" s="109" t="str">
        <f t="shared" si="905"/>
        <v>ERROR</v>
      </c>
      <c r="BU477" s="109" t="str">
        <f t="shared" si="906"/>
        <v>ERROR</v>
      </c>
      <c r="BV477" s="109" t="str">
        <f t="shared" si="907"/>
        <v>ERROR</v>
      </c>
      <c r="BW477" s="109" t="str">
        <f t="shared" si="908"/>
        <v>ERROR</v>
      </c>
      <c r="BX477" s="110" t="str">
        <f t="shared" ref="BX477:BX510" si="963">IF(IFERROR(BT477&amp;BU477&amp;BV477&amp;BW477,"ERROR")="OKOKOKOK","OK","ERROR")</f>
        <v>ERROR</v>
      </c>
      <c r="BY477" s="110" t="str">
        <f t="shared" si="951"/>
        <v/>
      </c>
      <c r="BZ477" s="117" t="str">
        <f t="shared" si="909"/>
        <v>OK</v>
      </c>
      <c r="CA477" s="104" t="str">
        <f t="shared" ref="CA477:CA510" si="964">IF(UPPER(BG477)="ANY","",IF(AND(BJ477="OK",LEN(TRIM(BI477))=0),32,BI477))</f>
        <v/>
      </c>
      <c r="CB477" s="104" t="str">
        <f t="shared" ref="CB477:CB510" si="965">IF(OR(LEN(TRIM(AW477))=0,BJ477="ERROR",UPPER(BG477)="ANY"),"",IF(UPPER(BG477)="ANY","",IF(VALUE(CA477)=32,"Host","Netmask")))</f>
        <v/>
      </c>
      <c r="CC477" s="104" t="str">
        <f t="shared" ref="CC477:CC510" si="966">IF(LEN(TRIM(CB477))=0,"",IF(CB477="Host","H-","N-"))</f>
        <v/>
      </c>
      <c r="CD477" s="109" t="str">
        <f t="shared" si="910"/>
        <v>FAILED CHECKS</v>
      </c>
      <c r="CE477" s="22"/>
      <c r="CF477" s="116" t="str">
        <f t="shared" ref="CF477:CF510" si="967">IF(OR(LEN(BG477)&lt;3,LEN(BG477)&gt;253),"ERROR","OK")</f>
        <v>ERROR</v>
      </c>
      <c r="CG477" s="116" t="str">
        <f t="shared" ref="CG477:CG510" si="968">IFERROR(SEARCH(":",BG477),"-")</f>
        <v>-</v>
      </c>
      <c r="CH477" s="116" t="str">
        <f t="shared" ref="CH477:CH510" si="969">IFERROR(SEARCH("\",BG477),"-")</f>
        <v>-</v>
      </c>
      <c r="CI477" s="116" t="str">
        <f t="shared" ref="CI477:CI510" si="970">IFERROR(SEARCH("/",BG477),"-")</f>
        <v>-</v>
      </c>
      <c r="CJ477" s="116">
        <f t="shared" si="911"/>
        <v>0</v>
      </c>
      <c r="CK477" s="116">
        <f t="shared" si="912"/>
        <v>0</v>
      </c>
      <c r="CL477" s="116">
        <f t="shared" si="913"/>
        <v>0</v>
      </c>
      <c r="CM477" s="116">
        <f t="shared" si="914"/>
        <v>0</v>
      </c>
      <c r="CN477" s="116">
        <f t="shared" si="915"/>
        <v>0</v>
      </c>
      <c r="CO477" s="116">
        <f t="shared" si="916"/>
        <v>0</v>
      </c>
      <c r="CP477" s="116">
        <f t="shared" si="917"/>
        <v>0</v>
      </c>
      <c r="CQ477" s="116">
        <f t="shared" si="918"/>
        <v>0</v>
      </c>
      <c r="CR477" s="116">
        <f t="shared" si="919"/>
        <v>0</v>
      </c>
      <c r="CS477" s="116">
        <f t="shared" si="920"/>
        <v>0</v>
      </c>
      <c r="CT477" s="116">
        <f t="shared" si="921"/>
        <v>0</v>
      </c>
      <c r="CU477" s="116">
        <f t="shared" si="922"/>
        <v>0</v>
      </c>
      <c r="CV477" s="116">
        <f t="shared" si="923"/>
        <v>0</v>
      </c>
      <c r="CW477" s="116">
        <f t="shared" si="924"/>
        <v>0</v>
      </c>
      <c r="CX477" s="116">
        <f t="shared" si="925"/>
        <v>0</v>
      </c>
      <c r="CY477" s="116">
        <f t="shared" si="926"/>
        <v>0</v>
      </c>
      <c r="CZ477" s="116">
        <f t="shared" si="927"/>
        <v>0</v>
      </c>
      <c r="DA477" s="116">
        <f t="shared" si="928"/>
        <v>0</v>
      </c>
      <c r="DB477" s="116">
        <f t="shared" si="929"/>
        <v>0</v>
      </c>
      <c r="DC477" s="116">
        <f t="shared" si="930"/>
        <v>0</v>
      </c>
      <c r="DD477" s="116">
        <f t="shared" si="931"/>
        <v>0</v>
      </c>
      <c r="DE477" s="116">
        <f t="shared" si="932"/>
        <v>0</v>
      </c>
      <c r="DF477" s="116">
        <f t="shared" si="933"/>
        <v>0</v>
      </c>
      <c r="DG477" s="116">
        <f t="shared" si="934"/>
        <v>0</v>
      </c>
      <c r="DH477" s="116">
        <f t="shared" si="935"/>
        <v>0</v>
      </c>
      <c r="DI477" s="116">
        <f t="shared" si="936"/>
        <v>0</v>
      </c>
      <c r="DJ477" s="116">
        <f t="shared" si="937"/>
        <v>0</v>
      </c>
      <c r="DK477" s="116">
        <f t="shared" si="938"/>
        <v>0</v>
      </c>
      <c r="DL477" s="116">
        <f t="shared" si="939"/>
        <v>0</v>
      </c>
      <c r="DM477" s="116">
        <f t="shared" si="940"/>
        <v>0</v>
      </c>
      <c r="DN477" s="116">
        <f t="shared" si="941"/>
        <v>0</v>
      </c>
      <c r="DO477" s="116">
        <f t="shared" si="942"/>
        <v>0</v>
      </c>
      <c r="DP477" s="116">
        <f t="shared" si="943"/>
        <v>0</v>
      </c>
      <c r="DQ477" s="116">
        <f t="shared" si="944"/>
        <v>0</v>
      </c>
      <c r="DR477" s="116">
        <f t="shared" si="945"/>
        <v>0</v>
      </c>
      <c r="DS477" s="116">
        <f t="shared" si="946"/>
        <v>0</v>
      </c>
      <c r="DT477" s="116">
        <f t="shared" si="952"/>
        <v>0</v>
      </c>
      <c r="DU477" s="116">
        <f t="shared" si="947"/>
        <v>0</v>
      </c>
      <c r="DV477" s="116">
        <f t="shared" ref="DV477:DV510" si="971">SUM(CJ477:DU477)</f>
        <v>0</v>
      </c>
      <c r="DW477" s="116">
        <f t="shared" ref="DW477:DW510" si="972">LEN(BG477)</f>
        <v>0</v>
      </c>
      <c r="DX477" s="114" t="b">
        <f t="shared" si="861"/>
        <v>0</v>
      </c>
      <c r="DY477" s="116" t="str">
        <f t="shared" si="948"/>
        <v>FAILED CHECKS</v>
      </c>
      <c r="DZ477" s="2"/>
      <c r="EA477" s="105" t="str">
        <f t="shared" si="862"/>
        <v/>
      </c>
      <c r="EB477" s="2"/>
      <c r="EC477" s="105" t="str">
        <f t="shared" si="863"/>
        <v/>
      </c>
      <c r="ED477" s="2"/>
      <c r="EE477" s="105" t="str">
        <f t="shared" si="864"/>
        <v/>
      </c>
      <c r="EF477" s="2"/>
      <c r="EG477" s="6">
        <f t="shared" si="950"/>
        <v>467</v>
      </c>
      <c r="EH477" s="2"/>
      <c r="EI477" s="29" t="str">
        <f>IF(ISBLANK('IP Rules'!P477),"",'IP Rules'!P477)</f>
        <v/>
      </c>
      <c r="EJ477" s="2"/>
      <c r="EK477" s="29" t="str">
        <f>IF(ISBLANK('IP Rules'!R477),"",'IP Rules'!R477)</f>
        <v/>
      </c>
      <c r="EL477" s="2"/>
      <c r="EM477" s="29" t="str">
        <f>IF(ISBLANK('IP Rules'!T477),"",'IP Rules'!T477)</f>
        <v/>
      </c>
      <c r="EN477" s="2"/>
      <c r="EO477" s="7" t="str">
        <f t="shared" si="855"/>
        <v>NO</v>
      </c>
      <c r="EP477" s="7" t="str">
        <f t="shared" si="856"/>
        <v>NO</v>
      </c>
      <c r="EQ477" s="7" t="str">
        <f t="shared" si="857"/>
        <v/>
      </c>
      <c r="ER477" s="7" t="str">
        <f t="shared" si="858"/>
        <v/>
      </c>
      <c r="ES477" s="7" t="str">
        <f>IF(AND(ISNUMBER('IP Rules'!R477),'IP Rules'!R477&gt;=0,'IP Rules'!R477&lt;=65535),"GOOD","BAD")</f>
        <v>BAD</v>
      </c>
      <c r="ET477" s="7" t="str">
        <f>IF(OR(AND(ISNUMBER('IP Rules'!T477),'IP Rules'!T477&gt;=1,'IP Rules'!T477&lt;=65535,'IP Rules'!R477&lt;'IP Rules'!T477),'IP Rules'!T477=""),"GOOD","BAD")</f>
        <v>GOOD</v>
      </c>
      <c r="EU477" s="9" t="str">
        <f t="shared" si="859"/>
        <v/>
      </c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</row>
    <row r="478" spans="1:211" ht="15.75" thickBot="1">
      <c r="A478" s="2"/>
      <c r="B478" s="6">
        <f t="shared" si="949"/>
        <v>468</v>
      </c>
      <c r="C478" s="2"/>
      <c r="D478" s="48" t="str">
        <f>IF(ISBLANK('IP Rules'!H478),"",'IP Rules'!H478)</f>
        <v/>
      </c>
      <c r="E478" s="52" t="str">
        <f t="shared" si="865"/>
        <v/>
      </c>
      <c r="F478" s="52" t="str">
        <f t="shared" si="866"/>
        <v/>
      </c>
      <c r="G478" s="52" t="str">
        <f t="shared" si="867"/>
        <v/>
      </c>
      <c r="H478" s="52" t="str">
        <f t="shared" si="868"/>
        <v/>
      </c>
      <c r="I478" s="52" t="str">
        <f t="shared" si="869"/>
        <v/>
      </c>
      <c r="J478" s="52" t="str">
        <f t="shared" si="870"/>
        <v/>
      </c>
      <c r="K478" s="52" t="str">
        <f t="shared" si="871"/>
        <v/>
      </c>
      <c r="L478" s="52" t="str">
        <f t="shared" si="872"/>
        <v/>
      </c>
      <c r="M478" s="2"/>
      <c r="N478" s="52" t="str">
        <f t="shared" si="873"/>
        <v/>
      </c>
      <c r="O478" s="2"/>
      <c r="P478" s="103" t="str">
        <f>IF(UPPER('IP Rules'!H478)="ANY","",IF(LEN(TRIM('IP Rules'!J478))=0,"",'IP Rules'!J478))</f>
        <v/>
      </c>
      <c r="Q478" s="7" t="str">
        <f t="shared" si="874"/>
        <v/>
      </c>
      <c r="R478" s="109" t="str">
        <f t="shared" si="875"/>
        <v>MISSING</v>
      </c>
      <c r="S478" s="109" t="str">
        <f t="shared" si="876"/>
        <v>MISSING</v>
      </c>
      <c r="T478" s="109" t="str">
        <f t="shared" si="877"/>
        <v>MISSING</v>
      </c>
      <c r="U478" s="110" t="str">
        <f t="shared" si="878"/>
        <v>ERROR</v>
      </c>
      <c r="V478" s="111" t="str">
        <f t="shared" si="879"/>
        <v>ERROR</v>
      </c>
      <c r="W478" s="111" t="str">
        <f t="shared" si="880"/>
        <v>ERROR</v>
      </c>
      <c r="X478" s="111" t="str">
        <f t="shared" si="881"/>
        <v>ERROR</v>
      </c>
      <c r="Y478" s="109" t="str">
        <f t="shared" si="882"/>
        <v>ERROR</v>
      </c>
      <c r="Z478" s="110" t="str">
        <f t="shared" si="883"/>
        <v>ERROR</v>
      </c>
      <c r="AA478" s="109" t="str">
        <f t="shared" si="884"/>
        <v>ERROR</v>
      </c>
      <c r="AB478" s="109" t="str">
        <f t="shared" si="885"/>
        <v>ERROR</v>
      </c>
      <c r="AC478" s="109" t="str">
        <f t="shared" si="886"/>
        <v>ERROR</v>
      </c>
      <c r="AD478" s="109" t="str">
        <f t="shared" si="887"/>
        <v>ERROR</v>
      </c>
      <c r="AE478" s="110" t="str">
        <f t="shared" si="888"/>
        <v>ERROR</v>
      </c>
      <c r="AF478" s="7" t="str">
        <f t="shared" si="889"/>
        <v/>
      </c>
      <c r="AG478" s="104" t="str">
        <f t="shared" si="890"/>
        <v/>
      </c>
      <c r="AH478" s="104" t="str">
        <f t="shared" si="891"/>
        <v/>
      </c>
      <c r="AI478" s="104" t="str">
        <f t="shared" si="892"/>
        <v/>
      </c>
      <c r="AJ478" s="114" t="str">
        <f>IF(AND(Q478&lt;&gt;"ERROR",UPPER('IP Rules'!D478)="GLOBAL",UPPER(N478)="ANY"),"All_IPs","")</f>
        <v/>
      </c>
      <c r="AK478" s="114" t="str">
        <f>IF(AND(Q478&lt;&gt;"ERROR",UPPER('IP Rules'!D478)="NATIONAL",UPPER(N478)="ANY"),"GRP_ALL_CNSP_SUBNETS","")</f>
        <v/>
      </c>
      <c r="AL478" s="104" t="str">
        <f>IF(LEN(TRIM(D478))=0,"",IF(AND(Q478&lt;&gt;"ERROR",UPPER('IP Rules'!H478)&lt;&gt;"ANY"),AI478&amp;N478&amp;"_"&amp;AG478,""))</f>
        <v/>
      </c>
      <c r="AM478" s="109" t="str">
        <f t="shared" si="893"/>
        <v>FAILED CHECKS</v>
      </c>
      <c r="AN478" s="2"/>
      <c r="AO478" s="62" t="str">
        <f t="shared" si="860"/>
        <v/>
      </c>
      <c r="AP478" s="26"/>
      <c r="AQ478" s="62" t="str">
        <f t="shared" si="894"/>
        <v/>
      </c>
      <c r="AR478" s="26"/>
      <c r="AS478" s="6">
        <f>'IP Rules'!F478</f>
        <v>0</v>
      </c>
      <c r="AT478" s="2"/>
      <c r="AU478" s="6">
        <f t="shared" si="895"/>
        <v>468</v>
      </c>
      <c r="AV478" s="2"/>
      <c r="AW478" s="46" t="str">
        <f>IF(ISBLANK('IP Rules'!L478),"",'IP Rules'!L478)</f>
        <v/>
      </c>
      <c r="AX478" s="2"/>
      <c r="AY478" s="52" t="str">
        <f t="shared" si="896"/>
        <v/>
      </c>
      <c r="AZ478" s="52" t="str">
        <f t="shared" si="897"/>
        <v/>
      </c>
      <c r="BA478" s="52" t="str">
        <f t="shared" si="898"/>
        <v/>
      </c>
      <c r="BB478" s="52" t="str">
        <f t="shared" si="899"/>
        <v/>
      </c>
      <c r="BC478" s="52" t="str">
        <f t="shared" si="900"/>
        <v/>
      </c>
      <c r="BD478" s="52" t="str">
        <f t="shared" si="901"/>
        <v/>
      </c>
      <c r="BE478" s="52" t="str">
        <f t="shared" si="902"/>
        <v/>
      </c>
      <c r="BF478" s="52" t="str">
        <f t="shared" si="903"/>
        <v/>
      </c>
      <c r="BG478" s="52" t="str">
        <f t="shared" si="904"/>
        <v/>
      </c>
      <c r="BH478" s="2"/>
      <c r="BI478" s="103" t="str">
        <f>IF(ISBLANK('IP Rules'!N478),"",'IP Rules'!N478)</f>
        <v/>
      </c>
      <c r="BJ478" s="110" t="str">
        <f t="shared" si="953"/>
        <v/>
      </c>
      <c r="BK478" s="109" t="str">
        <f t="shared" si="954"/>
        <v>MISSING</v>
      </c>
      <c r="BL478" s="109" t="str">
        <f t="shared" si="955"/>
        <v>MISSING</v>
      </c>
      <c r="BM478" s="109" t="str">
        <f t="shared" si="956"/>
        <v>MISSING</v>
      </c>
      <c r="BN478" s="110" t="str">
        <f t="shared" si="957"/>
        <v>ERROR</v>
      </c>
      <c r="BO478" s="111" t="str">
        <f t="shared" si="958"/>
        <v>ERROR</v>
      </c>
      <c r="BP478" s="111" t="str">
        <f t="shared" si="959"/>
        <v>ERROR</v>
      </c>
      <c r="BQ478" s="111" t="str">
        <f t="shared" si="960"/>
        <v>ERROR</v>
      </c>
      <c r="BR478" s="109" t="str">
        <f t="shared" si="961"/>
        <v>ERROR</v>
      </c>
      <c r="BS478" s="110" t="str">
        <f t="shared" si="962"/>
        <v>ERROR</v>
      </c>
      <c r="BT478" s="109" t="str">
        <f t="shared" si="905"/>
        <v>ERROR</v>
      </c>
      <c r="BU478" s="109" t="str">
        <f t="shared" si="906"/>
        <v>ERROR</v>
      </c>
      <c r="BV478" s="109" t="str">
        <f t="shared" si="907"/>
        <v>ERROR</v>
      </c>
      <c r="BW478" s="109" t="str">
        <f t="shared" si="908"/>
        <v>ERROR</v>
      </c>
      <c r="BX478" s="110" t="str">
        <f t="shared" si="963"/>
        <v>ERROR</v>
      </c>
      <c r="BY478" s="110" t="str">
        <f t="shared" si="951"/>
        <v/>
      </c>
      <c r="BZ478" s="117" t="str">
        <f t="shared" si="909"/>
        <v>OK</v>
      </c>
      <c r="CA478" s="104" t="str">
        <f t="shared" si="964"/>
        <v/>
      </c>
      <c r="CB478" s="104" t="str">
        <f t="shared" si="965"/>
        <v/>
      </c>
      <c r="CC478" s="104" t="str">
        <f t="shared" si="966"/>
        <v/>
      </c>
      <c r="CD478" s="109" t="str">
        <f t="shared" si="910"/>
        <v>FAILED CHECKS</v>
      </c>
      <c r="CE478" s="22"/>
      <c r="CF478" s="116" t="str">
        <f t="shared" si="967"/>
        <v>ERROR</v>
      </c>
      <c r="CG478" s="116" t="str">
        <f t="shared" si="968"/>
        <v>-</v>
      </c>
      <c r="CH478" s="116" t="str">
        <f t="shared" si="969"/>
        <v>-</v>
      </c>
      <c r="CI478" s="116" t="str">
        <f t="shared" si="970"/>
        <v>-</v>
      </c>
      <c r="CJ478" s="116">
        <f t="shared" si="911"/>
        <v>0</v>
      </c>
      <c r="CK478" s="116">
        <f t="shared" si="912"/>
        <v>0</v>
      </c>
      <c r="CL478" s="116">
        <f t="shared" si="913"/>
        <v>0</v>
      </c>
      <c r="CM478" s="116">
        <f t="shared" si="914"/>
        <v>0</v>
      </c>
      <c r="CN478" s="116">
        <f t="shared" si="915"/>
        <v>0</v>
      </c>
      <c r="CO478" s="116">
        <f t="shared" si="916"/>
        <v>0</v>
      </c>
      <c r="CP478" s="116">
        <f t="shared" si="917"/>
        <v>0</v>
      </c>
      <c r="CQ478" s="116">
        <f t="shared" si="918"/>
        <v>0</v>
      </c>
      <c r="CR478" s="116">
        <f t="shared" si="919"/>
        <v>0</v>
      </c>
      <c r="CS478" s="116">
        <f t="shared" si="920"/>
        <v>0</v>
      </c>
      <c r="CT478" s="116">
        <f t="shared" si="921"/>
        <v>0</v>
      </c>
      <c r="CU478" s="116">
        <f t="shared" si="922"/>
        <v>0</v>
      </c>
      <c r="CV478" s="116">
        <f t="shared" si="923"/>
        <v>0</v>
      </c>
      <c r="CW478" s="116">
        <f t="shared" si="924"/>
        <v>0</v>
      </c>
      <c r="CX478" s="116">
        <f t="shared" si="925"/>
        <v>0</v>
      </c>
      <c r="CY478" s="116">
        <f t="shared" si="926"/>
        <v>0</v>
      </c>
      <c r="CZ478" s="116">
        <f t="shared" si="927"/>
        <v>0</v>
      </c>
      <c r="DA478" s="116">
        <f t="shared" si="928"/>
        <v>0</v>
      </c>
      <c r="DB478" s="116">
        <f t="shared" si="929"/>
        <v>0</v>
      </c>
      <c r="DC478" s="116">
        <f t="shared" si="930"/>
        <v>0</v>
      </c>
      <c r="DD478" s="116">
        <f t="shared" si="931"/>
        <v>0</v>
      </c>
      <c r="DE478" s="116">
        <f t="shared" si="932"/>
        <v>0</v>
      </c>
      <c r="DF478" s="116">
        <f t="shared" si="933"/>
        <v>0</v>
      </c>
      <c r="DG478" s="116">
        <f t="shared" si="934"/>
        <v>0</v>
      </c>
      <c r="DH478" s="116">
        <f t="shared" si="935"/>
        <v>0</v>
      </c>
      <c r="DI478" s="116">
        <f t="shared" si="936"/>
        <v>0</v>
      </c>
      <c r="DJ478" s="116">
        <f t="shared" si="937"/>
        <v>0</v>
      </c>
      <c r="DK478" s="116">
        <f t="shared" si="938"/>
        <v>0</v>
      </c>
      <c r="DL478" s="116">
        <f t="shared" si="939"/>
        <v>0</v>
      </c>
      <c r="DM478" s="116">
        <f t="shared" si="940"/>
        <v>0</v>
      </c>
      <c r="DN478" s="116">
        <f t="shared" si="941"/>
        <v>0</v>
      </c>
      <c r="DO478" s="116">
        <f t="shared" si="942"/>
        <v>0</v>
      </c>
      <c r="DP478" s="116">
        <f t="shared" si="943"/>
        <v>0</v>
      </c>
      <c r="DQ478" s="116">
        <f t="shared" si="944"/>
        <v>0</v>
      </c>
      <c r="DR478" s="116">
        <f t="shared" si="945"/>
        <v>0</v>
      </c>
      <c r="DS478" s="116">
        <f t="shared" si="946"/>
        <v>0</v>
      </c>
      <c r="DT478" s="116">
        <f t="shared" si="952"/>
        <v>0</v>
      </c>
      <c r="DU478" s="116">
        <f t="shared" si="947"/>
        <v>0</v>
      </c>
      <c r="DV478" s="116">
        <f t="shared" si="971"/>
        <v>0</v>
      </c>
      <c r="DW478" s="116">
        <f t="shared" si="972"/>
        <v>0</v>
      </c>
      <c r="DX478" s="114" t="b">
        <f t="shared" si="861"/>
        <v>0</v>
      </c>
      <c r="DY478" s="116" t="str">
        <f t="shared" si="948"/>
        <v>FAILED CHECKS</v>
      </c>
      <c r="DZ478" s="2"/>
      <c r="EA478" s="105" t="str">
        <f t="shared" si="862"/>
        <v/>
      </c>
      <c r="EB478" s="2"/>
      <c r="EC478" s="105" t="str">
        <f t="shared" si="863"/>
        <v/>
      </c>
      <c r="ED478" s="2"/>
      <c r="EE478" s="105" t="str">
        <f t="shared" si="864"/>
        <v/>
      </c>
      <c r="EF478" s="2"/>
      <c r="EG478" s="6">
        <f t="shared" si="950"/>
        <v>468</v>
      </c>
      <c r="EH478" s="2"/>
      <c r="EI478" s="29" t="str">
        <f>IF(ISBLANK('IP Rules'!P478),"",'IP Rules'!P478)</f>
        <v/>
      </c>
      <c r="EJ478" s="2"/>
      <c r="EK478" s="29" t="str">
        <f>IF(ISBLANK('IP Rules'!R478),"",'IP Rules'!R478)</f>
        <v/>
      </c>
      <c r="EL478" s="2"/>
      <c r="EM478" s="29" t="str">
        <f>IF(ISBLANK('IP Rules'!T478),"",'IP Rules'!T478)</f>
        <v/>
      </c>
      <c r="EN478" s="2"/>
      <c r="EO478" s="7" t="str">
        <f t="shared" si="855"/>
        <v>NO</v>
      </c>
      <c r="EP478" s="7" t="str">
        <f t="shared" si="856"/>
        <v>NO</v>
      </c>
      <c r="EQ478" s="7" t="str">
        <f t="shared" si="857"/>
        <v/>
      </c>
      <c r="ER478" s="7" t="str">
        <f t="shared" si="858"/>
        <v/>
      </c>
      <c r="ES478" s="7" t="str">
        <f>IF(AND(ISNUMBER('IP Rules'!R478),'IP Rules'!R478&gt;=0,'IP Rules'!R478&lt;=65535),"GOOD","BAD")</f>
        <v>BAD</v>
      </c>
      <c r="ET478" s="7" t="str">
        <f>IF(OR(AND(ISNUMBER('IP Rules'!T478),'IP Rules'!T478&gt;=1,'IP Rules'!T478&lt;=65535,'IP Rules'!R478&lt;'IP Rules'!T478),'IP Rules'!T478=""),"GOOD","BAD")</f>
        <v>GOOD</v>
      </c>
      <c r="EU478" s="9" t="str">
        <f t="shared" si="859"/>
        <v/>
      </c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</row>
    <row r="479" spans="1:211" ht="15.75" thickBot="1">
      <c r="A479" s="2"/>
      <c r="B479" s="6">
        <f t="shared" si="949"/>
        <v>469</v>
      </c>
      <c r="C479" s="2"/>
      <c r="D479" s="48" t="str">
        <f>IF(ISBLANK('IP Rules'!H479),"",'IP Rules'!H479)</f>
        <v/>
      </c>
      <c r="E479" s="52" t="str">
        <f t="shared" si="865"/>
        <v/>
      </c>
      <c r="F479" s="52" t="str">
        <f t="shared" si="866"/>
        <v/>
      </c>
      <c r="G479" s="52" t="str">
        <f t="shared" si="867"/>
        <v/>
      </c>
      <c r="H479" s="52" t="str">
        <f t="shared" si="868"/>
        <v/>
      </c>
      <c r="I479" s="52" t="str">
        <f t="shared" si="869"/>
        <v/>
      </c>
      <c r="J479" s="52" t="str">
        <f t="shared" si="870"/>
        <v/>
      </c>
      <c r="K479" s="52" t="str">
        <f t="shared" si="871"/>
        <v/>
      </c>
      <c r="L479" s="52" t="str">
        <f t="shared" si="872"/>
        <v/>
      </c>
      <c r="M479" s="2"/>
      <c r="N479" s="52" t="str">
        <f t="shared" si="873"/>
        <v/>
      </c>
      <c r="O479" s="2"/>
      <c r="P479" s="103" t="str">
        <f>IF(UPPER('IP Rules'!H479)="ANY","",IF(LEN(TRIM('IP Rules'!J479))=0,"",'IP Rules'!J479))</f>
        <v/>
      </c>
      <c r="Q479" s="7" t="str">
        <f t="shared" si="874"/>
        <v/>
      </c>
      <c r="R479" s="109" t="str">
        <f t="shared" si="875"/>
        <v>MISSING</v>
      </c>
      <c r="S479" s="109" t="str">
        <f t="shared" si="876"/>
        <v>MISSING</v>
      </c>
      <c r="T479" s="109" t="str">
        <f t="shared" si="877"/>
        <v>MISSING</v>
      </c>
      <c r="U479" s="110" t="str">
        <f t="shared" si="878"/>
        <v>ERROR</v>
      </c>
      <c r="V479" s="111" t="str">
        <f t="shared" si="879"/>
        <v>ERROR</v>
      </c>
      <c r="W479" s="111" t="str">
        <f t="shared" si="880"/>
        <v>ERROR</v>
      </c>
      <c r="X479" s="111" t="str">
        <f t="shared" si="881"/>
        <v>ERROR</v>
      </c>
      <c r="Y479" s="109" t="str">
        <f t="shared" si="882"/>
        <v>ERROR</v>
      </c>
      <c r="Z479" s="110" t="str">
        <f t="shared" si="883"/>
        <v>ERROR</v>
      </c>
      <c r="AA479" s="109" t="str">
        <f t="shared" si="884"/>
        <v>ERROR</v>
      </c>
      <c r="AB479" s="109" t="str">
        <f t="shared" si="885"/>
        <v>ERROR</v>
      </c>
      <c r="AC479" s="109" t="str">
        <f t="shared" si="886"/>
        <v>ERROR</v>
      </c>
      <c r="AD479" s="109" t="str">
        <f t="shared" si="887"/>
        <v>ERROR</v>
      </c>
      <c r="AE479" s="110" t="str">
        <f t="shared" si="888"/>
        <v>ERROR</v>
      </c>
      <c r="AF479" s="7" t="str">
        <f t="shared" si="889"/>
        <v/>
      </c>
      <c r="AG479" s="104" t="str">
        <f t="shared" si="890"/>
        <v/>
      </c>
      <c r="AH479" s="104" t="str">
        <f t="shared" si="891"/>
        <v/>
      </c>
      <c r="AI479" s="104" t="str">
        <f t="shared" si="892"/>
        <v/>
      </c>
      <c r="AJ479" s="114" t="str">
        <f>IF(AND(Q479&lt;&gt;"ERROR",UPPER('IP Rules'!D479)="GLOBAL",UPPER(N479)="ANY"),"All_IPs","")</f>
        <v/>
      </c>
      <c r="AK479" s="114" t="str">
        <f>IF(AND(Q479&lt;&gt;"ERROR",UPPER('IP Rules'!D479)="NATIONAL",UPPER(N479)="ANY"),"GRP_ALL_CNSP_SUBNETS","")</f>
        <v/>
      </c>
      <c r="AL479" s="104" t="str">
        <f>IF(LEN(TRIM(D479))=0,"",IF(AND(Q479&lt;&gt;"ERROR",UPPER('IP Rules'!H479)&lt;&gt;"ANY"),AI479&amp;N479&amp;"_"&amp;AG479,""))</f>
        <v/>
      </c>
      <c r="AM479" s="109" t="str">
        <f t="shared" si="893"/>
        <v>FAILED CHECKS</v>
      </c>
      <c r="AN479" s="2"/>
      <c r="AO479" s="62" t="str">
        <f t="shared" si="860"/>
        <v/>
      </c>
      <c r="AP479" s="26"/>
      <c r="AQ479" s="62" t="str">
        <f t="shared" si="894"/>
        <v/>
      </c>
      <c r="AR479" s="26"/>
      <c r="AS479" s="6">
        <f>'IP Rules'!F479</f>
        <v>0</v>
      </c>
      <c r="AT479" s="2"/>
      <c r="AU479" s="6">
        <f t="shared" si="895"/>
        <v>469</v>
      </c>
      <c r="AV479" s="2"/>
      <c r="AW479" s="46" t="str">
        <f>IF(ISBLANK('IP Rules'!L479),"",'IP Rules'!L479)</f>
        <v/>
      </c>
      <c r="AX479" s="2"/>
      <c r="AY479" s="52" t="str">
        <f t="shared" si="896"/>
        <v/>
      </c>
      <c r="AZ479" s="52" t="str">
        <f t="shared" si="897"/>
        <v/>
      </c>
      <c r="BA479" s="52" t="str">
        <f t="shared" si="898"/>
        <v/>
      </c>
      <c r="BB479" s="52" t="str">
        <f t="shared" si="899"/>
        <v/>
      </c>
      <c r="BC479" s="52" t="str">
        <f t="shared" si="900"/>
        <v/>
      </c>
      <c r="BD479" s="52" t="str">
        <f t="shared" si="901"/>
        <v/>
      </c>
      <c r="BE479" s="52" t="str">
        <f t="shared" si="902"/>
        <v/>
      </c>
      <c r="BF479" s="52" t="str">
        <f t="shared" si="903"/>
        <v/>
      </c>
      <c r="BG479" s="52" t="str">
        <f t="shared" si="904"/>
        <v/>
      </c>
      <c r="BH479" s="2"/>
      <c r="BI479" s="103" t="str">
        <f>IF(ISBLANK('IP Rules'!N479),"",'IP Rules'!N479)</f>
        <v/>
      </c>
      <c r="BJ479" s="110" t="str">
        <f t="shared" si="953"/>
        <v/>
      </c>
      <c r="BK479" s="109" t="str">
        <f t="shared" si="954"/>
        <v>MISSING</v>
      </c>
      <c r="BL479" s="109" t="str">
        <f t="shared" si="955"/>
        <v>MISSING</v>
      </c>
      <c r="BM479" s="109" t="str">
        <f t="shared" si="956"/>
        <v>MISSING</v>
      </c>
      <c r="BN479" s="110" t="str">
        <f t="shared" si="957"/>
        <v>ERROR</v>
      </c>
      <c r="BO479" s="111" t="str">
        <f t="shared" si="958"/>
        <v>ERROR</v>
      </c>
      <c r="BP479" s="111" t="str">
        <f t="shared" si="959"/>
        <v>ERROR</v>
      </c>
      <c r="BQ479" s="111" t="str">
        <f t="shared" si="960"/>
        <v>ERROR</v>
      </c>
      <c r="BR479" s="109" t="str">
        <f t="shared" si="961"/>
        <v>ERROR</v>
      </c>
      <c r="BS479" s="110" t="str">
        <f t="shared" si="962"/>
        <v>ERROR</v>
      </c>
      <c r="BT479" s="109" t="str">
        <f t="shared" si="905"/>
        <v>ERROR</v>
      </c>
      <c r="BU479" s="109" t="str">
        <f t="shared" si="906"/>
        <v>ERROR</v>
      </c>
      <c r="BV479" s="109" t="str">
        <f t="shared" si="907"/>
        <v>ERROR</v>
      </c>
      <c r="BW479" s="109" t="str">
        <f t="shared" si="908"/>
        <v>ERROR</v>
      </c>
      <c r="BX479" s="110" t="str">
        <f t="shared" si="963"/>
        <v>ERROR</v>
      </c>
      <c r="BY479" s="110" t="str">
        <f t="shared" si="951"/>
        <v/>
      </c>
      <c r="BZ479" s="117" t="str">
        <f t="shared" si="909"/>
        <v>OK</v>
      </c>
      <c r="CA479" s="104" t="str">
        <f t="shared" si="964"/>
        <v/>
      </c>
      <c r="CB479" s="104" t="str">
        <f t="shared" si="965"/>
        <v/>
      </c>
      <c r="CC479" s="104" t="str">
        <f t="shared" si="966"/>
        <v/>
      </c>
      <c r="CD479" s="109" t="str">
        <f t="shared" si="910"/>
        <v>FAILED CHECKS</v>
      </c>
      <c r="CE479" s="22"/>
      <c r="CF479" s="116" t="str">
        <f t="shared" si="967"/>
        <v>ERROR</v>
      </c>
      <c r="CG479" s="116" t="str">
        <f t="shared" si="968"/>
        <v>-</v>
      </c>
      <c r="CH479" s="116" t="str">
        <f t="shared" si="969"/>
        <v>-</v>
      </c>
      <c r="CI479" s="116" t="str">
        <f t="shared" si="970"/>
        <v>-</v>
      </c>
      <c r="CJ479" s="116">
        <f t="shared" si="911"/>
        <v>0</v>
      </c>
      <c r="CK479" s="116">
        <f t="shared" si="912"/>
        <v>0</v>
      </c>
      <c r="CL479" s="116">
        <f t="shared" si="913"/>
        <v>0</v>
      </c>
      <c r="CM479" s="116">
        <f t="shared" si="914"/>
        <v>0</v>
      </c>
      <c r="CN479" s="116">
        <f t="shared" si="915"/>
        <v>0</v>
      </c>
      <c r="CO479" s="116">
        <f t="shared" si="916"/>
        <v>0</v>
      </c>
      <c r="CP479" s="116">
        <f t="shared" si="917"/>
        <v>0</v>
      </c>
      <c r="CQ479" s="116">
        <f t="shared" si="918"/>
        <v>0</v>
      </c>
      <c r="CR479" s="116">
        <f t="shared" si="919"/>
        <v>0</v>
      </c>
      <c r="CS479" s="116">
        <f t="shared" si="920"/>
        <v>0</v>
      </c>
      <c r="CT479" s="116">
        <f t="shared" si="921"/>
        <v>0</v>
      </c>
      <c r="CU479" s="116">
        <f t="shared" si="922"/>
        <v>0</v>
      </c>
      <c r="CV479" s="116">
        <f t="shared" si="923"/>
        <v>0</v>
      </c>
      <c r="CW479" s="116">
        <f t="shared" si="924"/>
        <v>0</v>
      </c>
      <c r="CX479" s="116">
        <f t="shared" si="925"/>
        <v>0</v>
      </c>
      <c r="CY479" s="116">
        <f t="shared" si="926"/>
        <v>0</v>
      </c>
      <c r="CZ479" s="116">
        <f t="shared" si="927"/>
        <v>0</v>
      </c>
      <c r="DA479" s="116">
        <f t="shared" si="928"/>
        <v>0</v>
      </c>
      <c r="DB479" s="116">
        <f t="shared" si="929"/>
        <v>0</v>
      </c>
      <c r="DC479" s="116">
        <f t="shared" si="930"/>
        <v>0</v>
      </c>
      <c r="DD479" s="116">
        <f t="shared" si="931"/>
        <v>0</v>
      </c>
      <c r="DE479" s="116">
        <f t="shared" si="932"/>
        <v>0</v>
      </c>
      <c r="DF479" s="116">
        <f t="shared" si="933"/>
        <v>0</v>
      </c>
      <c r="DG479" s="116">
        <f t="shared" si="934"/>
        <v>0</v>
      </c>
      <c r="DH479" s="116">
        <f t="shared" si="935"/>
        <v>0</v>
      </c>
      <c r="DI479" s="116">
        <f t="shared" si="936"/>
        <v>0</v>
      </c>
      <c r="DJ479" s="116">
        <f t="shared" si="937"/>
        <v>0</v>
      </c>
      <c r="DK479" s="116">
        <f t="shared" si="938"/>
        <v>0</v>
      </c>
      <c r="DL479" s="116">
        <f t="shared" si="939"/>
        <v>0</v>
      </c>
      <c r="DM479" s="116">
        <f t="shared" si="940"/>
        <v>0</v>
      </c>
      <c r="DN479" s="116">
        <f t="shared" si="941"/>
        <v>0</v>
      </c>
      <c r="DO479" s="116">
        <f t="shared" si="942"/>
        <v>0</v>
      </c>
      <c r="DP479" s="116">
        <f t="shared" si="943"/>
        <v>0</v>
      </c>
      <c r="DQ479" s="116">
        <f t="shared" si="944"/>
        <v>0</v>
      </c>
      <c r="DR479" s="116">
        <f t="shared" si="945"/>
        <v>0</v>
      </c>
      <c r="DS479" s="116">
        <f t="shared" si="946"/>
        <v>0</v>
      </c>
      <c r="DT479" s="116">
        <f t="shared" si="952"/>
        <v>0</v>
      </c>
      <c r="DU479" s="116">
        <f t="shared" si="947"/>
        <v>0</v>
      </c>
      <c r="DV479" s="116">
        <f t="shared" si="971"/>
        <v>0</v>
      </c>
      <c r="DW479" s="116">
        <f t="shared" si="972"/>
        <v>0</v>
      </c>
      <c r="DX479" s="114" t="b">
        <f t="shared" si="861"/>
        <v>0</v>
      </c>
      <c r="DY479" s="116" t="str">
        <f t="shared" si="948"/>
        <v>FAILED CHECKS</v>
      </c>
      <c r="DZ479" s="2"/>
      <c r="EA479" s="105" t="str">
        <f t="shared" si="862"/>
        <v/>
      </c>
      <c r="EB479" s="2"/>
      <c r="EC479" s="105" t="str">
        <f t="shared" si="863"/>
        <v/>
      </c>
      <c r="ED479" s="2"/>
      <c r="EE479" s="105" t="str">
        <f t="shared" si="864"/>
        <v/>
      </c>
      <c r="EF479" s="2"/>
      <c r="EG479" s="6">
        <f t="shared" si="950"/>
        <v>469</v>
      </c>
      <c r="EH479" s="2"/>
      <c r="EI479" s="29" t="str">
        <f>IF(ISBLANK('IP Rules'!P479),"",'IP Rules'!P479)</f>
        <v/>
      </c>
      <c r="EJ479" s="2"/>
      <c r="EK479" s="29" t="str">
        <f>IF(ISBLANK('IP Rules'!R479),"",'IP Rules'!R479)</f>
        <v/>
      </c>
      <c r="EL479" s="2"/>
      <c r="EM479" s="29" t="str">
        <f>IF(ISBLANK('IP Rules'!T479),"",'IP Rules'!T479)</f>
        <v/>
      </c>
      <c r="EN479" s="2"/>
      <c r="EO479" s="7" t="str">
        <f t="shared" si="855"/>
        <v>NO</v>
      </c>
      <c r="EP479" s="7" t="str">
        <f t="shared" si="856"/>
        <v>NO</v>
      </c>
      <c r="EQ479" s="7" t="str">
        <f t="shared" si="857"/>
        <v/>
      </c>
      <c r="ER479" s="7" t="str">
        <f t="shared" si="858"/>
        <v/>
      </c>
      <c r="ES479" s="7" t="str">
        <f>IF(AND(ISNUMBER('IP Rules'!R479),'IP Rules'!R479&gt;=0,'IP Rules'!R479&lt;=65535),"GOOD","BAD")</f>
        <v>BAD</v>
      </c>
      <c r="ET479" s="7" t="str">
        <f>IF(OR(AND(ISNUMBER('IP Rules'!T479),'IP Rules'!T479&gt;=1,'IP Rules'!T479&lt;=65535,'IP Rules'!R479&lt;'IP Rules'!T479),'IP Rules'!T479=""),"GOOD","BAD")</f>
        <v>GOOD</v>
      </c>
      <c r="EU479" s="9" t="str">
        <f t="shared" si="859"/>
        <v/>
      </c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</row>
    <row r="480" spans="1:211" ht="15.75" thickBot="1">
      <c r="A480" s="2"/>
      <c r="B480" s="6">
        <f t="shared" si="949"/>
        <v>470</v>
      </c>
      <c r="C480" s="2"/>
      <c r="D480" s="48" t="str">
        <f>IF(ISBLANK('IP Rules'!H480),"",'IP Rules'!H480)</f>
        <v/>
      </c>
      <c r="E480" s="52" t="str">
        <f t="shared" si="865"/>
        <v/>
      </c>
      <c r="F480" s="52" t="str">
        <f t="shared" si="866"/>
        <v/>
      </c>
      <c r="G480" s="52" t="str">
        <f t="shared" si="867"/>
        <v/>
      </c>
      <c r="H480" s="52" t="str">
        <f t="shared" si="868"/>
        <v/>
      </c>
      <c r="I480" s="52" t="str">
        <f t="shared" si="869"/>
        <v/>
      </c>
      <c r="J480" s="52" t="str">
        <f t="shared" si="870"/>
        <v/>
      </c>
      <c r="K480" s="52" t="str">
        <f t="shared" si="871"/>
        <v/>
      </c>
      <c r="L480" s="52" t="str">
        <f t="shared" si="872"/>
        <v/>
      </c>
      <c r="M480" s="2"/>
      <c r="N480" s="52" t="str">
        <f t="shared" si="873"/>
        <v/>
      </c>
      <c r="O480" s="2"/>
      <c r="P480" s="103" t="str">
        <f>IF(UPPER('IP Rules'!H480)="ANY","",IF(LEN(TRIM('IP Rules'!J480))=0,"",'IP Rules'!J480))</f>
        <v/>
      </c>
      <c r="Q480" s="7" t="str">
        <f t="shared" si="874"/>
        <v/>
      </c>
      <c r="R480" s="109" t="str">
        <f t="shared" si="875"/>
        <v>MISSING</v>
      </c>
      <c r="S480" s="109" t="str">
        <f t="shared" si="876"/>
        <v>MISSING</v>
      </c>
      <c r="T480" s="109" t="str">
        <f t="shared" si="877"/>
        <v>MISSING</v>
      </c>
      <c r="U480" s="110" t="str">
        <f t="shared" si="878"/>
        <v>ERROR</v>
      </c>
      <c r="V480" s="111" t="str">
        <f t="shared" si="879"/>
        <v>ERROR</v>
      </c>
      <c r="W480" s="111" t="str">
        <f t="shared" si="880"/>
        <v>ERROR</v>
      </c>
      <c r="X480" s="111" t="str">
        <f t="shared" si="881"/>
        <v>ERROR</v>
      </c>
      <c r="Y480" s="109" t="str">
        <f t="shared" si="882"/>
        <v>ERROR</v>
      </c>
      <c r="Z480" s="110" t="str">
        <f t="shared" si="883"/>
        <v>ERROR</v>
      </c>
      <c r="AA480" s="109" t="str">
        <f t="shared" si="884"/>
        <v>ERROR</v>
      </c>
      <c r="AB480" s="109" t="str">
        <f t="shared" si="885"/>
        <v>ERROR</v>
      </c>
      <c r="AC480" s="109" t="str">
        <f t="shared" si="886"/>
        <v>ERROR</v>
      </c>
      <c r="AD480" s="109" t="str">
        <f t="shared" si="887"/>
        <v>ERROR</v>
      </c>
      <c r="AE480" s="110" t="str">
        <f t="shared" si="888"/>
        <v>ERROR</v>
      </c>
      <c r="AF480" s="7" t="str">
        <f t="shared" si="889"/>
        <v/>
      </c>
      <c r="AG480" s="104" t="str">
        <f t="shared" si="890"/>
        <v/>
      </c>
      <c r="AH480" s="104" t="str">
        <f t="shared" si="891"/>
        <v/>
      </c>
      <c r="AI480" s="104" t="str">
        <f t="shared" si="892"/>
        <v/>
      </c>
      <c r="AJ480" s="114" t="str">
        <f>IF(AND(Q480&lt;&gt;"ERROR",UPPER('IP Rules'!D480)="GLOBAL",UPPER(N480)="ANY"),"All_IPs","")</f>
        <v/>
      </c>
      <c r="AK480" s="114" t="str">
        <f>IF(AND(Q480&lt;&gt;"ERROR",UPPER('IP Rules'!D480)="NATIONAL",UPPER(N480)="ANY"),"GRP_ALL_CNSP_SUBNETS","")</f>
        <v/>
      </c>
      <c r="AL480" s="104" t="str">
        <f>IF(LEN(TRIM(D480))=0,"",IF(AND(Q480&lt;&gt;"ERROR",UPPER('IP Rules'!H480)&lt;&gt;"ANY"),AI480&amp;N480&amp;"_"&amp;AG480,""))</f>
        <v/>
      </c>
      <c r="AM480" s="109" t="str">
        <f t="shared" si="893"/>
        <v>FAILED CHECKS</v>
      </c>
      <c r="AN480" s="2"/>
      <c r="AO480" s="62" t="str">
        <f t="shared" si="860"/>
        <v/>
      </c>
      <c r="AP480" s="26"/>
      <c r="AQ480" s="62" t="str">
        <f t="shared" si="894"/>
        <v/>
      </c>
      <c r="AR480" s="26"/>
      <c r="AS480" s="6">
        <f>'IP Rules'!F480</f>
        <v>0</v>
      </c>
      <c r="AT480" s="2"/>
      <c r="AU480" s="6">
        <f t="shared" si="895"/>
        <v>470</v>
      </c>
      <c r="AV480" s="2"/>
      <c r="AW480" s="46" t="str">
        <f>IF(ISBLANK('IP Rules'!L480),"",'IP Rules'!L480)</f>
        <v/>
      </c>
      <c r="AX480" s="2"/>
      <c r="AY480" s="52" t="str">
        <f t="shared" si="896"/>
        <v/>
      </c>
      <c r="AZ480" s="52" t="str">
        <f t="shared" si="897"/>
        <v/>
      </c>
      <c r="BA480" s="52" t="str">
        <f t="shared" si="898"/>
        <v/>
      </c>
      <c r="BB480" s="52" t="str">
        <f t="shared" si="899"/>
        <v/>
      </c>
      <c r="BC480" s="52" t="str">
        <f t="shared" si="900"/>
        <v/>
      </c>
      <c r="BD480" s="52" t="str">
        <f t="shared" si="901"/>
        <v/>
      </c>
      <c r="BE480" s="52" t="str">
        <f t="shared" si="902"/>
        <v/>
      </c>
      <c r="BF480" s="52" t="str">
        <f t="shared" si="903"/>
        <v/>
      </c>
      <c r="BG480" s="52" t="str">
        <f t="shared" si="904"/>
        <v/>
      </c>
      <c r="BH480" s="2"/>
      <c r="BI480" s="103" t="str">
        <f>IF(ISBLANK('IP Rules'!N480),"",'IP Rules'!N480)</f>
        <v/>
      </c>
      <c r="BJ480" s="110" t="str">
        <f t="shared" si="953"/>
        <v/>
      </c>
      <c r="BK480" s="109" t="str">
        <f t="shared" si="954"/>
        <v>MISSING</v>
      </c>
      <c r="BL480" s="109" t="str">
        <f t="shared" si="955"/>
        <v>MISSING</v>
      </c>
      <c r="BM480" s="109" t="str">
        <f t="shared" si="956"/>
        <v>MISSING</v>
      </c>
      <c r="BN480" s="110" t="str">
        <f t="shared" si="957"/>
        <v>ERROR</v>
      </c>
      <c r="BO480" s="111" t="str">
        <f t="shared" si="958"/>
        <v>ERROR</v>
      </c>
      <c r="BP480" s="111" t="str">
        <f t="shared" si="959"/>
        <v>ERROR</v>
      </c>
      <c r="BQ480" s="111" t="str">
        <f t="shared" si="960"/>
        <v>ERROR</v>
      </c>
      <c r="BR480" s="109" t="str">
        <f t="shared" si="961"/>
        <v>ERROR</v>
      </c>
      <c r="BS480" s="110" t="str">
        <f t="shared" si="962"/>
        <v>ERROR</v>
      </c>
      <c r="BT480" s="109" t="str">
        <f t="shared" si="905"/>
        <v>ERROR</v>
      </c>
      <c r="BU480" s="109" t="str">
        <f t="shared" si="906"/>
        <v>ERROR</v>
      </c>
      <c r="BV480" s="109" t="str">
        <f t="shared" si="907"/>
        <v>ERROR</v>
      </c>
      <c r="BW480" s="109" t="str">
        <f t="shared" si="908"/>
        <v>ERROR</v>
      </c>
      <c r="BX480" s="110" t="str">
        <f t="shared" si="963"/>
        <v>ERROR</v>
      </c>
      <c r="BY480" s="110" t="str">
        <f t="shared" si="951"/>
        <v/>
      </c>
      <c r="BZ480" s="117" t="str">
        <f t="shared" si="909"/>
        <v>OK</v>
      </c>
      <c r="CA480" s="104" t="str">
        <f t="shared" si="964"/>
        <v/>
      </c>
      <c r="CB480" s="104" t="str">
        <f t="shared" si="965"/>
        <v/>
      </c>
      <c r="CC480" s="104" t="str">
        <f t="shared" si="966"/>
        <v/>
      </c>
      <c r="CD480" s="109" t="str">
        <f t="shared" si="910"/>
        <v>FAILED CHECKS</v>
      </c>
      <c r="CE480" s="22"/>
      <c r="CF480" s="116" t="str">
        <f t="shared" si="967"/>
        <v>ERROR</v>
      </c>
      <c r="CG480" s="116" t="str">
        <f t="shared" si="968"/>
        <v>-</v>
      </c>
      <c r="CH480" s="116" t="str">
        <f t="shared" si="969"/>
        <v>-</v>
      </c>
      <c r="CI480" s="116" t="str">
        <f t="shared" si="970"/>
        <v>-</v>
      </c>
      <c r="CJ480" s="116">
        <f t="shared" si="911"/>
        <v>0</v>
      </c>
      <c r="CK480" s="116">
        <f t="shared" si="912"/>
        <v>0</v>
      </c>
      <c r="CL480" s="116">
        <f t="shared" si="913"/>
        <v>0</v>
      </c>
      <c r="CM480" s="116">
        <f t="shared" si="914"/>
        <v>0</v>
      </c>
      <c r="CN480" s="116">
        <f t="shared" si="915"/>
        <v>0</v>
      </c>
      <c r="CO480" s="116">
        <f t="shared" si="916"/>
        <v>0</v>
      </c>
      <c r="CP480" s="116">
        <f t="shared" si="917"/>
        <v>0</v>
      </c>
      <c r="CQ480" s="116">
        <f t="shared" si="918"/>
        <v>0</v>
      </c>
      <c r="CR480" s="116">
        <f t="shared" si="919"/>
        <v>0</v>
      </c>
      <c r="CS480" s="116">
        <f t="shared" si="920"/>
        <v>0</v>
      </c>
      <c r="CT480" s="116">
        <f t="shared" si="921"/>
        <v>0</v>
      </c>
      <c r="CU480" s="116">
        <f t="shared" si="922"/>
        <v>0</v>
      </c>
      <c r="CV480" s="116">
        <f t="shared" si="923"/>
        <v>0</v>
      </c>
      <c r="CW480" s="116">
        <f t="shared" si="924"/>
        <v>0</v>
      </c>
      <c r="CX480" s="116">
        <f t="shared" si="925"/>
        <v>0</v>
      </c>
      <c r="CY480" s="116">
        <f t="shared" si="926"/>
        <v>0</v>
      </c>
      <c r="CZ480" s="116">
        <f t="shared" si="927"/>
        <v>0</v>
      </c>
      <c r="DA480" s="116">
        <f t="shared" si="928"/>
        <v>0</v>
      </c>
      <c r="DB480" s="116">
        <f t="shared" si="929"/>
        <v>0</v>
      </c>
      <c r="DC480" s="116">
        <f t="shared" si="930"/>
        <v>0</v>
      </c>
      <c r="DD480" s="116">
        <f t="shared" si="931"/>
        <v>0</v>
      </c>
      <c r="DE480" s="116">
        <f t="shared" si="932"/>
        <v>0</v>
      </c>
      <c r="DF480" s="116">
        <f t="shared" si="933"/>
        <v>0</v>
      </c>
      <c r="DG480" s="116">
        <f t="shared" si="934"/>
        <v>0</v>
      </c>
      <c r="DH480" s="116">
        <f t="shared" si="935"/>
        <v>0</v>
      </c>
      <c r="DI480" s="116">
        <f t="shared" si="936"/>
        <v>0</v>
      </c>
      <c r="DJ480" s="116">
        <f t="shared" si="937"/>
        <v>0</v>
      </c>
      <c r="DK480" s="116">
        <f t="shared" si="938"/>
        <v>0</v>
      </c>
      <c r="DL480" s="116">
        <f t="shared" si="939"/>
        <v>0</v>
      </c>
      <c r="DM480" s="116">
        <f t="shared" si="940"/>
        <v>0</v>
      </c>
      <c r="DN480" s="116">
        <f t="shared" si="941"/>
        <v>0</v>
      </c>
      <c r="DO480" s="116">
        <f t="shared" si="942"/>
        <v>0</v>
      </c>
      <c r="DP480" s="116">
        <f t="shared" si="943"/>
        <v>0</v>
      </c>
      <c r="DQ480" s="116">
        <f t="shared" si="944"/>
        <v>0</v>
      </c>
      <c r="DR480" s="116">
        <f t="shared" si="945"/>
        <v>0</v>
      </c>
      <c r="DS480" s="116">
        <f t="shared" si="946"/>
        <v>0</v>
      </c>
      <c r="DT480" s="116">
        <f t="shared" si="952"/>
        <v>0</v>
      </c>
      <c r="DU480" s="116">
        <f t="shared" si="947"/>
        <v>0</v>
      </c>
      <c r="DV480" s="116">
        <f t="shared" si="971"/>
        <v>0</v>
      </c>
      <c r="DW480" s="116">
        <f t="shared" si="972"/>
        <v>0</v>
      </c>
      <c r="DX480" s="114" t="b">
        <f t="shared" si="861"/>
        <v>0</v>
      </c>
      <c r="DY480" s="116" t="str">
        <f t="shared" si="948"/>
        <v>FAILED CHECKS</v>
      </c>
      <c r="DZ480" s="2"/>
      <c r="EA480" s="105" t="str">
        <f t="shared" si="862"/>
        <v/>
      </c>
      <c r="EB480" s="2"/>
      <c r="EC480" s="105" t="str">
        <f t="shared" si="863"/>
        <v/>
      </c>
      <c r="ED480" s="2"/>
      <c r="EE480" s="105" t="str">
        <f t="shared" si="864"/>
        <v/>
      </c>
      <c r="EF480" s="2"/>
      <c r="EG480" s="6">
        <f t="shared" si="950"/>
        <v>470</v>
      </c>
      <c r="EH480" s="2"/>
      <c r="EI480" s="29" t="str">
        <f>IF(ISBLANK('IP Rules'!P480),"",'IP Rules'!P480)</f>
        <v/>
      </c>
      <c r="EJ480" s="2"/>
      <c r="EK480" s="29" t="str">
        <f>IF(ISBLANK('IP Rules'!R480),"",'IP Rules'!R480)</f>
        <v/>
      </c>
      <c r="EL480" s="2"/>
      <c r="EM480" s="29" t="str">
        <f>IF(ISBLANK('IP Rules'!T480),"",'IP Rules'!T480)</f>
        <v/>
      </c>
      <c r="EN480" s="2"/>
      <c r="EO480" s="7" t="str">
        <f t="shared" si="855"/>
        <v>NO</v>
      </c>
      <c r="EP480" s="7" t="str">
        <f t="shared" si="856"/>
        <v>NO</v>
      </c>
      <c r="EQ480" s="7" t="str">
        <f t="shared" si="857"/>
        <v/>
      </c>
      <c r="ER480" s="7" t="str">
        <f t="shared" si="858"/>
        <v/>
      </c>
      <c r="ES480" s="7" t="str">
        <f>IF(AND(ISNUMBER('IP Rules'!R480),'IP Rules'!R480&gt;=0,'IP Rules'!R480&lt;=65535),"GOOD","BAD")</f>
        <v>BAD</v>
      </c>
      <c r="ET480" s="7" t="str">
        <f>IF(OR(AND(ISNUMBER('IP Rules'!T480),'IP Rules'!T480&gt;=1,'IP Rules'!T480&lt;=65535,'IP Rules'!R480&lt;'IP Rules'!T480),'IP Rules'!T480=""),"GOOD","BAD")</f>
        <v>GOOD</v>
      </c>
      <c r="EU480" s="9" t="str">
        <f t="shared" si="859"/>
        <v/>
      </c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</row>
    <row r="481" spans="1:211" ht="15.75" thickBot="1">
      <c r="A481" s="2"/>
      <c r="B481" s="6">
        <f t="shared" si="949"/>
        <v>471</v>
      </c>
      <c r="C481" s="2"/>
      <c r="D481" s="48" t="str">
        <f>IF(ISBLANK('IP Rules'!H481),"",'IP Rules'!H481)</f>
        <v/>
      </c>
      <c r="E481" s="52" t="str">
        <f t="shared" si="865"/>
        <v/>
      </c>
      <c r="F481" s="52" t="str">
        <f t="shared" si="866"/>
        <v/>
      </c>
      <c r="G481" s="52" t="str">
        <f t="shared" si="867"/>
        <v/>
      </c>
      <c r="H481" s="52" t="str">
        <f t="shared" si="868"/>
        <v/>
      </c>
      <c r="I481" s="52" t="str">
        <f t="shared" si="869"/>
        <v/>
      </c>
      <c r="J481" s="52" t="str">
        <f t="shared" si="870"/>
        <v/>
      </c>
      <c r="K481" s="52" t="str">
        <f t="shared" si="871"/>
        <v/>
      </c>
      <c r="L481" s="52" t="str">
        <f t="shared" si="872"/>
        <v/>
      </c>
      <c r="M481" s="2"/>
      <c r="N481" s="52" t="str">
        <f t="shared" si="873"/>
        <v/>
      </c>
      <c r="O481" s="2"/>
      <c r="P481" s="103" t="str">
        <f>IF(UPPER('IP Rules'!H481)="ANY","",IF(LEN(TRIM('IP Rules'!J481))=0,"",'IP Rules'!J481))</f>
        <v/>
      </c>
      <c r="Q481" s="7" t="str">
        <f t="shared" si="874"/>
        <v/>
      </c>
      <c r="R481" s="109" t="str">
        <f t="shared" si="875"/>
        <v>MISSING</v>
      </c>
      <c r="S481" s="109" t="str">
        <f t="shared" si="876"/>
        <v>MISSING</v>
      </c>
      <c r="T481" s="109" t="str">
        <f t="shared" si="877"/>
        <v>MISSING</v>
      </c>
      <c r="U481" s="110" t="str">
        <f t="shared" si="878"/>
        <v>ERROR</v>
      </c>
      <c r="V481" s="111" t="str">
        <f t="shared" si="879"/>
        <v>ERROR</v>
      </c>
      <c r="W481" s="111" t="str">
        <f t="shared" si="880"/>
        <v>ERROR</v>
      </c>
      <c r="X481" s="111" t="str">
        <f t="shared" si="881"/>
        <v>ERROR</v>
      </c>
      <c r="Y481" s="109" t="str">
        <f t="shared" si="882"/>
        <v>ERROR</v>
      </c>
      <c r="Z481" s="110" t="str">
        <f t="shared" si="883"/>
        <v>ERROR</v>
      </c>
      <c r="AA481" s="109" t="str">
        <f t="shared" si="884"/>
        <v>ERROR</v>
      </c>
      <c r="AB481" s="109" t="str">
        <f t="shared" si="885"/>
        <v>ERROR</v>
      </c>
      <c r="AC481" s="109" t="str">
        <f t="shared" si="886"/>
        <v>ERROR</v>
      </c>
      <c r="AD481" s="109" t="str">
        <f t="shared" si="887"/>
        <v>ERROR</v>
      </c>
      <c r="AE481" s="110" t="str">
        <f t="shared" si="888"/>
        <v>ERROR</v>
      </c>
      <c r="AF481" s="7" t="str">
        <f t="shared" si="889"/>
        <v/>
      </c>
      <c r="AG481" s="104" t="str">
        <f t="shared" si="890"/>
        <v/>
      </c>
      <c r="AH481" s="104" t="str">
        <f t="shared" si="891"/>
        <v/>
      </c>
      <c r="AI481" s="104" t="str">
        <f t="shared" si="892"/>
        <v/>
      </c>
      <c r="AJ481" s="114" t="str">
        <f>IF(AND(Q481&lt;&gt;"ERROR",UPPER('IP Rules'!D481)="GLOBAL",UPPER(N481)="ANY"),"All_IPs","")</f>
        <v/>
      </c>
      <c r="AK481" s="114" t="str">
        <f>IF(AND(Q481&lt;&gt;"ERROR",UPPER('IP Rules'!D481)="NATIONAL",UPPER(N481)="ANY"),"GRP_ALL_CNSP_SUBNETS","")</f>
        <v/>
      </c>
      <c r="AL481" s="104" t="str">
        <f>IF(LEN(TRIM(D481))=0,"",IF(AND(Q481&lt;&gt;"ERROR",UPPER('IP Rules'!H481)&lt;&gt;"ANY"),AI481&amp;N481&amp;"_"&amp;AG481,""))</f>
        <v/>
      </c>
      <c r="AM481" s="109" t="str">
        <f t="shared" si="893"/>
        <v>FAILED CHECKS</v>
      </c>
      <c r="AN481" s="2"/>
      <c r="AO481" s="62" t="str">
        <f t="shared" si="860"/>
        <v/>
      </c>
      <c r="AP481" s="26"/>
      <c r="AQ481" s="62" t="str">
        <f t="shared" si="894"/>
        <v/>
      </c>
      <c r="AR481" s="26"/>
      <c r="AS481" s="6">
        <f>'IP Rules'!F481</f>
        <v>0</v>
      </c>
      <c r="AT481" s="2"/>
      <c r="AU481" s="6">
        <f t="shared" si="895"/>
        <v>471</v>
      </c>
      <c r="AV481" s="2"/>
      <c r="AW481" s="46" t="str">
        <f>IF(ISBLANK('IP Rules'!L481),"",'IP Rules'!L481)</f>
        <v/>
      </c>
      <c r="AX481" s="2"/>
      <c r="AY481" s="52" t="str">
        <f t="shared" si="896"/>
        <v/>
      </c>
      <c r="AZ481" s="52" t="str">
        <f t="shared" si="897"/>
        <v/>
      </c>
      <c r="BA481" s="52" t="str">
        <f t="shared" si="898"/>
        <v/>
      </c>
      <c r="BB481" s="52" t="str">
        <f t="shared" si="899"/>
        <v/>
      </c>
      <c r="BC481" s="52" t="str">
        <f t="shared" si="900"/>
        <v/>
      </c>
      <c r="BD481" s="52" t="str">
        <f t="shared" si="901"/>
        <v/>
      </c>
      <c r="BE481" s="52" t="str">
        <f t="shared" si="902"/>
        <v/>
      </c>
      <c r="BF481" s="52" t="str">
        <f t="shared" si="903"/>
        <v/>
      </c>
      <c r="BG481" s="52" t="str">
        <f t="shared" si="904"/>
        <v/>
      </c>
      <c r="BH481" s="2"/>
      <c r="BI481" s="103" t="str">
        <f>IF(ISBLANK('IP Rules'!N481),"",'IP Rules'!N481)</f>
        <v/>
      </c>
      <c r="BJ481" s="110" t="str">
        <f t="shared" si="953"/>
        <v/>
      </c>
      <c r="BK481" s="109" t="str">
        <f t="shared" si="954"/>
        <v>MISSING</v>
      </c>
      <c r="BL481" s="109" t="str">
        <f t="shared" si="955"/>
        <v>MISSING</v>
      </c>
      <c r="BM481" s="109" t="str">
        <f t="shared" si="956"/>
        <v>MISSING</v>
      </c>
      <c r="BN481" s="110" t="str">
        <f t="shared" si="957"/>
        <v>ERROR</v>
      </c>
      <c r="BO481" s="111" t="str">
        <f t="shared" si="958"/>
        <v>ERROR</v>
      </c>
      <c r="BP481" s="111" t="str">
        <f t="shared" si="959"/>
        <v>ERROR</v>
      </c>
      <c r="BQ481" s="111" t="str">
        <f t="shared" si="960"/>
        <v>ERROR</v>
      </c>
      <c r="BR481" s="109" t="str">
        <f t="shared" si="961"/>
        <v>ERROR</v>
      </c>
      <c r="BS481" s="110" t="str">
        <f t="shared" si="962"/>
        <v>ERROR</v>
      </c>
      <c r="BT481" s="109" t="str">
        <f t="shared" si="905"/>
        <v>ERROR</v>
      </c>
      <c r="BU481" s="109" t="str">
        <f t="shared" si="906"/>
        <v>ERROR</v>
      </c>
      <c r="BV481" s="109" t="str">
        <f t="shared" si="907"/>
        <v>ERROR</v>
      </c>
      <c r="BW481" s="109" t="str">
        <f t="shared" si="908"/>
        <v>ERROR</v>
      </c>
      <c r="BX481" s="110" t="str">
        <f t="shared" si="963"/>
        <v>ERROR</v>
      </c>
      <c r="BY481" s="110" t="str">
        <f t="shared" si="951"/>
        <v/>
      </c>
      <c r="BZ481" s="117" t="str">
        <f t="shared" si="909"/>
        <v>OK</v>
      </c>
      <c r="CA481" s="104" t="str">
        <f t="shared" si="964"/>
        <v/>
      </c>
      <c r="CB481" s="104" t="str">
        <f t="shared" si="965"/>
        <v/>
      </c>
      <c r="CC481" s="104" t="str">
        <f t="shared" si="966"/>
        <v/>
      </c>
      <c r="CD481" s="109" t="str">
        <f t="shared" si="910"/>
        <v>FAILED CHECKS</v>
      </c>
      <c r="CE481" s="22"/>
      <c r="CF481" s="116" t="str">
        <f t="shared" si="967"/>
        <v>ERROR</v>
      </c>
      <c r="CG481" s="116" t="str">
        <f t="shared" si="968"/>
        <v>-</v>
      </c>
      <c r="CH481" s="116" t="str">
        <f t="shared" si="969"/>
        <v>-</v>
      </c>
      <c r="CI481" s="116" t="str">
        <f t="shared" si="970"/>
        <v>-</v>
      </c>
      <c r="CJ481" s="116">
        <f t="shared" si="911"/>
        <v>0</v>
      </c>
      <c r="CK481" s="116">
        <f t="shared" si="912"/>
        <v>0</v>
      </c>
      <c r="CL481" s="116">
        <f t="shared" si="913"/>
        <v>0</v>
      </c>
      <c r="CM481" s="116">
        <f t="shared" si="914"/>
        <v>0</v>
      </c>
      <c r="CN481" s="116">
        <f t="shared" si="915"/>
        <v>0</v>
      </c>
      <c r="CO481" s="116">
        <f t="shared" si="916"/>
        <v>0</v>
      </c>
      <c r="CP481" s="116">
        <f t="shared" si="917"/>
        <v>0</v>
      </c>
      <c r="CQ481" s="116">
        <f t="shared" si="918"/>
        <v>0</v>
      </c>
      <c r="CR481" s="116">
        <f t="shared" si="919"/>
        <v>0</v>
      </c>
      <c r="CS481" s="116">
        <f t="shared" si="920"/>
        <v>0</v>
      </c>
      <c r="CT481" s="116">
        <f t="shared" si="921"/>
        <v>0</v>
      </c>
      <c r="CU481" s="116">
        <f t="shared" si="922"/>
        <v>0</v>
      </c>
      <c r="CV481" s="116">
        <f t="shared" si="923"/>
        <v>0</v>
      </c>
      <c r="CW481" s="116">
        <f t="shared" si="924"/>
        <v>0</v>
      </c>
      <c r="CX481" s="116">
        <f t="shared" si="925"/>
        <v>0</v>
      </c>
      <c r="CY481" s="116">
        <f t="shared" si="926"/>
        <v>0</v>
      </c>
      <c r="CZ481" s="116">
        <f t="shared" si="927"/>
        <v>0</v>
      </c>
      <c r="DA481" s="116">
        <f t="shared" si="928"/>
        <v>0</v>
      </c>
      <c r="DB481" s="116">
        <f t="shared" si="929"/>
        <v>0</v>
      </c>
      <c r="DC481" s="116">
        <f t="shared" si="930"/>
        <v>0</v>
      </c>
      <c r="DD481" s="116">
        <f t="shared" si="931"/>
        <v>0</v>
      </c>
      <c r="DE481" s="116">
        <f t="shared" si="932"/>
        <v>0</v>
      </c>
      <c r="DF481" s="116">
        <f t="shared" si="933"/>
        <v>0</v>
      </c>
      <c r="DG481" s="116">
        <f t="shared" si="934"/>
        <v>0</v>
      </c>
      <c r="DH481" s="116">
        <f t="shared" si="935"/>
        <v>0</v>
      </c>
      <c r="DI481" s="116">
        <f t="shared" si="936"/>
        <v>0</v>
      </c>
      <c r="DJ481" s="116">
        <f t="shared" si="937"/>
        <v>0</v>
      </c>
      <c r="DK481" s="116">
        <f t="shared" si="938"/>
        <v>0</v>
      </c>
      <c r="DL481" s="116">
        <f t="shared" si="939"/>
        <v>0</v>
      </c>
      <c r="DM481" s="116">
        <f t="shared" si="940"/>
        <v>0</v>
      </c>
      <c r="DN481" s="116">
        <f t="shared" si="941"/>
        <v>0</v>
      </c>
      <c r="DO481" s="116">
        <f t="shared" si="942"/>
        <v>0</v>
      </c>
      <c r="DP481" s="116">
        <f t="shared" si="943"/>
        <v>0</v>
      </c>
      <c r="DQ481" s="116">
        <f t="shared" si="944"/>
        <v>0</v>
      </c>
      <c r="DR481" s="116">
        <f t="shared" si="945"/>
        <v>0</v>
      </c>
      <c r="DS481" s="116">
        <f t="shared" si="946"/>
        <v>0</v>
      </c>
      <c r="DT481" s="116">
        <f t="shared" si="952"/>
        <v>0</v>
      </c>
      <c r="DU481" s="116">
        <f t="shared" si="947"/>
        <v>0</v>
      </c>
      <c r="DV481" s="116">
        <f t="shared" si="971"/>
        <v>0</v>
      </c>
      <c r="DW481" s="116">
        <f t="shared" si="972"/>
        <v>0</v>
      </c>
      <c r="DX481" s="114" t="b">
        <f t="shared" si="861"/>
        <v>0</v>
      </c>
      <c r="DY481" s="116" t="str">
        <f t="shared" si="948"/>
        <v>FAILED CHECKS</v>
      </c>
      <c r="DZ481" s="2"/>
      <c r="EA481" s="105" t="str">
        <f t="shared" si="862"/>
        <v/>
      </c>
      <c r="EB481" s="2"/>
      <c r="EC481" s="105" t="str">
        <f t="shared" si="863"/>
        <v/>
      </c>
      <c r="ED481" s="2"/>
      <c r="EE481" s="105" t="str">
        <f t="shared" si="864"/>
        <v/>
      </c>
      <c r="EF481" s="2"/>
      <c r="EG481" s="6">
        <f t="shared" si="950"/>
        <v>471</v>
      </c>
      <c r="EH481" s="2"/>
      <c r="EI481" s="29" t="str">
        <f>IF(ISBLANK('IP Rules'!P481),"",'IP Rules'!P481)</f>
        <v/>
      </c>
      <c r="EJ481" s="2"/>
      <c r="EK481" s="29" t="str">
        <f>IF(ISBLANK('IP Rules'!R481),"",'IP Rules'!R481)</f>
        <v/>
      </c>
      <c r="EL481" s="2"/>
      <c r="EM481" s="29" t="str">
        <f>IF(ISBLANK('IP Rules'!T481),"",'IP Rules'!T481)</f>
        <v/>
      </c>
      <c r="EN481" s="2"/>
      <c r="EO481" s="7" t="str">
        <f t="shared" si="855"/>
        <v>NO</v>
      </c>
      <c r="EP481" s="7" t="str">
        <f t="shared" si="856"/>
        <v>NO</v>
      </c>
      <c r="EQ481" s="7" t="str">
        <f t="shared" si="857"/>
        <v/>
      </c>
      <c r="ER481" s="7" t="str">
        <f t="shared" si="858"/>
        <v/>
      </c>
      <c r="ES481" s="7" t="str">
        <f>IF(AND(ISNUMBER('IP Rules'!R481),'IP Rules'!R481&gt;=0,'IP Rules'!R481&lt;=65535),"GOOD","BAD")</f>
        <v>BAD</v>
      </c>
      <c r="ET481" s="7" t="str">
        <f>IF(OR(AND(ISNUMBER('IP Rules'!T481),'IP Rules'!T481&gt;=1,'IP Rules'!T481&lt;=65535,'IP Rules'!R481&lt;'IP Rules'!T481),'IP Rules'!T481=""),"GOOD","BAD")</f>
        <v>GOOD</v>
      </c>
      <c r="EU481" s="9" t="str">
        <f t="shared" si="859"/>
        <v/>
      </c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</row>
    <row r="482" spans="1:211" ht="15.75" thickBot="1">
      <c r="A482" s="2"/>
      <c r="B482" s="6">
        <f t="shared" si="949"/>
        <v>472</v>
      </c>
      <c r="C482" s="2"/>
      <c r="D482" s="48" t="str">
        <f>IF(ISBLANK('IP Rules'!H482),"",'IP Rules'!H482)</f>
        <v/>
      </c>
      <c r="E482" s="52" t="str">
        <f t="shared" si="865"/>
        <v/>
      </c>
      <c r="F482" s="52" t="str">
        <f t="shared" si="866"/>
        <v/>
      </c>
      <c r="G482" s="52" t="str">
        <f t="shared" si="867"/>
        <v/>
      </c>
      <c r="H482" s="52" t="str">
        <f t="shared" si="868"/>
        <v/>
      </c>
      <c r="I482" s="52" t="str">
        <f t="shared" si="869"/>
        <v/>
      </c>
      <c r="J482" s="52" t="str">
        <f t="shared" si="870"/>
        <v/>
      </c>
      <c r="K482" s="52" t="str">
        <f t="shared" si="871"/>
        <v/>
      </c>
      <c r="L482" s="52" t="str">
        <f t="shared" si="872"/>
        <v/>
      </c>
      <c r="M482" s="2"/>
      <c r="N482" s="52" t="str">
        <f t="shared" si="873"/>
        <v/>
      </c>
      <c r="O482" s="2"/>
      <c r="P482" s="103" t="str">
        <f>IF(UPPER('IP Rules'!H482)="ANY","",IF(LEN(TRIM('IP Rules'!J482))=0,"",'IP Rules'!J482))</f>
        <v/>
      </c>
      <c r="Q482" s="7" t="str">
        <f t="shared" si="874"/>
        <v/>
      </c>
      <c r="R482" s="109" t="str">
        <f t="shared" si="875"/>
        <v>MISSING</v>
      </c>
      <c r="S482" s="109" t="str">
        <f t="shared" si="876"/>
        <v>MISSING</v>
      </c>
      <c r="T482" s="109" t="str">
        <f t="shared" si="877"/>
        <v>MISSING</v>
      </c>
      <c r="U482" s="110" t="str">
        <f t="shared" si="878"/>
        <v>ERROR</v>
      </c>
      <c r="V482" s="111" t="str">
        <f t="shared" si="879"/>
        <v>ERROR</v>
      </c>
      <c r="W482" s="111" t="str">
        <f t="shared" si="880"/>
        <v>ERROR</v>
      </c>
      <c r="X482" s="111" t="str">
        <f t="shared" si="881"/>
        <v>ERROR</v>
      </c>
      <c r="Y482" s="109" t="str">
        <f t="shared" si="882"/>
        <v>ERROR</v>
      </c>
      <c r="Z482" s="110" t="str">
        <f t="shared" si="883"/>
        <v>ERROR</v>
      </c>
      <c r="AA482" s="109" t="str">
        <f t="shared" si="884"/>
        <v>ERROR</v>
      </c>
      <c r="AB482" s="109" t="str">
        <f t="shared" si="885"/>
        <v>ERROR</v>
      </c>
      <c r="AC482" s="109" t="str">
        <f t="shared" si="886"/>
        <v>ERROR</v>
      </c>
      <c r="AD482" s="109" t="str">
        <f t="shared" si="887"/>
        <v>ERROR</v>
      </c>
      <c r="AE482" s="110" t="str">
        <f t="shared" si="888"/>
        <v>ERROR</v>
      </c>
      <c r="AF482" s="7" t="str">
        <f t="shared" si="889"/>
        <v/>
      </c>
      <c r="AG482" s="104" t="str">
        <f t="shared" si="890"/>
        <v/>
      </c>
      <c r="AH482" s="104" t="str">
        <f t="shared" si="891"/>
        <v/>
      </c>
      <c r="AI482" s="104" t="str">
        <f t="shared" si="892"/>
        <v/>
      </c>
      <c r="AJ482" s="114" t="str">
        <f>IF(AND(Q482&lt;&gt;"ERROR",UPPER('IP Rules'!D482)="GLOBAL",UPPER(N482)="ANY"),"All_IPs","")</f>
        <v/>
      </c>
      <c r="AK482" s="114" t="str">
        <f>IF(AND(Q482&lt;&gt;"ERROR",UPPER('IP Rules'!D482)="NATIONAL",UPPER(N482)="ANY"),"GRP_ALL_CNSP_SUBNETS","")</f>
        <v/>
      </c>
      <c r="AL482" s="104" t="str">
        <f>IF(LEN(TRIM(D482))=0,"",IF(AND(Q482&lt;&gt;"ERROR",UPPER('IP Rules'!H482)&lt;&gt;"ANY"),AI482&amp;N482&amp;"_"&amp;AG482,""))</f>
        <v/>
      </c>
      <c r="AM482" s="109" t="str">
        <f t="shared" si="893"/>
        <v>FAILED CHECKS</v>
      </c>
      <c r="AN482" s="2"/>
      <c r="AO482" s="62" t="str">
        <f t="shared" si="860"/>
        <v/>
      </c>
      <c r="AP482" s="26"/>
      <c r="AQ482" s="62" t="str">
        <f t="shared" si="894"/>
        <v/>
      </c>
      <c r="AR482" s="26"/>
      <c r="AS482" s="6">
        <f>'IP Rules'!F482</f>
        <v>0</v>
      </c>
      <c r="AT482" s="2"/>
      <c r="AU482" s="6">
        <f t="shared" si="895"/>
        <v>472</v>
      </c>
      <c r="AV482" s="2"/>
      <c r="AW482" s="46" t="str">
        <f>IF(ISBLANK('IP Rules'!L482),"",'IP Rules'!L482)</f>
        <v/>
      </c>
      <c r="AX482" s="2"/>
      <c r="AY482" s="52" t="str">
        <f t="shared" si="896"/>
        <v/>
      </c>
      <c r="AZ482" s="52" t="str">
        <f t="shared" si="897"/>
        <v/>
      </c>
      <c r="BA482" s="52" t="str">
        <f t="shared" si="898"/>
        <v/>
      </c>
      <c r="BB482" s="52" t="str">
        <f t="shared" si="899"/>
        <v/>
      </c>
      <c r="BC482" s="52" t="str">
        <f t="shared" si="900"/>
        <v/>
      </c>
      <c r="BD482" s="52" t="str">
        <f t="shared" si="901"/>
        <v/>
      </c>
      <c r="BE482" s="52" t="str">
        <f t="shared" si="902"/>
        <v/>
      </c>
      <c r="BF482" s="52" t="str">
        <f t="shared" si="903"/>
        <v/>
      </c>
      <c r="BG482" s="52" t="str">
        <f t="shared" si="904"/>
        <v/>
      </c>
      <c r="BH482" s="2"/>
      <c r="BI482" s="103" t="str">
        <f>IF(ISBLANK('IP Rules'!N482),"",'IP Rules'!N482)</f>
        <v/>
      </c>
      <c r="BJ482" s="110" t="str">
        <f t="shared" si="953"/>
        <v/>
      </c>
      <c r="BK482" s="109" t="str">
        <f t="shared" si="954"/>
        <v>MISSING</v>
      </c>
      <c r="BL482" s="109" t="str">
        <f t="shared" si="955"/>
        <v>MISSING</v>
      </c>
      <c r="BM482" s="109" t="str">
        <f t="shared" si="956"/>
        <v>MISSING</v>
      </c>
      <c r="BN482" s="110" t="str">
        <f t="shared" si="957"/>
        <v>ERROR</v>
      </c>
      <c r="BO482" s="111" t="str">
        <f t="shared" si="958"/>
        <v>ERROR</v>
      </c>
      <c r="BP482" s="111" t="str">
        <f t="shared" si="959"/>
        <v>ERROR</v>
      </c>
      <c r="BQ482" s="111" t="str">
        <f t="shared" si="960"/>
        <v>ERROR</v>
      </c>
      <c r="BR482" s="109" t="str">
        <f t="shared" si="961"/>
        <v>ERROR</v>
      </c>
      <c r="BS482" s="110" t="str">
        <f t="shared" si="962"/>
        <v>ERROR</v>
      </c>
      <c r="BT482" s="109" t="str">
        <f t="shared" si="905"/>
        <v>ERROR</v>
      </c>
      <c r="BU482" s="109" t="str">
        <f t="shared" si="906"/>
        <v>ERROR</v>
      </c>
      <c r="BV482" s="109" t="str">
        <f t="shared" si="907"/>
        <v>ERROR</v>
      </c>
      <c r="BW482" s="109" t="str">
        <f t="shared" si="908"/>
        <v>ERROR</v>
      </c>
      <c r="BX482" s="110" t="str">
        <f t="shared" si="963"/>
        <v>ERROR</v>
      </c>
      <c r="BY482" s="110" t="str">
        <f t="shared" si="951"/>
        <v/>
      </c>
      <c r="BZ482" s="117" t="str">
        <f t="shared" si="909"/>
        <v>OK</v>
      </c>
      <c r="CA482" s="104" t="str">
        <f t="shared" si="964"/>
        <v/>
      </c>
      <c r="CB482" s="104" t="str">
        <f t="shared" si="965"/>
        <v/>
      </c>
      <c r="CC482" s="104" t="str">
        <f t="shared" si="966"/>
        <v/>
      </c>
      <c r="CD482" s="109" t="str">
        <f t="shared" si="910"/>
        <v>FAILED CHECKS</v>
      </c>
      <c r="CE482" s="22"/>
      <c r="CF482" s="116" t="str">
        <f t="shared" si="967"/>
        <v>ERROR</v>
      </c>
      <c r="CG482" s="116" t="str">
        <f t="shared" si="968"/>
        <v>-</v>
      </c>
      <c r="CH482" s="116" t="str">
        <f t="shared" si="969"/>
        <v>-</v>
      </c>
      <c r="CI482" s="116" t="str">
        <f t="shared" si="970"/>
        <v>-</v>
      </c>
      <c r="CJ482" s="116">
        <f t="shared" si="911"/>
        <v>0</v>
      </c>
      <c r="CK482" s="116">
        <f t="shared" si="912"/>
        <v>0</v>
      </c>
      <c r="CL482" s="116">
        <f t="shared" si="913"/>
        <v>0</v>
      </c>
      <c r="CM482" s="116">
        <f t="shared" si="914"/>
        <v>0</v>
      </c>
      <c r="CN482" s="116">
        <f t="shared" si="915"/>
        <v>0</v>
      </c>
      <c r="CO482" s="116">
        <f t="shared" si="916"/>
        <v>0</v>
      </c>
      <c r="CP482" s="116">
        <f t="shared" si="917"/>
        <v>0</v>
      </c>
      <c r="CQ482" s="116">
        <f t="shared" si="918"/>
        <v>0</v>
      </c>
      <c r="CR482" s="116">
        <f t="shared" si="919"/>
        <v>0</v>
      </c>
      <c r="CS482" s="116">
        <f t="shared" si="920"/>
        <v>0</v>
      </c>
      <c r="CT482" s="116">
        <f t="shared" si="921"/>
        <v>0</v>
      </c>
      <c r="CU482" s="116">
        <f t="shared" si="922"/>
        <v>0</v>
      </c>
      <c r="CV482" s="116">
        <f t="shared" si="923"/>
        <v>0</v>
      </c>
      <c r="CW482" s="116">
        <f t="shared" si="924"/>
        <v>0</v>
      </c>
      <c r="CX482" s="116">
        <f t="shared" si="925"/>
        <v>0</v>
      </c>
      <c r="CY482" s="116">
        <f t="shared" si="926"/>
        <v>0</v>
      </c>
      <c r="CZ482" s="116">
        <f t="shared" si="927"/>
        <v>0</v>
      </c>
      <c r="DA482" s="116">
        <f t="shared" si="928"/>
        <v>0</v>
      </c>
      <c r="DB482" s="116">
        <f t="shared" si="929"/>
        <v>0</v>
      </c>
      <c r="DC482" s="116">
        <f t="shared" si="930"/>
        <v>0</v>
      </c>
      <c r="DD482" s="116">
        <f t="shared" si="931"/>
        <v>0</v>
      </c>
      <c r="DE482" s="116">
        <f t="shared" si="932"/>
        <v>0</v>
      </c>
      <c r="DF482" s="116">
        <f t="shared" si="933"/>
        <v>0</v>
      </c>
      <c r="DG482" s="116">
        <f t="shared" si="934"/>
        <v>0</v>
      </c>
      <c r="DH482" s="116">
        <f t="shared" si="935"/>
        <v>0</v>
      </c>
      <c r="DI482" s="116">
        <f t="shared" si="936"/>
        <v>0</v>
      </c>
      <c r="DJ482" s="116">
        <f t="shared" si="937"/>
        <v>0</v>
      </c>
      <c r="DK482" s="116">
        <f t="shared" si="938"/>
        <v>0</v>
      </c>
      <c r="DL482" s="116">
        <f t="shared" si="939"/>
        <v>0</v>
      </c>
      <c r="DM482" s="116">
        <f t="shared" si="940"/>
        <v>0</v>
      </c>
      <c r="DN482" s="116">
        <f t="shared" si="941"/>
        <v>0</v>
      </c>
      <c r="DO482" s="116">
        <f t="shared" si="942"/>
        <v>0</v>
      </c>
      <c r="DP482" s="116">
        <f t="shared" si="943"/>
        <v>0</v>
      </c>
      <c r="DQ482" s="116">
        <f t="shared" si="944"/>
        <v>0</v>
      </c>
      <c r="DR482" s="116">
        <f t="shared" si="945"/>
        <v>0</v>
      </c>
      <c r="DS482" s="116">
        <f t="shared" si="946"/>
        <v>0</v>
      </c>
      <c r="DT482" s="116">
        <f t="shared" si="952"/>
        <v>0</v>
      </c>
      <c r="DU482" s="116">
        <f t="shared" si="947"/>
        <v>0</v>
      </c>
      <c r="DV482" s="116">
        <f t="shared" si="971"/>
        <v>0</v>
      </c>
      <c r="DW482" s="116">
        <f t="shared" si="972"/>
        <v>0</v>
      </c>
      <c r="DX482" s="114" t="b">
        <f t="shared" si="861"/>
        <v>0</v>
      </c>
      <c r="DY482" s="116" t="str">
        <f t="shared" si="948"/>
        <v>FAILED CHECKS</v>
      </c>
      <c r="DZ482" s="2"/>
      <c r="EA482" s="105" t="str">
        <f t="shared" si="862"/>
        <v/>
      </c>
      <c r="EB482" s="2"/>
      <c r="EC482" s="105" t="str">
        <f t="shared" si="863"/>
        <v/>
      </c>
      <c r="ED482" s="2"/>
      <c r="EE482" s="105" t="str">
        <f t="shared" si="864"/>
        <v/>
      </c>
      <c r="EF482" s="2"/>
      <c r="EG482" s="6">
        <f t="shared" si="950"/>
        <v>472</v>
      </c>
      <c r="EH482" s="2"/>
      <c r="EI482" s="29" t="str">
        <f>IF(ISBLANK('IP Rules'!P482),"",'IP Rules'!P482)</f>
        <v/>
      </c>
      <c r="EJ482" s="2"/>
      <c r="EK482" s="29" t="str">
        <f>IF(ISBLANK('IP Rules'!R482),"",'IP Rules'!R482)</f>
        <v/>
      </c>
      <c r="EL482" s="2"/>
      <c r="EM482" s="29" t="str">
        <f>IF(ISBLANK('IP Rules'!T482),"",'IP Rules'!T482)</f>
        <v/>
      </c>
      <c r="EN482" s="2"/>
      <c r="EO482" s="7" t="str">
        <f t="shared" si="855"/>
        <v>NO</v>
      </c>
      <c r="EP482" s="7" t="str">
        <f t="shared" si="856"/>
        <v>NO</v>
      </c>
      <c r="EQ482" s="7" t="str">
        <f t="shared" si="857"/>
        <v/>
      </c>
      <c r="ER482" s="7" t="str">
        <f t="shared" si="858"/>
        <v/>
      </c>
      <c r="ES482" s="7" t="str">
        <f>IF(AND(ISNUMBER('IP Rules'!R482),'IP Rules'!R482&gt;=0,'IP Rules'!R482&lt;=65535),"GOOD","BAD")</f>
        <v>BAD</v>
      </c>
      <c r="ET482" s="7" t="str">
        <f>IF(OR(AND(ISNUMBER('IP Rules'!T482),'IP Rules'!T482&gt;=1,'IP Rules'!T482&lt;=65535,'IP Rules'!R482&lt;'IP Rules'!T482),'IP Rules'!T482=""),"GOOD","BAD")</f>
        <v>GOOD</v>
      </c>
      <c r="EU482" s="9" t="str">
        <f t="shared" si="859"/>
        <v/>
      </c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</row>
    <row r="483" spans="1:211" ht="15.75" thickBot="1">
      <c r="A483" s="2"/>
      <c r="B483" s="6">
        <f t="shared" si="949"/>
        <v>473</v>
      </c>
      <c r="C483" s="2"/>
      <c r="D483" s="48" t="str">
        <f>IF(ISBLANK('IP Rules'!H483),"",'IP Rules'!H483)</f>
        <v/>
      </c>
      <c r="E483" s="52" t="str">
        <f t="shared" si="865"/>
        <v/>
      </c>
      <c r="F483" s="52" t="str">
        <f t="shared" si="866"/>
        <v/>
      </c>
      <c r="G483" s="52" t="str">
        <f t="shared" si="867"/>
        <v/>
      </c>
      <c r="H483" s="52" t="str">
        <f t="shared" si="868"/>
        <v/>
      </c>
      <c r="I483" s="52" t="str">
        <f t="shared" si="869"/>
        <v/>
      </c>
      <c r="J483" s="52" t="str">
        <f t="shared" si="870"/>
        <v/>
      </c>
      <c r="K483" s="52" t="str">
        <f t="shared" si="871"/>
        <v/>
      </c>
      <c r="L483" s="52" t="str">
        <f t="shared" si="872"/>
        <v/>
      </c>
      <c r="M483" s="2"/>
      <c r="N483" s="52" t="str">
        <f t="shared" si="873"/>
        <v/>
      </c>
      <c r="O483" s="2"/>
      <c r="P483" s="103" t="str">
        <f>IF(UPPER('IP Rules'!H483)="ANY","",IF(LEN(TRIM('IP Rules'!J483))=0,"",'IP Rules'!J483))</f>
        <v/>
      </c>
      <c r="Q483" s="7" t="str">
        <f t="shared" si="874"/>
        <v/>
      </c>
      <c r="R483" s="109" t="str">
        <f t="shared" si="875"/>
        <v>MISSING</v>
      </c>
      <c r="S483" s="109" t="str">
        <f t="shared" si="876"/>
        <v>MISSING</v>
      </c>
      <c r="T483" s="109" t="str">
        <f t="shared" si="877"/>
        <v>MISSING</v>
      </c>
      <c r="U483" s="110" t="str">
        <f t="shared" si="878"/>
        <v>ERROR</v>
      </c>
      <c r="V483" s="111" t="str">
        <f t="shared" si="879"/>
        <v>ERROR</v>
      </c>
      <c r="W483" s="111" t="str">
        <f t="shared" si="880"/>
        <v>ERROR</v>
      </c>
      <c r="X483" s="111" t="str">
        <f t="shared" si="881"/>
        <v>ERROR</v>
      </c>
      <c r="Y483" s="109" t="str">
        <f t="shared" si="882"/>
        <v>ERROR</v>
      </c>
      <c r="Z483" s="110" t="str">
        <f t="shared" si="883"/>
        <v>ERROR</v>
      </c>
      <c r="AA483" s="109" t="str">
        <f t="shared" si="884"/>
        <v>ERROR</v>
      </c>
      <c r="AB483" s="109" t="str">
        <f t="shared" si="885"/>
        <v>ERROR</v>
      </c>
      <c r="AC483" s="109" t="str">
        <f t="shared" si="886"/>
        <v>ERROR</v>
      </c>
      <c r="AD483" s="109" t="str">
        <f t="shared" si="887"/>
        <v>ERROR</v>
      </c>
      <c r="AE483" s="110" t="str">
        <f t="shared" si="888"/>
        <v>ERROR</v>
      </c>
      <c r="AF483" s="7" t="str">
        <f t="shared" si="889"/>
        <v/>
      </c>
      <c r="AG483" s="104" t="str">
        <f t="shared" si="890"/>
        <v/>
      </c>
      <c r="AH483" s="104" t="str">
        <f t="shared" si="891"/>
        <v/>
      </c>
      <c r="AI483" s="104" t="str">
        <f t="shared" si="892"/>
        <v/>
      </c>
      <c r="AJ483" s="114" t="str">
        <f>IF(AND(Q483&lt;&gt;"ERROR",UPPER('IP Rules'!D483)="GLOBAL",UPPER(N483)="ANY"),"All_IPs","")</f>
        <v/>
      </c>
      <c r="AK483" s="114" t="str">
        <f>IF(AND(Q483&lt;&gt;"ERROR",UPPER('IP Rules'!D483)="NATIONAL",UPPER(N483)="ANY"),"GRP_ALL_CNSP_SUBNETS","")</f>
        <v/>
      </c>
      <c r="AL483" s="104" t="str">
        <f>IF(LEN(TRIM(D483))=0,"",IF(AND(Q483&lt;&gt;"ERROR",UPPER('IP Rules'!H483)&lt;&gt;"ANY"),AI483&amp;N483&amp;"_"&amp;AG483,""))</f>
        <v/>
      </c>
      <c r="AM483" s="109" t="str">
        <f t="shared" si="893"/>
        <v>FAILED CHECKS</v>
      </c>
      <c r="AN483" s="2"/>
      <c r="AO483" s="62" t="str">
        <f t="shared" si="860"/>
        <v/>
      </c>
      <c r="AP483" s="26"/>
      <c r="AQ483" s="62" t="str">
        <f t="shared" si="894"/>
        <v/>
      </c>
      <c r="AR483" s="26"/>
      <c r="AS483" s="6">
        <f>'IP Rules'!F483</f>
        <v>0</v>
      </c>
      <c r="AT483" s="2"/>
      <c r="AU483" s="6">
        <f t="shared" si="895"/>
        <v>473</v>
      </c>
      <c r="AV483" s="2"/>
      <c r="AW483" s="46" t="str">
        <f>IF(ISBLANK('IP Rules'!L483),"",'IP Rules'!L483)</f>
        <v/>
      </c>
      <c r="AX483" s="2"/>
      <c r="AY483" s="52" t="str">
        <f t="shared" si="896"/>
        <v/>
      </c>
      <c r="AZ483" s="52" t="str">
        <f t="shared" si="897"/>
        <v/>
      </c>
      <c r="BA483" s="52" t="str">
        <f t="shared" si="898"/>
        <v/>
      </c>
      <c r="BB483" s="52" t="str">
        <f t="shared" si="899"/>
        <v/>
      </c>
      <c r="BC483" s="52" t="str">
        <f t="shared" si="900"/>
        <v/>
      </c>
      <c r="BD483" s="52" t="str">
        <f t="shared" si="901"/>
        <v/>
      </c>
      <c r="BE483" s="52" t="str">
        <f t="shared" si="902"/>
        <v/>
      </c>
      <c r="BF483" s="52" t="str">
        <f t="shared" si="903"/>
        <v/>
      </c>
      <c r="BG483" s="52" t="str">
        <f t="shared" si="904"/>
        <v/>
      </c>
      <c r="BH483" s="2"/>
      <c r="BI483" s="103" t="str">
        <f>IF(ISBLANK('IP Rules'!N483),"",'IP Rules'!N483)</f>
        <v/>
      </c>
      <c r="BJ483" s="110" t="str">
        <f t="shared" si="953"/>
        <v/>
      </c>
      <c r="BK483" s="109" t="str">
        <f t="shared" si="954"/>
        <v>MISSING</v>
      </c>
      <c r="BL483" s="109" t="str">
        <f t="shared" si="955"/>
        <v>MISSING</v>
      </c>
      <c r="BM483" s="109" t="str">
        <f t="shared" si="956"/>
        <v>MISSING</v>
      </c>
      <c r="BN483" s="110" t="str">
        <f t="shared" si="957"/>
        <v>ERROR</v>
      </c>
      <c r="BO483" s="111" t="str">
        <f t="shared" si="958"/>
        <v>ERROR</v>
      </c>
      <c r="BP483" s="111" t="str">
        <f t="shared" si="959"/>
        <v>ERROR</v>
      </c>
      <c r="BQ483" s="111" t="str">
        <f t="shared" si="960"/>
        <v>ERROR</v>
      </c>
      <c r="BR483" s="109" t="str">
        <f t="shared" si="961"/>
        <v>ERROR</v>
      </c>
      <c r="BS483" s="110" t="str">
        <f t="shared" si="962"/>
        <v>ERROR</v>
      </c>
      <c r="BT483" s="109" t="str">
        <f t="shared" si="905"/>
        <v>ERROR</v>
      </c>
      <c r="BU483" s="109" t="str">
        <f t="shared" si="906"/>
        <v>ERROR</v>
      </c>
      <c r="BV483" s="109" t="str">
        <f t="shared" si="907"/>
        <v>ERROR</v>
      </c>
      <c r="BW483" s="109" t="str">
        <f t="shared" si="908"/>
        <v>ERROR</v>
      </c>
      <c r="BX483" s="110" t="str">
        <f t="shared" si="963"/>
        <v>ERROR</v>
      </c>
      <c r="BY483" s="110" t="str">
        <f t="shared" si="951"/>
        <v/>
      </c>
      <c r="BZ483" s="117" t="str">
        <f t="shared" si="909"/>
        <v>OK</v>
      </c>
      <c r="CA483" s="104" t="str">
        <f t="shared" si="964"/>
        <v/>
      </c>
      <c r="CB483" s="104" t="str">
        <f t="shared" si="965"/>
        <v/>
      </c>
      <c r="CC483" s="104" t="str">
        <f t="shared" si="966"/>
        <v/>
      </c>
      <c r="CD483" s="109" t="str">
        <f t="shared" si="910"/>
        <v>FAILED CHECKS</v>
      </c>
      <c r="CE483" s="22"/>
      <c r="CF483" s="116" t="str">
        <f t="shared" si="967"/>
        <v>ERROR</v>
      </c>
      <c r="CG483" s="116" t="str">
        <f t="shared" si="968"/>
        <v>-</v>
      </c>
      <c r="CH483" s="116" t="str">
        <f t="shared" si="969"/>
        <v>-</v>
      </c>
      <c r="CI483" s="116" t="str">
        <f t="shared" si="970"/>
        <v>-</v>
      </c>
      <c r="CJ483" s="116">
        <f t="shared" si="911"/>
        <v>0</v>
      </c>
      <c r="CK483" s="116">
        <f t="shared" si="912"/>
        <v>0</v>
      </c>
      <c r="CL483" s="116">
        <f t="shared" si="913"/>
        <v>0</v>
      </c>
      <c r="CM483" s="116">
        <f t="shared" si="914"/>
        <v>0</v>
      </c>
      <c r="CN483" s="116">
        <f t="shared" si="915"/>
        <v>0</v>
      </c>
      <c r="CO483" s="116">
        <f t="shared" si="916"/>
        <v>0</v>
      </c>
      <c r="CP483" s="116">
        <f t="shared" si="917"/>
        <v>0</v>
      </c>
      <c r="CQ483" s="116">
        <f t="shared" si="918"/>
        <v>0</v>
      </c>
      <c r="CR483" s="116">
        <f t="shared" si="919"/>
        <v>0</v>
      </c>
      <c r="CS483" s="116">
        <f t="shared" si="920"/>
        <v>0</v>
      </c>
      <c r="CT483" s="116">
        <f t="shared" si="921"/>
        <v>0</v>
      </c>
      <c r="CU483" s="116">
        <f t="shared" si="922"/>
        <v>0</v>
      </c>
      <c r="CV483" s="116">
        <f t="shared" si="923"/>
        <v>0</v>
      </c>
      <c r="CW483" s="116">
        <f t="shared" si="924"/>
        <v>0</v>
      </c>
      <c r="CX483" s="116">
        <f t="shared" si="925"/>
        <v>0</v>
      </c>
      <c r="CY483" s="116">
        <f t="shared" si="926"/>
        <v>0</v>
      </c>
      <c r="CZ483" s="116">
        <f t="shared" si="927"/>
        <v>0</v>
      </c>
      <c r="DA483" s="116">
        <f t="shared" si="928"/>
        <v>0</v>
      </c>
      <c r="DB483" s="116">
        <f t="shared" si="929"/>
        <v>0</v>
      </c>
      <c r="DC483" s="116">
        <f t="shared" si="930"/>
        <v>0</v>
      </c>
      <c r="DD483" s="116">
        <f t="shared" si="931"/>
        <v>0</v>
      </c>
      <c r="DE483" s="116">
        <f t="shared" si="932"/>
        <v>0</v>
      </c>
      <c r="DF483" s="116">
        <f t="shared" si="933"/>
        <v>0</v>
      </c>
      <c r="DG483" s="116">
        <f t="shared" si="934"/>
        <v>0</v>
      </c>
      <c r="DH483" s="116">
        <f t="shared" si="935"/>
        <v>0</v>
      </c>
      <c r="DI483" s="116">
        <f t="shared" si="936"/>
        <v>0</v>
      </c>
      <c r="DJ483" s="116">
        <f t="shared" si="937"/>
        <v>0</v>
      </c>
      <c r="DK483" s="116">
        <f t="shared" si="938"/>
        <v>0</v>
      </c>
      <c r="DL483" s="116">
        <f t="shared" si="939"/>
        <v>0</v>
      </c>
      <c r="DM483" s="116">
        <f t="shared" si="940"/>
        <v>0</v>
      </c>
      <c r="DN483" s="116">
        <f t="shared" si="941"/>
        <v>0</v>
      </c>
      <c r="DO483" s="116">
        <f t="shared" si="942"/>
        <v>0</v>
      </c>
      <c r="DP483" s="116">
        <f t="shared" si="943"/>
        <v>0</v>
      </c>
      <c r="DQ483" s="116">
        <f t="shared" si="944"/>
        <v>0</v>
      </c>
      <c r="DR483" s="116">
        <f t="shared" si="945"/>
        <v>0</v>
      </c>
      <c r="DS483" s="116">
        <f t="shared" si="946"/>
        <v>0</v>
      </c>
      <c r="DT483" s="116">
        <f t="shared" si="952"/>
        <v>0</v>
      </c>
      <c r="DU483" s="116">
        <f t="shared" si="947"/>
        <v>0</v>
      </c>
      <c r="DV483" s="116">
        <f t="shared" si="971"/>
        <v>0</v>
      </c>
      <c r="DW483" s="116">
        <f t="shared" si="972"/>
        <v>0</v>
      </c>
      <c r="DX483" s="114" t="b">
        <f t="shared" si="861"/>
        <v>0</v>
      </c>
      <c r="DY483" s="116" t="str">
        <f t="shared" si="948"/>
        <v>FAILED CHECKS</v>
      </c>
      <c r="DZ483" s="2"/>
      <c r="EA483" s="105" t="str">
        <f t="shared" si="862"/>
        <v/>
      </c>
      <c r="EB483" s="2"/>
      <c r="EC483" s="105" t="str">
        <f t="shared" si="863"/>
        <v/>
      </c>
      <c r="ED483" s="2"/>
      <c r="EE483" s="105" t="str">
        <f t="shared" si="864"/>
        <v/>
      </c>
      <c r="EF483" s="2"/>
      <c r="EG483" s="6">
        <f t="shared" si="950"/>
        <v>473</v>
      </c>
      <c r="EH483" s="2"/>
      <c r="EI483" s="29" t="str">
        <f>IF(ISBLANK('IP Rules'!P483),"",'IP Rules'!P483)</f>
        <v/>
      </c>
      <c r="EJ483" s="2"/>
      <c r="EK483" s="29" t="str">
        <f>IF(ISBLANK('IP Rules'!R483),"",'IP Rules'!R483)</f>
        <v/>
      </c>
      <c r="EL483" s="2"/>
      <c r="EM483" s="29" t="str">
        <f>IF(ISBLANK('IP Rules'!T483),"",'IP Rules'!T483)</f>
        <v/>
      </c>
      <c r="EN483" s="2"/>
      <c r="EO483" s="7" t="str">
        <f t="shared" si="855"/>
        <v>NO</v>
      </c>
      <c r="EP483" s="7" t="str">
        <f t="shared" si="856"/>
        <v>NO</v>
      </c>
      <c r="EQ483" s="7" t="str">
        <f t="shared" si="857"/>
        <v/>
      </c>
      <c r="ER483" s="7" t="str">
        <f t="shared" si="858"/>
        <v/>
      </c>
      <c r="ES483" s="7" t="str">
        <f>IF(AND(ISNUMBER('IP Rules'!R483),'IP Rules'!R483&gt;=0,'IP Rules'!R483&lt;=65535),"GOOD","BAD")</f>
        <v>BAD</v>
      </c>
      <c r="ET483" s="7" t="str">
        <f>IF(OR(AND(ISNUMBER('IP Rules'!T483),'IP Rules'!T483&gt;=1,'IP Rules'!T483&lt;=65535,'IP Rules'!R483&lt;'IP Rules'!T483),'IP Rules'!T483=""),"GOOD","BAD")</f>
        <v>GOOD</v>
      </c>
      <c r="EU483" s="9" t="str">
        <f t="shared" si="859"/>
        <v/>
      </c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</row>
    <row r="484" spans="1:211" ht="15.75" thickBot="1">
      <c r="A484" s="2"/>
      <c r="B484" s="6">
        <f t="shared" si="949"/>
        <v>474</v>
      </c>
      <c r="C484" s="2"/>
      <c r="D484" s="48" t="str">
        <f>IF(ISBLANK('IP Rules'!H484),"",'IP Rules'!H484)</f>
        <v/>
      </c>
      <c r="E484" s="52" t="str">
        <f t="shared" si="865"/>
        <v/>
      </c>
      <c r="F484" s="52" t="str">
        <f t="shared" si="866"/>
        <v/>
      </c>
      <c r="G484" s="52" t="str">
        <f t="shared" si="867"/>
        <v/>
      </c>
      <c r="H484" s="52" t="str">
        <f t="shared" si="868"/>
        <v/>
      </c>
      <c r="I484" s="52" t="str">
        <f t="shared" si="869"/>
        <v/>
      </c>
      <c r="J484" s="52" t="str">
        <f t="shared" si="870"/>
        <v/>
      </c>
      <c r="K484" s="52" t="str">
        <f t="shared" si="871"/>
        <v/>
      </c>
      <c r="L484" s="52" t="str">
        <f t="shared" si="872"/>
        <v/>
      </c>
      <c r="M484" s="2"/>
      <c r="N484" s="52" t="str">
        <f t="shared" si="873"/>
        <v/>
      </c>
      <c r="O484" s="2"/>
      <c r="P484" s="103" t="str">
        <f>IF(UPPER('IP Rules'!H484)="ANY","",IF(LEN(TRIM('IP Rules'!J484))=0,"",'IP Rules'!J484))</f>
        <v/>
      </c>
      <c r="Q484" s="7" t="str">
        <f t="shared" si="874"/>
        <v/>
      </c>
      <c r="R484" s="109" t="str">
        <f t="shared" si="875"/>
        <v>MISSING</v>
      </c>
      <c r="S484" s="109" t="str">
        <f t="shared" si="876"/>
        <v>MISSING</v>
      </c>
      <c r="T484" s="109" t="str">
        <f t="shared" si="877"/>
        <v>MISSING</v>
      </c>
      <c r="U484" s="110" t="str">
        <f t="shared" si="878"/>
        <v>ERROR</v>
      </c>
      <c r="V484" s="111" t="str">
        <f t="shared" si="879"/>
        <v>ERROR</v>
      </c>
      <c r="W484" s="111" t="str">
        <f t="shared" si="880"/>
        <v>ERROR</v>
      </c>
      <c r="X484" s="111" t="str">
        <f t="shared" si="881"/>
        <v>ERROR</v>
      </c>
      <c r="Y484" s="109" t="str">
        <f t="shared" si="882"/>
        <v>ERROR</v>
      </c>
      <c r="Z484" s="110" t="str">
        <f t="shared" si="883"/>
        <v>ERROR</v>
      </c>
      <c r="AA484" s="109" t="str">
        <f t="shared" si="884"/>
        <v>ERROR</v>
      </c>
      <c r="AB484" s="109" t="str">
        <f t="shared" si="885"/>
        <v>ERROR</v>
      </c>
      <c r="AC484" s="109" t="str">
        <f t="shared" si="886"/>
        <v>ERROR</v>
      </c>
      <c r="AD484" s="109" t="str">
        <f t="shared" si="887"/>
        <v>ERROR</v>
      </c>
      <c r="AE484" s="110" t="str">
        <f t="shared" si="888"/>
        <v>ERROR</v>
      </c>
      <c r="AF484" s="7" t="str">
        <f t="shared" si="889"/>
        <v/>
      </c>
      <c r="AG484" s="104" t="str">
        <f t="shared" si="890"/>
        <v/>
      </c>
      <c r="AH484" s="104" t="str">
        <f t="shared" si="891"/>
        <v/>
      </c>
      <c r="AI484" s="104" t="str">
        <f t="shared" si="892"/>
        <v/>
      </c>
      <c r="AJ484" s="114" t="str">
        <f>IF(AND(Q484&lt;&gt;"ERROR",UPPER('IP Rules'!D484)="GLOBAL",UPPER(N484)="ANY"),"All_IPs","")</f>
        <v/>
      </c>
      <c r="AK484" s="114" t="str">
        <f>IF(AND(Q484&lt;&gt;"ERROR",UPPER('IP Rules'!D484)="NATIONAL",UPPER(N484)="ANY"),"GRP_ALL_CNSP_SUBNETS","")</f>
        <v/>
      </c>
      <c r="AL484" s="104" t="str">
        <f>IF(LEN(TRIM(D484))=0,"",IF(AND(Q484&lt;&gt;"ERROR",UPPER('IP Rules'!H484)&lt;&gt;"ANY"),AI484&amp;N484&amp;"_"&amp;AG484,""))</f>
        <v/>
      </c>
      <c r="AM484" s="109" t="str">
        <f t="shared" si="893"/>
        <v>FAILED CHECKS</v>
      </c>
      <c r="AN484" s="2"/>
      <c r="AO484" s="62" t="str">
        <f t="shared" si="860"/>
        <v/>
      </c>
      <c r="AP484" s="26"/>
      <c r="AQ484" s="62" t="str">
        <f t="shared" si="894"/>
        <v/>
      </c>
      <c r="AR484" s="26"/>
      <c r="AS484" s="6">
        <f>'IP Rules'!F484</f>
        <v>0</v>
      </c>
      <c r="AT484" s="2"/>
      <c r="AU484" s="6">
        <f t="shared" si="895"/>
        <v>474</v>
      </c>
      <c r="AV484" s="2"/>
      <c r="AW484" s="46" t="str">
        <f>IF(ISBLANK('IP Rules'!L484),"",'IP Rules'!L484)</f>
        <v/>
      </c>
      <c r="AX484" s="2"/>
      <c r="AY484" s="52" t="str">
        <f t="shared" si="896"/>
        <v/>
      </c>
      <c r="AZ484" s="52" t="str">
        <f t="shared" si="897"/>
        <v/>
      </c>
      <c r="BA484" s="52" t="str">
        <f t="shared" si="898"/>
        <v/>
      </c>
      <c r="BB484" s="52" t="str">
        <f t="shared" si="899"/>
        <v/>
      </c>
      <c r="BC484" s="52" t="str">
        <f t="shared" si="900"/>
        <v/>
      </c>
      <c r="BD484" s="52" t="str">
        <f t="shared" si="901"/>
        <v/>
      </c>
      <c r="BE484" s="52" t="str">
        <f t="shared" si="902"/>
        <v/>
      </c>
      <c r="BF484" s="52" t="str">
        <f t="shared" si="903"/>
        <v/>
      </c>
      <c r="BG484" s="52" t="str">
        <f t="shared" si="904"/>
        <v/>
      </c>
      <c r="BH484" s="2"/>
      <c r="BI484" s="103" t="str">
        <f>IF(ISBLANK('IP Rules'!N484),"",'IP Rules'!N484)</f>
        <v/>
      </c>
      <c r="BJ484" s="110" t="str">
        <f t="shared" si="953"/>
        <v/>
      </c>
      <c r="BK484" s="109" t="str">
        <f t="shared" si="954"/>
        <v>MISSING</v>
      </c>
      <c r="BL484" s="109" t="str">
        <f t="shared" si="955"/>
        <v>MISSING</v>
      </c>
      <c r="BM484" s="109" t="str">
        <f t="shared" si="956"/>
        <v>MISSING</v>
      </c>
      <c r="BN484" s="110" t="str">
        <f t="shared" si="957"/>
        <v>ERROR</v>
      </c>
      <c r="BO484" s="111" t="str">
        <f t="shared" si="958"/>
        <v>ERROR</v>
      </c>
      <c r="BP484" s="111" t="str">
        <f t="shared" si="959"/>
        <v>ERROR</v>
      </c>
      <c r="BQ484" s="111" t="str">
        <f t="shared" si="960"/>
        <v>ERROR</v>
      </c>
      <c r="BR484" s="109" t="str">
        <f t="shared" si="961"/>
        <v>ERROR</v>
      </c>
      <c r="BS484" s="110" t="str">
        <f t="shared" si="962"/>
        <v>ERROR</v>
      </c>
      <c r="BT484" s="109" t="str">
        <f t="shared" si="905"/>
        <v>ERROR</v>
      </c>
      <c r="BU484" s="109" t="str">
        <f t="shared" si="906"/>
        <v>ERROR</v>
      </c>
      <c r="BV484" s="109" t="str">
        <f t="shared" si="907"/>
        <v>ERROR</v>
      </c>
      <c r="BW484" s="109" t="str">
        <f t="shared" si="908"/>
        <v>ERROR</v>
      </c>
      <c r="BX484" s="110" t="str">
        <f t="shared" si="963"/>
        <v>ERROR</v>
      </c>
      <c r="BY484" s="110" t="str">
        <f t="shared" si="951"/>
        <v/>
      </c>
      <c r="BZ484" s="117" t="str">
        <f t="shared" si="909"/>
        <v>OK</v>
      </c>
      <c r="CA484" s="104" t="str">
        <f t="shared" si="964"/>
        <v/>
      </c>
      <c r="CB484" s="104" t="str">
        <f t="shared" si="965"/>
        <v/>
      </c>
      <c r="CC484" s="104" t="str">
        <f t="shared" si="966"/>
        <v/>
      </c>
      <c r="CD484" s="109" t="str">
        <f t="shared" si="910"/>
        <v>FAILED CHECKS</v>
      </c>
      <c r="CE484" s="22"/>
      <c r="CF484" s="116" t="str">
        <f t="shared" si="967"/>
        <v>ERROR</v>
      </c>
      <c r="CG484" s="116" t="str">
        <f t="shared" si="968"/>
        <v>-</v>
      </c>
      <c r="CH484" s="116" t="str">
        <f t="shared" si="969"/>
        <v>-</v>
      </c>
      <c r="CI484" s="116" t="str">
        <f t="shared" si="970"/>
        <v>-</v>
      </c>
      <c r="CJ484" s="116">
        <f t="shared" si="911"/>
        <v>0</v>
      </c>
      <c r="CK484" s="116">
        <f t="shared" si="912"/>
        <v>0</v>
      </c>
      <c r="CL484" s="116">
        <f t="shared" si="913"/>
        <v>0</v>
      </c>
      <c r="CM484" s="116">
        <f t="shared" si="914"/>
        <v>0</v>
      </c>
      <c r="CN484" s="116">
        <f t="shared" si="915"/>
        <v>0</v>
      </c>
      <c r="CO484" s="116">
        <f t="shared" si="916"/>
        <v>0</v>
      </c>
      <c r="CP484" s="116">
        <f t="shared" si="917"/>
        <v>0</v>
      </c>
      <c r="CQ484" s="116">
        <f t="shared" si="918"/>
        <v>0</v>
      </c>
      <c r="CR484" s="116">
        <f t="shared" si="919"/>
        <v>0</v>
      </c>
      <c r="CS484" s="116">
        <f t="shared" si="920"/>
        <v>0</v>
      </c>
      <c r="CT484" s="116">
        <f t="shared" si="921"/>
        <v>0</v>
      </c>
      <c r="CU484" s="116">
        <f t="shared" si="922"/>
        <v>0</v>
      </c>
      <c r="CV484" s="116">
        <f t="shared" si="923"/>
        <v>0</v>
      </c>
      <c r="CW484" s="116">
        <f t="shared" si="924"/>
        <v>0</v>
      </c>
      <c r="CX484" s="116">
        <f t="shared" si="925"/>
        <v>0</v>
      </c>
      <c r="CY484" s="116">
        <f t="shared" si="926"/>
        <v>0</v>
      </c>
      <c r="CZ484" s="116">
        <f t="shared" si="927"/>
        <v>0</v>
      </c>
      <c r="DA484" s="116">
        <f t="shared" si="928"/>
        <v>0</v>
      </c>
      <c r="DB484" s="116">
        <f t="shared" si="929"/>
        <v>0</v>
      </c>
      <c r="DC484" s="116">
        <f t="shared" si="930"/>
        <v>0</v>
      </c>
      <c r="DD484" s="116">
        <f t="shared" si="931"/>
        <v>0</v>
      </c>
      <c r="DE484" s="116">
        <f t="shared" si="932"/>
        <v>0</v>
      </c>
      <c r="DF484" s="116">
        <f t="shared" si="933"/>
        <v>0</v>
      </c>
      <c r="DG484" s="116">
        <f t="shared" si="934"/>
        <v>0</v>
      </c>
      <c r="DH484" s="116">
        <f t="shared" si="935"/>
        <v>0</v>
      </c>
      <c r="DI484" s="116">
        <f t="shared" si="936"/>
        <v>0</v>
      </c>
      <c r="DJ484" s="116">
        <f t="shared" si="937"/>
        <v>0</v>
      </c>
      <c r="DK484" s="116">
        <f t="shared" si="938"/>
        <v>0</v>
      </c>
      <c r="DL484" s="116">
        <f t="shared" si="939"/>
        <v>0</v>
      </c>
      <c r="DM484" s="116">
        <f t="shared" si="940"/>
        <v>0</v>
      </c>
      <c r="DN484" s="116">
        <f t="shared" si="941"/>
        <v>0</v>
      </c>
      <c r="DO484" s="116">
        <f t="shared" si="942"/>
        <v>0</v>
      </c>
      <c r="DP484" s="116">
        <f t="shared" si="943"/>
        <v>0</v>
      </c>
      <c r="DQ484" s="116">
        <f t="shared" si="944"/>
        <v>0</v>
      </c>
      <c r="DR484" s="116">
        <f t="shared" si="945"/>
        <v>0</v>
      </c>
      <c r="DS484" s="116">
        <f t="shared" si="946"/>
        <v>0</v>
      </c>
      <c r="DT484" s="116">
        <f t="shared" si="952"/>
        <v>0</v>
      </c>
      <c r="DU484" s="116">
        <f t="shared" si="947"/>
        <v>0</v>
      </c>
      <c r="DV484" s="116">
        <f t="shared" si="971"/>
        <v>0</v>
      </c>
      <c r="DW484" s="116">
        <f t="shared" si="972"/>
        <v>0</v>
      </c>
      <c r="DX484" s="114" t="b">
        <f t="shared" si="861"/>
        <v>0</v>
      </c>
      <c r="DY484" s="116" t="str">
        <f t="shared" si="948"/>
        <v>FAILED CHECKS</v>
      </c>
      <c r="DZ484" s="2"/>
      <c r="EA484" s="105" t="str">
        <f t="shared" si="862"/>
        <v/>
      </c>
      <c r="EB484" s="2"/>
      <c r="EC484" s="105" t="str">
        <f t="shared" si="863"/>
        <v/>
      </c>
      <c r="ED484" s="2"/>
      <c r="EE484" s="105" t="str">
        <f t="shared" si="864"/>
        <v/>
      </c>
      <c r="EF484" s="2"/>
      <c r="EG484" s="6">
        <f t="shared" si="950"/>
        <v>474</v>
      </c>
      <c r="EH484" s="2"/>
      <c r="EI484" s="29" t="str">
        <f>IF(ISBLANK('IP Rules'!P484),"",'IP Rules'!P484)</f>
        <v/>
      </c>
      <c r="EJ484" s="2"/>
      <c r="EK484" s="29" t="str">
        <f>IF(ISBLANK('IP Rules'!R484),"",'IP Rules'!R484)</f>
        <v/>
      </c>
      <c r="EL484" s="2"/>
      <c r="EM484" s="29" t="str">
        <f>IF(ISBLANK('IP Rules'!T484),"",'IP Rules'!T484)</f>
        <v/>
      </c>
      <c r="EN484" s="2"/>
      <c r="EO484" s="7" t="str">
        <f t="shared" si="855"/>
        <v>NO</v>
      </c>
      <c r="EP484" s="7" t="str">
        <f t="shared" si="856"/>
        <v>NO</v>
      </c>
      <c r="EQ484" s="7" t="str">
        <f t="shared" si="857"/>
        <v/>
      </c>
      <c r="ER484" s="7" t="str">
        <f t="shared" si="858"/>
        <v/>
      </c>
      <c r="ES484" s="7" t="str">
        <f>IF(AND(ISNUMBER('IP Rules'!R484),'IP Rules'!R484&gt;=0,'IP Rules'!R484&lt;=65535),"GOOD","BAD")</f>
        <v>BAD</v>
      </c>
      <c r="ET484" s="7" t="str">
        <f>IF(OR(AND(ISNUMBER('IP Rules'!T484),'IP Rules'!T484&gt;=1,'IP Rules'!T484&lt;=65535,'IP Rules'!R484&lt;'IP Rules'!T484),'IP Rules'!T484=""),"GOOD","BAD")</f>
        <v>GOOD</v>
      </c>
      <c r="EU484" s="9" t="str">
        <f t="shared" si="859"/>
        <v/>
      </c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</row>
    <row r="485" spans="1:211" ht="15.75" thickBot="1">
      <c r="A485" s="2"/>
      <c r="B485" s="6">
        <f t="shared" si="949"/>
        <v>475</v>
      </c>
      <c r="C485" s="2"/>
      <c r="D485" s="48" t="str">
        <f>IF(ISBLANK('IP Rules'!H485),"",'IP Rules'!H485)</f>
        <v/>
      </c>
      <c r="E485" s="52" t="str">
        <f t="shared" si="865"/>
        <v/>
      </c>
      <c r="F485" s="52" t="str">
        <f t="shared" si="866"/>
        <v/>
      </c>
      <c r="G485" s="52" t="str">
        <f t="shared" si="867"/>
        <v/>
      </c>
      <c r="H485" s="52" t="str">
        <f t="shared" si="868"/>
        <v/>
      </c>
      <c r="I485" s="52" t="str">
        <f t="shared" si="869"/>
        <v/>
      </c>
      <c r="J485" s="52" t="str">
        <f t="shared" si="870"/>
        <v/>
      </c>
      <c r="K485" s="52" t="str">
        <f t="shared" si="871"/>
        <v/>
      </c>
      <c r="L485" s="52" t="str">
        <f t="shared" si="872"/>
        <v/>
      </c>
      <c r="M485" s="2"/>
      <c r="N485" s="52" t="str">
        <f t="shared" si="873"/>
        <v/>
      </c>
      <c r="O485" s="2"/>
      <c r="P485" s="103" t="str">
        <f>IF(UPPER('IP Rules'!H485)="ANY","",IF(LEN(TRIM('IP Rules'!J485))=0,"",'IP Rules'!J485))</f>
        <v/>
      </c>
      <c r="Q485" s="7" t="str">
        <f t="shared" si="874"/>
        <v/>
      </c>
      <c r="R485" s="109" t="str">
        <f t="shared" si="875"/>
        <v>MISSING</v>
      </c>
      <c r="S485" s="109" t="str">
        <f t="shared" si="876"/>
        <v>MISSING</v>
      </c>
      <c r="T485" s="109" t="str">
        <f t="shared" si="877"/>
        <v>MISSING</v>
      </c>
      <c r="U485" s="110" t="str">
        <f t="shared" si="878"/>
        <v>ERROR</v>
      </c>
      <c r="V485" s="111" t="str">
        <f t="shared" si="879"/>
        <v>ERROR</v>
      </c>
      <c r="W485" s="111" t="str">
        <f t="shared" si="880"/>
        <v>ERROR</v>
      </c>
      <c r="X485" s="111" t="str">
        <f t="shared" si="881"/>
        <v>ERROR</v>
      </c>
      <c r="Y485" s="109" t="str">
        <f t="shared" si="882"/>
        <v>ERROR</v>
      </c>
      <c r="Z485" s="110" t="str">
        <f t="shared" si="883"/>
        <v>ERROR</v>
      </c>
      <c r="AA485" s="109" t="str">
        <f t="shared" si="884"/>
        <v>ERROR</v>
      </c>
      <c r="AB485" s="109" t="str">
        <f t="shared" si="885"/>
        <v>ERROR</v>
      </c>
      <c r="AC485" s="109" t="str">
        <f t="shared" si="886"/>
        <v>ERROR</v>
      </c>
      <c r="AD485" s="109" t="str">
        <f t="shared" si="887"/>
        <v>ERROR</v>
      </c>
      <c r="AE485" s="110" t="str">
        <f t="shared" si="888"/>
        <v>ERROR</v>
      </c>
      <c r="AF485" s="7" t="str">
        <f t="shared" si="889"/>
        <v/>
      </c>
      <c r="AG485" s="104" t="str">
        <f t="shared" si="890"/>
        <v/>
      </c>
      <c r="AH485" s="104" t="str">
        <f t="shared" si="891"/>
        <v/>
      </c>
      <c r="AI485" s="104" t="str">
        <f t="shared" si="892"/>
        <v/>
      </c>
      <c r="AJ485" s="114" t="str">
        <f>IF(AND(Q485&lt;&gt;"ERROR",UPPER('IP Rules'!D485)="GLOBAL",UPPER(N485)="ANY"),"All_IPs","")</f>
        <v/>
      </c>
      <c r="AK485" s="114" t="str">
        <f>IF(AND(Q485&lt;&gt;"ERROR",UPPER('IP Rules'!D485)="NATIONAL",UPPER(N485)="ANY"),"GRP_ALL_CNSP_SUBNETS","")</f>
        <v/>
      </c>
      <c r="AL485" s="104" t="str">
        <f>IF(LEN(TRIM(D485))=0,"",IF(AND(Q485&lt;&gt;"ERROR",UPPER('IP Rules'!H485)&lt;&gt;"ANY"),AI485&amp;N485&amp;"_"&amp;AG485,""))</f>
        <v/>
      </c>
      <c r="AM485" s="109" t="str">
        <f t="shared" si="893"/>
        <v>FAILED CHECKS</v>
      </c>
      <c r="AN485" s="2"/>
      <c r="AO485" s="62" t="str">
        <f t="shared" si="860"/>
        <v/>
      </c>
      <c r="AP485" s="26"/>
      <c r="AQ485" s="62" t="str">
        <f t="shared" si="894"/>
        <v/>
      </c>
      <c r="AR485" s="26"/>
      <c r="AS485" s="6">
        <f>'IP Rules'!F485</f>
        <v>0</v>
      </c>
      <c r="AT485" s="2"/>
      <c r="AU485" s="6">
        <f t="shared" si="895"/>
        <v>475</v>
      </c>
      <c r="AV485" s="2"/>
      <c r="AW485" s="46" t="str">
        <f>IF(ISBLANK('IP Rules'!L485),"",'IP Rules'!L485)</f>
        <v/>
      </c>
      <c r="AX485" s="2"/>
      <c r="AY485" s="52" t="str">
        <f t="shared" si="896"/>
        <v/>
      </c>
      <c r="AZ485" s="52" t="str">
        <f t="shared" si="897"/>
        <v/>
      </c>
      <c r="BA485" s="52" t="str">
        <f t="shared" si="898"/>
        <v/>
      </c>
      <c r="BB485" s="52" t="str">
        <f t="shared" si="899"/>
        <v/>
      </c>
      <c r="BC485" s="52" t="str">
        <f t="shared" si="900"/>
        <v/>
      </c>
      <c r="BD485" s="52" t="str">
        <f t="shared" si="901"/>
        <v/>
      </c>
      <c r="BE485" s="52" t="str">
        <f t="shared" si="902"/>
        <v/>
      </c>
      <c r="BF485" s="52" t="str">
        <f t="shared" si="903"/>
        <v/>
      </c>
      <c r="BG485" s="52" t="str">
        <f t="shared" si="904"/>
        <v/>
      </c>
      <c r="BH485" s="2"/>
      <c r="BI485" s="103" t="str">
        <f>IF(ISBLANK('IP Rules'!N485),"",'IP Rules'!N485)</f>
        <v/>
      </c>
      <c r="BJ485" s="110" t="str">
        <f t="shared" si="953"/>
        <v/>
      </c>
      <c r="BK485" s="109" t="str">
        <f t="shared" si="954"/>
        <v>MISSING</v>
      </c>
      <c r="BL485" s="109" t="str">
        <f t="shared" si="955"/>
        <v>MISSING</v>
      </c>
      <c r="BM485" s="109" t="str">
        <f t="shared" si="956"/>
        <v>MISSING</v>
      </c>
      <c r="BN485" s="110" t="str">
        <f t="shared" si="957"/>
        <v>ERROR</v>
      </c>
      <c r="BO485" s="111" t="str">
        <f t="shared" si="958"/>
        <v>ERROR</v>
      </c>
      <c r="BP485" s="111" t="str">
        <f t="shared" si="959"/>
        <v>ERROR</v>
      </c>
      <c r="BQ485" s="111" t="str">
        <f t="shared" si="960"/>
        <v>ERROR</v>
      </c>
      <c r="BR485" s="109" t="str">
        <f t="shared" si="961"/>
        <v>ERROR</v>
      </c>
      <c r="BS485" s="110" t="str">
        <f t="shared" si="962"/>
        <v>ERROR</v>
      </c>
      <c r="BT485" s="109" t="str">
        <f t="shared" si="905"/>
        <v>ERROR</v>
      </c>
      <c r="BU485" s="109" t="str">
        <f t="shared" si="906"/>
        <v>ERROR</v>
      </c>
      <c r="BV485" s="109" t="str">
        <f t="shared" si="907"/>
        <v>ERROR</v>
      </c>
      <c r="BW485" s="109" t="str">
        <f t="shared" si="908"/>
        <v>ERROR</v>
      </c>
      <c r="BX485" s="110" t="str">
        <f t="shared" si="963"/>
        <v>ERROR</v>
      </c>
      <c r="BY485" s="110" t="str">
        <f t="shared" si="951"/>
        <v/>
      </c>
      <c r="BZ485" s="117" t="str">
        <f t="shared" si="909"/>
        <v>OK</v>
      </c>
      <c r="CA485" s="104" t="str">
        <f t="shared" si="964"/>
        <v/>
      </c>
      <c r="CB485" s="104" t="str">
        <f t="shared" si="965"/>
        <v/>
      </c>
      <c r="CC485" s="104" t="str">
        <f t="shared" si="966"/>
        <v/>
      </c>
      <c r="CD485" s="109" t="str">
        <f t="shared" si="910"/>
        <v>FAILED CHECKS</v>
      </c>
      <c r="CE485" s="22"/>
      <c r="CF485" s="116" t="str">
        <f t="shared" si="967"/>
        <v>ERROR</v>
      </c>
      <c r="CG485" s="116" t="str">
        <f t="shared" si="968"/>
        <v>-</v>
      </c>
      <c r="CH485" s="116" t="str">
        <f t="shared" si="969"/>
        <v>-</v>
      </c>
      <c r="CI485" s="116" t="str">
        <f t="shared" si="970"/>
        <v>-</v>
      </c>
      <c r="CJ485" s="116">
        <f t="shared" si="911"/>
        <v>0</v>
      </c>
      <c r="CK485" s="116">
        <f t="shared" si="912"/>
        <v>0</v>
      </c>
      <c r="CL485" s="116">
        <f t="shared" si="913"/>
        <v>0</v>
      </c>
      <c r="CM485" s="116">
        <f t="shared" si="914"/>
        <v>0</v>
      </c>
      <c r="CN485" s="116">
        <f t="shared" si="915"/>
        <v>0</v>
      </c>
      <c r="CO485" s="116">
        <f t="shared" si="916"/>
        <v>0</v>
      </c>
      <c r="CP485" s="116">
        <f t="shared" si="917"/>
        <v>0</v>
      </c>
      <c r="CQ485" s="116">
        <f t="shared" si="918"/>
        <v>0</v>
      </c>
      <c r="CR485" s="116">
        <f t="shared" si="919"/>
        <v>0</v>
      </c>
      <c r="CS485" s="116">
        <f t="shared" si="920"/>
        <v>0</v>
      </c>
      <c r="CT485" s="116">
        <f t="shared" si="921"/>
        <v>0</v>
      </c>
      <c r="CU485" s="116">
        <f t="shared" si="922"/>
        <v>0</v>
      </c>
      <c r="CV485" s="116">
        <f t="shared" si="923"/>
        <v>0</v>
      </c>
      <c r="CW485" s="116">
        <f t="shared" si="924"/>
        <v>0</v>
      </c>
      <c r="CX485" s="116">
        <f t="shared" si="925"/>
        <v>0</v>
      </c>
      <c r="CY485" s="116">
        <f t="shared" si="926"/>
        <v>0</v>
      </c>
      <c r="CZ485" s="116">
        <f t="shared" si="927"/>
        <v>0</v>
      </c>
      <c r="DA485" s="116">
        <f t="shared" si="928"/>
        <v>0</v>
      </c>
      <c r="DB485" s="116">
        <f t="shared" si="929"/>
        <v>0</v>
      </c>
      <c r="DC485" s="116">
        <f t="shared" si="930"/>
        <v>0</v>
      </c>
      <c r="DD485" s="116">
        <f t="shared" si="931"/>
        <v>0</v>
      </c>
      <c r="DE485" s="116">
        <f t="shared" si="932"/>
        <v>0</v>
      </c>
      <c r="DF485" s="116">
        <f t="shared" si="933"/>
        <v>0</v>
      </c>
      <c r="DG485" s="116">
        <f t="shared" si="934"/>
        <v>0</v>
      </c>
      <c r="DH485" s="116">
        <f t="shared" si="935"/>
        <v>0</v>
      </c>
      <c r="DI485" s="116">
        <f t="shared" si="936"/>
        <v>0</v>
      </c>
      <c r="DJ485" s="116">
        <f t="shared" si="937"/>
        <v>0</v>
      </c>
      <c r="DK485" s="116">
        <f t="shared" si="938"/>
        <v>0</v>
      </c>
      <c r="DL485" s="116">
        <f t="shared" si="939"/>
        <v>0</v>
      </c>
      <c r="DM485" s="116">
        <f t="shared" si="940"/>
        <v>0</v>
      </c>
      <c r="DN485" s="116">
        <f t="shared" si="941"/>
        <v>0</v>
      </c>
      <c r="DO485" s="116">
        <f t="shared" si="942"/>
        <v>0</v>
      </c>
      <c r="DP485" s="116">
        <f t="shared" si="943"/>
        <v>0</v>
      </c>
      <c r="DQ485" s="116">
        <f t="shared" si="944"/>
        <v>0</v>
      </c>
      <c r="DR485" s="116">
        <f t="shared" si="945"/>
        <v>0</v>
      </c>
      <c r="DS485" s="116">
        <f t="shared" si="946"/>
        <v>0</v>
      </c>
      <c r="DT485" s="116">
        <f t="shared" si="952"/>
        <v>0</v>
      </c>
      <c r="DU485" s="116">
        <f t="shared" si="947"/>
        <v>0</v>
      </c>
      <c r="DV485" s="116">
        <f t="shared" si="971"/>
        <v>0</v>
      </c>
      <c r="DW485" s="116">
        <f t="shared" si="972"/>
        <v>0</v>
      </c>
      <c r="DX485" s="114" t="b">
        <f t="shared" si="861"/>
        <v>0</v>
      </c>
      <c r="DY485" s="116" t="str">
        <f t="shared" si="948"/>
        <v>FAILED CHECKS</v>
      </c>
      <c r="DZ485" s="2"/>
      <c r="EA485" s="105" t="str">
        <f t="shared" si="862"/>
        <v/>
      </c>
      <c r="EB485" s="2"/>
      <c r="EC485" s="105" t="str">
        <f t="shared" si="863"/>
        <v/>
      </c>
      <c r="ED485" s="2"/>
      <c r="EE485" s="105" t="str">
        <f t="shared" si="864"/>
        <v/>
      </c>
      <c r="EF485" s="2"/>
      <c r="EG485" s="6">
        <f t="shared" si="950"/>
        <v>475</v>
      </c>
      <c r="EH485" s="2"/>
      <c r="EI485" s="29" t="str">
        <f>IF(ISBLANK('IP Rules'!P485),"",'IP Rules'!P485)</f>
        <v/>
      </c>
      <c r="EJ485" s="2"/>
      <c r="EK485" s="29" t="str">
        <f>IF(ISBLANK('IP Rules'!R485),"",'IP Rules'!R485)</f>
        <v/>
      </c>
      <c r="EL485" s="2"/>
      <c r="EM485" s="29" t="str">
        <f>IF(ISBLANK('IP Rules'!T485),"",'IP Rules'!T485)</f>
        <v/>
      </c>
      <c r="EN485" s="2"/>
      <c r="EO485" s="7" t="str">
        <f t="shared" si="855"/>
        <v>NO</v>
      </c>
      <c r="EP485" s="7" t="str">
        <f t="shared" si="856"/>
        <v>NO</v>
      </c>
      <c r="EQ485" s="7" t="str">
        <f t="shared" si="857"/>
        <v/>
      </c>
      <c r="ER485" s="7" t="str">
        <f t="shared" si="858"/>
        <v/>
      </c>
      <c r="ES485" s="7" t="str">
        <f>IF(AND(ISNUMBER('IP Rules'!R485),'IP Rules'!R485&gt;=0,'IP Rules'!R485&lt;=65535),"GOOD","BAD")</f>
        <v>BAD</v>
      </c>
      <c r="ET485" s="7" t="str">
        <f>IF(OR(AND(ISNUMBER('IP Rules'!T485),'IP Rules'!T485&gt;=1,'IP Rules'!T485&lt;=65535,'IP Rules'!R485&lt;'IP Rules'!T485),'IP Rules'!T485=""),"GOOD","BAD")</f>
        <v>GOOD</v>
      </c>
      <c r="EU485" s="9" t="str">
        <f t="shared" si="859"/>
        <v/>
      </c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</row>
    <row r="486" spans="1:211" ht="15.75" thickBot="1">
      <c r="A486" s="2"/>
      <c r="B486" s="6">
        <f t="shared" si="949"/>
        <v>476</v>
      </c>
      <c r="C486" s="2"/>
      <c r="D486" s="48" t="str">
        <f>IF(ISBLANK('IP Rules'!H486),"",'IP Rules'!H486)</f>
        <v/>
      </c>
      <c r="E486" s="52" t="str">
        <f t="shared" si="865"/>
        <v/>
      </c>
      <c r="F486" s="52" t="str">
        <f t="shared" si="866"/>
        <v/>
      </c>
      <c r="G486" s="52" t="str">
        <f t="shared" si="867"/>
        <v/>
      </c>
      <c r="H486" s="52" t="str">
        <f t="shared" si="868"/>
        <v/>
      </c>
      <c r="I486" s="52" t="str">
        <f t="shared" si="869"/>
        <v/>
      </c>
      <c r="J486" s="52" t="str">
        <f t="shared" si="870"/>
        <v/>
      </c>
      <c r="K486" s="52" t="str">
        <f t="shared" si="871"/>
        <v/>
      </c>
      <c r="L486" s="52" t="str">
        <f t="shared" si="872"/>
        <v/>
      </c>
      <c r="M486" s="2"/>
      <c r="N486" s="52" t="str">
        <f t="shared" si="873"/>
        <v/>
      </c>
      <c r="O486" s="2"/>
      <c r="P486" s="103" t="str">
        <f>IF(UPPER('IP Rules'!H486)="ANY","",IF(LEN(TRIM('IP Rules'!J486))=0,"",'IP Rules'!J486))</f>
        <v/>
      </c>
      <c r="Q486" s="7" t="str">
        <f t="shared" si="874"/>
        <v/>
      </c>
      <c r="R486" s="109" t="str">
        <f t="shared" si="875"/>
        <v>MISSING</v>
      </c>
      <c r="S486" s="109" t="str">
        <f t="shared" si="876"/>
        <v>MISSING</v>
      </c>
      <c r="T486" s="109" t="str">
        <f t="shared" si="877"/>
        <v>MISSING</v>
      </c>
      <c r="U486" s="110" t="str">
        <f t="shared" si="878"/>
        <v>ERROR</v>
      </c>
      <c r="V486" s="111" t="str">
        <f t="shared" si="879"/>
        <v>ERROR</v>
      </c>
      <c r="W486" s="111" t="str">
        <f t="shared" si="880"/>
        <v>ERROR</v>
      </c>
      <c r="X486" s="111" t="str">
        <f t="shared" si="881"/>
        <v>ERROR</v>
      </c>
      <c r="Y486" s="109" t="str">
        <f t="shared" si="882"/>
        <v>ERROR</v>
      </c>
      <c r="Z486" s="110" t="str">
        <f t="shared" si="883"/>
        <v>ERROR</v>
      </c>
      <c r="AA486" s="109" t="str">
        <f t="shared" si="884"/>
        <v>ERROR</v>
      </c>
      <c r="AB486" s="109" t="str">
        <f t="shared" si="885"/>
        <v>ERROR</v>
      </c>
      <c r="AC486" s="109" t="str">
        <f t="shared" si="886"/>
        <v>ERROR</v>
      </c>
      <c r="AD486" s="109" t="str">
        <f t="shared" si="887"/>
        <v>ERROR</v>
      </c>
      <c r="AE486" s="110" t="str">
        <f t="shared" si="888"/>
        <v>ERROR</v>
      </c>
      <c r="AF486" s="7" t="str">
        <f t="shared" si="889"/>
        <v/>
      </c>
      <c r="AG486" s="104" t="str">
        <f t="shared" si="890"/>
        <v/>
      </c>
      <c r="AH486" s="104" t="str">
        <f t="shared" si="891"/>
        <v/>
      </c>
      <c r="AI486" s="104" t="str">
        <f t="shared" si="892"/>
        <v/>
      </c>
      <c r="AJ486" s="114" t="str">
        <f>IF(AND(Q486&lt;&gt;"ERROR",UPPER('IP Rules'!D486)="GLOBAL",UPPER(N486)="ANY"),"All_IPs","")</f>
        <v/>
      </c>
      <c r="AK486" s="114" t="str">
        <f>IF(AND(Q486&lt;&gt;"ERROR",UPPER('IP Rules'!D486)="NATIONAL",UPPER(N486)="ANY"),"GRP_ALL_CNSP_SUBNETS","")</f>
        <v/>
      </c>
      <c r="AL486" s="104" t="str">
        <f>IF(LEN(TRIM(D486))=0,"",IF(AND(Q486&lt;&gt;"ERROR",UPPER('IP Rules'!H486)&lt;&gt;"ANY"),AI486&amp;N486&amp;"_"&amp;AG486,""))</f>
        <v/>
      </c>
      <c r="AM486" s="109" t="str">
        <f t="shared" si="893"/>
        <v>FAILED CHECKS</v>
      </c>
      <c r="AN486" s="2"/>
      <c r="AO486" s="62" t="str">
        <f t="shared" si="860"/>
        <v/>
      </c>
      <c r="AP486" s="26"/>
      <c r="AQ486" s="62" t="str">
        <f t="shared" si="894"/>
        <v/>
      </c>
      <c r="AR486" s="26"/>
      <c r="AS486" s="6">
        <f>'IP Rules'!F486</f>
        <v>0</v>
      </c>
      <c r="AT486" s="2"/>
      <c r="AU486" s="6">
        <f t="shared" si="895"/>
        <v>476</v>
      </c>
      <c r="AV486" s="2"/>
      <c r="AW486" s="46" t="str">
        <f>IF(ISBLANK('IP Rules'!L486),"",'IP Rules'!L486)</f>
        <v/>
      </c>
      <c r="AX486" s="2"/>
      <c r="AY486" s="52" t="str">
        <f t="shared" si="896"/>
        <v/>
      </c>
      <c r="AZ486" s="52" t="str">
        <f t="shared" si="897"/>
        <v/>
      </c>
      <c r="BA486" s="52" t="str">
        <f t="shared" si="898"/>
        <v/>
      </c>
      <c r="BB486" s="52" t="str">
        <f t="shared" si="899"/>
        <v/>
      </c>
      <c r="BC486" s="52" t="str">
        <f t="shared" si="900"/>
        <v/>
      </c>
      <c r="BD486" s="52" t="str">
        <f t="shared" si="901"/>
        <v/>
      </c>
      <c r="BE486" s="52" t="str">
        <f t="shared" si="902"/>
        <v/>
      </c>
      <c r="BF486" s="52" t="str">
        <f t="shared" si="903"/>
        <v/>
      </c>
      <c r="BG486" s="52" t="str">
        <f t="shared" si="904"/>
        <v/>
      </c>
      <c r="BH486" s="2"/>
      <c r="BI486" s="103" t="str">
        <f>IF(ISBLANK('IP Rules'!N486),"",'IP Rules'!N486)</f>
        <v/>
      </c>
      <c r="BJ486" s="110" t="str">
        <f t="shared" si="953"/>
        <v/>
      </c>
      <c r="BK486" s="109" t="str">
        <f t="shared" si="954"/>
        <v>MISSING</v>
      </c>
      <c r="BL486" s="109" t="str">
        <f t="shared" si="955"/>
        <v>MISSING</v>
      </c>
      <c r="BM486" s="109" t="str">
        <f t="shared" si="956"/>
        <v>MISSING</v>
      </c>
      <c r="BN486" s="110" t="str">
        <f t="shared" si="957"/>
        <v>ERROR</v>
      </c>
      <c r="BO486" s="111" t="str">
        <f t="shared" si="958"/>
        <v>ERROR</v>
      </c>
      <c r="BP486" s="111" t="str">
        <f t="shared" si="959"/>
        <v>ERROR</v>
      </c>
      <c r="BQ486" s="111" t="str">
        <f t="shared" si="960"/>
        <v>ERROR</v>
      </c>
      <c r="BR486" s="109" t="str">
        <f t="shared" si="961"/>
        <v>ERROR</v>
      </c>
      <c r="BS486" s="110" t="str">
        <f t="shared" si="962"/>
        <v>ERROR</v>
      </c>
      <c r="BT486" s="109" t="str">
        <f t="shared" si="905"/>
        <v>ERROR</v>
      </c>
      <c r="BU486" s="109" t="str">
        <f t="shared" si="906"/>
        <v>ERROR</v>
      </c>
      <c r="BV486" s="109" t="str">
        <f t="shared" si="907"/>
        <v>ERROR</v>
      </c>
      <c r="BW486" s="109" t="str">
        <f t="shared" si="908"/>
        <v>ERROR</v>
      </c>
      <c r="BX486" s="110" t="str">
        <f t="shared" si="963"/>
        <v>ERROR</v>
      </c>
      <c r="BY486" s="110" t="str">
        <f t="shared" si="951"/>
        <v/>
      </c>
      <c r="BZ486" s="117" t="str">
        <f t="shared" si="909"/>
        <v>OK</v>
      </c>
      <c r="CA486" s="104" t="str">
        <f t="shared" si="964"/>
        <v/>
      </c>
      <c r="CB486" s="104" t="str">
        <f t="shared" si="965"/>
        <v/>
      </c>
      <c r="CC486" s="104" t="str">
        <f t="shared" si="966"/>
        <v/>
      </c>
      <c r="CD486" s="109" t="str">
        <f t="shared" si="910"/>
        <v>FAILED CHECKS</v>
      </c>
      <c r="CE486" s="22"/>
      <c r="CF486" s="116" t="str">
        <f t="shared" si="967"/>
        <v>ERROR</v>
      </c>
      <c r="CG486" s="116" t="str">
        <f t="shared" si="968"/>
        <v>-</v>
      </c>
      <c r="CH486" s="116" t="str">
        <f t="shared" si="969"/>
        <v>-</v>
      </c>
      <c r="CI486" s="116" t="str">
        <f t="shared" si="970"/>
        <v>-</v>
      </c>
      <c r="CJ486" s="116">
        <f t="shared" si="911"/>
        <v>0</v>
      </c>
      <c r="CK486" s="116">
        <f t="shared" si="912"/>
        <v>0</v>
      </c>
      <c r="CL486" s="116">
        <f t="shared" si="913"/>
        <v>0</v>
      </c>
      <c r="CM486" s="116">
        <f t="shared" si="914"/>
        <v>0</v>
      </c>
      <c r="CN486" s="116">
        <f t="shared" si="915"/>
        <v>0</v>
      </c>
      <c r="CO486" s="116">
        <f t="shared" si="916"/>
        <v>0</v>
      </c>
      <c r="CP486" s="116">
        <f t="shared" si="917"/>
        <v>0</v>
      </c>
      <c r="CQ486" s="116">
        <f t="shared" si="918"/>
        <v>0</v>
      </c>
      <c r="CR486" s="116">
        <f t="shared" si="919"/>
        <v>0</v>
      </c>
      <c r="CS486" s="116">
        <f t="shared" si="920"/>
        <v>0</v>
      </c>
      <c r="CT486" s="116">
        <f t="shared" si="921"/>
        <v>0</v>
      </c>
      <c r="CU486" s="116">
        <f t="shared" si="922"/>
        <v>0</v>
      </c>
      <c r="CV486" s="116">
        <f t="shared" si="923"/>
        <v>0</v>
      </c>
      <c r="CW486" s="116">
        <f t="shared" si="924"/>
        <v>0</v>
      </c>
      <c r="CX486" s="116">
        <f t="shared" si="925"/>
        <v>0</v>
      </c>
      <c r="CY486" s="116">
        <f t="shared" si="926"/>
        <v>0</v>
      </c>
      <c r="CZ486" s="116">
        <f t="shared" si="927"/>
        <v>0</v>
      </c>
      <c r="DA486" s="116">
        <f t="shared" si="928"/>
        <v>0</v>
      </c>
      <c r="DB486" s="116">
        <f t="shared" si="929"/>
        <v>0</v>
      </c>
      <c r="DC486" s="116">
        <f t="shared" si="930"/>
        <v>0</v>
      </c>
      <c r="DD486" s="116">
        <f t="shared" si="931"/>
        <v>0</v>
      </c>
      <c r="DE486" s="116">
        <f t="shared" si="932"/>
        <v>0</v>
      </c>
      <c r="DF486" s="116">
        <f t="shared" si="933"/>
        <v>0</v>
      </c>
      <c r="DG486" s="116">
        <f t="shared" si="934"/>
        <v>0</v>
      </c>
      <c r="DH486" s="116">
        <f t="shared" si="935"/>
        <v>0</v>
      </c>
      <c r="DI486" s="116">
        <f t="shared" si="936"/>
        <v>0</v>
      </c>
      <c r="DJ486" s="116">
        <f t="shared" si="937"/>
        <v>0</v>
      </c>
      <c r="DK486" s="116">
        <f t="shared" si="938"/>
        <v>0</v>
      </c>
      <c r="DL486" s="116">
        <f t="shared" si="939"/>
        <v>0</v>
      </c>
      <c r="DM486" s="116">
        <f t="shared" si="940"/>
        <v>0</v>
      </c>
      <c r="DN486" s="116">
        <f t="shared" si="941"/>
        <v>0</v>
      </c>
      <c r="DO486" s="116">
        <f t="shared" si="942"/>
        <v>0</v>
      </c>
      <c r="DP486" s="116">
        <f t="shared" si="943"/>
        <v>0</v>
      </c>
      <c r="DQ486" s="116">
        <f t="shared" si="944"/>
        <v>0</v>
      </c>
      <c r="DR486" s="116">
        <f t="shared" si="945"/>
        <v>0</v>
      </c>
      <c r="DS486" s="116">
        <f t="shared" si="946"/>
        <v>0</v>
      </c>
      <c r="DT486" s="116">
        <f t="shared" si="952"/>
        <v>0</v>
      </c>
      <c r="DU486" s="116">
        <f t="shared" si="947"/>
        <v>0</v>
      </c>
      <c r="DV486" s="116">
        <f t="shared" si="971"/>
        <v>0</v>
      </c>
      <c r="DW486" s="116">
        <f t="shared" si="972"/>
        <v>0</v>
      </c>
      <c r="DX486" s="114" t="b">
        <f t="shared" si="861"/>
        <v>0</v>
      </c>
      <c r="DY486" s="116" t="str">
        <f t="shared" si="948"/>
        <v>FAILED CHECKS</v>
      </c>
      <c r="DZ486" s="2"/>
      <c r="EA486" s="105" t="str">
        <f t="shared" si="862"/>
        <v/>
      </c>
      <c r="EB486" s="2"/>
      <c r="EC486" s="105" t="str">
        <f t="shared" si="863"/>
        <v/>
      </c>
      <c r="ED486" s="2"/>
      <c r="EE486" s="105" t="str">
        <f t="shared" si="864"/>
        <v/>
      </c>
      <c r="EF486" s="2"/>
      <c r="EG486" s="6">
        <f t="shared" si="950"/>
        <v>476</v>
      </c>
      <c r="EH486" s="2"/>
      <c r="EI486" s="29" t="str">
        <f>IF(ISBLANK('IP Rules'!P486),"",'IP Rules'!P486)</f>
        <v/>
      </c>
      <c r="EJ486" s="2"/>
      <c r="EK486" s="29" t="str">
        <f>IF(ISBLANK('IP Rules'!R486),"",'IP Rules'!R486)</f>
        <v/>
      </c>
      <c r="EL486" s="2"/>
      <c r="EM486" s="29" t="str">
        <f>IF(ISBLANK('IP Rules'!T486),"",'IP Rules'!T486)</f>
        <v/>
      </c>
      <c r="EN486" s="2"/>
      <c r="EO486" s="7" t="str">
        <f t="shared" si="855"/>
        <v>NO</v>
      </c>
      <c r="EP486" s="7" t="str">
        <f t="shared" si="856"/>
        <v>NO</v>
      </c>
      <c r="EQ486" s="7" t="str">
        <f t="shared" si="857"/>
        <v/>
      </c>
      <c r="ER486" s="7" t="str">
        <f t="shared" si="858"/>
        <v/>
      </c>
      <c r="ES486" s="7" t="str">
        <f>IF(AND(ISNUMBER('IP Rules'!R486),'IP Rules'!R486&gt;=0,'IP Rules'!R486&lt;=65535),"GOOD","BAD")</f>
        <v>BAD</v>
      </c>
      <c r="ET486" s="7" t="str">
        <f>IF(OR(AND(ISNUMBER('IP Rules'!T486),'IP Rules'!T486&gt;=1,'IP Rules'!T486&lt;=65535,'IP Rules'!R486&lt;'IP Rules'!T486),'IP Rules'!T486=""),"GOOD","BAD")</f>
        <v>GOOD</v>
      </c>
      <c r="EU486" s="9" t="str">
        <f t="shared" si="859"/>
        <v/>
      </c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</row>
    <row r="487" spans="1:211" ht="15.75" thickBot="1">
      <c r="A487" s="2"/>
      <c r="B487" s="6">
        <f t="shared" si="949"/>
        <v>477</v>
      </c>
      <c r="C487" s="2"/>
      <c r="D487" s="48" t="str">
        <f>IF(ISBLANK('IP Rules'!H487),"",'IP Rules'!H487)</f>
        <v/>
      </c>
      <c r="E487" s="52" t="str">
        <f t="shared" si="865"/>
        <v/>
      </c>
      <c r="F487" s="52" t="str">
        <f t="shared" si="866"/>
        <v/>
      </c>
      <c r="G487" s="52" t="str">
        <f t="shared" si="867"/>
        <v/>
      </c>
      <c r="H487" s="52" t="str">
        <f t="shared" si="868"/>
        <v/>
      </c>
      <c r="I487" s="52" t="str">
        <f t="shared" si="869"/>
        <v/>
      </c>
      <c r="J487" s="52" t="str">
        <f t="shared" si="870"/>
        <v/>
      </c>
      <c r="K487" s="52" t="str">
        <f t="shared" si="871"/>
        <v/>
      </c>
      <c r="L487" s="52" t="str">
        <f t="shared" si="872"/>
        <v/>
      </c>
      <c r="M487" s="2"/>
      <c r="N487" s="52" t="str">
        <f t="shared" si="873"/>
        <v/>
      </c>
      <c r="O487" s="2"/>
      <c r="P487" s="103" t="str">
        <f>IF(UPPER('IP Rules'!H487)="ANY","",IF(LEN(TRIM('IP Rules'!J487))=0,"",'IP Rules'!J487))</f>
        <v/>
      </c>
      <c r="Q487" s="7" t="str">
        <f t="shared" si="874"/>
        <v/>
      </c>
      <c r="R487" s="109" t="str">
        <f t="shared" si="875"/>
        <v>MISSING</v>
      </c>
      <c r="S487" s="109" t="str">
        <f t="shared" si="876"/>
        <v>MISSING</v>
      </c>
      <c r="T487" s="109" t="str">
        <f t="shared" si="877"/>
        <v>MISSING</v>
      </c>
      <c r="U487" s="110" t="str">
        <f t="shared" si="878"/>
        <v>ERROR</v>
      </c>
      <c r="V487" s="111" t="str">
        <f t="shared" si="879"/>
        <v>ERROR</v>
      </c>
      <c r="W487" s="111" t="str">
        <f t="shared" si="880"/>
        <v>ERROR</v>
      </c>
      <c r="X487" s="111" t="str">
        <f t="shared" si="881"/>
        <v>ERROR</v>
      </c>
      <c r="Y487" s="109" t="str">
        <f t="shared" si="882"/>
        <v>ERROR</v>
      </c>
      <c r="Z487" s="110" t="str">
        <f t="shared" si="883"/>
        <v>ERROR</v>
      </c>
      <c r="AA487" s="109" t="str">
        <f t="shared" si="884"/>
        <v>ERROR</v>
      </c>
      <c r="AB487" s="109" t="str">
        <f t="shared" si="885"/>
        <v>ERROR</v>
      </c>
      <c r="AC487" s="109" t="str">
        <f t="shared" si="886"/>
        <v>ERROR</v>
      </c>
      <c r="AD487" s="109" t="str">
        <f t="shared" si="887"/>
        <v>ERROR</v>
      </c>
      <c r="AE487" s="110" t="str">
        <f t="shared" si="888"/>
        <v>ERROR</v>
      </c>
      <c r="AF487" s="7" t="str">
        <f t="shared" si="889"/>
        <v/>
      </c>
      <c r="AG487" s="104" t="str">
        <f t="shared" si="890"/>
        <v/>
      </c>
      <c r="AH487" s="104" t="str">
        <f t="shared" si="891"/>
        <v/>
      </c>
      <c r="AI487" s="104" t="str">
        <f t="shared" si="892"/>
        <v/>
      </c>
      <c r="AJ487" s="114" t="str">
        <f>IF(AND(Q487&lt;&gt;"ERROR",UPPER('IP Rules'!D487)="GLOBAL",UPPER(N487)="ANY"),"All_IPs","")</f>
        <v/>
      </c>
      <c r="AK487" s="114" t="str">
        <f>IF(AND(Q487&lt;&gt;"ERROR",UPPER('IP Rules'!D487)="NATIONAL",UPPER(N487)="ANY"),"GRP_ALL_CNSP_SUBNETS","")</f>
        <v/>
      </c>
      <c r="AL487" s="104" t="str">
        <f>IF(LEN(TRIM(D487))=0,"",IF(AND(Q487&lt;&gt;"ERROR",UPPER('IP Rules'!H487)&lt;&gt;"ANY"),AI487&amp;N487&amp;"_"&amp;AG487,""))</f>
        <v/>
      </c>
      <c r="AM487" s="109" t="str">
        <f t="shared" si="893"/>
        <v>FAILED CHECKS</v>
      </c>
      <c r="AN487" s="2"/>
      <c r="AO487" s="62" t="str">
        <f t="shared" si="860"/>
        <v/>
      </c>
      <c r="AP487" s="26"/>
      <c r="AQ487" s="62" t="str">
        <f t="shared" si="894"/>
        <v/>
      </c>
      <c r="AR487" s="26"/>
      <c r="AS487" s="6">
        <f>'IP Rules'!F487</f>
        <v>0</v>
      </c>
      <c r="AT487" s="2"/>
      <c r="AU487" s="6">
        <f t="shared" si="895"/>
        <v>477</v>
      </c>
      <c r="AV487" s="2"/>
      <c r="AW487" s="46" t="str">
        <f>IF(ISBLANK('IP Rules'!L487),"",'IP Rules'!L487)</f>
        <v/>
      </c>
      <c r="AX487" s="2"/>
      <c r="AY487" s="52" t="str">
        <f t="shared" si="896"/>
        <v/>
      </c>
      <c r="AZ487" s="52" t="str">
        <f t="shared" si="897"/>
        <v/>
      </c>
      <c r="BA487" s="52" t="str">
        <f t="shared" si="898"/>
        <v/>
      </c>
      <c r="BB487" s="52" t="str">
        <f t="shared" si="899"/>
        <v/>
      </c>
      <c r="BC487" s="52" t="str">
        <f t="shared" si="900"/>
        <v/>
      </c>
      <c r="BD487" s="52" t="str">
        <f t="shared" si="901"/>
        <v/>
      </c>
      <c r="BE487" s="52" t="str">
        <f t="shared" si="902"/>
        <v/>
      </c>
      <c r="BF487" s="52" t="str">
        <f t="shared" si="903"/>
        <v/>
      </c>
      <c r="BG487" s="52" t="str">
        <f t="shared" si="904"/>
        <v/>
      </c>
      <c r="BH487" s="2"/>
      <c r="BI487" s="103" t="str">
        <f>IF(ISBLANK('IP Rules'!N487),"",'IP Rules'!N487)</f>
        <v/>
      </c>
      <c r="BJ487" s="110" t="str">
        <f t="shared" si="953"/>
        <v/>
      </c>
      <c r="BK487" s="109" t="str">
        <f t="shared" si="954"/>
        <v>MISSING</v>
      </c>
      <c r="BL487" s="109" t="str">
        <f t="shared" si="955"/>
        <v>MISSING</v>
      </c>
      <c r="BM487" s="109" t="str">
        <f t="shared" si="956"/>
        <v>MISSING</v>
      </c>
      <c r="BN487" s="110" t="str">
        <f t="shared" si="957"/>
        <v>ERROR</v>
      </c>
      <c r="BO487" s="111" t="str">
        <f t="shared" si="958"/>
        <v>ERROR</v>
      </c>
      <c r="BP487" s="111" t="str">
        <f t="shared" si="959"/>
        <v>ERROR</v>
      </c>
      <c r="BQ487" s="111" t="str">
        <f t="shared" si="960"/>
        <v>ERROR</v>
      </c>
      <c r="BR487" s="109" t="str">
        <f t="shared" si="961"/>
        <v>ERROR</v>
      </c>
      <c r="BS487" s="110" t="str">
        <f t="shared" si="962"/>
        <v>ERROR</v>
      </c>
      <c r="BT487" s="109" t="str">
        <f t="shared" si="905"/>
        <v>ERROR</v>
      </c>
      <c r="BU487" s="109" t="str">
        <f t="shared" si="906"/>
        <v>ERROR</v>
      </c>
      <c r="BV487" s="109" t="str">
        <f t="shared" si="907"/>
        <v>ERROR</v>
      </c>
      <c r="BW487" s="109" t="str">
        <f t="shared" si="908"/>
        <v>ERROR</v>
      </c>
      <c r="BX487" s="110" t="str">
        <f t="shared" si="963"/>
        <v>ERROR</v>
      </c>
      <c r="BY487" s="110" t="str">
        <f t="shared" si="951"/>
        <v/>
      </c>
      <c r="BZ487" s="117" t="str">
        <f t="shared" si="909"/>
        <v>OK</v>
      </c>
      <c r="CA487" s="104" t="str">
        <f t="shared" si="964"/>
        <v/>
      </c>
      <c r="CB487" s="104" t="str">
        <f t="shared" si="965"/>
        <v/>
      </c>
      <c r="CC487" s="104" t="str">
        <f t="shared" si="966"/>
        <v/>
      </c>
      <c r="CD487" s="109" t="str">
        <f t="shared" si="910"/>
        <v>FAILED CHECKS</v>
      </c>
      <c r="CE487" s="22"/>
      <c r="CF487" s="116" t="str">
        <f t="shared" si="967"/>
        <v>ERROR</v>
      </c>
      <c r="CG487" s="116" t="str">
        <f t="shared" si="968"/>
        <v>-</v>
      </c>
      <c r="CH487" s="116" t="str">
        <f t="shared" si="969"/>
        <v>-</v>
      </c>
      <c r="CI487" s="116" t="str">
        <f t="shared" si="970"/>
        <v>-</v>
      </c>
      <c r="CJ487" s="116">
        <f t="shared" si="911"/>
        <v>0</v>
      </c>
      <c r="CK487" s="116">
        <f t="shared" si="912"/>
        <v>0</v>
      </c>
      <c r="CL487" s="116">
        <f t="shared" si="913"/>
        <v>0</v>
      </c>
      <c r="CM487" s="116">
        <f t="shared" si="914"/>
        <v>0</v>
      </c>
      <c r="CN487" s="116">
        <f t="shared" si="915"/>
        <v>0</v>
      </c>
      <c r="CO487" s="116">
        <f t="shared" si="916"/>
        <v>0</v>
      </c>
      <c r="CP487" s="116">
        <f t="shared" si="917"/>
        <v>0</v>
      </c>
      <c r="CQ487" s="116">
        <f t="shared" si="918"/>
        <v>0</v>
      </c>
      <c r="CR487" s="116">
        <f t="shared" si="919"/>
        <v>0</v>
      </c>
      <c r="CS487" s="116">
        <f t="shared" si="920"/>
        <v>0</v>
      </c>
      <c r="CT487" s="116">
        <f t="shared" si="921"/>
        <v>0</v>
      </c>
      <c r="CU487" s="116">
        <f t="shared" si="922"/>
        <v>0</v>
      </c>
      <c r="CV487" s="116">
        <f t="shared" si="923"/>
        <v>0</v>
      </c>
      <c r="CW487" s="116">
        <f t="shared" si="924"/>
        <v>0</v>
      </c>
      <c r="CX487" s="116">
        <f t="shared" si="925"/>
        <v>0</v>
      </c>
      <c r="CY487" s="116">
        <f t="shared" si="926"/>
        <v>0</v>
      </c>
      <c r="CZ487" s="116">
        <f t="shared" si="927"/>
        <v>0</v>
      </c>
      <c r="DA487" s="116">
        <f t="shared" si="928"/>
        <v>0</v>
      </c>
      <c r="DB487" s="116">
        <f t="shared" si="929"/>
        <v>0</v>
      </c>
      <c r="DC487" s="116">
        <f t="shared" si="930"/>
        <v>0</v>
      </c>
      <c r="DD487" s="116">
        <f t="shared" si="931"/>
        <v>0</v>
      </c>
      <c r="DE487" s="116">
        <f t="shared" si="932"/>
        <v>0</v>
      </c>
      <c r="DF487" s="116">
        <f t="shared" si="933"/>
        <v>0</v>
      </c>
      <c r="DG487" s="116">
        <f t="shared" si="934"/>
        <v>0</v>
      </c>
      <c r="DH487" s="116">
        <f t="shared" si="935"/>
        <v>0</v>
      </c>
      <c r="DI487" s="116">
        <f t="shared" si="936"/>
        <v>0</v>
      </c>
      <c r="DJ487" s="116">
        <f t="shared" si="937"/>
        <v>0</v>
      </c>
      <c r="DK487" s="116">
        <f t="shared" si="938"/>
        <v>0</v>
      </c>
      <c r="DL487" s="116">
        <f t="shared" si="939"/>
        <v>0</v>
      </c>
      <c r="DM487" s="116">
        <f t="shared" si="940"/>
        <v>0</v>
      </c>
      <c r="DN487" s="116">
        <f t="shared" si="941"/>
        <v>0</v>
      </c>
      <c r="DO487" s="116">
        <f t="shared" si="942"/>
        <v>0</v>
      </c>
      <c r="DP487" s="116">
        <f t="shared" si="943"/>
        <v>0</v>
      </c>
      <c r="DQ487" s="116">
        <f t="shared" si="944"/>
        <v>0</v>
      </c>
      <c r="DR487" s="116">
        <f t="shared" si="945"/>
        <v>0</v>
      </c>
      <c r="DS487" s="116">
        <f t="shared" si="946"/>
        <v>0</v>
      </c>
      <c r="DT487" s="116">
        <f t="shared" si="952"/>
        <v>0</v>
      </c>
      <c r="DU487" s="116">
        <f t="shared" si="947"/>
        <v>0</v>
      </c>
      <c r="DV487" s="116">
        <f t="shared" si="971"/>
        <v>0</v>
      </c>
      <c r="DW487" s="116">
        <f t="shared" si="972"/>
        <v>0</v>
      </c>
      <c r="DX487" s="114" t="b">
        <f t="shared" si="861"/>
        <v>0</v>
      </c>
      <c r="DY487" s="116" t="str">
        <f t="shared" si="948"/>
        <v>FAILED CHECKS</v>
      </c>
      <c r="DZ487" s="2"/>
      <c r="EA487" s="105" t="str">
        <f t="shared" si="862"/>
        <v/>
      </c>
      <c r="EB487" s="2"/>
      <c r="EC487" s="105" t="str">
        <f t="shared" si="863"/>
        <v/>
      </c>
      <c r="ED487" s="2"/>
      <c r="EE487" s="105" t="str">
        <f t="shared" si="864"/>
        <v/>
      </c>
      <c r="EF487" s="2"/>
      <c r="EG487" s="6">
        <f t="shared" si="950"/>
        <v>477</v>
      </c>
      <c r="EH487" s="2"/>
      <c r="EI487" s="29" t="str">
        <f>IF(ISBLANK('IP Rules'!P487),"",'IP Rules'!P487)</f>
        <v/>
      </c>
      <c r="EJ487" s="2"/>
      <c r="EK487" s="29" t="str">
        <f>IF(ISBLANK('IP Rules'!R487),"",'IP Rules'!R487)</f>
        <v/>
      </c>
      <c r="EL487" s="2"/>
      <c r="EM487" s="29" t="str">
        <f>IF(ISBLANK('IP Rules'!T487),"",'IP Rules'!T487)</f>
        <v/>
      </c>
      <c r="EN487" s="2"/>
      <c r="EO487" s="7" t="str">
        <f t="shared" si="855"/>
        <v>NO</v>
      </c>
      <c r="EP487" s="7" t="str">
        <f t="shared" si="856"/>
        <v>NO</v>
      </c>
      <c r="EQ487" s="7" t="str">
        <f t="shared" si="857"/>
        <v/>
      </c>
      <c r="ER487" s="7" t="str">
        <f t="shared" si="858"/>
        <v/>
      </c>
      <c r="ES487" s="7" t="str">
        <f>IF(AND(ISNUMBER('IP Rules'!R487),'IP Rules'!R487&gt;=0,'IP Rules'!R487&lt;=65535),"GOOD","BAD")</f>
        <v>BAD</v>
      </c>
      <c r="ET487" s="7" t="str">
        <f>IF(OR(AND(ISNUMBER('IP Rules'!T487),'IP Rules'!T487&gt;=1,'IP Rules'!T487&lt;=65535,'IP Rules'!R487&lt;'IP Rules'!T487),'IP Rules'!T487=""),"GOOD","BAD")</f>
        <v>GOOD</v>
      </c>
      <c r="EU487" s="9" t="str">
        <f t="shared" si="859"/>
        <v/>
      </c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</row>
    <row r="488" spans="1:211" ht="15.75" thickBot="1">
      <c r="A488" s="2"/>
      <c r="B488" s="6">
        <f t="shared" si="949"/>
        <v>478</v>
      </c>
      <c r="C488" s="2"/>
      <c r="D488" s="48" t="str">
        <f>IF(ISBLANK('IP Rules'!H488),"",'IP Rules'!H488)</f>
        <v/>
      </c>
      <c r="E488" s="52" t="str">
        <f t="shared" si="865"/>
        <v/>
      </c>
      <c r="F488" s="52" t="str">
        <f t="shared" si="866"/>
        <v/>
      </c>
      <c r="G488" s="52" t="str">
        <f t="shared" si="867"/>
        <v/>
      </c>
      <c r="H488" s="52" t="str">
        <f t="shared" si="868"/>
        <v/>
      </c>
      <c r="I488" s="52" t="str">
        <f t="shared" si="869"/>
        <v/>
      </c>
      <c r="J488" s="52" t="str">
        <f t="shared" si="870"/>
        <v/>
      </c>
      <c r="K488" s="52" t="str">
        <f t="shared" si="871"/>
        <v/>
      </c>
      <c r="L488" s="52" t="str">
        <f t="shared" si="872"/>
        <v/>
      </c>
      <c r="M488" s="2"/>
      <c r="N488" s="52" t="str">
        <f t="shared" si="873"/>
        <v/>
      </c>
      <c r="O488" s="2"/>
      <c r="P488" s="103" t="str">
        <f>IF(UPPER('IP Rules'!H488)="ANY","",IF(LEN(TRIM('IP Rules'!J488))=0,"",'IP Rules'!J488))</f>
        <v/>
      </c>
      <c r="Q488" s="7" t="str">
        <f t="shared" si="874"/>
        <v/>
      </c>
      <c r="R488" s="109" t="str">
        <f t="shared" si="875"/>
        <v>MISSING</v>
      </c>
      <c r="S488" s="109" t="str">
        <f t="shared" si="876"/>
        <v>MISSING</v>
      </c>
      <c r="T488" s="109" t="str">
        <f t="shared" si="877"/>
        <v>MISSING</v>
      </c>
      <c r="U488" s="110" t="str">
        <f t="shared" si="878"/>
        <v>ERROR</v>
      </c>
      <c r="V488" s="111" t="str">
        <f t="shared" si="879"/>
        <v>ERROR</v>
      </c>
      <c r="W488" s="111" t="str">
        <f t="shared" si="880"/>
        <v>ERROR</v>
      </c>
      <c r="X488" s="111" t="str">
        <f t="shared" si="881"/>
        <v>ERROR</v>
      </c>
      <c r="Y488" s="109" t="str">
        <f t="shared" si="882"/>
        <v>ERROR</v>
      </c>
      <c r="Z488" s="110" t="str">
        <f t="shared" si="883"/>
        <v>ERROR</v>
      </c>
      <c r="AA488" s="109" t="str">
        <f t="shared" si="884"/>
        <v>ERROR</v>
      </c>
      <c r="AB488" s="109" t="str">
        <f t="shared" si="885"/>
        <v>ERROR</v>
      </c>
      <c r="AC488" s="109" t="str">
        <f t="shared" si="886"/>
        <v>ERROR</v>
      </c>
      <c r="AD488" s="109" t="str">
        <f t="shared" si="887"/>
        <v>ERROR</v>
      </c>
      <c r="AE488" s="110" t="str">
        <f t="shared" si="888"/>
        <v>ERROR</v>
      </c>
      <c r="AF488" s="7" t="str">
        <f t="shared" si="889"/>
        <v/>
      </c>
      <c r="AG488" s="104" t="str">
        <f t="shared" si="890"/>
        <v/>
      </c>
      <c r="AH488" s="104" t="str">
        <f t="shared" si="891"/>
        <v/>
      </c>
      <c r="AI488" s="104" t="str">
        <f t="shared" si="892"/>
        <v/>
      </c>
      <c r="AJ488" s="114" t="str">
        <f>IF(AND(Q488&lt;&gt;"ERROR",UPPER('IP Rules'!D488)="GLOBAL",UPPER(N488)="ANY"),"All_IPs","")</f>
        <v/>
      </c>
      <c r="AK488" s="114" t="str">
        <f>IF(AND(Q488&lt;&gt;"ERROR",UPPER('IP Rules'!D488)="NATIONAL",UPPER(N488)="ANY"),"GRP_ALL_CNSP_SUBNETS","")</f>
        <v/>
      </c>
      <c r="AL488" s="104" t="str">
        <f>IF(LEN(TRIM(D488))=0,"",IF(AND(Q488&lt;&gt;"ERROR",UPPER('IP Rules'!H488)&lt;&gt;"ANY"),AI488&amp;N488&amp;"_"&amp;AG488,""))</f>
        <v/>
      </c>
      <c r="AM488" s="109" t="str">
        <f t="shared" si="893"/>
        <v>FAILED CHECKS</v>
      </c>
      <c r="AN488" s="2"/>
      <c r="AO488" s="62" t="str">
        <f t="shared" si="860"/>
        <v/>
      </c>
      <c r="AP488" s="26"/>
      <c r="AQ488" s="62" t="str">
        <f t="shared" si="894"/>
        <v/>
      </c>
      <c r="AR488" s="26"/>
      <c r="AS488" s="6">
        <f>'IP Rules'!F488</f>
        <v>0</v>
      </c>
      <c r="AT488" s="2"/>
      <c r="AU488" s="6">
        <f t="shared" si="895"/>
        <v>478</v>
      </c>
      <c r="AV488" s="2"/>
      <c r="AW488" s="46" t="str">
        <f>IF(ISBLANK('IP Rules'!L488),"",'IP Rules'!L488)</f>
        <v/>
      </c>
      <c r="AX488" s="2"/>
      <c r="AY488" s="52" t="str">
        <f t="shared" si="896"/>
        <v/>
      </c>
      <c r="AZ488" s="52" t="str">
        <f t="shared" si="897"/>
        <v/>
      </c>
      <c r="BA488" s="52" t="str">
        <f t="shared" si="898"/>
        <v/>
      </c>
      <c r="BB488" s="52" t="str">
        <f t="shared" si="899"/>
        <v/>
      </c>
      <c r="BC488" s="52" t="str">
        <f t="shared" si="900"/>
        <v/>
      </c>
      <c r="BD488" s="52" t="str">
        <f t="shared" si="901"/>
        <v/>
      </c>
      <c r="BE488" s="52" t="str">
        <f t="shared" si="902"/>
        <v/>
      </c>
      <c r="BF488" s="52" t="str">
        <f t="shared" si="903"/>
        <v/>
      </c>
      <c r="BG488" s="52" t="str">
        <f t="shared" si="904"/>
        <v/>
      </c>
      <c r="BH488" s="2"/>
      <c r="BI488" s="103" t="str">
        <f>IF(ISBLANK('IP Rules'!N488),"",'IP Rules'!N488)</f>
        <v/>
      </c>
      <c r="BJ488" s="110" t="str">
        <f t="shared" si="953"/>
        <v/>
      </c>
      <c r="BK488" s="109" t="str">
        <f t="shared" si="954"/>
        <v>MISSING</v>
      </c>
      <c r="BL488" s="109" t="str">
        <f t="shared" si="955"/>
        <v>MISSING</v>
      </c>
      <c r="BM488" s="109" t="str">
        <f t="shared" si="956"/>
        <v>MISSING</v>
      </c>
      <c r="BN488" s="110" t="str">
        <f t="shared" si="957"/>
        <v>ERROR</v>
      </c>
      <c r="BO488" s="111" t="str">
        <f t="shared" si="958"/>
        <v>ERROR</v>
      </c>
      <c r="BP488" s="111" t="str">
        <f t="shared" si="959"/>
        <v>ERROR</v>
      </c>
      <c r="BQ488" s="111" t="str">
        <f t="shared" si="960"/>
        <v>ERROR</v>
      </c>
      <c r="BR488" s="109" t="str">
        <f t="shared" si="961"/>
        <v>ERROR</v>
      </c>
      <c r="BS488" s="110" t="str">
        <f t="shared" si="962"/>
        <v>ERROR</v>
      </c>
      <c r="BT488" s="109" t="str">
        <f t="shared" si="905"/>
        <v>ERROR</v>
      </c>
      <c r="BU488" s="109" t="str">
        <f t="shared" si="906"/>
        <v>ERROR</v>
      </c>
      <c r="BV488" s="109" t="str">
        <f t="shared" si="907"/>
        <v>ERROR</v>
      </c>
      <c r="BW488" s="109" t="str">
        <f t="shared" si="908"/>
        <v>ERROR</v>
      </c>
      <c r="BX488" s="110" t="str">
        <f t="shared" si="963"/>
        <v>ERROR</v>
      </c>
      <c r="BY488" s="110" t="str">
        <f t="shared" si="951"/>
        <v/>
      </c>
      <c r="BZ488" s="117" t="str">
        <f t="shared" si="909"/>
        <v>OK</v>
      </c>
      <c r="CA488" s="104" t="str">
        <f t="shared" si="964"/>
        <v/>
      </c>
      <c r="CB488" s="104" t="str">
        <f t="shared" si="965"/>
        <v/>
      </c>
      <c r="CC488" s="104" t="str">
        <f t="shared" si="966"/>
        <v/>
      </c>
      <c r="CD488" s="109" t="str">
        <f t="shared" si="910"/>
        <v>FAILED CHECKS</v>
      </c>
      <c r="CE488" s="22"/>
      <c r="CF488" s="116" t="str">
        <f t="shared" si="967"/>
        <v>ERROR</v>
      </c>
      <c r="CG488" s="116" t="str">
        <f t="shared" si="968"/>
        <v>-</v>
      </c>
      <c r="CH488" s="116" t="str">
        <f t="shared" si="969"/>
        <v>-</v>
      </c>
      <c r="CI488" s="116" t="str">
        <f t="shared" si="970"/>
        <v>-</v>
      </c>
      <c r="CJ488" s="116">
        <f t="shared" si="911"/>
        <v>0</v>
      </c>
      <c r="CK488" s="116">
        <f t="shared" si="912"/>
        <v>0</v>
      </c>
      <c r="CL488" s="116">
        <f t="shared" si="913"/>
        <v>0</v>
      </c>
      <c r="CM488" s="116">
        <f t="shared" si="914"/>
        <v>0</v>
      </c>
      <c r="CN488" s="116">
        <f t="shared" si="915"/>
        <v>0</v>
      </c>
      <c r="CO488" s="116">
        <f t="shared" si="916"/>
        <v>0</v>
      </c>
      <c r="CP488" s="116">
        <f t="shared" si="917"/>
        <v>0</v>
      </c>
      <c r="CQ488" s="116">
        <f t="shared" si="918"/>
        <v>0</v>
      </c>
      <c r="CR488" s="116">
        <f t="shared" si="919"/>
        <v>0</v>
      </c>
      <c r="CS488" s="116">
        <f t="shared" si="920"/>
        <v>0</v>
      </c>
      <c r="CT488" s="116">
        <f t="shared" si="921"/>
        <v>0</v>
      </c>
      <c r="CU488" s="116">
        <f t="shared" si="922"/>
        <v>0</v>
      </c>
      <c r="CV488" s="116">
        <f t="shared" si="923"/>
        <v>0</v>
      </c>
      <c r="CW488" s="116">
        <f t="shared" si="924"/>
        <v>0</v>
      </c>
      <c r="CX488" s="116">
        <f t="shared" si="925"/>
        <v>0</v>
      </c>
      <c r="CY488" s="116">
        <f t="shared" si="926"/>
        <v>0</v>
      </c>
      <c r="CZ488" s="116">
        <f t="shared" si="927"/>
        <v>0</v>
      </c>
      <c r="DA488" s="116">
        <f t="shared" si="928"/>
        <v>0</v>
      </c>
      <c r="DB488" s="116">
        <f t="shared" si="929"/>
        <v>0</v>
      </c>
      <c r="DC488" s="116">
        <f t="shared" si="930"/>
        <v>0</v>
      </c>
      <c r="DD488" s="116">
        <f t="shared" si="931"/>
        <v>0</v>
      </c>
      <c r="DE488" s="116">
        <f t="shared" si="932"/>
        <v>0</v>
      </c>
      <c r="DF488" s="116">
        <f t="shared" si="933"/>
        <v>0</v>
      </c>
      <c r="DG488" s="116">
        <f t="shared" si="934"/>
        <v>0</v>
      </c>
      <c r="DH488" s="116">
        <f t="shared" si="935"/>
        <v>0</v>
      </c>
      <c r="DI488" s="116">
        <f t="shared" si="936"/>
        <v>0</v>
      </c>
      <c r="DJ488" s="116">
        <f t="shared" si="937"/>
        <v>0</v>
      </c>
      <c r="DK488" s="116">
        <f t="shared" si="938"/>
        <v>0</v>
      </c>
      <c r="DL488" s="116">
        <f t="shared" si="939"/>
        <v>0</v>
      </c>
      <c r="DM488" s="116">
        <f t="shared" si="940"/>
        <v>0</v>
      </c>
      <c r="DN488" s="116">
        <f t="shared" si="941"/>
        <v>0</v>
      </c>
      <c r="DO488" s="116">
        <f t="shared" si="942"/>
        <v>0</v>
      </c>
      <c r="DP488" s="116">
        <f t="shared" si="943"/>
        <v>0</v>
      </c>
      <c r="DQ488" s="116">
        <f t="shared" si="944"/>
        <v>0</v>
      </c>
      <c r="DR488" s="116">
        <f t="shared" si="945"/>
        <v>0</v>
      </c>
      <c r="DS488" s="116">
        <f t="shared" si="946"/>
        <v>0</v>
      </c>
      <c r="DT488" s="116">
        <f t="shared" si="952"/>
        <v>0</v>
      </c>
      <c r="DU488" s="116">
        <f t="shared" si="947"/>
        <v>0</v>
      </c>
      <c r="DV488" s="116">
        <f t="shared" si="971"/>
        <v>0</v>
      </c>
      <c r="DW488" s="116">
        <f t="shared" si="972"/>
        <v>0</v>
      </c>
      <c r="DX488" s="114" t="b">
        <f t="shared" si="861"/>
        <v>0</v>
      </c>
      <c r="DY488" s="116" t="str">
        <f t="shared" si="948"/>
        <v>FAILED CHECKS</v>
      </c>
      <c r="DZ488" s="2"/>
      <c r="EA488" s="105" t="str">
        <f t="shared" si="862"/>
        <v/>
      </c>
      <c r="EB488" s="2"/>
      <c r="EC488" s="105" t="str">
        <f t="shared" si="863"/>
        <v/>
      </c>
      <c r="ED488" s="2"/>
      <c r="EE488" s="105" t="str">
        <f t="shared" si="864"/>
        <v/>
      </c>
      <c r="EF488" s="2"/>
      <c r="EG488" s="6">
        <f t="shared" si="950"/>
        <v>478</v>
      </c>
      <c r="EH488" s="2"/>
      <c r="EI488" s="29" t="str">
        <f>IF(ISBLANK('IP Rules'!P488),"",'IP Rules'!P488)</f>
        <v/>
      </c>
      <c r="EJ488" s="2"/>
      <c r="EK488" s="29" t="str">
        <f>IF(ISBLANK('IP Rules'!R488),"",'IP Rules'!R488)</f>
        <v/>
      </c>
      <c r="EL488" s="2"/>
      <c r="EM488" s="29" t="str">
        <f>IF(ISBLANK('IP Rules'!T488),"",'IP Rules'!T488)</f>
        <v/>
      </c>
      <c r="EN488" s="2"/>
      <c r="EO488" s="7" t="str">
        <f t="shared" si="855"/>
        <v>NO</v>
      </c>
      <c r="EP488" s="7" t="str">
        <f t="shared" si="856"/>
        <v>NO</v>
      </c>
      <c r="EQ488" s="7" t="str">
        <f t="shared" si="857"/>
        <v/>
      </c>
      <c r="ER488" s="7" t="str">
        <f t="shared" si="858"/>
        <v/>
      </c>
      <c r="ES488" s="7" t="str">
        <f>IF(AND(ISNUMBER('IP Rules'!R488),'IP Rules'!R488&gt;=0,'IP Rules'!R488&lt;=65535),"GOOD","BAD")</f>
        <v>BAD</v>
      </c>
      <c r="ET488" s="7" t="str">
        <f>IF(OR(AND(ISNUMBER('IP Rules'!T488),'IP Rules'!T488&gt;=1,'IP Rules'!T488&lt;=65535,'IP Rules'!R488&lt;'IP Rules'!T488),'IP Rules'!T488=""),"GOOD","BAD")</f>
        <v>GOOD</v>
      </c>
      <c r="EU488" s="9" t="str">
        <f t="shared" si="859"/>
        <v/>
      </c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</row>
    <row r="489" spans="1:211" ht="15.75" thickBot="1">
      <c r="A489" s="2"/>
      <c r="B489" s="6">
        <f t="shared" si="949"/>
        <v>479</v>
      </c>
      <c r="C489" s="2"/>
      <c r="D489" s="48" t="str">
        <f>IF(ISBLANK('IP Rules'!H489),"",'IP Rules'!H489)</f>
        <v/>
      </c>
      <c r="E489" s="52" t="str">
        <f t="shared" si="865"/>
        <v/>
      </c>
      <c r="F489" s="52" t="str">
        <f t="shared" si="866"/>
        <v/>
      </c>
      <c r="G489" s="52" t="str">
        <f t="shared" si="867"/>
        <v/>
      </c>
      <c r="H489" s="52" t="str">
        <f t="shared" si="868"/>
        <v/>
      </c>
      <c r="I489" s="52" t="str">
        <f t="shared" si="869"/>
        <v/>
      </c>
      <c r="J489" s="52" t="str">
        <f t="shared" si="870"/>
        <v/>
      </c>
      <c r="K489" s="52" t="str">
        <f t="shared" si="871"/>
        <v/>
      </c>
      <c r="L489" s="52" t="str">
        <f t="shared" si="872"/>
        <v/>
      </c>
      <c r="M489" s="2"/>
      <c r="N489" s="52" t="str">
        <f t="shared" si="873"/>
        <v/>
      </c>
      <c r="O489" s="2"/>
      <c r="P489" s="103" t="str">
        <f>IF(UPPER('IP Rules'!H489)="ANY","",IF(LEN(TRIM('IP Rules'!J489))=0,"",'IP Rules'!J489))</f>
        <v/>
      </c>
      <c r="Q489" s="7" t="str">
        <f t="shared" si="874"/>
        <v/>
      </c>
      <c r="R489" s="109" t="str">
        <f t="shared" si="875"/>
        <v>MISSING</v>
      </c>
      <c r="S489" s="109" t="str">
        <f t="shared" si="876"/>
        <v>MISSING</v>
      </c>
      <c r="T489" s="109" t="str">
        <f t="shared" si="877"/>
        <v>MISSING</v>
      </c>
      <c r="U489" s="110" t="str">
        <f t="shared" si="878"/>
        <v>ERROR</v>
      </c>
      <c r="V489" s="111" t="str">
        <f t="shared" si="879"/>
        <v>ERROR</v>
      </c>
      <c r="W489" s="111" t="str">
        <f t="shared" si="880"/>
        <v>ERROR</v>
      </c>
      <c r="X489" s="111" t="str">
        <f t="shared" si="881"/>
        <v>ERROR</v>
      </c>
      <c r="Y489" s="109" t="str">
        <f t="shared" si="882"/>
        <v>ERROR</v>
      </c>
      <c r="Z489" s="110" t="str">
        <f t="shared" si="883"/>
        <v>ERROR</v>
      </c>
      <c r="AA489" s="109" t="str">
        <f t="shared" si="884"/>
        <v>ERROR</v>
      </c>
      <c r="AB489" s="109" t="str">
        <f t="shared" si="885"/>
        <v>ERROR</v>
      </c>
      <c r="AC489" s="109" t="str">
        <f t="shared" si="886"/>
        <v>ERROR</v>
      </c>
      <c r="AD489" s="109" t="str">
        <f t="shared" si="887"/>
        <v>ERROR</v>
      </c>
      <c r="AE489" s="110" t="str">
        <f t="shared" si="888"/>
        <v>ERROR</v>
      </c>
      <c r="AF489" s="7" t="str">
        <f t="shared" si="889"/>
        <v/>
      </c>
      <c r="AG489" s="104" t="str">
        <f t="shared" si="890"/>
        <v/>
      </c>
      <c r="AH489" s="104" t="str">
        <f t="shared" si="891"/>
        <v/>
      </c>
      <c r="AI489" s="104" t="str">
        <f t="shared" si="892"/>
        <v/>
      </c>
      <c r="AJ489" s="114" t="str">
        <f>IF(AND(Q489&lt;&gt;"ERROR",UPPER('IP Rules'!D489)="GLOBAL",UPPER(N489)="ANY"),"All_IPs","")</f>
        <v/>
      </c>
      <c r="AK489" s="114" t="str">
        <f>IF(AND(Q489&lt;&gt;"ERROR",UPPER('IP Rules'!D489)="NATIONAL",UPPER(N489)="ANY"),"GRP_ALL_CNSP_SUBNETS","")</f>
        <v/>
      </c>
      <c r="AL489" s="104" t="str">
        <f>IF(LEN(TRIM(D489))=0,"",IF(AND(Q489&lt;&gt;"ERROR",UPPER('IP Rules'!H489)&lt;&gt;"ANY"),AI489&amp;N489&amp;"_"&amp;AG489,""))</f>
        <v/>
      </c>
      <c r="AM489" s="109" t="str">
        <f t="shared" si="893"/>
        <v>FAILED CHECKS</v>
      </c>
      <c r="AN489" s="2"/>
      <c r="AO489" s="62" t="str">
        <f t="shared" si="860"/>
        <v/>
      </c>
      <c r="AP489" s="26"/>
      <c r="AQ489" s="62" t="str">
        <f t="shared" si="894"/>
        <v/>
      </c>
      <c r="AR489" s="26"/>
      <c r="AS489" s="6">
        <f>'IP Rules'!F489</f>
        <v>0</v>
      </c>
      <c r="AT489" s="2"/>
      <c r="AU489" s="6">
        <f t="shared" si="895"/>
        <v>479</v>
      </c>
      <c r="AV489" s="2"/>
      <c r="AW489" s="46" t="str">
        <f>IF(ISBLANK('IP Rules'!L489),"",'IP Rules'!L489)</f>
        <v/>
      </c>
      <c r="AX489" s="2"/>
      <c r="AY489" s="52" t="str">
        <f t="shared" si="896"/>
        <v/>
      </c>
      <c r="AZ489" s="52" t="str">
        <f t="shared" si="897"/>
        <v/>
      </c>
      <c r="BA489" s="52" t="str">
        <f t="shared" si="898"/>
        <v/>
      </c>
      <c r="BB489" s="52" t="str">
        <f t="shared" si="899"/>
        <v/>
      </c>
      <c r="BC489" s="52" t="str">
        <f t="shared" si="900"/>
        <v/>
      </c>
      <c r="BD489" s="52" t="str">
        <f t="shared" si="901"/>
        <v/>
      </c>
      <c r="BE489" s="52" t="str">
        <f t="shared" si="902"/>
        <v/>
      </c>
      <c r="BF489" s="52" t="str">
        <f t="shared" si="903"/>
        <v/>
      </c>
      <c r="BG489" s="52" t="str">
        <f t="shared" si="904"/>
        <v/>
      </c>
      <c r="BH489" s="2"/>
      <c r="BI489" s="103" t="str">
        <f>IF(ISBLANK('IP Rules'!N489),"",'IP Rules'!N489)</f>
        <v/>
      </c>
      <c r="BJ489" s="110" t="str">
        <f t="shared" si="953"/>
        <v/>
      </c>
      <c r="BK489" s="109" t="str">
        <f t="shared" si="954"/>
        <v>MISSING</v>
      </c>
      <c r="BL489" s="109" t="str">
        <f t="shared" si="955"/>
        <v>MISSING</v>
      </c>
      <c r="BM489" s="109" t="str">
        <f t="shared" si="956"/>
        <v>MISSING</v>
      </c>
      <c r="BN489" s="110" t="str">
        <f t="shared" si="957"/>
        <v>ERROR</v>
      </c>
      <c r="BO489" s="111" t="str">
        <f t="shared" si="958"/>
        <v>ERROR</v>
      </c>
      <c r="BP489" s="111" t="str">
        <f t="shared" si="959"/>
        <v>ERROR</v>
      </c>
      <c r="BQ489" s="111" t="str">
        <f t="shared" si="960"/>
        <v>ERROR</v>
      </c>
      <c r="BR489" s="109" t="str">
        <f t="shared" si="961"/>
        <v>ERROR</v>
      </c>
      <c r="BS489" s="110" t="str">
        <f t="shared" si="962"/>
        <v>ERROR</v>
      </c>
      <c r="BT489" s="109" t="str">
        <f t="shared" si="905"/>
        <v>ERROR</v>
      </c>
      <c r="BU489" s="109" t="str">
        <f t="shared" si="906"/>
        <v>ERROR</v>
      </c>
      <c r="BV489" s="109" t="str">
        <f t="shared" si="907"/>
        <v>ERROR</v>
      </c>
      <c r="BW489" s="109" t="str">
        <f t="shared" si="908"/>
        <v>ERROR</v>
      </c>
      <c r="BX489" s="110" t="str">
        <f t="shared" si="963"/>
        <v>ERROR</v>
      </c>
      <c r="BY489" s="110" t="str">
        <f t="shared" si="951"/>
        <v/>
      </c>
      <c r="BZ489" s="117" t="str">
        <f t="shared" si="909"/>
        <v>OK</v>
      </c>
      <c r="CA489" s="104" t="str">
        <f t="shared" si="964"/>
        <v/>
      </c>
      <c r="CB489" s="104" t="str">
        <f t="shared" si="965"/>
        <v/>
      </c>
      <c r="CC489" s="104" t="str">
        <f t="shared" si="966"/>
        <v/>
      </c>
      <c r="CD489" s="109" t="str">
        <f t="shared" si="910"/>
        <v>FAILED CHECKS</v>
      </c>
      <c r="CE489" s="22"/>
      <c r="CF489" s="116" t="str">
        <f t="shared" si="967"/>
        <v>ERROR</v>
      </c>
      <c r="CG489" s="116" t="str">
        <f t="shared" si="968"/>
        <v>-</v>
      </c>
      <c r="CH489" s="116" t="str">
        <f t="shared" si="969"/>
        <v>-</v>
      </c>
      <c r="CI489" s="116" t="str">
        <f t="shared" si="970"/>
        <v>-</v>
      </c>
      <c r="CJ489" s="116">
        <f t="shared" si="911"/>
        <v>0</v>
      </c>
      <c r="CK489" s="116">
        <f t="shared" si="912"/>
        <v>0</v>
      </c>
      <c r="CL489" s="116">
        <f t="shared" si="913"/>
        <v>0</v>
      </c>
      <c r="CM489" s="116">
        <f t="shared" si="914"/>
        <v>0</v>
      </c>
      <c r="CN489" s="116">
        <f t="shared" si="915"/>
        <v>0</v>
      </c>
      <c r="CO489" s="116">
        <f t="shared" si="916"/>
        <v>0</v>
      </c>
      <c r="CP489" s="116">
        <f t="shared" si="917"/>
        <v>0</v>
      </c>
      <c r="CQ489" s="116">
        <f t="shared" si="918"/>
        <v>0</v>
      </c>
      <c r="CR489" s="116">
        <f t="shared" si="919"/>
        <v>0</v>
      </c>
      <c r="CS489" s="116">
        <f t="shared" si="920"/>
        <v>0</v>
      </c>
      <c r="CT489" s="116">
        <f t="shared" si="921"/>
        <v>0</v>
      </c>
      <c r="CU489" s="116">
        <f t="shared" si="922"/>
        <v>0</v>
      </c>
      <c r="CV489" s="116">
        <f t="shared" si="923"/>
        <v>0</v>
      </c>
      <c r="CW489" s="116">
        <f t="shared" si="924"/>
        <v>0</v>
      </c>
      <c r="CX489" s="116">
        <f t="shared" si="925"/>
        <v>0</v>
      </c>
      <c r="CY489" s="116">
        <f t="shared" si="926"/>
        <v>0</v>
      </c>
      <c r="CZ489" s="116">
        <f t="shared" si="927"/>
        <v>0</v>
      </c>
      <c r="DA489" s="116">
        <f t="shared" si="928"/>
        <v>0</v>
      </c>
      <c r="DB489" s="116">
        <f t="shared" si="929"/>
        <v>0</v>
      </c>
      <c r="DC489" s="116">
        <f t="shared" si="930"/>
        <v>0</v>
      </c>
      <c r="DD489" s="116">
        <f t="shared" si="931"/>
        <v>0</v>
      </c>
      <c r="DE489" s="116">
        <f t="shared" si="932"/>
        <v>0</v>
      </c>
      <c r="DF489" s="116">
        <f t="shared" si="933"/>
        <v>0</v>
      </c>
      <c r="DG489" s="116">
        <f t="shared" si="934"/>
        <v>0</v>
      </c>
      <c r="DH489" s="116">
        <f t="shared" si="935"/>
        <v>0</v>
      </c>
      <c r="DI489" s="116">
        <f t="shared" si="936"/>
        <v>0</v>
      </c>
      <c r="DJ489" s="116">
        <f t="shared" si="937"/>
        <v>0</v>
      </c>
      <c r="DK489" s="116">
        <f t="shared" si="938"/>
        <v>0</v>
      </c>
      <c r="DL489" s="116">
        <f t="shared" si="939"/>
        <v>0</v>
      </c>
      <c r="DM489" s="116">
        <f t="shared" si="940"/>
        <v>0</v>
      </c>
      <c r="DN489" s="116">
        <f t="shared" si="941"/>
        <v>0</v>
      </c>
      <c r="DO489" s="116">
        <f t="shared" si="942"/>
        <v>0</v>
      </c>
      <c r="DP489" s="116">
        <f t="shared" si="943"/>
        <v>0</v>
      </c>
      <c r="DQ489" s="116">
        <f t="shared" si="944"/>
        <v>0</v>
      </c>
      <c r="DR489" s="116">
        <f t="shared" si="945"/>
        <v>0</v>
      </c>
      <c r="DS489" s="116">
        <f t="shared" si="946"/>
        <v>0</v>
      </c>
      <c r="DT489" s="116">
        <f t="shared" si="952"/>
        <v>0</v>
      </c>
      <c r="DU489" s="116">
        <f t="shared" si="947"/>
        <v>0</v>
      </c>
      <c r="DV489" s="116">
        <f t="shared" si="971"/>
        <v>0</v>
      </c>
      <c r="DW489" s="116">
        <f t="shared" si="972"/>
        <v>0</v>
      </c>
      <c r="DX489" s="114" t="b">
        <f t="shared" si="861"/>
        <v>0</v>
      </c>
      <c r="DY489" s="116" t="str">
        <f t="shared" si="948"/>
        <v>FAILED CHECKS</v>
      </c>
      <c r="DZ489" s="2"/>
      <c r="EA489" s="105" t="str">
        <f t="shared" si="862"/>
        <v/>
      </c>
      <c r="EB489" s="2"/>
      <c r="EC489" s="105" t="str">
        <f t="shared" si="863"/>
        <v/>
      </c>
      <c r="ED489" s="2"/>
      <c r="EE489" s="105" t="str">
        <f t="shared" si="864"/>
        <v/>
      </c>
      <c r="EF489" s="2"/>
      <c r="EG489" s="6">
        <f t="shared" si="950"/>
        <v>479</v>
      </c>
      <c r="EH489" s="2"/>
      <c r="EI489" s="29" t="str">
        <f>IF(ISBLANK('IP Rules'!P489),"",'IP Rules'!P489)</f>
        <v/>
      </c>
      <c r="EJ489" s="2"/>
      <c r="EK489" s="29" t="str">
        <f>IF(ISBLANK('IP Rules'!R489),"",'IP Rules'!R489)</f>
        <v/>
      </c>
      <c r="EL489" s="2"/>
      <c r="EM489" s="29" t="str">
        <f>IF(ISBLANK('IP Rules'!T489),"",'IP Rules'!T489)</f>
        <v/>
      </c>
      <c r="EN489" s="2"/>
      <c r="EO489" s="7" t="str">
        <f t="shared" si="855"/>
        <v>NO</v>
      </c>
      <c r="EP489" s="7" t="str">
        <f t="shared" si="856"/>
        <v>NO</v>
      </c>
      <c r="EQ489" s="7" t="str">
        <f t="shared" si="857"/>
        <v/>
      </c>
      <c r="ER489" s="7" t="str">
        <f t="shared" si="858"/>
        <v/>
      </c>
      <c r="ES489" s="7" t="str">
        <f>IF(AND(ISNUMBER('IP Rules'!R489),'IP Rules'!R489&gt;=0,'IP Rules'!R489&lt;=65535),"GOOD","BAD")</f>
        <v>BAD</v>
      </c>
      <c r="ET489" s="7" t="str">
        <f>IF(OR(AND(ISNUMBER('IP Rules'!T489),'IP Rules'!T489&gt;=1,'IP Rules'!T489&lt;=65535,'IP Rules'!R489&lt;'IP Rules'!T489),'IP Rules'!T489=""),"GOOD","BAD")</f>
        <v>GOOD</v>
      </c>
      <c r="EU489" s="9" t="str">
        <f t="shared" si="859"/>
        <v/>
      </c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</row>
    <row r="490" spans="1:211" ht="15.75" thickBot="1">
      <c r="A490" s="2"/>
      <c r="B490" s="6">
        <f t="shared" si="949"/>
        <v>480</v>
      </c>
      <c r="C490" s="2"/>
      <c r="D490" s="48" t="str">
        <f>IF(ISBLANK('IP Rules'!H490),"",'IP Rules'!H490)</f>
        <v/>
      </c>
      <c r="E490" s="52" t="str">
        <f t="shared" si="865"/>
        <v/>
      </c>
      <c r="F490" s="52" t="str">
        <f t="shared" si="866"/>
        <v/>
      </c>
      <c r="G490" s="52" t="str">
        <f t="shared" si="867"/>
        <v/>
      </c>
      <c r="H490" s="52" t="str">
        <f t="shared" si="868"/>
        <v/>
      </c>
      <c r="I490" s="52" t="str">
        <f t="shared" si="869"/>
        <v/>
      </c>
      <c r="J490" s="52" t="str">
        <f t="shared" si="870"/>
        <v/>
      </c>
      <c r="K490" s="52" t="str">
        <f t="shared" si="871"/>
        <v/>
      </c>
      <c r="L490" s="52" t="str">
        <f t="shared" si="872"/>
        <v/>
      </c>
      <c r="M490" s="2"/>
      <c r="N490" s="52" t="str">
        <f t="shared" si="873"/>
        <v/>
      </c>
      <c r="O490" s="2"/>
      <c r="P490" s="103" t="str">
        <f>IF(UPPER('IP Rules'!H490)="ANY","",IF(LEN(TRIM('IP Rules'!J490))=0,"",'IP Rules'!J490))</f>
        <v/>
      </c>
      <c r="Q490" s="7" t="str">
        <f t="shared" si="874"/>
        <v/>
      </c>
      <c r="R490" s="109" t="str">
        <f t="shared" si="875"/>
        <v>MISSING</v>
      </c>
      <c r="S490" s="109" t="str">
        <f t="shared" si="876"/>
        <v>MISSING</v>
      </c>
      <c r="T490" s="109" t="str">
        <f t="shared" si="877"/>
        <v>MISSING</v>
      </c>
      <c r="U490" s="110" t="str">
        <f t="shared" si="878"/>
        <v>ERROR</v>
      </c>
      <c r="V490" s="111" t="str">
        <f t="shared" si="879"/>
        <v>ERROR</v>
      </c>
      <c r="W490" s="111" t="str">
        <f t="shared" si="880"/>
        <v>ERROR</v>
      </c>
      <c r="X490" s="111" t="str">
        <f t="shared" si="881"/>
        <v>ERROR</v>
      </c>
      <c r="Y490" s="109" t="str">
        <f t="shared" si="882"/>
        <v>ERROR</v>
      </c>
      <c r="Z490" s="110" t="str">
        <f t="shared" si="883"/>
        <v>ERROR</v>
      </c>
      <c r="AA490" s="109" t="str">
        <f t="shared" si="884"/>
        <v>ERROR</v>
      </c>
      <c r="AB490" s="109" t="str">
        <f t="shared" si="885"/>
        <v>ERROR</v>
      </c>
      <c r="AC490" s="109" t="str">
        <f t="shared" si="886"/>
        <v>ERROR</v>
      </c>
      <c r="AD490" s="109" t="str">
        <f t="shared" si="887"/>
        <v>ERROR</v>
      </c>
      <c r="AE490" s="110" t="str">
        <f t="shared" si="888"/>
        <v>ERROR</v>
      </c>
      <c r="AF490" s="7" t="str">
        <f t="shared" si="889"/>
        <v/>
      </c>
      <c r="AG490" s="104" t="str">
        <f t="shared" si="890"/>
        <v/>
      </c>
      <c r="AH490" s="104" t="str">
        <f t="shared" si="891"/>
        <v/>
      </c>
      <c r="AI490" s="104" t="str">
        <f t="shared" si="892"/>
        <v/>
      </c>
      <c r="AJ490" s="114" t="str">
        <f>IF(AND(Q490&lt;&gt;"ERROR",UPPER('IP Rules'!D490)="GLOBAL",UPPER(N490)="ANY"),"All_IPs","")</f>
        <v/>
      </c>
      <c r="AK490" s="114" t="str">
        <f>IF(AND(Q490&lt;&gt;"ERROR",UPPER('IP Rules'!D490)="NATIONAL",UPPER(N490)="ANY"),"GRP_ALL_CNSP_SUBNETS","")</f>
        <v/>
      </c>
      <c r="AL490" s="104" t="str">
        <f>IF(LEN(TRIM(D490))=0,"",IF(AND(Q490&lt;&gt;"ERROR",UPPER('IP Rules'!H490)&lt;&gt;"ANY"),AI490&amp;N490&amp;"_"&amp;AG490,""))</f>
        <v/>
      </c>
      <c r="AM490" s="109" t="str">
        <f t="shared" si="893"/>
        <v>FAILED CHECKS</v>
      </c>
      <c r="AN490" s="2"/>
      <c r="AO490" s="62" t="str">
        <f t="shared" si="860"/>
        <v/>
      </c>
      <c r="AP490" s="26"/>
      <c r="AQ490" s="62" t="str">
        <f t="shared" si="894"/>
        <v/>
      </c>
      <c r="AR490" s="26"/>
      <c r="AS490" s="6">
        <f>'IP Rules'!F490</f>
        <v>0</v>
      </c>
      <c r="AT490" s="2"/>
      <c r="AU490" s="6">
        <f t="shared" si="895"/>
        <v>480</v>
      </c>
      <c r="AV490" s="2"/>
      <c r="AW490" s="46" t="str">
        <f>IF(ISBLANK('IP Rules'!L490),"",'IP Rules'!L490)</f>
        <v/>
      </c>
      <c r="AX490" s="2"/>
      <c r="AY490" s="52" t="str">
        <f t="shared" si="896"/>
        <v/>
      </c>
      <c r="AZ490" s="52" t="str">
        <f t="shared" si="897"/>
        <v/>
      </c>
      <c r="BA490" s="52" t="str">
        <f t="shared" si="898"/>
        <v/>
      </c>
      <c r="BB490" s="52" t="str">
        <f t="shared" si="899"/>
        <v/>
      </c>
      <c r="BC490" s="52" t="str">
        <f t="shared" si="900"/>
        <v/>
      </c>
      <c r="BD490" s="52" t="str">
        <f t="shared" si="901"/>
        <v/>
      </c>
      <c r="BE490" s="52" t="str">
        <f t="shared" si="902"/>
        <v/>
      </c>
      <c r="BF490" s="52" t="str">
        <f t="shared" si="903"/>
        <v/>
      </c>
      <c r="BG490" s="52" t="str">
        <f t="shared" si="904"/>
        <v/>
      </c>
      <c r="BH490" s="2"/>
      <c r="BI490" s="103" t="str">
        <f>IF(ISBLANK('IP Rules'!N490),"",'IP Rules'!N490)</f>
        <v/>
      </c>
      <c r="BJ490" s="110" t="str">
        <f t="shared" si="953"/>
        <v/>
      </c>
      <c r="BK490" s="109" t="str">
        <f t="shared" si="954"/>
        <v>MISSING</v>
      </c>
      <c r="BL490" s="109" t="str">
        <f t="shared" si="955"/>
        <v>MISSING</v>
      </c>
      <c r="BM490" s="109" t="str">
        <f t="shared" si="956"/>
        <v>MISSING</v>
      </c>
      <c r="BN490" s="110" t="str">
        <f t="shared" si="957"/>
        <v>ERROR</v>
      </c>
      <c r="BO490" s="111" t="str">
        <f t="shared" si="958"/>
        <v>ERROR</v>
      </c>
      <c r="BP490" s="111" t="str">
        <f t="shared" si="959"/>
        <v>ERROR</v>
      </c>
      <c r="BQ490" s="111" t="str">
        <f t="shared" si="960"/>
        <v>ERROR</v>
      </c>
      <c r="BR490" s="109" t="str">
        <f t="shared" si="961"/>
        <v>ERROR</v>
      </c>
      <c r="BS490" s="110" t="str">
        <f t="shared" si="962"/>
        <v>ERROR</v>
      </c>
      <c r="BT490" s="109" t="str">
        <f t="shared" si="905"/>
        <v>ERROR</v>
      </c>
      <c r="BU490" s="109" t="str">
        <f t="shared" si="906"/>
        <v>ERROR</v>
      </c>
      <c r="BV490" s="109" t="str">
        <f t="shared" si="907"/>
        <v>ERROR</v>
      </c>
      <c r="BW490" s="109" t="str">
        <f t="shared" si="908"/>
        <v>ERROR</v>
      </c>
      <c r="BX490" s="110" t="str">
        <f t="shared" si="963"/>
        <v>ERROR</v>
      </c>
      <c r="BY490" s="110" t="str">
        <f t="shared" si="951"/>
        <v/>
      </c>
      <c r="BZ490" s="117" t="str">
        <f t="shared" si="909"/>
        <v>OK</v>
      </c>
      <c r="CA490" s="104" t="str">
        <f t="shared" si="964"/>
        <v/>
      </c>
      <c r="CB490" s="104" t="str">
        <f t="shared" si="965"/>
        <v/>
      </c>
      <c r="CC490" s="104" t="str">
        <f t="shared" si="966"/>
        <v/>
      </c>
      <c r="CD490" s="109" t="str">
        <f t="shared" si="910"/>
        <v>FAILED CHECKS</v>
      </c>
      <c r="CE490" s="22"/>
      <c r="CF490" s="116" t="str">
        <f t="shared" si="967"/>
        <v>ERROR</v>
      </c>
      <c r="CG490" s="116" t="str">
        <f t="shared" si="968"/>
        <v>-</v>
      </c>
      <c r="CH490" s="116" t="str">
        <f t="shared" si="969"/>
        <v>-</v>
      </c>
      <c r="CI490" s="116" t="str">
        <f t="shared" si="970"/>
        <v>-</v>
      </c>
      <c r="CJ490" s="116">
        <f t="shared" si="911"/>
        <v>0</v>
      </c>
      <c r="CK490" s="116">
        <f t="shared" si="912"/>
        <v>0</v>
      </c>
      <c r="CL490" s="116">
        <f t="shared" si="913"/>
        <v>0</v>
      </c>
      <c r="CM490" s="116">
        <f t="shared" si="914"/>
        <v>0</v>
      </c>
      <c r="CN490" s="116">
        <f t="shared" si="915"/>
        <v>0</v>
      </c>
      <c r="CO490" s="116">
        <f t="shared" si="916"/>
        <v>0</v>
      </c>
      <c r="CP490" s="116">
        <f t="shared" si="917"/>
        <v>0</v>
      </c>
      <c r="CQ490" s="116">
        <f t="shared" si="918"/>
        <v>0</v>
      </c>
      <c r="CR490" s="116">
        <f t="shared" si="919"/>
        <v>0</v>
      </c>
      <c r="CS490" s="116">
        <f t="shared" si="920"/>
        <v>0</v>
      </c>
      <c r="CT490" s="116">
        <f t="shared" si="921"/>
        <v>0</v>
      </c>
      <c r="CU490" s="116">
        <f t="shared" si="922"/>
        <v>0</v>
      </c>
      <c r="CV490" s="116">
        <f t="shared" si="923"/>
        <v>0</v>
      </c>
      <c r="CW490" s="116">
        <f t="shared" si="924"/>
        <v>0</v>
      </c>
      <c r="CX490" s="116">
        <f t="shared" si="925"/>
        <v>0</v>
      </c>
      <c r="CY490" s="116">
        <f t="shared" si="926"/>
        <v>0</v>
      </c>
      <c r="CZ490" s="116">
        <f t="shared" si="927"/>
        <v>0</v>
      </c>
      <c r="DA490" s="116">
        <f t="shared" si="928"/>
        <v>0</v>
      </c>
      <c r="DB490" s="116">
        <f t="shared" si="929"/>
        <v>0</v>
      </c>
      <c r="DC490" s="116">
        <f t="shared" si="930"/>
        <v>0</v>
      </c>
      <c r="DD490" s="116">
        <f t="shared" si="931"/>
        <v>0</v>
      </c>
      <c r="DE490" s="116">
        <f t="shared" si="932"/>
        <v>0</v>
      </c>
      <c r="DF490" s="116">
        <f t="shared" si="933"/>
        <v>0</v>
      </c>
      <c r="DG490" s="116">
        <f t="shared" si="934"/>
        <v>0</v>
      </c>
      <c r="DH490" s="116">
        <f t="shared" si="935"/>
        <v>0</v>
      </c>
      <c r="DI490" s="116">
        <f t="shared" si="936"/>
        <v>0</v>
      </c>
      <c r="DJ490" s="116">
        <f t="shared" si="937"/>
        <v>0</v>
      </c>
      <c r="DK490" s="116">
        <f t="shared" si="938"/>
        <v>0</v>
      </c>
      <c r="DL490" s="116">
        <f t="shared" si="939"/>
        <v>0</v>
      </c>
      <c r="DM490" s="116">
        <f t="shared" si="940"/>
        <v>0</v>
      </c>
      <c r="DN490" s="116">
        <f t="shared" si="941"/>
        <v>0</v>
      </c>
      <c r="DO490" s="116">
        <f t="shared" si="942"/>
        <v>0</v>
      </c>
      <c r="DP490" s="116">
        <f t="shared" si="943"/>
        <v>0</v>
      </c>
      <c r="DQ490" s="116">
        <f t="shared" si="944"/>
        <v>0</v>
      </c>
      <c r="DR490" s="116">
        <f t="shared" si="945"/>
        <v>0</v>
      </c>
      <c r="DS490" s="116">
        <f t="shared" si="946"/>
        <v>0</v>
      </c>
      <c r="DT490" s="116">
        <f t="shared" si="952"/>
        <v>0</v>
      </c>
      <c r="DU490" s="116">
        <f t="shared" si="947"/>
        <v>0</v>
      </c>
      <c r="DV490" s="116">
        <f t="shared" si="971"/>
        <v>0</v>
      </c>
      <c r="DW490" s="116">
        <f t="shared" si="972"/>
        <v>0</v>
      </c>
      <c r="DX490" s="114" t="b">
        <f t="shared" si="861"/>
        <v>0</v>
      </c>
      <c r="DY490" s="116" t="str">
        <f t="shared" si="948"/>
        <v>FAILED CHECKS</v>
      </c>
      <c r="DZ490" s="2"/>
      <c r="EA490" s="105" t="str">
        <f t="shared" si="862"/>
        <v/>
      </c>
      <c r="EB490" s="2"/>
      <c r="EC490" s="105" t="str">
        <f t="shared" si="863"/>
        <v/>
      </c>
      <c r="ED490" s="2"/>
      <c r="EE490" s="105" t="str">
        <f t="shared" si="864"/>
        <v/>
      </c>
      <c r="EF490" s="2"/>
      <c r="EG490" s="6">
        <f t="shared" si="950"/>
        <v>480</v>
      </c>
      <c r="EH490" s="2"/>
      <c r="EI490" s="29" t="str">
        <f>IF(ISBLANK('IP Rules'!P490),"",'IP Rules'!P490)</f>
        <v/>
      </c>
      <c r="EJ490" s="2"/>
      <c r="EK490" s="29" t="str">
        <f>IF(ISBLANK('IP Rules'!R490),"",'IP Rules'!R490)</f>
        <v/>
      </c>
      <c r="EL490" s="2"/>
      <c r="EM490" s="29" t="str">
        <f>IF(ISBLANK('IP Rules'!T490),"",'IP Rules'!T490)</f>
        <v/>
      </c>
      <c r="EN490" s="2"/>
      <c r="EO490" s="7" t="str">
        <f t="shared" si="855"/>
        <v>NO</v>
      </c>
      <c r="EP490" s="7" t="str">
        <f t="shared" si="856"/>
        <v>NO</v>
      </c>
      <c r="EQ490" s="7" t="str">
        <f t="shared" si="857"/>
        <v/>
      </c>
      <c r="ER490" s="7" t="str">
        <f t="shared" si="858"/>
        <v/>
      </c>
      <c r="ES490" s="7" t="str">
        <f>IF(AND(ISNUMBER('IP Rules'!R490),'IP Rules'!R490&gt;=0,'IP Rules'!R490&lt;=65535),"GOOD","BAD")</f>
        <v>BAD</v>
      </c>
      <c r="ET490" s="7" t="str">
        <f>IF(OR(AND(ISNUMBER('IP Rules'!T490),'IP Rules'!T490&gt;=1,'IP Rules'!T490&lt;=65535,'IP Rules'!R490&lt;'IP Rules'!T490),'IP Rules'!T490=""),"GOOD","BAD")</f>
        <v>GOOD</v>
      </c>
      <c r="EU490" s="9" t="str">
        <f t="shared" si="859"/>
        <v/>
      </c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</row>
    <row r="491" spans="1:211" ht="15.75" thickBot="1">
      <c r="A491" s="2"/>
      <c r="B491" s="6">
        <f t="shared" si="949"/>
        <v>481</v>
      </c>
      <c r="C491" s="2"/>
      <c r="D491" s="48" t="str">
        <f>IF(ISBLANK('IP Rules'!H491),"",'IP Rules'!H491)</f>
        <v/>
      </c>
      <c r="E491" s="52" t="str">
        <f t="shared" si="865"/>
        <v/>
      </c>
      <c r="F491" s="52" t="str">
        <f t="shared" si="866"/>
        <v/>
      </c>
      <c r="G491" s="52" t="str">
        <f t="shared" si="867"/>
        <v/>
      </c>
      <c r="H491" s="52" t="str">
        <f t="shared" si="868"/>
        <v/>
      </c>
      <c r="I491" s="52" t="str">
        <f t="shared" si="869"/>
        <v/>
      </c>
      <c r="J491" s="52" t="str">
        <f t="shared" si="870"/>
        <v/>
      </c>
      <c r="K491" s="52" t="str">
        <f t="shared" si="871"/>
        <v/>
      </c>
      <c r="L491" s="52" t="str">
        <f t="shared" si="872"/>
        <v/>
      </c>
      <c r="M491" s="2"/>
      <c r="N491" s="52" t="str">
        <f t="shared" si="873"/>
        <v/>
      </c>
      <c r="O491" s="2"/>
      <c r="P491" s="103" t="str">
        <f>IF(UPPER('IP Rules'!H491)="ANY","",IF(LEN(TRIM('IP Rules'!J491))=0,"",'IP Rules'!J491))</f>
        <v/>
      </c>
      <c r="Q491" s="7" t="str">
        <f t="shared" si="874"/>
        <v/>
      </c>
      <c r="R491" s="109" t="str">
        <f t="shared" si="875"/>
        <v>MISSING</v>
      </c>
      <c r="S491" s="109" t="str">
        <f t="shared" si="876"/>
        <v>MISSING</v>
      </c>
      <c r="T491" s="109" t="str">
        <f t="shared" si="877"/>
        <v>MISSING</v>
      </c>
      <c r="U491" s="110" t="str">
        <f t="shared" si="878"/>
        <v>ERROR</v>
      </c>
      <c r="V491" s="111" t="str">
        <f t="shared" si="879"/>
        <v>ERROR</v>
      </c>
      <c r="W491" s="111" t="str">
        <f t="shared" si="880"/>
        <v>ERROR</v>
      </c>
      <c r="X491" s="111" t="str">
        <f t="shared" si="881"/>
        <v>ERROR</v>
      </c>
      <c r="Y491" s="109" t="str">
        <f t="shared" si="882"/>
        <v>ERROR</v>
      </c>
      <c r="Z491" s="110" t="str">
        <f t="shared" si="883"/>
        <v>ERROR</v>
      </c>
      <c r="AA491" s="109" t="str">
        <f t="shared" si="884"/>
        <v>ERROR</v>
      </c>
      <c r="AB491" s="109" t="str">
        <f t="shared" si="885"/>
        <v>ERROR</v>
      </c>
      <c r="AC491" s="109" t="str">
        <f t="shared" si="886"/>
        <v>ERROR</v>
      </c>
      <c r="AD491" s="109" t="str">
        <f t="shared" si="887"/>
        <v>ERROR</v>
      </c>
      <c r="AE491" s="110" t="str">
        <f t="shared" si="888"/>
        <v>ERROR</v>
      </c>
      <c r="AF491" s="7" t="str">
        <f t="shared" si="889"/>
        <v/>
      </c>
      <c r="AG491" s="104" t="str">
        <f t="shared" si="890"/>
        <v/>
      </c>
      <c r="AH491" s="104" t="str">
        <f t="shared" si="891"/>
        <v/>
      </c>
      <c r="AI491" s="104" t="str">
        <f t="shared" si="892"/>
        <v/>
      </c>
      <c r="AJ491" s="114" t="str">
        <f>IF(AND(Q491&lt;&gt;"ERROR",UPPER('IP Rules'!D491)="GLOBAL",UPPER(N491)="ANY"),"All_IPs","")</f>
        <v/>
      </c>
      <c r="AK491" s="114" t="str">
        <f>IF(AND(Q491&lt;&gt;"ERROR",UPPER('IP Rules'!D491)="NATIONAL",UPPER(N491)="ANY"),"GRP_ALL_CNSP_SUBNETS","")</f>
        <v/>
      </c>
      <c r="AL491" s="104" t="str">
        <f>IF(LEN(TRIM(D491))=0,"",IF(AND(Q491&lt;&gt;"ERROR",UPPER('IP Rules'!H491)&lt;&gt;"ANY"),AI491&amp;N491&amp;"_"&amp;AG491,""))</f>
        <v/>
      </c>
      <c r="AM491" s="109" t="str">
        <f t="shared" si="893"/>
        <v>FAILED CHECKS</v>
      </c>
      <c r="AN491" s="2"/>
      <c r="AO491" s="62" t="str">
        <f t="shared" si="860"/>
        <v/>
      </c>
      <c r="AP491" s="26"/>
      <c r="AQ491" s="62" t="str">
        <f t="shared" si="894"/>
        <v/>
      </c>
      <c r="AR491" s="26"/>
      <c r="AS491" s="6">
        <f>'IP Rules'!F491</f>
        <v>0</v>
      </c>
      <c r="AT491" s="2"/>
      <c r="AU491" s="6">
        <f t="shared" si="895"/>
        <v>481</v>
      </c>
      <c r="AV491" s="2"/>
      <c r="AW491" s="46" t="str">
        <f>IF(ISBLANK('IP Rules'!L491),"",'IP Rules'!L491)</f>
        <v/>
      </c>
      <c r="AX491" s="2"/>
      <c r="AY491" s="52" t="str">
        <f t="shared" si="896"/>
        <v/>
      </c>
      <c r="AZ491" s="52" t="str">
        <f t="shared" si="897"/>
        <v/>
      </c>
      <c r="BA491" s="52" t="str">
        <f t="shared" si="898"/>
        <v/>
      </c>
      <c r="BB491" s="52" t="str">
        <f t="shared" si="899"/>
        <v/>
      </c>
      <c r="BC491" s="52" t="str">
        <f t="shared" si="900"/>
        <v/>
      </c>
      <c r="BD491" s="52" t="str">
        <f t="shared" si="901"/>
        <v/>
      </c>
      <c r="BE491" s="52" t="str">
        <f t="shared" si="902"/>
        <v/>
      </c>
      <c r="BF491" s="52" t="str">
        <f t="shared" si="903"/>
        <v/>
      </c>
      <c r="BG491" s="52" t="str">
        <f t="shared" si="904"/>
        <v/>
      </c>
      <c r="BH491" s="2"/>
      <c r="BI491" s="103" t="str">
        <f>IF(ISBLANK('IP Rules'!N491),"",'IP Rules'!N491)</f>
        <v/>
      </c>
      <c r="BJ491" s="110" t="str">
        <f t="shared" si="953"/>
        <v/>
      </c>
      <c r="BK491" s="109" t="str">
        <f t="shared" si="954"/>
        <v>MISSING</v>
      </c>
      <c r="BL491" s="109" t="str">
        <f t="shared" si="955"/>
        <v>MISSING</v>
      </c>
      <c r="BM491" s="109" t="str">
        <f t="shared" si="956"/>
        <v>MISSING</v>
      </c>
      <c r="BN491" s="110" t="str">
        <f t="shared" si="957"/>
        <v>ERROR</v>
      </c>
      <c r="BO491" s="111" t="str">
        <f t="shared" si="958"/>
        <v>ERROR</v>
      </c>
      <c r="BP491" s="111" t="str">
        <f t="shared" si="959"/>
        <v>ERROR</v>
      </c>
      <c r="BQ491" s="111" t="str">
        <f t="shared" si="960"/>
        <v>ERROR</v>
      </c>
      <c r="BR491" s="109" t="str">
        <f t="shared" si="961"/>
        <v>ERROR</v>
      </c>
      <c r="BS491" s="110" t="str">
        <f t="shared" si="962"/>
        <v>ERROR</v>
      </c>
      <c r="BT491" s="109" t="str">
        <f t="shared" si="905"/>
        <v>ERROR</v>
      </c>
      <c r="BU491" s="109" t="str">
        <f t="shared" si="906"/>
        <v>ERROR</v>
      </c>
      <c r="BV491" s="109" t="str">
        <f t="shared" si="907"/>
        <v>ERROR</v>
      </c>
      <c r="BW491" s="109" t="str">
        <f t="shared" si="908"/>
        <v>ERROR</v>
      </c>
      <c r="BX491" s="110" t="str">
        <f t="shared" si="963"/>
        <v>ERROR</v>
      </c>
      <c r="BY491" s="110" t="str">
        <f t="shared" si="951"/>
        <v/>
      </c>
      <c r="BZ491" s="117" t="str">
        <f t="shared" si="909"/>
        <v>OK</v>
      </c>
      <c r="CA491" s="104" t="str">
        <f t="shared" si="964"/>
        <v/>
      </c>
      <c r="CB491" s="104" t="str">
        <f t="shared" si="965"/>
        <v/>
      </c>
      <c r="CC491" s="104" t="str">
        <f t="shared" si="966"/>
        <v/>
      </c>
      <c r="CD491" s="109" t="str">
        <f t="shared" si="910"/>
        <v>FAILED CHECKS</v>
      </c>
      <c r="CE491" s="22"/>
      <c r="CF491" s="116" t="str">
        <f t="shared" si="967"/>
        <v>ERROR</v>
      </c>
      <c r="CG491" s="116" t="str">
        <f t="shared" si="968"/>
        <v>-</v>
      </c>
      <c r="CH491" s="116" t="str">
        <f t="shared" si="969"/>
        <v>-</v>
      </c>
      <c r="CI491" s="116" t="str">
        <f t="shared" si="970"/>
        <v>-</v>
      </c>
      <c r="CJ491" s="116">
        <f t="shared" si="911"/>
        <v>0</v>
      </c>
      <c r="CK491" s="116">
        <f t="shared" si="912"/>
        <v>0</v>
      </c>
      <c r="CL491" s="116">
        <f t="shared" si="913"/>
        <v>0</v>
      </c>
      <c r="CM491" s="116">
        <f t="shared" si="914"/>
        <v>0</v>
      </c>
      <c r="CN491" s="116">
        <f t="shared" si="915"/>
        <v>0</v>
      </c>
      <c r="CO491" s="116">
        <f t="shared" si="916"/>
        <v>0</v>
      </c>
      <c r="CP491" s="116">
        <f t="shared" si="917"/>
        <v>0</v>
      </c>
      <c r="CQ491" s="116">
        <f t="shared" si="918"/>
        <v>0</v>
      </c>
      <c r="CR491" s="116">
        <f t="shared" si="919"/>
        <v>0</v>
      </c>
      <c r="CS491" s="116">
        <f t="shared" si="920"/>
        <v>0</v>
      </c>
      <c r="CT491" s="116">
        <f t="shared" si="921"/>
        <v>0</v>
      </c>
      <c r="CU491" s="116">
        <f t="shared" si="922"/>
        <v>0</v>
      </c>
      <c r="CV491" s="116">
        <f t="shared" si="923"/>
        <v>0</v>
      </c>
      <c r="CW491" s="116">
        <f t="shared" si="924"/>
        <v>0</v>
      </c>
      <c r="CX491" s="116">
        <f t="shared" si="925"/>
        <v>0</v>
      </c>
      <c r="CY491" s="116">
        <f t="shared" si="926"/>
        <v>0</v>
      </c>
      <c r="CZ491" s="116">
        <f t="shared" si="927"/>
        <v>0</v>
      </c>
      <c r="DA491" s="116">
        <f t="shared" si="928"/>
        <v>0</v>
      </c>
      <c r="DB491" s="116">
        <f t="shared" si="929"/>
        <v>0</v>
      </c>
      <c r="DC491" s="116">
        <f t="shared" si="930"/>
        <v>0</v>
      </c>
      <c r="DD491" s="116">
        <f t="shared" si="931"/>
        <v>0</v>
      </c>
      <c r="DE491" s="116">
        <f t="shared" si="932"/>
        <v>0</v>
      </c>
      <c r="DF491" s="116">
        <f t="shared" si="933"/>
        <v>0</v>
      </c>
      <c r="DG491" s="116">
        <f t="shared" si="934"/>
        <v>0</v>
      </c>
      <c r="DH491" s="116">
        <f t="shared" si="935"/>
        <v>0</v>
      </c>
      <c r="DI491" s="116">
        <f t="shared" si="936"/>
        <v>0</v>
      </c>
      <c r="DJ491" s="116">
        <f t="shared" si="937"/>
        <v>0</v>
      </c>
      <c r="DK491" s="116">
        <f t="shared" si="938"/>
        <v>0</v>
      </c>
      <c r="DL491" s="116">
        <f t="shared" si="939"/>
        <v>0</v>
      </c>
      <c r="DM491" s="116">
        <f t="shared" si="940"/>
        <v>0</v>
      </c>
      <c r="DN491" s="116">
        <f t="shared" si="941"/>
        <v>0</v>
      </c>
      <c r="DO491" s="116">
        <f t="shared" si="942"/>
        <v>0</v>
      </c>
      <c r="DP491" s="116">
        <f t="shared" si="943"/>
        <v>0</v>
      </c>
      <c r="DQ491" s="116">
        <f t="shared" si="944"/>
        <v>0</v>
      </c>
      <c r="DR491" s="116">
        <f t="shared" si="945"/>
        <v>0</v>
      </c>
      <c r="DS491" s="116">
        <f t="shared" si="946"/>
        <v>0</v>
      </c>
      <c r="DT491" s="116">
        <f t="shared" si="952"/>
        <v>0</v>
      </c>
      <c r="DU491" s="116">
        <f t="shared" si="947"/>
        <v>0</v>
      </c>
      <c r="DV491" s="116">
        <f t="shared" si="971"/>
        <v>0</v>
      </c>
      <c r="DW491" s="116">
        <f t="shared" si="972"/>
        <v>0</v>
      </c>
      <c r="DX491" s="114" t="b">
        <f t="shared" si="861"/>
        <v>0</v>
      </c>
      <c r="DY491" s="116" t="str">
        <f t="shared" si="948"/>
        <v>FAILED CHECKS</v>
      </c>
      <c r="DZ491" s="2"/>
      <c r="EA491" s="105" t="str">
        <f t="shared" si="862"/>
        <v/>
      </c>
      <c r="EB491" s="2"/>
      <c r="EC491" s="105" t="str">
        <f t="shared" si="863"/>
        <v/>
      </c>
      <c r="ED491" s="2"/>
      <c r="EE491" s="105" t="str">
        <f t="shared" si="864"/>
        <v/>
      </c>
      <c r="EF491" s="2"/>
      <c r="EG491" s="6">
        <f t="shared" si="950"/>
        <v>481</v>
      </c>
      <c r="EH491" s="2"/>
      <c r="EI491" s="29" t="str">
        <f>IF(ISBLANK('IP Rules'!P491),"",'IP Rules'!P491)</f>
        <v/>
      </c>
      <c r="EJ491" s="2"/>
      <c r="EK491" s="29" t="str">
        <f>IF(ISBLANK('IP Rules'!R491),"",'IP Rules'!R491)</f>
        <v/>
      </c>
      <c r="EL491" s="2"/>
      <c r="EM491" s="29" t="str">
        <f>IF(ISBLANK('IP Rules'!T491),"",'IP Rules'!T491)</f>
        <v/>
      </c>
      <c r="EN491" s="2"/>
      <c r="EO491" s="7" t="str">
        <f t="shared" si="855"/>
        <v>NO</v>
      </c>
      <c r="EP491" s="7" t="str">
        <f t="shared" si="856"/>
        <v>NO</v>
      </c>
      <c r="EQ491" s="7" t="str">
        <f t="shared" si="857"/>
        <v/>
      </c>
      <c r="ER491" s="7" t="str">
        <f t="shared" si="858"/>
        <v/>
      </c>
      <c r="ES491" s="7" t="str">
        <f>IF(AND(ISNUMBER('IP Rules'!R491),'IP Rules'!R491&gt;=0,'IP Rules'!R491&lt;=65535),"GOOD","BAD")</f>
        <v>BAD</v>
      </c>
      <c r="ET491" s="7" t="str">
        <f>IF(OR(AND(ISNUMBER('IP Rules'!T491),'IP Rules'!T491&gt;=1,'IP Rules'!T491&lt;=65535,'IP Rules'!R491&lt;'IP Rules'!T491),'IP Rules'!T491=""),"GOOD","BAD")</f>
        <v>GOOD</v>
      </c>
      <c r="EU491" s="9" t="str">
        <f t="shared" si="859"/>
        <v/>
      </c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</row>
    <row r="492" spans="1:211" ht="15.75" thickBot="1">
      <c r="A492" s="2"/>
      <c r="B492" s="6">
        <f t="shared" si="949"/>
        <v>482</v>
      </c>
      <c r="C492" s="2"/>
      <c r="D492" s="48" t="str">
        <f>IF(ISBLANK('IP Rules'!H492),"",'IP Rules'!H492)</f>
        <v/>
      </c>
      <c r="E492" s="52" t="str">
        <f t="shared" si="865"/>
        <v/>
      </c>
      <c r="F492" s="52" t="str">
        <f t="shared" si="866"/>
        <v/>
      </c>
      <c r="G492" s="52" t="str">
        <f t="shared" si="867"/>
        <v/>
      </c>
      <c r="H492" s="52" t="str">
        <f t="shared" si="868"/>
        <v/>
      </c>
      <c r="I492" s="52" t="str">
        <f t="shared" si="869"/>
        <v/>
      </c>
      <c r="J492" s="52" t="str">
        <f t="shared" si="870"/>
        <v/>
      </c>
      <c r="K492" s="52" t="str">
        <f t="shared" si="871"/>
        <v/>
      </c>
      <c r="L492" s="52" t="str">
        <f t="shared" si="872"/>
        <v/>
      </c>
      <c r="M492" s="2"/>
      <c r="N492" s="52" t="str">
        <f t="shared" si="873"/>
        <v/>
      </c>
      <c r="O492" s="2"/>
      <c r="P492" s="103" t="str">
        <f>IF(UPPER('IP Rules'!H492)="ANY","",IF(LEN(TRIM('IP Rules'!J492))=0,"",'IP Rules'!J492))</f>
        <v/>
      </c>
      <c r="Q492" s="7" t="str">
        <f t="shared" si="874"/>
        <v/>
      </c>
      <c r="R492" s="109" t="str">
        <f t="shared" si="875"/>
        <v>MISSING</v>
      </c>
      <c r="S492" s="109" t="str">
        <f t="shared" si="876"/>
        <v>MISSING</v>
      </c>
      <c r="T492" s="109" t="str">
        <f t="shared" si="877"/>
        <v>MISSING</v>
      </c>
      <c r="U492" s="110" t="str">
        <f t="shared" si="878"/>
        <v>ERROR</v>
      </c>
      <c r="V492" s="111" t="str">
        <f t="shared" si="879"/>
        <v>ERROR</v>
      </c>
      <c r="W492" s="111" t="str">
        <f t="shared" si="880"/>
        <v>ERROR</v>
      </c>
      <c r="X492" s="111" t="str">
        <f t="shared" si="881"/>
        <v>ERROR</v>
      </c>
      <c r="Y492" s="109" t="str">
        <f t="shared" si="882"/>
        <v>ERROR</v>
      </c>
      <c r="Z492" s="110" t="str">
        <f t="shared" si="883"/>
        <v>ERROR</v>
      </c>
      <c r="AA492" s="109" t="str">
        <f t="shared" si="884"/>
        <v>ERROR</v>
      </c>
      <c r="AB492" s="109" t="str">
        <f t="shared" si="885"/>
        <v>ERROR</v>
      </c>
      <c r="AC492" s="109" t="str">
        <f t="shared" si="886"/>
        <v>ERROR</v>
      </c>
      <c r="AD492" s="109" t="str">
        <f t="shared" si="887"/>
        <v>ERROR</v>
      </c>
      <c r="AE492" s="110" t="str">
        <f t="shared" si="888"/>
        <v>ERROR</v>
      </c>
      <c r="AF492" s="7" t="str">
        <f t="shared" si="889"/>
        <v/>
      </c>
      <c r="AG492" s="104" t="str">
        <f t="shared" si="890"/>
        <v/>
      </c>
      <c r="AH492" s="104" t="str">
        <f t="shared" si="891"/>
        <v/>
      </c>
      <c r="AI492" s="104" t="str">
        <f t="shared" si="892"/>
        <v/>
      </c>
      <c r="AJ492" s="114" t="str">
        <f>IF(AND(Q492&lt;&gt;"ERROR",UPPER('IP Rules'!D492)="GLOBAL",UPPER(N492)="ANY"),"All_IPs","")</f>
        <v/>
      </c>
      <c r="AK492" s="114" t="str">
        <f>IF(AND(Q492&lt;&gt;"ERROR",UPPER('IP Rules'!D492)="NATIONAL",UPPER(N492)="ANY"),"GRP_ALL_CNSP_SUBNETS","")</f>
        <v/>
      </c>
      <c r="AL492" s="104" t="str">
        <f>IF(LEN(TRIM(D492))=0,"",IF(AND(Q492&lt;&gt;"ERROR",UPPER('IP Rules'!H492)&lt;&gt;"ANY"),AI492&amp;N492&amp;"_"&amp;AG492,""))</f>
        <v/>
      </c>
      <c r="AM492" s="109" t="str">
        <f t="shared" si="893"/>
        <v>FAILED CHECKS</v>
      </c>
      <c r="AN492" s="2"/>
      <c r="AO492" s="62" t="str">
        <f t="shared" si="860"/>
        <v/>
      </c>
      <c r="AP492" s="26"/>
      <c r="AQ492" s="62" t="str">
        <f t="shared" si="894"/>
        <v/>
      </c>
      <c r="AR492" s="26"/>
      <c r="AS492" s="6">
        <f>'IP Rules'!F492</f>
        <v>0</v>
      </c>
      <c r="AT492" s="2"/>
      <c r="AU492" s="6">
        <f t="shared" si="895"/>
        <v>482</v>
      </c>
      <c r="AV492" s="2"/>
      <c r="AW492" s="46" t="str">
        <f>IF(ISBLANK('IP Rules'!L492),"",'IP Rules'!L492)</f>
        <v/>
      </c>
      <c r="AX492" s="2"/>
      <c r="AY492" s="52" t="str">
        <f t="shared" si="896"/>
        <v/>
      </c>
      <c r="AZ492" s="52" t="str">
        <f t="shared" si="897"/>
        <v/>
      </c>
      <c r="BA492" s="52" t="str">
        <f t="shared" si="898"/>
        <v/>
      </c>
      <c r="BB492" s="52" t="str">
        <f t="shared" si="899"/>
        <v/>
      </c>
      <c r="BC492" s="52" t="str">
        <f t="shared" si="900"/>
        <v/>
      </c>
      <c r="BD492" s="52" t="str">
        <f t="shared" si="901"/>
        <v/>
      </c>
      <c r="BE492" s="52" t="str">
        <f t="shared" si="902"/>
        <v/>
      </c>
      <c r="BF492" s="52" t="str">
        <f t="shared" si="903"/>
        <v/>
      </c>
      <c r="BG492" s="52" t="str">
        <f t="shared" si="904"/>
        <v/>
      </c>
      <c r="BH492" s="2"/>
      <c r="BI492" s="103" t="str">
        <f>IF(ISBLANK('IP Rules'!N492),"",'IP Rules'!N492)</f>
        <v/>
      </c>
      <c r="BJ492" s="110" t="str">
        <f t="shared" si="953"/>
        <v/>
      </c>
      <c r="BK492" s="109" t="str">
        <f t="shared" si="954"/>
        <v>MISSING</v>
      </c>
      <c r="BL492" s="109" t="str">
        <f t="shared" si="955"/>
        <v>MISSING</v>
      </c>
      <c r="BM492" s="109" t="str">
        <f t="shared" si="956"/>
        <v>MISSING</v>
      </c>
      <c r="BN492" s="110" t="str">
        <f t="shared" si="957"/>
        <v>ERROR</v>
      </c>
      <c r="BO492" s="111" t="str">
        <f t="shared" si="958"/>
        <v>ERROR</v>
      </c>
      <c r="BP492" s="111" t="str">
        <f t="shared" si="959"/>
        <v>ERROR</v>
      </c>
      <c r="BQ492" s="111" t="str">
        <f t="shared" si="960"/>
        <v>ERROR</v>
      </c>
      <c r="BR492" s="109" t="str">
        <f t="shared" si="961"/>
        <v>ERROR</v>
      </c>
      <c r="BS492" s="110" t="str">
        <f t="shared" si="962"/>
        <v>ERROR</v>
      </c>
      <c r="BT492" s="109" t="str">
        <f t="shared" si="905"/>
        <v>ERROR</v>
      </c>
      <c r="BU492" s="109" t="str">
        <f t="shared" si="906"/>
        <v>ERROR</v>
      </c>
      <c r="BV492" s="109" t="str">
        <f t="shared" si="907"/>
        <v>ERROR</v>
      </c>
      <c r="BW492" s="109" t="str">
        <f t="shared" si="908"/>
        <v>ERROR</v>
      </c>
      <c r="BX492" s="110" t="str">
        <f t="shared" si="963"/>
        <v>ERROR</v>
      </c>
      <c r="BY492" s="110" t="str">
        <f t="shared" si="951"/>
        <v/>
      </c>
      <c r="BZ492" s="117" t="str">
        <f t="shared" si="909"/>
        <v>OK</v>
      </c>
      <c r="CA492" s="104" t="str">
        <f t="shared" si="964"/>
        <v/>
      </c>
      <c r="CB492" s="104" t="str">
        <f t="shared" si="965"/>
        <v/>
      </c>
      <c r="CC492" s="104" t="str">
        <f t="shared" si="966"/>
        <v/>
      </c>
      <c r="CD492" s="109" t="str">
        <f t="shared" si="910"/>
        <v>FAILED CHECKS</v>
      </c>
      <c r="CE492" s="22"/>
      <c r="CF492" s="116" t="str">
        <f t="shared" si="967"/>
        <v>ERROR</v>
      </c>
      <c r="CG492" s="116" t="str">
        <f t="shared" si="968"/>
        <v>-</v>
      </c>
      <c r="CH492" s="116" t="str">
        <f t="shared" si="969"/>
        <v>-</v>
      </c>
      <c r="CI492" s="116" t="str">
        <f t="shared" si="970"/>
        <v>-</v>
      </c>
      <c r="CJ492" s="116">
        <f t="shared" si="911"/>
        <v>0</v>
      </c>
      <c r="CK492" s="116">
        <f t="shared" si="912"/>
        <v>0</v>
      </c>
      <c r="CL492" s="116">
        <f t="shared" si="913"/>
        <v>0</v>
      </c>
      <c r="CM492" s="116">
        <f t="shared" si="914"/>
        <v>0</v>
      </c>
      <c r="CN492" s="116">
        <f t="shared" si="915"/>
        <v>0</v>
      </c>
      <c r="CO492" s="116">
        <f t="shared" si="916"/>
        <v>0</v>
      </c>
      <c r="CP492" s="116">
        <f t="shared" si="917"/>
        <v>0</v>
      </c>
      <c r="CQ492" s="116">
        <f t="shared" si="918"/>
        <v>0</v>
      </c>
      <c r="CR492" s="116">
        <f t="shared" si="919"/>
        <v>0</v>
      </c>
      <c r="CS492" s="116">
        <f t="shared" si="920"/>
        <v>0</v>
      </c>
      <c r="CT492" s="116">
        <f t="shared" si="921"/>
        <v>0</v>
      </c>
      <c r="CU492" s="116">
        <f t="shared" si="922"/>
        <v>0</v>
      </c>
      <c r="CV492" s="116">
        <f t="shared" si="923"/>
        <v>0</v>
      </c>
      <c r="CW492" s="116">
        <f t="shared" si="924"/>
        <v>0</v>
      </c>
      <c r="CX492" s="116">
        <f t="shared" si="925"/>
        <v>0</v>
      </c>
      <c r="CY492" s="116">
        <f t="shared" si="926"/>
        <v>0</v>
      </c>
      <c r="CZ492" s="116">
        <f t="shared" si="927"/>
        <v>0</v>
      </c>
      <c r="DA492" s="116">
        <f t="shared" si="928"/>
        <v>0</v>
      </c>
      <c r="DB492" s="116">
        <f t="shared" si="929"/>
        <v>0</v>
      </c>
      <c r="DC492" s="116">
        <f t="shared" si="930"/>
        <v>0</v>
      </c>
      <c r="DD492" s="116">
        <f t="shared" si="931"/>
        <v>0</v>
      </c>
      <c r="DE492" s="116">
        <f t="shared" si="932"/>
        <v>0</v>
      </c>
      <c r="DF492" s="116">
        <f t="shared" si="933"/>
        <v>0</v>
      </c>
      <c r="DG492" s="116">
        <f t="shared" si="934"/>
        <v>0</v>
      </c>
      <c r="DH492" s="116">
        <f t="shared" si="935"/>
        <v>0</v>
      </c>
      <c r="DI492" s="116">
        <f t="shared" si="936"/>
        <v>0</v>
      </c>
      <c r="DJ492" s="116">
        <f t="shared" si="937"/>
        <v>0</v>
      </c>
      <c r="DK492" s="116">
        <f t="shared" si="938"/>
        <v>0</v>
      </c>
      <c r="DL492" s="116">
        <f t="shared" si="939"/>
        <v>0</v>
      </c>
      <c r="DM492" s="116">
        <f t="shared" si="940"/>
        <v>0</v>
      </c>
      <c r="DN492" s="116">
        <f t="shared" si="941"/>
        <v>0</v>
      </c>
      <c r="DO492" s="116">
        <f t="shared" si="942"/>
        <v>0</v>
      </c>
      <c r="DP492" s="116">
        <f t="shared" si="943"/>
        <v>0</v>
      </c>
      <c r="DQ492" s="116">
        <f t="shared" si="944"/>
        <v>0</v>
      </c>
      <c r="DR492" s="116">
        <f t="shared" si="945"/>
        <v>0</v>
      </c>
      <c r="DS492" s="116">
        <f t="shared" si="946"/>
        <v>0</v>
      </c>
      <c r="DT492" s="116">
        <f t="shared" si="952"/>
        <v>0</v>
      </c>
      <c r="DU492" s="116">
        <f t="shared" si="947"/>
        <v>0</v>
      </c>
      <c r="DV492" s="116">
        <f t="shared" si="971"/>
        <v>0</v>
      </c>
      <c r="DW492" s="116">
        <f t="shared" si="972"/>
        <v>0</v>
      </c>
      <c r="DX492" s="114" t="b">
        <f t="shared" si="861"/>
        <v>0</v>
      </c>
      <c r="DY492" s="116" t="str">
        <f t="shared" si="948"/>
        <v>FAILED CHECKS</v>
      </c>
      <c r="DZ492" s="2"/>
      <c r="EA492" s="105" t="str">
        <f t="shared" si="862"/>
        <v/>
      </c>
      <c r="EB492" s="2"/>
      <c r="EC492" s="105" t="str">
        <f t="shared" si="863"/>
        <v/>
      </c>
      <c r="ED492" s="2"/>
      <c r="EE492" s="105" t="str">
        <f t="shared" si="864"/>
        <v/>
      </c>
      <c r="EF492" s="2"/>
      <c r="EG492" s="6">
        <f t="shared" si="950"/>
        <v>482</v>
      </c>
      <c r="EH492" s="2"/>
      <c r="EI492" s="29" t="str">
        <f>IF(ISBLANK('IP Rules'!P492),"",'IP Rules'!P492)</f>
        <v/>
      </c>
      <c r="EJ492" s="2"/>
      <c r="EK492" s="29" t="str">
        <f>IF(ISBLANK('IP Rules'!R492),"",'IP Rules'!R492)</f>
        <v/>
      </c>
      <c r="EL492" s="2"/>
      <c r="EM492" s="29" t="str">
        <f>IF(ISBLANK('IP Rules'!T492),"",'IP Rules'!T492)</f>
        <v/>
      </c>
      <c r="EN492" s="2"/>
      <c r="EO492" s="7" t="str">
        <f t="shared" si="855"/>
        <v>NO</v>
      </c>
      <c r="EP492" s="7" t="str">
        <f t="shared" si="856"/>
        <v>NO</v>
      </c>
      <c r="EQ492" s="7" t="str">
        <f t="shared" si="857"/>
        <v/>
      </c>
      <c r="ER492" s="7" t="str">
        <f t="shared" si="858"/>
        <v/>
      </c>
      <c r="ES492" s="7" t="str">
        <f>IF(AND(ISNUMBER('IP Rules'!R492),'IP Rules'!R492&gt;=0,'IP Rules'!R492&lt;=65535),"GOOD","BAD")</f>
        <v>BAD</v>
      </c>
      <c r="ET492" s="7" t="str">
        <f>IF(OR(AND(ISNUMBER('IP Rules'!T492),'IP Rules'!T492&gt;=1,'IP Rules'!T492&lt;=65535,'IP Rules'!R492&lt;'IP Rules'!T492),'IP Rules'!T492=""),"GOOD","BAD")</f>
        <v>GOOD</v>
      </c>
      <c r="EU492" s="9" t="str">
        <f t="shared" si="859"/>
        <v/>
      </c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</row>
    <row r="493" spans="1:211" ht="15.75" thickBot="1">
      <c r="A493" s="2"/>
      <c r="B493" s="6">
        <f t="shared" si="949"/>
        <v>483</v>
      </c>
      <c r="C493" s="2"/>
      <c r="D493" s="48" t="str">
        <f>IF(ISBLANK('IP Rules'!H493),"",'IP Rules'!H493)</f>
        <v/>
      </c>
      <c r="E493" s="52" t="str">
        <f t="shared" si="865"/>
        <v/>
      </c>
      <c r="F493" s="52" t="str">
        <f t="shared" si="866"/>
        <v/>
      </c>
      <c r="G493" s="52" t="str">
        <f t="shared" si="867"/>
        <v/>
      </c>
      <c r="H493" s="52" t="str">
        <f t="shared" si="868"/>
        <v/>
      </c>
      <c r="I493" s="52" t="str">
        <f t="shared" si="869"/>
        <v/>
      </c>
      <c r="J493" s="52" t="str">
        <f t="shared" si="870"/>
        <v/>
      </c>
      <c r="K493" s="52" t="str">
        <f t="shared" si="871"/>
        <v/>
      </c>
      <c r="L493" s="52" t="str">
        <f t="shared" si="872"/>
        <v/>
      </c>
      <c r="M493" s="2"/>
      <c r="N493" s="52" t="str">
        <f t="shared" si="873"/>
        <v/>
      </c>
      <c r="O493" s="2"/>
      <c r="P493" s="103" t="str">
        <f>IF(UPPER('IP Rules'!H493)="ANY","",IF(LEN(TRIM('IP Rules'!J493))=0,"",'IP Rules'!J493))</f>
        <v/>
      </c>
      <c r="Q493" s="7" t="str">
        <f t="shared" si="874"/>
        <v/>
      </c>
      <c r="R493" s="109" t="str">
        <f t="shared" si="875"/>
        <v>MISSING</v>
      </c>
      <c r="S493" s="109" t="str">
        <f t="shared" si="876"/>
        <v>MISSING</v>
      </c>
      <c r="T493" s="109" t="str">
        <f t="shared" si="877"/>
        <v>MISSING</v>
      </c>
      <c r="U493" s="110" t="str">
        <f t="shared" si="878"/>
        <v>ERROR</v>
      </c>
      <c r="V493" s="111" t="str">
        <f t="shared" si="879"/>
        <v>ERROR</v>
      </c>
      <c r="W493" s="111" t="str">
        <f t="shared" si="880"/>
        <v>ERROR</v>
      </c>
      <c r="X493" s="111" t="str">
        <f t="shared" si="881"/>
        <v>ERROR</v>
      </c>
      <c r="Y493" s="109" t="str">
        <f t="shared" si="882"/>
        <v>ERROR</v>
      </c>
      <c r="Z493" s="110" t="str">
        <f t="shared" si="883"/>
        <v>ERROR</v>
      </c>
      <c r="AA493" s="109" t="str">
        <f t="shared" si="884"/>
        <v>ERROR</v>
      </c>
      <c r="AB493" s="109" t="str">
        <f t="shared" si="885"/>
        <v>ERROR</v>
      </c>
      <c r="AC493" s="109" t="str">
        <f t="shared" si="886"/>
        <v>ERROR</v>
      </c>
      <c r="AD493" s="109" t="str">
        <f t="shared" si="887"/>
        <v>ERROR</v>
      </c>
      <c r="AE493" s="110" t="str">
        <f t="shared" si="888"/>
        <v>ERROR</v>
      </c>
      <c r="AF493" s="7" t="str">
        <f t="shared" si="889"/>
        <v/>
      </c>
      <c r="AG493" s="104" t="str">
        <f t="shared" si="890"/>
        <v/>
      </c>
      <c r="AH493" s="104" t="str">
        <f t="shared" si="891"/>
        <v/>
      </c>
      <c r="AI493" s="104" t="str">
        <f t="shared" si="892"/>
        <v/>
      </c>
      <c r="AJ493" s="114" t="str">
        <f>IF(AND(Q493&lt;&gt;"ERROR",UPPER('IP Rules'!D493)="GLOBAL",UPPER(N493)="ANY"),"All_IPs","")</f>
        <v/>
      </c>
      <c r="AK493" s="114" t="str">
        <f>IF(AND(Q493&lt;&gt;"ERROR",UPPER('IP Rules'!D493)="NATIONAL",UPPER(N493)="ANY"),"GRP_ALL_CNSP_SUBNETS","")</f>
        <v/>
      </c>
      <c r="AL493" s="104" t="str">
        <f>IF(LEN(TRIM(D493))=0,"",IF(AND(Q493&lt;&gt;"ERROR",UPPER('IP Rules'!H493)&lt;&gt;"ANY"),AI493&amp;N493&amp;"_"&amp;AG493,""))</f>
        <v/>
      </c>
      <c r="AM493" s="109" t="str">
        <f t="shared" si="893"/>
        <v>FAILED CHECKS</v>
      </c>
      <c r="AN493" s="2"/>
      <c r="AO493" s="62" t="str">
        <f t="shared" si="860"/>
        <v/>
      </c>
      <c r="AP493" s="26"/>
      <c r="AQ493" s="62" t="str">
        <f t="shared" si="894"/>
        <v/>
      </c>
      <c r="AR493" s="26"/>
      <c r="AS493" s="6">
        <f>'IP Rules'!F493</f>
        <v>0</v>
      </c>
      <c r="AT493" s="2"/>
      <c r="AU493" s="6">
        <f t="shared" si="895"/>
        <v>483</v>
      </c>
      <c r="AV493" s="2"/>
      <c r="AW493" s="46" t="str">
        <f>IF(ISBLANK('IP Rules'!L493),"",'IP Rules'!L493)</f>
        <v/>
      </c>
      <c r="AX493" s="2"/>
      <c r="AY493" s="52" t="str">
        <f t="shared" si="896"/>
        <v/>
      </c>
      <c r="AZ493" s="52" t="str">
        <f t="shared" si="897"/>
        <v/>
      </c>
      <c r="BA493" s="52" t="str">
        <f t="shared" si="898"/>
        <v/>
      </c>
      <c r="BB493" s="52" t="str">
        <f t="shared" si="899"/>
        <v/>
      </c>
      <c r="BC493" s="52" t="str">
        <f t="shared" si="900"/>
        <v/>
      </c>
      <c r="BD493" s="52" t="str">
        <f t="shared" si="901"/>
        <v/>
      </c>
      <c r="BE493" s="52" t="str">
        <f t="shared" si="902"/>
        <v/>
      </c>
      <c r="BF493" s="52" t="str">
        <f t="shared" si="903"/>
        <v/>
      </c>
      <c r="BG493" s="52" t="str">
        <f t="shared" si="904"/>
        <v/>
      </c>
      <c r="BH493" s="2"/>
      <c r="BI493" s="103" t="str">
        <f>IF(ISBLANK('IP Rules'!N493),"",'IP Rules'!N493)</f>
        <v/>
      </c>
      <c r="BJ493" s="110" t="str">
        <f t="shared" si="953"/>
        <v/>
      </c>
      <c r="BK493" s="109" t="str">
        <f t="shared" si="954"/>
        <v>MISSING</v>
      </c>
      <c r="BL493" s="109" t="str">
        <f t="shared" si="955"/>
        <v>MISSING</v>
      </c>
      <c r="BM493" s="109" t="str">
        <f t="shared" si="956"/>
        <v>MISSING</v>
      </c>
      <c r="BN493" s="110" t="str">
        <f t="shared" si="957"/>
        <v>ERROR</v>
      </c>
      <c r="BO493" s="111" t="str">
        <f t="shared" si="958"/>
        <v>ERROR</v>
      </c>
      <c r="BP493" s="111" t="str">
        <f t="shared" si="959"/>
        <v>ERROR</v>
      </c>
      <c r="BQ493" s="111" t="str">
        <f t="shared" si="960"/>
        <v>ERROR</v>
      </c>
      <c r="BR493" s="109" t="str">
        <f t="shared" si="961"/>
        <v>ERROR</v>
      </c>
      <c r="BS493" s="110" t="str">
        <f t="shared" si="962"/>
        <v>ERROR</v>
      </c>
      <c r="BT493" s="109" t="str">
        <f t="shared" si="905"/>
        <v>ERROR</v>
      </c>
      <c r="BU493" s="109" t="str">
        <f t="shared" si="906"/>
        <v>ERROR</v>
      </c>
      <c r="BV493" s="109" t="str">
        <f t="shared" si="907"/>
        <v>ERROR</v>
      </c>
      <c r="BW493" s="109" t="str">
        <f t="shared" si="908"/>
        <v>ERROR</v>
      </c>
      <c r="BX493" s="110" t="str">
        <f t="shared" si="963"/>
        <v>ERROR</v>
      </c>
      <c r="BY493" s="110" t="str">
        <f t="shared" si="951"/>
        <v/>
      </c>
      <c r="BZ493" s="117" t="str">
        <f t="shared" si="909"/>
        <v>OK</v>
      </c>
      <c r="CA493" s="104" t="str">
        <f t="shared" si="964"/>
        <v/>
      </c>
      <c r="CB493" s="104" t="str">
        <f t="shared" si="965"/>
        <v/>
      </c>
      <c r="CC493" s="104" t="str">
        <f t="shared" si="966"/>
        <v/>
      </c>
      <c r="CD493" s="109" t="str">
        <f t="shared" si="910"/>
        <v>FAILED CHECKS</v>
      </c>
      <c r="CE493" s="22"/>
      <c r="CF493" s="116" t="str">
        <f t="shared" si="967"/>
        <v>ERROR</v>
      </c>
      <c r="CG493" s="116" t="str">
        <f t="shared" si="968"/>
        <v>-</v>
      </c>
      <c r="CH493" s="116" t="str">
        <f t="shared" si="969"/>
        <v>-</v>
      </c>
      <c r="CI493" s="116" t="str">
        <f t="shared" si="970"/>
        <v>-</v>
      </c>
      <c r="CJ493" s="116">
        <f t="shared" si="911"/>
        <v>0</v>
      </c>
      <c r="CK493" s="116">
        <f t="shared" si="912"/>
        <v>0</v>
      </c>
      <c r="CL493" s="116">
        <f t="shared" si="913"/>
        <v>0</v>
      </c>
      <c r="CM493" s="116">
        <f t="shared" si="914"/>
        <v>0</v>
      </c>
      <c r="CN493" s="116">
        <f t="shared" si="915"/>
        <v>0</v>
      </c>
      <c r="CO493" s="116">
        <f t="shared" si="916"/>
        <v>0</v>
      </c>
      <c r="CP493" s="116">
        <f t="shared" si="917"/>
        <v>0</v>
      </c>
      <c r="CQ493" s="116">
        <f t="shared" si="918"/>
        <v>0</v>
      </c>
      <c r="CR493" s="116">
        <f t="shared" si="919"/>
        <v>0</v>
      </c>
      <c r="CS493" s="116">
        <f t="shared" si="920"/>
        <v>0</v>
      </c>
      <c r="CT493" s="116">
        <f t="shared" si="921"/>
        <v>0</v>
      </c>
      <c r="CU493" s="116">
        <f t="shared" si="922"/>
        <v>0</v>
      </c>
      <c r="CV493" s="116">
        <f t="shared" si="923"/>
        <v>0</v>
      </c>
      <c r="CW493" s="116">
        <f t="shared" si="924"/>
        <v>0</v>
      </c>
      <c r="CX493" s="116">
        <f t="shared" si="925"/>
        <v>0</v>
      </c>
      <c r="CY493" s="116">
        <f t="shared" si="926"/>
        <v>0</v>
      </c>
      <c r="CZ493" s="116">
        <f t="shared" si="927"/>
        <v>0</v>
      </c>
      <c r="DA493" s="116">
        <f t="shared" si="928"/>
        <v>0</v>
      </c>
      <c r="DB493" s="116">
        <f t="shared" si="929"/>
        <v>0</v>
      </c>
      <c r="DC493" s="116">
        <f t="shared" si="930"/>
        <v>0</v>
      </c>
      <c r="DD493" s="116">
        <f t="shared" si="931"/>
        <v>0</v>
      </c>
      <c r="DE493" s="116">
        <f t="shared" si="932"/>
        <v>0</v>
      </c>
      <c r="DF493" s="116">
        <f t="shared" si="933"/>
        <v>0</v>
      </c>
      <c r="DG493" s="116">
        <f t="shared" si="934"/>
        <v>0</v>
      </c>
      <c r="DH493" s="116">
        <f t="shared" si="935"/>
        <v>0</v>
      </c>
      <c r="DI493" s="116">
        <f t="shared" si="936"/>
        <v>0</v>
      </c>
      <c r="DJ493" s="116">
        <f t="shared" si="937"/>
        <v>0</v>
      </c>
      <c r="DK493" s="116">
        <f t="shared" si="938"/>
        <v>0</v>
      </c>
      <c r="DL493" s="116">
        <f t="shared" si="939"/>
        <v>0</v>
      </c>
      <c r="DM493" s="116">
        <f t="shared" si="940"/>
        <v>0</v>
      </c>
      <c r="DN493" s="116">
        <f t="shared" si="941"/>
        <v>0</v>
      </c>
      <c r="DO493" s="116">
        <f t="shared" si="942"/>
        <v>0</v>
      </c>
      <c r="DP493" s="116">
        <f t="shared" si="943"/>
        <v>0</v>
      </c>
      <c r="DQ493" s="116">
        <f t="shared" si="944"/>
        <v>0</v>
      </c>
      <c r="DR493" s="116">
        <f t="shared" si="945"/>
        <v>0</v>
      </c>
      <c r="DS493" s="116">
        <f t="shared" si="946"/>
        <v>0</v>
      </c>
      <c r="DT493" s="116">
        <f t="shared" si="952"/>
        <v>0</v>
      </c>
      <c r="DU493" s="116">
        <f t="shared" si="947"/>
        <v>0</v>
      </c>
      <c r="DV493" s="116">
        <f t="shared" si="971"/>
        <v>0</v>
      </c>
      <c r="DW493" s="116">
        <f t="shared" si="972"/>
        <v>0</v>
      </c>
      <c r="DX493" s="114" t="b">
        <f t="shared" si="861"/>
        <v>0</v>
      </c>
      <c r="DY493" s="116" t="str">
        <f t="shared" si="948"/>
        <v>FAILED CHECKS</v>
      </c>
      <c r="DZ493" s="2"/>
      <c r="EA493" s="105" t="str">
        <f t="shared" si="862"/>
        <v/>
      </c>
      <c r="EB493" s="2"/>
      <c r="EC493" s="105" t="str">
        <f t="shared" si="863"/>
        <v/>
      </c>
      <c r="ED493" s="2"/>
      <c r="EE493" s="105" t="str">
        <f t="shared" si="864"/>
        <v/>
      </c>
      <c r="EF493" s="2"/>
      <c r="EG493" s="6">
        <f t="shared" si="950"/>
        <v>483</v>
      </c>
      <c r="EH493" s="2"/>
      <c r="EI493" s="29" t="str">
        <f>IF(ISBLANK('IP Rules'!P493),"",'IP Rules'!P493)</f>
        <v/>
      </c>
      <c r="EJ493" s="2"/>
      <c r="EK493" s="29" t="str">
        <f>IF(ISBLANK('IP Rules'!R493),"",'IP Rules'!R493)</f>
        <v/>
      </c>
      <c r="EL493" s="2"/>
      <c r="EM493" s="29" t="str">
        <f>IF(ISBLANK('IP Rules'!T493),"",'IP Rules'!T493)</f>
        <v/>
      </c>
      <c r="EN493" s="2"/>
      <c r="EO493" s="7" t="str">
        <f t="shared" si="855"/>
        <v>NO</v>
      </c>
      <c r="EP493" s="7" t="str">
        <f t="shared" si="856"/>
        <v>NO</v>
      </c>
      <c r="EQ493" s="7" t="str">
        <f t="shared" si="857"/>
        <v/>
      </c>
      <c r="ER493" s="7" t="str">
        <f t="shared" si="858"/>
        <v/>
      </c>
      <c r="ES493" s="7" t="str">
        <f>IF(AND(ISNUMBER('IP Rules'!R493),'IP Rules'!R493&gt;=0,'IP Rules'!R493&lt;=65535),"GOOD","BAD")</f>
        <v>BAD</v>
      </c>
      <c r="ET493" s="7" t="str">
        <f>IF(OR(AND(ISNUMBER('IP Rules'!T493),'IP Rules'!T493&gt;=1,'IP Rules'!T493&lt;=65535,'IP Rules'!R493&lt;'IP Rules'!T493),'IP Rules'!T493=""),"GOOD","BAD")</f>
        <v>GOOD</v>
      </c>
      <c r="EU493" s="9" t="str">
        <f t="shared" si="859"/>
        <v/>
      </c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</row>
    <row r="494" spans="1:211" ht="15.75" thickBot="1">
      <c r="A494" s="2"/>
      <c r="B494" s="6">
        <f t="shared" si="949"/>
        <v>484</v>
      </c>
      <c r="C494" s="2"/>
      <c r="D494" s="48" t="str">
        <f>IF(ISBLANK('IP Rules'!H494),"",'IP Rules'!H494)</f>
        <v/>
      </c>
      <c r="E494" s="52" t="str">
        <f t="shared" si="865"/>
        <v/>
      </c>
      <c r="F494" s="52" t="str">
        <f t="shared" si="866"/>
        <v/>
      </c>
      <c r="G494" s="52" t="str">
        <f t="shared" si="867"/>
        <v/>
      </c>
      <c r="H494" s="52" t="str">
        <f t="shared" si="868"/>
        <v/>
      </c>
      <c r="I494" s="52" t="str">
        <f t="shared" si="869"/>
        <v/>
      </c>
      <c r="J494" s="52" t="str">
        <f t="shared" si="870"/>
        <v/>
      </c>
      <c r="K494" s="52" t="str">
        <f t="shared" si="871"/>
        <v/>
      </c>
      <c r="L494" s="52" t="str">
        <f t="shared" si="872"/>
        <v/>
      </c>
      <c r="M494" s="2"/>
      <c r="N494" s="52" t="str">
        <f t="shared" si="873"/>
        <v/>
      </c>
      <c r="O494" s="2"/>
      <c r="P494" s="103" t="str">
        <f>IF(UPPER('IP Rules'!H494)="ANY","",IF(LEN(TRIM('IP Rules'!J494))=0,"",'IP Rules'!J494))</f>
        <v/>
      </c>
      <c r="Q494" s="7" t="str">
        <f t="shared" si="874"/>
        <v/>
      </c>
      <c r="R494" s="109" t="str">
        <f t="shared" si="875"/>
        <v>MISSING</v>
      </c>
      <c r="S494" s="109" t="str">
        <f t="shared" si="876"/>
        <v>MISSING</v>
      </c>
      <c r="T494" s="109" t="str">
        <f t="shared" si="877"/>
        <v>MISSING</v>
      </c>
      <c r="U494" s="110" t="str">
        <f t="shared" si="878"/>
        <v>ERROR</v>
      </c>
      <c r="V494" s="111" t="str">
        <f t="shared" si="879"/>
        <v>ERROR</v>
      </c>
      <c r="W494" s="111" t="str">
        <f t="shared" si="880"/>
        <v>ERROR</v>
      </c>
      <c r="X494" s="111" t="str">
        <f t="shared" si="881"/>
        <v>ERROR</v>
      </c>
      <c r="Y494" s="109" t="str">
        <f t="shared" si="882"/>
        <v>ERROR</v>
      </c>
      <c r="Z494" s="110" t="str">
        <f t="shared" si="883"/>
        <v>ERROR</v>
      </c>
      <c r="AA494" s="109" t="str">
        <f t="shared" si="884"/>
        <v>ERROR</v>
      </c>
      <c r="AB494" s="109" t="str">
        <f t="shared" si="885"/>
        <v>ERROR</v>
      </c>
      <c r="AC494" s="109" t="str">
        <f t="shared" si="886"/>
        <v>ERROR</v>
      </c>
      <c r="AD494" s="109" t="str">
        <f t="shared" si="887"/>
        <v>ERROR</v>
      </c>
      <c r="AE494" s="110" t="str">
        <f t="shared" si="888"/>
        <v>ERROR</v>
      </c>
      <c r="AF494" s="7" t="str">
        <f t="shared" si="889"/>
        <v/>
      </c>
      <c r="AG494" s="104" t="str">
        <f t="shared" si="890"/>
        <v/>
      </c>
      <c r="AH494" s="104" t="str">
        <f t="shared" si="891"/>
        <v/>
      </c>
      <c r="AI494" s="104" t="str">
        <f t="shared" si="892"/>
        <v/>
      </c>
      <c r="AJ494" s="114" t="str">
        <f>IF(AND(Q494&lt;&gt;"ERROR",UPPER('IP Rules'!D494)="GLOBAL",UPPER(N494)="ANY"),"All_IPs","")</f>
        <v/>
      </c>
      <c r="AK494" s="114" t="str">
        <f>IF(AND(Q494&lt;&gt;"ERROR",UPPER('IP Rules'!D494)="NATIONAL",UPPER(N494)="ANY"),"GRP_ALL_CNSP_SUBNETS","")</f>
        <v/>
      </c>
      <c r="AL494" s="104" t="str">
        <f>IF(LEN(TRIM(D494))=0,"",IF(AND(Q494&lt;&gt;"ERROR",UPPER('IP Rules'!H494)&lt;&gt;"ANY"),AI494&amp;N494&amp;"_"&amp;AG494,""))</f>
        <v/>
      </c>
      <c r="AM494" s="109" t="str">
        <f t="shared" si="893"/>
        <v>FAILED CHECKS</v>
      </c>
      <c r="AN494" s="2"/>
      <c r="AO494" s="62" t="str">
        <f t="shared" si="860"/>
        <v/>
      </c>
      <c r="AP494" s="26"/>
      <c r="AQ494" s="62" t="str">
        <f t="shared" si="894"/>
        <v/>
      </c>
      <c r="AR494" s="26"/>
      <c r="AS494" s="6">
        <f>'IP Rules'!F494</f>
        <v>0</v>
      </c>
      <c r="AT494" s="2"/>
      <c r="AU494" s="6">
        <f t="shared" si="895"/>
        <v>484</v>
      </c>
      <c r="AV494" s="2"/>
      <c r="AW494" s="46" t="str">
        <f>IF(ISBLANK('IP Rules'!L494),"",'IP Rules'!L494)</f>
        <v/>
      </c>
      <c r="AX494" s="2"/>
      <c r="AY494" s="52" t="str">
        <f t="shared" si="896"/>
        <v/>
      </c>
      <c r="AZ494" s="52" t="str">
        <f t="shared" si="897"/>
        <v/>
      </c>
      <c r="BA494" s="52" t="str">
        <f t="shared" si="898"/>
        <v/>
      </c>
      <c r="BB494" s="52" t="str">
        <f t="shared" si="899"/>
        <v/>
      </c>
      <c r="BC494" s="52" t="str">
        <f t="shared" si="900"/>
        <v/>
      </c>
      <c r="BD494" s="52" t="str">
        <f t="shared" si="901"/>
        <v/>
      </c>
      <c r="BE494" s="52" t="str">
        <f t="shared" si="902"/>
        <v/>
      </c>
      <c r="BF494" s="52" t="str">
        <f t="shared" si="903"/>
        <v/>
      </c>
      <c r="BG494" s="52" t="str">
        <f t="shared" si="904"/>
        <v/>
      </c>
      <c r="BH494" s="2"/>
      <c r="BI494" s="103" t="str">
        <f>IF(ISBLANK('IP Rules'!N494),"",'IP Rules'!N494)</f>
        <v/>
      </c>
      <c r="BJ494" s="110" t="str">
        <f t="shared" si="953"/>
        <v/>
      </c>
      <c r="BK494" s="109" t="str">
        <f t="shared" si="954"/>
        <v>MISSING</v>
      </c>
      <c r="BL494" s="109" t="str">
        <f t="shared" si="955"/>
        <v>MISSING</v>
      </c>
      <c r="BM494" s="109" t="str">
        <f t="shared" si="956"/>
        <v>MISSING</v>
      </c>
      <c r="BN494" s="110" t="str">
        <f t="shared" si="957"/>
        <v>ERROR</v>
      </c>
      <c r="BO494" s="111" t="str">
        <f t="shared" si="958"/>
        <v>ERROR</v>
      </c>
      <c r="BP494" s="111" t="str">
        <f t="shared" si="959"/>
        <v>ERROR</v>
      </c>
      <c r="BQ494" s="111" t="str">
        <f t="shared" si="960"/>
        <v>ERROR</v>
      </c>
      <c r="BR494" s="109" t="str">
        <f t="shared" si="961"/>
        <v>ERROR</v>
      </c>
      <c r="BS494" s="110" t="str">
        <f t="shared" si="962"/>
        <v>ERROR</v>
      </c>
      <c r="BT494" s="109" t="str">
        <f t="shared" si="905"/>
        <v>ERROR</v>
      </c>
      <c r="BU494" s="109" t="str">
        <f t="shared" si="906"/>
        <v>ERROR</v>
      </c>
      <c r="BV494" s="109" t="str">
        <f t="shared" si="907"/>
        <v>ERROR</v>
      </c>
      <c r="BW494" s="109" t="str">
        <f t="shared" si="908"/>
        <v>ERROR</v>
      </c>
      <c r="BX494" s="110" t="str">
        <f t="shared" si="963"/>
        <v>ERROR</v>
      </c>
      <c r="BY494" s="110" t="str">
        <f t="shared" si="951"/>
        <v/>
      </c>
      <c r="BZ494" s="117" t="str">
        <f t="shared" si="909"/>
        <v>OK</v>
      </c>
      <c r="CA494" s="104" t="str">
        <f t="shared" si="964"/>
        <v/>
      </c>
      <c r="CB494" s="104" t="str">
        <f t="shared" si="965"/>
        <v/>
      </c>
      <c r="CC494" s="104" t="str">
        <f t="shared" si="966"/>
        <v/>
      </c>
      <c r="CD494" s="109" t="str">
        <f t="shared" si="910"/>
        <v>FAILED CHECKS</v>
      </c>
      <c r="CE494" s="22"/>
      <c r="CF494" s="116" t="str">
        <f t="shared" si="967"/>
        <v>ERROR</v>
      </c>
      <c r="CG494" s="116" t="str">
        <f t="shared" si="968"/>
        <v>-</v>
      </c>
      <c r="CH494" s="116" t="str">
        <f t="shared" si="969"/>
        <v>-</v>
      </c>
      <c r="CI494" s="116" t="str">
        <f t="shared" si="970"/>
        <v>-</v>
      </c>
      <c r="CJ494" s="116">
        <f t="shared" si="911"/>
        <v>0</v>
      </c>
      <c r="CK494" s="116">
        <f t="shared" si="912"/>
        <v>0</v>
      </c>
      <c r="CL494" s="116">
        <f t="shared" si="913"/>
        <v>0</v>
      </c>
      <c r="CM494" s="116">
        <f t="shared" si="914"/>
        <v>0</v>
      </c>
      <c r="CN494" s="116">
        <f t="shared" si="915"/>
        <v>0</v>
      </c>
      <c r="CO494" s="116">
        <f t="shared" si="916"/>
        <v>0</v>
      </c>
      <c r="CP494" s="116">
        <f t="shared" si="917"/>
        <v>0</v>
      </c>
      <c r="CQ494" s="116">
        <f t="shared" si="918"/>
        <v>0</v>
      </c>
      <c r="CR494" s="116">
        <f t="shared" si="919"/>
        <v>0</v>
      </c>
      <c r="CS494" s="116">
        <f t="shared" si="920"/>
        <v>0</v>
      </c>
      <c r="CT494" s="116">
        <f t="shared" si="921"/>
        <v>0</v>
      </c>
      <c r="CU494" s="116">
        <f t="shared" si="922"/>
        <v>0</v>
      </c>
      <c r="CV494" s="116">
        <f t="shared" si="923"/>
        <v>0</v>
      </c>
      <c r="CW494" s="116">
        <f t="shared" si="924"/>
        <v>0</v>
      </c>
      <c r="CX494" s="116">
        <f t="shared" si="925"/>
        <v>0</v>
      </c>
      <c r="CY494" s="116">
        <f t="shared" si="926"/>
        <v>0</v>
      </c>
      <c r="CZ494" s="116">
        <f t="shared" si="927"/>
        <v>0</v>
      </c>
      <c r="DA494" s="116">
        <f t="shared" si="928"/>
        <v>0</v>
      </c>
      <c r="DB494" s="116">
        <f t="shared" si="929"/>
        <v>0</v>
      </c>
      <c r="DC494" s="116">
        <f t="shared" si="930"/>
        <v>0</v>
      </c>
      <c r="DD494" s="116">
        <f t="shared" si="931"/>
        <v>0</v>
      </c>
      <c r="DE494" s="116">
        <f t="shared" si="932"/>
        <v>0</v>
      </c>
      <c r="DF494" s="116">
        <f t="shared" si="933"/>
        <v>0</v>
      </c>
      <c r="DG494" s="116">
        <f t="shared" si="934"/>
        <v>0</v>
      </c>
      <c r="DH494" s="116">
        <f t="shared" si="935"/>
        <v>0</v>
      </c>
      <c r="DI494" s="116">
        <f t="shared" si="936"/>
        <v>0</v>
      </c>
      <c r="DJ494" s="116">
        <f t="shared" si="937"/>
        <v>0</v>
      </c>
      <c r="DK494" s="116">
        <f t="shared" si="938"/>
        <v>0</v>
      </c>
      <c r="DL494" s="116">
        <f t="shared" si="939"/>
        <v>0</v>
      </c>
      <c r="DM494" s="116">
        <f t="shared" si="940"/>
        <v>0</v>
      </c>
      <c r="DN494" s="116">
        <f t="shared" si="941"/>
        <v>0</v>
      </c>
      <c r="DO494" s="116">
        <f t="shared" si="942"/>
        <v>0</v>
      </c>
      <c r="DP494" s="116">
        <f t="shared" si="943"/>
        <v>0</v>
      </c>
      <c r="DQ494" s="116">
        <f t="shared" si="944"/>
        <v>0</v>
      </c>
      <c r="DR494" s="116">
        <f t="shared" si="945"/>
        <v>0</v>
      </c>
      <c r="DS494" s="116">
        <f t="shared" si="946"/>
        <v>0</v>
      </c>
      <c r="DT494" s="116">
        <f t="shared" si="952"/>
        <v>0</v>
      </c>
      <c r="DU494" s="116">
        <f t="shared" si="947"/>
        <v>0</v>
      </c>
      <c r="DV494" s="116">
        <f t="shared" si="971"/>
        <v>0</v>
      </c>
      <c r="DW494" s="116">
        <f t="shared" si="972"/>
        <v>0</v>
      </c>
      <c r="DX494" s="114" t="b">
        <f t="shared" si="861"/>
        <v>0</v>
      </c>
      <c r="DY494" s="116" t="str">
        <f t="shared" si="948"/>
        <v>FAILED CHECKS</v>
      </c>
      <c r="DZ494" s="2"/>
      <c r="EA494" s="105" t="str">
        <f t="shared" si="862"/>
        <v/>
      </c>
      <c r="EB494" s="2"/>
      <c r="EC494" s="105" t="str">
        <f t="shared" si="863"/>
        <v/>
      </c>
      <c r="ED494" s="2"/>
      <c r="EE494" s="105" t="str">
        <f t="shared" si="864"/>
        <v/>
      </c>
      <c r="EF494" s="2"/>
      <c r="EG494" s="6">
        <f t="shared" si="950"/>
        <v>484</v>
      </c>
      <c r="EH494" s="2"/>
      <c r="EI494" s="29" t="str">
        <f>IF(ISBLANK('IP Rules'!P494),"",'IP Rules'!P494)</f>
        <v/>
      </c>
      <c r="EJ494" s="2"/>
      <c r="EK494" s="29" t="str">
        <f>IF(ISBLANK('IP Rules'!R494),"",'IP Rules'!R494)</f>
        <v/>
      </c>
      <c r="EL494" s="2"/>
      <c r="EM494" s="29" t="str">
        <f>IF(ISBLANK('IP Rules'!T494),"",'IP Rules'!T494)</f>
        <v/>
      </c>
      <c r="EN494" s="2"/>
      <c r="EO494" s="7" t="str">
        <f t="shared" si="855"/>
        <v>NO</v>
      </c>
      <c r="EP494" s="7" t="str">
        <f t="shared" si="856"/>
        <v>NO</v>
      </c>
      <c r="EQ494" s="7" t="str">
        <f t="shared" si="857"/>
        <v/>
      </c>
      <c r="ER494" s="7" t="str">
        <f t="shared" si="858"/>
        <v/>
      </c>
      <c r="ES494" s="7" t="str">
        <f>IF(AND(ISNUMBER('IP Rules'!R494),'IP Rules'!R494&gt;=0,'IP Rules'!R494&lt;=65535),"GOOD","BAD")</f>
        <v>BAD</v>
      </c>
      <c r="ET494" s="7" t="str">
        <f>IF(OR(AND(ISNUMBER('IP Rules'!T494),'IP Rules'!T494&gt;=1,'IP Rules'!T494&lt;=65535,'IP Rules'!R494&lt;'IP Rules'!T494),'IP Rules'!T494=""),"GOOD","BAD")</f>
        <v>GOOD</v>
      </c>
      <c r="EU494" s="9" t="str">
        <f t="shared" si="859"/>
        <v/>
      </c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</row>
    <row r="495" spans="1:211" ht="15.75" thickBot="1">
      <c r="A495" s="2"/>
      <c r="B495" s="6">
        <f t="shared" si="949"/>
        <v>485</v>
      </c>
      <c r="C495" s="2"/>
      <c r="D495" s="48" t="str">
        <f>IF(ISBLANK('IP Rules'!H495),"",'IP Rules'!H495)</f>
        <v/>
      </c>
      <c r="E495" s="52" t="str">
        <f t="shared" si="865"/>
        <v/>
      </c>
      <c r="F495" s="52" t="str">
        <f t="shared" si="866"/>
        <v/>
      </c>
      <c r="G495" s="52" t="str">
        <f t="shared" si="867"/>
        <v/>
      </c>
      <c r="H495" s="52" t="str">
        <f t="shared" si="868"/>
        <v/>
      </c>
      <c r="I495" s="52" t="str">
        <f t="shared" si="869"/>
        <v/>
      </c>
      <c r="J495" s="52" t="str">
        <f t="shared" si="870"/>
        <v/>
      </c>
      <c r="K495" s="52" t="str">
        <f t="shared" si="871"/>
        <v/>
      </c>
      <c r="L495" s="52" t="str">
        <f t="shared" si="872"/>
        <v/>
      </c>
      <c r="M495" s="2"/>
      <c r="N495" s="52" t="str">
        <f t="shared" si="873"/>
        <v/>
      </c>
      <c r="O495" s="2"/>
      <c r="P495" s="103" t="str">
        <f>IF(UPPER('IP Rules'!H495)="ANY","",IF(LEN(TRIM('IP Rules'!J495))=0,"",'IP Rules'!J495))</f>
        <v/>
      </c>
      <c r="Q495" s="7" t="str">
        <f t="shared" si="874"/>
        <v/>
      </c>
      <c r="R495" s="109" t="str">
        <f t="shared" si="875"/>
        <v>MISSING</v>
      </c>
      <c r="S495" s="109" t="str">
        <f t="shared" si="876"/>
        <v>MISSING</v>
      </c>
      <c r="T495" s="109" t="str">
        <f t="shared" si="877"/>
        <v>MISSING</v>
      </c>
      <c r="U495" s="110" t="str">
        <f t="shared" si="878"/>
        <v>ERROR</v>
      </c>
      <c r="V495" s="111" t="str">
        <f t="shared" si="879"/>
        <v>ERROR</v>
      </c>
      <c r="W495" s="111" t="str">
        <f t="shared" si="880"/>
        <v>ERROR</v>
      </c>
      <c r="X495" s="111" t="str">
        <f t="shared" si="881"/>
        <v>ERROR</v>
      </c>
      <c r="Y495" s="109" t="str">
        <f t="shared" si="882"/>
        <v>ERROR</v>
      </c>
      <c r="Z495" s="110" t="str">
        <f t="shared" si="883"/>
        <v>ERROR</v>
      </c>
      <c r="AA495" s="109" t="str">
        <f t="shared" si="884"/>
        <v>ERROR</v>
      </c>
      <c r="AB495" s="109" t="str">
        <f t="shared" si="885"/>
        <v>ERROR</v>
      </c>
      <c r="AC495" s="109" t="str">
        <f t="shared" si="886"/>
        <v>ERROR</v>
      </c>
      <c r="AD495" s="109" t="str">
        <f t="shared" si="887"/>
        <v>ERROR</v>
      </c>
      <c r="AE495" s="110" t="str">
        <f t="shared" si="888"/>
        <v>ERROR</v>
      </c>
      <c r="AF495" s="7" t="str">
        <f t="shared" si="889"/>
        <v/>
      </c>
      <c r="AG495" s="104" t="str">
        <f t="shared" si="890"/>
        <v/>
      </c>
      <c r="AH495" s="104" t="str">
        <f t="shared" si="891"/>
        <v/>
      </c>
      <c r="AI495" s="104" t="str">
        <f t="shared" si="892"/>
        <v/>
      </c>
      <c r="AJ495" s="114" t="str">
        <f>IF(AND(Q495&lt;&gt;"ERROR",UPPER('IP Rules'!D495)="GLOBAL",UPPER(N495)="ANY"),"All_IPs","")</f>
        <v/>
      </c>
      <c r="AK495" s="114" t="str">
        <f>IF(AND(Q495&lt;&gt;"ERROR",UPPER('IP Rules'!D495)="NATIONAL",UPPER(N495)="ANY"),"GRP_ALL_CNSP_SUBNETS","")</f>
        <v/>
      </c>
      <c r="AL495" s="104" t="str">
        <f>IF(LEN(TRIM(D495))=0,"",IF(AND(Q495&lt;&gt;"ERROR",UPPER('IP Rules'!H495)&lt;&gt;"ANY"),AI495&amp;N495&amp;"_"&amp;AG495,""))</f>
        <v/>
      </c>
      <c r="AM495" s="109" t="str">
        <f t="shared" si="893"/>
        <v>FAILED CHECKS</v>
      </c>
      <c r="AN495" s="2"/>
      <c r="AO495" s="62" t="str">
        <f t="shared" si="860"/>
        <v/>
      </c>
      <c r="AP495" s="26"/>
      <c r="AQ495" s="62" t="str">
        <f t="shared" si="894"/>
        <v/>
      </c>
      <c r="AR495" s="26"/>
      <c r="AS495" s="6">
        <f>'IP Rules'!F495</f>
        <v>0</v>
      </c>
      <c r="AT495" s="2"/>
      <c r="AU495" s="6">
        <f t="shared" si="895"/>
        <v>485</v>
      </c>
      <c r="AV495" s="2"/>
      <c r="AW495" s="46" t="str">
        <f>IF(ISBLANK('IP Rules'!L495),"",'IP Rules'!L495)</f>
        <v/>
      </c>
      <c r="AX495" s="2"/>
      <c r="AY495" s="52" t="str">
        <f t="shared" si="896"/>
        <v/>
      </c>
      <c r="AZ495" s="52" t="str">
        <f t="shared" si="897"/>
        <v/>
      </c>
      <c r="BA495" s="52" t="str">
        <f t="shared" si="898"/>
        <v/>
      </c>
      <c r="BB495" s="52" t="str">
        <f t="shared" si="899"/>
        <v/>
      </c>
      <c r="BC495" s="52" t="str">
        <f t="shared" si="900"/>
        <v/>
      </c>
      <c r="BD495" s="52" t="str">
        <f t="shared" si="901"/>
        <v/>
      </c>
      <c r="BE495" s="52" t="str">
        <f t="shared" si="902"/>
        <v/>
      </c>
      <c r="BF495" s="52" t="str">
        <f t="shared" si="903"/>
        <v/>
      </c>
      <c r="BG495" s="52" t="str">
        <f t="shared" si="904"/>
        <v/>
      </c>
      <c r="BH495" s="2"/>
      <c r="BI495" s="103" t="str">
        <f>IF(ISBLANK('IP Rules'!N495),"",'IP Rules'!N495)</f>
        <v/>
      </c>
      <c r="BJ495" s="110" t="str">
        <f t="shared" si="953"/>
        <v/>
      </c>
      <c r="BK495" s="109" t="str">
        <f t="shared" si="954"/>
        <v>MISSING</v>
      </c>
      <c r="BL495" s="109" t="str">
        <f t="shared" si="955"/>
        <v>MISSING</v>
      </c>
      <c r="BM495" s="109" t="str">
        <f t="shared" si="956"/>
        <v>MISSING</v>
      </c>
      <c r="BN495" s="110" t="str">
        <f t="shared" si="957"/>
        <v>ERROR</v>
      </c>
      <c r="BO495" s="111" t="str">
        <f t="shared" si="958"/>
        <v>ERROR</v>
      </c>
      <c r="BP495" s="111" t="str">
        <f t="shared" si="959"/>
        <v>ERROR</v>
      </c>
      <c r="BQ495" s="111" t="str">
        <f t="shared" si="960"/>
        <v>ERROR</v>
      </c>
      <c r="BR495" s="109" t="str">
        <f t="shared" si="961"/>
        <v>ERROR</v>
      </c>
      <c r="BS495" s="110" t="str">
        <f t="shared" si="962"/>
        <v>ERROR</v>
      </c>
      <c r="BT495" s="109" t="str">
        <f t="shared" si="905"/>
        <v>ERROR</v>
      </c>
      <c r="BU495" s="109" t="str">
        <f t="shared" si="906"/>
        <v>ERROR</v>
      </c>
      <c r="BV495" s="109" t="str">
        <f t="shared" si="907"/>
        <v>ERROR</v>
      </c>
      <c r="BW495" s="109" t="str">
        <f t="shared" si="908"/>
        <v>ERROR</v>
      </c>
      <c r="BX495" s="110" t="str">
        <f t="shared" si="963"/>
        <v>ERROR</v>
      </c>
      <c r="BY495" s="110" t="str">
        <f t="shared" si="951"/>
        <v/>
      </c>
      <c r="BZ495" s="117" t="str">
        <f t="shared" si="909"/>
        <v>OK</v>
      </c>
      <c r="CA495" s="104" t="str">
        <f t="shared" si="964"/>
        <v/>
      </c>
      <c r="CB495" s="104" t="str">
        <f t="shared" si="965"/>
        <v/>
      </c>
      <c r="CC495" s="104" t="str">
        <f t="shared" si="966"/>
        <v/>
      </c>
      <c r="CD495" s="109" t="str">
        <f t="shared" si="910"/>
        <v>FAILED CHECKS</v>
      </c>
      <c r="CE495" s="22"/>
      <c r="CF495" s="116" t="str">
        <f t="shared" si="967"/>
        <v>ERROR</v>
      </c>
      <c r="CG495" s="116" t="str">
        <f t="shared" si="968"/>
        <v>-</v>
      </c>
      <c r="CH495" s="116" t="str">
        <f t="shared" si="969"/>
        <v>-</v>
      </c>
      <c r="CI495" s="116" t="str">
        <f t="shared" si="970"/>
        <v>-</v>
      </c>
      <c r="CJ495" s="116">
        <f t="shared" si="911"/>
        <v>0</v>
      </c>
      <c r="CK495" s="116">
        <f t="shared" si="912"/>
        <v>0</v>
      </c>
      <c r="CL495" s="116">
        <f t="shared" si="913"/>
        <v>0</v>
      </c>
      <c r="CM495" s="116">
        <f t="shared" si="914"/>
        <v>0</v>
      </c>
      <c r="CN495" s="116">
        <f t="shared" si="915"/>
        <v>0</v>
      </c>
      <c r="CO495" s="116">
        <f t="shared" si="916"/>
        <v>0</v>
      </c>
      <c r="CP495" s="116">
        <f t="shared" si="917"/>
        <v>0</v>
      </c>
      <c r="CQ495" s="116">
        <f t="shared" si="918"/>
        <v>0</v>
      </c>
      <c r="CR495" s="116">
        <f t="shared" si="919"/>
        <v>0</v>
      </c>
      <c r="CS495" s="116">
        <f t="shared" si="920"/>
        <v>0</v>
      </c>
      <c r="CT495" s="116">
        <f t="shared" si="921"/>
        <v>0</v>
      </c>
      <c r="CU495" s="116">
        <f t="shared" si="922"/>
        <v>0</v>
      </c>
      <c r="CV495" s="116">
        <f t="shared" si="923"/>
        <v>0</v>
      </c>
      <c r="CW495" s="116">
        <f t="shared" si="924"/>
        <v>0</v>
      </c>
      <c r="CX495" s="116">
        <f t="shared" si="925"/>
        <v>0</v>
      </c>
      <c r="CY495" s="116">
        <f t="shared" si="926"/>
        <v>0</v>
      </c>
      <c r="CZ495" s="116">
        <f t="shared" si="927"/>
        <v>0</v>
      </c>
      <c r="DA495" s="116">
        <f t="shared" si="928"/>
        <v>0</v>
      </c>
      <c r="DB495" s="116">
        <f t="shared" si="929"/>
        <v>0</v>
      </c>
      <c r="DC495" s="116">
        <f t="shared" si="930"/>
        <v>0</v>
      </c>
      <c r="DD495" s="116">
        <f t="shared" si="931"/>
        <v>0</v>
      </c>
      <c r="DE495" s="116">
        <f t="shared" si="932"/>
        <v>0</v>
      </c>
      <c r="DF495" s="116">
        <f t="shared" si="933"/>
        <v>0</v>
      </c>
      <c r="DG495" s="116">
        <f t="shared" si="934"/>
        <v>0</v>
      </c>
      <c r="DH495" s="116">
        <f t="shared" si="935"/>
        <v>0</v>
      </c>
      <c r="DI495" s="116">
        <f t="shared" si="936"/>
        <v>0</v>
      </c>
      <c r="DJ495" s="116">
        <f t="shared" si="937"/>
        <v>0</v>
      </c>
      <c r="DK495" s="116">
        <f t="shared" si="938"/>
        <v>0</v>
      </c>
      <c r="DL495" s="116">
        <f t="shared" si="939"/>
        <v>0</v>
      </c>
      <c r="DM495" s="116">
        <f t="shared" si="940"/>
        <v>0</v>
      </c>
      <c r="DN495" s="116">
        <f t="shared" si="941"/>
        <v>0</v>
      </c>
      <c r="DO495" s="116">
        <f t="shared" si="942"/>
        <v>0</v>
      </c>
      <c r="DP495" s="116">
        <f t="shared" si="943"/>
        <v>0</v>
      </c>
      <c r="DQ495" s="116">
        <f t="shared" si="944"/>
        <v>0</v>
      </c>
      <c r="DR495" s="116">
        <f t="shared" si="945"/>
        <v>0</v>
      </c>
      <c r="DS495" s="116">
        <f t="shared" si="946"/>
        <v>0</v>
      </c>
      <c r="DT495" s="116">
        <f t="shared" si="952"/>
        <v>0</v>
      </c>
      <c r="DU495" s="116">
        <f t="shared" si="947"/>
        <v>0</v>
      </c>
      <c r="DV495" s="116">
        <f t="shared" si="971"/>
        <v>0</v>
      </c>
      <c r="DW495" s="116">
        <f t="shared" si="972"/>
        <v>0</v>
      </c>
      <c r="DX495" s="114" t="b">
        <f t="shared" si="861"/>
        <v>0</v>
      </c>
      <c r="DY495" s="116" t="str">
        <f t="shared" si="948"/>
        <v>FAILED CHECKS</v>
      </c>
      <c r="DZ495" s="2"/>
      <c r="EA495" s="105" t="str">
        <f t="shared" si="862"/>
        <v/>
      </c>
      <c r="EB495" s="2"/>
      <c r="EC495" s="105" t="str">
        <f t="shared" si="863"/>
        <v/>
      </c>
      <c r="ED495" s="2"/>
      <c r="EE495" s="105" t="str">
        <f t="shared" si="864"/>
        <v/>
      </c>
      <c r="EF495" s="2"/>
      <c r="EG495" s="6">
        <f t="shared" si="950"/>
        <v>485</v>
      </c>
      <c r="EH495" s="2"/>
      <c r="EI495" s="29" t="str">
        <f>IF(ISBLANK('IP Rules'!P495),"",'IP Rules'!P495)</f>
        <v/>
      </c>
      <c r="EJ495" s="2"/>
      <c r="EK495" s="29" t="str">
        <f>IF(ISBLANK('IP Rules'!R495),"",'IP Rules'!R495)</f>
        <v/>
      </c>
      <c r="EL495" s="2"/>
      <c r="EM495" s="29" t="str">
        <f>IF(ISBLANK('IP Rules'!T495),"",'IP Rules'!T495)</f>
        <v/>
      </c>
      <c r="EN495" s="2"/>
      <c r="EO495" s="7" t="str">
        <f t="shared" si="855"/>
        <v>NO</v>
      </c>
      <c r="EP495" s="7" t="str">
        <f t="shared" si="856"/>
        <v>NO</v>
      </c>
      <c r="EQ495" s="7" t="str">
        <f t="shared" si="857"/>
        <v/>
      </c>
      <c r="ER495" s="7" t="str">
        <f t="shared" si="858"/>
        <v/>
      </c>
      <c r="ES495" s="7" t="str">
        <f>IF(AND(ISNUMBER('IP Rules'!R495),'IP Rules'!R495&gt;=0,'IP Rules'!R495&lt;=65535),"GOOD","BAD")</f>
        <v>BAD</v>
      </c>
      <c r="ET495" s="7" t="str">
        <f>IF(OR(AND(ISNUMBER('IP Rules'!T495),'IP Rules'!T495&gt;=1,'IP Rules'!T495&lt;=65535,'IP Rules'!R495&lt;'IP Rules'!T495),'IP Rules'!T495=""),"GOOD","BAD")</f>
        <v>GOOD</v>
      </c>
      <c r="EU495" s="9" t="str">
        <f t="shared" si="859"/>
        <v/>
      </c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</row>
    <row r="496" spans="1:211" ht="15.75" thickBot="1">
      <c r="A496" s="2"/>
      <c r="B496" s="6">
        <f t="shared" si="949"/>
        <v>486</v>
      </c>
      <c r="C496" s="2"/>
      <c r="D496" s="48" t="str">
        <f>IF(ISBLANK('IP Rules'!H496),"",'IP Rules'!H496)</f>
        <v/>
      </c>
      <c r="E496" s="52" t="str">
        <f t="shared" si="865"/>
        <v/>
      </c>
      <c r="F496" s="52" t="str">
        <f t="shared" si="866"/>
        <v/>
      </c>
      <c r="G496" s="52" t="str">
        <f t="shared" si="867"/>
        <v/>
      </c>
      <c r="H496" s="52" t="str">
        <f t="shared" si="868"/>
        <v/>
      </c>
      <c r="I496" s="52" t="str">
        <f t="shared" si="869"/>
        <v/>
      </c>
      <c r="J496" s="52" t="str">
        <f t="shared" si="870"/>
        <v/>
      </c>
      <c r="K496" s="52" t="str">
        <f t="shared" si="871"/>
        <v/>
      </c>
      <c r="L496" s="52" t="str">
        <f t="shared" si="872"/>
        <v/>
      </c>
      <c r="M496" s="2"/>
      <c r="N496" s="52" t="str">
        <f t="shared" si="873"/>
        <v/>
      </c>
      <c r="O496" s="2"/>
      <c r="P496" s="103" t="str">
        <f>IF(UPPER('IP Rules'!H496)="ANY","",IF(LEN(TRIM('IP Rules'!J496))=0,"",'IP Rules'!J496))</f>
        <v/>
      </c>
      <c r="Q496" s="7" t="str">
        <f t="shared" si="874"/>
        <v/>
      </c>
      <c r="R496" s="109" t="str">
        <f t="shared" si="875"/>
        <v>MISSING</v>
      </c>
      <c r="S496" s="109" t="str">
        <f t="shared" si="876"/>
        <v>MISSING</v>
      </c>
      <c r="T496" s="109" t="str">
        <f t="shared" si="877"/>
        <v>MISSING</v>
      </c>
      <c r="U496" s="110" t="str">
        <f t="shared" si="878"/>
        <v>ERROR</v>
      </c>
      <c r="V496" s="111" t="str">
        <f t="shared" si="879"/>
        <v>ERROR</v>
      </c>
      <c r="W496" s="111" t="str">
        <f t="shared" si="880"/>
        <v>ERROR</v>
      </c>
      <c r="X496" s="111" t="str">
        <f t="shared" si="881"/>
        <v>ERROR</v>
      </c>
      <c r="Y496" s="109" t="str">
        <f t="shared" si="882"/>
        <v>ERROR</v>
      </c>
      <c r="Z496" s="110" t="str">
        <f t="shared" si="883"/>
        <v>ERROR</v>
      </c>
      <c r="AA496" s="109" t="str">
        <f t="shared" si="884"/>
        <v>ERROR</v>
      </c>
      <c r="AB496" s="109" t="str">
        <f t="shared" si="885"/>
        <v>ERROR</v>
      </c>
      <c r="AC496" s="109" t="str">
        <f t="shared" si="886"/>
        <v>ERROR</v>
      </c>
      <c r="AD496" s="109" t="str">
        <f t="shared" si="887"/>
        <v>ERROR</v>
      </c>
      <c r="AE496" s="110" t="str">
        <f t="shared" si="888"/>
        <v>ERROR</v>
      </c>
      <c r="AF496" s="7" t="str">
        <f t="shared" si="889"/>
        <v/>
      </c>
      <c r="AG496" s="104" t="str">
        <f t="shared" si="890"/>
        <v/>
      </c>
      <c r="AH496" s="104" t="str">
        <f t="shared" si="891"/>
        <v/>
      </c>
      <c r="AI496" s="104" t="str">
        <f t="shared" si="892"/>
        <v/>
      </c>
      <c r="AJ496" s="114" t="str">
        <f>IF(AND(Q496&lt;&gt;"ERROR",UPPER('IP Rules'!D496)="GLOBAL",UPPER(N496)="ANY"),"All_IPs","")</f>
        <v/>
      </c>
      <c r="AK496" s="114" t="str">
        <f>IF(AND(Q496&lt;&gt;"ERROR",UPPER('IP Rules'!D496)="NATIONAL",UPPER(N496)="ANY"),"GRP_ALL_CNSP_SUBNETS","")</f>
        <v/>
      </c>
      <c r="AL496" s="104" t="str">
        <f>IF(LEN(TRIM(D496))=0,"",IF(AND(Q496&lt;&gt;"ERROR",UPPER('IP Rules'!H496)&lt;&gt;"ANY"),AI496&amp;N496&amp;"_"&amp;AG496,""))</f>
        <v/>
      </c>
      <c r="AM496" s="109" t="str">
        <f t="shared" si="893"/>
        <v>FAILED CHECKS</v>
      </c>
      <c r="AN496" s="2"/>
      <c r="AO496" s="62" t="str">
        <f t="shared" si="860"/>
        <v/>
      </c>
      <c r="AP496" s="26"/>
      <c r="AQ496" s="62" t="str">
        <f t="shared" si="894"/>
        <v/>
      </c>
      <c r="AR496" s="26"/>
      <c r="AS496" s="6">
        <f>'IP Rules'!F496</f>
        <v>0</v>
      </c>
      <c r="AT496" s="2"/>
      <c r="AU496" s="6">
        <f t="shared" si="895"/>
        <v>486</v>
      </c>
      <c r="AV496" s="2"/>
      <c r="AW496" s="46" t="str">
        <f>IF(ISBLANK('IP Rules'!L496),"",'IP Rules'!L496)</f>
        <v/>
      </c>
      <c r="AX496" s="2"/>
      <c r="AY496" s="52" t="str">
        <f t="shared" si="896"/>
        <v/>
      </c>
      <c r="AZ496" s="52" t="str">
        <f t="shared" si="897"/>
        <v/>
      </c>
      <c r="BA496" s="52" t="str">
        <f t="shared" si="898"/>
        <v/>
      </c>
      <c r="BB496" s="52" t="str">
        <f t="shared" si="899"/>
        <v/>
      </c>
      <c r="BC496" s="52" t="str">
        <f t="shared" si="900"/>
        <v/>
      </c>
      <c r="BD496" s="52" t="str">
        <f t="shared" si="901"/>
        <v/>
      </c>
      <c r="BE496" s="52" t="str">
        <f t="shared" si="902"/>
        <v/>
      </c>
      <c r="BF496" s="52" t="str">
        <f t="shared" si="903"/>
        <v/>
      </c>
      <c r="BG496" s="52" t="str">
        <f t="shared" si="904"/>
        <v/>
      </c>
      <c r="BH496" s="2"/>
      <c r="BI496" s="103" t="str">
        <f>IF(ISBLANK('IP Rules'!N496),"",'IP Rules'!N496)</f>
        <v/>
      </c>
      <c r="BJ496" s="110" t="str">
        <f t="shared" si="953"/>
        <v/>
      </c>
      <c r="BK496" s="109" t="str">
        <f t="shared" si="954"/>
        <v>MISSING</v>
      </c>
      <c r="BL496" s="109" t="str">
        <f t="shared" si="955"/>
        <v>MISSING</v>
      </c>
      <c r="BM496" s="109" t="str">
        <f t="shared" si="956"/>
        <v>MISSING</v>
      </c>
      <c r="BN496" s="110" t="str">
        <f t="shared" si="957"/>
        <v>ERROR</v>
      </c>
      <c r="BO496" s="111" t="str">
        <f t="shared" si="958"/>
        <v>ERROR</v>
      </c>
      <c r="BP496" s="111" t="str">
        <f t="shared" si="959"/>
        <v>ERROR</v>
      </c>
      <c r="BQ496" s="111" t="str">
        <f t="shared" si="960"/>
        <v>ERROR</v>
      </c>
      <c r="BR496" s="109" t="str">
        <f t="shared" si="961"/>
        <v>ERROR</v>
      </c>
      <c r="BS496" s="110" t="str">
        <f t="shared" si="962"/>
        <v>ERROR</v>
      </c>
      <c r="BT496" s="109" t="str">
        <f t="shared" si="905"/>
        <v>ERROR</v>
      </c>
      <c r="BU496" s="109" t="str">
        <f t="shared" si="906"/>
        <v>ERROR</v>
      </c>
      <c r="BV496" s="109" t="str">
        <f t="shared" si="907"/>
        <v>ERROR</v>
      </c>
      <c r="BW496" s="109" t="str">
        <f t="shared" si="908"/>
        <v>ERROR</v>
      </c>
      <c r="BX496" s="110" t="str">
        <f t="shared" si="963"/>
        <v>ERROR</v>
      </c>
      <c r="BY496" s="110" t="str">
        <f t="shared" si="951"/>
        <v/>
      </c>
      <c r="BZ496" s="117" t="str">
        <f t="shared" si="909"/>
        <v>OK</v>
      </c>
      <c r="CA496" s="104" t="str">
        <f t="shared" si="964"/>
        <v/>
      </c>
      <c r="CB496" s="104" t="str">
        <f t="shared" si="965"/>
        <v/>
      </c>
      <c r="CC496" s="104" t="str">
        <f t="shared" si="966"/>
        <v/>
      </c>
      <c r="CD496" s="109" t="str">
        <f t="shared" si="910"/>
        <v>FAILED CHECKS</v>
      </c>
      <c r="CE496" s="22"/>
      <c r="CF496" s="116" t="str">
        <f t="shared" si="967"/>
        <v>ERROR</v>
      </c>
      <c r="CG496" s="116" t="str">
        <f t="shared" si="968"/>
        <v>-</v>
      </c>
      <c r="CH496" s="116" t="str">
        <f t="shared" si="969"/>
        <v>-</v>
      </c>
      <c r="CI496" s="116" t="str">
        <f t="shared" si="970"/>
        <v>-</v>
      </c>
      <c r="CJ496" s="116">
        <f t="shared" si="911"/>
        <v>0</v>
      </c>
      <c r="CK496" s="116">
        <f t="shared" si="912"/>
        <v>0</v>
      </c>
      <c r="CL496" s="116">
        <f t="shared" si="913"/>
        <v>0</v>
      </c>
      <c r="CM496" s="116">
        <f t="shared" si="914"/>
        <v>0</v>
      </c>
      <c r="CN496" s="116">
        <f t="shared" si="915"/>
        <v>0</v>
      </c>
      <c r="CO496" s="116">
        <f t="shared" si="916"/>
        <v>0</v>
      </c>
      <c r="CP496" s="116">
        <f t="shared" si="917"/>
        <v>0</v>
      </c>
      <c r="CQ496" s="116">
        <f t="shared" si="918"/>
        <v>0</v>
      </c>
      <c r="CR496" s="116">
        <f t="shared" si="919"/>
        <v>0</v>
      </c>
      <c r="CS496" s="116">
        <f t="shared" si="920"/>
        <v>0</v>
      </c>
      <c r="CT496" s="116">
        <f t="shared" si="921"/>
        <v>0</v>
      </c>
      <c r="CU496" s="116">
        <f t="shared" si="922"/>
        <v>0</v>
      </c>
      <c r="CV496" s="116">
        <f t="shared" si="923"/>
        <v>0</v>
      </c>
      <c r="CW496" s="116">
        <f t="shared" si="924"/>
        <v>0</v>
      </c>
      <c r="CX496" s="116">
        <f t="shared" si="925"/>
        <v>0</v>
      </c>
      <c r="CY496" s="116">
        <f t="shared" si="926"/>
        <v>0</v>
      </c>
      <c r="CZ496" s="116">
        <f t="shared" si="927"/>
        <v>0</v>
      </c>
      <c r="DA496" s="116">
        <f t="shared" si="928"/>
        <v>0</v>
      </c>
      <c r="DB496" s="116">
        <f t="shared" si="929"/>
        <v>0</v>
      </c>
      <c r="DC496" s="116">
        <f t="shared" si="930"/>
        <v>0</v>
      </c>
      <c r="DD496" s="116">
        <f t="shared" si="931"/>
        <v>0</v>
      </c>
      <c r="DE496" s="116">
        <f t="shared" si="932"/>
        <v>0</v>
      </c>
      <c r="DF496" s="116">
        <f t="shared" si="933"/>
        <v>0</v>
      </c>
      <c r="DG496" s="116">
        <f t="shared" si="934"/>
        <v>0</v>
      </c>
      <c r="DH496" s="116">
        <f t="shared" si="935"/>
        <v>0</v>
      </c>
      <c r="DI496" s="116">
        <f t="shared" si="936"/>
        <v>0</v>
      </c>
      <c r="DJ496" s="116">
        <f t="shared" si="937"/>
        <v>0</v>
      </c>
      <c r="DK496" s="116">
        <f t="shared" si="938"/>
        <v>0</v>
      </c>
      <c r="DL496" s="116">
        <f t="shared" si="939"/>
        <v>0</v>
      </c>
      <c r="DM496" s="116">
        <f t="shared" si="940"/>
        <v>0</v>
      </c>
      <c r="DN496" s="116">
        <f t="shared" si="941"/>
        <v>0</v>
      </c>
      <c r="DO496" s="116">
        <f t="shared" si="942"/>
        <v>0</v>
      </c>
      <c r="DP496" s="116">
        <f t="shared" si="943"/>
        <v>0</v>
      </c>
      <c r="DQ496" s="116">
        <f t="shared" si="944"/>
        <v>0</v>
      </c>
      <c r="DR496" s="116">
        <f t="shared" si="945"/>
        <v>0</v>
      </c>
      <c r="DS496" s="116">
        <f t="shared" si="946"/>
        <v>0</v>
      </c>
      <c r="DT496" s="116">
        <f t="shared" si="952"/>
        <v>0</v>
      </c>
      <c r="DU496" s="116">
        <f t="shared" si="947"/>
        <v>0</v>
      </c>
      <c r="DV496" s="116">
        <f t="shared" si="971"/>
        <v>0</v>
      </c>
      <c r="DW496" s="116">
        <f t="shared" si="972"/>
        <v>0</v>
      </c>
      <c r="DX496" s="114" t="b">
        <f t="shared" si="861"/>
        <v>0</v>
      </c>
      <c r="DY496" s="116" t="str">
        <f t="shared" si="948"/>
        <v>FAILED CHECKS</v>
      </c>
      <c r="DZ496" s="2"/>
      <c r="EA496" s="105" t="str">
        <f t="shared" si="862"/>
        <v/>
      </c>
      <c r="EB496" s="2"/>
      <c r="EC496" s="105" t="str">
        <f t="shared" si="863"/>
        <v/>
      </c>
      <c r="ED496" s="2"/>
      <c r="EE496" s="105" t="str">
        <f t="shared" si="864"/>
        <v/>
      </c>
      <c r="EF496" s="2"/>
      <c r="EG496" s="6">
        <f t="shared" si="950"/>
        <v>486</v>
      </c>
      <c r="EH496" s="2"/>
      <c r="EI496" s="29" t="str">
        <f>IF(ISBLANK('IP Rules'!P496),"",'IP Rules'!P496)</f>
        <v/>
      </c>
      <c r="EJ496" s="2"/>
      <c r="EK496" s="29" t="str">
        <f>IF(ISBLANK('IP Rules'!R496),"",'IP Rules'!R496)</f>
        <v/>
      </c>
      <c r="EL496" s="2"/>
      <c r="EM496" s="29" t="str">
        <f>IF(ISBLANK('IP Rules'!T496),"",'IP Rules'!T496)</f>
        <v/>
      </c>
      <c r="EN496" s="2"/>
      <c r="EO496" s="7" t="str">
        <f t="shared" si="855"/>
        <v>NO</v>
      </c>
      <c r="EP496" s="7" t="str">
        <f t="shared" si="856"/>
        <v>NO</v>
      </c>
      <c r="EQ496" s="7" t="str">
        <f t="shared" si="857"/>
        <v/>
      </c>
      <c r="ER496" s="7" t="str">
        <f t="shared" si="858"/>
        <v/>
      </c>
      <c r="ES496" s="7" t="str">
        <f>IF(AND(ISNUMBER('IP Rules'!R496),'IP Rules'!R496&gt;=0,'IP Rules'!R496&lt;=65535),"GOOD","BAD")</f>
        <v>BAD</v>
      </c>
      <c r="ET496" s="7" t="str">
        <f>IF(OR(AND(ISNUMBER('IP Rules'!T496),'IP Rules'!T496&gt;=1,'IP Rules'!T496&lt;=65535,'IP Rules'!R496&lt;'IP Rules'!T496),'IP Rules'!T496=""),"GOOD","BAD")</f>
        <v>GOOD</v>
      </c>
      <c r="EU496" s="9" t="str">
        <f t="shared" si="859"/>
        <v/>
      </c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</row>
    <row r="497" spans="1:211" ht="15.75" thickBot="1">
      <c r="A497" s="2"/>
      <c r="B497" s="6">
        <f t="shared" si="949"/>
        <v>487</v>
      </c>
      <c r="C497" s="2"/>
      <c r="D497" s="48" t="str">
        <f>IF(ISBLANK('IP Rules'!H497),"",'IP Rules'!H497)</f>
        <v/>
      </c>
      <c r="E497" s="52" t="str">
        <f t="shared" si="865"/>
        <v/>
      </c>
      <c r="F497" s="52" t="str">
        <f t="shared" si="866"/>
        <v/>
      </c>
      <c r="G497" s="52" t="str">
        <f t="shared" si="867"/>
        <v/>
      </c>
      <c r="H497" s="52" t="str">
        <f t="shared" si="868"/>
        <v/>
      </c>
      <c r="I497" s="52" t="str">
        <f t="shared" si="869"/>
        <v/>
      </c>
      <c r="J497" s="52" t="str">
        <f t="shared" si="870"/>
        <v/>
      </c>
      <c r="K497" s="52" t="str">
        <f t="shared" si="871"/>
        <v/>
      </c>
      <c r="L497" s="52" t="str">
        <f t="shared" si="872"/>
        <v/>
      </c>
      <c r="M497" s="2"/>
      <c r="N497" s="52" t="str">
        <f t="shared" si="873"/>
        <v/>
      </c>
      <c r="O497" s="2"/>
      <c r="P497" s="103" t="str">
        <f>IF(UPPER('IP Rules'!H497)="ANY","",IF(LEN(TRIM('IP Rules'!J497))=0,"",'IP Rules'!J497))</f>
        <v/>
      </c>
      <c r="Q497" s="7" t="str">
        <f t="shared" si="874"/>
        <v/>
      </c>
      <c r="R497" s="109" t="str">
        <f t="shared" si="875"/>
        <v>MISSING</v>
      </c>
      <c r="S497" s="109" t="str">
        <f t="shared" si="876"/>
        <v>MISSING</v>
      </c>
      <c r="T497" s="109" t="str">
        <f t="shared" si="877"/>
        <v>MISSING</v>
      </c>
      <c r="U497" s="110" t="str">
        <f t="shared" si="878"/>
        <v>ERROR</v>
      </c>
      <c r="V497" s="111" t="str">
        <f t="shared" si="879"/>
        <v>ERROR</v>
      </c>
      <c r="W497" s="111" t="str">
        <f t="shared" si="880"/>
        <v>ERROR</v>
      </c>
      <c r="X497" s="111" t="str">
        <f t="shared" si="881"/>
        <v>ERROR</v>
      </c>
      <c r="Y497" s="109" t="str">
        <f t="shared" si="882"/>
        <v>ERROR</v>
      </c>
      <c r="Z497" s="110" t="str">
        <f t="shared" si="883"/>
        <v>ERROR</v>
      </c>
      <c r="AA497" s="109" t="str">
        <f t="shared" si="884"/>
        <v>ERROR</v>
      </c>
      <c r="AB497" s="109" t="str">
        <f t="shared" si="885"/>
        <v>ERROR</v>
      </c>
      <c r="AC497" s="109" t="str">
        <f t="shared" si="886"/>
        <v>ERROR</v>
      </c>
      <c r="AD497" s="109" t="str">
        <f t="shared" si="887"/>
        <v>ERROR</v>
      </c>
      <c r="AE497" s="110" t="str">
        <f t="shared" si="888"/>
        <v>ERROR</v>
      </c>
      <c r="AF497" s="7" t="str">
        <f t="shared" si="889"/>
        <v/>
      </c>
      <c r="AG497" s="104" t="str">
        <f t="shared" si="890"/>
        <v/>
      </c>
      <c r="AH497" s="104" t="str">
        <f t="shared" si="891"/>
        <v/>
      </c>
      <c r="AI497" s="104" t="str">
        <f t="shared" si="892"/>
        <v/>
      </c>
      <c r="AJ497" s="114" t="str">
        <f>IF(AND(Q497&lt;&gt;"ERROR",UPPER('IP Rules'!D497)="GLOBAL",UPPER(N497)="ANY"),"All_IPs","")</f>
        <v/>
      </c>
      <c r="AK497" s="114" t="str">
        <f>IF(AND(Q497&lt;&gt;"ERROR",UPPER('IP Rules'!D497)="NATIONAL",UPPER(N497)="ANY"),"GRP_ALL_CNSP_SUBNETS","")</f>
        <v/>
      </c>
      <c r="AL497" s="104" t="str">
        <f>IF(LEN(TRIM(D497))=0,"",IF(AND(Q497&lt;&gt;"ERROR",UPPER('IP Rules'!H497)&lt;&gt;"ANY"),AI497&amp;N497&amp;"_"&amp;AG497,""))</f>
        <v/>
      </c>
      <c r="AM497" s="109" t="str">
        <f t="shared" si="893"/>
        <v>FAILED CHECKS</v>
      </c>
      <c r="AN497" s="2"/>
      <c r="AO497" s="62" t="str">
        <f t="shared" si="860"/>
        <v/>
      </c>
      <c r="AP497" s="26"/>
      <c r="AQ497" s="62" t="str">
        <f t="shared" si="894"/>
        <v/>
      </c>
      <c r="AR497" s="26"/>
      <c r="AS497" s="6">
        <f>'IP Rules'!F497</f>
        <v>0</v>
      </c>
      <c r="AT497" s="2"/>
      <c r="AU497" s="6">
        <f t="shared" si="895"/>
        <v>487</v>
      </c>
      <c r="AV497" s="2"/>
      <c r="AW497" s="46" t="str">
        <f>IF(ISBLANK('IP Rules'!L497),"",'IP Rules'!L497)</f>
        <v/>
      </c>
      <c r="AX497" s="2"/>
      <c r="AY497" s="52" t="str">
        <f t="shared" si="896"/>
        <v/>
      </c>
      <c r="AZ497" s="52" t="str">
        <f t="shared" si="897"/>
        <v/>
      </c>
      <c r="BA497" s="52" t="str">
        <f t="shared" si="898"/>
        <v/>
      </c>
      <c r="BB497" s="52" t="str">
        <f t="shared" si="899"/>
        <v/>
      </c>
      <c r="BC497" s="52" t="str">
        <f t="shared" si="900"/>
        <v/>
      </c>
      <c r="BD497" s="52" t="str">
        <f t="shared" si="901"/>
        <v/>
      </c>
      <c r="BE497" s="52" t="str">
        <f t="shared" si="902"/>
        <v/>
      </c>
      <c r="BF497" s="52" t="str">
        <f t="shared" si="903"/>
        <v/>
      </c>
      <c r="BG497" s="52" t="str">
        <f t="shared" si="904"/>
        <v/>
      </c>
      <c r="BH497" s="2"/>
      <c r="BI497" s="103" t="str">
        <f>IF(ISBLANK('IP Rules'!N497),"",'IP Rules'!N497)</f>
        <v/>
      </c>
      <c r="BJ497" s="110" t="str">
        <f t="shared" si="953"/>
        <v/>
      </c>
      <c r="BK497" s="109" t="str">
        <f t="shared" si="954"/>
        <v>MISSING</v>
      </c>
      <c r="BL497" s="109" t="str">
        <f t="shared" si="955"/>
        <v>MISSING</v>
      </c>
      <c r="BM497" s="109" t="str">
        <f t="shared" si="956"/>
        <v>MISSING</v>
      </c>
      <c r="BN497" s="110" t="str">
        <f t="shared" si="957"/>
        <v>ERROR</v>
      </c>
      <c r="BO497" s="111" t="str">
        <f t="shared" si="958"/>
        <v>ERROR</v>
      </c>
      <c r="BP497" s="111" t="str">
        <f t="shared" si="959"/>
        <v>ERROR</v>
      </c>
      <c r="BQ497" s="111" t="str">
        <f t="shared" si="960"/>
        <v>ERROR</v>
      </c>
      <c r="BR497" s="109" t="str">
        <f t="shared" si="961"/>
        <v>ERROR</v>
      </c>
      <c r="BS497" s="110" t="str">
        <f t="shared" si="962"/>
        <v>ERROR</v>
      </c>
      <c r="BT497" s="109" t="str">
        <f t="shared" si="905"/>
        <v>ERROR</v>
      </c>
      <c r="BU497" s="109" t="str">
        <f t="shared" si="906"/>
        <v>ERROR</v>
      </c>
      <c r="BV497" s="109" t="str">
        <f t="shared" si="907"/>
        <v>ERROR</v>
      </c>
      <c r="BW497" s="109" t="str">
        <f t="shared" si="908"/>
        <v>ERROR</v>
      </c>
      <c r="BX497" s="110" t="str">
        <f t="shared" si="963"/>
        <v>ERROR</v>
      </c>
      <c r="BY497" s="110" t="str">
        <f t="shared" si="951"/>
        <v/>
      </c>
      <c r="BZ497" s="117" t="str">
        <f t="shared" si="909"/>
        <v>OK</v>
      </c>
      <c r="CA497" s="104" t="str">
        <f t="shared" si="964"/>
        <v/>
      </c>
      <c r="CB497" s="104" t="str">
        <f t="shared" si="965"/>
        <v/>
      </c>
      <c r="CC497" s="104" t="str">
        <f t="shared" si="966"/>
        <v/>
      </c>
      <c r="CD497" s="109" t="str">
        <f t="shared" si="910"/>
        <v>FAILED CHECKS</v>
      </c>
      <c r="CE497" s="22"/>
      <c r="CF497" s="116" t="str">
        <f t="shared" si="967"/>
        <v>ERROR</v>
      </c>
      <c r="CG497" s="116" t="str">
        <f t="shared" si="968"/>
        <v>-</v>
      </c>
      <c r="CH497" s="116" t="str">
        <f t="shared" si="969"/>
        <v>-</v>
      </c>
      <c r="CI497" s="116" t="str">
        <f t="shared" si="970"/>
        <v>-</v>
      </c>
      <c r="CJ497" s="116">
        <f t="shared" si="911"/>
        <v>0</v>
      </c>
      <c r="CK497" s="116">
        <f t="shared" si="912"/>
        <v>0</v>
      </c>
      <c r="CL497" s="116">
        <f t="shared" si="913"/>
        <v>0</v>
      </c>
      <c r="CM497" s="116">
        <f t="shared" si="914"/>
        <v>0</v>
      </c>
      <c r="CN497" s="116">
        <f t="shared" si="915"/>
        <v>0</v>
      </c>
      <c r="CO497" s="116">
        <f t="shared" si="916"/>
        <v>0</v>
      </c>
      <c r="CP497" s="116">
        <f t="shared" si="917"/>
        <v>0</v>
      </c>
      <c r="CQ497" s="116">
        <f t="shared" si="918"/>
        <v>0</v>
      </c>
      <c r="CR497" s="116">
        <f t="shared" si="919"/>
        <v>0</v>
      </c>
      <c r="CS497" s="116">
        <f t="shared" si="920"/>
        <v>0</v>
      </c>
      <c r="CT497" s="116">
        <f t="shared" si="921"/>
        <v>0</v>
      </c>
      <c r="CU497" s="116">
        <f t="shared" si="922"/>
        <v>0</v>
      </c>
      <c r="CV497" s="116">
        <f t="shared" si="923"/>
        <v>0</v>
      </c>
      <c r="CW497" s="116">
        <f t="shared" si="924"/>
        <v>0</v>
      </c>
      <c r="CX497" s="116">
        <f t="shared" si="925"/>
        <v>0</v>
      </c>
      <c r="CY497" s="116">
        <f t="shared" si="926"/>
        <v>0</v>
      </c>
      <c r="CZ497" s="116">
        <f t="shared" si="927"/>
        <v>0</v>
      </c>
      <c r="DA497" s="116">
        <f t="shared" si="928"/>
        <v>0</v>
      </c>
      <c r="DB497" s="116">
        <f t="shared" si="929"/>
        <v>0</v>
      </c>
      <c r="DC497" s="116">
        <f t="shared" si="930"/>
        <v>0</v>
      </c>
      <c r="DD497" s="116">
        <f t="shared" si="931"/>
        <v>0</v>
      </c>
      <c r="DE497" s="116">
        <f t="shared" si="932"/>
        <v>0</v>
      </c>
      <c r="DF497" s="116">
        <f t="shared" si="933"/>
        <v>0</v>
      </c>
      <c r="DG497" s="116">
        <f t="shared" si="934"/>
        <v>0</v>
      </c>
      <c r="DH497" s="116">
        <f t="shared" si="935"/>
        <v>0</v>
      </c>
      <c r="DI497" s="116">
        <f t="shared" si="936"/>
        <v>0</v>
      </c>
      <c r="DJ497" s="116">
        <f t="shared" si="937"/>
        <v>0</v>
      </c>
      <c r="DK497" s="116">
        <f t="shared" si="938"/>
        <v>0</v>
      </c>
      <c r="DL497" s="116">
        <f t="shared" si="939"/>
        <v>0</v>
      </c>
      <c r="DM497" s="116">
        <f t="shared" si="940"/>
        <v>0</v>
      </c>
      <c r="DN497" s="116">
        <f t="shared" si="941"/>
        <v>0</v>
      </c>
      <c r="DO497" s="116">
        <f t="shared" si="942"/>
        <v>0</v>
      </c>
      <c r="DP497" s="116">
        <f t="shared" si="943"/>
        <v>0</v>
      </c>
      <c r="DQ497" s="116">
        <f t="shared" si="944"/>
        <v>0</v>
      </c>
      <c r="DR497" s="116">
        <f t="shared" si="945"/>
        <v>0</v>
      </c>
      <c r="DS497" s="116">
        <f t="shared" si="946"/>
        <v>0</v>
      </c>
      <c r="DT497" s="116">
        <f t="shared" si="952"/>
        <v>0</v>
      </c>
      <c r="DU497" s="116">
        <f t="shared" si="947"/>
        <v>0</v>
      </c>
      <c r="DV497" s="116">
        <f t="shared" si="971"/>
        <v>0</v>
      </c>
      <c r="DW497" s="116">
        <f t="shared" si="972"/>
        <v>0</v>
      </c>
      <c r="DX497" s="114" t="b">
        <f t="shared" si="861"/>
        <v>0</v>
      </c>
      <c r="DY497" s="116" t="str">
        <f t="shared" si="948"/>
        <v>FAILED CHECKS</v>
      </c>
      <c r="DZ497" s="2"/>
      <c r="EA497" s="105" t="str">
        <f t="shared" si="862"/>
        <v/>
      </c>
      <c r="EB497" s="2"/>
      <c r="EC497" s="105" t="str">
        <f t="shared" si="863"/>
        <v/>
      </c>
      <c r="ED497" s="2"/>
      <c r="EE497" s="105" t="str">
        <f t="shared" si="864"/>
        <v/>
      </c>
      <c r="EF497" s="2"/>
      <c r="EG497" s="6">
        <f t="shared" si="950"/>
        <v>487</v>
      </c>
      <c r="EH497" s="2"/>
      <c r="EI497" s="29" t="str">
        <f>IF(ISBLANK('IP Rules'!P497),"",'IP Rules'!P497)</f>
        <v/>
      </c>
      <c r="EJ497" s="2"/>
      <c r="EK497" s="29" t="str">
        <f>IF(ISBLANK('IP Rules'!R497),"",'IP Rules'!R497)</f>
        <v/>
      </c>
      <c r="EL497" s="2"/>
      <c r="EM497" s="29" t="str">
        <f>IF(ISBLANK('IP Rules'!T497),"",'IP Rules'!T497)</f>
        <v/>
      </c>
      <c r="EN497" s="2"/>
      <c r="EO497" s="7" t="str">
        <f t="shared" si="855"/>
        <v>NO</v>
      </c>
      <c r="EP497" s="7" t="str">
        <f t="shared" si="856"/>
        <v>NO</v>
      </c>
      <c r="EQ497" s="7" t="str">
        <f t="shared" si="857"/>
        <v/>
      </c>
      <c r="ER497" s="7" t="str">
        <f t="shared" si="858"/>
        <v/>
      </c>
      <c r="ES497" s="7" t="str">
        <f>IF(AND(ISNUMBER('IP Rules'!R497),'IP Rules'!R497&gt;=0,'IP Rules'!R497&lt;=65535),"GOOD","BAD")</f>
        <v>BAD</v>
      </c>
      <c r="ET497" s="7" t="str">
        <f>IF(OR(AND(ISNUMBER('IP Rules'!T497),'IP Rules'!T497&gt;=1,'IP Rules'!T497&lt;=65535,'IP Rules'!R497&lt;'IP Rules'!T497),'IP Rules'!T497=""),"GOOD","BAD")</f>
        <v>GOOD</v>
      </c>
      <c r="EU497" s="9" t="str">
        <f t="shared" si="859"/>
        <v/>
      </c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</row>
    <row r="498" spans="1:211" ht="15.75" thickBot="1">
      <c r="A498" s="2"/>
      <c r="B498" s="6">
        <f t="shared" si="949"/>
        <v>488</v>
      </c>
      <c r="C498" s="2"/>
      <c r="D498" s="48" t="str">
        <f>IF(ISBLANK('IP Rules'!H498),"",'IP Rules'!H498)</f>
        <v/>
      </c>
      <c r="E498" s="52" t="str">
        <f t="shared" si="865"/>
        <v/>
      </c>
      <c r="F498" s="52" t="str">
        <f t="shared" si="866"/>
        <v/>
      </c>
      <c r="G498" s="52" t="str">
        <f t="shared" si="867"/>
        <v/>
      </c>
      <c r="H498" s="52" t="str">
        <f t="shared" si="868"/>
        <v/>
      </c>
      <c r="I498" s="52" t="str">
        <f t="shared" si="869"/>
        <v/>
      </c>
      <c r="J498" s="52" t="str">
        <f t="shared" si="870"/>
        <v/>
      </c>
      <c r="K498" s="52" t="str">
        <f t="shared" si="871"/>
        <v/>
      </c>
      <c r="L498" s="52" t="str">
        <f t="shared" si="872"/>
        <v/>
      </c>
      <c r="M498" s="2"/>
      <c r="N498" s="52" t="str">
        <f t="shared" si="873"/>
        <v/>
      </c>
      <c r="O498" s="2"/>
      <c r="P498" s="103" t="str">
        <f>IF(UPPER('IP Rules'!H498)="ANY","",IF(LEN(TRIM('IP Rules'!J498))=0,"",'IP Rules'!J498))</f>
        <v/>
      </c>
      <c r="Q498" s="7" t="str">
        <f t="shared" si="874"/>
        <v/>
      </c>
      <c r="R498" s="109" t="str">
        <f t="shared" si="875"/>
        <v>MISSING</v>
      </c>
      <c r="S498" s="109" t="str">
        <f t="shared" si="876"/>
        <v>MISSING</v>
      </c>
      <c r="T498" s="109" t="str">
        <f t="shared" si="877"/>
        <v>MISSING</v>
      </c>
      <c r="U498" s="110" t="str">
        <f t="shared" si="878"/>
        <v>ERROR</v>
      </c>
      <c r="V498" s="111" t="str">
        <f t="shared" si="879"/>
        <v>ERROR</v>
      </c>
      <c r="W498" s="111" t="str">
        <f t="shared" si="880"/>
        <v>ERROR</v>
      </c>
      <c r="X498" s="111" t="str">
        <f t="shared" si="881"/>
        <v>ERROR</v>
      </c>
      <c r="Y498" s="109" t="str">
        <f t="shared" si="882"/>
        <v>ERROR</v>
      </c>
      <c r="Z498" s="110" t="str">
        <f t="shared" si="883"/>
        <v>ERROR</v>
      </c>
      <c r="AA498" s="109" t="str">
        <f t="shared" si="884"/>
        <v>ERROR</v>
      </c>
      <c r="AB498" s="109" t="str">
        <f t="shared" si="885"/>
        <v>ERROR</v>
      </c>
      <c r="AC498" s="109" t="str">
        <f t="shared" si="886"/>
        <v>ERROR</v>
      </c>
      <c r="AD498" s="109" t="str">
        <f t="shared" si="887"/>
        <v>ERROR</v>
      </c>
      <c r="AE498" s="110" t="str">
        <f t="shared" si="888"/>
        <v>ERROR</v>
      </c>
      <c r="AF498" s="7" t="str">
        <f t="shared" si="889"/>
        <v/>
      </c>
      <c r="AG498" s="104" t="str">
        <f t="shared" si="890"/>
        <v/>
      </c>
      <c r="AH498" s="104" t="str">
        <f t="shared" si="891"/>
        <v/>
      </c>
      <c r="AI498" s="104" t="str">
        <f t="shared" si="892"/>
        <v/>
      </c>
      <c r="AJ498" s="114" t="str">
        <f>IF(AND(Q498&lt;&gt;"ERROR",UPPER('IP Rules'!D498)="GLOBAL",UPPER(N498)="ANY"),"All_IPs","")</f>
        <v/>
      </c>
      <c r="AK498" s="114" t="str">
        <f>IF(AND(Q498&lt;&gt;"ERROR",UPPER('IP Rules'!D498)="NATIONAL",UPPER(N498)="ANY"),"GRP_ALL_CNSP_SUBNETS","")</f>
        <v/>
      </c>
      <c r="AL498" s="104" t="str">
        <f>IF(LEN(TRIM(D498))=0,"",IF(AND(Q498&lt;&gt;"ERROR",UPPER('IP Rules'!H498)&lt;&gt;"ANY"),AI498&amp;N498&amp;"_"&amp;AG498,""))</f>
        <v/>
      </c>
      <c r="AM498" s="109" t="str">
        <f t="shared" si="893"/>
        <v>FAILED CHECKS</v>
      </c>
      <c r="AN498" s="2"/>
      <c r="AO498" s="62" t="str">
        <f t="shared" si="860"/>
        <v/>
      </c>
      <c r="AP498" s="26"/>
      <c r="AQ498" s="62" t="str">
        <f t="shared" si="894"/>
        <v/>
      </c>
      <c r="AR498" s="26"/>
      <c r="AS498" s="6">
        <f>'IP Rules'!F498</f>
        <v>0</v>
      </c>
      <c r="AT498" s="2"/>
      <c r="AU498" s="6">
        <f t="shared" si="895"/>
        <v>488</v>
      </c>
      <c r="AV498" s="2"/>
      <c r="AW498" s="46" t="str">
        <f>IF(ISBLANK('IP Rules'!L498),"",'IP Rules'!L498)</f>
        <v/>
      </c>
      <c r="AX498" s="2"/>
      <c r="AY498" s="52" t="str">
        <f t="shared" si="896"/>
        <v/>
      </c>
      <c r="AZ498" s="52" t="str">
        <f t="shared" si="897"/>
        <v/>
      </c>
      <c r="BA498" s="52" t="str">
        <f t="shared" si="898"/>
        <v/>
      </c>
      <c r="BB498" s="52" t="str">
        <f t="shared" si="899"/>
        <v/>
      </c>
      <c r="BC498" s="52" t="str">
        <f t="shared" si="900"/>
        <v/>
      </c>
      <c r="BD498" s="52" t="str">
        <f t="shared" si="901"/>
        <v/>
      </c>
      <c r="BE498" s="52" t="str">
        <f t="shared" si="902"/>
        <v/>
      </c>
      <c r="BF498" s="52" t="str">
        <f t="shared" si="903"/>
        <v/>
      </c>
      <c r="BG498" s="52" t="str">
        <f t="shared" si="904"/>
        <v/>
      </c>
      <c r="BH498" s="2"/>
      <c r="BI498" s="103" t="str">
        <f>IF(ISBLANK('IP Rules'!N498),"",'IP Rules'!N498)</f>
        <v/>
      </c>
      <c r="BJ498" s="110" t="str">
        <f t="shared" si="953"/>
        <v/>
      </c>
      <c r="BK498" s="109" t="str">
        <f t="shared" si="954"/>
        <v>MISSING</v>
      </c>
      <c r="BL498" s="109" t="str">
        <f t="shared" si="955"/>
        <v>MISSING</v>
      </c>
      <c r="BM498" s="109" t="str">
        <f t="shared" si="956"/>
        <v>MISSING</v>
      </c>
      <c r="BN498" s="110" t="str">
        <f t="shared" si="957"/>
        <v>ERROR</v>
      </c>
      <c r="BO498" s="111" t="str">
        <f t="shared" si="958"/>
        <v>ERROR</v>
      </c>
      <c r="BP498" s="111" t="str">
        <f t="shared" si="959"/>
        <v>ERROR</v>
      </c>
      <c r="BQ498" s="111" t="str">
        <f t="shared" si="960"/>
        <v>ERROR</v>
      </c>
      <c r="BR498" s="109" t="str">
        <f t="shared" si="961"/>
        <v>ERROR</v>
      </c>
      <c r="BS498" s="110" t="str">
        <f t="shared" si="962"/>
        <v>ERROR</v>
      </c>
      <c r="BT498" s="109" t="str">
        <f t="shared" si="905"/>
        <v>ERROR</v>
      </c>
      <c r="BU498" s="109" t="str">
        <f t="shared" si="906"/>
        <v>ERROR</v>
      </c>
      <c r="BV498" s="109" t="str">
        <f t="shared" si="907"/>
        <v>ERROR</v>
      </c>
      <c r="BW498" s="109" t="str">
        <f t="shared" si="908"/>
        <v>ERROR</v>
      </c>
      <c r="BX498" s="110" t="str">
        <f t="shared" si="963"/>
        <v>ERROR</v>
      </c>
      <c r="BY498" s="110" t="str">
        <f t="shared" si="951"/>
        <v/>
      </c>
      <c r="BZ498" s="117" t="str">
        <f t="shared" si="909"/>
        <v>OK</v>
      </c>
      <c r="CA498" s="104" t="str">
        <f t="shared" si="964"/>
        <v/>
      </c>
      <c r="CB498" s="104" t="str">
        <f t="shared" si="965"/>
        <v/>
      </c>
      <c r="CC498" s="104" t="str">
        <f t="shared" si="966"/>
        <v/>
      </c>
      <c r="CD498" s="109" t="str">
        <f t="shared" si="910"/>
        <v>FAILED CHECKS</v>
      </c>
      <c r="CE498" s="22"/>
      <c r="CF498" s="116" t="str">
        <f t="shared" si="967"/>
        <v>ERROR</v>
      </c>
      <c r="CG498" s="116" t="str">
        <f t="shared" si="968"/>
        <v>-</v>
      </c>
      <c r="CH498" s="116" t="str">
        <f t="shared" si="969"/>
        <v>-</v>
      </c>
      <c r="CI498" s="116" t="str">
        <f t="shared" si="970"/>
        <v>-</v>
      </c>
      <c r="CJ498" s="116">
        <f t="shared" si="911"/>
        <v>0</v>
      </c>
      <c r="CK498" s="116">
        <f t="shared" si="912"/>
        <v>0</v>
      </c>
      <c r="CL498" s="116">
        <f t="shared" si="913"/>
        <v>0</v>
      </c>
      <c r="CM498" s="116">
        <f t="shared" si="914"/>
        <v>0</v>
      </c>
      <c r="CN498" s="116">
        <f t="shared" si="915"/>
        <v>0</v>
      </c>
      <c r="CO498" s="116">
        <f t="shared" si="916"/>
        <v>0</v>
      </c>
      <c r="CP498" s="116">
        <f t="shared" si="917"/>
        <v>0</v>
      </c>
      <c r="CQ498" s="116">
        <f t="shared" si="918"/>
        <v>0</v>
      </c>
      <c r="CR498" s="116">
        <f t="shared" si="919"/>
        <v>0</v>
      </c>
      <c r="CS498" s="116">
        <f t="shared" si="920"/>
        <v>0</v>
      </c>
      <c r="CT498" s="116">
        <f t="shared" si="921"/>
        <v>0</v>
      </c>
      <c r="CU498" s="116">
        <f t="shared" si="922"/>
        <v>0</v>
      </c>
      <c r="CV498" s="116">
        <f t="shared" si="923"/>
        <v>0</v>
      </c>
      <c r="CW498" s="116">
        <f t="shared" si="924"/>
        <v>0</v>
      </c>
      <c r="CX498" s="116">
        <f t="shared" si="925"/>
        <v>0</v>
      </c>
      <c r="CY498" s="116">
        <f t="shared" si="926"/>
        <v>0</v>
      </c>
      <c r="CZ498" s="116">
        <f t="shared" si="927"/>
        <v>0</v>
      </c>
      <c r="DA498" s="116">
        <f t="shared" si="928"/>
        <v>0</v>
      </c>
      <c r="DB498" s="116">
        <f t="shared" si="929"/>
        <v>0</v>
      </c>
      <c r="DC498" s="116">
        <f t="shared" si="930"/>
        <v>0</v>
      </c>
      <c r="DD498" s="116">
        <f t="shared" si="931"/>
        <v>0</v>
      </c>
      <c r="DE498" s="116">
        <f t="shared" si="932"/>
        <v>0</v>
      </c>
      <c r="DF498" s="116">
        <f t="shared" si="933"/>
        <v>0</v>
      </c>
      <c r="DG498" s="116">
        <f t="shared" si="934"/>
        <v>0</v>
      </c>
      <c r="DH498" s="116">
        <f t="shared" si="935"/>
        <v>0</v>
      </c>
      <c r="DI498" s="116">
        <f t="shared" si="936"/>
        <v>0</v>
      </c>
      <c r="DJ498" s="116">
        <f t="shared" si="937"/>
        <v>0</v>
      </c>
      <c r="DK498" s="116">
        <f t="shared" si="938"/>
        <v>0</v>
      </c>
      <c r="DL498" s="116">
        <f t="shared" si="939"/>
        <v>0</v>
      </c>
      <c r="DM498" s="116">
        <f t="shared" si="940"/>
        <v>0</v>
      </c>
      <c r="DN498" s="116">
        <f t="shared" si="941"/>
        <v>0</v>
      </c>
      <c r="DO498" s="116">
        <f t="shared" si="942"/>
        <v>0</v>
      </c>
      <c r="DP498" s="116">
        <f t="shared" si="943"/>
        <v>0</v>
      </c>
      <c r="DQ498" s="116">
        <f t="shared" si="944"/>
        <v>0</v>
      </c>
      <c r="DR498" s="116">
        <f t="shared" si="945"/>
        <v>0</v>
      </c>
      <c r="DS498" s="116">
        <f t="shared" si="946"/>
        <v>0</v>
      </c>
      <c r="DT498" s="116">
        <f t="shared" si="952"/>
        <v>0</v>
      </c>
      <c r="DU498" s="116">
        <f t="shared" si="947"/>
        <v>0</v>
      </c>
      <c r="DV498" s="116">
        <f t="shared" si="971"/>
        <v>0</v>
      </c>
      <c r="DW498" s="116">
        <f t="shared" si="972"/>
        <v>0</v>
      </c>
      <c r="DX498" s="114" t="b">
        <f t="shared" si="861"/>
        <v>0</v>
      </c>
      <c r="DY498" s="116" t="str">
        <f t="shared" si="948"/>
        <v>FAILED CHECKS</v>
      </c>
      <c r="DZ498" s="2"/>
      <c r="EA498" s="105" t="str">
        <f t="shared" si="862"/>
        <v/>
      </c>
      <c r="EB498" s="2"/>
      <c r="EC498" s="105" t="str">
        <f t="shared" si="863"/>
        <v/>
      </c>
      <c r="ED498" s="2"/>
      <c r="EE498" s="105" t="str">
        <f t="shared" si="864"/>
        <v/>
      </c>
      <c r="EF498" s="2"/>
      <c r="EG498" s="6">
        <f t="shared" si="950"/>
        <v>488</v>
      </c>
      <c r="EH498" s="2"/>
      <c r="EI498" s="29" t="str">
        <f>IF(ISBLANK('IP Rules'!P498),"",'IP Rules'!P498)</f>
        <v/>
      </c>
      <c r="EJ498" s="2"/>
      <c r="EK498" s="29" t="str">
        <f>IF(ISBLANK('IP Rules'!R498),"",'IP Rules'!R498)</f>
        <v/>
      </c>
      <c r="EL498" s="2"/>
      <c r="EM498" s="29" t="str">
        <f>IF(ISBLANK('IP Rules'!T498),"",'IP Rules'!T498)</f>
        <v/>
      </c>
      <c r="EN498" s="2"/>
      <c r="EO498" s="7" t="str">
        <f t="shared" si="855"/>
        <v>NO</v>
      </c>
      <c r="EP498" s="7" t="str">
        <f t="shared" si="856"/>
        <v>NO</v>
      </c>
      <c r="EQ498" s="7" t="str">
        <f t="shared" si="857"/>
        <v/>
      </c>
      <c r="ER498" s="7" t="str">
        <f t="shared" si="858"/>
        <v/>
      </c>
      <c r="ES498" s="7" t="str">
        <f>IF(AND(ISNUMBER('IP Rules'!R498),'IP Rules'!R498&gt;=0,'IP Rules'!R498&lt;=65535),"GOOD","BAD")</f>
        <v>BAD</v>
      </c>
      <c r="ET498" s="7" t="str">
        <f>IF(OR(AND(ISNUMBER('IP Rules'!T498),'IP Rules'!T498&gt;=1,'IP Rules'!T498&lt;=65535,'IP Rules'!R498&lt;'IP Rules'!T498),'IP Rules'!T498=""),"GOOD","BAD")</f>
        <v>GOOD</v>
      </c>
      <c r="EU498" s="9" t="str">
        <f t="shared" si="859"/>
        <v/>
      </c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</row>
    <row r="499" spans="1:211" ht="15.75" thickBot="1">
      <c r="A499" s="2"/>
      <c r="B499" s="6">
        <f t="shared" si="949"/>
        <v>489</v>
      </c>
      <c r="C499" s="2"/>
      <c r="D499" s="48" t="str">
        <f>IF(ISBLANK('IP Rules'!H499),"",'IP Rules'!H499)</f>
        <v/>
      </c>
      <c r="E499" s="52" t="str">
        <f t="shared" si="865"/>
        <v/>
      </c>
      <c r="F499" s="52" t="str">
        <f t="shared" si="866"/>
        <v/>
      </c>
      <c r="G499" s="52" t="str">
        <f t="shared" si="867"/>
        <v/>
      </c>
      <c r="H499" s="52" t="str">
        <f t="shared" si="868"/>
        <v/>
      </c>
      <c r="I499" s="52" t="str">
        <f t="shared" si="869"/>
        <v/>
      </c>
      <c r="J499" s="52" t="str">
        <f t="shared" si="870"/>
        <v/>
      </c>
      <c r="K499" s="52" t="str">
        <f t="shared" si="871"/>
        <v/>
      </c>
      <c r="L499" s="52" t="str">
        <f t="shared" si="872"/>
        <v/>
      </c>
      <c r="M499" s="2"/>
      <c r="N499" s="52" t="str">
        <f t="shared" si="873"/>
        <v/>
      </c>
      <c r="O499" s="2"/>
      <c r="P499" s="103" t="str">
        <f>IF(UPPER('IP Rules'!H499)="ANY","",IF(LEN(TRIM('IP Rules'!J499))=0,"",'IP Rules'!J499))</f>
        <v/>
      </c>
      <c r="Q499" s="7" t="str">
        <f t="shared" si="874"/>
        <v/>
      </c>
      <c r="R499" s="109" t="str">
        <f t="shared" si="875"/>
        <v>MISSING</v>
      </c>
      <c r="S499" s="109" t="str">
        <f t="shared" si="876"/>
        <v>MISSING</v>
      </c>
      <c r="T499" s="109" t="str">
        <f t="shared" si="877"/>
        <v>MISSING</v>
      </c>
      <c r="U499" s="110" t="str">
        <f t="shared" si="878"/>
        <v>ERROR</v>
      </c>
      <c r="V499" s="111" t="str">
        <f t="shared" si="879"/>
        <v>ERROR</v>
      </c>
      <c r="W499" s="111" t="str">
        <f t="shared" si="880"/>
        <v>ERROR</v>
      </c>
      <c r="X499" s="111" t="str">
        <f t="shared" si="881"/>
        <v>ERROR</v>
      </c>
      <c r="Y499" s="109" t="str">
        <f t="shared" si="882"/>
        <v>ERROR</v>
      </c>
      <c r="Z499" s="110" t="str">
        <f t="shared" si="883"/>
        <v>ERROR</v>
      </c>
      <c r="AA499" s="109" t="str">
        <f t="shared" si="884"/>
        <v>ERROR</v>
      </c>
      <c r="AB499" s="109" t="str">
        <f t="shared" si="885"/>
        <v>ERROR</v>
      </c>
      <c r="AC499" s="109" t="str">
        <f t="shared" si="886"/>
        <v>ERROR</v>
      </c>
      <c r="AD499" s="109" t="str">
        <f t="shared" si="887"/>
        <v>ERROR</v>
      </c>
      <c r="AE499" s="110" t="str">
        <f t="shared" si="888"/>
        <v>ERROR</v>
      </c>
      <c r="AF499" s="7" t="str">
        <f t="shared" si="889"/>
        <v/>
      </c>
      <c r="AG499" s="104" t="str">
        <f t="shared" si="890"/>
        <v/>
      </c>
      <c r="AH499" s="104" t="str">
        <f t="shared" si="891"/>
        <v/>
      </c>
      <c r="AI499" s="104" t="str">
        <f t="shared" si="892"/>
        <v/>
      </c>
      <c r="AJ499" s="114" t="str">
        <f>IF(AND(Q499&lt;&gt;"ERROR",UPPER('IP Rules'!D499)="GLOBAL",UPPER(N499)="ANY"),"All_IPs","")</f>
        <v/>
      </c>
      <c r="AK499" s="114" t="str">
        <f>IF(AND(Q499&lt;&gt;"ERROR",UPPER('IP Rules'!D499)="NATIONAL",UPPER(N499)="ANY"),"GRP_ALL_CNSP_SUBNETS","")</f>
        <v/>
      </c>
      <c r="AL499" s="104" t="str">
        <f>IF(LEN(TRIM(D499))=0,"",IF(AND(Q499&lt;&gt;"ERROR",UPPER('IP Rules'!H499)&lt;&gt;"ANY"),AI499&amp;N499&amp;"_"&amp;AG499,""))</f>
        <v/>
      </c>
      <c r="AM499" s="109" t="str">
        <f t="shared" si="893"/>
        <v>FAILED CHECKS</v>
      </c>
      <c r="AN499" s="2"/>
      <c r="AO499" s="62" t="str">
        <f t="shared" si="860"/>
        <v/>
      </c>
      <c r="AP499" s="26"/>
      <c r="AQ499" s="62" t="str">
        <f t="shared" si="894"/>
        <v/>
      </c>
      <c r="AR499" s="26"/>
      <c r="AS499" s="6">
        <f>'IP Rules'!F499</f>
        <v>0</v>
      </c>
      <c r="AT499" s="2"/>
      <c r="AU499" s="6">
        <f t="shared" si="895"/>
        <v>489</v>
      </c>
      <c r="AV499" s="2"/>
      <c r="AW499" s="46" t="str">
        <f>IF(ISBLANK('IP Rules'!L499),"",'IP Rules'!L499)</f>
        <v/>
      </c>
      <c r="AX499" s="2"/>
      <c r="AY499" s="52" t="str">
        <f t="shared" si="896"/>
        <v/>
      </c>
      <c r="AZ499" s="52" t="str">
        <f t="shared" si="897"/>
        <v/>
      </c>
      <c r="BA499" s="52" t="str">
        <f t="shared" si="898"/>
        <v/>
      </c>
      <c r="BB499" s="52" t="str">
        <f t="shared" si="899"/>
        <v/>
      </c>
      <c r="BC499" s="52" t="str">
        <f t="shared" si="900"/>
        <v/>
      </c>
      <c r="BD499" s="52" t="str">
        <f t="shared" si="901"/>
        <v/>
      </c>
      <c r="BE499" s="52" t="str">
        <f t="shared" si="902"/>
        <v/>
      </c>
      <c r="BF499" s="52" t="str">
        <f t="shared" si="903"/>
        <v/>
      </c>
      <c r="BG499" s="52" t="str">
        <f t="shared" si="904"/>
        <v/>
      </c>
      <c r="BH499" s="2"/>
      <c r="BI499" s="103" t="str">
        <f>IF(ISBLANK('IP Rules'!N499),"",'IP Rules'!N499)</f>
        <v/>
      </c>
      <c r="BJ499" s="110" t="str">
        <f t="shared" si="953"/>
        <v/>
      </c>
      <c r="BK499" s="109" t="str">
        <f t="shared" si="954"/>
        <v>MISSING</v>
      </c>
      <c r="BL499" s="109" t="str">
        <f t="shared" si="955"/>
        <v>MISSING</v>
      </c>
      <c r="BM499" s="109" t="str">
        <f t="shared" si="956"/>
        <v>MISSING</v>
      </c>
      <c r="BN499" s="110" t="str">
        <f t="shared" si="957"/>
        <v>ERROR</v>
      </c>
      <c r="BO499" s="111" t="str">
        <f t="shared" si="958"/>
        <v>ERROR</v>
      </c>
      <c r="BP499" s="111" t="str">
        <f t="shared" si="959"/>
        <v>ERROR</v>
      </c>
      <c r="BQ499" s="111" t="str">
        <f t="shared" si="960"/>
        <v>ERROR</v>
      </c>
      <c r="BR499" s="109" t="str">
        <f t="shared" si="961"/>
        <v>ERROR</v>
      </c>
      <c r="BS499" s="110" t="str">
        <f t="shared" si="962"/>
        <v>ERROR</v>
      </c>
      <c r="BT499" s="109" t="str">
        <f t="shared" si="905"/>
        <v>ERROR</v>
      </c>
      <c r="BU499" s="109" t="str">
        <f t="shared" si="906"/>
        <v>ERROR</v>
      </c>
      <c r="BV499" s="109" t="str">
        <f t="shared" si="907"/>
        <v>ERROR</v>
      </c>
      <c r="BW499" s="109" t="str">
        <f t="shared" si="908"/>
        <v>ERROR</v>
      </c>
      <c r="BX499" s="110" t="str">
        <f t="shared" si="963"/>
        <v>ERROR</v>
      </c>
      <c r="BY499" s="110" t="str">
        <f t="shared" si="951"/>
        <v/>
      </c>
      <c r="BZ499" s="117" t="str">
        <f t="shared" si="909"/>
        <v>OK</v>
      </c>
      <c r="CA499" s="104" t="str">
        <f t="shared" si="964"/>
        <v/>
      </c>
      <c r="CB499" s="104" t="str">
        <f t="shared" si="965"/>
        <v/>
      </c>
      <c r="CC499" s="104" t="str">
        <f t="shared" si="966"/>
        <v/>
      </c>
      <c r="CD499" s="109" t="str">
        <f t="shared" si="910"/>
        <v>FAILED CHECKS</v>
      </c>
      <c r="CE499" s="22"/>
      <c r="CF499" s="116" t="str">
        <f t="shared" si="967"/>
        <v>ERROR</v>
      </c>
      <c r="CG499" s="116" t="str">
        <f t="shared" si="968"/>
        <v>-</v>
      </c>
      <c r="CH499" s="116" t="str">
        <f t="shared" si="969"/>
        <v>-</v>
      </c>
      <c r="CI499" s="116" t="str">
        <f t="shared" si="970"/>
        <v>-</v>
      </c>
      <c r="CJ499" s="116">
        <f t="shared" si="911"/>
        <v>0</v>
      </c>
      <c r="CK499" s="116">
        <f t="shared" si="912"/>
        <v>0</v>
      </c>
      <c r="CL499" s="116">
        <f t="shared" si="913"/>
        <v>0</v>
      </c>
      <c r="CM499" s="116">
        <f t="shared" si="914"/>
        <v>0</v>
      </c>
      <c r="CN499" s="116">
        <f t="shared" si="915"/>
        <v>0</v>
      </c>
      <c r="CO499" s="116">
        <f t="shared" si="916"/>
        <v>0</v>
      </c>
      <c r="CP499" s="116">
        <f t="shared" si="917"/>
        <v>0</v>
      </c>
      <c r="CQ499" s="116">
        <f t="shared" si="918"/>
        <v>0</v>
      </c>
      <c r="CR499" s="116">
        <f t="shared" si="919"/>
        <v>0</v>
      </c>
      <c r="CS499" s="116">
        <f t="shared" si="920"/>
        <v>0</v>
      </c>
      <c r="CT499" s="116">
        <f t="shared" si="921"/>
        <v>0</v>
      </c>
      <c r="CU499" s="116">
        <f t="shared" si="922"/>
        <v>0</v>
      </c>
      <c r="CV499" s="116">
        <f t="shared" si="923"/>
        <v>0</v>
      </c>
      <c r="CW499" s="116">
        <f t="shared" si="924"/>
        <v>0</v>
      </c>
      <c r="CX499" s="116">
        <f t="shared" si="925"/>
        <v>0</v>
      </c>
      <c r="CY499" s="116">
        <f t="shared" si="926"/>
        <v>0</v>
      </c>
      <c r="CZ499" s="116">
        <f t="shared" si="927"/>
        <v>0</v>
      </c>
      <c r="DA499" s="116">
        <f t="shared" si="928"/>
        <v>0</v>
      </c>
      <c r="DB499" s="116">
        <f t="shared" si="929"/>
        <v>0</v>
      </c>
      <c r="DC499" s="116">
        <f t="shared" si="930"/>
        <v>0</v>
      </c>
      <c r="DD499" s="116">
        <f t="shared" si="931"/>
        <v>0</v>
      </c>
      <c r="DE499" s="116">
        <f t="shared" si="932"/>
        <v>0</v>
      </c>
      <c r="DF499" s="116">
        <f t="shared" si="933"/>
        <v>0</v>
      </c>
      <c r="DG499" s="116">
        <f t="shared" si="934"/>
        <v>0</v>
      </c>
      <c r="DH499" s="116">
        <f t="shared" si="935"/>
        <v>0</v>
      </c>
      <c r="DI499" s="116">
        <f t="shared" si="936"/>
        <v>0</v>
      </c>
      <c r="DJ499" s="116">
        <f t="shared" si="937"/>
        <v>0</v>
      </c>
      <c r="DK499" s="116">
        <f t="shared" si="938"/>
        <v>0</v>
      </c>
      <c r="DL499" s="116">
        <f t="shared" si="939"/>
        <v>0</v>
      </c>
      <c r="DM499" s="116">
        <f t="shared" si="940"/>
        <v>0</v>
      </c>
      <c r="DN499" s="116">
        <f t="shared" si="941"/>
        <v>0</v>
      </c>
      <c r="DO499" s="116">
        <f t="shared" si="942"/>
        <v>0</v>
      </c>
      <c r="DP499" s="116">
        <f t="shared" si="943"/>
        <v>0</v>
      </c>
      <c r="DQ499" s="116">
        <f t="shared" si="944"/>
        <v>0</v>
      </c>
      <c r="DR499" s="116">
        <f t="shared" si="945"/>
        <v>0</v>
      </c>
      <c r="DS499" s="116">
        <f t="shared" si="946"/>
        <v>0</v>
      </c>
      <c r="DT499" s="116">
        <f t="shared" si="952"/>
        <v>0</v>
      </c>
      <c r="DU499" s="116">
        <f t="shared" si="947"/>
        <v>0</v>
      </c>
      <c r="DV499" s="116">
        <f t="shared" si="971"/>
        <v>0</v>
      </c>
      <c r="DW499" s="116">
        <f t="shared" si="972"/>
        <v>0</v>
      </c>
      <c r="DX499" s="114" t="b">
        <f t="shared" si="861"/>
        <v>0</v>
      </c>
      <c r="DY499" s="116" t="str">
        <f t="shared" si="948"/>
        <v>FAILED CHECKS</v>
      </c>
      <c r="DZ499" s="2"/>
      <c r="EA499" s="105" t="str">
        <f t="shared" si="862"/>
        <v/>
      </c>
      <c r="EB499" s="2"/>
      <c r="EC499" s="105" t="str">
        <f t="shared" si="863"/>
        <v/>
      </c>
      <c r="ED499" s="2"/>
      <c r="EE499" s="105" t="str">
        <f t="shared" si="864"/>
        <v/>
      </c>
      <c r="EF499" s="2"/>
      <c r="EG499" s="6">
        <f t="shared" si="950"/>
        <v>489</v>
      </c>
      <c r="EH499" s="2"/>
      <c r="EI499" s="29" t="str">
        <f>IF(ISBLANK('IP Rules'!P499),"",'IP Rules'!P499)</f>
        <v/>
      </c>
      <c r="EJ499" s="2"/>
      <c r="EK499" s="29" t="str">
        <f>IF(ISBLANK('IP Rules'!R499),"",'IP Rules'!R499)</f>
        <v/>
      </c>
      <c r="EL499" s="2"/>
      <c r="EM499" s="29" t="str">
        <f>IF(ISBLANK('IP Rules'!T499),"",'IP Rules'!T499)</f>
        <v/>
      </c>
      <c r="EN499" s="2"/>
      <c r="EO499" s="7" t="str">
        <f t="shared" si="855"/>
        <v>NO</v>
      </c>
      <c r="EP499" s="7" t="str">
        <f t="shared" si="856"/>
        <v>NO</v>
      </c>
      <c r="EQ499" s="7" t="str">
        <f t="shared" si="857"/>
        <v/>
      </c>
      <c r="ER499" s="7" t="str">
        <f t="shared" si="858"/>
        <v/>
      </c>
      <c r="ES499" s="7" t="str">
        <f>IF(AND(ISNUMBER('IP Rules'!R499),'IP Rules'!R499&gt;=0,'IP Rules'!R499&lt;=65535),"GOOD","BAD")</f>
        <v>BAD</v>
      </c>
      <c r="ET499" s="7" t="str">
        <f>IF(OR(AND(ISNUMBER('IP Rules'!T499),'IP Rules'!T499&gt;=1,'IP Rules'!T499&lt;=65535,'IP Rules'!R499&lt;'IP Rules'!T499),'IP Rules'!T499=""),"GOOD","BAD")</f>
        <v>GOOD</v>
      </c>
      <c r="EU499" s="9" t="str">
        <f t="shared" si="859"/>
        <v/>
      </c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</row>
    <row r="500" spans="1:211" ht="15.75" thickBot="1">
      <c r="A500" s="2"/>
      <c r="B500" s="6">
        <f t="shared" si="949"/>
        <v>490</v>
      </c>
      <c r="C500" s="2"/>
      <c r="D500" s="48" t="str">
        <f>IF(ISBLANK('IP Rules'!H500),"",'IP Rules'!H500)</f>
        <v/>
      </c>
      <c r="E500" s="52" t="str">
        <f t="shared" si="865"/>
        <v/>
      </c>
      <c r="F500" s="52" t="str">
        <f t="shared" si="866"/>
        <v/>
      </c>
      <c r="G500" s="52" t="str">
        <f t="shared" si="867"/>
        <v/>
      </c>
      <c r="H500" s="52" t="str">
        <f t="shared" si="868"/>
        <v/>
      </c>
      <c r="I500" s="52" t="str">
        <f t="shared" si="869"/>
        <v/>
      </c>
      <c r="J500" s="52" t="str">
        <f t="shared" si="870"/>
        <v/>
      </c>
      <c r="K500" s="52" t="str">
        <f t="shared" si="871"/>
        <v/>
      </c>
      <c r="L500" s="52" t="str">
        <f t="shared" si="872"/>
        <v/>
      </c>
      <c r="M500" s="2"/>
      <c r="N500" s="52" t="str">
        <f t="shared" si="873"/>
        <v/>
      </c>
      <c r="O500" s="2"/>
      <c r="P500" s="103" t="str">
        <f>IF(UPPER('IP Rules'!H500)="ANY","",IF(LEN(TRIM('IP Rules'!J500))=0,"",'IP Rules'!J500))</f>
        <v/>
      </c>
      <c r="Q500" s="7" t="str">
        <f t="shared" si="874"/>
        <v/>
      </c>
      <c r="R500" s="109" t="str">
        <f t="shared" si="875"/>
        <v>MISSING</v>
      </c>
      <c r="S500" s="109" t="str">
        <f t="shared" si="876"/>
        <v>MISSING</v>
      </c>
      <c r="T500" s="109" t="str">
        <f t="shared" si="877"/>
        <v>MISSING</v>
      </c>
      <c r="U500" s="110" t="str">
        <f t="shared" si="878"/>
        <v>ERROR</v>
      </c>
      <c r="V500" s="111" t="str">
        <f t="shared" si="879"/>
        <v>ERROR</v>
      </c>
      <c r="W500" s="111" t="str">
        <f t="shared" si="880"/>
        <v>ERROR</v>
      </c>
      <c r="X500" s="111" t="str">
        <f t="shared" si="881"/>
        <v>ERROR</v>
      </c>
      <c r="Y500" s="109" t="str">
        <f t="shared" si="882"/>
        <v>ERROR</v>
      </c>
      <c r="Z500" s="110" t="str">
        <f t="shared" si="883"/>
        <v>ERROR</v>
      </c>
      <c r="AA500" s="109" t="str">
        <f t="shared" si="884"/>
        <v>ERROR</v>
      </c>
      <c r="AB500" s="109" t="str">
        <f t="shared" si="885"/>
        <v>ERROR</v>
      </c>
      <c r="AC500" s="109" t="str">
        <f t="shared" si="886"/>
        <v>ERROR</v>
      </c>
      <c r="AD500" s="109" t="str">
        <f t="shared" si="887"/>
        <v>ERROR</v>
      </c>
      <c r="AE500" s="110" t="str">
        <f t="shared" si="888"/>
        <v>ERROR</v>
      </c>
      <c r="AF500" s="7" t="str">
        <f t="shared" si="889"/>
        <v/>
      </c>
      <c r="AG500" s="104" t="str">
        <f t="shared" si="890"/>
        <v/>
      </c>
      <c r="AH500" s="104" t="str">
        <f t="shared" si="891"/>
        <v/>
      </c>
      <c r="AI500" s="104" t="str">
        <f t="shared" si="892"/>
        <v/>
      </c>
      <c r="AJ500" s="114" t="str">
        <f>IF(AND(Q500&lt;&gt;"ERROR",UPPER('IP Rules'!D500)="GLOBAL",UPPER(N500)="ANY"),"All_IPs","")</f>
        <v/>
      </c>
      <c r="AK500" s="114" t="str">
        <f>IF(AND(Q500&lt;&gt;"ERROR",UPPER('IP Rules'!D500)="NATIONAL",UPPER(N500)="ANY"),"GRP_ALL_CNSP_SUBNETS","")</f>
        <v/>
      </c>
      <c r="AL500" s="104" t="str">
        <f>IF(LEN(TRIM(D500))=0,"",IF(AND(Q500&lt;&gt;"ERROR",UPPER('IP Rules'!H500)&lt;&gt;"ANY"),AI500&amp;N500&amp;"_"&amp;AG500,""))</f>
        <v/>
      </c>
      <c r="AM500" s="109" t="str">
        <f t="shared" si="893"/>
        <v>FAILED CHECKS</v>
      </c>
      <c r="AN500" s="2"/>
      <c r="AO500" s="62" t="str">
        <f t="shared" si="860"/>
        <v/>
      </c>
      <c r="AP500" s="26"/>
      <c r="AQ500" s="62" t="str">
        <f t="shared" si="894"/>
        <v/>
      </c>
      <c r="AR500" s="26"/>
      <c r="AS500" s="6">
        <f>'IP Rules'!F500</f>
        <v>0</v>
      </c>
      <c r="AT500" s="2"/>
      <c r="AU500" s="6">
        <f t="shared" si="895"/>
        <v>490</v>
      </c>
      <c r="AV500" s="2"/>
      <c r="AW500" s="46" t="str">
        <f>IF(ISBLANK('IP Rules'!L500),"",'IP Rules'!L500)</f>
        <v/>
      </c>
      <c r="AX500" s="2"/>
      <c r="AY500" s="52" t="str">
        <f t="shared" si="896"/>
        <v/>
      </c>
      <c r="AZ500" s="52" t="str">
        <f t="shared" si="897"/>
        <v/>
      </c>
      <c r="BA500" s="52" t="str">
        <f t="shared" si="898"/>
        <v/>
      </c>
      <c r="BB500" s="52" t="str">
        <f t="shared" si="899"/>
        <v/>
      </c>
      <c r="BC500" s="52" t="str">
        <f t="shared" si="900"/>
        <v/>
      </c>
      <c r="BD500" s="52" t="str">
        <f t="shared" si="901"/>
        <v/>
      </c>
      <c r="BE500" s="52" t="str">
        <f t="shared" si="902"/>
        <v/>
      </c>
      <c r="BF500" s="52" t="str">
        <f t="shared" si="903"/>
        <v/>
      </c>
      <c r="BG500" s="52" t="str">
        <f t="shared" si="904"/>
        <v/>
      </c>
      <c r="BH500" s="2"/>
      <c r="BI500" s="103" t="str">
        <f>IF(ISBLANK('IP Rules'!N500),"",'IP Rules'!N500)</f>
        <v/>
      </c>
      <c r="BJ500" s="110" t="str">
        <f t="shared" si="953"/>
        <v/>
      </c>
      <c r="BK500" s="109" t="str">
        <f t="shared" si="954"/>
        <v>MISSING</v>
      </c>
      <c r="BL500" s="109" t="str">
        <f t="shared" si="955"/>
        <v>MISSING</v>
      </c>
      <c r="BM500" s="109" t="str">
        <f t="shared" si="956"/>
        <v>MISSING</v>
      </c>
      <c r="BN500" s="110" t="str">
        <f t="shared" si="957"/>
        <v>ERROR</v>
      </c>
      <c r="BO500" s="111" t="str">
        <f t="shared" si="958"/>
        <v>ERROR</v>
      </c>
      <c r="BP500" s="111" t="str">
        <f t="shared" si="959"/>
        <v>ERROR</v>
      </c>
      <c r="BQ500" s="111" t="str">
        <f t="shared" si="960"/>
        <v>ERROR</v>
      </c>
      <c r="BR500" s="109" t="str">
        <f t="shared" si="961"/>
        <v>ERROR</v>
      </c>
      <c r="BS500" s="110" t="str">
        <f t="shared" si="962"/>
        <v>ERROR</v>
      </c>
      <c r="BT500" s="109" t="str">
        <f t="shared" si="905"/>
        <v>ERROR</v>
      </c>
      <c r="BU500" s="109" t="str">
        <f t="shared" si="906"/>
        <v>ERROR</v>
      </c>
      <c r="BV500" s="109" t="str">
        <f t="shared" si="907"/>
        <v>ERROR</v>
      </c>
      <c r="BW500" s="109" t="str">
        <f t="shared" si="908"/>
        <v>ERROR</v>
      </c>
      <c r="BX500" s="110" t="str">
        <f t="shared" si="963"/>
        <v>ERROR</v>
      </c>
      <c r="BY500" s="110" t="str">
        <f t="shared" si="951"/>
        <v/>
      </c>
      <c r="BZ500" s="117" t="str">
        <f t="shared" si="909"/>
        <v>OK</v>
      </c>
      <c r="CA500" s="104" t="str">
        <f t="shared" si="964"/>
        <v/>
      </c>
      <c r="CB500" s="104" t="str">
        <f t="shared" si="965"/>
        <v/>
      </c>
      <c r="CC500" s="104" t="str">
        <f t="shared" si="966"/>
        <v/>
      </c>
      <c r="CD500" s="109" t="str">
        <f t="shared" si="910"/>
        <v>FAILED CHECKS</v>
      </c>
      <c r="CE500" s="22"/>
      <c r="CF500" s="116" t="str">
        <f t="shared" si="967"/>
        <v>ERROR</v>
      </c>
      <c r="CG500" s="116" t="str">
        <f t="shared" si="968"/>
        <v>-</v>
      </c>
      <c r="CH500" s="116" t="str">
        <f t="shared" si="969"/>
        <v>-</v>
      </c>
      <c r="CI500" s="116" t="str">
        <f t="shared" si="970"/>
        <v>-</v>
      </c>
      <c r="CJ500" s="116">
        <f t="shared" si="911"/>
        <v>0</v>
      </c>
      <c r="CK500" s="116">
        <f t="shared" si="912"/>
        <v>0</v>
      </c>
      <c r="CL500" s="116">
        <f t="shared" si="913"/>
        <v>0</v>
      </c>
      <c r="CM500" s="116">
        <f t="shared" si="914"/>
        <v>0</v>
      </c>
      <c r="CN500" s="116">
        <f t="shared" si="915"/>
        <v>0</v>
      </c>
      <c r="CO500" s="116">
        <f t="shared" si="916"/>
        <v>0</v>
      </c>
      <c r="CP500" s="116">
        <f t="shared" si="917"/>
        <v>0</v>
      </c>
      <c r="CQ500" s="116">
        <f t="shared" si="918"/>
        <v>0</v>
      </c>
      <c r="CR500" s="116">
        <f t="shared" si="919"/>
        <v>0</v>
      </c>
      <c r="CS500" s="116">
        <f t="shared" si="920"/>
        <v>0</v>
      </c>
      <c r="CT500" s="116">
        <f t="shared" si="921"/>
        <v>0</v>
      </c>
      <c r="CU500" s="116">
        <f t="shared" si="922"/>
        <v>0</v>
      </c>
      <c r="CV500" s="116">
        <f t="shared" si="923"/>
        <v>0</v>
      </c>
      <c r="CW500" s="116">
        <f t="shared" si="924"/>
        <v>0</v>
      </c>
      <c r="CX500" s="116">
        <f t="shared" si="925"/>
        <v>0</v>
      </c>
      <c r="CY500" s="116">
        <f t="shared" si="926"/>
        <v>0</v>
      </c>
      <c r="CZ500" s="116">
        <f t="shared" si="927"/>
        <v>0</v>
      </c>
      <c r="DA500" s="116">
        <f t="shared" si="928"/>
        <v>0</v>
      </c>
      <c r="DB500" s="116">
        <f t="shared" si="929"/>
        <v>0</v>
      </c>
      <c r="DC500" s="116">
        <f t="shared" si="930"/>
        <v>0</v>
      </c>
      <c r="DD500" s="116">
        <f t="shared" si="931"/>
        <v>0</v>
      </c>
      <c r="DE500" s="116">
        <f t="shared" si="932"/>
        <v>0</v>
      </c>
      <c r="DF500" s="116">
        <f t="shared" si="933"/>
        <v>0</v>
      </c>
      <c r="DG500" s="116">
        <f t="shared" si="934"/>
        <v>0</v>
      </c>
      <c r="DH500" s="116">
        <f t="shared" si="935"/>
        <v>0</v>
      </c>
      <c r="DI500" s="116">
        <f t="shared" si="936"/>
        <v>0</v>
      </c>
      <c r="DJ500" s="116">
        <f t="shared" si="937"/>
        <v>0</v>
      </c>
      <c r="DK500" s="116">
        <f t="shared" si="938"/>
        <v>0</v>
      </c>
      <c r="DL500" s="116">
        <f t="shared" si="939"/>
        <v>0</v>
      </c>
      <c r="DM500" s="116">
        <f t="shared" si="940"/>
        <v>0</v>
      </c>
      <c r="DN500" s="116">
        <f t="shared" si="941"/>
        <v>0</v>
      </c>
      <c r="DO500" s="116">
        <f t="shared" si="942"/>
        <v>0</v>
      </c>
      <c r="DP500" s="116">
        <f t="shared" si="943"/>
        <v>0</v>
      </c>
      <c r="DQ500" s="116">
        <f t="shared" si="944"/>
        <v>0</v>
      </c>
      <c r="DR500" s="116">
        <f t="shared" si="945"/>
        <v>0</v>
      </c>
      <c r="DS500" s="116">
        <f t="shared" si="946"/>
        <v>0</v>
      </c>
      <c r="DT500" s="116">
        <f t="shared" si="952"/>
        <v>0</v>
      </c>
      <c r="DU500" s="116">
        <f t="shared" si="947"/>
        <v>0</v>
      </c>
      <c r="DV500" s="116">
        <f t="shared" si="971"/>
        <v>0</v>
      </c>
      <c r="DW500" s="116">
        <f t="shared" si="972"/>
        <v>0</v>
      </c>
      <c r="DX500" s="114" t="b">
        <f t="shared" si="861"/>
        <v>0</v>
      </c>
      <c r="DY500" s="116" t="str">
        <f t="shared" si="948"/>
        <v>FAILED CHECKS</v>
      </c>
      <c r="DZ500" s="2"/>
      <c r="EA500" s="105" t="str">
        <f t="shared" si="862"/>
        <v/>
      </c>
      <c r="EB500" s="2"/>
      <c r="EC500" s="105" t="str">
        <f t="shared" si="863"/>
        <v/>
      </c>
      <c r="ED500" s="2"/>
      <c r="EE500" s="105" t="str">
        <f t="shared" si="864"/>
        <v/>
      </c>
      <c r="EF500" s="2"/>
      <c r="EG500" s="6">
        <f t="shared" si="950"/>
        <v>490</v>
      </c>
      <c r="EH500" s="2"/>
      <c r="EI500" s="29" t="str">
        <f>IF(ISBLANK('IP Rules'!P500),"",'IP Rules'!P500)</f>
        <v/>
      </c>
      <c r="EJ500" s="2"/>
      <c r="EK500" s="29" t="str">
        <f>IF(ISBLANK('IP Rules'!R500),"",'IP Rules'!R500)</f>
        <v/>
      </c>
      <c r="EL500" s="2"/>
      <c r="EM500" s="29" t="str">
        <f>IF(ISBLANK('IP Rules'!T500),"",'IP Rules'!T500)</f>
        <v/>
      </c>
      <c r="EN500" s="2"/>
      <c r="EO500" s="7" t="str">
        <f t="shared" si="855"/>
        <v>NO</v>
      </c>
      <c r="EP500" s="7" t="str">
        <f t="shared" si="856"/>
        <v>NO</v>
      </c>
      <c r="EQ500" s="7" t="str">
        <f t="shared" si="857"/>
        <v/>
      </c>
      <c r="ER500" s="7" t="str">
        <f t="shared" si="858"/>
        <v/>
      </c>
      <c r="ES500" s="7" t="str">
        <f>IF(AND(ISNUMBER('IP Rules'!R500),'IP Rules'!R500&gt;=0,'IP Rules'!R500&lt;=65535),"GOOD","BAD")</f>
        <v>BAD</v>
      </c>
      <c r="ET500" s="7" t="str">
        <f>IF(OR(AND(ISNUMBER('IP Rules'!T500),'IP Rules'!T500&gt;=1,'IP Rules'!T500&lt;=65535,'IP Rules'!R500&lt;'IP Rules'!T500),'IP Rules'!T500=""),"GOOD","BAD")</f>
        <v>GOOD</v>
      </c>
      <c r="EU500" s="9" t="str">
        <f t="shared" si="859"/>
        <v/>
      </c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</row>
    <row r="501" spans="1:211" ht="15.75" thickBot="1">
      <c r="A501" s="2"/>
      <c r="B501" s="6">
        <f t="shared" si="949"/>
        <v>491</v>
      </c>
      <c r="C501" s="2"/>
      <c r="D501" s="48" t="str">
        <f>IF(ISBLANK('IP Rules'!H501),"",'IP Rules'!H501)</f>
        <v/>
      </c>
      <c r="E501" s="52" t="str">
        <f t="shared" si="865"/>
        <v/>
      </c>
      <c r="F501" s="52" t="str">
        <f t="shared" si="866"/>
        <v/>
      </c>
      <c r="G501" s="52" t="str">
        <f t="shared" si="867"/>
        <v/>
      </c>
      <c r="H501" s="52" t="str">
        <f t="shared" si="868"/>
        <v/>
      </c>
      <c r="I501" s="52" t="str">
        <f t="shared" si="869"/>
        <v/>
      </c>
      <c r="J501" s="52" t="str">
        <f t="shared" si="870"/>
        <v/>
      </c>
      <c r="K501" s="52" t="str">
        <f t="shared" si="871"/>
        <v/>
      </c>
      <c r="L501" s="52" t="str">
        <f t="shared" si="872"/>
        <v/>
      </c>
      <c r="M501" s="2"/>
      <c r="N501" s="52" t="str">
        <f t="shared" si="873"/>
        <v/>
      </c>
      <c r="O501" s="2"/>
      <c r="P501" s="103" t="str">
        <f>IF(UPPER('IP Rules'!H501)="ANY","",IF(LEN(TRIM('IP Rules'!J501))=0,"",'IP Rules'!J501))</f>
        <v/>
      </c>
      <c r="Q501" s="7" t="str">
        <f t="shared" si="874"/>
        <v/>
      </c>
      <c r="R501" s="109" t="str">
        <f t="shared" si="875"/>
        <v>MISSING</v>
      </c>
      <c r="S501" s="109" t="str">
        <f t="shared" si="876"/>
        <v>MISSING</v>
      </c>
      <c r="T501" s="109" t="str">
        <f t="shared" si="877"/>
        <v>MISSING</v>
      </c>
      <c r="U501" s="110" t="str">
        <f t="shared" si="878"/>
        <v>ERROR</v>
      </c>
      <c r="V501" s="111" t="str">
        <f t="shared" si="879"/>
        <v>ERROR</v>
      </c>
      <c r="W501" s="111" t="str">
        <f t="shared" si="880"/>
        <v>ERROR</v>
      </c>
      <c r="X501" s="111" t="str">
        <f t="shared" si="881"/>
        <v>ERROR</v>
      </c>
      <c r="Y501" s="109" t="str">
        <f t="shared" si="882"/>
        <v>ERROR</v>
      </c>
      <c r="Z501" s="110" t="str">
        <f t="shared" si="883"/>
        <v>ERROR</v>
      </c>
      <c r="AA501" s="109" t="str">
        <f t="shared" si="884"/>
        <v>ERROR</v>
      </c>
      <c r="AB501" s="109" t="str">
        <f t="shared" si="885"/>
        <v>ERROR</v>
      </c>
      <c r="AC501" s="109" t="str">
        <f t="shared" si="886"/>
        <v>ERROR</v>
      </c>
      <c r="AD501" s="109" t="str">
        <f t="shared" si="887"/>
        <v>ERROR</v>
      </c>
      <c r="AE501" s="110" t="str">
        <f t="shared" si="888"/>
        <v>ERROR</v>
      </c>
      <c r="AF501" s="7" t="str">
        <f t="shared" si="889"/>
        <v/>
      </c>
      <c r="AG501" s="104" t="str">
        <f t="shared" si="890"/>
        <v/>
      </c>
      <c r="AH501" s="104" t="str">
        <f t="shared" si="891"/>
        <v/>
      </c>
      <c r="AI501" s="104" t="str">
        <f t="shared" si="892"/>
        <v/>
      </c>
      <c r="AJ501" s="114" t="str">
        <f>IF(AND(Q501&lt;&gt;"ERROR",UPPER('IP Rules'!D501)="GLOBAL",UPPER(N501)="ANY"),"All_IPs","")</f>
        <v/>
      </c>
      <c r="AK501" s="114" t="str">
        <f>IF(AND(Q501&lt;&gt;"ERROR",UPPER('IP Rules'!D501)="NATIONAL",UPPER(N501)="ANY"),"GRP_ALL_CNSP_SUBNETS","")</f>
        <v/>
      </c>
      <c r="AL501" s="104" t="str">
        <f>IF(LEN(TRIM(D501))=0,"",IF(AND(Q501&lt;&gt;"ERROR",UPPER('IP Rules'!H501)&lt;&gt;"ANY"),AI501&amp;N501&amp;"_"&amp;AG501,""))</f>
        <v/>
      </c>
      <c r="AM501" s="109" t="str">
        <f t="shared" si="893"/>
        <v>FAILED CHECKS</v>
      </c>
      <c r="AN501" s="2"/>
      <c r="AO501" s="62" t="str">
        <f t="shared" si="860"/>
        <v/>
      </c>
      <c r="AP501" s="26"/>
      <c r="AQ501" s="62" t="str">
        <f t="shared" si="894"/>
        <v/>
      </c>
      <c r="AR501" s="26"/>
      <c r="AS501" s="6">
        <f>'IP Rules'!F501</f>
        <v>0</v>
      </c>
      <c r="AT501" s="2"/>
      <c r="AU501" s="6">
        <f t="shared" si="895"/>
        <v>491</v>
      </c>
      <c r="AV501" s="2"/>
      <c r="AW501" s="46" t="str">
        <f>IF(ISBLANK('IP Rules'!L501),"",'IP Rules'!L501)</f>
        <v/>
      </c>
      <c r="AX501" s="2"/>
      <c r="AY501" s="52" t="str">
        <f t="shared" si="896"/>
        <v/>
      </c>
      <c r="AZ501" s="52" t="str">
        <f t="shared" si="897"/>
        <v/>
      </c>
      <c r="BA501" s="52" t="str">
        <f t="shared" si="898"/>
        <v/>
      </c>
      <c r="BB501" s="52" t="str">
        <f t="shared" si="899"/>
        <v/>
      </c>
      <c r="BC501" s="52" t="str">
        <f t="shared" si="900"/>
        <v/>
      </c>
      <c r="BD501" s="52" t="str">
        <f t="shared" si="901"/>
        <v/>
      </c>
      <c r="BE501" s="52" t="str">
        <f t="shared" si="902"/>
        <v/>
      </c>
      <c r="BF501" s="52" t="str">
        <f t="shared" si="903"/>
        <v/>
      </c>
      <c r="BG501" s="52" t="str">
        <f t="shared" si="904"/>
        <v/>
      </c>
      <c r="BH501" s="2"/>
      <c r="BI501" s="103" t="str">
        <f>IF(ISBLANK('IP Rules'!N501),"",'IP Rules'!N501)</f>
        <v/>
      </c>
      <c r="BJ501" s="110" t="str">
        <f t="shared" si="953"/>
        <v/>
      </c>
      <c r="BK501" s="109" t="str">
        <f t="shared" si="954"/>
        <v>MISSING</v>
      </c>
      <c r="BL501" s="109" t="str">
        <f t="shared" si="955"/>
        <v>MISSING</v>
      </c>
      <c r="BM501" s="109" t="str">
        <f t="shared" si="956"/>
        <v>MISSING</v>
      </c>
      <c r="BN501" s="110" t="str">
        <f t="shared" si="957"/>
        <v>ERROR</v>
      </c>
      <c r="BO501" s="111" t="str">
        <f t="shared" si="958"/>
        <v>ERROR</v>
      </c>
      <c r="BP501" s="111" t="str">
        <f t="shared" si="959"/>
        <v>ERROR</v>
      </c>
      <c r="BQ501" s="111" t="str">
        <f t="shared" si="960"/>
        <v>ERROR</v>
      </c>
      <c r="BR501" s="109" t="str">
        <f t="shared" si="961"/>
        <v>ERROR</v>
      </c>
      <c r="BS501" s="110" t="str">
        <f t="shared" si="962"/>
        <v>ERROR</v>
      </c>
      <c r="BT501" s="109" t="str">
        <f t="shared" si="905"/>
        <v>ERROR</v>
      </c>
      <c r="BU501" s="109" t="str">
        <f t="shared" si="906"/>
        <v>ERROR</v>
      </c>
      <c r="BV501" s="109" t="str">
        <f t="shared" si="907"/>
        <v>ERROR</v>
      </c>
      <c r="BW501" s="109" t="str">
        <f t="shared" si="908"/>
        <v>ERROR</v>
      </c>
      <c r="BX501" s="110" t="str">
        <f t="shared" si="963"/>
        <v>ERROR</v>
      </c>
      <c r="BY501" s="110" t="str">
        <f t="shared" si="951"/>
        <v/>
      </c>
      <c r="BZ501" s="117" t="str">
        <f t="shared" si="909"/>
        <v>OK</v>
      </c>
      <c r="CA501" s="104" t="str">
        <f t="shared" si="964"/>
        <v/>
      </c>
      <c r="CB501" s="104" t="str">
        <f t="shared" si="965"/>
        <v/>
      </c>
      <c r="CC501" s="104" t="str">
        <f t="shared" si="966"/>
        <v/>
      </c>
      <c r="CD501" s="109" t="str">
        <f t="shared" si="910"/>
        <v>FAILED CHECKS</v>
      </c>
      <c r="CE501" s="22"/>
      <c r="CF501" s="116" t="str">
        <f t="shared" si="967"/>
        <v>ERROR</v>
      </c>
      <c r="CG501" s="116" t="str">
        <f t="shared" si="968"/>
        <v>-</v>
      </c>
      <c r="CH501" s="116" t="str">
        <f t="shared" si="969"/>
        <v>-</v>
      </c>
      <c r="CI501" s="116" t="str">
        <f t="shared" si="970"/>
        <v>-</v>
      </c>
      <c r="CJ501" s="116">
        <f t="shared" si="911"/>
        <v>0</v>
      </c>
      <c r="CK501" s="116">
        <f t="shared" si="912"/>
        <v>0</v>
      </c>
      <c r="CL501" s="116">
        <f t="shared" si="913"/>
        <v>0</v>
      </c>
      <c r="CM501" s="116">
        <f t="shared" si="914"/>
        <v>0</v>
      </c>
      <c r="CN501" s="116">
        <f t="shared" si="915"/>
        <v>0</v>
      </c>
      <c r="CO501" s="116">
        <f t="shared" si="916"/>
        <v>0</v>
      </c>
      <c r="CP501" s="116">
        <f t="shared" si="917"/>
        <v>0</v>
      </c>
      <c r="CQ501" s="116">
        <f t="shared" si="918"/>
        <v>0</v>
      </c>
      <c r="CR501" s="116">
        <f t="shared" si="919"/>
        <v>0</v>
      </c>
      <c r="CS501" s="116">
        <f t="shared" si="920"/>
        <v>0</v>
      </c>
      <c r="CT501" s="116">
        <f t="shared" si="921"/>
        <v>0</v>
      </c>
      <c r="CU501" s="116">
        <f t="shared" si="922"/>
        <v>0</v>
      </c>
      <c r="CV501" s="116">
        <f t="shared" si="923"/>
        <v>0</v>
      </c>
      <c r="CW501" s="116">
        <f t="shared" si="924"/>
        <v>0</v>
      </c>
      <c r="CX501" s="116">
        <f t="shared" si="925"/>
        <v>0</v>
      </c>
      <c r="CY501" s="116">
        <f t="shared" si="926"/>
        <v>0</v>
      </c>
      <c r="CZ501" s="116">
        <f t="shared" si="927"/>
        <v>0</v>
      </c>
      <c r="DA501" s="116">
        <f t="shared" si="928"/>
        <v>0</v>
      </c>
      <c r="DB501" s="116">
        <f t="shared" si="929"/>
        <v>0</v>
      </c>
      <c r="DC501" s="116">
        <f t="shared" si="930"/>
        <v>0</v>
      </c>
      <c r="DD501" s="116">
        <f t="shared" si="931"/>
        <v>0</v>
      </c>
      <c r="DE501" s="116">
        <f t="shared" si="932"/>
        <v>0</v>
      </c>
      <c r="DF501" s="116">
        <f t="shared" si="933"/>
        <v>0</v>
      </c>
      <c r="DG501" s="116">
        <f t="shared" si="934"/>
        <v>0</v>
      </c>
      <c r="DH501" s="116">
        <f t="shared" si="935"/>
        <v>0</v>
      </c>
      <c r="DI501" s="116">
        <f t="shared" si="936"/>
        <v>0</v>
      </c>
      <c r="DJ501" s="116">
        <f t="shared" si="937"/>
        <v>0</v>
      </c>
      <c r="DK501" s="116">
        <f t="shared" si="938"/>
        <v>0</v>
      </c>
      <c r="DL501" s="116">
        <f t="shared" si="939"/>
        <v>0</v>
      </c>
      <c r="DM501" s="116">
        <f t="shared" si="940"/>
        <v>0</v>
      </c>
      <c r="DN501" s="116">
        <f t="shared" si="941"/>
        <v>0</v>
      </c>
      <c r="DO501" s="116">
        <f t="shared" si="942"/>
        <v>0</v>
      </c>
      <c r="DP501" s="116">
        <f t="shared" si="943"/>
        <v>0</v>
      </c>
      <c r="DQ501" s="116">
        <f t="shared" si="944"/>
        <v>0</v>
      </c>
      <c r="DR501" s="116">
        <f t="shared" si="945"/>
        <v>0</v>
      </c>
      <c r="DS501" s="116">
        <f t="shared" si="946"/>
        <v>0</v>
      </c>
      <c r="DT501" s="116">
        <f t="shared" si="952"/>
        <v>0</v>
      </c>
      <c r="DU501" s="116">
        <f t="shared" si="947"/>
        <v>0</v>
      </c>
      <c r="DV501" s="116">
        <f t="shared" si="971"/>
        <v>0</v>
      </c>
      <c r="DW501" s="116">
        <f t="shared" si="972"/>
        <v>0</v>
      </c>
      <c r="DX501" s="114" t="b">
        <f t="shared" si="861"/>
        <v>0</v>
      </c>
      <c r="DY501" s="116" t="str">
        <f t="shared" si="948"/>
        <v>FAILED CHECKS</v>
      </c>
      <c r="DZ501" s="2"/>
      <c r="EA501" s="105" t="str">
        <f t="shared" si="862"/>
        <v/>
      </c>
      <c r="EB501" s="2"/>
      <c r="EC501" s="105" t="str">
        <f t="shared" si="863"/>
        <v/>
      </c>
      <c r="ED501" s="2"/>
      <c r="EE501" s="105" t="str">
        <f t="shared" si="864"/>
        <v/>
      </c>
      <c r="EF501" s="2"/>
      <c r="EG501" s="6">
        <f t="shared" si="950"/>
        <v>491</v>
      </c>
      <c r="EH501" s="2"/>
      <c r="EI501" s="29" t="str">
        <f>IF(ISBLANK('IP Rules'!P501),"",'IP Rules'!P501)</f>
        <v/>
      </c>
      <c r="EJ501" s="2"/>
      <c r="EK501" s="29" t="str">
        <f>IF(ISBLANK('IP Rules'!R501),"",'IP Rules'!R501)</f>
        <v/>
      </c>
      <c r="EL501" s="2"/>
      <c r="EM501" s="29" t="str">
        <f>IF(ISBLANK('IP Rules'!T501),"",'IP Rules'!T501)</f>
        <v/>
      </c>
      <c r="EN501" s="2"/>
      <c r="EO501" s="7" t="str">
        <f t="shared" si="855"/>
        <v>NO</v>
      </c>
      <c r="EP501" s="7" t="str">
        <f t="shared" si="856"/>
        <v>NO</v>
      </c>
      <c r="EQ501" s="7" t="str">
        <f t="shared" si="857"/>
        <v/>
      </c>
      <c r="ER501" s="7" t="str">
        <f t="shared" si="858"/>
        <v/>
      </c>
      <c r="ES501" s="7" t="str">
        <f>IF(AND(ISNUMBER('IP Rules'!R501),'IP Rules'!R501&gt;=0,'IP Rules'!R501&lt;=65535),"GOOD","BAD")</f>
        <v>BAD</v>
      </c>
      <c r="ET501" s="7" t="str">
        <f>IF(OR(AND(ISNUMBER('IP Rules'!T501),'IP Rules'!T501&gt;=1,'IP Rules'!T501&lt;=65535,'IP Rules'!R501&lt;'IP Rules'!T501),'IP Rules'!T501=""),"GOOD","BAD")</f>
        <v>GOOD</v>
      </c>
      <c r="EU501" s="9" t="str">
        <f t="shared" si="859"/>
        <v/>
      </c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</row>
    <row r="502" spans="1:211" ht="15.75" thickBot="1">
      <c r="A502" s="2"/>
      <c r="B502" s="6">
        <f t="shared" si="949"/>
        <v>492</v>
      </c>
      <c r="C502" s="2"/>
      <c r="D502" s="48" t="str">
        <f>IF(ISBLANK('IP Rules'!H502),"",'IP Rules'!H502)</f>
        <v/>
      </c>
      <c r="E502" s="52" t="str">
        <f t="shared" si="865"/>
        <v/>
      </c>
      <c r="F502" s="52" t="str">
        <f t="shared" si="866"/>
        <v/>
      </c>
      <c r="G502" s="52" t="str">
        <f t="shared" si="867"/>
        <v/>
      </c>
      <c r="H502" s="52" t="str">
        <f t="shared" si="868"/>
        <v/>
      </c>
      <c r="I502" s="52" t="str">
        <f t="shared" si="869"/>
        <v/>
      </c>
      <c r="J502" s="52" t="str">
        <f t="shared" si="870"/>
        <v/>
      </c>
      <c r="K502" s="52" t="str">
        <f t="shared" si="871"/>
        <v/>
      </c>
      <c r="L502" s="52" t="str">
        <f t="shared" si="872"/>
        <v/>
      </c>
      <c r="M502" s="2"/>
      <c r="N502" s="52" t="str">
        <f t="shared" si="873"/>
        <v/>
      </c>
      <c r="O502" s="2"/>
      <c r="P502" s="103" t="str">
        <f>IF(UPPER('IP Rules'!H502)="ANY","",IF(LEN(TRIM('IP Rules'!J502))=0,"",'IP Rules'!J502))</f>
        <v/>
      </c>
      <c r="Q502" s="7" t="str">
        <f t="shared" si="874"/>
        <v/>
      </c>
      <c r="R502" s="109" t="str">
        <f t="shared" si="875"/>
        <v>MISSING</v>
      </c>
      <c r="S502" s="109" t="str">
        <f t="shared" si="876"/>
        <v>MISSING</v>
      </c>
      <c r="T502" s="109" t="str">
        <f t="shared" si="877"/>
        <v>MISSING</v>
      </c>
      <c r="U502" s="110" t="str">
        <f t="shared" si="878"/>
        <v>ERROR</v>
      </c>
      <c r="V502" s="111" t="str">
        <f t="shared" si="879"/>
        <v>ERROR</v>
      </c>
      <c r="W502" s="111" t="str">
        <f t="shared" si="880"/>
        <v>ERROR</v>
      </c>
      <c r="X502" s="111" t="str">
        <f t="shared" si="881"/>
        <v>ERROR</v>
      </c>
      <c r="Y502" s="109" t="str">
        <f t="shared" si="882"/>
        <v>ERROR</v>
      </c>
      <c r="Z502" s="110" t="str">
        <f t="shared" si="883"/>
        <v>ERROR</v>
      </c>
      <c r="AA502" s="109" t="str">
        <f t="shared" si="884"/>
        <v>ERROR</v>
      </c>
      <c r="AB502" s="109" t="str">
        <f t="shared" si="885"/>
        <v>ERROR</v>
      </c>
      <c r="AC502" s="109" t="str">
        <f t="shared" si="886"/>
        <v>ERROR</v>
      </c>
      <c r="AD502" s="109" t="str">
        <f t="shared" si="887"/>
        <v>ERROR</v>
      </c>
      <c r="AE502" s="110" t="str">
        <f t="shared" si="888"/>
        <v>ERROR</v>
      </c>
      <c r="AF502" s="7" t="str">
        <f t="shared" si="889"/>
        <v/>
      </c>
      <c r="AG502" s="104" t="str">
        <f t="shared" si="890"/>
        <v/>
      </c>
      <c r="AH502" s="104" t="str">
        <f t="shared" si="891"/>
        <v/>
      </c>
      <c r="AI502" s="104" t="str">
        <f t="shared" si="892"/>
        <v/>
      </c>
      <c r="AJ502" s="114" t="str">
        <f>IF(AND(Q502&lt;&gt;"ERROR",UPPER('IP Rules'!D502)="GLOBAL",UPPER(N502)="ANY"),"All_IPs","")</f>
        <v/>
      </c>
      <c r="AK502" s="114" t="str">
        <f>IF(AND(Q502&lt;&gt;"ERROR",UPPER('IP Rules'!D502)="NATIONAL",UPPER(N502)="ANY"),"GRP_ALL_CNSP_SUBNETS","")</f>
        <v/>
      </c>
      <c r="AL502" s="104" t="str">
        <f>IF(LEN(TRIM(D502))=0,"",IF(AND(Q502&lt;&gt;"ERROR",UPPER('IP Rules'!H502)&lt;&gt;"ANY"),AI502&amp;N502&amp;"_"&amp;AG502,""))</f>
        <v/>
      </c>
      <c r="AM502" s="109" t="str">
        <f t="shared" si="893"/>
        <v>FAILED CHECKS</v>
      </c>
      <c r="AN502" s="2"/>
      <c r="AO502" s="62" t="str">
        <f t="shared" si="860"/>
        <v/>
      </c>
      <c r="AP502" s="26"/>
      <c r="AQ502" s="62" t="str">
        <f t="shared" si="894"/>
        <v/>
      </c>
      <c r="AR502" s="26"/>
      <c r="AS502" s="6">
        <f>'IP Rules'!F502</f>
        <v>0</v>
      </c>
      <c r="AT502" s="2"/>
      <c r="AU502" s="6">
        <f t="shared" si="895"/>
        <v>492</v>
      </c>
      <c r="AV502" s="2"/>
      <c r="AW502" s="46" t="str">
        <f>IF(ISBLANK('IP Rules'!L502),"",'IP Rules'!L502)</f>
        <v/>
      </c>
      <c r="AX502" s="2"/>
      <c r="AY502" s="52" t="str">
        <f t="shared" si="896"/>
        <v/>
      </c>
      <c r="AZ502" s="52" t="str">
        <f t="shared" si="897"/>
        <v/>
      </c>
      <c r="BA502" s="52" t="str">
        <f t="shared" si="898"/>
        <v/>
      </c>
      <c r="BB502" s="52" t="str">
        <f t="shared" si="899"/>
        <v/>
      </c>
      <c r="BC502" s="52" t="str">
        <f t="shared" si="900"/>
        <v/>
      </c>
      <c r="BD502" s="52" t="str">
        <f t="shared" si="901"/>
        <v/>
      </c>
      <c r="BE502" s="52" t="str">
        <f t="shared" si="902"/>
        <v/>
      </c>
      <c r="BF502" s="52" t="str">
        <f t="shared" si="903"/>
        <v/>
      </c>
      <c r="BG502" s="52" t="str">
        <f t="shared" si="904"/>
        <v/>
      </c>
      <c r="BH502" s="2"/>
      <c r="BI502" s="103" t="str">
        <f>IF(ISBLANK('IP Rules'!N502),"",'IP Rules'!N502)</f>
        <v/>
      </c>
      <c r="BJ502" s="110" t="str">
        <f t="shared" si="953"/>
        <v/>
      </c>
      <c r="BK502" s="109" t="str">
        <f t="shared" si="954"/>
        <v>MISSING</v>
      </c>
      <c r="BL502" s="109" t="str">
        <f t="shared" si="955"/>
        <v>MISSING</v>
      </c>
      <c r="BM502" s="109" t="str">
        <f t="shared" si="956"/>
        <v>MISSING</v>
      </c>
      <c r="BN502" s="110" t="str">
        <f t="shared" si="957"/>
        <v>ERROR</v>
      </c>
      <c r="BO502" s="111" t="str">
        <f t="shared" si="958"/>
        <v>ERROR</v>
      </c>
      <c r="BP502" s="111" t="str">
        <f t="shared" si="959"/>
        <v>ERROR</v>
      </c>
      <c r="BQ502" s="111" t="str">
        <f t="shared" si="960"/>
        <v>ERROR</v>
      </c>
      <c r="BR502" s="109" t="str">
        <f t="shared" si="961"/>
        <v>ERROR</v>
      </c>
      <c r="BS502" s="110" t="str">
        <f t="shared" si="962"/>
        <v>ERROR</v>
      </c>
      <c r="BT502" s="109" t="str">
        <f t="shared" si="905"/>
        <v>ERROR</v>
      </c>
      <c r="BU502" s="109" t="str">
        <f t="shared" si="906"/>
        <v>ERROR</v>
      </c>
      <c r="BV502" s="109" t="str">
        <f t="shared" si="907"/>
        <v>ERROR</v>
      </c>
      <c r="BW502" s="109" t="str">
        <f t="shared" si="908"/>
        <v>ERROR</v>
      </c>
      <c r="BX502" s="110" t="str">
        <f t="shared" si="963"/>
        <v>ERROR</v>
      </c>
      <c r="BY502" s="110" t="str">
        <f t="shared" si="951"/>
        <v/>
      </c>
      <c r="BZ502" s="117" t="str">
        <f t="shared" si="909"/>
        <v>OK</v>
      </c>
      <c r="CA502" s="104" t="str">
        <f t="shared" si="964"/>
        <v/>
      </c>
      <c r="CB502" s="104" t="str">
        <f t="shared" si="965"/>
        <v/>
      </c>
      <c r="CC502" s="104" t="str">
        <f t="shared" si="966"/>
        <v/>
      </c>
      <c r="CD502" s="109" t="str">
        <f t="shared" si="910"/>
        <v>FAILED CHECKS</v>
      </c>
      <c r="CE502" s="22"/>
      <c r="CF502" s="116" t="str">
        <f t="shared" si="967"/>
        <v>ERROR</v>
      </c>
      <c r="CG502" s="116" t="str">
        <f t="shared" si="968"/>
        <v>-</v>
      </c>
      <c r="CH502" s="116" t="str">
        <f t="shared" si="969"/>
        <v>-</v>
      </c>
      <c r="CI502" s="116" t="str">
        <f t="shared" si="970"/>
        <v>-</v>
      </c>
      <c r="CJ502" s="116">
        <f t="shared" si="911"/>
        <v>0</v>
      </c>
      <c r="CK502" s="116">
        <f t="shared" si="912"/>
        <v>0</v>
      </c>
      <c r="CL502" s="116">
        <f t="shared" si="913"/>
        <v>0</v>
      </c>
      <c r="CM502" s="116">
        <f t="shared" si="914"/>
        <v>0</v>
      </c>
      <c r="CN502" s="116">
        <f t="shared" si="915"/>
        <v>0</v>
      </c>
      <c r="CO502" s="116">
        <f t="shared" si="916"/>
        <v>0</v>
      </c>
      <c r="CP502" s="116">
        <f t="shared" si="917"/>
        <v>0</v>
      </c>
      <c r="CQ502" s="116">
        <f t="shared" si="918"/>
        <v>0</v>
      </c>
      <c r="CR502" s="116">
        <f t="shared" si="919"/>
        <v>0</v>
      </c>
      <c r="CS502" s="116">
        <f t="shared" si="920"/>
        <v>0</v>
      </c>
      <c r="CT502" s="116">
        <f t="shared" si="921"/>
        <v>0</v>
      </c>
      <c r="CU502" s="116">
        <f t="shared" si="922"/>
        <v>0</v>
      </c>
      <c r="CV502" s="116">
        <f t="shared" si="923"/>
        <v>0</v>
      </c>
      <c r="CW502" s="116">
        <f t="shared" si="924"/>
        <v>0</v>
      </c>
      <c r="CX502" s="116">
        <f t="shared" si="925"/>
        <v>0</v>
      </c>
      <c r="CY502" s="116">
        <f t="shared" si="926"/>
        <v>0</v>
      </c>
      <c r="CZ502" s="116">
        <f t="shared" si="927"/>
        <v>0</v>
      </c>
      <c r="DA502" s="116">
        <f t="shared" si="928"/>
        <v>0</v>
      </c>
      <c r="DB502" s="116">
        <f t="shared" si="929"/>
        <v>0</v>
      </c>
      <c r="DC502" s="116">
        <f t="shared" si="930"/>
        <v>0</v>
      </c>
      <c r="DD502" s="116">
        <f t="shared" si="931"/>
        <v>0</v>
      </c>
      <c r="DE502" s="116">
        <f t="shared" si="932"/>
        <v>0</v>
      </c>
      <c r="DF502" s="116">
        <f t="shared" si="933"/>
        <v>0</v>
      </c>
      <c r="DG502" s="116">
        <f t="shared" si="934"/>
        <v>0</v>
      </c>
      <c r="DH502" s="116">
        <f t="shared" si="935"/>
        <v>0</v>
      </c>
      <c r="DI502" s="116">
        <f t="shared" si="936"/>
        <v>0</v>
      </c>
      <c r="DJ502" s="116">
        <f t="shared" si="937"/>
        <v>0</v>
      </c>
      <c r="DK502" s="116">
        <f t="shared" si="938"/>
        <v>0</v>
      </c>
      <c r="DL502" s="116">
        <f t="shared" si="939"/>
        <v>0</v>
      </c>
      <c r="DM502" s="116">
        <f t="shared" si="940"/>
        <v>0</v>
      </c>
      <c r="DN502" s="116">
        <f t="shared" si="941"/>
        <v>0</v>
      </c>
      <c r="DO502" s="116">
        <f t="shared" si="942"/>
        <v>0</v>
      </c>
      <c r="DP502" s="116">
        <f t="shared" si="943"/>
        <v>0</v>
      </c>
      <c r="DQ502" s="116">
        <f t="shared" si="944"/>
        <v>0</v>
      </c>
      <c r="DR502" s="116">
        <f t="shared" si="945"/>
        <v>0</v>
      </c>
      <c r="DS502" s="116">
        <f t="shared" si="946"/>
        <v>0</v>
      </c>
      <c r="DT502" s="116">
        <f t="shared" si="952"/>
        <v>0</v>
      </c>
      <c r="DU502" s="116">
        <f t="shared" si="947"/>
        <v>0</v>
      </c>
      <c r="DV502" s="116">
        <f t="shared" si="971"/>
        <v>0</v>
      </c>
      <c r="DW502" s="116">
        <f t="shared" si="972"/>
        <v>0</v>
      </c>
      <c r="DX502" s="114" t="b">
        <f t="shared" si="861"/>
        <v>0</v>
      </c>
      <c r="DY502" s="116" t="str">
        <f t="shared" si="948"/>
        <v>FAILED CHECKS</v>
      </c>
      <c r="DZ502" s="2"/>
      <c r="EA502" s="105" t="str">
        <f t="shared" si="862"/>
        <v/>
      </c>
      <c r="EB502" s="2"/>
      <c r="EC502" s="105" t="str">
        <f t="shared" si="863"/>
        <v/>
      </c>
      <c r="ED502" s="2"/>
      <c r="EE502" s="105" t="str">
        <f t="shared" si="864"/>
        <v/>
      </c>
      <c r="EF502" s="2"/>
      <c r="EG502" s="6">
        <f t="shared" si="950"/>
        <v>492</v>
      </c>
      <c r="EH502" s="2"/>
      <c r="EI502" s="29" t="str">
        <f>IF(ISBLANK('IP Rules'!P502),"",'IP Rules'!P502)</f>
        <v/>
      </c>
      <c r="EJ502" s="2"/>
      <c r="EK502" s="29" t="str">
        <f>IF(ISBLANK('IP Rules'!R502),"",'IP Rules'!R502)</f>
        <v/>
      </c>
      <c r="EL502" s="2"/>
      <c r="EM502" s="29" t="str">
        <f>IF(ISBLANK('IP Rules'!T502),"",'IP Rules'!T502)</f>
        <v/>
      </c>
      <c r="EN502" s="2"/>
      <c r="EO502" s="7" t="str">
        <f t="shared" si="855"/>
        <v>NO</v>
      </c>
      <c r="EP502" s="7" t="str">
        <f t="shared" si="856"/>
        <v>NO</v>
      </c>
      <c r="EQ502" s="7" t="str">
        <f t="shared" si="857"/>
        <v/>
      </c>
      <c r="ER502" s="7" t="str">
        <f t="shared" si="858"/>
        <v/>
      </c>
      <c r="ES502" s="7" t="str">
        <f>IF(AND(ISNUMBER('IP Rules'!R502),'IP Rules'!R502&gt;=0,'IP Rules'!R502&lt;=65535),"GOOD","BAD")</f>
        <v>BAD</v>
      </c>
      <c r="ET502" s="7" t="str">
        <f>IF(OR(AND(ISNUMBER('IP Rules'!T502),'IP Rules'!T502&gt;=1,'IP Rules'!T502&lt;=65535,'IP Rules'!R502&lt;'IP Rules'!T502),'IP Rules'!T502=""),"GOOD","BAD")</f>
        <v>GOOD</v>
      </c>
      <c r="EU502" s="9" t="str">
        <f t="shared" si="859"/>
        <v/>
      </c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</row>
    <row r="503" spans="1:211" ht="15.75" thickBot="1">
      <c r="A503" s="2"/>
      <c r="B503" s="6">
        <f t="shared" si="949"/>
        <v>493</v>
      </c>
      <c r="C503" s="2"/>
      <c r="D503" s="48" t="str">
        <f>IF(ISBLANK('IP Rules'!H503),"",'IP Rules'!H503)</f>
        <v/>
      </c>
      <c r="E503" s="52" t="str">
        <f t="shared" si="865"/>
        <v/>
      </c>
      <c r="F503" s="52" t="str">
        <f t="shared" si="866"/>
        <v/>
      </c>
      <c r="G503" s="52" t="str">
        <f t="shared" si="867"/>
        <v/>
      </c>
      <c r="H503" s="52" t="str">
        <f t="shared" si="868"/>
        <v/>
      </c>
      <c r="I503" s="52" t="str">
        <f t="shared" si="869"/>
        <v/>
      </c>
      <c r="J503" s="52" t="str">
        <f t="shared" si="870"/>
        <v/>
      </c>
      <c r="K503" s="52" t="str">
        <f t="shared" si="871"/>
        <v/>
      </c>
      <c r="L503" s="52" t="str">
        <f t="shared" si="872"/>
        <v/>
      </c>
      <c r="M503" s="2"/>
      <c r="N503" s="52" t="str">
        <f t="shared" si="873"/>
        <v/>
      </c>
      <c r="O503" s="2"/>
      <c r="P503" s="103" t="str">
        <f>IF(UPPER('IP Rules'!H503)="ANY","",IF(LEN(TRIM('IP Rules'!J503))=0,"",'IP Rules'!J503))</f>
        <v/>
      </c>
      <c r="Q503" s="7" t="str">
        <f t="shared" si="874"/>
        <v/>
      </c>
      <c r="R503" s="109" t="str">
        <f t="shared" si="875"/>
        <v>MISSING</v>
      </c>
      <c r="S503" s="109" t="str">
        <f t="shared" si="876"/>
        <v>MISSING</v>
      </c>
      <c r="T503" s="109" t="str">
        <f t="shared" si="877"/>
        <v>MISSING</v>
      </c>
      <c r="U503" s="110" t="str">
        <f t="shared" si="878"/>
        <v>ERROR</v>
      </c>
      <c r="V503" s="111" t="str">
        <f t="shared" si="879"/>
        <v>ERROR</v>
      </c>
      <c r="W503" s="111" t="str">
        <f t="shared" si="880"/>
        <v>ERROR</v>
      </c>
      <c r="X503" s="111" t="str">
        <f t="shared" si="881"/>
        <v>ERROR</v>
      </c>
      <c r="Y503" s="109" t="str">
        <f t="shared" si="882"/>
        <v>ERROR</v>
      </c>
      <c r="Z503" s="110" t="str">
        <f t="shared" si="883"/>
        <v>ERROR</v>
      </c>
      <c r="AA503" s="109" t="str">
        <f t="shared" si="884"/>
        <v>ERROR</v>
      </c>
      <c r="AB503" s="109" t="str">
        <f t="shared" si="885"/>
        <v>ERROR</v>
      </c>
      <c r="AC503" s="109" t="str">
        <f t="shared" si="886"/>
        <v>ERROR</v>
      </c>
      <c r="AD503" s="109" t="str">
        <f t="shared" si="887"/>
        <v>ERROR</v>
      </c>
      <c r="AE503" s="110" t="str">
        <f t="shared" si="888"/>
        <v>ERROR</v>
      </c>
      <c r="AF503" s="7" t="str">
        <f t="shared" si="889"/>
        <v/>
      </c>
      <c r="AG503" s="104" t="str">
        <f t="shared" si="890"/>
        <v/>
      </c>
      <c r="AH503" s="104" t="str">
        <f t="shared" si="891"/>
        <v/>
      </c>
      <c r="AI503" s="104" t="str">
        <f t="shared" si="892"/>
        <v/>
      </c>
      <c r="AJ503" s="114" t="str">
        <f>IF(AND(Q503&lt;&gt;"ERROR",UPPER('IP Rules'!D503)="GLOBAL",UPPER(N503)="ANY"),"All_IPs","")</f>
        <v/>
      </c>
      <c r="AK503" s="114" t="str">
        <f>IF(AND(Q503&lt;&gt;"ERROR",UPPER('IP Rules'!D503)="NATIONAL",UPPER(N503)="ANY"),"GRP_ALL_CNSP_SUBNETS","")</f>
        <v/>
      </c>
      <c r="AL503" s="104" t="str">
        <f>IF(LEN(TRIM(D503))=0,"",IF(AND(Q503&lt;&gt;"ERROR",UPPER('IP Rules'!H503)&lt;&gt;"ANY"),AI503&amp;N503&amp;"_"&amp;AG503,""))</f>
        <v/>
      </c>
      <c r="AM503" s="109" t="str">
        <f t="shared" si="893"/>
        <v>FAILED CHECKS</v>
      </c>
      <c r="AN503" s="2"/>
      <c r="AO503" s="62" t="str">
        <f t="shared" si="860"/>
        <v/>
      </c>
      <c r="AP503" s="26"/>
      <c r="AQ503" s="62" t="str">
        <f t="shared" si="894"/>
        <v/>
      </c>
      <c r="AR503" s="26"/>
      <c r="AS503" s="6">
        <f>'IP Rules'!F503</f>
        <v>0</v>
      </c>
      <c r="AT503" s="2"/>
      <c r="AU503" s="6">
        <f t="shared" si="895"/>
        <v>493</v>
      </c>
      <c r="AV503" s="2"/>
      <c r="AW503" s="46" t="str">
        <f>IF(ISBLANK('IP Rules'!L503),"",'IP Rules'!L503)</f>
        <v/>
      </c>
      <c r="AX503" s="2"/>
      <c r="AY503" s="52" t="str">
        <f t="shared" si="896"/>
        <v/>
      </c>
      <c r="AZ503" s="52" t="str">
        <f t="shared" si="897"/>
        <v/>
      </c>
      <c r="BA503" s="52" t="str">
        <f t="shared" si="898"/>
        <v/>
      </c>
      <c r="BB503" s="52" t="str">
        <f t="shared" si="899"/>
        <v/>
      </c>
      <c r="BC503" s="52" t="str">
        <f t="shared" si="900"/>
        <v/>
      </c>
      <c r="BD503" s="52" t="str">
        <f t="shared" si="901"/>
        <v/>
      </c>
      <c r="BE503" s="52" t="str">
        <f t="shared" si="902"/>
        <v/>
      </c>
      <c r="BF503" s="52" t="str">
        <f t="shared" si="903"/>
        <v/>
      </c>
      <c r="BG503" s="52" t="str">
        <f t="shared" si="904"/>
        <v/>
      </c>
      <c r="BH503" s="2"/>
      <c r="BI503" s="103" t="str">
        <f>IF(ISBLANK('IP Rules'!N503),"",'IP Rules'!N503)</f>
        <v/>
      </c>
      <c r="BJ503" s="110" t="str">
        <f t="shared" si="953"/>
        <v/>
      </c>
      <c r="BK503" s="109" t="str">
        <f t="shared" si="954"/>
        <v>MISSING</v>
      </c>
      <c r="BL503" s="109" t="str">
        <f t="shared" si="955"/>
        <v>MISSING</v>
      </c>
      <c r="BM503" s="109" t="str">
        <f t="shared" si="956"/>
        <v>MISSING</v>
      </c>
      <c r="BN503" s="110" t="str">
        <f t="shared" si="957"/>
        <v>ERROR</v>
      </c>
      <c r="BO503" s="111" t="str">
        <f t="shared" si="958"/>
        <v>ERROR</v>
      </c>
      <c r="BP503" s="111" t="str">
        <f t="shared" si="959"/>
        <v>ERROR</v>
      </c>
      <c r="BQ503" s="111" t="str">
        <f t="shared" si="960"/>
        <v>ERROR</v>
      </c>
      <c r="BR503" s="109" t="str">
        <f t="shared" si="961"/>
        <v>ERROR</v>
      </c>
      <c r="BS503" s="110" t="str">
        <f t="shared" si="962"/>
        <v>ERROR</v>
      </c>
      <c r="BT503" s="109" t="str">
        <f t="shared" si="905"/>
        <v>ERROR</v>
      </c>
      <c r="BU503" s="109" t="str">
        <f t="shared" si="906"/>
        <v>ERROR</v>
      </c>
      <c r="BV503" s="109" t="str">
        <f t="shared" si="907"/>
        <v>ERROR</v>
      </c>
      <c r="BW503" s="109" t="str">
        <f t="shared" si="908"/>
        <v>ERROR</v>
      </c>
      <c r="BX503" s="110" t="str">
        <f t="shared" si="963"/>
        <v>ERROR</v>
      </c>
      <c r="BY503" s="110" t="str">
        <f t="shared" si="951"/>
        <v/>
      </c>
      <c r="BZ503" s="117" t="str">
        <f t="shared" si="909"/>
        <v>OK</v>
      </c>
      <c r="CA503" s="104" t="str">
        <f t="shared" si="964"/>
        <v/>
      </c>
      <c r="CB503" s="104" t="str">
        <f t="shared" si="965"/>
        <v/>
      </c>
      <c r="CC503" s="104" t="str">
        <f t="shared" si="966"/>
        <v/>
      </c>
      <c r="CD503" s="109" t="str">
        <f t="shared" si="910"/>
        <v>FAILED CHECKS</v>
      </c>
      <c r="CE503" s="22"/>
      <c r="CF503" s="116" t="str">
        <f t="shared" si="967"/>
        <v>ERROR</v>
      </c>
      <c r="CG503" s="116" t="str">
        <f t="shared" si="968"/>
        <v>-</v>
      </c>
      <c r="CH503" s="116" t="str">
        <f t="shared" si="969"/>
        <v>-</v>
      </c>
      <c r="CI503" s="116" t="str">
        <f t="shared" si="970"/>
        <v>-</v>
      </c>
      <c r="CJ503" s="116">
        <f t="shared" si="911"/>
        <v>0</v>
      </c>
      <c r="CK503" s="116">
        <f t="shared" si="912"/>
        <v>0</v>
      </c>
      <c r="CL503" s="116">
        <f t="shared" si="913"/>
        <v>0</v>
      </c>
      <c r="CM503" s="116">
        <f t="shared" si="914"/>
        <v>0</v>
      </c>
      <c r="CN503" s="116">
        <f t="shared" si="915"/>
        <v>0</v>
      </c>
      <c r="CO503" s="116">
        <f t="shared" si="916"/>
        <v>0</v>
      </c>
      <c r="CP503" s="116">
        <f t="shared" si="917"/>
        <v>0</v>
      </c>
      <c r="CQ503" s="116">
        <f t="shared" si="918"/>
        <v>0</v>
      </c>
      <c r="CR503" s="116">
        <f t="shared" si="919"/>
        <v>0</v>
      </c>
      <c r="CS503" s="116">
        <f t="shared" si="920"/>
        <v>0</v>
      </c>
      <c r="CT503" s="116">
        <f t="shared" si="921"/>
        <v>0</v>
      </c>
      <c r="CU503" s="116">
        <f t="shared" si="922"/>
        <v>0</v>
      </c>
      <c r="CV503" s="116">
        <f t="shared" si="923"/>
        <v>0</v>
      </c>
      <c r="CW503" s="116">
        <f t="shared" si="924"/>
        <v>0</v>
      </c>
      <c r="CX503" s="116">
        <f t="shared" si="925"/>
        <v>0</v>
      </c>
      <c r="CY503" s="116">
        <f t="shared" si="926"/>
        <v>0</v>
      </c>
      <c r="CZ503" s="116">
        <f t="shared" si="927"/>
        <v>0</v>
      </c>
      <c r="DA503" s="116">
        <f t="shared" si="928"/>
        <v>0</v>
      </c>
      <c r="DB503" s="116">
        <f t="shared" si="929"/>
        <v>0</v>
      </c>
      <c r="DC503" s="116">
        <f t="shared" si="930"/>
        <v>0</v>
      </c>
      <c r="DD503" s="116">
        <f t="shared" si="931"/>
        <v>0</v>
      </c>
      <c r="DE503" s="116">
        <f t="shared" si="932"/>
        <v>0</v>
      </c>
      <c r="DF503" s="116">
        <f t="shared" si="933"/>
        <v>0</v>
      </c>
      <c r="DG503" s="116">
        <f t="shared" si="934"/>
        <v>0</v>
      </c>
      <c r="DH503" s="116">
        <f t="shared" si="935"/>
        <v>0</v>
      </c>
      <c r="DI503" s="116">
        <f t="shared" si="936"/>
        <v>0</v>
      </c>
      <c r="DJ503" s="116">
        <f t="shared" si="937"/>
        <v>0</v>
      </c>
      <c r="DK503" s="116">
        <f t="shared" si="938"/>
        <v>0</v>
      </c>
      <c r="DL503" s="116">
        <f t="shared" si="939"/>
        <v>0</v>
      </c>
      <c r="DM503" s="116">
        <f t="shared" si="940"/>
        <v>0</v>
      </c>
      <c r="DN503" s="116">
        <f t="shared" si="941"/>
        <v>0</v>
      </c>
      <c r="DO503" s="116">
        <f t="shared" si="942"/>
        <v>0</v>
      </c>
      <c r="DP503" s="116">
        <f t="shared" si="943"/>
        <v>0</v>
      </c>
      <c r="DQ503" s="116">
        <f t="shared" si="944"/>
        <v>0</v>
      </c>
      <c r="DR503" s="116">
        <f t="shared" si="945"/>
        <v>0</v>
      </c>
      <c r="DS503" s="116">
        <f t="shared" si="946"/>
        <v>0</v>
      </c>
      <c r="DT503" s="116">
        <f t="shared" si="952"/>
        <v>0</v>
      </c>
      <c r="DU503" s="116">
        <f t="shared" si="947"/>
        <v>0</v>
      </c>
      <c r="DV503" s="116">
        <f t="shared" si="971"/>
        <v>0</v>
      </c>
      <c r="DW503" s="116">
        <f t="shared" si="972"/>
        <v>0</v>
      </c>
      <c r="DX503" s="114" t="b">
        <f t="shared" si="861"/>
        <v>0</v>
      </c>
      <c r="DY503" s="116" t="str">
        <f t="shared" si="948"/>
        <v>FAILED CHECKS</v>
      </c>
      <c r="DZ503" s="2"/>
      <c r="EA503" s="105" t="str">
        <f t="shared" si="862"/>
        <v/>
      </c>
      <c r="EB503" s="2"/>
      <c r="EC503" s="105" t="str">
        <f t="shared" si="863"/>
        <v/>
      </c>
      <c r="ED503" s="2"/>
      <c r="EE503" s="105" t="str">
        <f t="shared" si="864"/>
        <v/>
      </c>
      <c r="EF503" s="2"/>
      <c r="EG503" s="6">
        <f t="shared" si="950"/>
        <v>493</v>
      </c>
      <c r="EH503" s="2"/>
      <c r="EI503" s="29" t="str">
        <f>IF(ISBLANK('IP Rules'!P503),"",'IP Rules'!P503)</f>
        <v/>
      </c>
      <c r="EJ503" s="2"/>
      <c r="EK503" s="29" t="str">
        <f>IF(ISBLANK('IP Rules'!R503),"",'IP Rules'!R503)</f>
        <v/>
      </c>
      <c r="EL503" s="2"/>
      <c r="EM503" s="29" t="str">
        <f>IF(ISBLANK('IP Rules'!T503),"",'IP Rules'!T503)</f>
        <v/>
      </c>
      <c r="EN503" s="2"/>
      <c r="EO503" s="7" t="str">
        <f t="shared" si="855"/>
        <v>NO</v>
      </c>
      <c r="EP503" s="7" t="str">
        <f t="shared" si="856"/>
        <v>NO</v>
      </c>
      <c r="EQ503" s="7" t="str">
        <f t="shared" si="857"/>
        <v/>
      </c>
      <c r="ER503" s="7" t="str">
        <f t="shared" si="858"/>
        <v/>
      </c>
      <c r="ES503" s="7" t="str">
        <f>IF(AND(ISNUMBER('IP Rules'!R503),'IP Rules'!R503&gt;=0,'IP Rules'!R503&lt;=65535),"GOOD","BAD")</f>
        <v>BAD</v>
      </c>
      <c r="ET503" s="7" t="str">
        <f>IF(OR(AND(ISNUMBER('IP Rules'!T503),'IP Rules'!T503&gt;=1,'IP Rules'!T503&lt;=65535,'IP Rules'!R503&lt;'IP Rules'!T503),'IP Rules'!T503=""),"GOOD","BAD")</f>
        <v>GOOD</v>
      </c>
      <c r="EU503" s="9" t="str">
        <f t="shared" si="859"/>
        <v/>
      </c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</row>
    <row r="504" spans="1:211" ht="15.75" thickBot="1">
      <c r="A504" s="2"/>
      <c r="B504" s="6">
        <f t="shared" si="949"/>
        <v>494</v>
      </c>
      <c r="C504" s="2"/>
      <c r="D504" s="48" t="str">
        <f>IF(ISBLANK('IP Rules'!H504),"",'IP Rules'!H504)</f>
        <v/>
      </c>
      <c r="E504" s="52" t="str">
        <f t="shared" si="865"/>
        <v/>
      </c>
      <c r="F504" s="52" t="str">
        <f t="shared" si="866"/>
        <v/>
      </c>
      <c r="G504" s="52" t="str">
        <f t="shared" si="867"/>
        <v/>
      </c>
      <c r="H504" s="52" t="str">
        <f t="shared" si="868"/>
        <v/>
      </c>
      <c r="I504" s="52" t="str">
        <f t="shared" si="869"/>
        <v/>
      </c>
      <c r="J504" s="52" t="str">
        <f t="shared" si="870"/>
        <v/>
      </c>
      <c r="K504" s="52" t="str">
        <f t="shared" si="871"/>
        <v/>
      </c>
      <c r="L504" s="52" t="str">
        <f t="shared" si="872"/>
        <v/>
      </c>
      <c r="M504" s="2"/>
      <c r="N504" s="52" t="str">
        <f t="shared" si="873"/>
        <v/>
      </c>
      <c r="O504" s="2"/>
      <c r="P504" s="103" t="str">
        <f>IF(UPPER('IP Rules'!H504)="ANY","",IF(LEN(TRIM('IP Rules'!J504))=0,"",'IP Rules'!J504))</f>
        <v/>
      </c>
      <c r="Q504" s="7" t="str">
        <f t="shared" si="874"/>
        <v/>
      </c>
      <c r="R504" s="109" t="str">
        <f t="shared" si="875"/>
        <v>MISSING</v>
      </c>
      <c r="S504" s="109" t="str">
        <f t="shared" si="876"/>
        <v>MISSING</v>
      </c>
      <c r="T504" s="109" t="str">
        <f t="shared" si="877"/>
        <v>MISSING</v>
      </c>
      <c r="U504" s="110" t="str">
        <f t="shared" si="878"/>
        <v>ERROR</v>
      </c>
      <c r="V504" s="111" t="str">
        <f t="shared" si="879"/>
        <v>ERROR</v>
      </c>
      <c r="W504" s="111" t="str">
        <f t="shared" si="880"/>
        <v>ERROR</v>
      </c>
      <c r="X504" s="111" t="str">
        <f t="shared" si="881"/>
        <v>ERROR</v>
      </c>
      <c r="Y504" s="109" t="str">
        <f t="shared" si="882"/>
        <v>ERROR</v>
      </c>
      <c r="Z504" s="110" t="str">
        <f t="shared" si="883"/>
        <v>ERROR</v>
      </c>
      <c r="AA504" s="109" t="str">
        <f t="shared" si="884"/>
        <v>ERROR</v>
      </c>
      <c r="AB504" s="109" t="str">
        <f t="shared" si="885"/>
        <v>ERROR</v>
      </c>
      <c r="AC504" s="109" t="str">
        <f t="shared" si="886"/>
        <v>ERROR</v>
      </c>
      <c r="AD504" s="109" t="str">
        <f t="shared" si="887"/>
        <v>ERROR</v>
      </c>
      <c r="AE504" s="110" t="str">
        <f t="shared" si="888"/>
        <v>ERROR</v>
      </c>
      <c r="AF504" s="7" t="str">
        <f t="shared" si="889"/>
        <v/>
      </c>
      <c r="AG504" s="104" t="str">
        <f t="shared" si="890"/>
        <v/>
      </c>
      <c r="AH504" s="104" t="str">
        <f t="shared" si="891"/>
        <v/>
      </c>
      <c r="AI504" s="104" t="str">
        <f t="shared" si="892"/>
        <v/>
      </c>
      <c r="AJ504" s="114" t="str">
        <f>IF(AND(Q504&lt;&gt;"ERROR",UPPER('IP Rules'!D504)="GLOBAL",UPPER(N504)="ANY"),"All_IPs","")</f>
        <v/>
      </c>
      <c r="AK504" s="114" t="str">
        <f>IF(AND(Q504&lt;&gt;"ERROR",UPPER('IP Rules'!D504)="NATIONAL",UPPER(N504)="ANY"),"GRP_ALL_CNSP_SUBNETS","")</f>
        <v/>
      </c>
      <c r="AL504" s="104" t="str">
        <f>IF(LEN(TRIM(D504))=0,"",IF(AND(Q504&lt;&gt;"ERROR",UPPER('IP Rules'!H504)&lt;&gt;"ANY"),AI504&amp;N504&amp;"_"&amp;AG504,""))</f>
        <v/>
      </c>
      <c r="AM504" s="109" t="str">
        <f t="shared" si="893"/>
        <v>FAILED CHECKS</v>
      </c>
      <c r="AN504" s="2"/>
      <c r="AO504" s="62" t="str">
        <f t="shared" si="860"/>
        <v/>
      </c>
      <c r="AP504" s="26"/>
      <c r="AQ504" s="62" t="str">
        <f t="shared" si="894"/>
        <v/>
      </c>
      <c r="AR504" s="26"/>
      <c r="AS504" s="6">
        <f>'IP Rules'!F504</f>
        <v>0</v>
      </c>
      <c r="AT504" s="2"/>
      <c r="AU504" s="6">
        <f t="shared" si="895"/>
        <v>494</v>
      </c>
      <c r="AV504" s="2"/>
      <c r="AW504" s="46" t="str">
        <f>IF(ISBLANK('IP Rules'!L504),"",'IP Rules'!L504)</f>
        <v/>
      </c>
      <c r="AX504" s="2"/>
      <c r="AY504" s="52" t="str">
        <f t="shared" si="896"/>
        <v/>
      </c>
      <c r="AZ504" s="52" t="str">
        <f t="shared" si="897"/>
        <v/>
      </c>
      <c r="BA504" s="52" t="str">
        <f t="shared" si="898"/>
        <v/>
      </c>
      <c r="BB504" s="52" t="str">
        <f t="shared" si="899"/>
        <v/>
      </c>
      <c r="BC504" s="52" t="str">
        <f t="shared" si="900"/>
        <v/>
      </c>
      <c r="BD504" s="52" t="str">
        <f t="shared" si="901"/>
        <v/>
      </c>
      <c r="BE504" s="52" t="str">
        <f t="shared" si="902"/>
        <v/>
      </c>
      <c r="BF504" s="52" t="str">
        <f t="shared" si="903"/>
        <v/>
      </c>
      <c r="BG504" s="52" t="str">
        <f t="shared" si="904"/>
        <v/>
      </c>
      <c r="BH504" s="2"/>
      <c r="BI504" s="103" t="str">
        <f>IF(ISBLANK('IP Rules'!N504),"",'IP Rules'!N504)</f>
        <v/>
      </c>
      <c r="BJ504" s="110" t="str">
        <f t="shared" si="953"/>
        <v/>
      </c>
      <c r="BK504" s="109" t="str">
        <f t="shared" si="954"/>
        <v>MISSING</v>
      </c>
      <c r="BL504" s="109" t="str">
        <f t="shared" si="955"/>
        <v>MISSING</v>
      </c>
      <c r="BM504" s="109" t="str">
        <f t="shared" si="956"/>
        <v>MISSING</v>
      </c>
      <c r="BN504" s="110" t="str">
        <f t="shared" si="957"/>
        <v>ERROR</v>
      </c>
      <c r="BO504" s="111" t="str">
        <f t="shared" si="958"/>
        <v>ERROR</v>
      </c>
      <c r="BP504" s="111" t="str">
        <f t="shared" si="959"/>
        <v>ERROR</v>
      </c>
      <c r="BQ504" s="111" t="str">
        <f t="shared" si="960"/>
        <v>ERROR</v>
      </c>
      <c r="BR504" s="109" t="str">
        <f t="shared" si="961"/>
        <v>ERROR</v>
      </c>
      <c r="BS504" s="110" t="str">
        <f t="shared" si="962"/>
        <v>ERROR</v>
      </c>
      <c r="BT504" s="109" t="str">
        <f t="shared" si="905"/>
        <v>ERROR</v>
      </c>
      <c r="BU504" s="109" t="str">
        <f t="shared" si="906"/>
        <v>ERROR</v>
      </c>
      <c r="BV504" s="109" t="str">
        <f t="shared" si="907"/>
        <v>ERROR</v>
      </c>
      <c r="BW504" s="109" t="str">
        <f t="shared" si="908"/>
        <v>ERROR</v>
      </c>
      <c r="BX504" s="110" t="str">
        <f t="shared" si="963"/>
        <v>ERROR</v>
      </c>
      <c r="BY504" s="110" t="str">
        <f t="shared" si="951"/>
        <v/>
      </c>
      <c r="BZ504" s="117" t="str">
        <f t="shared" si="909"/>
        <v>OK</v>
      </c>
      <c r="CA504" s="104" t="str">
        <f t="shared" si="964"/>
        <v/>
      </c>
      <c r="CB504" s="104" t="str">
        <f t="shared" si="965"/>
        <v/>
      </c>
      <c r="CC504" s="104" t="str">
        <f t="shared" si="966"/>
        <v/>
      </c>
      <c r="CD504" s="109" t="str">
        <f t="shared" si="910"/>
        <v>FAILED CHECKS</v>
      </c>
      <c r="CE504" s="22"/>
      <c r="CF504" s="116" t="str">
        <f t="shared" si="967"/>
        <v>ERROR</v>
      </c>
      <c r="CG504" s="116" t="str">
        <f t="shared" si="968"/>
        <v>-</v>
      </c>
      <c r="CH504" s="116" t="str">
        <f t="shared" si="969"/>
        <v>-</v>
      </c>
      <c r="CI504" s="116" t="str">
        <f t="shared" si="970"/>
        <v>-</v>
      </c>
      <c r="CJ504" s="116">
        <f t="shared" si="911"/>
        <v>0</v>
      </c>
      <c r="CK504" s="116">
        <f t="shared" si="912"/>
        <v>0</v>
      </c>
      <c r="CL504" s="116">
        <f t="shared" si="913"/>
        <v>0</v>
      </c>
      <c r="CM504" s="116">
        <f t="shared" si="914"/>
        <v>0</v>
      </c>
      <c r="CN504" s="116">
        <f t="shared" si="915"/>
        <v>0</v>
      </c>
      <c r="CO504" s="116">
        <f t="shared" si="916"/>
        <v>0</v>
      </c>
      <c r="CP504" s="116">
        <f t="shared" si="917"/>
        <v>0</v>
      </c>
      <c r="CQ504" s="116">
        <f t="shared" si="918"/>
        <v>0</v>
      </c>
      <c r="CR504" s="116">
        <f t="shared" si="919"/>
        <v>0</v>
      </c>
      <c r="CS504" s="116">
        <f t="shared" si="920"/>
        <v>0</v>
      </c>
      <c r="CT504" s="116">
        <f t="shared" si="921"/>
        <v>0</v>
      </c>
      <c r="CU504" s="116">
        <f t="shared" si="922"/>
        <v>0</v>
      </c>
      <c r="CV504" s="116">
        <f t="shared" si="923"/>
        <v>0</v>
      </c>
      <c r="CW504" s="116">
        <f t="shared" si="924"/>
        <v>0</v>
      </c>
      <c r="CX504" s="116">
        <f t="shared" si="925"/>
        <v>0</v>
      </c>
      <c r="CY504" s="116">
        <f t="shared" si="926"/>
        <v>0</v>
      </c>
      <c r="CZ504" s="116">
        <f t="shared" si="927"/>
        <v>0</v>
      </c>
      <c r="DA504" s="116">
        <f t="shared" si="928"/>
        <v>0</v>
      </c>
      <c r="DB504" s="116">
        <f t="shared" si="929"/>
        <v>0</v>
      </c>
      <c r="DC504" s="116">
        <f t="shared" si="930"/>
        <v>0</v>
      </c>
      <c r="DD504" s="116">
        <f t="shared" si="931"/>
        <v>0</v>
      </c>
      <c r="DE504" s="116">
        <f t="shared" si="932"/>
        <v>0</v>
      </c>
      <c r="DF504" s="116">
        <f t="shared" si="933"/>
        <v>0</v>
      </c>
      <c r="DG504" s="116">
        <f t="shared" si="934"/>
        <v>0</v>
      </c>
      <c r="DH504" s="116">
        <f t="shared" si="935"/>
        <v>0</v>
      </c>
      <c r="DI504" s="116">
        <f t="shared" si="936"/>
        <v>0</v>
      </c>
      <c r="DJ504" s="116">
        <f t="shared" si="937"/>
        <v>0</v>
      </c>
      <c r="DK504" s="116">
        <f t="shared" si="938"/>
        <v>0</v>
      </c>
      <c r="DL504" s="116">
        <f t="shared" si="939"/>
        <v>0</v>
      </c>
      <c r="DM504" s="116">
        <f t="shared" si="940"/>
        <v>0</v>
      </c>
      <c r="DN504" s="116">
        <f t="shared" si="941"/>
        <v>0</v>
      </c>
      <c r="DO504" s="116">
        <f t="shared" si="942"/>
        <v>0</v>
      </c>
      <c r="DP504" s="116">
        <f t="shared" si="943"/>
        <v>0</v>
      </c>
      <c r="DQ504" s="116">
        <f t="shared" si="944"/>
        <v>0</v>
      </c>
      <c r="DR504" s="116">
        <f t="shared" si="945"/>
        <v>0</v>
      </c>
      <c r="DS504" s="116">
        <f t="shared" si="946"/>
        <v>0</v>
      </c>
      <c r="DT504" s="116">
        <f t="shared" si="952"/>
        <v>0</v>
      </c>
      <c r="DU504" s="116">
        <f t="shared" si="947"/>
        <v>0</v>
      </c>
      <c r="DV504" s="116">
        <f t="shared" si="971"/>
        <v>0</v>
      </c>
      <c r="DW504" s="116">
        <f t="shared" si="972"/>
        <v>0</v>
      </c>
      <c r="DX504" s="114" t="b">
        <f t="shared" si="861"/>
        <v>0</v>
      </c>
      <c r="DY504" s="116" t="str">
        <f t="shared" si="948"/>
        <v>FAILED CHECKS</v>
      </c>
      <c r="DZ504" s="2"/>
      <c r="EA504" s="105" t="str">
        <f t="shared" si="862"/>
        <v/>
      </c>
      <c r="EB504" s="2"/>
      <c r="EC504" s="105" t="str">
        <f t="shared" si="863"/>
        <v/>
      </c>
      <c r="ED504" s="2"/>
      <c r="EE504" s="105" t="str">
        <f t="shared" si="864"/>
        <v/>
      </c>
      <c r="EF504" s="2"/>
      <c r="EG504" s="6">
        <f t="shared" si="950"/>
        <v>494</v>
      </c>
      <c r="EH504" s="2"/>
      <c r="EI504" s="29" t="str">
        <f>IF(ISBLANK('IP Rules'!P504),"",'IP Rules'!P504)</f>
        <v/>
      </c>
      <c r="EJ504" s="2"/>
      <c r="EK504" s="29" t="str">
        <f>IF(ISBLANK('IP Rules'!R504),"",'IP Rules'!R504)</f>
        <v/>
      </c>
      <c r="EL504" s="2"/>
      <c r="EM504" s="29" t="str">
        <f>IF(ISBLANK('IP Rules'!T504),"",'IP Rules'!T504)</f>
        <v/>
      </c>
      <c r="EN504" s="2"/>
      <c r="EO504" s="7" t="str">
        <f t="shared" si="855"/>
        <v>NO</v>
      </c>
      <c r="EP504" s="7" t="str">
        <f t="shared" si="856"/>
        <v>NO</v>
      </c>
      <c r="EQ504" s="7" t="str">
        <f t="shared" si="857"/>
        <v/>
      </c>
      <c r="ER504" s="7" t="str">
        <f t="shared" si="858"/>
        <v/>
      </c>
      <c r="ES504" s="7" t="str">
        <f>IF(AND(ISNUMBER('IP Rules'!R504),'IP Rules'!R504&gt;=0,'IP Rules'!R504&lt;=65535),"GOOD","BAD")</f>
        <v>BAD</v>
      </c>
      <c r="ET504" s="7" t="str">
        <f>IF(OR(AND(ISNUMBER('IP Rules'!T504),'IP Rules'!T504&gt;=1,'IP Rules'!T504&lt;=65535,'IP Rules'!R504&lt;'IP Rules'!T504),'IP Rules'!T504=""),"GOOD","BAD")</f>
        <v>GOOD</v>
      </c>
      <c r="EU504" s="9" t="str">
        <f t="shared" si="859"/>
        <v/>
      </c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</row>
    <row r="505" spans="1:211" ht="15.75" thickBot="1">
      <c r="A505" s="2"/>
      <c r="B505" s="6">
        <f t="shared" si="949"/>
        <v>495</v>
      </c>
      <c r="C505" s="2"/>
      <c r="D505" s="48" t="str">
        <f>IF(ISBLANK('IP Rules'!H505),"",'IP Rules'!H505)</f>
        <v/>
      </c>
      <c r="E505" s="52" t="str">
        <f t="shared" si="865"/>
        <v/>
      </c>
      <c r="F505" s="52" t="str">
        <f t="shared" si="866"/>
        <v/>
      </c>
      <c r="G505" s="52" t="str">
        <f t="shared" si="867"/>
        <v/>
      </c>
      <c r="H505" s="52" t="str">
        <f t="shared" si="868"/>
        <v/>
      </c>
      <c r="I505" s="52" t="str">
        <f t="shared" si="869"/>
        <v/>
      </c>
      <c r="J505" s="52" t="str">
        <f t="shared" si="870"/>
        <v/>
      </c>
      <c r="K505" s="52" t="str">
        <f t="shared" si="871"/>
        <v/>
      </c>
      <c r="L505" s="52" t="str">
        <f t="shared" si="872"/>
        <v/>
      </c>
      <c r="M505" s="2"/>
      <c r="N505" s="52" t="str">
        <f t="shared" si="873"/>
        <v/>
      </c>
      <c r="O505" s="2"/>
      <c r="P505" s="103" t="str">
        <f>IF(UPPER('IP Rules'!H505)="ANY","",IF(LEN(TRIM('IP Rules'!J505))=0,"",'IP Rules'!J505))</f>
        <v/>
      </c>
      <c r="Q505" s="7" t="str">
        <f t="shared" si="874"/>
        <v/>
      </c>
      <c r="R505" s="109" t="str">
        <f t="shared" si="875"/>
        <v>MISSING</v>
      </c>
      <c r="S505" s="109" t="str">
        <f t="shared" si="876"/>
        <v>MISSING</v>
      </c>
      <c r="T505" s="109" t="str">
        <f t="shared" si="877"/>
        <v>MISSING</v>
      </c>
      <c r="U505" s="110" t="str">
        <f t="shared" si="878"/>
        <v>ERROR</v>
      </c>
      <c r="V505" s="111" t="str">
        <f t="shared" si="879"/>
        <v>ERROR</v>
      </c>
      <c r="W505" s="111" t="str">
        <f t="shared" si="880"/>
        <v>ERROR</v>
      </c>
      <c r="X505" s="111" t="str">
        <f t="shared" si="881"/>
        <v>ERROR</v>
      </c>
      <c r="Y505" s="109" t="str">
        <f t="shared" si="882"/>
        <v>ERROR</v>
      </c>
      <c r="Z505" s="110" t="str">
        <f t="shared" si="883"/>
        <v>ERROR</v>
      </c>
      <c r="AA505" s="109" t="str">
        <f t="shared" si="884"/>
        <v>ERROR</v>
      </c>
      <c r="AB505" s="109" t="str">
        <f t="shared" si="885"/>
        <v>ERROR</v>
      </c>
      <c r="AC505" s="109" t="str">
        <f t="shared" si="886"/>
        <v>ERROR</v>
      </c>
      <c r="AD505" s="109" t="str">
        <f t="shared" si="887"/>
        <v>ERROR</v>
      </c>
      <c r="AE505" s="110" t="str">
        <f t="shared" si="888"/>
        <v>ERROR</v>
      </c>
      <c r="AF505" s="7" t="str">
        <f t="shared" si="889"/>
        <v/>
      </c>
      <c r="AG505" s="104" t="str">
        <f t="shared" si="890"/>
        <v/>
      </c>
      <c r="AH505" s="104" t="str">
        <f t="shared" si="891"/>
        <v/>
      </c>
      <c r="AI505" s="104" t="str">
        <f t="shared" si="892"/>
        <v/>
      </c>
      <c r="AJ505" s="114" t="str">
        <f>IF(AND(Q505&lt;&gt;"ERROR",UPPER('IP Rules'!D505)="GLOBAL",UPPER(N505)="ANY"),"All_IPs","")</f>
        <v/>
      </c>
      <c r="AK505" s="114" t="str">
        <f>IF(AND(Q505&lt;&gt;"ERROR",UPPER('IP Rules'!D505)="NATIONAL",UPPER(N505)="ANY"),"GRP_ALL_CNSP_SUBNETS","")</f>
        <v/>
      </c>
      <c r="AL505" s="104" t="str">
        <f>IF(LEN(TRIM(D505))=0,"",IF(AND(Q505&lt;&gt;"ERROR",UPPER('IP Rules'!H505)&lt;&gt;"ANY"),AI505&amp;N505&amp;"_"&amp;AG505,""))</f>
        <v/>
      </c>
      <c r="AM505" s="109" t="str">
        <f t="shared" si="893"/>
        <v>FAILED CHECKS</v>
      </c>
      <c r="AN505" s="2"/>
      <c r="AO505" s="62" t="str">
        <f t="shared" si="860"/>
        <v/>
      </c>
      <c r="AP505" s="26"/>
      <c r="AQ505" s="62" t="str">
        <f t="shared" si="894"/>
        <v/>
      </c>
      <c r="AR505" s="26"/>
      <c r="AS505" s="6">
        <f>'IP Rules'!F505</f>
        <v>0</v>
      </c>
      <c r="AT505" s="2"/>
      <c r="AU505" s="6">
        <f t="shared" si="895"/>
        <v>495</v>
      </c>
      <c r="AV505" s="2"/>
      <c r="AW505" s="46" t="str">
        <f>IF(ISBLANK('IP Rules'!L505),"",'IP Rules'!L505)</f>
        <v/>
      </c>
      <c r="AX505" s="2"/>
      <c r="AY505" s="52" t="str">
        <f t="shared" si="896"/>
        <v/>
      </c>
      <c r="AZ505" s="52" t="str">
        <f t="shared" si="897"/>
        <v/>
      </c>
      <c r="BA505" s="52" t="str">
        <f t="shared" si="898"/>
        <v/>
      </c>
      <c r="BB505" s="52" t="str">
        <f t="shared" si="899"/>
        <v/>
      </c>
      <c r="BC505" s="52" t="str">
        <f t="shared" si="900"/>
        <v/>
      </c>
      <c r="BD505" s="52" t="str">
        <f t="shared" si="901"/>
        <v/>
      </c>
      <c r="BE505" s="52" t="str">
        <f t="shared" si="902"/>
        <v/>
      </c>
      <c r="BF505" s="52" t="str">
        <f t="shared" si="903"/>
        <v/>
      </c>
      <c r="BG505" s="52" t="str">
        <f t="shared" si="904"/>
        <v/>
      </c>
      <c r="BH505" s="2"/>
      <c r="BI505" s="103" t="str">
        <f>IF(ISBLANK('IP Rules'!N505),"",'IP Rules'!N505)</f>
        <v/>
      </c>
      <c r="BJ505" s="110" t="str">
        <f t="shared" si="953"/>
        <v/>
      </c>
      <c r="BK505" s="109" t="str">
        <f t="shared" si="954"/>
        <v>MISSING</v>
      </c>
      <c r="BL505" s="109" t="str">
        <f t="shared" si="955"/>
        <v>MISSING</v>
      </c>
      <c r="BM505" s="109" t="str">
        <f t="shared" si="956"/>
        <v>MISSING</v>
      </c>
      <c r="BN505" s="110" t="str">
        <f t="shared" si="957"/>
        <v>ERROR</v>
      </c>
      <c r="BO505" s="111" t="str">
        <f t="shared" si="958"/>
        <v>ERROR</v>
      </c>
      <c r="BP505" s="111" t="str">
        <f t="shared" si="959"/>
        <v>ERROR</v>
      </c>
      <c r="BQ505" s="111" t="str">
        <f t="shared" si="960"/>
        <v>ERROR</v>
      </c>
      <c r="BR505" s="109" t="str">
        <f t="shared" si="961"/>
        <v>ERROR</v>
      </c>
      <c r="BS505" s="110" t="str">
        <f t="shared" si="962"/>
        <v>ERROR</v>
      </c>
      <c r="BT505" s="109" t="str">
        <f t="shared" si="905"/>
        <v>ERROR</v>
      </c>
      <c r="BU505" s="109" t="str">
        <f t="shared" si="906"/>
        <v>ERROR</v>
      </c>
      <c r="BV505" s="109" t="str">
        <f t="shared" si="907"/>
        <v>ERROR</v>
      </c>
      <c r="BW505" s="109" t="str">
        <f t="shared" si="908"/>
        <v>ERROR</v>
      </c>
      <c r="BX505" s="110" t="str">
        <f t="shared" si="963"/>
        <v>ERROR</v>
      </c>
      <c r="BY505" s="110" t="str">
        <f t="shared" si="951"/>
        <v/>
      </c>
      <c r="BZ505" s="117" t="str">
        <f t="shared" si="909"/>
        <v>OK</v>
      </c>
      <c r="CA505" s="104" t="str">
        <f t="shared" si="964"/>
        <v/>
      </c>
      <c r="CB505" s="104" t="str">
        <f t="shared" si="965"/>
        <v/>
      </c>
      <c r="CC505" s="104" t="str">
        <f t="shared" si="966"/>
        <v/>
      </c>
      <c r="CD505" s="109" t="str">
        <f t="shared" si="910"/>
        <v>FAILED CHECKS</v>
      </c>
      <c r="CE505" s="22"/>
      <c r="CF505" s="116" t="str">
        <f t="shared" si="967"/>
        <v>ERROR</v>
      </c>
      <c r="CG505" s="116" t="str">
        <f t="shared" si="968"/>
        <v>-</v>
      </c>
      <c r="CH505" s="116" t="str">
        <f t="shared" si="969"/>
        <v>-</v>
      </c>
      <c r="CI505" s="116" t="str">
        <f t="shared" si="970"/>
        <v>-</v>
      </c>
      <c r="CJ505" s="116">
        <f t="shared" si="911"/>
        <v>0</v>
      </c>
      <c r="CK505" s="116">
        <f t="shared" si="912"/>
        <v>0</v>
      </c>
      <c r="CL505" s="116">
        <f t="shared" si="913"/>
        <v>0</v>
      </c>
      <c r="CM505" s="116">
        <f t="shared" si="914"/>
        <v>0</v>
      </c>
      <c r="CN505" s="116">
        <f t="shared" si="915"/>
        <v>0</v>
      </c>
      <c r="CO505" s="116">
        <f t="shared" si="916"/>
        <v>0</v>
      </c>
      <c r="CP505" s="116">
        <f t="shared" si="917"/>
        <v>0</v>
      </c>
      <c r="CQ505" s="116">
        <f t="shared" si="918"/>
        <v>0</v>
      </c>
      <c r="CR505" s="116">
        <f t="shared" si="919"/>
        <v>0</v>
      </c>
      <c r="CS505" s="116">
        <f t="shared" si="920"/>
        <v>0</v>
      </c>
      <c r="CT505" s="116">
        <f t="shared" si="921"/>
        <v>0</v>
      </c>
      <c r="CU505" s="116">
        <f t="shared" si="922"/>
        <v>0</v>
      </c>
      <c r="CV505" s="116">
        <f t="shared" si="923"/>
        <v>0</v>
      </c>
      <c r="CW505" s="116">
        <f t="shared" si="924"/>
        <v>0</v>
      </c>
      <c r="CX505" s="116">
        <f t="shared" si="925"/>
        <v>0</v>
      </c>
      <c r="CY505" s="116">
        <f t="shared" si="926"/>
        <v>0</v>
      </c>
      <c r="CZ505" s="116">
        <f t="shared" si="927"/>
        <v>0</v>
      </c>
      <c r="DA505" s="116">
        <f t="shared" si="928"/>
        <v>0</v>
      </c>
      <c r="DB505" s="116">
        <f t="shared" si="929"/>
        <v>0</v>
      </c>
      <c r="DC505" s="116">
        <f t="shared" si="930"/>
        <v>0</v>
      </c>
      <c r="DD505" s="116">
        <f t="shared" si="931"/>
        <v>0</v>
      </c>
      <c r="DE505" s="116">
        <f t="shared" si="932"/>
        <v>0</v>
      </c>
      <c r="DF505" s="116">
        <f t="shared" si="933"/>
        <v>0</v>
      </c>
      <c r="DG505" s="116">
        <f t="shared" si="934"/>
        <v>0</v>
      </c>
      <c r="DH505" s="116">
        <f t="shared" si="935"/>
        <v>0</v>
      </c>
      <c r="DI505" s="116">
        <f t="shared" si="936"/>
        <v>0</v>
      </c>
      <c r="DJ505" s="116">
        <f t="shared" si="937"/>
        <v>0</v>
      </c>
      <c r="DK505" s="116">
        <f t="shared" si="938"/>
        <v>0</v>
      </c>
      <c r="DL505" s="116">
        <f t="shared" si="939"/>
        <v>0</v>
      </c>
      <c r="DM505" s="116">
        <f t="shared" si="940"/>
        <v>0</v>
      </c>
      <c r="DN505" s="116">
        <f t="shared" si="941"/>
        <v>0</v>
      </c>
      <c r="DO505" s="116">
        <f t="shared" si="942"/>
        <v>0</v>
      </c>
      <c r="DP505" s="116">
        <f t="shared" si="943"/>
        <v>0</v>
      </c>
      <c r="DQ505" s="116">
        <f t="shared" si="944"/>
        <v>0</v>
      </c>
      <c r="DR505" s="116">
        <f t="shared" si="945"/>
        <v>0</v>
      </c>
      <c r="DS505" s="116">
        <f t="shared" si="946"/>
        <v>0</v>
      </c>
      <c r="DT505" s="116">
        <f t="shared" si="952"/>
        <v>0</v>
      </c>
      <c r="DU505" s="116">
        <f t="shared" si="947"/>
        <v>0</v>
      </c>
      <c r="DV505" s="116">
        <f t="shared" si="971"/>
        <v>0</v>
      </c>
      <c r="DW505" s="116">
        <f t="shared" si="972"/>
        <v>0</v>
      </c>
      <c r="DX505" s="114" t="b">
        <f t="shared" si="861"/>
        <v>0</v>
      </c>
      <c r="DY505" s="116" t="str">
        <f t="shared" si="948"/>
        <v>FAILED CHECKS</v>
      </c>
      <c r="DZ505" s="2"/>
      <c r="EA505" s="105" t="str">
        <f t="shared" si="862"/>
        <v/>
      </c>
      <c r="EB505" s="2"/>
      <c r="EC505" s="105" t="str">
        <f t="shared" si="863"/>
        <v/>
      </c>
      <c r="ED505" s="2"/>
      <c r="EE505" s="105" t="str">
        <f t="shared" si="864"/>
        <v/>
      </c>
      <c r="EF505" s="2"/>
      <c r="EG505" s="6">
        <f t="shared" si="950"/>
        <v>495</v>
      </c>
      <c r="EH505" s="2"/>
      <c r="EI505" s="29" t="str">
        <f>IF(ISBLANK('IP Rules'!P505),"",'IP Rules'!P505)</f>
        <v/>
      </c>
      <c r="EJ505" s="2"/>
      <c r="EK505" s="29" t="str">
        <f>IF(ISBLANK('IP Rules'!R505),"",'IP Rules'!R505)</f>
        <v/>
      </c>
      <c r="EL505" s="2"/>
      <c r="EM505" s="29" t="str">
        <f>IF(ISBLANK('IP Rules'!T505),"",'IP Rules'!T505)</f>
        <v/>
      </c>
      <c r="EN505" s="2"/>
      <c r="EO505" s="7" t="str">
        <f t="shared" si="855"/>
        <v>NO</v>
      </c>
      <c r="EP505" s="7" t="str">
        <f t="shared" si="856"/>
        <v>NO</v>
      </c>
      <c r="EQ505" s="7" t="str">
        <f t="shared" si="857"/>
        <v/>
      </c>
      <c r="ER505" s="7" t="str">
        <f t="shared" si="858"/>
        <v/>
      </c>
      <c r="ES505" s="7" t="str">
        <f>IF(AND(ISNUMBER('IP Rules'!R505),'IP Rules'!R505&gt;=0,'IP Rules'!R505&lt;=65535),"GOOD","BAD")</f>
        <v>BAD</v>
      </c>
      <c r="ET505" s="7" t="str">
        <f>IF(OR(AND(ISNUMBER('IP Rules'!T505),'IP Rules'!T505&gt;=1,'IP Rules'!T505&lt;=65535,'IP Rules'!R505&lt;'IP Rules'!T505),'IP Rules'!T505=""),"GOOD","BAD")</f>
        <v>GOOD</v>
      </c>
      <c r="EU505" s="9" t="str">
        <f t="shared" si="859"/>
        <v/>
      </c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</row>
    <row r="506" spans="1:211" ht="15.75" thickBot="1">
      <c r="A506" s="2"/>
      <c r="B506" s="6">
        <f t="shared" si="949"/>
        <v>496</v>
      </c>
      <c r="C506" s="2"/>
      <c r="D506" s="48" t="str">
        <f>IF(ISBLANK('IP Rules'!H506),"",'IP Rules'!H506)</f>
        <v/>
      </c>
      <c r="E506" s="52" t="str">
        <f t="shared" si="865"/>
        <v/>
      </c>
      <c r="F506" s="52" t="str">
        <f t="shared" si="866"/>
        <v/>
      </c>
      <c r="G506" s="52" t="str">
        <f t="shared" si="867"/>
        <v/>
      </c>
      <c r="H506" s="52" t="str">
        <f t="shared" si="868"/>
        <v/>
      </c>
      <c r="I506" s="52" t="str">
        <f t="shared" si="869"/>
        <v/>
      </c>
      <c r="J506" s="52" t="str">
        <f t="shared" si="870"/>
        <v/>
      </c>
      <c r="K506" s="52" t="str">
        <f t="shared" si="871"/>
        <v/>
      </c>
      <c r="L506" s="52" t="str">
        <f t="shared" si="872"/>
        <v/>
      </c>
      <c r="M506" s="2"/>
      <c r="N506" s="52" t="str">
        <f t="shared" si="873"/>
        <v/>
      </c>
      <c r="O506" s="2"/>
      <c r="P506" s="103" t="str">
        <f>IF(UPPER('IP Rules'!H506)="ANY","",IF(LEN(TRIM('IP Rules'!J506))=0,"",'IP Rules'!J506))</f>
        <v/>
      </c>
      <c r="Q506" s="7" t="str">
        <f t="shared" si="874"/>
        <v/>
      </c>
      <c r="R506" s="109" t="str">
        <f t="shared" si="875"/>
        <v>MISSING</v>
      </c>
      <c r="S506" s="109" t="str">
        <f t="shared" si="876"/>
        <v>MISSING</v>
      </c>
      <c r="T506" s="109" t="str">
        <f t="shared" si="877"/>
        <v>MISSING</v>
      </c>
      <c r="U506" s="110" t="str">
        <f t="shared" si="878"/>
        <v>ERROR</v>
      </c>
      <c r="V506" s="111" t="str">
        <f t="shared" si="879"/>
        <v>ERROR</v>
      </c>
      <c r="W506" s="111" t="str">
        <f t="shared" si="880"/>
        <v>ERROR</v>
      </c>
      <c r="X506" s="111" t="str">
        <f t="shared" si="881"/>
        <v>ERROR</v>
      </c>
      <c r="Y506" s="109" t="str">
        <f t="shared" si="882"/>
        <v>ERROR</v>
      </c>
      <c r="Z506" s="110" t="str">
        <f t="shared" si="883"/>
        <v>ERROR</v>
      </c>
      <c r="AA506" s="109" t="str">
        <f t="shared" si="884"/>
        <v>ERROR</v>
      </c>
      <c r="AB506" s="109" t="str">
        <f t="shared" si="885"/>
        <v>ERROR</v>
      </c>
      <c r="AC506" s="109" t="str">
        <f t="shared" si="886"/>
        <v>ERROR</v>
      </c>
      <c r="AD506" s="109" t="str">
        <f t="shared" si="887"/>
        <v>ERROR</v>
      </c>
      <c r="AE506" s="110" t="str">
        <f t="shared" si="888"/>
        <v>ERROR</v>
      </c>
      <c r="AF506" s="7" t="str">
        <f t="shared" si="889"/>
        <v/>
      </c>
      <c r="AG506" s="104" t="str">
        <f t="shared" si="890"/>
        <v/>
      </c>
      <c r="AH506" s="104" t="str">
        <f t="shared" si="891"/>
        <v/>
      </c>
      <c r="AI506" s="104" t="str">
        <f t="shared" si="892"/>
        <v/>
      </c>
      <c r="AJ506" s="114" t="str">
        <f>IF(AND(Q506&lt;&gt;"ERROR",UPPER('IP Rules'!D506)="GLOBAL",UPPER(N506)="ANY"),"All_IPs","")</f>
        <v/>
      </c>
      <c r="AK506" s="114" t="str">
        <f>IF(AND(Q506&lt;&gt;"ERROR",UPPER('IP Rules'!D506)="NATIONAL",UPPER(N506)="ANY"),"GRP_ALL_CNSP_SUBNETS","")</f>
        <v/>
      </c>
      <c r="AL506" s="104" t="str">
        <f>IF(LEN(TRIM(D506))=0,"",IF(AND(Q506&lt;&gt;"ERROR",UPPER('IP Rules'!H506)&lt;&gt;"ANY"),AI506&amp;N506&amp;"_"&amp;AG506,""))</f>
        <v/>
      </c>
      <c r="AM506" s="109" t="str">
        <f t="shared" si="893"/>
        <v>FAILED CHECKS</v>
      </c>
      <c r="AN506" s="2"/>
      <c r="AO506" s="62" t="str">
        <f t="shared" si="860"/>
        <v/>
      </c>
      <c r="AP506" s="26"/>
      <c r="AQ506" s="62" t="str">
        <f t="shared" si="894"/>
        <v/>
      </c>
      <c r="AR506" s="26"/>
      <c r="AS506" s="6">
        <f>'IP Rules'!F506</f>
        <v>0</v>
      </c>
      <c r="AT506" s="2"/>
      <c r="AU506" s="6">
        <f t="shared" si="895"/>
        <v>496</v>
      </c>
      <c r="AV506" s="2"/>
      <c r="AW506" s="46" t="str">
        <f>IF(ISBLANK('IP Rules'!L506),"",'IP Rules'!L506)</f>
        <v/>
      </c>
      <c r="AX506" s="2"/>
      <c r="AY506" s="52" t="str">
        <f t="shared" si="896"/>
        <v/>
      </c>
      <c r="AZ506" s="52" t="str">
        <f t="shared" si="897"/>
        <v/>
      </c>
      <c r="BA506" s="52" t="str">
        <f t="shared" si="898"/>
        <v/>
      </c>
      <c r="BB506" s="52" t="str">
        <f t="shared" si="899"/>
        <v/>
      </c>
      <c r="BC506" s="52" t="str">
        <f t="shared" si="900"/>
        <v/>
      </c>
      <c r="BD506" s="52" t="str">
        <f t="shared" si="901"/>
        <v/>
      </c>
      <c r="BE506" s="52" t="str">
        <f t="shared" si="902"/>
        <v/>
      </c>
      <c r="BF506" s="52" t="str">
        <f t="shared" si="903"/>
        <v/>
      </c>
      <c r="BG506" s="52" t="str">
        <f t="shared" si="904"/>
        <v/>
      </c>
      <c r="BH506" s="2"/>
      <c r="BI506" s="103" t="str">
        <f>IF(ISBLANK('IP Rules'!N506),"",'IP Rules'!N506)</f>
        <v/>
      </c>
      <c r="BJ506" s="110" t="str">
        <f t="shared" si="953"/>
        <v/>
      </c>
      <c r="BK506" s="109" t="str">
        <f t="shared" si="954"/>
        <v>MISSING</v>
      </c>
      <c r="BL506" s="109" t="str">
        <f t="shared" si="955"/>
        <v>MISSING</v>
      </c>
      <c r="BM506" s="109" t="str">
        <f t="shared" si="956"/>
        <v>MISSING</v>
      </c>
      <c r="BN506" s="110" t="str">
        <f t="shared" si="957"/>
        <v>ERROR</v>
      </c>
      <c r="BO506" s="111" t="str">
        <f t="shared" si="958"/>
        <v>ERROR</v>
      </c>
      <c r="BP506" s="111" t="str">
        <f t="shared" si="959"/>
        <v>ERROR</v>
      </c>
      <c r="BQ506" s="111" t="str">
        <f t="shared" si="960"/>
        <v>ERROR</v>
      </c>
      <c r="BR506" s="109" t="str">
        <f t="shared" si="961"/>
        <v>ERROR</v>
      </c>
      <c r="BS506" s="110" t="str">
        <f t="shared" si="962"/>
        <v>ERROR</v>
      </c>
      <c r="BT506" s="109" t="str">
        <f t="shared" si="905"/>
        <v>ERROR</v>
      </c>
      <c r="BU506" s="109" t="str">
        <f t="shared" si="906"/>
        <v>ERROR</v>
      </c>
      <c r="BV506" s="109" t="str">
        <f t="shared" si="907"/>
        <v>ERROR</v>
      </c>
      <c r="BW506" s="109" t="str">
        <f t="shared" si="908"/>
        <v>ERROR</v>
      </c>
      <c r="BX506" s="110" t="str">
        <f t="shared" si="963"/>
        <v>ERROR</v>
      </c>
      <c r="BY506" s="110" t="str">
        <f t="shared" si="951"/>
        <v/>
      </c>
      <c r="BZ506" s="117" t="str">
        <f t="shared" si="909"/>
        <v>OK</v>
      </c>
      <c r="CA506" s="104" t="str">
        <f t="shared" si="964"/>
        <v/>
      </c>
      <c r="CB506" s="104" t="str">
        <f t="shared" si="965"/>
        <v/>
      </c>
      <c r="CC506" s="104" t="str">
        <f t="shared" si="966"/>
        <v/>
      </c>
      <c r="CD506" s="109" t="str">
        <f t="shared" si="910"/>
        <v>FAILED CHECKS</v>
      </c>
      <c r="CE506" s="22"/>
      <c r="CF506" s="116" t="str">
        <f t="shared" si="967"/>
        <v>ERROR</v>
      </c>
      <c r="CG506" s="116" t="str">
        <f t="shared" si="968"/>
        <v>-</v>
      </c>
      <c r="CH506" s="116" t="str">
        <f t="shared" si="969"/>
        <v>-</v>
      </c>
      <c r="CI506" s="116" t="str">
        <f t="shared" si="970"/>
        <v>-</v>
      </c>
      <c r="CJ506" s="116">
        <f t="shared" si="911"/>
        <v>0</v>
      </c>
      <c r="CK506" s="116">
        <f t="shared" si="912"/>
        <v>0</v>
      </c>
      <c r="CL506" s="116">
        <f t="shared" si="913"/>
        <v>0</v>
      </c>
      <c r="CM506" s="116">
        <f t="shared" si="914"/>
        <v>0</v>
      </c>
      <c r="CN506" s="116">
        <f t="shared" si="915"/>
        <v>0</v>
      </c>
      <c r="CO506" s="116">
        <f t="shared" si="916"/>
        <v>0</v>
      </c>
      <c r="CP506" s="116">
        <f t="shared" si="917"/>
        <v>0</v>
      </c>
      <c r="CQ506" s="116">
        <f t="shared" si="918"/>
        <v>0</v>
      </c>
      <c r="CR506" s="116">
        <f t="shared" si="919"/>
        <v>0</v>
      </c>
      <c r="CS506" s="116">
        <f t="shared" si="920"/>
        <v>0</v>
      </c>
      <c r="CT506" s="116">
        <f t="shared" si="921"/>
        <v>0</v>
      </c>
      <c r="CU506" s="116">
        <f t="shared" si="922"/>
        <v>0</v>
      </c>
      <c r="CV506" s="116">
        <f t="shared" si="923"/>
        <v>0</v>
      </c>
      <c r="CW506" s="116">
        <f t="shared" si="924"/>
        <v>0</v>
      </c>
      <c r="CX506" s="116">
        <f t="shared" si="925"/>
        <v>0</v>
      </c>
      <c r="CY506" s="116">
        <f t="shared" si="926"/>
        <v>0</v>
      </c>
      <c r="CZ506" s="116">
        <f t="shared" si="927"/>
        <v>0</v>
      </c>
      <c r="DA506" s="116">
        <f t="shared" si="928"/>
        <v>0</v>
      </c>
      <c r="DB506" s="116">
        <f t="shared" si="929"/>
        <v>0</v>
      </c>
      <c r="DC506" s="116">
        <f t="shared" si="930"/>
        <v>0</v>
      </c>
      <c r="DD506" s="116">
        <f t="shared" si="931"/>
        <v>0</v>
      </c>
      <c r="DE506" s="116">
        <f t="shared" si="932"/>
        <v>0</v>
      </c>
      <c r="DF506" s="116">
        <f t="shared" si="933"/>
        <v>0</v>
      </c>
      <c r="DG506" s="116">
        <f t="shared" si="934"/>
        <v>0</v>
      </c>
      <c r="DH506" s="116">
        <f t="shared" si="935"/>
        <v>0</v>
      </c>
      <c r="DI506" s="116">
        <f t="shared" si="936"/>
        <v>0</v>
      </c>
      <c r="DJ506" s="116">
        <f t="shared" si="937"/>
        <v>0</v>
      </c>
      <c r="DK506" s="116">
        <f t="shared" si="938"/>
        <v>0</v>
      </c>
      <c r="DL506" s="116">
        <f t="shared" si="939"/>
        <v>0</v>
      </c>
      <c r="DM506" s="116">
        <f t="shared" si="940"/>
        <v>0</v>
      </c>
      <c r="DN506" s="116">
        <f t="shared" si="941"/>
        <v>0</v>
      </c>
      <c r="DO506" s="116">
        <f t="shared" si="942"/>
        <v>0</v>
      </c>
      <c r="DP506" s="116">
        <f t="shared" si="943"/>
        <v>0</v>
      </c>
      <c r="DQ506" s="116">
        <f t="shared" si="944"/>
        <v>0</v>
      </c>
      <c r="DR506" s="116">
        <f t="shared" si="945"/>
        <v>0</v>
      </c>
      <c r="DS506" s="116">
        <f t="shared" si="946"/>
        <v>0</v>
      </c>
      <c r="DT506" s="116">
        <f t="shared" si="952"/>
        <v>0</v>
      </c>
      <c r="DU506" s="116">
        <f t="shared" si="947"/>
        <v>0</v>
      </c>
      <c r="DV506" s="116">
        <f t="shared" si="971"/>
        <v>0</v>
      </c>
      <c r="DW506" s="116">
        <f t="shared" si="972"/>
        <v>0</v>
      </c>
      <c r="DX506" s="114" t="b">
        <f t="shared" si="861"/>
        <v>0</v>
      </c>
      <c r="DY506" s="116" t="str">
        <f t="shared" si="948"/>
        <v>FAILED CHECKS</v>
      </c>
      <c r="DZ506" s="2"/>
      <c r="EA506" s="105" t="str">
        <f t="shared" si="862"/>
        <v/>
      </c>
      <c r="EB506" s="2"/>
      <c r="EC506" s="105" t="str">
        <f t="shared" si="863"/>
        <v/>
      </c>
      <c r="ED506" s="2"/>
      <c r="EE506" s="105" t="str">
        <f t="shared" si="864"/>
        <v/>
      </c>
      <c r="EF506" s="2"/>
      <c r="EG506" s="6">
        <f t="shared" si="950"/>
        <v>496</v>
      </c>
      <c r="EH506" s="2"/>
      <c r="EI506" s="29" t="str">
        <f>IF(ISBLANK('IP Rules'!P506),"",'IP Rules'!P506)</f>
        <v/>
      </c>
      <c r="EJ506" s="2"/>
      <c r="EK506" s="29" t="str">
        <f>IF(ISBLANK('IP Rules'!R506),"",'IP Rules'!R506)</f>
        <v/>
      </c>
      <c r="EL506" s="2"/>
      <c r="EM506" s="29" t="str">
        <f>IF(ISBLANK('IP Rules'!T506),"",'IP Rules'!T506)</f>
        <v/>
      </c>
      <c r="EN506" s="2"/>
      <c r="EO506" s="7" t="str">
        <f t="shared" si="855"/>
        <v>NO</v>
      </c>
      <c r="EP506" s="7" t="str">
        <f t="shared" si="856"/>
        <v>NO</v>
      </c>
      <c r="EQ506" s="7" t="str">
        <f t="shared" si="857"/>
        <v/>
      </c>
      <c r="ER506" s="7" t="str">
        <f t="shared" si="858"/>
        <v/>
      </c>
      <c r="ES506" s="7" t="str">
        <f>IF(AND(ISNUMBER('IP Rules'!R506),'IP Rules'!R506&gt;=0,'IP Rules'!R506&lt;=65535),"GOOD","BAD")</f>
        <v>BAD</v>
      </c>
      <c r="ET506" s="7" t="str">
        <f>IF(OR(AND(ISNUMBER('IP Rules'!T506),'IP Rules'!T506&gt;=1,'IP Rules'!T506&lt;=65535,'IP Rules'!R506&lt;'IP Rules'!T506),'IP Rules'!T506=""),"GOOD","BAD")</f>
        <v>GOOD</v>
      </c>
      <c r="EU506" s="9" t="str">
        <f t="shared" si="859"/>
        <v/>
      </c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</row>
    <row r="507" spans="1:211" ht="15.75" thickBot="1">
      <c r="A507" s="2"/>
      <c r="B507" s="6">
        <f t="shared" si="949"/>
        <v>497</v>
      </c>
      <c r="C507" s="2"/>
      <c r="D507" s="48" t="str">
        <f>IF(ISBLANK('IP Rules'!H507),"",'IP Rules'!H507)</f>
        <v/>
      </c>
      <c r="E507" s="52" t="str">
        <f t="shared" si="865"/>
        <v/>
      </c>
      <c r="F507" s="52" t="str">
        <f t="shared" si="866"/>
        <v/>
      </c>
      <c r="G507" s="52" t="str">
        <f t="shared" si="867"/>
        <v/>
      </c>
      <c r="H507" s="52" t="str">
        <f t="shared" si="868"/>
        <v/>
      </c>
      <c r="I507" s="52" t="str">
        <f t="shared" si="869"/>
        <v/>
      </c>
      <c r="J507" s="52" t="str">
        <f t="shared" si="870"/>
        <v/>
      </c>
      <c r="K507" s="52" t="str">
        <f t="shared" si="871"/>
        <v/>
      </c>
      <c r="L507" s="52" t="str">
        <f t="shared" si="872"/>
        <v/>
      </c>
      <c r="M507" s="2"/>
      <c r="N507" s="52" t="str">
        <f t="shared" si="873"/>
        <v/>
      </c>
      <c r="O507" s="2"/>
      <c r="P507" s="103" t="str">
        <f>IF(UPPER('IP Rules'!H507)="ANY","",IF(LEN(TRIM('IP Rules'!J507))=0,"",'IP Rules'!J507))</f>
        <v/>
      </c>
      <c r="Q507" s="7" t="str">
        <f t="shared" si="874"/>
        <v/>
      </c>
      <c r="R507" s="109" t="str">
        <f t="shared" si="875"/>
        <v>MISSING</v>
      </c>
      <c r="S507" s="109" t="str">
        <f t="shared" si="876"/>
        <v>MISSING</v>
      </c>
      <c r="T507" s="109" t="str">
        <f t="shared" si="877"/>
        <v>MISSING</v>
      </c>
      <c r="U507" s="110" t="str">
        <f t="shared" si="878"/>
        <v>ERROR</v>
      </c>
      <c r="V507" s="111" t="str">
        <f t="shared" si="879"/>
        <v>ERROR</v>
      </c>
      <c r="W507" s="111" t="str">
        <f t="shared" si="880"/>
        <v>ERROR</v>
      </c>
      <c r="X507" s="111" t="str">
        <f t="shared" si="881"/>
        <v>ERROR</v>
      </c>
      <c r="Y507" s="109" t="str">
        <f t="shared" si="882"/>
        <v>ERROR</v>
      </c>
      <c r="Z507" s="110" t="str">
        <f t="shared" si="883"/>
        <v>ERROR</v>
      </c>
      <c r="AA507" s="109" t="str">
        <f t="shared" si="884"/>
        <v>ERROR</v>
      </c>
      <c r="AB507" s="109" t="str">
        <f t="shared" si="885"/>
        <v>ERROR</v>
      </c>
      <c r="AC507" s="109" t="str">
        <f t="shared" si="886"/>
        <v>ERROR</v>
      </c>
      <c r="AD507" s="109" t="str">
        <f t="shared" si="887"/>
        <v>ERROR</v>
      </c>
      <c r="AE507" s="110" t="str">
        <f t="shared" si="888"/>
        <v>ERROR</v>
      </c>
      <c r="AF507" s="7" t="str">
        <f t="shared" si="889"/>
        <v/>
      </c>
      <c r="AG507" s="104" t="str">
        <f t="shared" si="890"/>
        <v/>
      </c>
      <c r="AH507" s="104" t="str">
        <f t="shared" si="891"/>
        <v/>
      </c>
      <c r="AI507" s="104" t="str">
        <f t="shared" si="892"/>
        <v/>
      </c>
      <c r="AJ507" s="114" t="str">
        <f>IF(AND(Q507&lt;&gt;"ERROR",UPPER('IP Rules'!D507)="GLOBAL",UPPER(N507)="ANY"),"All_IPs","")</f>
        <v/>
      </c>
      <c r="AK507" s="114" t="str">
        <f>IF(AND(Q507&lt;&gt;"ERROR",UPPER('IP Rules'!D507)="NATIONAL",UPPER(N507)="ANY"),"GRP_ALL_CNSP_SUBNETS","")</f>
        <v/>
      </c>
      <c r="AL507" s="104" t="str">
        <f>IF(LEN(TRIM(D507))=0,"",IF(AND(Q507&lt;&gt;"ERROR",UPPER('IP Rules'!H507)&lt;&gt;"ANY"),AI507&amp;N507&amp;"_"&amp;AG507,""))</f>
        <v/>
      </c>
      <c r="AM507" s="109" t="str">
        <f t="shared" si="893"/>
        <v>FAILED CHECKS</v>
      </c>
      <c r="AN507" s="2"/>
      <c r="AO507" s="62" t="str">
        <f t="shared" si="860"/>
        <v/>
      </c>
      <c r="AP507" s="26"/>
      <c r="AQ507" s="62" t="str">
        <f t="shared" si="894"/>
        <v/>
      </c>
      <c r="AR507" s="26"/>
      <c r="AS507" s="6">
        <f>'IP Rules'!F507</f>
        <v>0</v>
      </c>
      <c r="AT507" s="2"/>
      <c r="AU507" s="6">
        <f t="shared" si="895"/>
        <v>497</v>
      </c>
      <c r="AV507" s="2"/>
      <c r="AW507" s="46" t="str">
        <f>IF(ISBLANK('IP Rules'!L507),"",'IP Rules'!L507)</f>
        <v/>
      </c>
      <c r="AX507" s="2"/>
      <c r="AY507" s="52" t="str">
        <f t="shared" si="896"/>
        <v/>
      </c>
      <c r="AZ507" s="52" t="str">
        <f t="shared" si="897"/>
        <v/>
      </c>
      <c r="BA507" s="52" t="str">
        <f t="shared" si="898"/>
        <v/>
      </c>
      <c r="BB507" s="52" t="str">
        <f t="shared" si="899"/>
        <v/>
      </c>
      <c r="BC507" s="52" t="str">
        <f t="shared" si="900"/>
        <v/>
      </c>
      <c r="BD507" s="52" t="str">
        <f t="shared" si="901"/>
        <v/>
      </c>
      <c r="BE507" s="52" t="str">
        <f t="shared" si="902"/>
        <v/>
      </c>
      <c r="BF507" s="52" t="str">
        <f t="shared" si="903"/>
        <v/>
      </c>
      <c r="BG507" s="52" t="str">
        <f t="shared" si="904"/>
        <v/>
      </c>
      <c r="BH507" s="2"/>
      <c r="BI507" s="103" t="str">
        <f>IF(ISBLANK('IP Rules'!N507),"",'IP Rules'!N507)</f>
        <v/>
      </c>
      <c r="BJ507" s="110" t="str">
        <f t="shared" si="953"/>
        <v/>
      </c>
      <c r="BK507" s="109" t="str">
        <f t="shared" si="954"/>
        <v>MISSING</v>
      </c>
      <c r="BL507" s="109" t="str">
        <f t="shared" si="955"/>
        <v>MISSING</v>
      </c>
      <c r="BM507" s="109" t="str">
        <f t="shared" si="956"/>
        <v>MISSING</v>
      </c>
      <c r="BN507" s="110" t="str">
        <f t="shared" si="957"/>
        <v>ERROR</v>
      </c>
      <c r="BO507" s="111" t="str">
        <f t="shared" si="958"/>
        <v>ERROR</v>
      </c>
      <c r="BP507" s="111" t="str">
        <f t="shared" si="959"/>
        <v>ERROR</v>
      </c>
      <c r="BQ507" s="111" t="str">
        <f t="shared" si="960"/>
        <v>ERROR</v>
      </c>
      <c r="BR507" s="109" t="str">
        <f t="shared" si="961"/>
        <v>ERROR</v>
      </c>
      <c r="BS507" s="110" t="str">
        <f t="shared" si="962"/>
        <v>ERROR</v>
      </c>
      <c r="BT507" s="109" t="str">
        <f t="shared" si="905"/>
        <v>ERROR</v>
      </c>
      <c r="BU507" s="109" t="str">
        <f t="shared" si="906"/>
        <v>ERROR</v>
      </c>
      <c r="BV507" s="109" t="str">
        <f t="shared" si="907"/>
        <v>ERROR</v>
      </c>
      <c r="BW507" s="109" t="str">
        <f t="shared" si="908"/>
        <v>ERROR</v>
      </c>
      <c r="BX507" s="110" t="str">
        <f t="shared" si="963"/>
        <v>ERROR</v>
      </c>
      <c r="BY507" s="110" t="str">
        <f t="shared" si="951"/>
        <v/>
      </c>
      <c r="BZ507" s="117" t="str">
        <f t="shared" si="909"/>
        <v>OK</v>
      </c>
      <c r="CA507" s="104" t="str">
        <f t="shared" si="964"/>
        <v/>
      </c>
      <c r="CB507" s="104" t="str">
        <f t="shared" si="965"/>
        <v/>
      </c>
      <c r="CC507" s="104" t="str">
        <f t="shared" si="966"/>
        <v/>
      </c>
      <c r="CD507" s="109" t="str">
        <f t="shared" si="910"/>
        <v>FAILED CHECKS</v>
      </c>
      <c r="CE507" s="22"/>
      <c r="CF507" s="116" t="str">
        <f t="shared" si="967"/>
        <v>ERROR</v>
      </c>
      <c r="CG507" s="116" t="str">
        <f t="shared" si="968"/>
        <v>-</v>
      </c>
      <c r="CH507" s="116" t="str">
        <f t="shared" si="969"/>
        <v>-</v>
      </c>
      <c r="CI507" s="116" t="str">
        <f t="shared" si="970"/>
        <v>-</v>
      </c>
      <c r="CJ507" s="116">
        <f t="shared" si="911"/>
        <v>0</v>
      </c>
      <c r="CK507" s="116">
        <f t="shared" si="912"/>
        <v>0</v>
      </c>
      <c r="CL507" s="116">
        <f t="shared" si="913"/>
        <v>0</v>
      </c>
      <c r="CM507" s="116">
        <f t="shared" si="914"/>
        <v>0</v>
      </c>
      <c r="CN507" s="116">
        <f t="shared" si="915"/>
        <v>0</v>
      </c>
      <c r="CO507" s="116">
        <f t="shared" si="916"/>
        <v>0</v>
      </c>
      <c r="CP507" s="116">
        <f t="shared" si="917"/>
        <v>0</v>
      </c>
      <c r="CQ507" s="116">
        <f t="shared" si="918"/>
        <v>0</v>
      </c>
      <c r="CR507" s="116">
        <f t="shared" si="919"/>
        <v>0</v>
      </c>
      <c r="CS507" s="116">
        <f t="shared" si="920"/>
        <v>0</v>
      </c>
      <c r="CT507" s="116">
        <f t="shared" si="921"/>
        <v>0</v>
      </c>
      <c r="CU507" s="116">
        <f t="shared" si="922"/>
        <v>0</v>
      </c>
      <c r="CV507" s="116">
        <f t="shared" si="923"/>
        <v>0</v>
      </c>
      <c r="CW507" s="116">
        <f t="shared" si="924"/>
        <v>0</v>
      </c>
      <c r="CX507" s="116">
        <f t="shared" si="925"/>
        <v>0</v>
      </c>
      <c r="CY507" s="116">
        <f t="shared" si="926"/>
        <v>0</v>
      </c>
      <c r="CZ507" s="116">
        <f t="shared" si="927"/>
        <v>0</v>
      </c>
      <c r="DA507" s="116">
        <f t="shared" si="928"/>
        <v>0</v>
      </c>
      <c r="DB507" s="116">
        <f t="shared" si="929"/>
        <v>0</v>
      </c>
      <c r="DC507" s="116">
        <f t="shared" si="930"/>
        <v>0</v>
      </c>
      <c r="DD507" s="116">
        <f t="shared" si="931"/>
        <v>0</v>
      </c>
      <c r="DE507" s="116">
        <f t="shared" si="932"/>
        <v>0</v>
      </c>
      <c r="DF507" s="116">
        <f t="shared" si="933"/>
        <v>0</v>
      </c>
      <c r="DG507" s="116">
        <f t="shared" si="934"/>
        <v>0</v>
      </c>
      <c r="DH507" s="116">
        <f t="shared" si="935"/>
        <v>0</v>
      </c>
      <c r="DI507" s="116">
        <f t="shared" si="936"/>
        <v>0</v>
      </c>
      <c r="DJ507" s="116">
        <f t="shared" si="937"/>
        <v>0</v>
      </c>
      <c r="DK507" s="116">
        <f t="shared" si="938"/>
        <v>0</v>
      </c>
      <c r="DL507" s="116">
        <f t="shared" si="939"/>
        <v>0</v>
      </c>
      <c r="DM507" s="116">
        <f t="shared" si="940"/>
        <v>0</v>
      </c>
      <c r="DN507" s="116">
        <f t="shared" si="941"/>
        <v>0</v>
      </c>
      <c r="DO507" s="116">
        <f t="shared" si="942"/>
        <v>0</v>
      </c>
      <c r="DP507" s="116">
        <f t="shared" si="943"/>
        <v>0</v>
      </c>
      <c r="DQ507" s="116">
        <f t="shared" si="944"/>
        <v>0</v>
      </c>
      <c r="DR507" s="116">
        <f t="shared" si="945"/>
        <v>0</v>
      </c>
      <c r="DS507" s="116">
        <f t="shared" si="946"/>
        <v>0</v>
      </c>
      <c r="DT507" s="116">
        <f t="shared" si="952"/>
        <v>0</v>
      </c>
      <c r="DU507" s="116">
        <f t="shared" si="947"/>
        <v>0</v>
      </c>
      <c r="DV507" s="116">
        <f t="shared" si="971"/>
        <v>0</v>
      </c>
      <c r="DW507" s="116">
        <f t="shared" si="972"/>
        <v>0</v>
      </c>
      <c r="DX507" s="114" t="b">
        <f t="shared" si="861"/>
        <v>0</v>
      </c>
      <c r="DY507" s="116" t="str">
        <f t="shared" si="948"/>
        <v>FAILED CHECKS</v>
      </c>
      <c r="DZ507" s="2"/>
      <c r="EA507" s="105" t="str">
        <f t="shared" si="862"/>
        <v/>
      </c>
      <c r="EB507" s="2"/>
      <c r="EC507" s="105" t="str">
        <f t="shared" si="863"/>
        <v/>
      </c>
      <c r="ED507" s="2"/>
      <c r="EE507" s="105" t="str">
        <f t="shared" si="864"/>
        <v/>
      </c>
      <c r="EF507" s="2"/>
      <c r="EG507" s="6">
        <f t="shared" si="950"/>
        <v>497</v>
      </c>
      <c r="EH507" s="2"/>
      <c r="EI507" s="29" t="str">
        <f>IF(ISBLANK('IP Rules'!P507),"",'IP Rules'!P507)</f>
        <v/>
      </c>
      <c r="EJ507" s="2"/>
      <c r="EK507" s="29" t="str">
        <f>IF(ISBLANK('IP Rules'!R507),"",'IP Rules'!R507)</f>
        <v/>
      </c>
      <c r="EL507" s="2"/>
      <c r="EM507" s="29" t="str">
        <f>IF(ISBLANK('IP Rules'!T507),"",'IP Rules'!T507)</f>
        <v/>
      </c>
      <c r="EN507" s="2"/>
      <c r="EO507" s="7" t="str">
        <f t="shared" si="855"/>
        <v>NO</v>
      </c>
      <c r="EP507" s="7" t="str">
        <f t="shared" si="856"/>
        <v>NO</v>
      </c>
      <c r="EQ507" s="7" t="str">
        <f t="shared" si="857"/>
        <v/>
      </c>
      <c r="ER507" s="7" t="str">
        <f t="shared" si="858"/>
        <v/>
      </c>
      <c r="ES507" s="7" t="str">
        <f>IF(AND(ISNUMBER('IP Rules'!R507),'IP Rules'!R507&gt;=0,'IP Rules'!R507&lt;=65535),"GOOD","BAD")</f>
        <v>BAD</v>
      </c>
      <c r="ET507" s="7" t="str">
        <f>IF(OR(AND(ISNUMBER('IP Rules'!T507),'IP Rules'!T507&gt;=1,'IP Rules'!T507&lt;=65535,'IP Rules'!R507&lt;'IP Rules'!T507),'IP Rules'!T507=""),"GOOD","BAD")</f>
        <v>GOOD</v>
      </c>
      <c r="EU507" s="9" t="str">
        <f t="shared" si="859"/>
        <v/>
      </c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</row>
    <row r="508" spans="1:211" ht="15.75" thickBot="1">
      <c r="A508" s="2"/>
      <c r="B508" s="6">
        <f t="shared" si="949"/>
        <v>498</v>
      </c>
      <c r="C508" s="2"/>
      <c r="D508" s="48" t="str">
        <f>IF(ISBLANK('IP Rules'!H508),"",'IP Rules'!H508)</f>
        <v/>
      </c>
      <c r="E508" s="52" t="str">
        <f t="shared" si="865"/>
        <v/>
      </c>
      <c r="F508" s="52" t="str">
        <f t="shared" si="866"/>
        <v/>
      </c>
      <c r="G508" s="52" t="str">
        <f t="shared" si="867"/>
        <v/>
      </c>
      <c r="H508" s="52" t="str">
        <f t="shared" si="868"/>
        <v/>
      </c>
      <c r="I508" s="52" t="str">
        <f t="shared" si="869"/>
        <v/>
      </c>
      <c r="J508" s="52" t="str">
        <f t="shared" si="870"/>
        <v/>
      </c>
      <c r="K508" s="52" t="str">
        <f t="shared" si="871"/>
        <v/>
      </c>
      <c r="L508" s="52" t="str">
        <f t="shared" si="872"/>
        <v/>
      </c>
      <c r="M508" s="2"/>
      <c r="N508" s="52" t="str">
        <f t="shared" si="873"/>
        <v/>
      </c>
      <c r="O508" s="2"/>
      <c r="P508" s="103" t="str">
        <f>IF(UPPER('IP Rules'!H508)="ANY","",IF(LEN(TRIM('IP Rules'!J508))=0,"",'IP Rules'!J508))</f>
        <v/>
      </c>
      <c r="Q508" s="7" t="str">
        <f t="shared" si="874"/>
        <v/>
      </c>
      <c r="R508" s="109" t="str">
        <f t="shared" si="875"/>
        <v>MISSING</v>
      </c>
      <c r="S508" s="109" t="str">
        <f t="shared" si="876"/>
        <v>MISSING</v>
      </c>
      <c r="T508" s="109" t="str">
        <f t="shared" si="877"/>
        <v>MISSING</v>
      </c>
      <c r="U508" s="110" t="str">
        <f t="shared" si="878"/>
        <v>ERROR</v>
      </c>
      <c r="V508" s="111" t="str">
        <f t="shared" si="879"/>
        <v>ERROR</v>
      </c>
      <c r="W508" s="111" t="str">
        <f t="shared" si="880"/>
        <v>ERROR</v>
      </c>
      <c r="X508" s="111" t="str">
        <f t="shared" si="881"/>
        <v>ERROR</v>
      </c>
      <c r="Y508" s="109" t="str">
        <f t="shared" si="882"/>
        <v>ERROR</v>
      </c>
      <c r="Z508" s="110" t="str">
        <f t="shared" si="883"/>
        <v>ERROR</v>
      </c>
      <c r="AA508" s="109" t="str">
        <f t="shared" si="884"/>
        <v>ERROR</v>
      </c>
      <c r="AB508" s="109" t="str">
        <f t="shared" si="885"/>
        <v>ERROR</v>
      </c>
      <c r="AC508" s="109" t="str">
        <f t="shared" si="886"/>
        <v>ERROR</v>
      </c>
      <c r="AD508" s="109" t="str">
        <f t="shared" si="887"/>
        <v>ERROR</v>
      </c>
      <c r="AE508" s="110" t="str">
        <f t="shared" si="888"/>
        <v>ERROR</v>
      </c>
      <c r="AF508" s="7" t="str">
        <f t="shared" si="889"/>
        <v/>
      </c>
      <c r="AG508" s="104" t="str">
        <f t="shared" si="890"/>
        <v/>
      </c>
      <c r="AH508" s="104" t="str">
        <f t="shared" si="891"/>
        <v/>
      </c>
      <c r="AI508" s="104" t="str">
        <f t="shared" si="892"/>
        <v/>
      </c>
      <c r="AJ508" s="114" t="str">
        <f>IF(AND(Q508&lt;&gt;"ERROR",UPPER('IP Rules'!D508)="GLOBAL",UPPER(N508)="ANY"),"All_IPs","")</f>
        <v/>
      </c>
      <c r="AK508" s="114" t="str">
        <f>IF(AND(Q508&lt;&gt;"ERROR",UPPER('IP Rules'!D508)="NATIONAL",UPPER(N508)="ANY"),"GRP_ALL_CNSP_SUBNETS","")</f>
        <v/>
      </c>
      <c r="AL508" s="104" t="str">
        <f>IF(LEN(TRIM(D508))=0,"",IF(AND(Q508&lt;&gt;"ERROR",UPPER('IP Rules'!H508)&lt;&gt;"ANY"),AI508&amp;N508&amp;"_"&amp;AG508,""))</f>
        <v/>
      </c>
      <c r="AM508" s="109" t="str">
        <f t="shared" si="893"/>
        <v>FAILED CHECKS</v>
      </c>
      <c r="AN508" s="2"/>
      <c r="AO508" s="62" t="str">
        <f t="shared" si="860"/>
        <v/>
      </c>
      <c r="AP508" s="26"/>
      <c r="AQ508" s="62" t="str">
        <f t="shared" si="894"/>
        <v/>
      </c>
      <c r="AR508" s="26"/>
      <c r="AS508" s="6">
        <f>'IP Rules'!F508</f>
        <v>0</v>
      </c>
      <c r="AT508" s="2"/>
      <c r="AU508" s="6">
        <f t="shared" si="895"/>
        <v>498</v>
      </c>
      <c r="AV508" s="2"/>
      <c r="AW508" s="46" t="str">
        <f>IF(ISBLANK('IP Rules'!L508),"",'IP Rules'!L508)</f>
        <v/>
      </c>
      <c r="AX508" s="2"/>
      <c r="AY508" s="52" t="str">
        <f t="shared" si="896"/>
        <v/>
      </c>
      <c r="AZ508" s="52" t="str">
        <f t="shared" si="897"/>
        <v/>
      </c>
      <c r="BA508" s="52" t="str">
        <f t="shared" si="898"/>
        <v/>
      </c>
      <c r="BB508" s="52" t="str">
        <f t="shared" si="899"/>
        <v/>
      </c>
      <c r="BC508" s="52" t="str">
        <f t="shared" si="900"/>
        <v/>
      </c>
      <c r="BD508" s="52" t="str">
        <f t="shared" si="901"/>
        <v/>
      </c>
      <c r="BE508" s="52" t="str">
        <f t="shared" si="902"/>
        <v/>
      </c>
      <c r="BF508" s="52" t="str">
        <f t="shared" si="903"/>
        <v/>
      </c>
      <c r="BG508" s="52" t="str">
        <f t="shared" si="904"/>
        <v/>
      </c>
      <c r="BH508" s="2"/>
      <c r="BI508" s="103" t="str">
        <f>IF(ISBLANK('IP Rules'!N508),"",'IP Rules'!N508)</f>
        <v/>
      </c>
      <c r="BJ508" s="110" t="str">
        <f t="shared" si="953"/>
        <v/>
      </c>
      <c r="BK508" s="109" t="str">
        <f t="shared" si="954"/>
        <v>MISSING</v>
      </c>
      <c r="BL508" s="109" t="str">
        <f t="shared" si="955"/>
        <v>MISSING</v>
      </c>
      <c r="BM508" s="109" t="str">
        <f t="shared" si="956"/>
        <v>MISSING</v>
      </c>
      <c r="BN508" s="110" t="str">
        <f t="shared" si="957"/>
        <v>ERROR</v>
      </c>
      <c r="BO508" s="111" t="str">
        <f t="shared" si="958"/>
        <v>ERROR</v>
      </c>
      <c r="BP508" s="111" t="str">
        <f t="shared" si="959"/>
        <v>ERROR</v>
      </c>
      <c r="BQ508" s="111" t="str">
        <f t="shared" si="960"/>
        <v>ERROR</v>
      </c>
      <c r="BR508" s="109" t="str">
        <f t="shared" si="961"/>
        <v>ERROR</v>
      </c>
      <c r="BS508" s="110" t="str">
        <f t="shared" si="962"/>
        <v>ERROR</v>
      </c>
      <c r="BT508" s="109" t="str">
        <f t="shared" si="905"/>
        <v>ERROR</v>
      </c>
      <c r="BU508" s="109" t="str">
        <f t="shared" si="906"/>
        <v>ERROR</v>
      </c>
      <c r="BV508" s="109" t="str">
        <f t="shared" si="907"/>
        <v>ERROR</v>
      </c>
      <c r="BW508" s="109" t="str">
        <f t="shared" si="908"/>
        <v>ERROR</v>
      </c>
      <c r="BX508" s="110" t="str">
        <f t="shared" si="963"/>
        <v>ERROR</v>
      </c>
      <c r="BY508" s="110" t="str">
        <f t="shared" si="951"/>
        <v/>
      </c>
      <c r="BZ508" s="117" t="str">
        <f t="shared" si="909"/>
        <v>OK</v>
      </c>
      <c r="CA508" s="104" t="str">
        <f t="shared" si="964"/>
        <v/>
      </c>
      <c r="CB508" s="104" t="str">
        <f t="shared" si="965"/>
        <v/>
      </c>
      <c r="CC508" s="104" t="str">
        <f t="shared" si="966"/>
        <v/>
      </c>
      <c r="CD508" s="109" t="str">
        <f t="shared" si="910"/>
        <v>FAILED CHECKS</v>
      </c>
      <c r="CE508" s="22"/>
      <c r="CF508" s="116" t="str">
        <f t="shared" si="967"/>
        <v>ERROR</v>
      </c>
      <c r="CG508" s="116" t="str">
        <f t="shared" si="968"/>
        <v>-</v>
      </c>
      <c r="CH508" s="116" t="str">
        <f t="shared" si="969"/>
        <v>-</v>
      </c>
      <c r="CI508" s="116" t="str">
        <f t="shared" si="970"/>
        <v>-</v>
      </c>
      <c r="CJ508" s="116">
        <f t="shared" si="911"/>
        <v>0</v>
      </c>
      <c r="CK508" s="116">
        <f t="shared" si="912"/>
        <v>0</v>
      </c>
      <c r="CL508" s="116">
        <f t="shared" si="913"/>
        <v>0</v>
      </c>
      <c r="CM508" s="116">
        <f t="shared" si="914"/>
        <v>0</v>
      </c>
      <c r="CN508" s="116">
        <f t="shared" si="915"/>
        <v>0</v>
      </c>
      <c r="CO508" s="116">
        <f t="shared" si="916"/>
        <v>0</v>
      </c>
      <c r="CP508" s="116">
        <f t="shared" si="917"/>
        <v>0</v>
      </c>
      <c r="CQ508" s="116">
        <f t="shared" si="918"/>
        <v>0</v>
      </c>
      <c r="CR508" s="116">
        <f t="shared" si="919"/>
        <v>0</v>
      </c>
      <c r="CS508" s="116">
        <f t="shared" si="920"/>
        <v>0</v>
      </c>
      <c r="CT508" s="116">
        <f t="shared" si="921"/>
        <v>0</v>
      </c>
      <c r="CU508" s="116">
        <f t="shared" si="922"/>
        <v>0</v>
      </c>
      <c r="CV508" s="116">
        <f t="shared" si="923"/>
        <v>0</v>
      </c>
      <c r="CW508" s="116">
        <f t="shared" si="924"/>
        <v>0</v>
      </c>
      <c r="CX508" s="116">
        <f t="shared" si="925"/>
        <v>0</v>
      </c>
      <c r="CY508" s="116">
        <f t="shared" si="926"/>
        <v>0</v>
      </c>
      <c r="CZ508" s="116">
        <f t="shared" si="927"/>
        <v>0</v>
      </c>
      <c r="DA508" s="116">
        <f t="shared" si="928"/>
        <v>0</v>
      </c>
      <c r="DB508" s="116">
        <f t="shared" si="929"/>
        <v>0</v>
      </c>
      <c r="DC508" s="116">
        <f t="shared" si="930"/>
        <v>0</v>
      </c>
      <c r="DD508" s="116">
        <f t="shared" si="931"/>
        <v>0</v>
      </c>
      <c r="DE508" s="116">
        <f t="shared" si="932"/>
        <v>0</v>
      </c>
      <c r="DF508" s="116">
        <f t="shared" si="933"/>
        <v>0</v>
      </c>
      <c r="DG508" s="116">
        <f t="shared" si="934"/>
        <v>0</v>
      </c>
      <c r="DH508" s="116">
        <f t="shared" si="935"/>
        <v>0</v>
      </c>
      <c r="DI508" s="116">
        <f t="shared" si="936"/>
        <v>0</v>
      </c>
      <c r="DJ508" s="116">
        <f t="shared" si="937"/>
        <v>0</v>
      </c>
      <c r="DK508" s="116">
        <f t="shared" si="938"/>
        <v>0</v>
      </c>
      <c r="DL508" s="116">
        <f t="shared" si="939"/>
        <v>0</v>
      </c>
      <c r="DM508" s="116">
        <f t="shared" si="940"/>
        <v>0</v>
      </c>
      <c r="DN508" s="116">
        <f t="shared" si="941"/>
        <v>0</v>
      </c>
      <c r="DO508" s="116">
        <f t="shared" si="942"/>
        <v>0</v>
      </c>
      <c r="DP508" s="116">
        <f t="shared" si="943"/>
        <v>0</v>
      </c>
      <c r="DQ508" s="116">
        <f t="shared" si="944"/>
        <v>0</v>
      </c>
      <c r="DR508" s="116">
        <f t="shared" si="945"/>
        <v>0</v>
      </c>
      <c r="DS508" s="116">
        <f t="shared" si="946"/>
        <v>0</v>
      </c>
      <c r="DT508" s="116">
        <f t="shared" si="952"/>
        <v>0</v>
      </c>
      <c r="DU508" s="116">
        <f t="shared" si="947"/>
        <v>0</v>
      </c>
      <c r="DV508" s="116">
        <f t="shared" si="971"/>
        <v>0</v>
      </c>
      <c r="DW508" s="116">
        <f t="shared" si="972"/>
        <v>0</v>
      </c>
      <c r="DX508" s="114" t="b">
        <f t="shared" si="861"/>
        <v>0</v>
      </c>
      <c r="DY508" s="116" t="str">
        <f t="shared" si="948"/>
        <v>FAILED CHECKS</v>
      </c>
      <c r="DZ508" s="2"/>
      <c r="EA508" s="105" t="str">
        <f t="shared" si="862"/>
        <v/>
      </c>
      <c r="EB508" s="2"/>
      <c r="EC508" s="105" t="str">
        <f t="shared" si="863"/>
        <v/>
      </c>
      <c r="ED508" s="2"/>
      <c r="EE508" s="105" t="str">
        <f t="shared" si="864"/>
        <v/>
      </c>
      <c r="EF508" s="2"/>
      <c r="EG508" s="6">
        <f t="shared" si="950"/>
        <v>498</v>
      </c>
      <c r="EH508" s="2"/>
      <c r="EI508" s="29" t="str">
        <f>IF(ISBLANK('IP Rules'!P508),"",'IP Rules'!P508)</f>
        <v/>
      </c>
      <c r="EJ508" s="2"/>
      <c r="EK508" s="29" t="str">
        <f>IF(ISBLANK('IP Rules'!R508),"",'IP Rules'!R508)</f>
        <v/>
      </c>
      <c r="EL508" s="2"/>
      <c r="EM508" s="29" t="str">
        <f>IF(ISBLANK('IP Rules'!T508),"",'IP Rules'!T508)</f>
        <v/>
      </c>
      <c r="EN508" s="2"/>
      <c r="EO508" s="7" t="str">
        <f t="shared" si="855"/>
        <v>NO</v>
      </c>
      <c r="EP508" s="7" t="str">
        <f t="shared" si="856"/>
        <v>NO</v>
      </c>
      <c r="EQ508" s="7" t="str">
        <f t="shared" si="857"/>
        <v/>
      </c>
      <c r="ER508" s="7" t="str">
        <f t="shared" si="858"/>
        <v/>
      </c>
      <c r="ES508" s="7" t="str">
        <f>IF(AND(ISNUMBER('IP Rules'!R508),'IP Rules'!R508&gt;=0,'IP Rules'!R508&lt;=65535),"GOOD","BAD")</f>
        <v>BAD</v>
      </c>
      <c r="ET508" s="7" t="str">
        <f>IF(OR(AND(ISNUMBER('IP Rules'!T508),'IP Rules'!T508&gt;=1,'IP Rules'!T508&lt;=65535,'IP Rules'!R508&lt;'IP Rules'!T508),'IP Rules'!T508=""),"GOOD","BAD")</f>
        <v>GOOD</v>
      </c>
      <c r="EU508" s="9" t="str">
        <f t="shared" si="859"/>
        <v/>
      </c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</row>
    <row r="509" spans="1:211" ht="15.75" thickBot="1">
      <c r="A509" s="2"/>
      <c r="B509" s="6">
        <f t="shared" si="949"/>
        <v>499</v>
      </c>
      <c r="C509" s="2"/>
      <c r="D509" s="48" t="str">
        <f>IF(ISBLANK('IP Rules'!H509),"",'IP Rules'!H509)</f>
        <v/>
      </c>
      <c r="E509" s="52" t="str">
        <f t="shared" si="865"/>
        <v/>
      </c>
      <c r="F509" s="52" t="str">
        <f t="shared" si="866"/>
        <v/>
      </c>
      <c r="G509" s="52" t="str">
        <f t="shared" si="867"/>
        <v/>
      </c>
      <c r="H509" s="52" t="str">
        <f t="shared" si="868"/>
        <v/>
      </c>
      <c r="I509" s="52" t="str">
        <f t="shared" si="869"/>
        <v/>
      </c>
      <c r="J509" s="52" t="str">
        <f t="shared" si="870"/>
        <v/>
      </c>
      <c r="K509" s="52" t="str">
        <f t="shared" si="871"/>
        <v/>
      </c>
      <c r="L509" s="52" t="str">
        <f t="shared" si="872"/>
        <v/>
      </c>
      <c r="M509" s="2"/>
      <c r="N509" s="52" t="str">
        <f t="shared" si="873"/>
        <v/>
      </c>
      <c r="O509" s="2"/>
      <c r="P509" s="103" t="str">
        <f>IF(UPPER('IP Rules'!H509)="ANY","",IF(LEN(TRIM('IP Rules'!J509))=0,"",'IP Rules'!J509))</f>
        <v/>
      </c>
      <c r="Q509" s="7" t="str">
        <f t="shared" si="874"/>
        <v/>
      </c>
      <c r="R509" s="109" t="str">
        <f t="shared" si="875"/>
        <v>MISSING</v>
      </c>
      <c r="S509" s="109" t="str">
        <f t="shared" si="876"/>
        <v>MISSING</v>
      </c>
      <c r="T509" s="109" t="str">
        <f t="shared" si="877"/>
        <v>MISSING</v>
      </c>
      <c r="U509" s="110" t="str">
        <f t="shared" si="878"/>
        <v>ERROR</v>
      </c>
      <c r="V509" s="111" t="str">
        <f t="shared" si="879"/>
        <v>ERROR</v>
      </c>
      <c r="W509" s="111" t="str">
        <f t="shared" si="880"/>
        <v>ERROR</v>
      </c>
      <c r="X509" s="111" t="str">
        <f t="shared" si="881"/>
        <v>ERROR</v>
      </c>
      <c r="Y509" s="109" t="str">
        <f t="shared" si="882"/>
        <v>ERROR</v>
      </c>
      <c r="Z509" s="110" t="str">
        <f t="shared" si="883"/>
        <v>ERROR</v>
      </c>
      <c r="AA509" s="109" t="str">
        <f t="shared" si="884"/>
        <v>ERROR</v>
      </c>
      <c r="AB509" s="109" t="str">
        <f t="shared" si="885"/>
        <v>ERROR</v>
      </c>
      <c r="AC509" s="109" t="str">
        <f t="shared" si="886"/>
        <v>ERROR</v>
      </c>
      <c r="AD509" s="109" t="str">
        <f t="shared" si="887"/>
        <v>ERROR</v>
      </c>
      <c r="AE509" s="110" t="str">
        <f t="shared" si="888"/>
        <v>ERROR</v>
      </c>
      <c r="AF509" s="7" t="str">
        <f t="shared" si="889"/>
        <v/>
      </c>
      <c r="AG509" s="104" t="str">
        <f t="shared" si="890"/>
        <v/>
      </c>
      <c r="AH509" s="104" t="str">
        <f t="shared" si="891"/>
        <v/>
      </c>
      <c r="AI509" s="104" t="str">
        <f t="shared" si="892"/>
        <v/>
      </c>
      <c r="AJ509" s="114" t="str">
        <f>IF(AND(Q509&lt;&gt;"ERROR",UPPER('IP Rules'!D509)="GLOBAL",UPPER(N509)="ANY"),"All_IPs","")</f>
        <v/>
      </c>
      <c r="AK509" s="114" t="str">
        <f>IF(AND(Q509&lt;&gt;"ERROR",UPPER('IP Rules'!D509)="NATIONAL",UPPER(N509)="ANY"),"GRP_ALL_CNSP_SUBNETS","")</f>
        <v/>
      </c>
      <c r="AL509" s="104" t="str">
        <f>IF(LEN(TRIM(D509))=0,"",IF(AND(Q509&lt;&gt;"ERROR",UPPER('IP Rules'!H509)&lt;&gt;"ANY"),AI509&amp;N509&amp;"_"&amp;AG509,""))</f>
        <v/>
      </c>
      <c r="AM509" s="109" t="str">
        <f t="shared" si="893"/>
        <v>FAILED CHECKS</v>
      </c>
      <c r="AN509" s="2"/>
      <c r="AO509" s="62" t="str">
        <f t="shared" si="860"/>
        <v/>
      </c>
      <c r="AP509" s="26"/>
      <c r="AQ509" s="62" t="str">
        <f t="shared" si="894"/>
        <v/>
      </c>
      <c r="AR509" s="26"/>
      <c r="AS509" s="6">
        <f>'IP Rules'!F509</f>
        <v>0</v>
      </c>
      <c r="AT509" s="2"/>
      <c r="AU509" s="6">
        <f t="shared" si="895"/>
        <v>499</v>
      </c>
      <c r="AV509" s="2"/>
      <c r="AW509" s="46" t="str">
        <f>IF(ISBLANK('IP Rules'!L509),"",'IP Rules'!L509)</f>
        <v/>
      </c>
      <c r="AX509" s="2"/>
      <c r="AY509" s="52" t="str">
        <f t="shared" si="896"/>
        <v/>
      </c>
      <c r="AZ509" s="52" t="str">
        <f t="shared" si="897"/>
        <v/>
      </c>
      <c r="BA509" s="52" t="str">
        <f t="shared" si="898"/>
        <v/>
      </c>
      <c r="BB509" s="52" t="str">
        <f t="shared" si="899"/>
        <v/>
      </c>
      <c r="BC509" s="52" t="str">
        <f t="shared" si="900"/>
        <v/>
      </c>
      <c r="BD509" s="52" t="str">
        <f t="shared" si="901"/>
        <v/>
      </c>
      <c r="BE509" s="52" t="str">
        <f t="shared" si="902"/>
        <v/>
      </c>
      <c r="BF509" s="52" t="str">
        <f t="shared" si="903"/>
        <v/>
      </c>
      <c r="BG509" s="52" t="str">
        <f t="shared" si="904"/>
        <v/>
      </c>
      <c r="BH509" s="2"/>
      <c r="BI509" s="103" t="str">
        <f>IF(ISBLANK('IP Rules'!N509),"",'IP Rules'!N509)</f>
        <v/>
      </c>
      <c r="BJ509" s="110" t="str">
        <f t="shared" si="953"/>
        <v/>
      </c>
      <c r="BK509" s="109" t="str">
        <f t="shared" si="954"/>
        <v>MISSING</v>
      </c>
      <c r="BL509" s="109" t="str">
        <f t="shared" si="955"/>
        <v>MISSING</v>
      </c>
      <c r="BM509" s="109" t="str">
        <f t="shared" si="956"/>
        <v>MISSING</v>
      </c>
      <c r="BN509" s="110" t="str">
        <f t="shared" si="957"/>
        <v>ERROR</v>
      </c>
      <c r="BO509" s="111" t="str">
        <f t="shared" si="958"/>
        <v>ERROR</v>
      </c>
      <c r="BP509" s="111" t="str">
        <f t="shared" si="959"/>
        <v>ERROR</v>
      </c>
      <c r="BQ509" s="111" t="str">
        <f t="shared" si="960"/>
        <v>ERROR</v>
      </c>
      <c r="BR509" s="109" t="str">
        <f t="shared" si="961"/>
        <v>ERROR</v>
      </c>
      <c r="BS509" s="110" t="str">
        <f t="shared" si="962"/>
        <v>ERROR</v>
      </c>
      <c r="BT509" s="109" t="str">
        <f t="shared" si="905"/>
        <v>ERROR</v>
      </c>
      <c r="BU509" s="109" t="str">
        <f t="shared" si="906"/>
        <v>ERROR</v>
      </c>
      <c r="BV509" s="109" t="str">
        <f t="shared" si="907"/>
        <v>ERROR</v>
      </c>
      <c r="BW509" s="109" t="str">
        <f t="shared" si="908"/>
        <v>ERROR</v>
      </c>
      <c r="BX509" s="110" t="str">
        <f t="shared" si="963"/>
        <v>ERROR</v>
      </c>
      <c r="BY509" s="110" t="str">
        <f t="shared" si="951"/>
        <v/>
      </c>
      <c r="BZ509" s="117" t="str">
        <f t="shared" si="909"/>
        <v>OK</v>
      </c>
      <c r="CA509" s="104" t="str">
        <f t="shared" si="964"/>
        <v/>
      </c>
      <c r="CB509" s="104" t="str">
        <f t="shared" si="965"/>
        <v/>
      </c>
      <c r="CC509" s="104" t="str">
        <f t="shared" si="966"/>
        <v/>
      </c>
      <c r="CD509" s="109" t="str">
        <f t="shared" si="910"/>
        <v>FAILED CHECKS</v>
      </c>
      <c r="CE509" s="22"/>
      <c r="CF509" s="116" t="str">
        <f t="shared" si="967"/>
        <v>ERROR</v>
      </c>
      <c r="CG509" s="116" t="str">
        <f t="shared" si="968"/>
        <v>-</v>
      </c>
      <c r="CH509" s="116" t="str">
        <f t="shared" si="969"/>
        <v>-</v>
      </c>
      <c r="CI509" s="116" t="str">
        <f t="shared" si="970"/>
        <v>-</v>
      </c>
      <c r="CJ509" s="116">
        <f t="shared" si="911"/>
        <v>0</v>
      </c>
      <c r="CK509" s="116">
        <f t="shared" si="912"/>
        <v>0</v>
      </c>
      <c r="CL509" s="116">
        <f t="shared" si="913"/>
        <v>0</v>
      </c>
      <c r="CM509" s="116">
        <f t="shared" si="914"/>
        <v>0</v>
      </c>
      <c r="CN509" s="116">
        <f t="shared" si="915"/>
        <v>0</v>
      </c>
      <c r="CO509" s="116">
        <f t="shared" si="916"/>
        <v>0</v>
      </c>
      <c r="CP509" s="116">
        <f t="shared" si="917"/>
        <v>0</v>
      </c>
      <c r="CQ509" s="116">
        <f t="shared" si="918"/>
        <v>0</v>
      </c>
      <c r="CR509" s="116">
        <f t="shared" si="919"/>
        <v>0</v>
      </c>
      <c r="CS509" s="116">
        <f t="shared" si="920"/>
        <v>0</v>
      </c>
      <c r="CT509" s="116">
        <f t="shared" si="921"/>
        <v>0</v>
      </c>
      <c r="CU509" s="116">
        <f t="shared" si="922"/>
        <v>0</v>
      </c>
      <c r="CV509" s="116">
        <f t="shared" si="923"/>
        <v>0</v>
      </c>
      <c r="CW509" s="116">
        <f t="shared" si="924"/>
        <v>0</v>
      </c>
      <c r="CX509" s="116">
        <f t="shared" si="925"/>
        <v>0</v>
      </c>
      <c r="CY509" s="116">
        <f t="shared" si="926"/>
        <v>0</v>
      </c>
      <c r="CZ509" s="116">
        <f t="shared" si="927"/>
        <v>0</v>
      </c>
      <c r="DA509" s="116">
        <f t="shared" si="928"/>
        <v>0</v>
      </c>
      <c r="DB509" s="116">
        <f t="shared" si="929"/>
        <v>0</v>
      </c>
      <c r="DC509" s="116">
        <f t="shared" si="930"/>
        <v>0</v>
      </c>
      <c r="DD509" s="116">
        <f t="shared" si="931"/>
        <v>0</v>
      </c>
      <c r="DE509" s="116">
        <f t="shared" si="932"/>
        <v>0</v>
      </c>
      <c r="DF509" s="116">
        <f t="shared" si="933"/>
        <v>0</v>
      </c>
      <c r="DG509" s="116">
        <f t="shared" si="934"/>
        <v>0</v>
      </c>
      <c r="DH509" s="116">
        <f t="shared" si="935"/>
        <v>0</v>
      </c>
      <c r="DI509" s="116">
        <f t="shared" si="936"/>
        <v>0</v>
      </c>
      <c r="DJ509" s="116">
        <f t="shared" si="937"/>
        <v>0</v>
      </c>
      <c r="DK509" s="116">
        <f t="shared" si="938"/>
        <v>0</v>
      </c>
      <c r="DL509" s="116">
        <f t="shared" si="939"/>
        <v>0</v>
      </c>
      <c r="DM509" s="116">
        <f t="shared" si="940"/>
        <v>0</v>
      </c>
      <c r="DN509" s="116">
        <f t="shared" si="941"/>
        <v>0</v>
      </c>
      <c r="DO509" s="116">
        <f t="shared" si="942"/>
        <v>0</v>
      </c>
      <c r="DP509" s="116">
        <f t="shared" si="943"/>
        <v>0</v>
      </c>
      <c r="DQ509" s="116">
        <f t="shared" si="944"/>
        <v>0</v>
      </c>
      <c r="DR509" s="116">
        <f t="shared" si="945"/>
        <v>0</v>
      </c>
      <c r="DS509" s="116">
        <f t="shared" si="946"/>
        <v>0</v>
      </c>
      <c r="DT509" s="116">
        <f t="shared" si="952"/>
        <v>0</v>
      </c>
      <c r="DU509" s="116">
        <f t="shared" si="947"/>
        <v>0</v>
      </c>
      <c r="DV509" s="116">
        <f t="shared" si="971"/>
        <v>0</v>
      </c>
      <c r="DW509" s="116">
        <f t="shared" si="972"/>
        <v>0</v>
      </c>
      <c r="DX509" s="114" t="b">
        <f t="shared" si="861"/>
        <v>0</v>
      </c>
      <c r="DY509" s="116" t="str">
        <f t="shared" si="948"/>
        <v>FAILED CHECKS</v>
      </c>
      <c r="DZ509" s="2"/>
      <c r="EA509" s="105" t="str">
        <f t="shared" si="862"/>
        <v/>
      </c>
      <c r="EB509" s="2"/>
      <c r="EC509" s="105" t="str">
        <f t="shared" si="863"/>
        <v/>
      </c>
      <c r="ED509" s="2"/>
      <c r="EE509" s="105" t="str">
        <f t="shared" si="864"/>
        <v/>
      </c>
      <c r="EF509" s="2"/>
      <c r="EG509" s="6">
        <f t="shared" si="950"/>
        <v>499</v>
      </c>
      <c r="EH509" s="2"/>
      <c r="EI509" s="29" t="str">
        <f>IF(ISBLANK('IP Rules'!P509),"",'IP Rules'!P509)</f>
        <v/>
      </c>
      <c r="EJ509" s="2"/>
      <c r="EK509" s="29" t="str">
        <f>IF(ISBLANK('IP Rules'!R509),"",'IP Rules'!R509)</f>
        <v/>
      </c>
      <c r="EL509" s="2"/>
      <c r="EM509" s="29" t="str">
        <f>IF(ISBLANK('IP Rules'!T509),"",'IP Rules'!T509)</f>
        <v/>
      </c>
      <c r="EN509" s="2"/>
      <c r="EO509" s="7" t="str">
        <f t="shared" ref="EO509:EO510" si="973">IF(EI509&lt;&gt;"","YES","NO")</f>
        <v>NO</v>
      </c>
      <c r="EP509" s="7" t="str">
        <f t="shared" ref="EP509:EP510" si="974">IF(LEN(TRIM(EM509))=0,"NO","YES")</f>
        <v>NO</v>
      </c>
      <c r="EQ509" s="7" t="str">
        <f t="shared" ref="EQ509:EQ510" si="975">IF(AND(EO509="YES",EP509="NO"),EI509&amp;"-"&amp;EK509,"")</f>
        <v/>
      </c>
      <c r="ER509" s="7" t="str">
        <f t="shared" ref="ER509:ER510" si="976">IF(AND(EO509="YES",EP509="YES"),EI509&amp;"-"&amp;EK509&amp;"-"&amp;EM509,"")</f>
        <v/>
      </c>
      <c r="ES509" s="7" t="str">
        <f>IF(AND(ISNUMBER('IP Rules'!R509),'IP Rules'!R509&gt;=0,'IP Rules'!R509&lt;=65535),"GOOD","BAD")</f>
        <v>BAD</v>
      </c>
      <c r="ET509" s="7" t="str">
        <f>IF(OR(AND(ISNUMBER('IP Rules'!T509),'IP Rules'!T509&gt;=1,'IP Rules'!T509&lt;=65535,'IP Rules'!R509&lt;'IP Rules'!T509),'IP Rules'!T509=""),"GOOD","BAD")</f>
        <v>GOOD</v>
      </c>
      <c r="EU509" s="9" t="str">
        <f t="shared" ref="EU509:EU510" si="977">EQ509&amp;ER509</f>
        <v/>
      </c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</row>
    <row r="510" spans="1:211" ht="15.75" thickBot="1">
      <c r="A510" s="2"/>
      <c r="B510" s="6">
        <f t="shared" si="949"/>
        <v>500</v>
      </c>
      <c r="C510" s="2"/>
      <c r="D510" s="48" t="str">
        <f>IF(ISBLANK('IP Rules'!H510),"",'IP Rules'!H510)</f>
        <v/>
      </c>
      <c r="E510" s="52" t="str">
        <f t="shared" si="865"/>
        <v/>
      </c>
      <c r="F510" s="52" t="str">
        <f t="shared" si="866"/>
        <v/>
      </c>
      <c r="G510" s="52" t="str">
        <f t="shared" si="867"/>
        <v/>
      </c>
      <c r="H510" s="52" t="str">
        <f t="shared" si="868"/>
        <v/>
      </c>
      <c r="I510" s="52" t="str">
        <f t="shared" si="869"/>
        <v/>
      </c>
      <c r="J510" s="52" t="str">
        <f t="shared" si="870"/>
        <v/>
      </c>
      <c r="K510" s="52" t="str">
        <f t="shared" si="871"/>
        <v/>
      </c>
      <c r="L510" s="52" t="str">
        <f t="shared" si="872"/>
        <v/>
      </c>
      <c r="M510" s="2"/>
      <c r="N510" s="52" t="str">
        <f t="shared" si="873"/>
        <v/>
      </c>
      <c r="O510" s="2"/>
      <c r="P510" s="103" t="str">
        <f>IF(UPPER('IP Rules'!H510)="ANY","",IF(LEN(TRIM('IP Rules'!J510))=0,"",'IP Rules'!J510))</f>
        <v/>
      </c>
      <c r="Q510" s="7" t="str">
        <f t="shared" si="874"/>
        <v/>
      </c>
      <c r="R510" s="109" t="str">
        <f t="shared" si="875"/>
        <v>MISSING</v>
      </c>
      <c r="S510" s="109" t="str">
        <f t="shared" si="876"/>
        <v>MISSING</v>
      </c>
      <c r="T510" s="109" t="str">
        <f t="shared" si="877"/>
        <v>MISSING</v>
      </c>
      <c r="U510" s="110" t="str">
        <f t="shared" si="878"/>
        <v>ERROR</v>
      </c>
      <c r="V510" s="111" t="str">
        <f t="shared" si="879"/>
        <v>ERROR</v>
      </c>
      <c r="W510" s="111" t="str">
        <f t="shared" si="880"/>
        <v>ERROR</v>
      </c>
      <c r="X510" s="111" t="str">
        <f t="shared" si="881"/>
        <v>ERROR</v>
      </c>
      <c r="Y510" s="109" t="str">
        <f t="shared" si="882"/>
        <v>ERROR</v>
      </c>
      <c r="Z510" s="110" t="str">
        <f t="shared" si="883"/>
        <v>ERROR</v>
      </c>
      <c r="AA510" s="109" t="str">
        <f t="shared" si="884"/>
        <v>ERROR</v>
      </c>
      <c r="AB510" s="109" t="str">
        <f t="shared" si="885"/>
        <v>ERROR</v>
      </c>
      <c r="AC510" s="109" t="str">
        <f t="shared" si="886"/>
        <v>ERROR</v>
      </c>
      <c r="AD510" s="109" t="str">
        <f t="shared" si="887"/>
        <v>ERROR</v>
      </c>
      <c r="AE510" s="110" t="str">
        <f t="shared" si="888"/>
        <v>ERROR</v>
      </c>
      <c r="AF510" s="7" t="str">
        <f t="shared" si="889"/>
        <v/>
      </c>
      <c r="AG510" s="104" t="str">
        <f t="shared" si="890"/>
        <v/>
      </c>
      <c r="AH510" s="104" t="str">
        <f t="shared" si="891"/>
        <v/>
      </c>
      <c r="AI510" s="104" t="str">
        <f t="shared" si="892"/>
        <v/>
      </c>
      <c r="AJ510" s="114" t="str">
        <f>IF(AND(Q510&lt;&gt;"ERROR",UPPER('IP Rules'!D510)="GLOBAL",UPPER(N510)="ANY"),"All_IPs","")</f>
        <v/>
      </c>
      <c r="AK510" s="114" t="str">
        <f>IF(AND(Q510&lt;&gt;"ERROR",UPPER('IP Rules'!D510)="NATIONAL",UPPER(N510)="ANY"),"GRP_ALL_CNSP_SUBNETS","")</f>
        <v/>
      </c>
      <c r="AL510" s="104" t="str">
        <f>IF(LEN(TRIM(D510))=0,"",IF(AND(Q510&lt;&gt;"ERROR",UPPER('IP Rules'!H510)&lt;&gt;"ANY"),AI510&amp;N510&amp;"_"&amp;AG510,""))</f>
        <v/>
      </c>
      <c r="AM510" s="109" t="str">
        <f t="shared" si="893"/>
        <v>FAILED CHECKS</v>
      </c>
      <c r="AN510" s="2"/>
      <c r="AO510" s="62" t="str">
        <f t="shared" si="860"/>
        <v/>
      </c>
      <c r="AP510" s="26"/>
      <c r="AQ510" s="62" t="str">
        <f t="shared" si="894"/>
        <v/>
      </c>
      <c r="AR510" s="26"/>
      <c r="AS510" s="6">
        <f>'IP Rules'!F510</f>
        <v>0</v>
      </c>
      <c r="AT510" s="2"/>
      <c r="AU510" s="6">
        <f t="shared" si="895"/>
        <v>500</v>
      </c>
      <c r="AV510" s="2"/>
      <c r="AW510" s="46" t="str">
        <f>IF(ISBLANK('IP Rules'!L510),"",'IP Rules'!L510)</f>
        <v/>
      </c>
      <c r="AX510" s="2"/>
      <c r="AY510" s="52" t="str">
        <f t="shared" si="896"/>
        <v/>
      </c>
      <c r="AZ510" s="52" t="str">
        <f t="shared" si="897"/>
        <v/>
      </c>
      <c r="BA510" s="52" t="str">
        <f t="shared" si="898"/>
        <v/>
      </c>
      <c r="BB510" s="52" t="str">
        <f t="shared" si="899"/>
        <v/>
      </c>
      <c r="BC510" s="52" t="str">
        <f t="shared" si="900"/>
        <v/>
      </c>
      <c r="BD510" s="52" t="str">
        <f t="shared" si="901"/>
        <v/>
      </c>
      <c r="BE510" s="52" t="str">
        <f t="shared" si="902"/>
        <v/>
      </c>
      <c r="BF510" s="52" t="str">
        <f t="shared" si="903"/>
        <v/>
      </c>
      <c r="BG510" s="52" t="str">
        <f t="shared" si="904"/>
        <v/>
      </c>
      <c r="BH510" s="2"/>
      <c r="BI510" s="103" t="str">
        <f>IF(ISBLANK('IP Rules'!N510),"",'IP Rules'!N510)</f>
        <v/>
      </c>
      <c r="BJ510" s="110" t="str">
        <f t="shared" si="953"/>
        <v/>
      </c>
      <c r="BK510" s="109" t="str">
        <f t="shared" si="954"/>
        <v>MISSING</v>
      </c>
      <c r="BL510" s="109" t="str">
        <f t="shared" si="955"/>
        <v>MISSING</v>
      </c>
      <c r="BM510" s="109" t="str">
        <f t="shared" si="956"/>
        <v>MISSING</v>
      </c>
      <c r="BN510" s="110" t="str">
        <f t="shared" si="957"/>
        <v>ERROR</v>
      </c>
      <c r="BO510" s="111" t="str">
        <f t="shared" si="958"/>
        <v>ERROR</v>
      </c>
      <c r="BP510" s="111" t="str">
        <f t="shared" si="959"/>
        <v>ERROR</v>
      </c>
      <c r="BQ510" s="111" t="str">
        <f t="shared" si="960"/>
        <v>ERROR</v>
      </c>
      <c r="BR510" s="109" t="str">
        <f t="shared" si="961"/>
        <v>ERROR</v>
      </c>
      <c r="BS510" s="110" t="str">
        <f t="shared" si="962"/>
        <v>ERROR</v>
      </c>
      <c r="BT510" s="109" t="str">
        <f t="shared" si="905"/>
        <v>ERROR</v>
      </c>
      <c r="BU510" s="109" t="str">
        <f t="shared" si="906"/>
        <v>ERROR</v>
      </c>
      <c r="BV510" s="109" t="str">
        <f t="shared" si="907"/>
        <v>ERROR</v>
      </c>
      <c r="BW510" s="109" t="str">
        <f t="shared" si="908"/>
        <v>ERROR</v>
      </c>
      <c r="BX510" s="110" t="str">
        <f t="shared" si="963"/>
        <v>ERROR</v>
      </c>
      <c r="BY510" s="110" t="str">
        <f t="shared" si="951"/>
        <v/>
      </c>
      <c r="BZ510" s="117" t="str">
        <f t="shared" si="909"/>
        <v>OK</v>
      </c>
      <c r="CA510" s="104" t="str">
        <f t="shared" si="964"/>
        <v/>
      </c>
      <c r="CB510" s="104" t="str">
        <f t="shared" si="965"/>
        <v/>
      </c>
      <c r="CC510" s="104" t="str">
        <f t="shared" si="966"/>
        <v/>
      </c>
      <c r="CD510" s="109" t="str">
        <f t="shared" si="910"/>
        <v>FAILED CHECKS</v>
      </c>
      <c r="CE510" s="22"/>
      <c r="CF510" s="116" t="str">
        <f t="shared" si="967"/>
        <v>ERROR</v>
      </c>
      <c r="CG510" s="116" t="str">
        <f t="shared" si="968"/>
        <v>-</v>
      </c>
      <c r="CH510" s="116" t="str">
        <f t="shared" si="969"/>
        <v>-</v>
      </c>
      <c r="CI510" s="116" t="str">
        <f t="shared" si="970"/>
        <v>-</v>
      </c>
      <c r="CJ510" s="116">
        <f t="shared" si="911"/>
        <v>0</v>
      </c>
      <c r="CK510" s="116">
        <f t="shared" si="912"/>
        <v>0</v>
      </c>
      <c r="CL510" s="116">
        <f t="shared" si="913"/>
        <v>0</v>
      </c>
      <c r="CM510" s="116">
        <f t="shared" si="914"/>
        <v>0</v>
      </c>
      <c r="CN510" s="116">
        <f t="shared" si="915"/>
        <v>0</v>
      </c>
      <c r="CO510" s="116">
        <f t="shared" si="916"/>
        <v>0</v>
      </c>
      <c r="CP510" s="116">
        <f t="shared" si="917"/>
        <v>0</v>
      </c>
      <c r="CQ510" s="116">
        <f t="shared" si="918"/>
        <v>0</v>
      </c>
      <c r="CR510" s="116">
        <f t="shared" si="919"/>
        <v>0</v>
      </c>
      <c r="CS510" s="116">
        <f t="shared" si="920"/>
        <v>0</v>
      </c>
      <c r="CT510" s="116">
        <f t="shared" si="921"/>
        <v>0</v>
      </c>
      <c r="CU510" s="116">
        <f t="shared" si="922"/>
        <v>0</v>
      </c>
      <c r="CV510" s="116">
        <f t="shared" si="923"/>
        <v>0</v>
      </c>
      <c r="CW510" s="116">
        <f t="shared" si="924"/>
        <v>0</v>
      </c>
      <c r="CX510" s="116">
        <f t="shared" si="925"/>
        <v>0</v>
      </c>
      <c r="CY510" s="116">
        <f t="shared" si="926"/>
        <v>0</v>
      </c>
      <c r="CZ510" s="116">
        <f t="shared" si="927"/>
        <v>0</v>
      </c>
      <c r="DA510" s="116">
        <f t="shared" si="928"/>
        <v>0</v>
      </c>
      <c r="DB510" s="116">
        <f t="shared" si="929"/>
        <v>0</v>
      </c>
      <c r="DC510" s="116">
        <f t="shared" si="930"/>
        <v>0</v>
      </c>
      <c r="DD510" s="116">
        <f t="shared" si="931"/>
        <v>0</v>
      </c>
      <c r="DE510" s="116">
        <f t="shared" si="932"/>
        <v>0</v>
      </c>
      <c r="DF510" s="116">
        <f t="shared" si="933"/>
        <v>0</v>
      </c>
      <c r="DG510" s="116">
        <f t="shared" si="934"/>
        <v>0</v>
      </c>
      <c r="DH510" s="116">
        <f t="shared" si="935"/>
        <v>0</v>
      </c>
      <c r="DI510" s="116">
        <f t="shared" si="936"/>
        <v>0</v>
      </c>
      <c r="DJ510" s="116">
        <f t="shared" si="937"/>
        <v>0</v>
      </c>
      <c r="DK510" s="116">
        <f t="shared" si="938"/>
        <v>0</v>
      </c>
      <c r="DL510" s="116">
        <f t="shared" si="939"/>
        <v>0</v>
      </c>
      <c r="DM510" s="116">
        <f t="shared" si="940"/>
        <v>0</v>
      </c>
      <c r="DN510" s="116">
        <f t="shared" si="941"/>
        <v>0</v>
      </c>
      <c r="DO510" s="116">
        <f t="shared" si="942"/>
        <v>0</v>
      </c>
      <c r="DP510" s="116">
        <f t="shared" si="943"/>
        <v>0</v>
      </c>
      <c r="DQ510" s="116">
        <f t="shared" si="944"/>
        <v>0</v>
      </c>
      <c r="DR510" s="116">
        <f t="shared" si="945"/>
        <v>0</v>
      </c>
      <c r="DS510" s="116">
        <f t="shared" si="946"/>
        <v>0</v>
      </c>
      <c r="DT510" s="116">
        <f t="shared" si="952"/>
        <v>0</v>
      </c>
      <c r="DU510" s="116">
        <f t="shared" si="947"/>
        <v>0</v>
      </c>
      <c r="DV510" s="116">
        <f t="shared" si="971"/>
        <v>0</v>
      </c>
      <c r="DW510" s="116">
        <f t="shared" si="972"/>
        <v>0</v>
      </c>
      <c r="DX510" s="114" t="b">
        <f t="shared" si="861"/>
        <v>0</v>
      </c>
      <c r="DY510" s="116" t="str">
        <f t="shared" si="948"/>
        <v>FAILED CHECKS</v>
      </c>
      <c r="DZ510" s="2"/>
      <c r="EA510" s="105" t="str">
        <f t="shared" si="862"/>
        <v/>
      </c>
      <c r="EB510" s="2"/>
      <c r="EC510" s="105" t="str">
        <f t="shared" si="863"/>
        <v/>
      </c>
      <c r="ED510" s="2"/>
      <c r="EE510" s="105" t="str">
        <f t="shared" si="864"/>
        <v/>
      </c>
      <c r="EF510" s="2"/>
      <c r="EG510" s="6">
        <f t="shared" si="950"/>
        <v>500</v>
      </c>
      <c r="EH510" s="2"/>
      <c r="EI510" s="29" t="str">
        <f>IF(ISBLANK('IP Rules'!P510),"",'IP Rules'!P510)</f>
        <v/>
      </c>
      <c r="EJ510" s="2"/>
      <c r="EK510" s="29" t="str">
        <f>IF(ISBLANK('IP Rules'!R510),"",'IP Rules'!R510)</f>
        <v/>
      </c>
      <c r="EL510" s="2"/>
      <c r="EM510" s="29" t="str">
        <f>IF(ISBLANK('IP Rules'!T510),"",'IP Rules'!T510)</f>
        <v/>
      </c>
      <c r="EN510" s="2"/>
      <c r="EO510" s="7" t="str">
        <f t="shared" si="973"/>
        <v>NO</v>
      </c>
      <c r="EP510" s="7" t="str">
        <f t="shared" si="974"/>
        <v>NO</v>
      </c>
      <c r="EQ510" s="7" t="str">
        <f t="shared" si="975"/>
        <v/>
      </c>
      <c r="ER510" s="7" t="str">
        <f t="shared" si="976"/>
        <v/>
      </c>
      <c r="ES510" s="7" t="str">
        <f>IF(AND(ISNUMBER('IP Rules'!R510),'IP Rules'!R510&gt;=0,'IP Rules'!R510&lt;=65535),"GOOD","BAD")</f>
        <v>BAD</v>
      </c>
      <c r="ET510" s="7" t="str">
        <f>IF(OR(AND(ISNUMBER('IP Rules'!T510),'IP Rules'!T510&gt;=1,'IP Rules'!T510&lt;=65535,'IP Rules'!R510&lt;'IP Rules'!T510),'IP Rules'!T510=""),"GOOD","BAD")</f>
        <v>GOOD</v>
      </c>
      <c r="EU510" s="9" t="str">
        <f t="shared" si="977"/>
        <v/>
      </c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</row>
    <row r="511" spans="1:211">
      <c r="A511" s="2"/>
      <c r="B511" s="2"/>
      <c r="C511" s="2"/>
      <c r="D511" s="26"/>
      <c r="E511" s="26"/>
      <c r="F511" s="26"/>
      <c r="G511" s="26"/>
      <c r="H511" s="26"/>
      <c r="I511" s="26"/>
      <c r="J511" s="26"/>
      <c r="K511" s="26"/>
      <c r="L511" s="26"/>
      <c r="M511" s="2"/>
      <c r="N511" s="26"/>
      <c r="O511" s="2"/>
      <c r="P511" s="30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6"/>
      <c r="AK511" s="26"/>
      <c r="AL511" s="2"/>
      <c r="AM511" s="2"/>
      <c r="AN511" s="2"/>
      <c r="AO511" s="26"/>
      <c r="AP511" s="26"/>
      <c r="AQ511" s="26"/>
      <c r="AR511" s="26"/>
      <c r="AS511" s="1"/>
      <c r="AT511" s="2"/>
      <c r="AU511" s="2"/>
      <c r="AV511" s="2"/>
      <c r="AW511" s="2"/>
      <c r="AX511" s="2"/>
      <c r="AY511" s="26"/>
      <c r="AZ511" s="26"/>
      <c r="BA511" s="26"/>
      <c r="BB511" s="26"/>
      <c r="BC511" s="26"/>
      <c r="BD511" s="26"/>
      <c r="BE511" s="26"/>
      <c r="BF511" s="26"/>
      <c r="BG511" s="26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1"/>
      <c r="CA511" s="2"/>
      <c r="CB511" s="2"/>
      <c r="CC511" s="2"/>
      <c r="CD511" s="2"/>
      <c r="CE511" s="22"/>
      <c r="CF511" s="2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</row>
    <row r="512" spans="1:211">
      <c r="A512" s="2"/>
      <c r="B512" s="2"/>
      <c r="C512" s="2"/>
      <c r="D512" s="26"/>
      <c r="E512" s="26"/>
      <c r="F512" s="26"/>
      <c r="G512" s="26"/>
      <c r="H512" s="26"/>
      <c r="I512" s="26"/>
      <c r="J512" s="26"/>
      <c r="K512" s="26"/>
      <c r="L512" s="26"/>
      <c r="M512" s="2"/>
      <c r="N512" s="26"/>
      <c r="O512" s="2"/>
      <c r="P512" s="30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6"/>
      <c r="AK512" s="26"/>
      <c r="AL512" s="2"/>
      <c r="AM512" s="2"/>
      <c r="AN512" s="2"/>
      <c r="AO512" s="26"/>
      <c r="AP512" s="26"/>
      <c r="AQ512" s="26"/>
      <c r="AR512" s="26"/>
      <c r="AS512" s="1"/>
      <c r="AT512" s="2"/>
      <c r="AU512" s="2"/>
      <c r="AV512" s="2"/>
      <c r="AW512" s="2"/>
      <c r="AX512" s="2"/>
      <c r="AY512" s="26"/>
      <c r="AZ512" s="26"/>
      <c r="BA512" s="26"/>
      <c r="BB512" s="26"/>
      <c r="BC512" s="26"/>
      <c r="BD512" s="26"/>
      <c r="BE512" s="26"/>
      <c r="BF512" s="26"/>
      <c r="BG512" s="26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1"/>
      <c r="CA512" s="2"/>
      <c r="CB512" s="2"/>
      <c r="CC512" s="2"/>
      <c r="CD512" s="2"/>
      <c r="CE512" s="22"/>
      <c r="CF512" s="2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</row>
    <row r="513" spans="1:211">
      <c r="A513" s="2"/>
      <c r="B513" s="2"/>
      <c r="C513" s="2"/>
      <c r="D513" s="26"/>
      <c r="E513" s="26"/>
      <c r="F513" s="26"/>
      <c r="G513" s="26"/>
      <c r="H513" s="26"/>
      <c r="I513" s="26"/>
      <c r="J513" s="26"/>
      <c r="K513" s="26"/>
      <c r="L513" s="26"/>
      <c r="M513" s="2"/>
      <c r="N513" s="26"/>
      <c r="O513" s="2"/>
      <c r="P513" s="30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6"/>
      <c r="AK513" s="26"/>
      <c r="AL513" s="2"/>
      <c r="AM513" s="2"/>
      <c r="AN513" s="2"/>
      <c r="AO513" s="26"/>
      <c r="AP513" s="26"/>
      <c r="AQ513" s="26"/>
      <c r="AR513" s="26"/>
      <c r="AS513" s="1"/>
      <c r="AT513" s="2"/>
      <c r="AU513" s="2"/>
      <c r="AV513" s="2"/>
      <c r="AW513" s="2"/>
      <c r="AX513" s="2"/>
      <c r="AY513" s="26"/>
      <c r="AZ513" s="26"/>
      <c r="BA513" s="26"/>
      <c r="BB513" s="26"/>
      <c r="BC513" s="26"/>
      <c r="BD513" s="26"/>
      <c r="BE513" s="26"/>
      <c r="BF513" s="26"/>
      <c r="BG513" s="26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1"/>
      <c r="CA513" s="2"/>
      <c r="CB513" s="2"/>
      <c r="CC513" s="2"/>
      <c r="CD513" s="2"/>
      <c r="CE513" s="22"/>
      <c r="CF513" s="2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</row>
    <row r="514" spans="1:211">
      <c r="A514" s="2"/>
      <c r="B514" s="2"/>
      <c r="C514" s="2"/>
      <c r="D514" s="26"/>
      <c r="E514" s="26"/>
      <c r="F514" s="26"/>
      <c r="G514" s="26"/>
      <c r="H514" s="26"/>
      <c r="I514" s="26"/>
      <c r="J514" s="26"/>
      <c r="K514" s="26"/>
      <c r="L514" s="26"/>
      <c r="M514" s="2"/>
      <c r="N514" s="26"/>
      <c r="O514" s="2"/>
      <c r="P514" s="30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6"/>
      <c r="AK514" s="26"/>
      <c r="AL514" s="2"/>
      <c r="AM514" s="2"/>
      <c r="AN514" s="2"/>
      <c r="AO514" s="26"/>
      <c r="AP514" s="26"/>
      <c r="AQ514" s="26"/>
      <c r="AR514" s="26"/>
      <c r="AS514" s="1"/>
      <c r="AT514" s="2"/>
      <c r="AU514" s="2"/>
      <c r="AV514" s="2"/>
      <c r="AW514" s="2"/>
      <c r="AX514" s="2"/>
      <c r="AY514" s="26"/>
      <c r="AZ514" s="26"/>
      <c r="BA514" s="26"/>
      <c r="BB514" s="26"/>
      <c r="BC514" s="26"/>
      <c r="BD514" s="26"/>
      <c r="BE514" s="26"/>
      <c r="BF514" s="26"/>
      <c r="BG514" s="26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1"/>
      <c r="CA514" s="2"/>
      <c r="CB514" s="2"/>
      <c r="CC514" s="2"/>
      <c r="CD514" s="2"/>
      <c r="CE514" s="22"/>
      <c r="CF514" s="2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</row>
    <row r="515" spans="1:211">
      <c r="A515" s="2"/>
      <c r="B515" s="2"/>
      <c r="C515" s="2"/>
      <c r="D515" s="26"/>
      <c r="E515" s="26"/>
      <c r="F515" s="26"/>
      <c r="G515" s="26"/>
      <c r="H515" s="26"/>
      <c r="I515" s="26"/>
      <c r="J515" s="26"/>
      <c r="K515" s="26"/>
      <c r="L515" s="26"/>
      <c r="M515" s="2"/>
      <c r="N515" s="26"/>
      <c r="O515" s="2"/>
      <c r="P515" s="30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6"/>
      <c r="AK515" s="26"/>
      <c r="AL515" s="2"/>
      <c r="AM515" s="2"/>
      <c r="AN515" s="2"/>
      <c r="AO515" s="26"/>
      <c r="AP515" s="26"/>
      <c r="AQ515" s="26"/>
      <c r="AR515" s="26"/>
      <c r="AS515" s="1"/>
      <c r="AT515" s="2"/>
      <c r="AU515" s="2"/>
      <c r="AV515" s="2"/>
      <c r="AW515" s="2"/>
      <c r="AX515" s="2"/>
      <c r="AY515" s="26"/>
      <c r="AZ515" s="26"/>
      <c r="BA515" s="26"/>
      <c r="BB515" s="26"/>
      <c r="BC515" s="26"/>
      <c r="BD515" s="26"/>
      <c r="BE515" s="26"/>
      <c r="BF515" s="26"/>
      <c r="BG515" s="26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1"/>
      <c r="CA515" s="2"/>
      <c r="CB515" s="2"/>
      <c r="CC515" s="2"/>
      <c r="CD515" s="2"/>
      <c r="CE515" s="22"/>
      <c r="CF515" s="2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</row>
    <row r="516" spans="1:211">
      <c r="A516" s="2"/>
      <c r="B516" s="2"/>
      <c r="C516" s="2"/>
      <c r="D516" s="26"/>
      <c r="E516" s="26"/>
      <c r="F516" s="26"/>
      <c r="G516" s="26"/>
      <c r="H516" s="26"/>
      <c r="I516" s="26"/>
      <c r="J516" s="26"/>
      <c r="K516" s="26"/>
      <c r="L516" s="26"/>
      <c r="M516" s="2"/>
      <c r="N516" s="26"/>
      <c r="O516" s="2"/>
      <c r="P516" s="30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6"/>
      <c r="AK516" s="26"/>
      <c r="AL516" s="2"/>
      <c r="AM516" s="2"/>
      <c r="AN516" s="2"/>
      <c r="AO516" s="26"/>
      <c r="AP516" s="26"/>
      <c r="AQ516" s="26"/>
      <c r="AR516" s="26"/>
      <c r="AS516" s="1"/>
      <c r="AT516" s="2"/>
      <c r="AU516" s="2"/>
      <c r="AV516" s="2"/>
      <c r="AW516" s="2"/>
      <c r="AX516" s="2"/>
      <c r="AY516" s="26"/>
      <c r="AZ516" s="26"/>
      <c r="BA516" s="26"/>
      <c r="BB516" s="26"/>
      <c r="BC516" s="26"/>
      <c r="BD516" s="26"/>
      <c r="BE516" s="26"/>
      <c r="BF516" s="26"/>
      <c r="BG516" s="26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1"/>
      <c r="CA516" s="2"/>
      <c r="CB516" s="2"/>
      <c r="CC516" s="2"/>
      <c r="CD516" s="2"/>
      <c r="CE516" s="22"/>
      <c r="CF516" s="2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</row>
    <row r="517" spans="1:211">
      <c r="A517" s="2"/>
      <c r="B517" s="2"/>
      <c r="C517" s="2"/>
      <c r="D517" s="26"/>
      <c r="E517" s="26"/>
      <c r="F517" s="26"/>
      <c r="G517" s="26"/>
      <c r="H517" s="26"/>
      <c r="I517" s="26"/>
      <c r="J517" s="26"/>
      <c r="K517" s="26"/>
      <c r="L517" s="26"/>
      <c r="M517" s="2"/>
      <c r="N517" s="26"/>
      <c r="O517" s="2"/>
      <c r="P517" s="30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6"/>
      <c r="AK517" s="26"/>
      <c r="AL517" s="2"/>
      <c r="AM517" s="2"/>
      <c r="AN517" s="2"/>
      <c r="AO517" s="26"/>
      <c r="AP517" s="26"/>
      <c r="AQ517" s="26"/>
      <c r="AR517" s="26"/>
      <c r="AS517" s="1"/>
      <c r="AT517" s="2"/>
      <c r="AU517" s="2"/>
      <c r="AV517" s="2"/>
      <c r="AW517" s="2"/>
      <c r="AX517" s="2"/>
      <c r="AY517" s="26"/>
      <c r="AZ517" s="26"/>
      <c r="BA517" s="26"/>
      <c r="BB517" s="26"/>
      <c r="BC517" s="26"/>
      <c r="BD517" s="26"/>
      <c r="BE517" s="26"/>
      <c r="BF517" s="26"/>
      <c r="BG517" s="26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1"/>
      <c r="CA517" s="2"/>
      <c r="CB517" s="2"/>
      <c r="CC517" s="2"/>
      <c r="CD517" s="2"/>
      <c r="CE517" s="22"/>
      <c r="CF517" s="2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</row>
    <row r="518" spans="1:211">
      <c r="A518" s="2"/>
      <c r="B518" s="2"/>
      <c r="C518" s="2"/>
      <c r="D518" s="26"/>
      <c r="E518" s="26"/>
      <c r="F518" s="26"/>
      <c r="G518" s="26"/>
      <c r="H518" s="26"/>
      <c r="I518" s="26"/>
      <c r="J518" s="26"/>
      <c r="K518" s="26"/>
      <c r="L518" s="26"/>
      <c r="M518" s="2"/>
      <c r="N518" s="26"/>
      <c r="O518" s="2"/>
      <c r="P518" s="30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6"/>
      <c r="AK518" s="26"/>
      <c r="AL518" s="2"/>
      <c r="AM518" s="2"/>
      <c r="AN518" s="2"/>
      <c r="AO518" s="26"/>
      <c r="AP518" s="26"/>
      <c r="AQ518" s="26"/>
      <c r="AR518" s="26"/>
      <c r="AS518" s="1"/>
      <c r="AT518" s="2"/>
      <c r="AU518" s="2"/>
      <c r="AV518" s="2"/>
      <c r="AW518" s="2"/>
      <c r="AX518" s="2"/>
      <c r="AY518" s="26"/>
      <c r="AZ518" s="26"/>
      <c r="BA518" s="26"/>
      <c r="BB518" s="26"/>
      <c r="BC518" s="26"/>
      <c r="BD518" s="26"/>
      <c r="BE518" s="26"/>
      <c r="BF518" s="26"/>
      <c r="BG518" s="26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1"/>
      <c r="CA518" s="2"/>
      <c r="CB518" s="2"/>
      <c r="CC518" s="2"/>
      <c r="CD518" s="2"/>
      <c r="CE518" s="22"/>
      <c r="CF518" s="2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</row>
    <row r="519" spans="1:211">
      <c r="A519" s="2"/>
      <c r="B519" s="2"/>
      <c r="C519" s="2"/>
      <c r="D519" s="26"/>
      <c r="E519" s="26"/>
      <c r="F519" s="26"/>
      <c r="G519" s="26"/>
      <c r="H519" s="26"/>
      <c r="I519" s="26"/>
      <c r="J519" s="26"/>
      <c r="K519" s="26"/>
      <c r="L519" s="26"/>
      <c r="M519" s="2"/>
      <c r="N519" s="26"/>
      <c r="O519" s="2"/>
      <c r="P519" s="30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6"/>
      <c r="AK519" s="26"/>
      <c r="AL519" s="2"/>
      <c r="AM519" s="2"/>
      <c r="AN519" s="2"/>
      <c r="AO519" s="26"/>
      <c r="AP519" s="26"/>
      <c r="AQ519" s="26"/>
      <c r="AR519" s="26"/>
      <c r="AS519" s="1"/>
      <c r="AT519" s="2"/>
      <c r="AU519" s="2"/>
      <c r="AV519" s="2"/>
      <c r="AW519" s="2"/>
      <c r="AX519" s="2"/>
      <c r="AY519" s="26"/>
      <c r="AZ519" s="26"/>
      <c r="BA519" s="26"/>
      <c r="BB519" s="26"/>
      <c r="BC519" s="26"/>
      <c r="BD519" s="26"/>
      <c r="BE519" s="26"/>
      <c r="BF519" s="26"/>
      <c r="BG519" s="26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1"/>
      <c r="CA519" s="2"/>
      <c r="CB519" s="2"/>
      <c r="CC519" s="2"/>
      <c r="CD519" s="2"/>
      <c r="CE519" s="22"/>
      <c r="CF519" s="2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</row>
    <row r="520" spans="1:211">
      <c r="A520" s="2"/>
      <c r="B520" s="2"/>
      <c r="C520" s="2"/>
      <c r="D520" s="26"/>
      <c r="E520" s="26"/>
      <c r="F520" s="26"/>
      <c r="G520" s="26"/>
      <c r="H520" s="26"/>
      <c r="I520" s="26"/>
      <c r="J520" s="26"/>
      <c r="K520" s="26"/>
      <c r="L520" s="26"/>
      <c r="M520" s="2"/>
      <c r="N520" s="26"/>
      <c r="O520" s="2"/>
      <c r="P520" s="30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6"/>
      <c r="AK520" s="26"/>
      <c r="AL520" s="2"/>
      <c r="AM520" s="2"/>
      <c r="AN520" s="2"/>
      <c r="AO520" s="26"/>
      <c r="AP520" s="26"/>
      <c r="AQ520" s="26"/>
      <c r="AR520" s="26"/>
      <c r="AS520" s="1"/>
      <c r="AT520" s="2"/>
      <c r="AU520" s="2"/>
      <c r="AV520" s="2"/>
      <c r="AW520" s="2"/>
      <c r="AX520" s="2"/>
      <c r="AY520" s="26"/>
      <c r="AZ520" s="26"/>
      <c r="BA520" s="26"/>
      <c r="BB520" s="26"/>
      <c r="BC520" s="26"/>
      <c r="BD520" s="26"/>
      <c r="BE520" s="26"/>
      <c r="BF520" s="26"/>
      <c r="BG520" s="26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1"/>
      <c r="CA520" s="2"/>
      <c r="CB520" s="2"/>
      <c r="CC520" s="2"/>
      <c r="CD520" s="2"/>
      <c r="CE520" s="22"/>
      <c r="CF520" s="2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</row>
    <row r="521" spans="1:211">
      <c r="A521" s="2"/>
      <c r="B521" s="2"/>
      <c r="C521" s="2"/>
      <c r="D521" s="26"/>
      <c r="E521" s="26"/>
      <c r="F521" s="26"/>
      <c r="G521" s="26"/>
      <c r="H521" s="26"/>
      <c r="I521" s="26"/>
      <c r="J521" s="26"/>
      <c r="K521" s="26"/>
      <c r="L521" s="26"/>
      <c r="M521" s="2"/>
      <c r="N521" s="26"/>
      <c r="O521" s="2"/>
      <c r="P521" s="30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6"/>
      <c r="AK521" s="26"/>
      <c r="AL521" s="2"/>
      <c r="AM521" s="2"/>
      <c r="AN521" s="2"/>
      <c r="AO521" s="26"/>
      <c r="AP521" s="26"/>
      <c r="AQ521" s="26"/>
      <c r="AR521" s="26"/>
      <c r="AS521" s="1"/>
      <c r="AT521" s="2"/>
      <c r="AU521" s="2"/>
      <c r="AV521" s="2"/>
      <c r="AW521" s="2"/>
      <c r="AX521" s="2"/>
      <c r="AY521" s="26"/>
      <c r="AZ521" s="26"/>
      <c r="BA521" s="26"/>
      <c r="BB521" s="26"/>
      <c r="BC521" s="26"/>
      <c r="BD521" s="26"/>
      <c r="BE521" s="26"/>
      <c r="BF521" s="26"/>
      <c r="BG521" s="26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1"/>
      <c r="CA521" s="2"/>
      <c r="CB521" s="2"/>
      <c r="CC521" s="2"/>
      <c r="CD521" s="2"/>
      <c r="CE521" s="22"/>
      <c r="CF521" s="2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</row>
    <row r="522" spans="1:211">
      <c r="A522" s="2"/>
      <c r="B522" s="2"/>
      <c r="C522" s="2"/>
      <c r="D522" s="26"/>
      <c r="E522" s="26"/>
      <c r="F522" s="26"/>
      <c r="G522" s="26"/>
      <c r="H522" s="26"/>
      <c r="I522" s="26"/>
      <c r="J522" s="26"/>
      <c r="K522" s="26"/>
      <c r="L522" s="26"/>
      <c r="M522" s="2"/>
      <c r="N522" s="26"/>
      <c r="O522" s="2"/>
      <c r="P522" s="30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6"/>
      <c r="AK522" s="26"/>
      <c r="AL522" s="2"/>
      <c r="AM522" s="2"/>
      <c r="AN522" s="2"/>
      <c r="AO522" s="26"/>
      <c r="AP522" s="26"/>
      <c r="AQ522" s="26"/>
      <c r="AR522" s="26"/>
      <c r="AS522" s="1"/>
      <c r="AT522" s="2"/>
      <c r="AU522" s="2"/>
      <c r="AV522" s="2"/>
      <c r="AW522" s="2"/>
      <c r="AX522" s="2"/>
      <c r="AY522" s="26"/>
      <c r="AZ522" s="26"/>
      <c r="BA522" s="26"/>
      <c r="BB522" s="26"/>
      <c r="BC522" s="26"/>
      <c r="BD522" s="26"/>
      <c r="BE522" s="26"/>
      <c r="BF522" s="26"/>
      <c r="BG522" s="26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1"/>
      <c r="CA522" s="2"/>
      <c r="CB522" s="2"/>
      <c r="CC522" s="2"/>
      <c r="CD522" s="2"/>
      <c r="CE522" s="22"/>
      <c r="CF522" s="2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</row>
    <row r="523" spans="1:211">
      <c r="A523" s="2"/>
      <c r="B523" s="2"/>
      <c r="C523" s="2"/>
      <c r="D523" s="26"/>
      <c r="E523" s="26"/>
      <c r="F523" s="26"/>
      <c r="G523" s="26"/>
      <c r="H523" s="26"/>
      <c r="I523" s="26"/>
      <c r="J523" s="26"/>
      <c r="K523" s="26"/>
      <c r="L523" s="26"/>
      <c r="M523" s="2"/>
      <c r="N523" s="26"/>
      <c r="O523" s="2"/>
      <c r="P523" s="30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6"/>
      <c r="AK523" s="26"/>
      <c r="AL523" s="2"/>
      <c r="AM523" s="2"/>
      <c r="AN523" s="2"/>
      <c r="AO523" s="26"/>
      <c r="AP523" s="26"/>
      <c r="AQ523" s="26"/>
      <c r="AR523" s="26"/>
      <c r="AS523" s="1"/>
      <c r="AT523" s="2"/>
      <c r="AU523" s="2"/>
      <c r="AV523" s="2"/>
      <c r="AW523" s="2"/>
      <c r="AX523" s="2"/>
      <c r="AY523" s="26"/>
      <c r="AZ523" s="26"/>
      <c r="BA523" s="26"/>
      <c r="BB523" s="26"/>
      <c r="BC523" s="26"/>
      <c r="BD523" s="26"/>
      <c r="BE523" s="26"/>
      <c r="BF523" s="26"/>
      <c r="BG523" s="26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1"/>
      <c r="CA523" s="2"/>
      <c r="CB523" s="2"/>
      <c r="CC523" s="2"/>
      <c r="CD523" s="2"/>
      <c r="CE523" s="22"/>
      <c r="CF523" s="2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</row>
    <row r="524" spans="1:211">
      <c r="A524" s="2"/>
      <c r="B524" s="2"/>
      <c r="C524" s="2"/>
      <c r="D524" s="26"/>
      <c r="E524" s="26"/>
      <c r="F524" s="26"/>
      <c r="G524" s="26"/>
      <c r="H524" s="26"/>
      <c r="I524" s="26"/>
      <c r="J524" s="26"/>
      <c r="K524" s="26"/>
      <c r="L524" s="26"/>
      <c r="M524" s="2"/>
      <c r="N524" s="26"/>
      <c r="O524" s="2"/>
      <c r="P524" s="30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6"/>
      <c r="AK524" s="26"/>
      <c r="AL524" s="2"/>
      <c r="AM524" s="2"/>
      <c r="AN524" s="2"/>
      <c r="AO524" s="26"/>
      <c r="AP524" s="26"/>
      <c r="AQ524" s="26"/>
      <c r="AR524" s="26"/>
      <c r="AS524" s="1"/>
      <c r="AT524" s="2"/>
      <c r="AU524" s="2"/>
      <c r="AV524" s="2"/>
      <c r="AW524" s="2"/>
      <c r="AX524" s="2"/>
      <c r="AY524" s="26"/>
      <c r="AZ524" s="26"/>
      <c r="BA524" s="26"/>
      <c r="BB524" s="26"/>
      <c r="BC524" s="26"/>
      <c r="BD524" s="26"/>
      <c r="BE524" s="26"/>
      <c r="BF524" s="26"/>
      <c r="BG524" s="26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1"/>
      <c r="CA524" s="2"/>
      <c r="CB524" s="2"/>
      <c r="CC524" s="2"/>
      <c r="CD524" s="2"/>
      <c r="CE524" s="22"/>
      <c r="CF524" s="2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</row>
    <row r="525" spans="1:211">
      <c r="A525" s="2"/>
      <c r="B525" s="2"/>
      <c r="C525" s="2"/>
      <c r="D525" s="26"/>
      <c r="E525" s="26"/>
      <c r="F525" s="26"/>
      <c r="G525" s="26"/>
      <c r="H525" s="26"/>
      <c r="I525" s="26"/>
      <c r="J525" s="26"/>
      <c r="K525" s="26"/>
      <c r="L525" s="26"/>
      <c r="M525" s="2"/>
      <c r="N525" s="26"/>
      <c r="O525" s="2"/>
      <c r="P525" s="30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6"/>
      <c r="AK525" s="26"/>
      <c r="AL525" s="2"/>
      <c r="AM525" s="2"/>
      <c r="AN525" s="2"/>
      <c r="AO525" s="26"/>
      <c r="AP525" s="26"/>
      <c r="AQ525" s="26"/>
      <c r="AR525" s="26"/>
      <c r="AS525" s="1"/>
      <c r="AT525" s="2"/>
      <c r="AU525" s="2"/>
      <c r="AV525" s="2"/>
      <c r="AW525" s="2"/>
      <c r="AX525" s="2"/>
      <c r="AY525" s="26"/>
      <c r="AZ525" s="26"/>
      <c r="BA525" s="26"/>
      <c r="BB525" s="26"/>
      <c r="BC525" s="26"/>
      <c r="BD525" s="26"/>
      <c r="BE525" s="26"/>
      <c r="BF525" s="26"/>
      <c r="BG525" s="26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1"/>
      <c r="CA525" s="2"/>
      <c r="CB525" s="2"/>
      <c r="CC525" s="2"/>
      <c r="CD525" s="2"/>
      <c r="CE525" s="22"/>
      <c r="CF525" s="2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</row>
    <row r="526" spans="1:211">
      <c r="A526" s="2"/>
      <c r="B526" s="2"/>
      <c r="C526" s="2"/>
      <c r="D526" s="26"/>
      <c r="E526" s="26"/>
      <c r="F526" s="26"/>
      <c r="G526" s="26"/>
      <c r="H526" s="26"/>
      <c r="I526" s="26"/>
      <c r="J526" s="26"/>
      <c r="K526" s="26"/>
      <c r="L526" s="26"/>
      <c r="M526" s="2"/>
      <c r="N526" s="26"/>
      <c r="O526" s="2"/>
      <c r="P526" s="30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6"/>
      <c r="AK526" s="26"/>
      <c r="AL526" s="2"/>
      <c r="AM526" s="2"/>
      <c r="AN526" s="2"/>
      <c r="AO526" s="26"/>
      <c r="AP526" s="26"/>
      <c r="AQ526" s="26"/>
      <c r="AR526" s="26"/>
      <c r="AS526" s="1"/>
      <c r="AT526" s="2"/>
      <c r="AU526" s="2"/>
      <c r="AV526" s="2"/>
      <c r="AW526" s="2"/>
      <c r="AX526" s="2"/>
      <c r="AY526" s="26"/>
      <c r="AZ526" s="26"/>
      <c r="BA526" s="26"/>
      <c r="BB526" s="26"/>
      <c r="BC526" s="26"/>
      <c r="BD526" s="26"/>
      <c r="BE526" s="26"/>
      <c r="BF526" s="26"/>
      <c r="BG526" s="26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1"/>
      <c r="CA526" s="2"/>
      <c r="CB526" s="2"/>
      <c r="CC526" s="2"/>
      <c r="CD526" s="2"/>
      <c r="CE526" s="22"/>
      <c r="CF526" s="2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</row>
    <row r="527" spans="1:211">
      <c r="A527" s="2"/>
      <c r="B527" s="2"/>
      <c r="C527" s="2"/>
      <c r="D527" s="26"/>
      <c r="E527" s="26"/>
      <c r="F527" s="26"/>
      <c r="G527" s="26"/>
      <c r="H527" s="26"/>
      <c r="I527" s="26"/>
      <c r="J527" s="26"/>
      <c r="K527" s="26"/>
      <c r="L527" s="26"/>
      <c r="M527" s="2"/>
      <c r="N527" s="26"/>
      <c r="O527" s="2"/>
      <c r="P527" s="30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6"/>
      <c r="AK527" s="26"/>
      <c r="AL527" s="2"/>
      <c r="AM527" s="2"/>
      <c r="AN527" s="2"/>
      <c r="AO527" s="26"/>
      <c r="AP527" s="26"/>
      <c r="AQ527" s="26"/>
      <c r="AR527" s="26"/>
      <c r="AS527" s="1"/>
      <c r="AT527" s="2"/>
      <c r="AU527" s="2"/>
      <c r="AV527" s="2"/>
      <c r="AW527" s="2"/>
      <c r="AX527" s="2"/>
      <c r="AY527" s="26"/>
      <c r="AZ527" s="26"/>
      <c r="BA527" s="26"/>
      <c r="BB527" s="26"/>
      <c r="BC527" s="26"/>
      <c r="BD527" s="26"/>
      <c r="BE527" s="26"/>
      <c r="BF527" s="26"/>
      <c r="BG527" s="26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1"/>
      <c r="CA527" s="2"/>
      <c r="CB527" s="2"/>
      <c r="CC527" s="2"/>
      <c r="CD527" s="2"/>
      <c r="CE527" s="22"/>
      <c r="CF527" s="2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</row>
    <row r="528" spans="1:211">
      <c r="A528" s="2"/>
      <c r="B528" s="2"/>
      <c r="C528" s="2"/>
      <c r="D528" s="26"/>
      <c r="E528" s="26"/>
      <c r="F528" s="26"/>
      <c r="G528" s="26"/>
      <c r="H528" s="26"/>
      <c r="I528" s="26"/>
      <c r="J528" s="26"/>
      <c r="K528" s="26"/>
      <c r="L528" s="26"/>
      <c r="M528" s="2"/>
      <c r="N528" s="26"/>
      <c r="O528" s="2"/>
      <c r="P528" s="30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6"/>
      <c r="AK528" s="26"/>
      <c r="AL528" s="2"/>
      <c r="AM528" s="2"/>
      <c r="AN528" s="2"/>
      <c r="AO528" s="26"/>
      <c r="AP528" s="26"/>
      <c r="AQ528" s="26"/>
      <c r="AR528" s="26"/>
      <c r="AS528" s="1"/>
      <c r="AT528" s="2"/>
      <c r="AU528" s="2"/>
      <c r="AV528" s="2"/>
      <c r="AW528" s="2"/>
      <c r="AX528" s="2"/>
      <c r="AY528" s="26"/>
      <c r="AZ528" s="26"/>
      <c r="BA528" s="26"/>
      <c r="BB528" s="26"/>
      <c r="BC528" s="26"/>
      <c r="BD528" s="26"/>
      <c r="BE528" s="26"/>
      <c r="BF528" s="26"/>
      <c r="BG528" s="26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1"/>
      <c r="CA528" s="2"/>
      <c r="CB528" s="2"/>
      <c r="CC528" s="2"/>
      <c r="CD528" s="2"/>
      <c r="CE528" s="22"/>
      <c r="CF528" s="2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</row>
    <row r="529" spans="1:211">
      <c r="A529" s="2"/>
      <c r="B529" s="2"/>
      <c r="C529" s="2"/>
      <c r="D529" s="26"/>
      <c r="E529" s="26"/>
      <c r="F529" s="26"/>
      <c r="G529" s="26"/>
      <c r="H529" s="26"/>
      <c r="I529" s="26"/>
      <c r="J529" s="26"/>
      <c r="K529" s="26"/>
      <c r="L529" s="26"/>
      <c r="M529" s="2"/>
      <c r="N529" s="26"/>
      <c r="O529" s="2"/>
      <c r="P529" s="30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6"/>
      <c r="AK529" s="26"/>
      <c r="AL529" s="2"/>
      <c r="AM529" s="2"/>
      <c r="AN529" s="2"/>
      <c r="AO529" s="26"/>
      <c r="AP529" s="26"/>
      <c r="AQ529" s="26"/>
      <c r="AR529" s="26"/>
      <c r="AS529" s="1"/>
      <c r="AT529" s="2"/>
      <c r="AU529" s="2"/>
      <c r="AV529" s="2"/>
      <c r="AW529" s="2"/>
      <c r="AX529" s="2"/>
      <c r="AY529" s="26"/>
      <c r="AZ529" s="26"/>
      <c r="BA529" s="26"/>
      <c r="BB529" s="26"/>
      <c r="BC529" s="26"/>
      <c r="BD529" s="26"/>
      <c r="BE529" s="26"/>
      <c r="BF529" s="26"/>
      <c r="BG529" s="26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1"/>
      <c r="CA529" s="2"/>
      <c r="CB529" s="2"/>
      <c r="CC529" s="2"/>
      <c r="CD529" s="2"/>
      <c r="CE529" s="22"/>
      <c r="CF529" s="2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</row>
    <row r="530" spans="1:211">
      <c r="A530" s="2"/>
      <c r="B530" s="2"/>
      <c r="C530" s="2"/>
      <c r="D530" s="26"/>
      <c r="E530" s="26"/>
      <c r="F530" s="26"/>
      <c r="G530" s="26"/>
      <c r="H530" s="26"/>
      <c r="I530" s="26"/>
      <c r="J530" s="26"/>
      <c r="K530" s="26"/>
      <c r="L530" s="26"/>
      <c r="M530" s="2"/>
      <c r="N530" s="26"/>
      <c r="O530" s="2"/>
      <c r="P530" s="30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6"/>
      <c r="AK530" s="26"/>
      <c r="AL530" s="2"/>
      <c r="AM530" s="2"/>
      <c r="AN530" s="2"/>
      <c r="AO530" s="26"/>
      <c r="AP530" s="26"/>
      <c r="AQ530" s="26"/>
      <c r="AR530" s="26"/>
      <c r="AS530" s="1"/>
      <c r="AT530" s="2"/>
      <c r="AU530" s="2"/>
      <c r="AV530" s="2"/>
      <c r="AW530" s="2"/>
      <c r="AX530" s="2"/>
      <c r="AY530" s="26"/>
      <c r="AZ530" s="26"/>
      <c r="BA530" s="26"/>
      <c r="BB530" s="26"/>
      <c r="BC530" s="26"/>
      <c r="BD530" s="26"/>
      <c r="BE530" s="26"/>
      <c r="BF530" s="26"/>
      <c r="BG530" s="26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1"/>
      <c r="CA530" s="2"/>
      <c r="CB530" s="2"/>
      <c r="CC530" s="2"/>
      <c r="CD530" s="2"/>
      <c r="CE530" s="22"/>
      <c r="CF530" s="2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</row>
    <row r="531" spans="1:211">
      <c r="A531" s="2"/>
      <c r="B531" s="2"/>
      <c r="C531" s="2"/>
      <c r="D531" s="26"/>
      <c r="E531" s="26"/>
      <c r="F531" s="26"/>
      <c r="G531" s="26"/>
      <c r="H531" s="26"/>
      <c r="I531" s="26"/>
      <c r="J531" s="26"/>
      <c r="K531" s="26"/>
      <c r="L531" s="26"/>
      <c r="M531" s="2"/>
      <c r="N531" s="26"/>
      <c r="O531" s="2"/>
      <c r="P531" s="30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6"/>
      <c r="AK531" s="26"/>
      <c r="AL531" s="2"/>
      <c r="AM531" s="2"/>
      <c r="AN531" s="2"/>
      <c r="AO531" s="26"/>
      <c r="AP531" s="26"/>
      <c r="AQ531" s="26"/>
      <c r="AR531" s="26"/>
      <c r="AS531" s="1"/>
      <c r="AT531" s="2"/>
      <c r="AU531" s="2"/>
      <c r="AV531" s="2"/>
      <c r="AW531" s="2"/>
      <c r="AX531" s="2"/>
      <c r="AY531" s="26"/>
      <c r="AZ531" s="26"/>
      <c r="BA531" s="26"/>
      <c r="BB531" s="26"/>
      <c r="BC531" s="26"/>
      <c r="BD531" s="26"/>
      <c r="BE531" s="26"/>
      <c r="BF531" s="26"/>
      <c r="BG531" s="26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1"/>
      <c r="CA531" s="2"/>
      <c r="CB531" s="2"/>
      <c r="CC531" s="2"/>
      <c r="CD531" s="2"/>
      <c r="CE531" s="22"/>
      <c r="CF531" s="2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</row>
    <row r="532" spans="1:211">
      <c r="A532" s="2"/>
      <c r="B532" s="2"/>
      <c r="C532" s="2"/>
      <c r="D532" s="26"/>
      <c r="E532" s="26"/>
      <c r="F532" s="26"/>
      <c r="G532" s="26"/>
      <c r="H532" s="26"/>
      <c r="I532" s="26"/>
      <c r="J532" s="26"/>
      <c r="K532" s="26"/>
      <c r="L532" s="26"/>
      <c r="M532" s="2"/>
      <c r="N532" s="26"/>
      <c r="O532" s="2"/>
      <c r="P532" s="30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6"/>
      <c r="AK532" s="26"/>
      <c r="AL532" s="2"/>
      <c r="AM532" s="2"/>
      <c r="AN532" s="2"/>
      <c r="AO532" s="26"/>
      <c r="AP532" s="26"/>
      <c r="AQ532" s="26"/>
      <c r="AR532" s="26"/>
      <c r="AS532" s="1"/>
      <c r="AT532" s="2"/>
      <c r="AU532" s="2"/>
      <c r="AV532" s="2"/>
      <c r="AW532" s="2"/>
      <c r="AX532" s="2"/>
      <c r="AY532" s="26"/>
      <c r="AZ532" s="26"/>
      <c r="BA532" s="26"/>
      <c r="BB532" s="26"/>
      <c r="BC532" s="26"/>
      <c r="BD532" s="26"/>
      <c r="BE532" s="26"/>
      <c r="BF532" s="26"/>
      <c r="BG532" s="26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1"/>
      <c r="CA532" s="2"/>
      <c r="CB532" s="2"/>
      <c r="CC532" s="2"/>
      <c r="CD532" s="2"/>
      <c r="CE532" s="22"/>
      <c r="CF532" s="2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</row>
    <row r="533" spans="1:211">
      <c r="A533" s="2"/>
      <c r="B533" s="2"/>
      <c r="C533" s="2"/>
      <c r="D533" s="26"/>
      <c r="E533" s="26"/>
      <c r="F533" s="26"/>
      <c r="G533" s="26"/>
      <c r="H533" s="26"/>
      <c r="I533" s="26"/>
      <c r="J533" s="26"/>
      <c r="K533" s="26"/>
      <c r="L533" s="26"/>
      <c r="M533" s="2"/>
      <c r="N533" s="26"/>
      <c r="O533" s="2"/>
      <c r="P533" s="30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6"/>
      <c r="AK533" s="26"/>
      <c r="AL533" s="2"/>
      <c r="AM533" s="2"/>
      <c r="AN533" s="2"/>
      <c r="AO533" s="26"/>
      <c r="AP533" s="26"/>
      <c r="AQ533" s="26"/>
      <c r="AR533" s="26"/>
      <c r="AS533" s="1"/>
      <c r="AT533" s="2"/>
      <c r="AU533" s="2"/>
      <c r="AV533" s="2"/>
      <c r="AW533" s="2"/>
      <c r="AX533" s="2"/>
      <c r="AY533" s="26"/>
      <c r="AZ533" s="26"/>
      <c r="BA533" s="26"/>
      <c r="BB533" s="26"/>
      <c r="BC533" s="26"/>
      <c r="BD533" s="26"/>
      <c r="BE533" s="26"/>
      <c r="BF533" s="26"/>
      <c r="BG533" s="26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1"/>
      <c r="CA533" s="2"/>
      <c r="CB533" s="2"/>
      <c r="CC533" s="2"/>
      <c r="CD533" s="2"/>
      <c r="CE533" s="22"/>
      <c r="CF533" s="2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</row>
    <row r="534" spans="1:211">
      <c r="A534" s="2"/>
      <c r="B534" s="2"/>
      <c r="C534" s="2"/>
      <c r="D534" s="26"/>
      <c r="E534" s="26"/>
      <c r="F534" s="26"/>
      <c r="G534" s="26"/>
      <c r="H534" s="26"/>
      <c r="I534" s="26"/>
      <c r="J534" s="26"/>
      <c r="K534" s="26"/>
      <c r="L534" s="26"/>
      <c r="M534" s="2"/>
      <c r="N534" s="26"/>
      <c r="O534" s="2"/>
      <c r="P534" s="30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6"/>
      <c r="AK534" s="26"/>
      <c r="AL534" s="2"/>
      <c r="AM534" s="2"/>
      <c r="AN534" s="2"/>
      <c r="AO534" s="26"/>
      <c r="AP534" s="26"/>
      <c r="AQ534" s="26"/>
      <c r="AR534" s="26"/>
      <c r="AS534" s="1"/>
      <c r="AT534" s="2"/>
      <c r="AU534" s="2"/>
      <c r="AV534" s="2"/>
      <c r="AW534" s="2"/>
      <c r="AX534" s="2"/>
      <c r="AY534" s="26"/>
      <c r="AZ534" s="26"/>
      <c r="BA534" s="26"/>
      <c r="BB534" s="26"/>
      <c r="BC534" s="26"/>
      <c r="BD534" s="26"/>
      <c r="BE534" s="26"/>
      <c r="BF534" s="26"/>
      <c r="BG534" s="26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1"/>
      <c r="CA534" s="2"/>
      <c r="CB534" s="2"/>
      <c r="CC534" s="2"/>
      <c r="CD534" s="2"/>
      <c r="CE534" s="22"/>
      <c r="CF534" s="2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</row>
    <row r="535" spans="1:211">
      <c r="A535" s="2"/>
      <c r="B535" s="2"/>
      <c r="C535" s="2"/>
      <c r="D535" s="26"/>
      <c r="E535" s="26"/>
      <c r="F535" s="26"/>
      <c r="G535" s="26"/>
      <c r="H535" s="26"/>
      <c r="I535" s="26"/>
      <c r="J535" s="26"/>
      <c r="K535" s="26"/>
      <c r="L535" s="26"/>
      <c r="M535" s="2"/>
      <c r="N535" s="26"/>
      <c r="O535" s="2"/>
      <c r="P535" s="30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6"/>
      <c r="AK535" s="26"/>
      <c r="AL535" s="2"/>
      <c r="AM535" s="2"/>
      <c r="AN535" s="2"/>
      <c r="AO535" s="26"/>
      <c r="AP535" s="26"/>
      <c r="AQ535" s="26"/>
      <c r="AR535" s="26"/>
      <c r="AS535" s="1"/>
      <c r="AT535" s="2"/>
      <c r="AU535" s="2"/>
      <c r="AV535" s="2"/>
      <c r="AW535" s="2"/>
      <c r="AX535" s="2"/>
      <c r="AY535" s="26"/>
      <c r="AZ535" s="26"/>
      <c r="BA535" s="26"/>
      <c r="BB535" s="26"/>
      <c r="BC535" s="26"/>
      <c r="BD535" s="26"/>
      <c r="BE535" s="26"/>
      <c r="BF535" s="26"/>
      <c r="BG535" s="26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1"/>
      <c r="CA535" s="2"/>
      <c r="CB535" s="2"/>
      <c r="CC535" s="2"/>
      <c r="CD535" s="2"/>
      <c r="CE535" s="22"/>
      <c r="CF535" s="2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</row>
    <row r="536" spans="1:211">
      <c r="A536" s="2"/>
      <c r="B536" s="2"/>
      <c r="C536" s="2"/>
      <c r="D536" s="26"/>
      <c r="E536" s="26"/>
      <c r="F536" s="26"/>
      <c r="G536" s="26"/>
      <c r="H536" s="26"/>
      <c r="I536" s="26"/>
      <c r="J536" s="26"/>
      <c r="K536" s="26"/>
      <c r="L536" s="26"/>
      <c r="M536" s="2"/>
      <c r="N536" s="26"/>
      <c r="O536" s="2"/>
      <c r="P536" s="30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6"/>
      <c r="AK536" s="26"/>
      <c r="AL536" s="2"/>
      <c r="AM536" s="2"/>
      <c r="AN536" s="2"/>
      <c r="AO536" s="26"/>
      <c r="AP536" s="26"/>
      <c r="AQ536" s="26"/>
      <c r="AR536" s="26"/>
      <c r="AS536" s="1"/>
      <c r="AT536" s="2"/>
      <c r="AU536" s="2"/>
      <c r="AV536" s="2"/>
      <c r="AW536" s="2"/>
      <c r="AX536" s="2"/>
      <c r="AY536" s="26"/>
      <c r="AZ536" s="26"/>
      <c r="BA536" s="26"/>
      <c r="BB536" s="26"/>
      <c r="BC536" s="26"/>
      <c r="BD536" s="26"/>
      <c r="BE536" s="26"/>
      <c r="BF536" s="26"/>
      <c r="BG536" s="26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1"/>
      <c r="CA536" s="2"/>
      <c r="CB536" s="2"/>
      <c r="CC536" s="2"/>
      <c r="CD536" s="2"/>
      <c r="CE536" s="22"/>
      <c r="CF536" s="2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</row>
    <row r="537" spans="1:211">
      <c r="A537" s="2"/>
      <c r="B537" s="2"/>
      <c r="C537" s="2"/>
      <c r="D537" s="26"/>
      <c r="E537" s="26"/>
      <c r="F537" s="26"/>
      <c r="G537" s="26"/>
      <c r="H537" s="26"/>
      <c r="I537" s="26"/>
      <c r="J537" s="26"/>
      <c r="K537" s="26"/>
      <c r="L537" s="26"/>
      <c r="M537" s="2"/>
      <c r="N537" s="26"/>
      <c r="O537" s="2"/>
      <c r="P537" s="30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6"/>
      <c r="AK537" s="26"/>
      <c r="AL537" s="2"/>
      <c r="AM537" s="2"/>
      <c r="AN537" s="2"/>
      <c r="AO537" s="26"/>
      <c r="AP537" s="26"/>
      <c r="AQ537" s="26"/>
      <c r="AR537" s="26"/>
      <c r="AS537" s="1"/>
      <c r="AT537" s="2"/>
      <c r="AU537" s="2"/>
      <c r="AV537" s="2"/>
      <c r="AW537" s="2"/>
      <c r="AX537" s="2"/>
      <c r="AY537" s="26"/>
      <c r="AZ537" s="26"/>
      <c r="BA537" s="26"/>
      <c r="BB537" s="26"/>
      <c r="BC537" s="26"/>
      <c r="BD537" s="26"/>
      <c r="BE537" s="26"/>
      <c r="BF537" s="26"/>
      <c r="BG537" s="26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1"/>
      <c r="CA537" s="2"/>
      <c r="CB537" s="2"/>
      <c r="CC537" s="2"/>
      <c r="CD537" s="2"/>
      <c r="CE537" s="22"/>
      <c r="CF537" s="2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</row>
    <row r="538" spans="1:211">
      <c r="A538" s="2"/>
      <c r="B538" s="2"/>
      <c r="C538" s="2"/>
      <c r="D538" s="26"/>
      <c r="E538" s="26"/>
      <c r="F538" s="26"/>
      <c r="G538" s="26"/>
      <c r="H538" s="26"/>
      <c r="I538" s="26"/>
      <c r="J538" s="26"/>
      <c r="K538" s="26"/>
      <c r="L538" s="26"/>
      <c r="M538" s="2"/>
      <c r="N538" s="26"/>
      <c r="O538" s="2"/>
      <c r="P538" s="30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6"/>
      <c r="AK538" s="26"/>
      <c r="AL538" s="2"/>
      <c r="AM538" s="2"/>
      <c r="AN538" s="2"/>
      <c r="AO538" s="26"/>
      <c r="AP538" s="26"/>
      <c r="AQ538" s="26"/>
      <c r="AR538" s="26"/>
      <c r="AS538" s="1"/>
      <c r="AT538" s="2"/>
      <c r="AU538" s="2"/>
      <c r="AV538" s="2"/>
      <c r="AW538" s="2"/>
      <c r="AX538" s="2"/>
      <c r="AY538" s="26"/>
      <c r="AZ538" s="26"/>
      <c r="BA538" s="26"/>
      <c r="BB538" s="26"/>
      <c r="BC538" s="26"/>
      <c r="BD538" s="26"/>
      <c r="BE538" s="26"/>
      <c r="BF538" s="26"/>
      <c r="BG538" s="26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1"/>
      <c r="CA538" s="2"/>
      <c r="CB538" s="2"/>
      <c r="CC538" s="2"/>
      <c r="CD538" s="2"/>
      <c r="CE538" s="22"/>
      <c r="CF538" s="2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</row>
    <row r="539" spans="1:211">
      <c r="A539" s="2"/>
      <c r="B539" s="2"/>
      <c r="C539" s="2"/>
      <c r="D539" s="26"/>
      <c r="E539" s="26"/>
      <c r="F539" s="26"/>
      <c r="G539" s="26"/>
      <c r="H539" s="26"/>
      <c r="I539" s="26"/>
      <c r="J539" s="26"/>
      <c r="K539" s="26"/>
      <c r="L539" s="26"/>
      <c r="M539" s="2"/>
      <c r="N539" s="26"/>
      <c r="O539" s="2"/>
      <c r="P539" s="30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6"/>
      <c r="AK539" s="26"/>
      <c r="AL539" s="2"/>
      <c r="AM539" s="2"/>
      <c r="AN539" s="2"/>
      <c r="AO539" s="26"/>
      <c r="AP539" s="26"/>
      <c r="AQ539" s="26"/>
      <c r="AR539" s="26"/>
      <c r="AS539" s="1"/>
      <c r="AT539" s="2"/>
      <c r="AU539" s="2"/>
      <c r="AV539" s="2"/>
      <c r="AW539" s="2"/>
      <c r="AX539" s="2"/>
      <c r="AY539" s="26"/>
      <c r="AZ539" s="26"/>
      <c r="BA539" s="26"/>
      <c r="BB539" s="26"/>
      <c r="BC539" s="26"/>
      <c r="BD539" s="26"/>
      <c r="BE539" s="26"/>
      <c r="BF539" s="26"/>
      <c r="BG539" s="26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1"/>
      <c r="CA539" s="2"/>
      <c r="CB539" s="2"/>
      <c r="CC539" s="2"/>
      <c r="CD539" s="2"/>
      <c r="CE539" s="22"/>
      <c r="CF539" s="2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</row>
    <row r="540" spans="1:211">
      <c r="A540" s="2"/>
      <c r="B540" s="2"/>
      <c r="C540" s="2"/>
      <c r="D540" s="26"/>
      <c r="E540" s="26"/>
      <c r="F540" s="26"/>
      <c r="G540" s="26"/>
      <c r="H540" s="26"/>
      <c r="I540" s="26"/>
      <c r="J540" s="26"/>
      <c r="K540" s="26"/>
      <c r="L540" s="26"/>
      <c r="M540" s="2"/>
      <c r="N540" s="26"/>
      <c r="O540" s="2"/>
      <c r="P540" s="30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6"/>
      <c r="AK540" s="26"/>
      <c r="AL540" s="2"/>
      <c r="AM540" s="2"/>
      <c r="AN540" s="2"/>
      <c r="AO540" s="26"/>
      <c r="AP540" s="26"/>
      <c r="AQ540" s="26"/>
      <c r="AR540" s="26"/>
      <c r="AS540" s="1"/>
      <c r="AT540" s="2"/>
      <c r="AU540" s="2"/>
      <c r="AV540" s="2"/>
      <c r="AW540" s="2"/>
      <c r="AX540" s="2"/>
      <c r="AY540" s="26"/>
      <c r="AZ540" s="26"/>
      <c r="BA540" s="26"/>
      <c r="BB540" s="26"/>
      <c r="BC540" s="26"/>
      <c r="BD540" s="26"/>
      <c r="BE540" s="26"/>
      <c r="BF540" s="26"/>
      <c r="BG540" s="26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1"/>
      <c r="CA540" s="2"/>
      <c r="CB540" s="2"/>
      <c r="CC540" s="2"/>
      <c r="CD540" s="2"/>
      <c r="CE540" s="22"/>
      <c r="CF540" s="2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</row>
    <row r="541" spans="1:211">
      <c r="A541" s="2"/>
      <c r="B541" s="2"/>
      <c r="C541" s="2"/>
      <c r="D541" s="26"/>
      <c r="E541" s="26"/>
      <c r="F541" s="26"/>
      <c r="G541" s="26"/>
      <c r="H541" s="26"/>
      <c r="I541" s="26"/>
      <c r="J541" s="26"/>
      <c r="K541" s="26"/>
      <c r="L541" s="26"/>
      <c r="M541" s="2"/>
      <c r="N541" s="26"/>
      <c r="O541" s="2"/>
      <c r="P541" s="30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6"/>
      <c r="AK541" s="26"/>
      <c r="AL541" s="2"/>
      <c r="AM541" s="2"/>
      <c r="AN541" s="2"/>
      <c r="AO541" s="26"/>
      <c r="AP541" s="26"/>
      <c r="AQ541" s="26"/>
      <c r="AR541" s="26"/>
      <c r="AS541" s="1"/>
      <c r="AT541" s="2"/>
      <c r="AU541" s="2"/>
      <c r="AV541" s="2"/>
      <c r="AW541" s="2"/>
      <c r="AX541" s="2"/>
      <c r="AY541" s="26"/>
      <c r="AZ541" s="26"/>
      <c r="BA541" s="26"/>
      <c r="BB541" s="26"/>
      <c r="BC541" s="26"/>
      <c r="BD541" s="26"/>
      <c r="BE541" s="26"/>
      <c r="BF541" s="26"/>
      <c r="BG541" s="26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1"/>
      <c r="CA541" s="2"/>
      <c r="CB541" s="2"/>
      <c r="CC541" s="2"/>
      <c r="CD541" s="2"/>
      <c r="CE541" s="22"/>
      <c r="CF541" s="2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</row>
    <row r="542" spans="1:211">
      <c r="A542" s="2"/>
      <c r="B542" s="2"/>
      <c r="C542" s="2"/>
      <c r="D542" s="26"/>
      <c r="E542" s="26"/>
      <c r="F542" s="26"/>
      <c r="G542" s="26"/>
      <c r="H542" s="26"/>
      <c r="I542" s="26"/>
      <c r="J542" s="26"/>
      <c r="K542" s="26"/>
      <c r="L542" s="26"/>
      <c r="M542" s="2"/>
      <c r="N542" s="26"/>
      <c r="O542" s="2"/>
      <c r="P542" s="30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6"/>
      <c r="AK542" s="26"/>
      <c r="AL542" s="2"/>
      <c r="AM542" s="2"/>
      <c r="AN542" s="2"/>
      <c r="AO542" s="26"/>
      <c r="AP542" s="26"/>
      <c r="AQ542" s="26"/>
      <c r="AR542" s="26"/>
      <c r="AS542" s="1"/>
      <c r="AT542" s="2"/>
      <c r="AU542" s="2"/>
      <c r="AV542" s="2"/>
      <c r="AW542" s="2"/>
      <c r="AX542" s="2"/>
      <c r="AY542" s="26"/>
      <c r="AZ542" s="26"/>
      <c r="BA542" s="26"/>
      <c r="BB542" s="26"/>
      <c r="BC542" s="26"/>
      <c r="BD542" s="26"/>
      <c r="BE542" s="26"/>
      <c r="BF542" s="26"/>
      <c r="BG542" s="26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1"/>
      <c r="CA542" s="2"/>
      <c r="CB542" s="2"/>
      <c r="CC542" s="2"/>
      <c r="CD542" s="2"/>
      <c r="CE542" s="22"/>
      <c r="CF542" s="2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</row>
    <row r="543" spans="1:211">
      <c r="A543" s="2"/>
      <c r="B543" s="2"/>
      <c r="C543" s="2"/>
      <c r="D543" s="26"/>
      <c r="E543" s="26"/>
      <c r="F543" s="26"/>
      <c r="G543" s="26"/>
      <c r="H543" s="26"/>
      <c r="I543" s="26"/>
      <c r="J543" s="26"/>
      <c r="K543" s="26"/>
      <c r="L543" s="26"/>
      <c r="M543" s="2"/>
      <c r="N543" s="26"/>
      <c r="O543" s="2"/>
      <c r="P543" s="30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6"/>
      <c r="AK543" s="26"/>
      <c r="AL543" s="2"/>
      <c r="AM543" s="2"/>
      <c r="AN543" s="2"/>
      <c r="AO543" s="26"/>
      <c r="AP543" s="26"/>
      <c r="AQ543" s="26"/>
      <c r="AR543" s="26"/>
      <c r="AS543" s="1"/>
      <c r="AT543" s="2"/>
      <c r="AU543" s="2"/>
      <c r="AV543" s="2"/>
      <c r="AW543" s="2"/>
      <c r="AX543" s="2"/>
      <c r="AY543" s="26"/>
      <c r="AZ543" s="26"/>
      <c r="BA543" s="26"/>
      <c r="BB543" s="26"/>
      <c r="BC543" s="26"/>
      <c r="BD543" s="26"/>
      <c r="BE543" s="26"/>
      <c r="BF543" s="26"/>
      <c r="BG543" s="26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1"/>
      <c r="CA543" s="2"/>
      <c r="CB543" s="2"/>
      <c r="CC543" s="2"/>
      <c r="CD543" s="2"/>
      <c r="CE543" s="22"/>
      <c r="CF543" s="2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</row>
    <row r="544" spans="1:211">
      <c r="A544" s="2"/>
      <c r="B544" s="2"/>
      <c r="C544" s="2"/>
      <c r="D544" s="26"/>
      <c r="E544" s="26"/>
      <c r="F544" s="26"/>
      <c r="G544" s="26"/>
      <c r="H544" s="26"/>
      <c r="I544" s="26"/>
      <c r="J544" s="26"/>
      <c r="K544" s="26"/>
      <c r="L544" s="26"/>
      <c r="M544" s="2"/>
      <c r="N544" s="26"/>
      <c r="O544" s="2"/>
      <c r="P544" s="30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6"/>
      <c r="AK544" s="26"/>
      <c r="AL544" s="2"/>
      <c r="AM544" s="2"/>
      <c r="AN544" s="2"/>
      <c r="AO544" s="26"/>
      <c r="AP544" s="26"/>
      <c r="AQ544" s="26"/>
      <c r="AR544" s="26"/>
      <c r="AS544" s="1"/>
      <c r="AT544" s="2"/>
      <c r="AU544" s="2"/>
      <c r="AV544" s="2"/>
      <c r="AW544" s="2"/>
      <c r="AX544" s="2"/>
      <c r="AY544" s="26"/>
      <c r="AZ544" s="26"/>
      <c r="BA544" s="26"/>
      <c r="BB544" s="26"/>
      <c r="BC544" s="26"/>
      <c r="BD544" s="26"/>
      <c r="BE544" s="26"/>
      <c r="BF544" s="26"/>
      <c r="BG544" s="26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1"/>
      <c r="CA544" s="2"/>
      <c r="CB544" s="2"/>
      <c r="CC544" s="2"/>
      <c r="CD544" s="2"/>
      <c r="CE544" s="22"/>
      <c r="CF544" s="2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</row>
    <row r="545" spans="1:211">
      <c r="A545" s="2"/>
      <c r="B545" s="2"/>
      <c r="C545" s="2"/>
      <c r="D545" s="26"/>
      <c r="E545" s="26"/>
      <c r="F545" s="26"/>
      <c r="G545" s="26"/>
      <c r="H545" s="26"/>
      <c r="I545" s="26"/>
      <c r="J545" s="26"/>
      <c r="K545" s="26"/>
      <c r="L545" s="26"/>
      <c r="M545" s="2"/>
      <c r="N545" s="26"/>
      <c r="O545" s="2"/>
      <c r="P545" s="30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6"/>
      <c r="AK545" s="26"/>
      <c r="AL545" s="2"/>
      <c r="AM545" s="2"/>
      <c r="AN545" s="2"/>
      <c r="AO545" s="26"/>
      <c r="AP545" s="26"/>
      <c r="AQ545" s="26"/>
      <c r="AR545" s="26"/>
      <c r="AS545" s="1"/>
      <c r="AT545" s="2"/>
      <c r="AU545" s="2"/>
      <c r="AV545" s="2"/>
      <c r="AW545" s="2"/>
      <c r="AX545" s="2"/>
      <c r="AY545" s="26"/>
      <c r="AZ545" s="26"/>
      <c r="BA545" s="26"/>
      <c r="BB545" s="26"/>
      <c r="BC545" s="26"/>
      <c r="BD545" s="26"/>
      <c r="BE545" s="26"/>
      <c r="BF545" s="26"/>
      <c r="BG545" s="26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1"/>
      <c r="CA545" s="2"/>
      <c r="CB545" s="2"/>
      <c r="CC545" s="2"/>
      <c r="CD545" s="2"/>
      <c r="CE545" s="22"/>
      <c r="CF545" s="2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</row>
    <row r="546" spans="1:211">
      <c r="A546" s="2"/>
      <c r="B546" s="2"/>
      <c r="C546" s="2"/>
      <c r="D546" s="26"/>
      <c r="E546" s="26"/>
      <c r="F546" s="26"/>
      <c r="G546" s="26"/>
      <c r="H546" s="26"/>
      <c r="I546" s="26"/>
      <c r="J546" s="26"/>
      <c r="K546" s="26"/>
      <c r="L546" s="26"/>
      <c r="M546" s="2"/>
      <c r="N546" s="26"/>
      <c r="O546" s="2"/>
      <c r="P546" s="30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6"/>
      <c r="AK546" s="26"/>
      <c r="AL546" s="2"/>
      <c r="AM546" s="2"/>
      <c r="AN546" s="2"/>
      <c r="AO546" s="26"/>
      <c r="AP546" s="26"/>
      <c r="AQ546" s="26"/>
      <c r="AR546" s="26"/>
      <c r="AS546" s="1"/>
      <c r="AT546" s="2"/>
      <c r="AU546" s="2"/>
      <c r="AV546" s="2"/>
      <c r="AW546" s="2"/>
      <c r="AX546" s="2"/>
      <c r="AY546" s="26"/>
      <c r="AZ546" s="26"/>
      <c r="BA546" s="26"/>
      <c r="BB546" s="26"/>
      <c r="BC546" s="26"/>
      <c r="BD546" s="26"/>
      <c r="BE546" s="26"/>
      <c r="BF546" s="26"/>
      <c r="BG546" s="26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1"/>
      <c r="CA546" s="2"/>
      <c r="CB546" s="2"/>
      <c r="CC546" s="2"/>
      <c r="CD546" s="2"/>
      <c r="CE546" s="22"/>
      <c r="CF546" s="2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</row>
    <row r="547" spans="1:211">
      <c r="A547" s="2"/>
      <c r="B547" s="2"/>
      <c r="C547" s="2"/>
      <c r="D547" s="26"/>
      <c r="E547" s="26"/>
      <c r="F547" s="26"/>
      <c r="G547" s="26"/>
      <c r="H547" s="26"/>
      <c r="I547" s="26"/>
      <c r="J547" s="26"/>
      <c r="K547" s="26"/>
      <c r="L547" s="26"/>
      <c r="M547" s="2"/>
      <c r="N547" s="26"/>
      <c r="O547" s="2"/>
      <c r="P547" s="30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6"/>
      <c r="AK547" s="26"/>
      <c r="AL547" s="2"/>
      <c r="AM547" s="2"/>
      <c r="AN547" s="2"/>
      <c r="AO547" s="26"/>
      <c r="AP547" s="26"/>
      <c r="AQ547" s="26"/>
      <c r="AR547" s="26"/>
      <c r="AS547" s="1"/>
      <c r="AT547" s="2"/>
      <c r="AU547" s="2"/>
      <c r="AV547" s="2"/>
      <c r="AW547" s="2"/>
      <c r="AX547" s="2"/>
      <c r="AY547" s="26"/>
      <c r="AZ547" s="26"/>
      <c r="BA547" s="26"/>
      <c r="BB547" s="26"/>
      <c r="BC547" s="26"/>
      <c r="BD547" s="26"/>
      <c r="BE547" s="26"/>
      <c r="BF547" s="26"/>
      <c r="BG547" s="26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1"/>
      <c r="CA547" s="2"/>
      <c r="CB547" s="2"/>
      <c r="CC547" s="2"/>
      <c r="CD547" s="2"/>
      <c r="CE547" s="22"/>
      <c r="CF547" s="2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</row>
    <row r="548" spans="1:211">
      <c r="A548" s="2"/>
      <c r="B548" s="2"/>
      <c r="C548" s="2"/>
      <c r="D548" s="26"/>
      <c r="E548" s="26"/>
      <c r="F548" s="26"/>
      <c r="G548" s="26"/>
      <c r="H548" s="26"/>
      <c r="I548" s="26"/>
      <c r="J548" s="26"/>
      <c r="K548" s="26"/>
      <c r="L548" s="26"/>
      <c r="M548" s="2"/>
      <c r="N548" s="26"/>
      <c r="O548" s="2"/>
      <c r="P548" s="30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6"/>
      <c r="AK548" s="26"/>
      <c r="AL548" s="2"/>
      <c r="AM548" s="2"/>
      <c r="AN548" s="2"/>
      <c r="AO548" s="26"/>
      <c r="AP548" s="26"/>
      <c r="AQ548" s="26"/>
      <c r="AR548" s="26"/>
      <c r="AS548" s="1"/>
      <c r="AT548" s="2"/>
      <c r="AU548" s="2"/>
      <c r="AV548" s="2"/>
      <c r="AW548" s="2"/>
      <c r="AX548" s="2"/>
      <c r="AY548" s="26"/>
      <c r="AZ548" s="26"/>
      <c r="BA548" s="26"/>
      <c r="BB548" s="26"/>
      <c r="BC548" s="26"/>
      <c r="BD548" s="26"/>
      <c r="BE548" s="26"/>
      <c r="BF548" s="26"/>
      <c r="BG548" s="26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1"/>
      <c r="CA548" s="2"/>
      <c r="CB548" s="2"/>
      <c r="CC548" s="2"/>
      <c r="CD548" s="2"/>
      <c r="CE548" s="22"/>
      <c r="CF548" s="2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</row>
    <row r="549" spans="1:211">
      <c r="A549" s="2"/>
      <c r="B549" s="2"/>
      <c r="C549" s="2"/>
      <c r="D549" s="26"/>
      <c r="E549" s="26"/>
      <c r="F549" s="26"/>
      <c r="G549" s="26"/>
      <c r="H549" s="26"/>
      <c r="I549" s="26"/>
      <c r="J549" s="26"/>
      <c r="K549" s="26"/>
      <c r="L549" s="26"/>
      <c r="M549" s="2"/>
      <c r="N549" s="26"/>
      <c r="O549" s="2"/>
      <c r="P549" s="30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6"/>
      <c r="AK549" s="26"/>
      <c r="AL549" s="2"/>
      <c r="AM549" s="2"/>
      <c r="AN549" s="2"/>
      <c r="AO549" s="26"/>
      <c r="AP549" s="26"/>
      <c r="AQ549" s="26"/>
      <c r="AR549" s="26"/>
      <c r="AS549" s="1"/>
      <c r="AT549" s="2"/>
      <c r="AU549" s="2"/>
      <c r="AV549" s="2"/>
      <c r="AW549" s="2"/>
      <c r="AX549" s="2"/>
      <c r="AY549" s="26"/>
      <c r="AZ549" s="26"/>
      <c r="BA549" s="26"/>
      <c r="BB549" s="26"/>
      <c r="BC549" s="26"/>
      <c r="BD549" s="26"/>
      <c r="BE549" s="26"/>
      <c r="BF549" s="26"/>
      <c r="BG549" s="26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1"/>
      <c r="CA549" s="2"/>
      <c r="CB549" s="2"/>
      <c r="CC549" s="2"/>
      <c r="CD549" s="2"/>
      <c r="CE549" s="22"/>
      <c r="CF549" s="2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</row>
    <row r="550" spans="1:211">
      <c r="A550" s="2"/>
      <c r="B550" s="2"/>
      <c r="C550" s="2"/>
      <c r="D550" s="26"/>
      <c r="E550" s="26"/>
      <c r="F550" s="26"/>
      <c r="G550" s="26"/>
      <c r="H550" s="26"/>
      <c r="I550" s="26"/>
      <c r="J550" s="26"/>
      <c r="K550" s="26"/>
      <c r="L550" s="26"/>
      <c r="M550" s="2"/>
      <c r="N550" s="26"/>
      <c r="O550" s="2"/>
      <c r="P550" s="30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6"/>
      <c r="AK550" s="26"/>
      <c r="AL550" s="2"/>
      <c r="AM550" s="2"/>
      <c r="AN550" s="2"/>
      <c r="AO550" s="26"/>
      <c r="AP550" s="26"/>
      <c r="AQ550" s="26"/>
      <c r="AR550" s="26"/>
      <c r="AS550" s="1"/>
      <c r="AT550" s="2"/>
      <c r="AU550" s="2"/>
      <c r="AV550" s="2"/>
      <c r="AW550" s="2"/>
      <c r="AX550" s="2"/>
      <c r="AY550" s="26"/>
      <c r="AZ550" s="26"/>
      <c r="BA550" s="26"/>
      <c r="BB550" s="26"/>
      <c r="BC550" s="26"/>
      <c r="BD550" s="26"/>
      <c r="BE550" s="26"/>
      <c r="BF550" s="26"/>
      <c r="BG550" s="26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1"/>
      <c r="CA550" s="2"/>
      <c r="CB550" s="2"/>
      <c r="CC550" s="2"/>
      <c r="CD550" s="2"/>
      <c r="CE550" s="22"/>
      <c r="CF550" s="2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</row>
    <row r="551" spans="1:211">
      <c r="A551" s="2"/>
      <c r="B551" s="2"/>
      <c r="C551" s="2"/>
      <c r="D551" s="26"/>
      <c r="E551" s="26"/>
      <c r="F551" s="26"/>
      <c r="G551" s="26"/>
      <c r="H551" s="26"/>
      <c r="I551" s="26"/>
      <c r="J551" s="26"/>
      <c r="K551" s="26"/>
      <c r="L551" s="26"/>
      <c r="M551" s="2"/>
      <c r="N551" s="26"/>
      <c r="O551" s="2"/>
      <c r="P551" s="30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6"/>
      <c r="AK551" s="26"/>
      <c r="AL551" s="2"/>
      <c r="AM551" s="2"/>
      <c r="AN551" s="2"/>
      <c r="AO551" s="26"/>
      <c r="AP551" s="26"/>
      <c r="AQ551" s="26"/>
      <c r="AR551" s="26"/>
      <c r="AS551" s="1"/>
      <c r="AT551" s="2"/>
      <c r="AU551" s="2"/>
      <c r="AV551" s="2"/>
      <c r="AW551" s="2"/>
      <c r="AX551" s="2"/>
      <c r="AY551" s="26"/>
      <c r="AZ551" s="26"/>
      <c r="BA551" s="26"/>
      <c r="BB551" s="26"/>
      <c r="BC551" s="26"/>
      <c r="BD551" s="26"/>
      <c r="BE551" s="26"/>
      <c r="BF551" s="26"/>
      <c r="BG551" s="26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1"/>
      <c r="CA551" s="2"/>
      <c r="CB551" s="2"/>
      <c r="CC551" s="2"/>
      <c r="CD551" s="2"/>
      <c r="CE551" s="22"/>
      <c r="CF551" s="2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</row>
    <row r="552" spans="1:211">
      <c r="A552" s="2"/>
      <c r="B552" s="2"/>
      <c r="C552" s="2"/>
      <c r="D552" s="26"/>
      <c r="E552" s="26"/>
      <c r="F552" s="26"/>
      <c r="G552" s="26"/>
      <c r="H552" s="26"/>
      <c r="I552" s="26"/>
      <c r="J552" s="26"/>
      <c r="K552" s="26"/>
      <c r="L552" s="26"/>
      <c r="M552" s="2"/>
      <c r="N552" s="26"/>
      <c r="O552" s="2"/>
      <c r="P552" s="30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6"/>
      <c r="AK552" s="26"/>
      <c r="AL552" s="2"/>
      <c r="AM552" s="2"/>
      <c r="AN552" s="2"/>
      <c r="AO552" s="26"/>
      <c r="AP552" s="26"/>
      <c r="AQ552" s="26"/>
      <c r="AR552" s="26"/>
      <c r="AS552" s="1"/>
      <c r="AT552" s="2"/>
      <c r="AU552" s="2"/>
      <c r="AV552" s="2"/>
      <c r="AW552" s="2"/>
      <c r="AX552" s="2"/>
      <c r="AY552" s="26"/>
      <c r="AZ552" s="26"/>
      <c r="BA552" s="26"/>
      <c r="BB552" s="26"/>
      <c r="BC552" s="26"/>
      <c r="BD552" s="26"/>
      <c r="BE552" s="26"/>
      <c r="BF552" s="26"/>
      <c r="BG552" s="26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1"/>
      <c r="CA552" s="2"/>
      <c r="CB552" s="2"/>
      <c r="CC552" s="2"/>
      <c r="CD552" s="2"/>
      <c r="CE552" s="22"/>
      <c r="CF552" s="2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</row>
    <row r="553" spans="1:211">
      <c r="A553" s="2"/>
      <c r="B553" s="2"/>
      <c r="C553" s="2"/>
      <c r="D553" s="26"/>
      <c r="E553" s="26"/>
      <c r="F553" s="26"/>
      <c r="G553" s="26"/>
      <c r="H553" s="26"/>
      <c r="I553" s="26"/>
      <c r="J553" s="26"/>
      <c r="K553" s="26"/>
      <c r="L553" s="26"/>
      <c r="M553" s="2"/>
      <c r="N553" s="26"/>
      <c r="O553" s="2"/>
      <c r="P553" s="30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6"/>
      <c r="AK553" s="26"/>
      <c r="AL553" s="2"/>
      <c r="AM553" s="2"/>
      <c r="AN553" s="2"/>
      <c r="AO553" s="26"/>
      <c r="AP553" s="26"/>
      <c r="AQ553" s="26"/>
      <c r="AR553" s="26"/>
      <c r="AS553" s="1"/>
      <c r="AT553" s="2"/>
      <c r="AU553" s="2"/>
      <c r="AV553" s="2"/>
      <c r="AW553" s="2"/>
      <c r="AX553" s="2"/>
      <c r="AY553" s="26"/>
      <c r="AZ553" s="26"/>
      <c r="BA553" s="26"/>
      <c r="BB553" s="26"/>
      <c r="BC553" s="26"/>
      <c r="BD553" s="26"/>
      <c r="BE553" s="26"/>
      <c r="BF553" s="26"/>
      <c r="BG553" s="26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1"/>
      <c r="CA553" s="2"/>
      <c r="CB553" s="2"/>
      <c r="CC553" s="2"/>
      <c r="CD553" s="2"/>
      <c r="CE553" s="22"/>
      <c r="CF553" s="2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</row>
    <row r="554" spans="1:211">
      <c r="A554" s="2"/>
      <c r="B554" s="2"/>
      <c r="C554" s="2"/>
      <c r="D554" s="26"/>
      <c r="E554" s="26"/>
      <c r="F554" s="26"/>
      <c r="G554" s="26"/>
      <c r="H554" s="26"/>
      <c r="I554" s="26"/>
      <c r="J554" s="26"/>
      <c r="K554" s="26"/>
      <c r="L554" s="26"/>
      <c r="M554" s="2"/>
      <c r="N554" s="26"/>
      <c r="O554" s="2"/>
      <c r="P554" s="30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6"/>
      <c r="AK554" s="26"/>
      <c r="AL554" s="2"/>
      <c r="AM554" s="2"/>
      <c r="AN554" s="2"/>
      <c r="AO554" s="26"/>
      <c r="AP554" s="26"/>
      <c r="AQ554" s="26"/>
      <c r="AR554" s="26"/>
      <c r="AS554" s="1"/>
      <c r="AT554" s="2"/>
      <c r="AU554" s="2"/>
      <c r="AV554" s="2"/>
      <c r="AW554" s="2"/>
      <c r="AX554" s="2"/>
      <c r="AY554" s="26"/>
      <c r="AZ554" s="26"/>
      <c r="BA554" s="26"/>
      <c r="BB554" s="26"/>
      <c r="BC554" s="26"/>
      <c r="BD554" s="26"/>
      <c r="BE554" s="26"/>
      <c r="BF554" s="26"/>
      <c r="BG554" s="26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1"/>
      <c r="CA554" s="2"/>
      <c r="CB554" s="2"/>
      <c r="CC554" s="2"/>
      <c r="CD554" s="2"/>
      <c r="CE554" s="22"/>
      <c r="CF554" s="2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</row>
    <row r="555" spans="1:211">
      <c r="A555" s="2"/>
      <c r="B555" s="2"/>
      <c r="C555" s="2"/>
      <c r="D555" s="26"/>
      <c r="E555" s="26"/>
      <c r="F555" s="26"/>
      <c r="G555" s="26"/>
      <c r="H555" s="26"/>
      <c r="I555" s="26"/>
      <c r="J555" s="26"/>
      <c r="K555" s="26"/>
      <c r="L555" s="26"/>
      <c r="M555" s="2"/>
      <c r="N555" s="26"/>
      <c r="O555" s="2"/>
      <c r="P555" s="30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6"/>
      <c r="AK555" s="26"/>
      <c r="AL555" s="2"/>
      <c r="AM555" s="2"/>
      <c r="AN555" s="2"/>
      <c r="AO555" s="26"/>
      <c r="AP555" s="26"/>
      <c r="AQ555" s="26"/>
      <c r="AR555" s="26"/>
      <c r="AS555" s="1"/>
      <c r="AT555" s="2"/>
      <c r="AU555" s="2"/>
      <c r="AV555" s="2"/>
      <c r="AW555" s="2"/>
      <c r="AX555" s="2"/>
      <c r="AY555" s="26"/>
      <c r="AZ555" s="26"/>
      <c r="BA555" s="26"/>
      <c r="BB555" s="26"/>
      <c r="BC555" s="26"/>
      <c r="BD555" s="26"/>
      <c r="BE555" s="26"/>
      <c r="BF555" s="26"/>
      <c r="BG555" s="26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1"/>
      <c r="CA555" s="2"/>
      <c r="CB555" s="2"/>
      <c r="CC555" s="2"/>
      <c r="CD555" s="2"/>
      <c r="CE555" s="22"/>
      <c r="CF555" s="2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</row>
    <row r="556" spans="1:211">
      <c r="A556" s="2"/>
      <c r="B556" s="2"/>
      <c r="C556" s="2"/>
      <c r="D556" s="26"/>
      <c r="E556" s="26"/>
      <c r="F556" s="26"/>
      <c r="G556" s="26"/>
      <c r="H556" s="26"/>
      <c r="I556" s="26"/>
      <c r="J556" s="26"/>
      <c r="K556" s="26"/>
      <c r="L556" s="26"/>
      <c r="M556" s="2"/>
      <c r="N556" s="26"/>
      <c r="O556" s="2"/>
      <c r="P556" s="30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6"/>
      <c r="AK556" s="26"/>
      <c r="AL556" s="2"/>
      <c r="AM556" s="2"/>
      <c r="AN556" s="2"/>
      <c r="AO556" s="26"/>
      <c r="AP556" s="26"/>
      <c r="AQ556" s="26"/>
      <c r="AR556" s="26"/>
      <c r="AS556" s="1"/>
      <c r="AT556" s="2"/>
      <c r="AU556" s="2"/>
      <c r="AV556" s="2"/>
      <c r="AW556" s="2"/>
      <c r="AX556" s="2"/>
      <c r="AY556" s="26"/>
      <c r="AZ556" s="26"/>
      <c r="BA556" s="26"/>
      <c r="BB556" s="26"/>
      <c r="BC556" s="26"/>
      <c r="BD556" s="26"/>
      <c r="BE556" s="26"/>
      <c r="BF556" s="26"/>
      <c r="BG556" s="26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1"/>
      <c r="CA556" s="2"/>
      <c r="CB556" s="2"/>
      <c r="CC556" s="2"/>
      <c r="CD556" s="2"/>
      <c r="CE556" s="22"/>
      <c r="CF556" s="2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</row>
    <row r="557" spans="1:211">
      <c r="A557" s="2"/>
      <c r="B557" s="2"/>
      <c r="C557" s="2"/>
      <c r="D557" s="26"/>
      <c r="E557" s="26"/>
      <c r="F557" s="26"/>
      <c r="G557" s="26"/>
      <c r="H557" s="26"/>
      <c r="I557" s="26"/>
      <c r="J557" s="26"/>
      <c r="K557" s="26"/>
      <c r="L557" s="26"/>
      <c r="M557" s="2"/>
      <c r="N557" s="26"/>
      <c r="O557" s="2"/>
      <c r="P557" s="30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6"/>
      <c r="AK557" s="26"/>
      <c r="AL557" s="2"/>
      <c r="AM557" s="2"/>
      <c r="AN557" s="2"/>
      <c r="AO557" s="26"/>
      <c r="AP557" s="26"/>
      <c r="AQ557" s="26"/>
      <c r="AR557" s="26"/>
      <c r="AS557" s="1"/>
      <c r="AT557" s="2"/>
      <c r="AU557" s="2"/>
      <c r="AV557" s="2"/>
      <c r="AW557" s="2"/>
      <c r="AX557" s="2"/>
      <c r="AY557" s="26"/>
      <c r="AZ557" s="26"/>
      <c r="BA557" s="26"/>
      <c r="BB557" s="26"/>
      <c r="BC557" s="26"/>
      <c r="BD557" s="26"/>
      <c r="BE557" s="26"/>
      <c r="BF557" s="26"/>
      <c r="BG557" s="26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1"/>
      <c r="CA557" s="2"/>
      <c r="CB557" s="2"/>
      <c r="CC557" s="2"/>
      <c r="CD557" s="2"/>
      <c r="CE557" s="22"/>
      <c r="CF557" s="2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</row>
    <row r="558" spans="1:211">
      <c r="A558" s="2"/>
      <c r="B558" s="2"/>
      <c r="C558" s="2"/>
      <c r="D558" s="26"/>
      <c r="E558" s="26"/>
      <c r="F558" s="26"/>
      <c r="G558" s="26"/>
      <c r="H558" s="26"/>
      <c r="I558" s="26"/>
      <c r="J558" s="26"/>
      <c r="K558" s="26"/>
      <c r="L558" s="26"/>
      <c r="M558" s="2"/>
      <c r="N558" s="26"/>
      <c r="O558" s="2"/>
      <c r="P558" s="30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6"/>
      <c r="AK558" s="26"/>
      <c r="AL558" s="2"/>
      <c r="AM558" s="2"/>
      <c r="AN558" s="2"/>
      <c r="AO558" s="26"/>
      <c r="AP558" s="26"/>
      <c r="AQ558" s="26"/>
      <c r="AR558" s="26"/>
      <c r="AS558" s="1"/>
      <c r="AT558" s="2"/>
      <c r="AU558" s="2"/>
      <c r="AV558" s="2"/>
      <c r="AW558" s="2"/>
      <c r="AX558" s="2"/>
      <c r="AY558" s="26"/>
      <c r="AZ558" s="26"/>
      <c r="BA558" s="26"/>
      <c r="BB558" s="26"/>
      <c r="BC558" s="26"/>
      <c r="BD558" s="26"/>
      <c r="BE558" s="26"/>
      <c r="BF558" s="26"/>
      <c r="BG558" s="26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1"/>
      <c r="CA558" s="2"/>
      <c r="CB558" s="2"/>
      <c r="CC558" s="2"/>
      <c r="CD558" s="2"/>
      <c r="CE558" s="22"/>
      <c r="CF558" s="2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</row>
    <row r="559" spans="1:211">
      <c r="A559" s="2"/>
      <c r="B559" s="2"/>
      <c r="C559" s="2"/>
      <c r="D559" s="26"/>
      <c r="E559" s="26"/>
      <c r="F559" s="26"/>
      <c r="G559" s="26"/>
      <c r="H559" s="26"/>
      <c r="I559" s="26"/>
      <c r="J559" s="26"/>
      <c r="K559" s="26"/>
      <c r="L559" s="26"/>
      <c r="M559" s="2"/>
      <c r="N559" s="26"/>
      <c r="O559" s="2"/>
      <c r="P559" s="30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6"/>
      <c r="AK559" s="26"/>
      <c r="AL559" s="2"/>
      <c r="AM559" s="2"/>
      <c r="AN559" s="2"/>
      <c r="AO559" s="26"/>
      <c r="AP559" s="26"/>
      <c r="AQ559" s="26"/>
      <c r="AR559" s="26"/>
      <c r="AS559" s="1"/>
      <c r="AT559" s="2"/>
      <c r="AU559" s="2"/>
      <c r="AV559" s="2"/>
      <c r="AW559" s="2"/>
      <c r="AX559" s="2"/>
      <c r="AY559" s="26"/>
      <c r="AZ559" s="26"/>
      <c r="BA559" s="26"/>
      <c r="BB559" s="26"/>
      <c r="BC559" s="26"/>
      <c r="BD559" s="26"/>
      <c r="BE559" s="26"/>
      <c r="BF559" s="26"/>
      <c r="BG559" s="26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1"/>
      <c r="CA559" s="2"/>
      <c r="CB559" s="2"/>
      <c r="CC559" s="2"/>
      <c r="CD559" s="2"/>
      <c r="CE559" s="22"/>
      <c r="CF559" s="2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</row>
    <row r="560" spans="1:211">
      <c r="A560" s="2"/>
      <c r="B560" s="2"/>
      <c r="C560" s="2"/>
      <c r="D560" s="26"/>
      <c r="E560" s="26"/>
      <c r="F560" s="26"/>
      <c r="G560" s="26"/>
      <c r="H560" s="26"/>
      <c r="I560" s="26"/>
      <c r="J560" s="26"/>
      <c r="K560" s="26"/>
      <c r="L560" s="26"/>
      <c r="M560" s="2"/>
      <c r="N560" s="26"/>
      <c r="O560" s="2"/>
      <c r="P560" s="30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6"/>
      <c r="AK560" s="26"/>
      <c r="AL560" s="2"/>
      <c r="AM560" s="2"/>
      <c r="AN560" s="2"/>
      <c r="AO560" s="26"/>
      <c r="AP560" s="26"/>
      <c r="AQ560" s="26"/>
      <c r="AR560" s="26"/>
      <c r="AS560" s="1"/>
      <c r="AT560" s="2"/>
      <c r="AU560" s="2"/>
      <c r="AV560" s="2"/>
      <c r="AW560" s="2"/>
      <c r="AX560" s="2"/>
      <c r="AY560" s="26"/>
      <c r="AZ560" s="26"/>
      <c r="BA560" s="26"/>
      <c r="BB560" s="26"/>
      <c r="BC560" s="26"/>
      <c r="BD560" s="26"/>
      <c r="BE560" s="26"/>
      <c r="BF560" s="26"/>
      <c r="BG560" s="26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1"/>
      <c r="CA560" s="2"/>
      <c r="CB560" s="2"/>
      <c r="CC560" s="2"/>
      <c r="CD560" s="2"/>
      <c r="CE560" s="22"/>
      <c r="CF560" s="2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</row>
    <row r="561" spans="1:211">
      <c r="A561" s="2"/>
      <c r="B561" s="2"/>
      <c r="C561" s="2"/>
      <c r="D561" s="26"/>
      <c r="E561" s="26"/>
      <c r="F561" s="26"/>
      <c r="G561" s="26"/>
      <c r="H561" s="26"/>
      <c r="I561" s="26"/>
      <c r="J561" s="26"/>
      <c r="K561" s="26"/>
      <c r="L561" s="26"/>
      <c r="M561" s="2"/>
      <c r="N561" s="26"/>
      <c r="O561" s="2"/>
      <c r="P561" s="30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6"/>
      <c r="AK561" s="26"/>
      <c r="AL561" s="2"/>
      <c r="AM561" s="2"/>
      <c r="AN561" s="2"/>
      <c r="AO561" s="26"/>
      <c r="AP561" s="26"/>
      <c r="AQ561" s="26"/>
      <c r="AR561" s="26"/>
      <c r="AS561" s="1"/>
      <c r="AT561" s="2"/>
      <c r="AU561" s="2"/>
      <c r="AV561" s="2"/>
      <c r="AW561" s="2"/>
      <c r="AX561" s="2"/>
      <c r="AY561" s="26"/>
      <c r="AZ561" s="26"/>
      <c r="BA561" s="26"/>
      <c r="BB561" s="26"/>
      <c r="BC561" s="26"/>
      <c r="BD561" s="26"/>
      <c r="BE561" s="26"/>
      <c r="BF561" s="26"/>
      <c r="BG561" s="26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1"/>
      <c r="CA561" s="2"/>
      <c r="CB561" s="2"/>
      <c r="CC561" s="2"/>
      <c r="CD561" s="2"/>
      <c r="CE561" s="22"/>
      <c r="CF561" s="2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</row>
    <row r="562" spans="1:211">
      <c r="A562" s="2"/>
      <c r="B562" s="2"/>
      <c r="C562" s="2"/>
      <c r="D562" s="26"/>
      <c r="E562" s="26"/>
      <c r="F562" s="26"/>
      <c r="G562" s="26"/>
      <c r="H562" s="26"/>
      <c r="I562" s="26"/>
      <c r="J562" s="26"/>
      <c r="K562" s="26"/>
      <c r="L562" s="26"/>
      <c r="M562" s="2"/>
      <c r="N562" s="26"/>
      <c r="O562" s="2"/>
      <c r="P562" s="30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6"/>
      <c r="AK562" s="26"/>
      <c r="AL562" s="2"/>
      <c r="AM562" s="2"/>
      <c r="AN562" s="2"/>
      <c r="AO562" s="26"/>
      <c r="AP562" s="26"/>
      <c r="AQ562" s="26"/>
      <c r="AR562" s="26"/>
      <c r="AS562" s="1"/>
      <c r="AT562" s="2"/>
      <c r="AU562" s="2"/>
      <c r="AV562" s="2"/>
      <c r="AW562" s="2"/>
      <c r="AX562" s="2"/>
      <c r="AY562" s="26"/>
      <c r="AZ562" s="26"/>
      <c r="BA562" s="26"/>
      <c r="BB562" s="26"/>
      <c r="BC562" s="26"/>
      <c r="BD562" s="26"/>
      <c r="BE562" s="26"/>
      <c r="BF562" s="26"/>
      <c r="BG562" s="26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1"/>
      <c r="CA562" s="2"/>
      <c r="CB562" s="2"/>
      <c r="CC562" s="2"/>
      <c r="CD562" s="2"/>
      <c r="CE562" s="22"/>
      <c r="CF562" s="2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</row>
    <row r="563" spans="1:211">
      <c r="A563" s="2"/>
      <c r="B563" s="2"/>
      <c r="C563" s="2"/>
      <c r="D563" s="26"/>
      <c r="E563" s="26"/>
      <c r="F563" s="26"/>
      <c r="G563" s="26"/>
      <c r="H563" s="26"/>
      <c r="I563" s="26"/>
      <c r="J563" s="26"/>
      <c r="K563" s="26"/>
      <c r="L563" s="26"/>
      <c r="M563" s="2"/>
      <c r="N563" s="26"/>
      <c r="O563" s="2"/>
      <c r="P563" s="30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6"/>
      <c r="AK563" s="26"/>
      <c r="AL563" s="2"/>
      <c r="AM563" s="2"/>
      <c r="AN563" s="2"/>
      <c r="AO563" s="26"/>
      <c r="AP563" s="26"/>
      <c r="AQ563" s="26"/>
      <c r="AR563" s="26"/>
      <c r="AS563" s="1"/>
      <c r="AT563" s="2"/>
      <c r="AU563" s="2"/>
      <c r="AV563" s="2"/>
      <c r="AW563" s="2"/>
      <c r="AX563" s="2"/>
      <c r="AY563" s="26"/>
      <c r="AZ563" s="26"/>
      <c r="BA563" s="26"/>
      <c r="BB563" s="26"/>
      <c r="BC563" s="26"/>
      <c r="BD563" s="26"/>
      <c r="BE563" s="26"/>
      <c r="BF563" s="26"/>
      <c r="BG563" s="26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1"/>
      <c r="CA563" s="2"/>
      <c r="CB563" s="2"/>
      <c r="CC563" s="2"/>
      <c r="CD563" s="2"/>
      <c r="CE563" s="22"/>
      <c r="CF563" s="2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</row>
    <row r="564" spans="1:211">
      <c r="A564" s="2"/>
      <c r="B564" s="2"/>
      <c r="C564" s="2"/>
      <c r="D564" s="26"/>
      <c r="E564" s="26"/>
      <c r="F564" s="26"/>
      <c r="G564" s="26"/>
      <c r="H564" s="26"/>
      <c r="I564" s="26"/>
      <c r="J564" s="26"/>
      <c r="K564" s="26"/>
      <c r="L564" s="26"/>
      <c r="M564" s="2"/>
      <c r="N564" s="26"/>
      <c r="O564" s="2"/>
      <c r="P564" s="30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6"/>
      <c r="AK564" s="26"/>
      <c r="AL564" s="2"/>
      <c r="AM564" s="2"/>
      <c r="AN564" s="2"/>
      <c r="AO564" s="26"/>
      <c r="AP564" s="26"/>
      <c r="AQ564" s="26"/>
      <c r="AR564" s="26"/>
      <c r="AS564" s="1"/>
      <c r="AT564" s="2"/>
      <c r="AU564" s="2"/>
      <c r="AV564" s="2"/>
      <c r="AW564" s="2"/>
      <c r="AX564" s="2"/>
      <c r="AY564" s="26"/>
      <c r="AZ564" s="26"/>
      <c r="BA564" s="26"/>
      <c r="BB564" s="26"/>
      <c r="BC564" s="26"/>
      <c r="BD564" s="26"/>
      <c r="BE564" s="26"/>
      <c r="BF564" s="26"/>
      <c r="BG564" s="26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1"/>
      <c r="CA564" s="2"/>
      <c r="CB564" s="2"/>
      <c r="CC564" s="2"/>
      <c r="CD564" s="2"/>
      <c r="CE564" s="22"/>
      <c r="CF564" s="2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</row>
    <row r="565" spans="1:211">
      <c r="A565" s="2"/>
      <c r="B565" s="2"/>
      <c r="C565" s="2"/>
      <c r="D565" s="26"/>
      <c r="E565" s="26"/>
      <c r="F565" s="26"/>
      <c r="G565" s="26"/>
      <c r="H565" s="26"/>
      <c r="I565" s="26"/>
      <c r="J565" s="26"/>
      <c r="K565" s="26"/>
      <c r="L565" s="26"/>
      <c r="M565" s="2"/>
      <c r="N565" s="26"/>
      <c r="O565" s="2"/>
      <c r="P565" s="30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6"/>
      <c r="AK565" s="26"/>
      <c r="AL565" s="2"/>
      <c r="AM565" s="2"/>
      <c r="AN565" s="2"/>
      <c r="AO565" s="26"/>
      <c r="AP565" s="26"/>
      <c r="AQ565" s="26"/>
      <c r="AR565" s="26"/>
      <c r="AS565" s="1"/>
      <c r="AT565" s="2"/>
      <c r="AU565" s="2"/>
      <c r="AV565" s="2"/>
      <c r="AW565" s="2"/>
      <c r="AX565" s="2"/>
      <c r="AY565" s="26"/>
      <c r="AZ565" s="26"/>
      <c r="BA565" s="26"/>
      <c r="BB565" s="26"/>
      <c r="BC565" s="26"/>
      <c r="BD565" s="26"/>
      <c r="BE565" s="26"/>
      <c r="BF565" s="26"/>
      <c r="BG565" s="26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1"/>
      <c r="CA565" s="2"/>
      <c r="CB565" s="2"/>
      <c r="CC565" s="2"/>
      <c r="CD565" s="2"/>
      <c r="CE565" s="22"/>
      <c r="CF565" s="2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</row>
    <row r="566" spans="1:211">
      <c r="A566" s="2"/>
      <c r="B566" s="2"/>
      <c r="C566" s="2"/>
      <c r="D566" s="26"/>
      <c r="E566" s="26"/>
      <c r="F566" s="26"/>
      <c r="G566" s="26"/>
      <c r="H566" s="26"/>
      <c r="I566" s="26"/>
      <c r="J566" s="26"/>
      <c r="K566" s="26"/>
      <c r="L566" s="26"/>
      <c r="M566" s="2"/>
      <c r="N566" s="26"/>
      <c r="O566" s="2"/>
      <c r="P566" s="30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6"/>
      <c r="AK566" s="26"/>
      <c r="AL566" s="2"/>
      <c r="AM566" s="2"/>
      <c r="AN566" s="2"/>
      <c r="AO566" s="26"/>
      <c r="AP566" s="26"/>
      <c r="AQ566" s="26"/>
      <c r="AR566" s="26"/>
      <c r="AS566" s="1"/>
      <c r="AT566" s="2"/>
      <c r="AU566" s="2"/>
      <c r="AV566" s="2"/>
      <c r="AW566" s="2"/>
      <c r="AX566" s="2"/>
      <c r="AY566" s="26"/>
      <c r="AZ566" s="26"/>
      <c r="BA566" s="26"/>
      <c r="BB566" s="26"/>
      <c r="BC566" s="26"/>
      <c r="BD566" s="26"/>
      <c r="BE566" s="26"/>
      <c r="BF566" s="26"/>
      <c r="BG566" s="26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1"/>
      <c r="CA566" s="2"/>
      <c r="CB566" s="2"/>
      <c r="CC566" s="2"/>
      <c r="CD566" s="2"/>
      <c r="CE566" s="22"/>
      <c r="CF566" s="2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</row>
    <row r="567" spans="1:211">
      <c r="A567" s="2"/>
      <c r="B567" s="2"/>
      <c r="C567" s="2"/>
      <c r="D567" s="26"/>
      <c r="E567" s="26"/>
      <c r="F567" s="26"/>
      <c r="G567" s="26"/>
      <c r="H567" s="26"/>
      <c r="I567" s="26"/>
      <c r="J567" s="26"/>
      <c r="K567" s="26"/>
      <c r="L567" s="26"/>
      <c r="M567" s="2"/>
      <c r="N567" s="26"/>
      <c r="O567" s="2"/>
      <c r="P567" s="30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6"/>
      <c r="AK567" s="26"/>
      <c r="AL567" s="2"/>
      <c r="AM567" s="2"/>
      <c r="AN567" s="2"/>
      <c r="AO567" s="26"/>
      <c r="AP567" s="26"/>
      <c r="AQ567" s="26"/>
      <c r="AR567" s="26"/>
      <c r="AS567" s="1"/>
      <c r="AT567" s="2"/>
      <c r="AU567" s="2"/>
      <c r="AV567" s="2"/>
      <c r="AW567" s="2"/>
      <c r="AX567" s="2"/>
      <c r="AY567" s="26"/>
      <c r="AZ567" s="26"/>
      <c r="BA567" s="26"/>
      <c r="BB567" s="26"/>
      <c r="BC567" s="26"/>
      <c r="BD567" s="26"/>
      <c r="BE567" s="26"/>
      <c r="BF567" s="26"/>
      <c r="BG567" s="26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1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</row>
    <row r="568" spans="1:211">
      <c r="A568" s="2"/>
      <c r="B568" s="2"/>
      <c r="C568" s="2"/>
      <c r="D568" s="26"/>
      <c r="E568" s="26"/>
      <c r="F568" s="26"/>
      <c r="G568" s="26"/>
      <c r="H568" s="26"/>
      <c r="I568" s="26"/>
      <c r="J568" s="26"/>
      <c r="K568" s="26"/>
      <c r="L568" s="26"/>
      <c r="M568" s="2"/>
      <c r="N568" s="26"/>
      <c r="O568" s="2"/>
      <c r="P568" s="30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6"/>
      <c r="AK568" s="26"/>
      <c r="AL568" s="2"/>
      <c r="AM568" s="2"/>
      <c r="AN568" s="2"/>
      <c r="AO568" s="26"/>
      <c r="AP568" s="26"/>
      <c r="AQ568" s="26"/>
      <c r="AR568" s="26"/>
      <c r="AS568" s="1"/>
      <c r="AT568" s="2"/>
      <c r="AU568" s="2"/>
      <c r="AV568" s="2"/>
      <c r="AW568" s="2"/>
      <c r="AX568" s="2"/>
      <c r="AY568" s="26"/>
      <c r="AZ568" s="26"/>
      <c r="BA568" s="26"/>
      <c r="BB568" s="26"/>
      <c r="BC568" s="26"/>
      <c r="BD568" s="26"/>
      <c r="BE568" s="26"/>
      <c r="BF568" s="26"/>
      <c r="BG568" s="26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1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</row>
    <row r="569" spans="1:211">
      <c r="A569" s="2"/>
      <c r="B569" s="2"/>
      <c r="C569" s="2"/>
      <c r="D569" s="26"/>
      <c r="E569" s="26"/>
      <c r="F569" s="26"/>
      <c r="G569" s="26"/>
      <c r="H569" s="26"/>
      <c r="I569" s="26"/>
      <c r="J569" s="26"/>
      <c r="K569" s="26"/>
      <c r="L569" s="26"/>
      <c r="M569" s="2"/>
      <c r="N569" s="26"/>
      <c r="O569" s="2"/>
      <c r="P569" s="30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6"/>
      <c r="AK569" s="26"/>
      <c r="AL569" s="2"/>
      <c r="AM569" s="2"/>
      <c r="AN569" s="2"/>
      <c r="AO569" s="26"/>
      <c r="AP569" s="26"/>
      <c r="AQ569" s="26"/>
      <c r="AR569" s="26"/>
      <c r="AS569" s="1"/>
      <c r="AT569" s="2"/>
      <c r="AU569" s="2"/>
      <c r="AV569" s="2"/>
      <c r="AW569" s="2"/>
      <c r="AX569" s="2"/>
      <c r="AY569" s="26"/>
      <c r="AZ569" s="26"/>
      <c r="BA569" s="26"/>
      <c r="BB569" s="26"/>
      <c r="BC569" s="26"/>
      <c r="BD569" s="26"/>
      <c r="BE569" s="26"/>
      <c r="BF569" s="26"/>
      <c r="BG569" s="26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1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</row>
    <row r="570" spans="1:211">
      <c r="A570" s="2"/>
      <c r="B570" s="2"/>
      <c r="C570" s="2"/>
      <c r="D570" s="26"/>
      <c r="E570" s="26"/>
      <c r="F570" s="26"/>
      <c r="G570" s="26"/>
      <c r="H570" s="26"/>
      <c r="I570" s="26"/>
      <c r="J570" s="26"/>
      <c r="K570" s="26"/>
      <c r="L570" s="26"/>
      <c r="M570" s="2"/>
      <c r="N570" s="26"/>
      <c r="O570" s="2"/>
      <c r="P570" s="30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6"/>
      <c r="AK570" s="26"/>
      <c r="AL570" s="2"/>
      <c r="AM570" s="2"/>
      <c r="AN570" s="2"/>
      <c r="AO570" s="26"/>
      <c r="AP570" s="26"/>
      <c r="AQ570" s="26"/>
      <c r="AR570" s="26"/>
      <c r="AS570" s="1"/>
      <c r="AT570" s="2"/>
      <c r="AU570" s="2"/>
      <c r="AV570" s="2"/>
      <c r="AW570" s="2"/>
      <c r="AX570" s="2"/>
      <c r="AY570" s="26"/>
      <c r="AZ570" s="26"/>
      <c r="BA570" s="26"/>
      <c r="BB570" s="26"/>
      <c r="BC570" s="26"/>
      <c r="BD570" s="26"/>
      <c r="BE570" s="26"/>
      <c r="BF570" s="26"/>
      <c r="BG570" s="26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1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</row>
    <row r="571" spans="1:211">
      <c r="A571" s="2"/>
      <c r="B571" s="2"/>
      <c r="C571" s="2"/>
      <c r="D571" s="26"/>
      <c r="E571" s="26"/>
      <c r="F571" s="26"/>
      <c r="G571" s="26"/>
      <c r="H571" s="26"/>
      <c r="I571" s="26"/>
      <c r="J571" s="26"/>
      <c r="K571" s="26"/>
      <c r="L571" s="26"/>
      <c r="M571" s="2"/>
      <c r="N571" s="26"/>
      <c r="O571" s="2"/>
      <c r="P571" s="30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6"/>
      <c r="AK571" s="26"/>
      <c r="AL571" s="2"/>
      <c r="AM571" s="2"/>
      <c r="AN571" s="2"/>
      <c r="AO571" s="26"/>
      <c r="AP571" s="26"/>
      <c r="AQ571" s="26"/>
      <c r="AR571" s="26"/>
      <c r="AS571" s="1"/>
      <c r="AT571" s="2"/>
      <c r="AU571" s="2"/>
      <c r="AV571" s="2"/>
      <c r="AW571" s="2"/>
      <c r="AX571" s="2"/>
      <c r="AY571" s="26"/>
      <c r="AZ571" s="26"/>
      <c r="BA571" s="26"/>
      <c r="BB571" s="26"/>
      <c r="BC571" s="26"/>
      <c r="BD571" s="26"/>
      <c r="BE571" s="26"/>
      <c r="BF571" s="26"/>
      <c r="BG571" s="26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1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</row>
    <row r="572" spans="1:211">
      <c r="A572" s="2"/>
      <c r="B572" s="2"/>
      <c r="C572" s="2"/>
      <c r="D572" s="26"/>
      <c r="E572" s="26"/>
      <c r="F572" s="26"/>
      <c r="G572" s="26"/>
      <c r="H572" s="26"/>
      <c r="I572" s="26"/>
      <c r="J572" s="26"/>
      <c r="K572" s="26"/>
      <c r="L572" s="26"/>
      <c r="M572" s="2"/>
      <c r="N572" s="26"/>
      <c r="O572" s="2"/>
      <c r="P572" s="30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6"/>
      <c r="AK572" s="26"/>
      <c r="AL572" s="2"/>
      <c r="AM572" s="2"/>
      <c r="AN572" s="2"/>
      <c r="AO572" s="26"/>
      <c r="AP572" s="26"/>
      <c r="AQ572" s="26"/>
      <c r="AR572" s="26"/>
      <c r="AS572" s="1"/>
      <c r="AT572" s="2"/>
      <c r="AU572" s="2"/>
      <c r="AV572" s="2"/>
      <c r="AW572" s="2"/>
      <c r="AX572" s="2"/>
      <c r="AY572" s="26"/>
      <c r="AZ572" s="26"/>
      <c r="BA572" s="26"/>
      <c r="BB572" s="26"/>
      <c r="BC572" s="26"/>
      <c r="BD572" s="26"/>
      <c r="BE572" s="26"/>
      <c r="BF572" s="26"/>
      <c r="BG572" s="26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1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</row>
    <row r="573" spans="1:211">
      <c r="A573" s="2"/>
      <c r="B573" s="2"/>
      <c r="C573" s="2"/>
      <c r="D573" s="26"/>
      <c r="E573" s="26"/>
      <c r="F573" s="26"/>
      <c r="G573" s="26"/>
      <c r="H573" s="26"/>
      <c r="I573" s="26"/>
      <c r="J573" s="26"/>
      <c r="K573" s="26"/>
      <c r="L573" s="26"/>
      <c r="M573" s="2"/>
      <c r="N573" s="26"/>
      <c r="O573" s="2"/>
      <c r="P573" s="30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6"/>
      <c r="AK573" s="26"/>
      <c r="AL573" s="2"/>
      <c r="AM573" s="2"/>
      <c r="AN573" s="2"/>
      <c r="AO573" s="26"/>
      <c r="AP573" s="26"/>
      <c r="AQ573" s="26"/>
      <c r="AR573" s="26"/>
      <c r="AS573" s="1"/>
      <c r="AT573" s="2"/>
      <c r="AU573" s="2"/>
      <c r="AV573" s="2"/>
      <c r="AW573" s="2"/>
      <c r="AX573" s="2"/>
      <c r="AY573" s="26"/>
      <c r="AZ573" s="26"/>
      <c r="BA573" s="26"/>
      <c r="BB573" s="26"/>
      <c r="BC573" s="26"/>
      <c r="BD573" s="26"/>
      <c r="BE573" s="26"/>
      <c r="BF573" s="26"/>
      <c r="BG573" s="26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1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</row>
    <row r="574" spans="1:211">
      <c r="A574" s="2"/>
      <c r="B574" s="2"/>
      <c r="C574" s="2"/>
      <c r="D574" s="26"/>
      <c r="E574" s="26"/>
      <c r="F574" s="26"/>
      <c r="G574" s="26"/>
      <c r="H574" s="26"/>
      <c r="I574" s="26"/>
      <c r="J574" s="26"/>
      <c r="K574" s="26"/>
      <c r="L574" s="26"/>
      <c r="M574" s="2"/>
      <c r="N574" s="26"/>
      <c r="O574" s="2"/>
      <c r="P574" s="30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6"/>
      <c r="AK574" s="26"/>
      <c r="AL574" s="2"/>
      <c r="AM574" s="2"/>
      <c r="AN574" s="2"/>
      <c r="AO574" s="26"/>
      <c r="AP574" s="26"/>
      <c r="AQ574" s="26"/>
      <c r="AR574" s="26"/>
      <c r="AS574" s="1"/>
      <c r="AT574" s="2"/>
      <c r="AU574" s="2"/>
      <c r="AV574" s="2"/>
      <c r="AW574" s="2"/>
      <c r="AX574" s="2"/>
      <c r="AY574" s="26"/>
      <c r="AZ574" s="26"/>
      <c r="BA574" s="26"/>
      <c r="BB574" s="26"/>
      <c r="BC574" s="26"/>
      <c r="BD574" s="26"/>
      <c r="BE574" s="26"/>
      <c r="BF574" s="26"/>
      <c r="BG574" s="26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1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</row>
    <row r="575" spans="1:211">
      <c r="A575" s="2"/>
      <c r="B575" s="2"/>
      <c r="C575" s="2"/>
      <c r="D575" s="26"/>
      <c r="E575" s="26"/>
      <c r="F575" s="26"/>
      <c r="G575" s="26"/>
      <c r="H575" s="26"/>
      <c r="I575" s="26"/>
      <c r="J575" s="26"/>
      <c r="K575" s="26"/>
      <c r="L575" s="26"/>
      <c r="M575" s="2"/>
      <c r="N575" s="26"/>
      <c r="O575" s="2"/>
      <c r="P575" s="30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6"/>
      <c r="AK575" s="26"/>
      <c r="AL575" s="2"/>
      <c r="AM575" s="2"/>
      <c r="AN575" s="2"/>
      <c r="AO575" s="26"/>
      <c r="AP575" s="26"/>
      <c r="AQ575" s="26"/>
      <c r="AR575" s="26"/>
      <c r="AS575" s="1"/>
      <c r="AT575" s="2"/>
      <c r="AU575" s="2"/>
      <c r="AV575" s="2"/>
      <c r="AW575" s="2"/>
      <c r="AX575" s="2"/>
      <c r="AY575" s="26"/>
      <c r="AZ575" s="26"/>
      <c r="BA575" s="26"/>
      <c r="BB575" s="26"/>
      <c r="BC575" s="26"/>
      <c r="BD575" s="26"/>
      <c r="BE575" s="26"/>
      <c r="BF575" s="26"/>
      <c r="BG575" s="26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1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</row>
    <row r="576" spans="1:211">
      <c r="A576" s="2"/>
      <c r="B576" s="2"/>
      <c r="C576" s="2"/>
      <c r="D576" s="26"/>
      <c r="E576" s="26"/>
      <c r="F576" s="26"/>
      <c r="G576" s="26"/>
      <c r="H576" s="26"/>
      <c r="I576" s="26"/>
      <c r="J576" s="26"/>
      <c r="K576" s="26"/>
      <c r="L576" s="26"/>
      <c r="M576" s="2"/>
      <c r="N576" s="26"/>
      <c r="O576" s="2"/>
      <c r="P576" s="30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6"/>
      <c r="AK576" s="26"/>
      <c r="AL576" s="2"/>
      <c r="AM576" s="2"/>
      <c r="AN576" s="2"/>
      <c r="AO576" s="26"/>
      <c r="AP576" s="26"/>
      <c r="AQ576" s="26"/>
      <c r="AR576" s="26"/>
      <c r="AS576" s="1"/>
      <c r="AT576" s="2"/>
      <c r="AU576" s="2"/>
      <c r="AV576" s="2"/>
      <c r="AW576" s="2"/>
      <c r="AX576" s="2"/>
      <c r="AY576" s="26"/>
      <c r="AZ576" s="26"/>
      <c r="BA576" s="26"/>
      <c r="BB576" s="26"/>
      <c r="BC576" s="26"/>
      <c r="BD576" s="26"/>
      <c r="BE576" s="26"/>
      <c r="BF576" s="26"/>
      <c r="BG576" s="26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1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</row>
    <row r="577" spans="1:211">
      <c r="A577" s="2"/>
      <c r="B577" s="2"/>
      <c r="C577" s="2"/>
      <c r="D577" s="26"/>
      <c r="E577" s="26"/>
      <c r="F577" s="26"/>
      <c r="G577" s="26"/>
      <c r="H577" s="26"/>
      <c r="I577" s="26"/>
      <c r="J577" s="26"/>
      <c r="K577" s="26"/>
      <c r="L577" s="26"/>
      <c r="M577" s="2"/>
      <c r="N577" s="26"/>
      <c r="O577" s="2"/>
      <c r="P577" s="30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6"/>
      <c r="AK577" s="26"/>
      <c r="AL577" s="2"/>
      <c r="AM577" s="2"/>
      <c r="AN577" s="2"/>
      <c r="AO577" s="26"/>
      <c r="AP577" s="26"/>
      <c r="AQ577" s="26"/>
      <c r="AR577" s="26"/>
      <c r="AS577" s="1"/>
      <c r="AT577" s="2"/>
      <c r="AU577" s="2"/>
      <c r="AV577" s="2"/>
      <c r="AW577" s="2"/>
      <c r="AX577" s="2"/>
      <c r="AY577" s="26"/>
      <c r="AZ577" s="26"/>
      <c r="BA577" s="26"/>
      <c r="BB577" s="26"/>
      <c r="BC577" s="26"/>
      <c r="BD577" s="26"/>
      <c r="BE577" s="26"/>
      <c r="BF577" s="26"/>
      <c r="BG577" s="26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1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</row>
    <row r="578" spans="1:211">
      <c r="A578" s="2"/>
      <c r="B578" s="2"/>
      <c r="C578" s="2"/>
      <c r="D578" s="26"/>
      <c r="E578" s="26"/>
      <c r="F578" s="26"/>
      <c r="G578" s="26"/>
      <c r="H578" s="26"/>
      <c r="I578" s="26"/>
      <c r="J578" s="26"/>
      <c r="K578" s="26"/>
      <c r="L578" s="26"/>
      <c r="M578" s="2"/>
      <c r="N578" s="26"/>
      <c r="O578" s="2"/>
      <c r="P578" s="30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6"/>
      <c r="AK578" s="26"/>
      <c r="AL578" s="2"/>
      <c r="AM578" s="2"/>
      <c r="AN578" s="2"/>
      <c r="AO578" s="26"/>
      <c r="AP578" s="26"/>
      <c r="AQ578" s="26"/>
      <c r="AR578" s="26"/>
      <c r="AS578" s="1"/>
      <c r="AT578" s="2"/>
      <c r="AU578" s="2"/>
      <c r="AV578" s="2"/>
      <c r="AW578" s="2"/>
      <c r="AX578" s="2"/>
      <c r="AY578" s="26"/>
      <c r="AZ578" s="26"/>
      <c r="BA578" s="26"/>
      <c r="BB578" s="26"/>
      <c r="BC578" s="26"/>
      <c r="BD578" s="26"/>
      <c r="BE578" s="26"/>
      <c r="BF578" s="26"/>
      <c r="BG578" s="26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1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</row>
    <row r="579" spans="1:211">
      <c r="A579" s="2"/>
      <c r="B579" s="2"/>
      <c r="C579" s="2"/>
      <c r="D579" s="26"/>
      <c r="E579" s="26"/>
      <c r="F579" s="26"/>
      <c r="G579" s="26"/>
      <c r="H579" s="26"/>
      <c r="I579" s="26"/>
      <c r="J579" s="26"/>
      <c r="K579" s="26"/>
      <c r="L579" s="26"/>
      <c r="M579" s="2"/>
      <c r="N579" s="26"/>
      <c r="O579" s="2"/>
      <c r="P579" s="30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6"/>
      <c r="AK579" s="26"/>
      <c r="AL579" s="2"/>
      <c r="AM579" s="2"/>
      <c r="AN579" s="2"/>
      <c r="AO579" s="26"/>
      <c r="AP579" s="26"/>
      <c r="AQ579" s="26"/>
      <c r="AR579" s="26"/>
      <c r="AS579" s="1"/>
      <c r="AT579" s="2"/>
      <c r="AU579" s="2"/>
      <c r="AV579" s="2"/>
      <c r="AW579" s="2"/>
      <c r="AX579" s="2"/>
      <c r="AY579" s="26"/>
      <c r="AZ579" s="26"/>
      <c r="BA579" s="26"/>
      <c r="BB579" s="26"/>
      <c r="BC579" s="26"/>
      <c r="BD579" s="26"/>
      <c r="BE579" s="26"/>
      <c r="BF579" s="26"/>
      <c r="BG579" s="26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1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</row>
    <row r="580" spans="1:211">
      <c r="A580" s="2"/>
      <c r="B580" s="2"/>
      <c r="C580" s="2"/>
      <c r="D580" s="26"/>
      <c r="E580" s="26"/>
      <c r="F580" s="26"/>
      <c r="G580" s="26"/>
      <c r="H580" s="26"/>
      <c r="I580" s="26"/>
      <c r="J580" s="26"/>
      <c r="K580" s="26"/>
      <c r="L580" s="26"/>
      <c r="M580" s="2"/>
      <c r="N580" s="26"/>
      <c r="O580" s="2"/>
      <c r="P580" s="30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6"/>
      <c r="AK580" s="26"/>
      <c r="AL580" s="2"/>
      <c r="AM580" s="2"/>
      <c r="AN580" s="2"/>
      <c r="AO580" s="26"/>
      <c r="AP580" s="26"/>
      <c r="AQ580" s="26"/>
      <c r="AR580" s="26"/>
      <c r="AS580" s="1"/>
      <c r="AT580" s="2"/>
      <c r="AU580" s="2"/>
      <c r="AV580" s="2"/>
      <c r="AW580" s="2"/>
      <c r="AX580" s="2"/>
      <c r="AY580" s="26"/>
      <c r="AZ580" s="26"/>
      <c r="BA580" s="26"/>
      <c r="BB580" s="26"/>
      <c r="BC580" s="26"/>
      <c r="BD580" s="26"/>
      <c r="BE580" s="26"/>
      <c r="BF580" s="26"/>
      <c r="BG580" s="26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1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</row>
    <row r="581" spans="1:211">
      <c r="A581" s="2"/>
      <c r="B581" s="2"/>
      <c r="C581" s="2"/>
      <c r="D581" s="26"/>
      <c r="E581" s="26"/>
      <c r="F581" s="26"/>
      <c r="G581" s="26"/>
      <c r="H581" s="26"/>
      <c r="I581" s="26"/>
      <c r="J581" s="26"/>
      <c r="K581" s="26"/>
      <c r="L581" s="26"/>
      <c r="M581" s="2"/>
      <c r="N581" s="26"/>
      <c r="O581" s="2"/>
      <c r="P581" s="30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6"/>
      <c r="AK581" s="26"/>
      <c r="AL581" s="2"/>
      <c r="AM581" s="2"/>
      <c r="AN581" s="2"/>
      <c r="AO581" s="26"/>
      <c r="AP581" s="26"/>
      <c r="AQ581" s="26"/>
      <c r="AR581" s="26"/>
      <c r="AS581" s="1"/>
      <c r="AT581" s="2"/>
      <c r="AU581" s="2"/>
      <c r="AV581" s="2"/>
      <c r="AW581" s="2"/>
      <c r="AX581" s="2"/>
      <c r="AY581" s="26"/>
      <c r="AZ581" s="26"/>
      <c r="BA581" s="26"/>
      <c r="BB581" s="26"/>
      <c r="BC581" s="26"/>
      <c r="BD581" s="26"/>
      <c r="BE581" s="26"/>
      <c r="BF581" s="26"/>
      <c r="BG581" s="26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1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</row>
    <row r="582" spans="1:211">
      <c r="A582" s="2"/>
      <c r="B582" s="2"/>
      <c r="C582" s="2"/>
      <c r="D582" s="26"/>
      <c r="E582" s="26"/>
      <c r="F582" s="26"/>
      <c r="G582" s="26"/>
      <c r="H582" s="26"/>
      <c r="I582" s="26"/>
      <c r="J582" s="26"/>
      <c r="K582" s="26"/>
      <c r="L582" s="26"/>
      <c r="M582" s="2"/>
      <c r="N582" s="26"/>
      <c r="O582" s="2"/>
      <c r="P582" s="30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6"/>
      <c r="AK582" s="26"/>
      <c r="AL582" s="2"/>
      <c r="AM582" s="2"/>
      <c r="AN582" s="2"/>
      <c r="AO582" s="26"/>
      <c r="AP582" s="26"/>
      <c r="AQ582" s="26"/>
      <c r="AR582" s="26"/>
      <c r="AS582" s="1"/>
      <c r="AT582" s="2"/>
      <c r="AU582" s="2"/>
      <c r="AV582" s="2"/>
      <c r="AW582" s="2"/>
      <c r="AX582" s="2"/>
      <c r="AY582" s="26"/>
      <c r="AZ582" s="26"/>
      <c r="BA582" s="26"/>
      <c r="BB582" s="26"/>
      <c r="BC582" s="26"/>
      <c r="BD582" s="26"/>
      <c r="BE582" s="26"/>
      <c r="BF582" s="26"/>
      <c r="BG582" s="26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1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</row>
    <row r="583" spans="1:211">
      <c r="A583" s="2"/>
      <c r="B583" s="2"/>
      <c r="C583" s="2"/>
      <c r="D583" s="26"/>
      <c r="E583" s="26"/>
      <c r="F583" s="26"/>
      <c r="G583" s="26"/>
      <c r="H583" s="26"/>
      <c r="I583" s="26"/>
      <c r="J583" s="26"/>
      <c r="K583" s="26"/>
      <c r="L583" s="26"/>
      <c r="M583" s="2"/>
      <c r="N583" s="26"/>
      <c r="O583" s="2"/>
      <c r="P583" s="30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6"/>
      <c r="AK583" s="26"/>
      <c r="AL583" s="2"/>
      <c r="AM583" s="2"/>
      <c r="AN583" s="2"/>
      <c r="AO583" s="26"/>
      <c r="AP583" s="26"/>
      <c r="AQ583" s="26"/>
      <c r="AR583" s="26"/>
      <c r="AS583" s="1"/>
      <c r="AT583" s="2"/>
      <c r="AU583" s="2"/>
      <c r="AV583" s="2"/>
      <c r="AW583" s="2"/>
      <c r="AX583" s="2"/>
      <c r="AY583" s="26"/>
      <c r="AZ583" s="26"/>
      <c r="BA583" s="26"/>
      <c r="BB583" s="26"/>
      <c r="BC583" s="26"/>
      <c r="BD583" s="26"/>
      <c r="BE583" s="26"/>
      <c r="BF583" s="26"/>
      <c r="BG583" s="26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1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</row>
    <row r="584" spans="1:211">
      <c r="A584" s="2"/>
      <c r="B584" s="2"/>
      <c r="C584" s="2"/>
      <c r="D584" s="26"/>
      <c r="E584" s="26"/>
      <c r="F584" s="26"/>
      <c r="G584" s="26"/>
      <c r="H584" s="26"/>
      <c r="I584" s="26"/>
      <c r="J584" s="26"/>
      <c r="K584" s="26"/>
      <c r="L584" s="26"/>
      <c r="M584" s="2"/>
      <c r="N584" s="26"/>
      <c r="O584" s="2"/>
      <c r="P584" s="30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6"/>
      <c r="AK584" s="26"/>
      <c r="AL584" s="2"/>
      <c r="AM584" s="2"/>
      <c r="AN584" s="2"/>
      <c r="AO584" s="26"/>
      <c r="AP584" s="26"/>
      <c r="AQ584" s="26"/>
      <c r="AR584" s="26"/>
      <c r="AS584" s="1"/>
      <c r="AT584" s="2"/>
      <c r="AU584" s="2"/>
      <c r="AV584" s="2"/>
      <c r="AW584" s="2"/>
      <c r="AX584" s="2"/>
      <c r="AY584" s="26"/>
      <c r="AZ584" s="26"/>
      <c r="BA584" s="26"/>
      <c r="BB584" s="26"/>
      <c r="BC584" s="26"/>
      <c r="BD584" s="26"/>
      <c r="BE584" s="26"/>
      <c r="BF584" s="26"/>
      <c r="BG584" s="26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1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</row>
    <row r="585" spans="1:211">
      <c r="A585" s="2"/>
      <c r="B585" s="2"/>
      <c r="C585" s="2"/>
      <c r="D585" s="26"/>
      <c r="E585" s="26"/>
      <c r="F585" s="26"/>
      <c r="G585" s="26"/>
      <c r="H585" s="26"/>
      <c r="I585" s="26"/>
      <c r="J585" s="26"/>
      <c r="K585" s="26"/>
      <c r="L585" s="26"/>
      <c r="M585" s="2"/>
      <c r="N585" s="26"/>
      <c r="O585" s="2"/>
      <c r="P585" s="30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6"/>
      <c r="AK585" s="26"/>
      <c r="AL585" s="2"/>
      <c r="AM585" s="2"/>
      <c r="AN585" s="2"/>
      <c r="AO585" s="26"/>
      <c r="AP585" s="26"/>
      <c r="AQ585" s="26"/>
      <c r="AR585" s="26"/>
      <c r="AS585" s="1"/>
      <c r="AT585" s="2"/>
      <c r="AU585" s="2"/>
      <c r="AV585" s="2"/>
      <c r="AW585" s="2"/>
      <c r="AX585" s="2"/>
      <c r="AY585" s="26"/>
      <c r="AZ585" s="26"/>
      <c r="BA585" s="26"/>
      <c r="BB585" s="26"/>
      <c r="BC585" s="26"/>
      <c r="BD585" s="26"/>
      <c r="BE585" s="26"/>
      <c r="BF585" s="26"/>
      <c r="BG585" s="26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1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</row>
    <row r="586" spans="1:211">
      <c r="A586" s="2"/>
      <c r="B586" s="2"/>
      <c r="C586" s="2"/>
      <c r="D586" s="26"/>
      <c r="E586" s="26"/>
      <c r="F586" s="26"/>
      <c r="G586" s="26"/>
      <c r="H586" s="26"/>
      <c r="I586" s="26"/>
      <c r="J586" s="26"/>
      <c r="K586" s="26"/>
      <c r="L586" s="26"/>
      <c r="M586" s="2"/>
      <c r="N586" s="26"/>
      <c r="O586" s="2"/>
      <c r="P586" s="30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6"/>
      <c r="AK586" s="26"/>
      <c r="AL586" s="2"/>
      <c r="AM586" s="2"/>
      <c r="AN586" s="2"/>
      <c r="AO586" s="26"/>
      <c r="AP586" s="26"/>
      <c r="AQ586" s="26"/>
      <c r="AR586" s="26"/>
      <c r="AS586" s="1"/>
      <c r="AT586" s="2"/>
      <c r="AU586" s="2"/>
      <c r="AV586" s="2"/>
      <c r="AW586" s="2"/>
      <c r="AX586" s="2"/>
      <c r="AY586" s="26"/>
      <c r="AZ586" s="26"/>
      <c r="BA586" s="26"/>
      <c r="BB586" s="26"/>
      <c r="BC586" s="26"/>
      <c r="BD586" s="26"/>
      <c r="BE586" s="26"/>
      <c r="BF586" s="26"/>
      <c r="BG586" s="26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1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</row>
    <row r="587" spans="1:211">
      <c r="A587" s="2"/>
      <c r="B587" s="2"/>
      <c r="C587" s="2"/>
      <c r="D587" s="26"/>
      <c r="E587" s="26"/>
      <c r="F587" s="26"/>
      <c r="G587" s="26"/>
      <c r="H587" s="26"/>
      <c r="I587" s="26"/>
      <c r="J587" s="26"/>
      <c r="K587" s="26"/>
      <c r="L587" s="26"/>
      <c r="M587" s="2"/>
      <c r="N587" s="26"/>
      <c r="O587" s="2"/>
      <c r="P587" s="30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6"/>
      <c r="AK587" s="26"/>
      <c r="AL587" s="2"/>
      <c r="AM587" s="2"/>
      <c r="AN587" s="2"/>
      <c r="AO587" s="26"/>
      <c r="AP587" s="26"/>
      <c r="AQ587" s="26"/>
      <c r="AR587" s="26"/>
      <c r="AS587" s="1"/>
      <c r="AT587" s="2"/>
      <c r="AU587" s="2"/>
      <c r="AV587" s="2"/>
      <c r="AW587" s="2"/>
      <c r="AX587" s="2"/>
      <c r="AY587" s="26"/>
      <c r="AZ587" s="26"/>
      <c r="BA587" s="26"/>
      <c r="BB587" s="26"/>
      <c r="BC587" s="26"/>
      <c r="BD587" s="26"/>
      <c r="BE587" s="26"/>
      <c r="BF587" s="26"/>
      <c r="BG587" s="26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1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</row>
    <row r="588" spans="1:211">
      <c r="A588" s="2"/>
      <c r="B588" s="2"/>
      <c r="C588" s="2"/>
      <c r="D588" s="26"/>
      <c r="E588" s="26"/>
      <c r="F588" s="26"/>
      <c r="G588" s="26"/>
      <c r="H588" s="26"/>
      <c r="I588" s="26"/>
      <c r="J588" s="26"/>
      <c r="K588" s="26"/>
      <c r="L588" s="26"/>
      <c r="M588" s="2"/>
      <c r="N588" s="26"/>
      <c r="O588" s="2"/>
      <c r="P588" s="30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6"/>
      <c r="AK588" s="26"/>
      <c r="AL588" s="2"/>
      <c r="AM588" s="2"/>
      <c r="AN588" s="2"/>
      <c r="AO588" s="26"/>
      <c r="AP588" s="26"/>
      <c r="AQ588" s="26"/>
      <c r="AR588" s="26"/>
      <c r="AS588" s="1"/>
      <c r="AT588" s="2"/>
      <c r="AU588" s="2"/>
      <c r="AV588" s="2"/>
      <c r="AW588" s="2"/>
      <c r="AX588" s="2"/>
      <c r="AY588" s="26"/>
      <c r="AZ588" s="26"/>
      <c r="BA588" s="26"/>
      <c r="BB588" s="26"/>
      <c r="BC588" s="26"/>
      <c r="BD588" s="26"/>
      <c r="BE588" s="26"/>
      <c r="BF588" s="26"/>
      <c r="BG588" s="26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1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</row>
    <row r="589" spans="1:211">
      <c r="A589" s="2"/>
      <c r="B589" s="2"/>
      <c r="C589" s="2"/>
      <c r="D589" s="26"/>
      <c r="E589" s="26"/>
      <c r="F589" s="26"/>
      <c r="G589" s="26"/>
      <c r="H589" s="26"/>
      <c r="I589" s="26"/>
      <c r="J589" s="26"/>
      <c r="K589" s="26"/>
      <c r="L589" s="26"/>
      <c r="M589" s="2"/>
      <c r="N589" s="26"/>
      <c r="O589" s="2"/>
      <c r="P589" s="30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6"/>
      <c r="AK589" s="26"/>
      <c r="AL589" s="2"/>
      <c r="AM589" s="2"/>
      <c r="AN589" s="2"/>
      <c r="AO589" s="26"/>
      <c r="AP589" s="26"/>
      <c r="AQ589" s="26"/>
      <c r="AR589" s="26"/>
      <c r="AS589" s="1"/>
      <c r="AT589" s="2"/>
      <c r="AU589" s="2"/>
      <c r="AV589" s="2"/>
      <c r="AW589" s="2"/>
      <c r="AX589" s="2"/>
      <c r="AY589" s="26"/>
      <c r="AZ589" s="26"/>
      <c r="BA589" s="26"/>
      <c r="BB589" s="26"/>
      <c r="BC589" s="26"/>
      <c r="BD589" s="26"/>
      <c r="BE589" s="26"/>
      <c r="BF589" s="26"/>
      <c r="BG589" s="26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1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</row>
    <row r="590" spans="1:211">
      <c r="A590" s="2"/>
      <c r="B590" s="2"/>
      <c r="C590" s="2"/>
      <c r="D590" s="26"/>
      <c r="E590" s="26"/>
      <c r="F590" s="26"/>
      <c r="G590" s="26"/>
      <c r="H590" s="26"/>
      <c r="I590" s="26"/>
      <c r="J590" s="26"/>
      <c r="K590" s="26"/>
      <c r="L590" s="26"/>
      <c r="M590" s="2"/>
      <c r="N590" s="26"/>
      <c r="O590" s="2"/>
      <c r="P590" s="30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6"/>
      <c r="AK590" s="26"/>
      <c r="AL590" s="2"/>
      <c r="AM590" s="2"/>
      <c r="AN590" s="2"/>
      <c r="AO590" s="26"/>
      <c r="AP590" s="26"/>
      <c r="AQ590" s="26"/>
      <c r="AR590" s="26"/>
      <c r="AS590" s="1"/>
      <c r="AT590" s="2"/>
      <c r="AU590" s="2"/>
      <c r="AV590" s="2"/>
      <c r="AW590" s="2"/>
      <c r="AX590" s="2"/>
      <c r="AY590" s="26"/>
      <c r="AZ590" s="26"/>
      <c r="BA590" s="26"/>
      <c r="BB590" s="26"/>
      <c r="BC590" s="26"/>
      <c r="BD590" s="26"/>
      <c r="BE590" s="26"/>
      <c r="BF590" s="26"/>
      <c r="BG590" s="26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1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</row>
    <row r="591" spans="1:211">
      <c r="A591" s="2"/>
      <c r="B591" s="2"/>
      <c r="C591" s="2"/>
      <c r="D591" s="26"/>
      <c r="E591" s="26"/>
      <c r="F591" s="26"/>
      <c r="G591" s="26"/>
      <c r="H591" s="26"/>
      <c r="I591" s="26"/>
      <c r="J591" s="26"/>
      <c r="K591" s="26"/>
      <c r="L591" s="26"/>
      <c r="M591" s="2"/>
      <c r="N591" s="26"/>
      <c r="O591" s="2"/>
      <c r="P591" s="30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6"/>
      <c r="AK591" s="26"/>
      <c r="AL591" s="2"/>
      <c r="AM591" s="2"/>
      <c r="AN591" s="2"/>
      <c r="AO591" s="26"/>
      <c r="AP591" s="26"/>
      <c r="AQ591" s="26"/>
      <c r="AR591" s="26"/>
      <c r="AS591" s="1"/>
      <c r="AT591" s="2"/>
      <c r="AU591" s="2"/>
      <c r="AV591" s="2"/>
      <c r="AW591" s="2"/>
      <c r="AX591" s="2"/>
      <c r="AY591" s="26"/>
      <c r="AZ591" s="26"/>
      <c r="BA591" s="26"/>
      <c r="BB591" s="26"/>
      <c r="BC591" s="26"/>
      <c r="BD591" s="26"/>
      <c r="BE591" s="26"/>
      <c r="BF591" s="26"/>
      <c r="BG591" s="26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1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</row>
    <row r="592" spans="1:211">
      <c r="A592" s="2"/>
      <c r="B592" s="2"/>
      <c r="C592" s="2"/>
      <c r="D592" s="26"/>
      <c r="E592" s="26"/>
      <c r="F592" s="26"/>
      <c r="G592" s="26"/>
      <c r="H592" s="26"/>
      <c r="I592" s="26"/>
      <c r="J592" s="26"/>
      <c r="K592" s="26"/>
      <c r="L592" s="26"/>
      <c r="M592" s="2"/>
      <c r="N592" s="26"/>
      <c r="O592" s="2"/>
      <c r="P592" s="30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6"/>
      <c r="AK592" s="26"/>
      <c r="AL592" s="2"/>
      <c r="AM592" s="2"/>
      <c r="AN592" s="2"/>
      <c r="AO592" s="26"/>
      <c r="AP592" s="26"/>
      <c r="AQ592" s="26"/>
      <c r="AR592" s="26"/>
      <c r="AS592" s="1"/>
      <c r="AT592" s="2"/>
      <c r="AU592" s="2"/>
      <c r="AV592" s="2"/>
      <c r="AW592" s="2"/>
      <c r="AX592" s="2"/>
      <c r="AY592" s="26"/>
      <c r="AZ592" s="26"/>
      <c r="BA592" s="26"/>
      <c r="BB592" s="26"/>
      <c r="BC592" s="26"/>
      <c r="BD592" s="26"/>
      <c r="BE592" s="26"/>
      <c r="BF592" s="26"/>
      <c r="BG592" s="26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1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</row>
    <row r="593" spans="1:211">
      <c r="A593" s="2"/>
      <c r="B593" s="2"/>
      <c r="C593" s="2"/>
      <c r="D593" s="26"/>
      <c r="E593" s="26"/>
      <c r="F593" s="26"/>
      <c r="G593" s="26"/>
      <c r="H593" s="26"/>
      <c r="I593" s="26"/>
      <c r="J593" s="26"/>
      <c r="K593" s="26"/>
      <c r="L593" s="26"/>
      <c r="M593" s="2"/>
      <c r="N593" s="26"/>
      <c r="O593" s="2"/>
      <c r="P593" s="30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6"/>
      <c r="AK593" s="26"/>
      <c r="AL593" s="2"/>
      <c r="AM593" s="2"/>
      <c r="AN593" s="2"/>
      <c r="AO593" s="26"/>
      <c r="AP593" s="26"/>
      <c r="AQ593" s="26"/>
      <c r="AR593" s="26"/>
      <c r="AS593" s="1"/>
      <c r="AT593" s="2"/>
      <c r="AU593" s="2"/>
      <c r="AV593" s="2"/>
      <c r="AW593" s="2"/>
      <c r="AX593" s="2"/>
      <c r="AY593" s="26"/>
      <c r="AZ593" s="26"/>
      <c r="BA593" s="26"/>
      <c r="BB593" s="26"/>
      <c r="BC593" s="26"/>
      <c r="BD593" s="26"/>
      <c r="BE593" s="26"/>
      <c r="BF593" s="26"/>
      <c r="BG593" s="26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1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</row>
    <row r="594" spans="1:211">
      <c r="A594" s="2"/>
      <c r="B594" s="2"/>
      <c r="C594" s="2"/>
      <c r="D594" s="26"/>
      <c r="E594" s="26"/>
      <c r="F594" s="26"/>
      <c r="G594" s="26"/>
      <c r="H594" s="26"/>
      <c r="I594" s="26"/>
      <c r="J594" s="26"/>
      <c r="K594" s="26"/>
      <c r="L594" s="26"/>
      <c r="M594" s="2"/>
      <c r="N594" s="26"/>
      <c r="O594" s="2"/>
      <c r="P594" s="30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6"/>
      <c r="AK594" s="26"/>
      <c r="AL594" s="2"/>
      <c r="AM594" s="2"/>
      <c r="AN594" s="2"/>
      <c r="AO594" s="26"/>
      <c r="AP594" s="26"/>
      <c r="AQ594" s="26"/>
      <c r="AR594" s="26"/>
      <c r="AS594" s="1"/>
      <c r="AT594" s="2"/>
      <c r="AU594" s="2"/>
      <c r="AV594" s="2"/>
      <c r="AW594" s="2"/>
      <c r="AX594" s="2"/>
      <c r="AY594" s="26"/>
      <c r="AZ594" s="26"/>
      <c r="BA594" s="26"/>
      <c r="BB594" s="26"/>
      <c r="BC594" s="26"/>
      <c r="BD594" s="26"/>
      <c r="BE594" s="26"/>
      <c r="BF594" s="26"/>
      <c r="BG594" s="26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1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</row>
    <row r="595" spans="1:211">
      <c r="A595" s="2"/>
      <c r="B595" s="2"/>
      <c r="C595" s="2"/>
      <c r="D595" s="26"/>
      <c r="E595" s="26"/>
      <c r="F595" s="26"/>
      <c r="G595" s="26"/>
      <c r="H595" s="26"/>
      <c r="I595" s="26"/>
      <c r="J595" s="26"/>
      <c r="K595" s="26"/>
      <c r="L595" s="26"/>
      <c r="M595" s="2"/>
      <c r="N595" s="26"/>
      <c r="O595" s="2"/>
      <c r="P595" s="30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6"/>
      <c r="AK595" s="26"/>
      <c r="AL595" s="2"/>
      <c r="AM595" s="2"/>
      <c r="AN595" s="2"/>
      <c r="AO595" s="26"/>
      <c r="AP595" s="26"/>
      <c r="AQ595" s="26"/>
      <c r="AR595" s="26"/>
      <c r="AS595" s="1"/>
      <c r="AT595" s="2"/>
      <c r="AU595" s="2"/>
      <c r="AV595" s="2"/>
      <c r="AW595" s="2"/>
      <c r="AX595" s="2"/>
      <c r="AY595" s="26"/>
      <c r="AZ595" s="26"/>
      <c r="BA595" s="26"/>
      <c r="BB595" s="26"/>
      <c r="BC595" s="26"/>
      <c r="BD595" s="26"/>
      <c r="BE595" s="26"/>
      <c r="BF595" s="26"/>
      <c r="BG595" s="26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1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</row>
    <row r="596" spans="1:211">
      <c r="A596" s="2"/>
      <c r="B596" s="2"/>
      <c r="C596" s="2"/>
      <c r="D596" s="26"/>
      <c r="E596" s="26"/>
      <c r="F596" s="26"/>
      <c r="G596" s="26"/>
      <c r="H596" s="26"/>
      <c r="I596" s="26"/>
      <c r="J596" s="26"/>
      <c r="K596" s="26"/>
      <c r="L596" s="26"/>
      <c r="M596" s="2"/>
      <c r="N596" s="26"/>
      <c r="O596" s="2"/>
      <c r="P596" s="30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6"/>
      <c r="AK596" s="26"/>
      <c r="AL596" s="2"/>
      <c r="AM596" s="2"/>
      <c r="AN596" s="2"/>
      <c r="AO596" s="26"/>
      <c r="AP596" s="26"/>
      <c r="AQ596" s="26"/>
      <c r="AR596" s="26"/>
      <c r="AS596" s="1"/>
      <c r="AT596" s="2"/>
      <c r="AU596" s="2"/>
      <c r="AV596" s="2"/>
      <c r="AW596" s="2"/>
      <c r="AX596" s="2"/>
      <c r="AY596" s="26"/>
      <c r="AZ596" s="26"/>
      <c r="BA596" s="26"/>
      <c r="BB596" s="26"/>
      <c r="BC596" s="26"/>
      <c r="BD596" s="26"/>
      <c r="BE596" s="26"/>
      <c r="BF596" s="26"/>
      <c r="BG596" s="26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1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</row>
    <row r="597" spans="1:211">
      <c r="A597" s="2"/>
      <c r="B597" s="2"/>
      <c r="C597" s="2"/>
      <c r="D597" s="26"/>
      <c r="E597" s="26"/>
      <c r="F597" s="26"/>
      <c r="G597" s="26"/>
      <c r="H597" s="26"/>
      <c r="I597" s="26"/>
      <c r="J597" s="26"/>
      <c r="K597" s="26"/>
      <c r="L597" s="26"/>
      <c r="M597" s="2"/>
      <c r="N597" s="26"/>
      <c r="O597" s="2"/>
      <c r="P597" s="30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6"/>
      <c r="AK597" s="26"/>
      <c r="AL597" s="2"/>
      <c r="AM597" s="2"/>
      <c r="AN597" s="2"/>
      <c r="AO597" s="26"/>
      <c r="AP597" s="26"/>
      <c r="AQ597" s="26"/>
      <c r="AR597" s="26"/>
      <c r="AS597" s="1"/>
      <c r="AT597" s="2"/>
      <c r="AU597" s="2"/>
      <c r="AV597" s="2"/>
      <c r="AW597" s="2"/>
      <c r="AX597" s="2"/>
      <c r="AY597" s="26"/>
      <c r="AZ597" s="26"/>
      <c r="BA597" s="26"/>
      <c r="BB597" s="26"/>
      <c r="BC597" s="26"/>
      <c r="BD597" s="26"/>
      <c r="BE597" s="26"/>
      <c r="BF597" s="26"/>
      <c r="BG597" s="26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1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</row>
    <row r="598" spans="1:211">
      <c r="A598" s="2"/>
      <c r="B598" s="2"/>
      <c r="C598" s="2"/>
      <c r="D598" s="26"/>
      <c r="E598" s="26"/>
      <c r="F598" s="26"/>
      <c r="G598" s="26"/>
      <c r="H598" s="26"/>
      <c r="I598" s="26"/>
      <c r="J598" s="26"/>
      <c r="K598" s="26"/>
      <c r="L598" s="26"/>
      <c r="M598" s="2"/>
      <c r="N598" s="26"/>
      <c r="O598" s="2"/>
      <c r="P598" s="30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6"/>
      <c r="AK598" s="26"/>
      <c r="AL598" s="2"/>
      <c r="AM598" s="2"/>
      <c r="AN598" s="2"/>
      <c r="AO598" s="26"/>
      <c r="AP598" s="26"/>
      <c r="AQ598" s="26"/>
      <c r="AR598" s="26"/>
      <c r="AS598" s="1"/>
      <c r="AT598" s="2"/>
      <c r="AU598" s="2"/>
      <c r="AV598" s="2"/>
      <c r="AW598" s="2"/>
      <c r="AX598" s="2"/>
      <c r="AY598" s="26"/>
      <c r="AZ598" s="26"/>
      <c r="BA598" s="26"/>
      <c r="BB598" s="26"/>
      <c r="BC598" s="26"/>
      <c r="BD598" s="26"/>
      <c r="BE598" s="26"/>
      <c r="BF598" s="26"/>
      <c r="BG598" s="26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1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</row>
    <row r="599" spans="1:211">
      <c r="A599" s="2"/>
      <c r="B599" s="2"/>
      <c r="C599" s="2"/>
      <c r="D599" s="26"/>
      <c r="E599" s="26"/>
      <c r="F599" s="26"/>
      <c r="G599" s="26"/>
      <c r="H599" s="26"/>
      <c r="I599" s="26"/>
      <c r="J599" s="26"/>
      <c r="K599" s="26"/>
      <c r="L599" s="26"/>
      <c r="M599" s="2"/>
      <c r="N599" s="26"/>
      <c r="O599" s="2"/>
      <c r="P599" s="30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6"/>
      <c r="AK599" s="26"/>
      <c r="AL599" s="2"/>
      <c r="AM599" s="2"/>
      <c r="AN599" s="2"/>
      <c r="AO599" s="26"/>
      <c r="AP599" s="26"/>
      <c r="AQ599" s="26"/>
      <c r="AR599" s="26"/>
      <c r="AS599" s="1"/>
      <c r="AT599" s="2"/>
      <c r="AU599" s="2"/>
      <c r="AV599" s="2"/>
      <c r="AW599" s="2"/>
      <c r="AX599" s="2"/>
      <c r="AY599" s="26"/>
      <c r="AZ599" s="26"/>
      <c r="BA599" s="26"/>
      <c r="BB599" s="26"/>
      <c r="BC599" s="26"/>
      <c r="BD599" s="26"/>
      <c r="BE599" s="26"/>
      <c r="BF599" s="26"/>
      <c r="BG599" s="26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1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</row>
    <row r="600" spans="1:211">
      <c r="A600" s="2"/>
      <c r="B600" s="2"/>
      <c r="C600" s="2"/>
      <c r="D600" s="26"/>
      <c r="E600" s="26"/>
      <c r="F600" s="26"/>
      <c r="G600" s="26"/>
      <c r="H600" s="26"/>
      <c r="I600" s="26"/>
      <c r="J600" s="26"/>
      <c r="K600" s="26"/>
      <c r="L600" s="26"/>
      <c r="M600" s="2"/>
      <c r="N600" s="26"/>
      <c r="O600" s="2"/>
      <c r="P600" s="30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6"/>
      <c r="AK600" s="26"/>
      <c r="AL600" s="2"/>
      <c r="AM600" s="2"/>
      <c r="AN600" s="2"/>
      <c r="AO600" s="26"/>
      <c r="AP600" s="26"/>
      <c r="AQ600" s="26"/>
      <c r="AR600" s="26"/>
      <c r="AS600" s="1"/>
      <c r="AT600" s="2"/>
      <c r="AU600" s="2"/>
      <c r="AV600" s="2"/>
      <c r="AW600" s="2"/>
      <c r="AX600" s="2"/>
      <c r="AY600" s="26"/>
      <c r="AZ600" s="26"/>
      <c r="BA600" s="26"/>
      <c r="BB600" s="26"/>
      <c r="BC600" s="26"/>
      <c r="BD600" s="26"/>
      <c r="BE600" s="26"/>
      <c r="BF600" s="26"/>
      <c r="BG600" s="26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1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</row>
    <row r="601" spans="1:211">
      <c r="A601" s="2"/>
      <c r="B601" s="2"/>
      <c r="C601" s="2"/>
      <c r="D601" s="26"/>
      <c r="E601" s="26"/>
      <c r="F601" s="26"/>
      <c r="G601" s="26"/>
      <c r="H601" s="26"/>
      <c r="I601" s="26"/>
      <c r="J601" s="26"/>
      <c r="K601" s="26"/>
      <c r="L601" s="26"/>
      <c r="M601" s="2"/>
      <c r="N601" s="26"/>
      <c r="O601" s="2"/>
      <c r="P601" s="30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6"/>
      <c r="AK601" s="26"/>
      <c r="AL601" s="2"/>
      <c r="AM601" s="2"/>
      <c r="AN601" s="2"/>
      <c r="AO601" s="26"/>
      <c r="AP601" s="26"/>
      <c r="AQ601" s="26"/>
      <c r="AR601" s="26"/>
      <c r="AS601" s="1"/>
      <c r="AT601" s="2"/>
      <c r="AU601" s="2"/>
      <c r="AV601" s="2"/>
      <c r="AW601" s="2"/>
      <c r="AX601" s="2"/>
      <c r="AY601" s="26"/>
      <c r="AZ601" s="26"/>
      <c r="BA601" s="26"/>
      <c r="BB601" s="26"/>
      <c r="BC601" s="26"/>
      <c r="BD601" s="26"/>
      <c r="BE601" s="26"/>
      <c r="BF601" s="26"/>
      <c r="BG601" s="26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1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</row>
    <row r="602" spans="1:211">
      <c r="A602" s="2"/>
      <c r="B602" s="2"/>
      <c r="C602" s="2"/>
      <c r="D602" s="26"/>
      <c r="E602" s="26"/>
      <c r="F602" s="26"/>
      <c r="G602" s="26"/>
      <c r="H602" s="26"/>
      <c r="I602" s="26"/>
      <c r="J602" s="26"/>
      <c r="K602" s="26"/>
      <c r="L602" s="26"/>
      <c r="M602" s="2"/>
      <c r="N602" s="26"/>
      <c r="O602" s="2"/>
      <c r="P602" s="30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6"/>
      <c r="AK602" s="26"/>
      <c r="AL602" s="2"/>
      <c r="AM602" s="2"/>
      <c r="AN602" s="2"/>
      <c r="AO602" s="26"/>
      <c r="AP602" s="26"/>
      <c r="AQ602" s="26"/>
      <c r="AR602" s="26"/>
      <c r="AS602" s="1"/>
      <c r="AT602" s="2"/>
      <c r="AU602" s="2"/>
      <c r="AV602" s="2"/>
      <c r="AW602" s="2"/>
      <c r="AX602" s="2"/>
      <c r="AY602" s="26"/>
      <c r="AZ602" s="26"/>
      <c r="BA602" s="26"/>
      <c r="BB602" s="26"/>
      <c r="BC602" s="26"/>
      <c r="BD602" s="26"/>
      <c r="BE602" s="26"/>
      <c r="BF602" s="26"/>
      <c r="BG602" s="26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1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</row>
    <row r="603" spans="1:211">
      <c r="A603" s="2"/>
      <c r="B603" s="2"/>
      <c r="C603" s="2"/>
      <c r="D603" s="26"/>
      <c r="E603" s="26"/>
      <c r="F603" s="26"/>
      <c r="G603" s="26"/>
      <c r="H603" s="26"/>
      <c r="I603" s="26"/>
      <c r="J603" s="26"/>
      <c r="K603" s="26"/>
      <c r="L603" s="26"/>
      <c r="M603" s="2"/>
      <c r="N603" s="26"/>
      <c r="O603" s="2"/>
      <c r="P603" s="30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6"/>
      <c r="AK603" s="26"/>
      <c r="AL603" s="2"/>
      <c r="AM603" s="2"/>
      <c r="AN603" s="2"/>
      <c r="AO603" s="26"/>
      <c r="AP603" s="26"/>
      <c r="AQ603" s="26"/>
      <c r="AR603" s="26"/>
      <c r="AS603" s="1"/>
      <c r="AT603" s="2"/>
      <c r="AU603" s="2"/>
      <c r="AV603" s="2"/>
      <c r="AW603" s="2"/>
      <c r="AX603" s="2"/>
      <c r="AY603" s="26"/>
      <c r="AZ603" s="26"/>
      <c r="BA603" s="26"/>
      <c r="BB603" s="26"/>
      <c r="BC603" s="26"/>
      <c r="BD603" s="26"/>
      <c r="BE603" s="26"/>
      <c r="BF603" s="26"/>
      <c r="BG603" s="26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1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</row>
    <row r="604" spans="1:211">
      <c r="A604" s="2"/>
      <c r="B604" s="2"/>
      <c r="C604" s="2"/>
      <c r="D604" s="26"/>
      <c r="E604" s="26"/>
      <c r="F604" s="26"/>
      <c r="G604" s="26"/>
      <c r="H604" s="26"/>
      <c r="I604" s="26"/>
      <c r="J604" s="26"/>
      <c r="K604" s="26"/>
      <c r="L604" s="26"/>
      <c r="M604" s="2"/>
      <c r="N604" s="26"/>
      <c r="O604" s="2"/>
      <c r="P604" s="30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6"/>
      <c r="AK604" s="26"/>
      <c r="AL604" s="2"/>
      <c r="AM604" s="2"/>
      <c r="AN604" s="2"/>
      <c r="AO604" s="26"/>
      <c r="AP604" s="26"/>
      <c r="AQ604" s="26"/>
      <c r="AR604" s="26"/>
      <c r="AS604" s="1"/>
      <c r="AT604" s="2"/>
      <c r="AU604" s="2"/>
      <c r="AV604" s="2"/>
      <c r="AW604" s="2"/>
      <c r="AX604" s="2"/>
      <c r="AY604" s="26"/>
      <c r="AZ604" s="26"/>
      <c r="BA604" s="26"/>
      <c r="BB604" s="26"/>
      <c r="BC604" s="26"/>
      <c r="BD604" s="26"/>
      <c r="BE604" s="26"/>
      <c r="BF604" s="26"/>
      <c r="BG604" s="26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1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</row>
    <row r="605" spans="1:211">
      <c r="A605" s="2"/>
      <c r="B605" s="2"/>
      <c r="C605" s="2"/>
      <c r="D605" s="26"/>
      <c r="E605" s="26"/>
      <c r="F605" s="26"/>
      <c r="G605" s="26"/>
      <c r="H605" s="26"/>
      <c r="I605" s="26"/>
      <c r="J605" s="26"/>
      <c r="K605" s="26"/>
      <c r="L605" s="26"/>
      <c r="M605" s="2"/>
      <c r="N605" s="26"/>
      <c r="O605" s="2"/>
      <c r="P605" s="30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6"/>
      <c r="AK605" s="26"/>
      <c r="AL605" s="2"/>
      <c r="AM605" s="2"/>
      <c r="AN605" s="2"/>
      <c r="AO605" s="26"/>
      <c r="AP605" s="26"/>
      <c r="AQ605" s="26"/>
      <c r="AR605" s="26"/>
      <c r="AS605" s="1"/>
      <c r="AT605" s="2"/>
      <c r="AU605" s="2"/>
      <c r="AV605" s="2"/>
      <c r="AW605" s="2"/>
      <c r="AX605" s="2"/>
      <c r="AY605" s="26"/>
      <c r="AZ605" s="26"/>
      <c r="BA605" s="26"/>
      <c r="BB605" s="26"/>
      <c r="BC605" s="26"/>
      <c r="BD605" s="26"/>
      <c r="BE605" s="26"/>
      <c r="BF605" s="26"/>
      <c r="BG605" s="26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1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</row>
    <row r="606" spans="1:211">
      <c r="A606" s="2"/>
      <c r="B606" s="2"/>
      <c r="C606" s="2"/>
      <c r="D606" s="26"/>
      <c r="E606" s="26"/>
      <c r="F606" s="26"/>
      <c r="G606" s="26"/>
      <c r="H606" s="26"/>
      <c r="I606" s="26"/>
      <c r="J606" s="26"/>
      <c r="K606" s="26"/>
      <c r="L606" s="26"/>
      <c r="M606" s="2"/>
      <c r="N606" s="26"/>
      <c r="O606" s="2"/>
      <c r="P606" s="30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6"/>
      <c r="AK606" s="26"/>
      <c r="AL606" s="2"/>
      <c r="AM606" s="2"/>
      <c r="AN606" s="2"/>
      <c r="AO606" s="26"/>
      <c r="AP606" s="26"/>
      <c r="AQ606" s="26"/>
      <c r="AR606" s="26"/>
      <c r="AS606" s="1"/>
      <c r="AT606" s="2"/>
      <c r="AU606" s="2"/>
      <c r="AV606" s="2"/>
      <c r="AW606" s="2"/>
      <c r="AX606" s="2"/>
      <c r="AY606" s="26"/>
      <c r="AZ606" s="26"/>
      <c r="BA606" s="26"/>
      <c r="BB606" s="26"/>
      <c r="BC606" s="26"/>
      <c r="BD606" s="26"/>
      <c r="BE606" s="26"/>
      <c r="BF606" s="26"/>
      <c r="BG606" s="26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1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</row>
    <row r="607" spans="1:211">
      <c r="A607" s="2"/>
      <c r="B607" s="2"/>
      <c r="C607" s="2"/>
      <c r="D607" s="26"/>
      <c r="E607" s="26"/>
      <c r="F607" s="26"/>
      <c r="G607" s="26"/>
      <c r="H607" s="26"/>
      <c r="I607" s="26"/>
      <c r="J607" s="26"/>
      <c r="K607" s="26"/>
      <c r="L607" s="26"/>
      <c r="M607" s="2"/>
      <c r="N607" s="26"/>
      <c r="O607" s="2"/>
      <c r="P607" s="30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6"/>
      <c r="AK607" s="26"/>
      <c r="AL607" s="2"/>
      <c r="AM607" s="2"/>
      <c r="AN607" s="2"/>
      <c r="AO607" s="26"/>
      <c r="AP607" s="26"/>
      <c r="AQ607" s="26"/>
      <c r="AR607" s="26"/>
      <c r="AS607" s="1"/>
      <c r="AT607" s="2"/>
      <c r="AU607" s="2"/>
      <c r="AV607" s="2"/>
      <c r="AW607" s="2"/>
      <c r="AX607" s="2"/>
      <c r="AY607" s="26"/>
      <c r="AZ607" s="26"/>
      <c r="BA607" s="26"/>
      <c r="BB607" s="26"/>
      <c r="BC607" s="26"/>
      <c r="BD607" s="26"/>
      <c r="BE607" s="26"/>
      <c r="BF607" s="26"/>
      <c r="BG607" s="26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1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</row>
    <row r="608" spans="1:211">
      <c r="A608" s="2"/>
      <c r="B608" s="2"/>
      <c r="C608" s="2"/>
      <c r="D608" s="26"/>
      <c r="E608" s="26"/>
      <c r="F608" s="26"/>
      <c r="G608" s="26"/>
      <c r="H608" s="26"/>
      <c r="I608" s="26"/>
      <c r="J608" s="26"/>
      <c r="K608" s="26"/>
      <c r="L608" s="26"/>
      <c r="M608" s="2"/>
      <c r="N608" s="26"/>
      <c r="O608" s="2"/>
      <c r="P608" s="30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6"/>
      <c r="AK608" s="26"/>
      <c r="AL608" s="2"/>
      <c r="AM608" s="2"/>
      <c r="AN608" s="2"/>
      <c r="AO608" s="26"/>
      <c r="AP608" s="26"/>
      <c r="AQ608" s="26"/>
      <c r="AR608" s="26"/>
      <c r="AS608" s="1"/>
      <c r="AT608" s="2"/>
      <c r="AU608" s="2"/>
      <c r="AV608" s="2"/>
      <c r="AW608" s="2"/>
      <c r="AX608" s="2"/>
      <c r="AY608" s="26"/>
      <c r="AZ608" s="26"/>
      <c r="BA608" s="26"/>
      <c r="BB608" s="26"/>
      <c r="BC608" s="26"/>
      <c r="BD608" s="26"/>
      <c r="BE608" s="26"/>
      <c r="BF608" s="26"/>
      <c r="BG608" s="26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1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</row>
    <row r="609" spans="1:211">
      <c r="A609" s="2"/>
      <c r="B609" s="2"/>
      <c r="C609" s="2"/>
      <c r="D609" s="26"/>
      <c r="E609" s="26"/>
      <c r="F609" s="26"/>
      <c r="G609" s="26"/>
      <c r="H609" s="26"/>
      <c r="I609" s="26"/>
      <c r="J609" s="26"/>
      <c r="K609" s="26"/>
      <c r="L609" s="26"/>
      <c r="M609" s="2"/>
      <c r="N609" s="26"/>
      <c r="O609" s="2"/>
      <c r="P609" s="30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6"/>
      <c r="AK609" s="26"/>
      <c r="AL609" s="2"/>
      <c r="AM609" s="2"/>
      <c r="AN609" s="2"/>
      <c r="AO609" s="26"/>
      <c r="AP609" s="26"/>
      <c r="AQ609" s="26"/>
      <c r="AR609" s="26"/>
      <c r="AS609" s="1"/>
      <c r="AT609" s="2"/>
      <c r="AU609" s="2"/>
      <c r="AV609" s="2"/>
      <c r="AW609" s="2"/>
      <c r="AX609" s="2"/>
      <c r="AY609" s="26"/>
      <c r="AZ609" s="26"/>
      <c r="BA609" s="26"/>
      <c r="BB609" s="26"/>
      <c r="BC609" s="26"/>
      <c r="BD609" s="26"/>
      <c r="BE609" s="26"/>
      <c r="BF609" s="26"/>
      <c r="BG609" s="26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1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</row>
    <row r="610" spans="1:211">
      <c r="A610" s="2"/>
      <c r="B610" s="2"/>
      <c r="C610" s="2"/>
      <c r="D610" s="26"/>
      <c r="E610" s="26"/>
      <c r="F610" s="26"/>
      <c r="G610" s="26"/>
      <c r="H610" s="26"/>
      <c r="I610" s="26"/>
      <c r="J610" s="26"/>
      <c r="K610" s="26"/>
      <c r="L610" s="26"/>
      <c r="M610" s="2"/>
      <c r="N610" s="26"/>
      <c r="O610" s="2"/>
      <c r="P610" s="30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6"/>
      <c r="AK610" s="26"/>
      <c r="AL610" s="2"/>
      <c r="AM610" s="2"/>
      <c r="AN610" s="2"/>
      <c r="AO610" s="26"/>
      <c r="AP610" s="26"/>
      <c r="AQ610" s="26"/>
      <c r="AR610" s="26"/>
      <c r="AS610" s="1"/>
      <c r="AT610" s="2"/>
      <c r="AU610" s="2"/>
      <c r="AV610" s="2"/>
      <c r="AW610" s="2"/>
      <c r="AX610" s="2"/>
      <c r="AY610" s="26"/>
      <c r="AZ610" s="26"/>
      <c r="BA610" s="26"/>
      <c r="BB610" s="26"/>
      <c r="BC610" s="26"/>
      <c r="BD610" s="26"/>
      <c r="BE610" s="26"/>
      <c r="BF610" s="26"/>
      <c r="BG610" s="26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1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</row>
    <row r="611" spans="1:211">
      <c r="A611" s="2"/>
      <c r="B611" s="2"/>
      <c r="C611" s="2"/>
      <c r="D611" s="26"/>
      <c r="E611" s="26"/>
      <c r="F611" s="26"/>
      <c r="G611" s="26"/>
      <c r="H611" s="26"/>
      <c r="I611" s="26"/>
      <c r="J611" s="26"/>
      <c r="K611" s="26"/>
      <c r="L611" s="26"/>
      <c r="M611" s="2"/>
      <c r="N611" s="26"/>
      <c r="O611" s="2"/>
      <c r="P611" s="30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6"/>
      <c r="AK611" s="26"/>
      <c r="AL611" s="2"/>
      <c r="AM611" s="2"/>
      <c r="AN611" s="2"/>
      <c r="AO611" s="26"/>
      <c r="AP611" s="26"/>
      <c r="AQ611" s="26"/>
      <c r="AR611" s="26"/>
      <c r="AS611" s="1"/>
      <c r="AT611" s="2"/>
      <c r="AU611" s="2"/>
      <c r="AV611" s="2"/>
      <c r="AW611" s="2"/>
      <c r="AX611" s="2"/>
      <c r="AY611" s="26"/>
      <c r="AZ611" s="26"/>
      <c r="BA611" s="26"/>
      <c r="BB611" s="26"/>
      <c r="BC611" s="26"/>
      <c r="BD611" s="26"/>
      <c r="BE611" s="26"/>
      <c r="BF611" s="26"/>
      <c r="BG611" s="26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1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</row>
    <row r="612" spans="1:211">
      <c r="A612" s="2"/>
      <c r="B612" s="2"/>
      <c r="C612" s="2"/>
      <c r="D612" s="26"/>
      <c r="E612" s="26"/>
      <c r="F612" s="26"/>
      <c r="G612" s="26"/>
      <c r="H612" s="26"/>
      <c r="I612" s="26"/>
      <c r="J612" s="26"/>
      <c r="K612" s="26"/>
      <c r="L612" s="26"/>
      <c r="M612" s="2"/>
      <c r="N612" s="26"/>
      <c r="O612" s="2"/>
      <c r="P612" s="30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6"/>
      <c r="AK612" s="26"/>
      <c r="AL612" s="2"/>
      <c r="AM612" s="2"/>
      <c r="AN612" s="2"/>
      <c r="AO612" s="26"/>
      <c r="AP612" s="26"/>
      <c r="AQ612" s="26"/>
      <c r="AR612" s="26"/>
      <c r="AS612" s="1"/>
      <c r="AT612" s="2"/>
      <c r="AU612" s="2"/>
      <c r="AV612" s="2"/>
      <c r="AW612" s="2"/>
      <c r="AX612" s="2"/>
      <c r="AY612" s="26"/>
      <c r="AZ612" s="26"/>
      <c r="BA612" s="26"/>
      <c r="BB612" s="26"/>
      <c r="BC612" s="26"/>
      <c r="BD612" s="26"/>
      <c r="BE612" s="26"/>
      <c r="BF612" s="26"/>
      <c r="BG612" s="26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1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</row>
    <row r="613" spans="1:211">
      <c r="A613" s="2"/>
      <c r="B613" s="2"/>
      <c r="C613" s="2"/>
      <c r="D613" s="26"/>
      <c r="E613" s="26"/>
      <c r="F613" s="26"/>
      <c r="G613" s="26"/>
      <c r="H613" s="26"/>
      <c r="I613" s="26"/>
      <c r="J613" s="26"/>
      <c r="K613" s="26"/>
      <c r="L613" s="26"/>
      <c r="M613" s="2"/>
      <c r="N613" s="26"/>
      <c r="O613" s="2"/>
      <c r="P613" s="30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6"/>
      <c r="AK613" s="26"/>
      <c r="AL613" s="2"/>
      <c r="AM613" s="2"/>
      <c r="AN613" s="2"/>
      <c r="AO613" s="26"/>
      <c r="AP613" s="26"/>
      <c r="AQ613" s="26"/>
      <c r="AR613" s="26"/>
      <c r="AS613" s="1"/>
      <c r="AT613" s="2"/>
      <c r="AU613" s="2"/>
      <c r="AV613" s="2"/>
      <c r="AW613" s="2"/>
      <c r="AX613" s="2"/>
      <c r="AY613" s="26"/>
      <c r="AZ613" s="26"/>
      <c r="BA613" s="26"/>
      <c r="BB613" s="26"/>
      <c r="BC613" s="26"/>
      <c r="BD613" s="26"/>
      <c r="BE613" s="26"/>
      <c r="BF613" s="26"/>
      <c r="BG613" s="26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1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</row>
    <row r="614" spans="1:211">
      <c r="A614" s="2"/>
      <c r="B614" s="2"/>
      <c r="C614" s="2"/>
      <c r="D614" s="26"/>
      <c r="E614" s="26"/>
      <c r="F614" s="26"/>
      <c r="G614" s="26"/>
      <c r="H614" s="26"/>
      <c r="I614" s="26"/>
      <c r="J614" s="26"/>
      <c r="K614" s="26"/>
      <c r="L614" s="26"/>
      <c r="M614" s="2"/>
      <c r="N614" s="26"/>
      <c r="O614" s="2"/>
      <c r="P614" s="30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6"/>
      <c r="AK614" s="26"/>
      <c r="AL614" s="2"/>
      <c r="AM614" s="2"/>
      <c r="AN614" s="2"/>
      <c r="AO614" s="26"/>
      <c r="AP614" s="26"/>
      <c r="AQ614" s="26"/>
      <c r="AR614" s="26"/>
      <c r="AS614" s="1"/>
      <c r="AT614" s="2"/>
      <c r="AU614" s="2"/>
      <c r="AV614" s="2"/>
      <c r="AW614" s="2"/>
      <c r="AX614" s="2"/>
      <c r="AY614" s="26"/>
      <c r="AZ614" s="26"/>
      <c r="BA614" s="26"/>
      <c r="BB614" s="26"/>
      <c r="BC614" s="26"/>
      <c r="BD614" s="26"/>
      <c r="BE614" s="26"/>
      <c r="BF614" s="26"/>
      <c r="BG614" s="26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1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</row>
    <row r="615" spans="1:211">
      <c r="A615" s="2"/>
      <c r="B615" s="2"/>
      <c r="C615" s="2"/>
      <c r="D615" s="26"/>
      <c r="E615" s="26"/>
      <c r="F615" s="26"/>
      <c r="G615" s="26"/>
      <c r="H615" s="26"/>
      <c r="I615" s="26"/>
      <c r="J615" s="26"/>
      <c r="K615" s="26"/>
      <c r="L615" s="26"/>
      <c r="M615" s="2"/>
      <c r="N615" s="26"/>
      <c r="O615" s="2"/>
      <c r="P615" s="30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6"/>
      <c r="AK615" s="26"/>
      <c r="AL615" s="2"/>
      <c r="AM615" s="2"/>
      <c r="AN615" s="2"/>
      <c r="AO615" s="26"/>
      <c r="AP615" s="26"/>
      <c r="AQ615" s="26"/>
      <c r="AR615" s="26"/>
      <c r="AS615" s="1"/>
      <c r="AT615" s="2"/>
      <c r="AU615" s="2"/>
      <c r="AV615" s="2"/>
      <c r="AW615" s="2"/>
      <c r="AX615" s="2"/>
      <c r="AY615" s="26"/>
      <c r="AZ615" s="26"/>
      <c r="BA615" s="26"/>
      <c r="BB615" s="26"/>
      <c r="BC615" s="26"/>
      <c r="BD615" s="26"/>
      <c r="BE615" s="26"/>
      <c r="BF615" s="26"/>
      <c r="BG615" s="26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1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</row>
    <row r="616" spans="1:211">
      <c r="A616" s="2"/>
      <c r="B616" s="2"/>
      <c r="C616" s="2"/>
      <c r="D616" s="26"/>
      <c r="E616" s="26"/>
      <c r="F616" s="26"/>
      <c r="G616" s="26"/>
      <c r="H616" s="26"/>
      <c r="I616" s="26"/>
      <c r="J616" s="26"/>
      <c r="K616" s="26"/>
      <c r="L616" s="26"/>
      <c r="M616" s="2"/>
      <c r="N616" s="26"/>
      <c r="O616" s="2"/>
      <c r="P616" s="30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6"/>
      <c r="AK616" s="26"/>
      <c r="AL616" s="2"/>
      <c r="AM616" s="2"/>
      <c r="AN616" s="2"/>
      <c r="AO616" s="26"/>
      <c r="AP616" s="26"/>
      <c r="AQ616" s="26"/>
      <c r="AR616" s="26"/>
      <c r="AS616" s="1"/>
      <c r="AT616" s="2"/>
      <c r="AU616" s="2"/>
      <c r="AV616" s="2"/>
      <c r="AW616" s="2"/>
      <c r="AX616" s="2"/>
      <c r="AY616" s="26"/>
      <c r="AZ616" s="26"/>
      <c r="BA616" s="26"/>
      <c r="BB616" s="26"/>
      <c r="BC616" s="26"/>
      <c r="BD616" s="26"/>
      <c r="BE616" s="26"/>
      <c r="BF616" s="26"/>
      <c r="BG616" s="26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1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</row>
  </sheetData>
  <sheetProtection selectLockedCells="1"/>
  <mergeCells count="8">
    <mergeCell ref="B8:AS8"/>
    <mergeCell ref="EG8:EU8"/>
    <mergeCell ref="AU8:EE8"/>
    <mergeCell ref="FH2:FS2"/>
    <mergeCell ref="FH4:FS4"/>
    <mergeCell ref="EX21:FA21"/>
    <mergeCell ref="EX19:FA19"/>
    <mergeCell ref="EX17:FA17"/>
  </mergeCells>
  <conditionalFormatting sqref="B11:B510">
    <cfRule type="expression" dxfId="104" priority="153">
      <formula>IF(D11&lt;&gt;"",TRUE,FALSE)</formula>
    </cfRule>
    <cfRule type="expression" dxfId="103" priority="152">
      <formula>IF(D11="",TRUE,FALSE)</formula>
    </cfRule>
  </conditionalFormatting>
  <conditionalFormatting sqref="D11">
    <cfRule type="expression" dxfId="102" priority="53">
      <formula>IF(D11&lt;&gt;"",TRUE,FALSE)</formula>
    </cfRule>
    <cfRule type="expression" dxfId="101" priority="54">
      <formula>IF(D11="",TRUE,FALSE)</formula>
    </cfRule>
  </conditionalFormatting>
  <conditionalFormatting sqref="D11:K510">
    <cfRule type="expression" dxfId="100" priority="150">
      <formula>IF(D11&lt;&gt;"",TRUE,FALSE)</formula>
    </cfRule>
    <cfRule type="expression" dxfId="99" priority="151">
      <formula>IF(D11="",TRUE,FALSE)</formula>
    </cfRule>
  </conditionalFormatting>
  <conditionalFormatting sqref="D12:L510 N12:N510">
    <cfRule type="expression" dxfId="98" priority="38">
      <formula>IF(D12="",TRUE,FALSE)</formula>
    </cfRule>
    <cfRule type="expression" dxfId="97" priority="37">
      <formula>IF(D12&lt;&gt;"",TRUE,FALSE)</formula>
    </cfRule>
  </conditionalFormatting>
  <conditionalFormatting sqref="D14:L510 N14:N510">
    <cfRule type="expression" dxfId="96" priority="40">
      <formula>IF(D14="",TRUE,FALSE)</formula>
    </cfRule>
    <cfRule type="expression" dxfId="95" priority="39">
      <formula>IF(D14&lt;&gt;"",TRUE,FALSE)</formula>
    </cfRule>
  </conditionalFormatting>
  <conditionalFormatting sqref="L11:L510 N11:N510">
    <cfRule type="expression" dxfId="94" priority="44">
      <formula>IF(L11="",TRUE,FALSE)</formula>
    </cfRule>
    <cfRule type="expression" dxfId="93" priority="43">
      <formula>IF(L11&lt;&gt;"",TRUE,FALSE)</formula>
    </cfRule>
  </conditionalFormatting>
  <conditionalFormatting sqref="P11:P510">
    <cfRule type="expression" dxfId="92" priority="61">
      <formula>IF(D11="",TRUE,FALSE)</formula>
    </cfRule>
    <cfRule type="expression" dxfId="91" priority="62">
      <formula>IF(D11&lt;&gt;"",TRUE,FALSE)</formula>
    </cfRule>
  </conditionalFormatting>
  <conditionalFormatting sqref="P12:P510">
    <cfRule type="expression" dxfId="90" priority="60">
      <formula>IF(D12&lt;&gt;"",TRUE,FALSE)</formula>
    </cfRule>
    <cfRule type="expression" dxfId="89" priority="59">
      <formula>IF(D12="",TRUE,FALSE)</formula>
    </cfRule>
  </conditionalFormatting>
  <conditionalFormatting sqref="AM11:AM510">
    <cfRule type="cellIs" dxfId="88" priority="20" operator="equal">
      <formula>"VALID"</formula>
    </cfRule>
    <cfRule type="cellIs" dxfId="87" priority="19" operator="equal">
      <formula>"FAILED CHECKS"</formula>
    </cfRule>
  </conditionalFormatting>
  <conditionalFormatting sqref="AO11:AO510">
    <cfRule type="expression" dxfId="86" priority="166">
      <formula>IF(D11="",TRUE,FALSE)</formula>
    </cfRule>
    <cfRule type="expression" dxfId="85" priority="167">
      <formula>IF(D11&lt;&gt;"",TRUE,FALSE)</formula>
    </cfRule>
  </conditionalFormatting>
  <conditionalFormatting sqref="AO12:AO510">
    <cfRule type="expression" dxfId="84" priority="131">
      <formula>IF(D12&lt;&gt;"",TRUE,FALSE)</formula>
    </cfRule>
    <cfRule type="expression" dxfId="83" priority="130">
      <formula>IF(D12="",TRUE,FALSE)</formula>
    </cfRule>
  </conditionalFormatting>
  <conditionalFormatting sqref="AO14:AO510">
    <cfRule type="expression" dxfId="82" priority="141">
      <formula>IF(D14&lt;&gt;"",TRUE,FALSE)</formula>
    </cfRule>
    <cfRule type="expression" dxfId="81" priority="140">
      <formula>IF(D14="",TRUE,FALSE)</formula>
    </cfRule>
  </conditionalFormatting>
  <conditionalFormatting sqref="AQ11:AQ510">
    <cfRule type="expression" dxfId="80" priority="165">
      <formula>IF(D11&lt;&gt;"",TRUE,FALSE)</formula>
    </cfRule>
    <cfRule type="expression" dxfId="79" priority="164">
      <formula>IF(D11="",TRUE,FALSE)</formula>
    </cfRule>
  </conditionalFormatting>
  <conditionalFormatting sqref="AQ12:AQ510">
    <cfRule type="expression" dxfId="78" priority="129">
      <formula>IF(D12&lt;&gt;"",TRUE,FALSE)</formula>
    </cfRule>
    <cfRule type="expression" dxfId="77" priority="128">
      <formula>IF(D12="",TRUE,FALSE)</formula>
    </cfRule>
  </conditionalFormatting>
  <conditionalFormatting sqref="AQ14:AQ510">
    <cfRule type="expression" dxfId="76" priority="139">
      <formula>IF(D14&lt;&gt;"",TRUE,FALSE)</formula>
    </cfRule>
    <cfRule type="expression" dxfId="75" priority="138">
      <formula>IF(D14="",TRUE,FALSE)</formula>
    </cfRule>
  </conditionalFormatting>
  <conditionalFormatting sqref="AS11:AS510">
    <cfRule type="expression" dxfId="74" priority="109">
      <formula>IF(D11="",TRUE,FALSE)</formula>
    </cfRule>
    <cfRule type="expression" dxfId="73" priority="110">
      <formula>IF(D11&lt;&gt;"",TRUE,FALSE)</formula>
    </cfRule>
  </conditionalFormatting>
  <conditionalFormatting sqref="AS12:AS510">
    <cfRule type="expression" dxfId="72" priority="103">
      <formula>IF(D12="",TRUE,FALSE)</formula>
    </cfRule>
    <cfRule type="expression" dxfId="71" priority="104">
      <formula>IF(D12&lt;&gt;"",TRUE,FALSE)</formula>
    </cfRule>
  </conditionalFormatting>
  <conditionalFormatting sqref="AS14:AS32">
    <cfRule type="expression" dxfId="70" priority="107">
      <formula>IF(D14="",TRUE,FALSE)</formula>
    </cfRule>
    <cfRule type="expression" dxfId="69" priority="108">
      <formula>IF(D14&lt;&gt;"",TRUE,FALSE)</formula>
    </cfRule>
  </conditionalFormatting>
  <conditionalFormatting sqref="AS46:AS510">
    <cfRule type="expression" dxfId="68" priority="105">
      <formula>IF(D46="",TRUE,FALSE)</formula>
    </cfRule>
    <cfRule type="expression" dxfId="67" priority="106">
      <formula>IF(D46&lt;&gt;"",TRUE,FALSE)</formula>
    </cfRule>
  </conditionalFormatting>
  <conditionalFormatting sqref="AU11:AU510">
    <cfRule type="expression" dxfId="66" priority="144">
      <formula>IF(AW11="",TRUE,FALSE)</formula>
    </cfRule>
    <cfRule type="expression" dxfId="65" priority="145">
      <formula>IF(AW11&lt;&gt;"",TRUE,FALSE)</formula>
    </cfRule>
  </conditionalFormatting>
  <conditionalFormatting sqref="AW11:AW510">
    <cfRule type="expression" dxfId="64" priority="199">
      <formula>IF(AW11="",TRUE,FALSE)</formula>
    </cfRule>
    <cfRule type="expression" dxfId="63" priority="198">
      <formula>IF(AW11&lt;&gt;"",TRUE,FALSE)</formula>
    </cfRule>
  </conditionalFormatting>
  <conditionalFormatting sqref="AW12:AW510">
    <cfRule type="expression" dxfId="62" priority="194">
      <formula>IF(AW12&lt;&gt;"",TRUE,FALSE)</formula>
    </cfRule>
    <cfRule type="expression" dxfId="61" priority="195">
      <formula>IF(AW12="",TRUE,FALSE)</formula>
    </cfRule>
  </conditionalFormatting>
  <conditionalFormatting sqref="AY11:BG510">
    <cfRule type="expression" dxfId="60" priority="51">
      <formula>IF(AY11&lt;&gt;"",TRUE,FALSE)</formula>
    </cfRule>
    <cfRule type="expression" dxfId="59" priority="52">
      <formula>IF(AY11="",TRUE,FALSE)</formula>
    </cfRule>
  </conditionalFormatting>
  <conditionalFormatting sqref="AY12:BG510">
    <cfRule type="expression" dxfId="58" priority="45">
      <formula>IF(AY12&lt;&gt;"",TRUE,FALSE)</formula>
    </cfRule>
    <cfRule type="expression" dxfId="57" priority="46">
      <formula>IF(AY12="",TRUE,FALSE)</formula>
    </cfRule>
  </conditionalFormatting>
  <conditionalFormatting sqref="AY14:BG510">
    <cfRule type="expression" dxfId="56" priority="47">
      <formula>IF(AY14&lt;&gt;"",TRUE,FALSE)</formula>
    </cfRule>
    <cfRule type="expression" dxfId="55" priority="48">
      <formula>IF(AY14="",TRUE,FALSE)</formula>
    </cfRule>
  </conditionalFormatting>
  <conditionalFormatting sqref="BI11:BI510">
    <cfRule type="expression" dxfId="54" priority="296">
      <formula>IF(AW11&lt;&gt;"",TRUE,FALSE)</formula>
    </cfRule>
    <cfRule type="expression" dxfId="53" priority="295">
      <formula>IF(AW11="",TRUE,FALSE)</formula>
    </cfRule>
  </conditionalFormatting>
  <conditionalFormatting sqref="BI12:BI510">
    <cfRule type="expression" dxfId="52" priority="196">
      <formula>IF(AW12="",TRUE,FALSE)</formula>
    </cfRule>
    <cfRule type="expression" dxfId="51" priority="197">
      <formula>IF(AW12&lt;&gt;"",TRUE,FALSE)</formula>
    </cfRule>
  </conditionalFormatting>
  <conditionalFormatting sqref="CD11:CE28 CD11:CD510 CD29:DY510">
    <cfRule type="cellIs" dxfId="50" priority="22" operator="equal">
      <formula>"VALID"</formula>
    </cfRule>
    <cfRule type="cellIs" dxfId="49" priority="21" operator="equal">
      <formula>"FAILED CHECKS"</formula>
    </cfRule>
  </conditionalFormatting>
  <conditionalFormatting sqref="CF12:DY510">
    <cfRule type="cellIs" dxfId="48" priority="17" operator="equal">
      <formula>"FAILED CHECKS"</formula>
    </cfRule>
    <cfRule type="cellIs" dxfId="47" priority="18" operator="equal">
      <formula>"VALID"</formula>
    </cfRule>
  </conditionalFormatting>
  <conditionalFormatting sqref="DY11:DY510">
    <cfRule type="cellIs" dxfId="46" priority="16" operator="equal">
      <formula>"VALID"</formula>
    </cfRule>
    <cfRule type="cellIs" dxfId="45" priority="15" operator="equal">
      <formula>"FAILED CHECKS"</formula>
    </cfRule>
  </conditionalFormatting>
  <conditionalFormatting sqref="EA11:EA510">
    <cfRule type="expression" dxfId="44" priority="227">
      <formula>IF(EA11&lt;&gt;"",TRUE,FALSE)</formula>
    </cfRule>
    <cfRule type="expression" dxfId="43" priority="226">
      <formula>IF(EA11="",TRUE,FALSE)</formula>
    </cfRule>
  </conditionalFormatting>
  <conditionalFormatting sqref="EC11:EC510">
    <cfRule type="expression" dxfId="42" priority="10">
      <formula>IF(EC11&lt;&gt;"",TRUE,FALSE)</formula>
    </cfRule>
    <cfRule type="expression" dxfId="41" priority="9">
      <formula>IF(EC11="",TRUE,FALSE)</formula>
    </cfRule>
  </conditionalFormatting>
  <conditionalFormatting sqref="EC12:EC33">
    <cfRule type="expression" dxfId="40" priority="7">
      <formula>IF(EC12="",TRUE,FALSE)</formula>
    </cfRule>
    <cfRule type="expression" dxfId="39" priority="8">
      <formula>IF(EC12&lt;&gt;"",TRUE,FALSE)</formula>
    </cfRule>
  </conditionalFormatting>
  <conditionalFormatting sqref="EC34:EC510">
    <cfRule type="expression" dxfId="38" priority="224">
      <formula>IF(AW34="",TRUE,FALSE)</formula>
    </cfRule>
    <cfRule type="expression" dxfId="37" priority="225">
      <formula>IF(AW34&lt;&gt;"",TRUE,FALSE)</formula>
    </cfRule>
    <cfRule type="expression" dxfId="36" priority="289">
      <formula>IF(AW34="",TRUE,FALSE)</formula>
    </cfRule>
    <cfRule type="expression" dxfId="35" priority="290">
      <formula>IF(AW34&lt;&gt;"",TRUE,FALSE)</formula>
    </cfRule>
  </conditionalFormatting>
  <conditionalFormatting sqref="EE11:EE510">
    <cfRule type="expression" dxfId="34" priority="2">
      <formula>IF(EE11&lt;&gt;"",TRUE,FALSE)</formula>
    </cfRule>
    <cfRule type="expression" dxfId="33" priority="1">
      <formula>IF(EE11="",TRUE,FALSE)</formula>
    </cfRule>
  </conditionalFormatting>
  <conditionalFormatting sqref="EG11:EG510">
    <cfRule type="expression" dxfId="32" priority="32">
      <formula>IF(EI11&lt;&gt;"",TRUE,FALSE)</formula>
    </cfRule>
    <cfRule type="expression" dxfId="31" priority="31">
      <formula>IF(EI11="",TRUE,FALSE)</formula>
    </cfRule>
  </conditionalFormatting>
  <conditionalFormatting sqref="EI11:EI510">
    <cfRule type="expression" dxfId="30" priority="28">
      <formula>IF(EI11="",TRUE,FALSE)</formula>
    </cfRule>
    <cfRule type="expression" dxfId="29" priority="27">
      <formula>IF(EI11&lt;&gt;"",TRUE,FALSE)</formula>
    </cfRule>
  </conditionalFormatting>
  <conditionalFormatting sqref="EI13:EI510">
    <cfRule type="expression" dxfId="28" priority="34">
      <formula>IF($AR13&lt;&gt;"",TRUE,FALSE)</formula>
    </cfRule>
    <cfRule type="expression" dxfId="27" priority="33">
      <formula>IF($AR13="",TRUE,FALSE)</formula>
    </cfRule>
  </conditionalFormatting>
  <conditionalFormatting sqref="EK11:EK510">
    <cfRule type="expression" dxfId="26" priority="26">
      <formula>IF(EK11="",TRUE,FALSE)</formula>
    </cfRule>
    <cfRule type="expression" dxfId="25" priority="25">
      <formula>IF(EK11&lt;&gt;"",TRUE,FALSE)</formula>
    </cfRule>
  </conditionalFormatting>
  <conditionalFormatting sqref="EK13:EK510">
    <cfRule type="expression" dxfId="24" priority="36">
      <formula>IF($AR13="",TRUE,FALSE)</formula>
    </cfRule>
    <cfRule type="expression" dxfId="23" priority="35">
      <formula>IF($AR13&lt;&gt;"",TRUE,FALSE)</formula>
    </cfRule>
  </conditionalFormatting>
  <conditionalFormatting sqref="EM11:EM510">
    <cfRule type="expression" dxfId="22" priority="23">
      <formula>IF(EM11&lt;&gt;"",TRUE,FALSE)</formula>
    </cfRule>
    <cfRule type="expression" dxfId="21" priority="24">
      <formula>IF(EM11="",TRUE,FALSE)</formula>
    </cfRule>
  </conditionalFormatting>
  <conditionalFormatting sqref="EM13:EM510">
    <cfRule type="expression" dxfId="20" priority="85">
      <formula>IF($AR13&lt;&gt;"",TRUE,FALSE)</formula>
    </cfRule>
    <cfRule type="expression" dxfId="19" priority="86">
      <formula>IF($AR13="",TRUE,FALSE)</formula>
    </cfRule>
  </conditionalFormatting>
  <conditionalFormatting sqref="EU11:EU510">
    <cfRule type="expression" dxfId="18" priority="30">
      <formula>IF($EI11="",TRUE,FALSE)</formula>
    </cfRule>
    <cfRule type="expression" dxfId="17" priority="29">
      <formula>IF($EI11&lt;&gt;"",TRUE,FALSE)</formula>
    </cfRule>
  </conditionalFormatting>
  <dataValidations count="1">
    <dataValidation errorStyle="warning" showInputMessage="1" showErrorMessage="1" errorTitle="Invalid Contents" error="Please only select Allow or Deny_x000a_" sqref="EX17 EX19 EX21" xr:uid="{00000000-0002-0000-0200-000000000000}"/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Z541"/>
  <sheetViews>
    <sheetView zoomScale="85" zoomScaleNormal="85" workbookViewId="0"/>
  </sheetViews>
  <sheetFormatPr defaultRowHeight="15"/>
  <cols>
    <col min="1" max="1" width="26.85546875" style="96" bestFit="1" customWidth="1"/>
    <col min="2" max="2" width="10.7109375" style="27" bestFit="1" customWidth="1"/>
    <col min="3" max="3" width="7.42578125" bestFit="1" customWidth="1"/>
    <col min="4" max="4" width="29.28515625" bestFit="1" customWidth="1"/>
    <col min="5" max="5" width="12.85546875" bestFit="1" customWidth="1"/>
    <col min="6" max="6" width="19.140625" style="45" bestFit="1" customWidth="1"/>
    <col min="7" max="7" width="13.85546875" style="45" bestFit="1" customWidth="1"/>
    <col min="8" max="8" width="39.42578125" style="45" customWidth="1"/>
    <col min="9" max="9" width="8.5703125" style="96" bestFit="1" customWidth="1"/>
    <col min="10" max="10" width="9.7109375" style="96" bestFit="1" customWidth="1"/>
    <col min="11" max="11" width="8.85546875" style="27" bestFit="1" customWidth="1"/>
    <col min="12" max="12" width="14.42578125" bestFit="1" customWidth="1"/>
    <col min="13" max="19" width="5.28515625" style="10" bestFit="1" customWidth="1"/>
    <col min="20" max="20" width="5.28515625" style="10" customWidth="1"/>
    <col min="21" max="24" width="5.28515625" style="10" bestFit="1" customWidth="1"/>
    <col min="25" max="25" width="11.42578125" style="10" bestFit="1" customWidth="1"/>
    <col min="26" max="26" width="11.42578125" bestFit="1" customWidth="1"/>
  </cols>
  <sheetData>
    <row r="1" spans="1:10">
      <c r="A1" s="68" t="s">
        <v>37</v>
      </c>
      <c r="B1" s="207" t="str">
        <f>IF(ISBLANK('Processed IP Rules'!EX11),"",'Processed IP Rules'!EX11)</f>
        <v/>
      </c>
      <c r="C1" s="207"/>
      <c r="D1" s="207"/>
      <c r="E1" s="207"/>
      <c r="F1" s="207"/>
      <c r="G1" s="207"/>
      <c r="H1" s="207"/>
      <c r="I1" s="207"/>
      <c r="J1" s="208"/>
    </row>
    <row r="2" spans="1:10">
      <c r="A2" s="120" t="s">
        <v>38</v>
      </c>
      <c r="B2" s="185" t="str">
        <f>IF(ISBLANK('Processed IP Rules'!EX13),"",'Processed IP Rules'!EX13)</f>
        <v/>
      </c>
      <c r="C2" s="185"/>
      <c r="D2" s="185"/>
      <c r="E2" s="185"/>
      <c r="F2" s="185"/>
      <c r="G2" s="185"/>
      <c r="H2" s="185"/>
      <c r="I2" s="185"/>
      <c r="J2" s="186"/>
    </row>
    <row r="3" spans="1:10">
      <c r="A3" s="120" t="s">
        <v>155</v>
      </c>
      <c r="B3" s="185" t="str">
        <f>IF(ISBLANK('IP Rules'!AA12),"",'IP Rules'!AA12)</f>
        <v/>
      </c>
      <c r="C3" s="185"/>
      <c r="D3" s="185"/>
      <c r="E3" s="185"/>
      <c r="F3" s="185"/>
      <c r="G3" s="185"/>
      <c r="H3" s="185"/>
      <c r="I3" s="185"/>
      <c r="J3" s="186"/>
    </row>
    <row r="4" spans="1:10">
      <c r="A4" s="120" t="s">
        <v>148</v>
      </c>
      <c r="B4" s="185" t="str">
        <f>IF(ISBLANK('IP Rules'!AA14),"",'IP Rules'!AA14)</f>
        <v/>
      </c>
      <c r="C4" s="185"/>
      <c r="D4" s="185"/>
      <c r="E4" s="185"/>
      <c r="F4" s="185"/>
      <c r="G4" s="185"/>
      <c r="H4" s="185"/>
      <c r="I4" s="185"/>
      <c r="J4" s="186"/>
    </row>
    <row r="5" spans="1:10">
      <c r="A5" s="120" t="s">
        <v>146</v>
      </c>
      <c r="B5" s="185" t="str">
        <f>IF(ISBLANK('IP Rules'!AA16),"",'IP Rules'!AA16)</f>
        <v/>
      </c>
      <c r="C5" s="185"/>
      <c r="D5" s="185"/>
      <c r="E5" s="185"/>
      <c r="F5" s="185"/>
      <c r="G5" s="185"/>
      <c r="H5" s="185"/>
      <c r="I5" s="185"/>
      <c r="J5" s="186"/>
    </row>
    <row r="6" spans="1:10">
      <c r="A6" s="120" t="s">
        <v>147</v>
      </c>
      <c r="B6" s="185" t="str">
        <f>IF(ISBLANK('IP Rules'!AA18),"",'IP Rules'!AA18)</f>
        <v/>
      </c>
      <c r="C6" s="185"/>
      <c r="D6" s="185"/>
      <c r="E6" s="185"/>
      <c r="F6" s="185"/>
      <c r="G6" s="185"/>
      <c r="H6" s="185"/>
      <c r="I6" s="185"/>
      <c r="J6" s="186"/>
    </row>
    <row r="7" spans="1:10" ht="51.75" customHeight="1">
      <c r="A7" s="120" t="s">
        <v>10</v>
      </c>
      <c r="B7" s="185" t="str">
        <f>IF(ISBLANK('IP Rules'!AA20),"",'IP Rules'!AA20)</f>
        <v/>
      </c>
      <c r="C7" s="185"/>
      <c r="D7" s="185"/>
      <c r="E7" s="185"/>
      <c r="F7" s="185"/>
      <c r="G7" s="185"/>
      <c r="H7" s="185"/>
      <c r="I7" s="185"/>
      <c r="J7" s="186"/>
    </row>
    <row r="8" spans="1:10" ht="51.75" customHeight="1">
      <c r="A8" s="120" t="s">
        <v>145</v>
      </c>
      <c r="B8" s="185" t="str">
        <f>IF(ISBLANK('IP Rules'!AA28),"",'IP Rules'!AA28)</f>
        <v/>
      </c>
      <c r="C8" s="185"/>
      <c r="D8" s="185"/>
      <c r="E8" s="185"/>
      <c r="F8" s="185"/>
      <c r="G8" s="185"/>
      <c r="H8" s="185"/>
      <c r="I8" s="185"/>
      <c r="J8" s="186"/>
    </row>
    <row r="9" spans="1:10">
      <c r="A9" s="120" t="s">
        <v>149</v>
      </c>
      <c r="B9" s="185" t="str">
        <f>IF(ISBLANK('IP Rules'!AA40),"",'IP Rules'!AA40)</f>
        <v/>
      </c>
      <c r="C9" s="185"/>
      <c r="D9" s="185"/>
      <c r="E9" s="185"/>
      <c r="F9" s="185"/>
      <c r="G9" s="185"/>
      <c r="H9" s="185"/>
      <c r="I9" s="185"/>
      <c r="J9" s="186"/>
    </row>
    <row r="10" spans="1:10">
      <c r="A10" s="120" t="s">
        <v>152</v>
      </c>
      <c r="B10" s="185" t="str">
        <f>IF(ISBLANK('IP Rules'!AA42),"",'IP Rules'!AA42)</f>
        <v/>
      </c>
      <c r="C10" s="185"/>
      <c r="D10" s="185"/>
      <c r="E10" s="185"/>
      <c r="F10" s="185"/>
      <c r="G10" s="185"/>
      <c r="H10" s="185"/>
      <c r="I10" s="185"/>
      <c r="J10" s="186"/>
    </row>
    <row r="11" spans="1:10">
      <c r="A11" s="120" t="s">
        <v>153</v>
      </c>
      <c r="B11" s="185" t="str">
        <f>IF(ISBLANK('IP Rules'!AA44),"",'IP Rules'!AA44)</f>
        <v/>
      </c>
      <c r="C11" s="185"/>
      <c r="D11" s="185"/>
      <c r="E11" s="185"/>
      <c r="F11" s="185"/>
      <c r="G11" s="185"/>
      <c r="H11" s="185"/>
      <c r="I11" s="185"/>
      <c r="J11" s="186"/>
    </row>
    <row r="12" spans="1:10">
      <c r="A12" s="120" t="s">
        <v>151</v>
      </c>
      <c r="B12" s="185" t="str">
        <f>IF(ISBLANK('IP Rules'!AA46),"",'IP Rules'!AA46)</f>
        <v/>
      </c>
      <c r="C12" s="185"/>
      <c r="D12" s="185"/>
      <c r="E12" s="185"/>
      <c r="F12" s="185"/>
      <c r="G12" s="185"/>
      <c r="H12" s="185"/>
      <c r="I12" s="185"/>
      <c r="J12" s="186"/>
    </row>
    <row r="13" spans="1:10">
      <c r="A13" s="120" t="s">
        <v>150</v>
      </c>
      <c r="B13" s="185" t="str">
        <f>IF(ISBLANK('IP Rules'!AA48),"",'IP Rules'!AA48)</f>
        <v/>
      </c>
      <c r="C13" s="185"/>
      <c r="D13" s="185"/>
      <c r="E13" s="185"/>
      <c r="F13" s="185"/>
      <c r="G13" s="185"/>
      <c r="H13" s="185"/>
      <c r="I13" s="185"/>
      <c r="J13" s="186"/>
    </row>
    <row r="14" spans="1:10" ht="51.75" customHeight="1">
      <c r="A14" s="120" t="s">
        <v>154</v>
      </c>
      <c r="B14" s="185" t="str">
        <f>IF(ISBLANK('IP Rules'!AA50),"",'IP Rules'!AA50)</f>
        <v/>
      </c>
      <c r="C14" s="185"/>
      <c r="D14" s="185"/>
      <c r="E14" s="185"/>
      <c r="F14" s="185"/>
      <c r="G14" s="185"/>
      <c r="H14" s="185"/>
      <c r="I14" s="185"/>
      <c r="J14" s="186"/>
    </row>
    <row r="15" spans="1:10">
      <c r="A15" s="120" t="s">
        <v>8</v>
      </c>
      <c r="B15" s="185" t="str">
        <f>IF(ISBLANK('Processed IP Rules'!EX15),"",'Processed IP Rules'!EX15)</f>
        <v>CSM_FW_ACL_</v>
      </c>
      <c r="C15" s="185"/>
      <c r="D15" s="185"/>
      <c r="E15" s="185"/>
      <c r="F15" s="185"/>
      <c r="G15" s="185"/>
      <c r="H15" s="185"/>
      <c r="I15" s="185"/>
      <c r="J15" s="186"/>
    </row>
    <row r="16" spans="1:10">
      <c r="A16" s="120" t="s">
        <v>17</v>
      </c>
      <c r="B16" s="185" t="str">
        <f>IF(ISBLANK('Processed IP Rules'!EX17),"",'Processed IP Rules'!EX17)</f>
        <v/>
      </c>
      <c r="C16" s="185"/>
      <c r="D16" s="185"/>
      <c r="E16" s="185"/>
      <c r="F16" s="185"/>
      <c r="G16" s="185"/>
      <c r="H16" s="185"/>
      <c r="I16" s="185"/>
      <c r="J16" s="186"/>
    </row>
    <row r="17" spans="1:10">
      <c r="A17" s="120" t="s">
        <v>81</v>
      </c>
      <c r="B17" s="185" t="str">
        <f>IF(ISBLANK('Processed IP Rules'!EX19),"",'Processed IP Rules'!EX19)</f>
        <v/>
      </c>
      <c r="C17" s="185"/>
      <c r="D17" s="185"/>
      <c r="E17" s="185"/>
      <c r="F17" s="185"/>
      <c r="G17" s="185"/>
      <c r="H17" s="185"/>
      <c r="I17" s="185"/>
      <c r="J17" s="186"/>
    </row>
    <row r="18" spans="1:10">
      <c r="A18" s="120" t="s">
        <v>82</v>
      </c>
      <c r="B18" s="185" t="str">
        <f>IF(ISBLANK('Processed IP Rules'!EX21),"",'Processed IP Rules'!EX21)</f>
        <v/>
      </c>
      <c r="C18" s="185"/>
      <c r="D18" s="185"/>
      <c r="E18" s="185"/>
      <c r="F18" s="185"/>
      <c r="G18" s="185"/>
      <c r="H18" s="185"/>
      <c r="I18" s="185"/>
      <c r="J18" s="186"/>
    </row>
    <row r="19" spans="1:10">
      <c r="A19" s="120"/>
      <c r="B19" s="185"/>
      <c r="C19" s="185"/>
      <c r="D19" s="185"/>
      <c r="E19" s="185"/>
      <c r="F19" s="185"/>
      <c r="G19" s="185"/>
      <c r="H19" s="185"/>
      <c r="I19" s="185"/>
      <c r="J19" s="186"/>
    </row>
    <row r="20" spans="1:10">
      <c r="A20" s="120"/>
      <c r="B20" s="185"/>
      <c r="C20" s="185"/>
      <c r="D20" s="185"/>
      <c r="E20" s="185"/>
      <c r="F20" s="185"/>
      <c r="G20" s="185"/>
      <c r="H20" s="185"/>
      <c r="I20" s="185"/>
      <c r="J20" s="186"/>
    </row>
    <row r="21" spans="1:10">
      <c r="A21" s="120"/>
      <c r="B21" s="185"/>
      <c r="C21" s="185"/>
      <c r="D21" s="185"/>
      <c r="E21" s="185"/>
      <c r="F21" s="185"/>
      <c r="G21" s="185"/>
      <c r="H21" s="185"/>
      <c r="I21" s="185"/>
      <c r="J21" s="186"/>
    </row>
    <row r="22" spans="1:10">
      <c r="A22" s="120"/>
      <c r="B22" s="185"/>
      <c r="C22" s="185"/>
      <c r="D22" s="185"/>
      <c r="E22" s="185"/>
      <c r="F22" s="185"/>
      <c r="G22" s="185"/>
      <c r="H22" s="185"/>
      <c r="I22" s="185"/>
      <c r="J22" s="186"/>
    </row>
    <row r="23" spans="1:10">
      <c r="A23" s="120"/>
      <c r="B23" s="185"/>
      <c r="C23" s="185"/>
      <c r="D23" s="185"/>
      <c r="E23" s="185"/>
      <c r="F23" s="185"/>
      <c r="G23" s="185"/>
      <c r="H23" s="185"/>
      <c r="I23" s="185"/>
      <c r="J23" s="186"/>
    </row>
    <row r="24" spans="1:10">
      <c r="A24" s="120"/>
      <c r="B24" s="185"/>
      <c r="C24" s="185"/>
      <c r="D24" s="185"/>
      <c r="E24" s="185"/>
      <c r="F24" s="185"/>
      <c r="G24" s="185"/>
      <c r="H24" s="185"/>
      <c r="I24" s="185"/>
      <c r="J24" s="186"/>
    </row>
    <row r="25" spans="1:10">
      <c r="A25" s="120"/>
      <c r="B25" s="185"/>
      <c r="C25" s="185"/>
      <c r="D25" s="185"/>
      <c r="E25" s="185"/>
      <c r="F25" s="185"/>
      <c r="G25" s="185"/>
      <c r="H25" s="185"/>
      <c r="I25" s="185"/>
      <c r="J25" s="186"/>
    </row>
    <row r="26" spans="1:10">
      <c r="A26" s="120"/>
      <c r="B26" s="185"/>
      <c r="C26" s="185"/>
      <c r="D26" s="185"/>
      <c r="E26" s="185"/>
      <c r="F26" s="185"/>
      <c r="G26" s="185"/>
      <c r="H26" s="185"/>
      <c r="I26" s="185"/>
      <c r="J26" s="186"/>
    </row>
    <row r="27" spans="1:10">
      <c r="A27" s="120"/>
      <c r="B27" s="185"/>
      <c r="C27" s="185"/>
      <c r="D27" s="185"/>
      <c r="E27" s="185"/>
      <c r="F27" s="185"/>
      <c r="G27" s="185"/>
      <c r="H27" s="185"/>
      <c r="I27" s="185"/>
      <c r="J27" s="186"/>
    </row>
    <row r="28" spans="1:10">
      <c r="A28" s="120"/>
      <c r="B28" s="185"/>
      <c r="C28" s="185"/>
      <c r="D28" s="185"/>
      <c r="E28" s="185"/>
      <c r="F28" s="185"/>
      <c r="G28" s="185"/>
      <c r="H28" s="185"/>
      <c r="I28" s="185"/>
      <c r="J28" s="186"/>
    </row>
    <row r="29" spans="1:10">
      <c r="A29" s="120"/>
      <c r="B29" s="185"/>
      <c r="C29" s="185"/>
      <c r="D29" s="185"/>
      <c r="E29" s="185"/>
      <c r="F29" s="185"/>
      <c r="G29" s="185"/>
      <c r="H29" s="185"/>
      <c r="I29" s="185"/>
      <c r="J29" s="186"/>
    </row>
    <row r="30" spans="1:10">
      <c r="A30" s="120"/>
      <c r="B30" s="185"/>
      <c r="C30" s="185"/>
      <c r="D30" s="185"/>
      <c r="E30" s="185"/>
      <c r="F30" s="185"/>
      <c r="G30" s="185"/>
      <c r="H30" s="185"/>
      <c r="I30" s="185"/>
      <c r="J30" s="186"/>
    </row>
    <row r="31" spans="1:10">
      <c r="A31" s="120"/>
      <c r="B31" s="185"/>
      <c r="C31" s="185"/>
      <c r="D31" s="185"/>
      <c r="E31" s="185"/>
      <c r="F31" s="185"/>
      <c r="G31" s="185"/>
      <c r="H31" s="185"/>
      <c r="I31" s="185"/>
      <c r="J31" s="186"/>
    </row>
    <row r="32" spans="1:10">
      <c r="A32" s="120"/>
      <c r="B32" s="185"/>
      <c r="C32" s="185"/>
      <c r="D32" s="185"/>
      <c r="E32" s="185"/>
      <c r="F32" s="185"/>
      <c r="G32" s="185"/>
      <c r="H32" s="185"/>
      <c r="I32" s="185"/>
      <c r="J32" s="186"/>
    </row>
    <row r="33" spans="1:26" ht="15.75" thickBot="1">
      <c r="A33" s="120"/>
      <c r="B33" s="185"/>
      <c r="C33" s="185"/>
      <c r="D33" s="185"/>
      <c r="E33" s="185"/>
      <c r="F33" s="185"/>
      <c r="G33" s="185"/>
      <c r="H33" s="185"/>
      <c r="I33" s="185"/>
      <c r="J33" s="186"/>
    </row>
    <row r="34" spans="1:26" ht="15.75" thickBot="1">
      <c r="A34" s="120"/>
      <c r="B34" s="185"/>
      <c r="C34" s="185"/>
      <c r="D34" s="185"/>
      <c r="E34" s="185"/>
      <c r="F34" s="185"/>
      <c r="G34" s="185"/>
      <c r="H34" s="185"/>
      <c r="I34" s="185"/>
      <c r="J34" s="186"/>
      <c r="M34" s="198" t="s">
        <v>73</v>
      </c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200"/>
      <c r="Y34" s="90"/>
    </row>
    <row r="35" spans="1:26" ht="15" customHeight="1">
      <c r="A35" s="120"/>
      <c r="B35" s="185"/>
      <c r="C35" s="185"/>
      <c r="D35" s="185"/>
      <c r="E35" s="185"/>
      <c r="F35" s="185"/>
      <c r="G35" s="185"/>
      <c r="H35" s="185"/>
      <c r="I35" s="185"/>
      <c r="J35" s="186"/>
      <c r="M35" s="201" t="s">
        <v>72</v>
      </c>
      <c r="N35" s="204" t="s">
        <v>61</v>
      </c>
      <c r="O35" s="190" t="s">
        <v>1</v>
      </c>
      <c r="P35" s="190" t="s">
        <v>40</v>
      </c>
      <c r="Q35" s="190" t="s">
        <v>41</v>
      </c>
      <c r="R35" s="190" t="s">
        <v>42</v>
      </c>
      <c r="S35" s="190" t="s">
        <v>43</v>
      </c>
      <c r="T35" s="190" t="s">
        <v>139</v>
      </c>
      <c r="U35" s="190" t="s">
        <v>44</v>
      </c>
      <c r="V35" s="190" t="s">
        <v>45</v>
      </c>
      <c r="W35" s="190" t="s">
        <v>46</v>
      </c>
      <c r="X35" s="193" t="s">
        <v>60</v>
      </c>
      <c r="Y35" s="187" t="s">
        <v>74</v>
      </c>
    </row>
    <row r="36" spans="1:26">
      <c r="A36" s="120"/>
      <c r="B36" s="185"/>
      <c r="C36" s="185"/>
      <c r="D36" s="185"/>
      <c r="E36" s="185"/>
      <c r="F36" s="185"/>
      <c r="G36" s="185"/>
      <c r="H36" s="185"/>
      <c r="I36" s="185"/>
      <c r="J36" s="186"/>
      <c r="M36" s="202"/>
      <c r="N36" s="205"/>
      <c r="O36" s="191"/>
      <c r="P36" s="191"/>
      <c r="Q36" s="191"/>
      <c r="R36" s="191"/>
      <c r="S36" s="191"/>
      <c r="T36" s="191"/>
      <c r="U36" s="191"/>
      <c r="V36" s="191"/>
      <c r="W36" s="191"/>
      <c r="X36" s="194"/>
      <c r="Y36" s="188"/>
    </row>
    <row r="37" spans="1:26">
      <c r="A37" s="120"/>
      <c r="B37" s="185"/>
      <c r="C37" s="185"/>
      <c r="D37" s="185"/>
      <c r="E37" s="185"/>
      <c r="F37" s="185"/>
      <c r="G37" s="185"/>
      <c r="H37" s="185"/>
      <c r="I37" s="185"/>
      <c r="J37" s="186"/>
      <c r="M37" s="202"/>
      <c r="N37" s="205"/>
      <c r="O37" s="191"/>
      <c r="P37" s="191"/>
      <c r="Q37" s="191"/>
      <c r="R37" s="191"/>
      <c r="S37" s="191"/>
      <c r="T37" s="191"/>
      <c r="U37" s="191"/>
      <c r="V37" s="191"/>
      <c r="W37" s="191"/>
      <c r="X37" s="194"/>
      <c r="Y37" s="188"/>
    </row>
    <row r="38" spans="1:26">
      <c r="A38" s="120"/>
      <c r="B38" s="185"/>
      <c r="C38" s="185"/>
      <c r="D38" s="185"/>
      <c r="E38" s="185"/>
      <c r="F38" s="185"/>
      <c r="G38" s="185"/>
      <c r="H38" s="185"/>
      <c r="I38" s="185"/>
      <c r="J38" s="186"/>
      <c r="M38" s="202"/>
      <c r="N38" s="205"/>
      <c r="O38" s="191"/>
      <c r="P38" s="191"/>
      <c r="Q38" s="191"/>
      <c r="R38" s="191"/>
      <c r="S38" s="191"/>
      <c r="T38" s="191"/>
      <c r="U38" s="191"/>
      <c r="V38" s="191"/>
      <c r="W38" s="191"/>
      <c r="X38" s="194"/>
      <c r="Y38" s="188"/>
    </row>
    <row r="39" spans="1:26">
      <c r="A39" s="120" t="s">
        <v>202</v>
      </c>
      <c r="B39" s="185">
        <f>COUNTIF(Y42:Y541,"Proceed")</f>
        <v>0</v>
      </c>
      <c r="C39" s="185"/>
      <c r="D39" s="185"/>
      <c r="E39" s="185"/>
      <c r="F39" s="185"/>
      <c r="G39" s="185"/>
      <c r="H39" s="185"/>
      <c r="I39" s="185"/>
      <c r="J39" s="186"/>
      <c r="M39" s="202"/>
      <c r="N39" s="205"/>
      <c r="O39" s="191"/>
      <c r="P39" s="191"/>
      <c r="Q39" s="191"/>
      <c r="R39" s="191"/>
      <c r="S39" s="191"/>
      <c r="T39" s="191"/>
      <c r="U39" s="191"/>
      <c r="V39" s="191"/>
      <c r="W39" s="191"/>
      <c r="X39" s="194"/>
      <c r="Y39" s="188"/>
    </row>
    <row r="40" spans="1:26" ht="15.75" thickBot="1">
      <c r="A40" s="69" t="s">
        <v>203</v>
      </c>
      <c r="B40" s="196">
        <f>COUNTIF(Y42:Y541,"Proceed")+COUNTIF(Y42:Y541,"Halt")</f>
        <v>0</v>
      </c>
      <c r="C40" s="196"/>
      <c r="D40" s="196"/>
      <c r="E40" s="196"/>
      <c r="F40" s="196"/>
      <c r="G40" s="196"/>
      <c r="H40" s="196"/>
      <c r="I40" s="196"/>
      <c r="J40" s="197"/>
      <c r="M40" s="202"/>
      <c r="N40" s="205"/>
      <c r="O40" s="191"/>
      <c r="P40" s="191"/>
      <c r="Q40" s="191"/>
      <c r="R40" s="191"/>
      <c r="S40" s="191"/>
      <c r="T40" s="191"/>
      <c r="U40" s="191"/>
      <c r="V40" s="191"/>
      <c r="W40" s="191"/>
      <c r="X40" s="194"/>
      <c r="Y40" s="188"/>
    </row>
    <row r="41" spans="1:26" ht="15.75" customHeight="1" thickBot="1">
      <c r="A41" s="137" t="s">
        <v>39</v>
      </c>
      <c r="B41" s="27" t="s">
        <v>61</v>
      </c>
      <c r="C41" s="67" t="s">
        <v>1</v>
      </c>
      <c r="D41" s="49" t="s">
        <v>40</v>
      </c>
      <c r="E41" s="50" t="s">
        <v>41</v>
      </c>
      <c r="F41" s="49" t="s">
        <v>42</v>
      </c>
      <c r="G41" s="50" t="s">
        <v>43</v>
      </c>
      <c r="H41" s="118" t="s">
        <v>139</v>
      </c>
      <c r="I41" s="93" t="s">
        <v>44</v>
      </c>
      <c r="J41" s="94" t="s">
        <v>45</v>
      </c>
      <c r="K41" s="94" t="s">
        <v>46</v>
      </c>
      <c r="L41" s="51" t="s">
        <v>60</v>
      </c>
      <c r="M41" s="203"/>
      <c r="N41" s="206"/>
      <c r="O41" s="192"/>
      <c r="P41" s="192"/>
      <c r="Q41" s="192"/>
      <c r="R41" s="192"/>
      <c r="S41" s="192"/>
      <c r="T41" s="192"/>
      <c r="U41" s="192"/>
      <c r="V41" s="192"/>
      <c r="W41" s="192"/>
      <c r="X41" s="195"/>
      <c r="Y41" s="189"/>
    </row>
    <row r="42" spans="1:26">
      <c r="A42" s="138">
        <v>1</v>
      </c>
      <c r="B42" s="72" t="str">
        <f>IF('IP Rules'!D11="","",'IP Rules'!D11)</f>
        <v/>
      </c>
      <c r="C42" s="72" t="str">
        <f>IF('IP Rules'!F11="","",'IP Rules'!F11)</f>
        <v/>
      </c>
      <c r="D42" s="74" t="str">
        <f>'Processed IP Rules'!AO11</f>
        <v/>
      </c>
      <c r="E42" s="76" t="str">
        <f>'Processed IP Rules'!AQ11</f>
        <v/>
      </c>
      <c r="F42" s="74" t="str">
        <f>'Processed IP Rules'!EA11</f>
        <v/>
      </c>
      <c r="G42" s="76" t="str">
        <f>'Processed IP Rules'!EC11</f>
        <v/>
      </c>
      <c r="H42" s="75" t="str">
        <f>'Processed IP Rules'!EE11</f>
        <v/>
      </c>
      <c r="I42" s="74" t="str">
        <f>'Processed IP Rules'!EI11</f>
        <v/>
      </c>
      <c r="J42" s="75" t="str">
        <f>'Processed IP Rules'!EK11</f>
        <v/>
      </c>
      <c r="K42" s="95" t="str">
        <f>'Processed IP Rules'!EM11</f>
        <v/>
      </c>
      <c r="L42" s="76" t="str">
        <f>'Processed IP Rules'!EU11</f>
        <v/>
      </c>
      <c r="M42" s="86">
        <f t="shared" ref="M42:M105" si="0">LEN(TRIM(B42&amp;D42&amp;E42&amp;F42&amp;G42&amp;I42&amp;J42&amp;L42))</f>
        <v>0</v>
      </c>
      <c r="N42" s="87">
        <f t="shared" ref="N42:T42" si="1">LEN(TRIM(B42))</f>
        <v>0</v>
      </c>
      <c r="O42" s="87">
        <f t="shared" si="1"/>
        <v>0</v>
      </c>
      <c r="P42" s="87">
        <f t="shared" si="1"/>
        <v>0</v>
      </c>
      <c r="Q42" s="87">
        <f t="shared" si="1"/>
        <v>0</v>
      </c>
      <c r="R42" s="87">
        <f t="shared" si="1"/>
        <v>0</v>
      </c>
      <c r="S42" s="87">
        <f t="shared" si="1"/>
        <v>0</v>
      </c>
      <c r="T42" s="87">
        <f t="shared" si="1"/>
        <v>0</v>
      </c>
      <c r="U42" s="87">
        <f t="shared" ref="U42:X42" si="2">LEN(TRIM(I42))</f>
        <v>0</v>
      </c>
      <c r="V42" s="87">
        <f t="shared" si="2"/>
        <v>0</v>
      </c>
      <c r="W42" s="87">
        <f t="shared" si="2"/>
        <v>0</v>
      </c>
      <c r="X42" s="88">
        <f t="shared" si="2"/>
        <v>0</v>
      </c>
      <c r="Y42" s="146" t="str">
        <f>IF(AND(D42="All_IPs",OR(N42=0,O42=0,R42+S42+T42=0,U42=0,V42=0,X42=0)),"Halt",IF(AND(D42="GRP_ALL_CNSP_SUBNETS",OR(N42=0,O42=0,R42+S42+T42=0,U42=0,V42=0,X42=0)),"Halt",IF(SUM(M42:X42)=0,"-",IF(AND(D42&lt;&gt;"All_IPs",D42&lt;&gt;"GRP_ALL_CNSP_SUBNETS",OR(N42=0,O42=0,P42=0,Q42=0,R42+S42+T42=0,U42=0,V42=0,X42=0,'Processed IP Rules'!ET11="BAD")),"Halt","Proceed"))))</f>
        <v>-</v>
      </c>
      <c r="Z42" s="145"/>
    </row>
    <row r="43" spans="1:26">
      <c r="A43" s="138">
        <v>2</v>
      </c>
      <c r="B43" s="73" t="str">
        <f>IF('IP Rules'!D12="","",'IP Rules'!D12)</f>
        <v/>
      </c>
      <c r="C43" s="73" t="str">
        <f>IF('IP Rules'!F12="","",'IP Rules'!F12)</f>
        <v/>
      </c>
      <c r="D43" s="77" t="str">
        <f>'Processed IP Rules'!AO12</f>
        <v/>
      </c>
      <c r="E43" s="78" t="str">
        <f>'Processed IP Rules'!AQ12</f>
        <v/>
      </c>
      <c r="F43" s="77" t="str">
        <f>'Processed IP Rules'!EA12</f>
        <v/>
      </c>
      <c r="G43" s="78" t="str">
        <f>'Processed IP Rules'!EC12</f>
        <v/>
      </c>
      <c r="H43" s="27" t="str">
        <f>'Processed IP Rules'!EE12</f>
        <v/>
      </c>
      <c r="I43" s="77" t="str">
        <f>'Processed IP Rules'!EI12</f>
        <v/>
      </c>
      <c r="J43" s="27" t="str">
        <f>'Processed IP Rules'!EK12</f>
        <v/>
      </c>
      <c r="K43" s="96" t="str">
        <f>'Processed IP Rules'!EM12</f>
        <v/>
      </c>
      <c r="L43" s="78" t="str">
        <f>'Processed IP Rules'!EU12</f>
        <v/>
      </c>
      <c r="M43" s="89">
        <f t="shared" si="0"/>
        <v>0</v>
      </c>
      <c r="N43" s="10">
        <f t="shared" ref="N43:N106" si="3">LEN(TRIM(B43))</f>
        <v>0</v>
      </c>
      <c r="O43" s="10">
        <f t="shared" ref="O43:O106" si="4">LEN(TRIM(C43))</f>
        <v>0</v>
      </c>
      <c r="P43" s="10">
        <f t="shared" ref="P43:P106" si="5">LEN(TRIM(D43))</f>
        <v>0</v>
      </c>
      <c r="Q43" s="10">
        <f t="shared" ref="Q43:Q106" si="6">LEN(TRIM(E43))</f>
        <v>0</v>
      </c>
      <c r="R43" s="10">
        <f t="shared" ref="R43:R106" si="7">LEN(TRIM(F43))</f>
        <v>0</v>
      </c>
      <c r="S43" s="10">
        <f t="shared" ref="S43:S106" si="8">LEN(TRIM(G43))</f>
        <v>0</v>
      </c>
      <c r="T43" s="10">
        <f t="shared" ref="T43:T106" si="9">LEN(TRIM(H43))</f>
        <v>0</v>
      </c>
      <c r="U43" s="10">
        <f t="shared" ref="U43:U106" si="10">LEN(TRIM(I43))</f>
        <v>0</v>
      </c>
      <c r="V43" s="10">
        <f t="shared" ref="V43:V106" si="11">LEN(TRIM(J43))</f>
        <v>0</v>
      </c>
      <c r="W43" s="10">
        <f t="shared" ref="W43:W106" si="12">LEN(TRIM(K43))</f>
        <v>0</v>
      </c>
      <c r="X43" s="66">
        <f t="shared" ref="X43:X106" si="13">LEN(TRIM(L43))</f>
        <v>0</v>
      </c>
      <c r="Y43" s="100" t="str">
        <f>IF(AND(D43="All_IPs",OR(N43=0,O43=0,R43+S43+T43=0,U43=0,V43=0,X43=0)),"Halt",IF(AND(D43="GRP_ALL_CNSP_SUBNETS",OR(N43=0,O43=0,R43+S43+T43=0,U43=0,V43=0,X43=0)),"Halt",IF(SUM(M43:X43)=0,"-",IF(AND(D43&lt;&gt;"All_IPs",D43&lt;&gt;"GRP_ALL_CNSP_SUBNETS",OR(N43=0,O43=0,P43=0,Q43=0,R43+S43+T43=0,U43=0,V43=0,X43=0,'Processed IP Rules'!ET12="BAD")),"Halt","Proceed"))))</f>
        <v>-</v>
      </c>
      <c r="Z43" s="145"/>
    </row>
    <row r="44" spans="1:26">
      <c r="A44" s="138">
        <v>3</v>
      </c>
      <c r="B44" s="73" t="str">
        <f>IF('IP Rules'!D13="","",'IP Rules'!D13)</f>
        <v/>
      </c>
      <c r="C44" s="73" t="str">
        <f>IF('IP Rules'!F13="","",'IP Rules'!F13)</f>
        <v/>
      </c>
      <c r="D44" s="77" t="str">
        <f>'Processed IP Rules'!AO13</f>
        <v/>
      </c>
      <c r="E44" s="78" t="str">
        <f>'Processed IP Rules'!AQ13</f>
        <v/>
      </c>
      <c r="F44" s="77" t="str">
        <f>'Processed IP Rules'!EA13</f>
        <v/>
      </c>
      <c r="G44" s="78" t="str">
        <f>'Processed IP Rules'!EC13</f>
        <v/>
      </c>
      <c r="H44" s="27" t="str">
        <f>'Processed IP Rules'!EE13</f>
        <v/>
      </c>
      <c r="I44" s="77" t="str">
        <f>'Processed IP Rules'!EI13</f>
        <v/>
      </c>
      <c r="J44" s="27" t="str">
        <f>'Processed IP Rules'!EK13</f>
        <v/>
      </c>
      <c r="K44" s="96" t="str">
        <f>'Processed IP Rules'!EM13</f>
        <v/>
      </c>
      <c r="L44" s="78" t="str">
        <f>'Processed IP Rules'!EU13</f>
        <v/>
      </c>
      <c r="M44" s="89">
        <f t="shared" si="0"/>
        <v>0</v>
      </c>
      <c r="N44" s="10">
        <f t="shared" si="3"/>
        <v>0</v>
      </c>
      <c r="O44" s="10">
        <f t="shared" si="4"/>
        <v>0</v>
      </c>
      <c r="P44" s="10">
        <f t="shared" si="5"/>
        <v>0</v>
      </c>
      <c r="Q44" s="10">
        <f t="shared" si="6"/>
        <v>0</v>
      </c>
      <c r="R44" s="10">
        <f t="shared" si="7"/>
        <v>0</v>
      </c>
      <c r="S44" s="10">
        <f t="shared" si="8"/>
        <v>0</v>
      </c>
      <c r="T44" s="10">
        <f t="shared" si="9"/>
        <v>0</v>
      </c>
      <c r="U44" s="10">
        <f t="shared" si="10"/>
        <v>0</v>
      </c>
      <c r="V44" s="10">
        <f t="shared" si="11"/>
        <v>0</v>
      </c>
      <c r="W44" s="10">
        <f t="shared" si="12"/>
        <v>0</v>
      </c>
      <c r="X44" s="66">
        <f t="shared" si="13"/>
        <v>0</v>
      </c>
      <c r="Y44" s="100" t="str">
        <f>IF(AND(D44="All_IPs",OR(N44=0,O44=0,R44+S44+T44=0,U44=0,V44=0,X44=0)),"Halt",IF(AND(D44="GRP_ALL_CNSP_SUBNETS",OR(N44=0,O44=0,R44+S44+T44=0,U44=0,V44=0,X44=0)),"Halt",IF(SUM(M44:X44)=0,"-",IF(AND(D44&lt;&gt;"All_IPs",D44&lt;&gt;"GRP_ALL_CNSP_SUBNETS",OR(N44=0,O44=0,P44=0,Q44=0,R44+S44+T44=0,U44=0,V44=0,X44=0,'Processed IP Rules'!ET13="BAD")),"Halt","Proceed"))))</f>
        <v>-</v>
      </c>
      <c r="Z44" s="145"/>
    </row>
    <row r="45" spans="1:26">
      <c r="A45" s="138">
        <v>4</v>
      </c>
      <c r="B45" s="73" t="str">
        <f>IF('IP Rules'!D14="","",'IP Rules'!D14)</f>
        <v/>
      </c>
      <c r="C45" s="73" t="str">
        <f>IF('IP Rules'!F14="","",'IP Rules'!F14)</f>
        <v/>
      </c>
      <c r="D45" s="77" t="str">
        <f>'Processed IP Rules'!AO14</f>
        <v/>
      </c>
      <c r="E45" s="78" t="str">
        <f>'Processed IP Rules'!AQ14</f>
        <v/>
      </c>
      <c r="F45" s="77" t="str">
        <f>'Processed IP Rules'!EA14</f>
        <v/>
      </c>
      <c r="G45" s="78" t="str">
        <f>'Processed IP Rules'!EC14</f>
        <v/>
      </c>
      <c r="H45" s="27" t="str">
        <f>'Processed IP Rules'!EE14</f>
        <v/>
      </c>
      <c r="I45" s="77" t="str">
        <f>'Processed IP Rules'!EI14</f>
        <v/>
      </c>
      <c r="J45" s="27" t="str">
        <f>'Processed IP Rules'!EK14</f>
        <v/>
      </c>
      <c r="K45" s="96" t="str">
        <f>'Processed IP Rules'!EM14</f>
        <v/>
      </c>
      <c r="L45" s="78" t="str">
        <f>'Processed IP Rules'!EU14</f>
        <v/>
      </c>
      <c r="M45" s="89">
        <f t="shared" si="0"/>
        <v>0</v>
      </c>
      <c r="N45" s="10">
        <f t="shared" si="3"/>
        <v>0</v>
      </c>
      <c r="O45" s="10">
        <f t="shared" si="4"/>
        <v>0</v>
      </c>
      <c r="P45" s="10">
        <f t="shared" si="5"/>
        <v>0</v>
      </c>
      <c r="Q45" s="10">
        <f t="shared" si="6"/>
        <v>0</v>
      </c>
      <c r="R45" s="10">
        <f t="shared" si="7"/>
        <v>0</v>
      </c>
      <c r="S45" s="10">
        <f t="shared" si="8"/>
        <v>0</v>
      </c>
      <c r="T45" s="10">
        <f t="shared" si="9"/>
        <v>0</v>
      </c>
      <c r="U45" s="10">
        <f t="shared" si="10"/>
        <v>0</v>
      </c>
      <c r="V45" s="10">
        <f t="shared" si="11"/>
        <v>0</v>
      </c>
      <c r="W45" s="10">
        <f t="shared" si="12"/>
        <v>0</v>
      </c>
      <c r="X45" s="66">
        <f t="shared" si="13"/>
        <v>0</v>
      </c>
      <c r="Y45" s="100" t="str">
        <f>IF(AND(D45="All_IPs",OR(N45=0,O45=0,R45+S45+T45=0,U45=0,V45=0,X45=0)),"Halt",IF(AND(D45="GRP_ALL_CNSP_SUBNETS",OR(N45=0,O45=0,R45+S45+T45=0,U45=0,V45=0,X45=0)),"Halt",IF(SUM(M45:X45)=0,"-",IF(AND(D45&lt;&gt;"All_IPs",D45&lt;&gt;"GRP_ALL_CNSP_SUBNETS",OR(N45=0,O45=0,P45=0,Q45=0,R45+S45+T45=0,U45=0,V45=0,X45=0,'Processed IP Rules'!ET14="BAD")),"Halt","Proceed"))))</f>
        <v>-</v>
      </c>
      <c r="Z45" s="145"/>
    </row>
    <row r="46" spans="1:26">
      <c r="A46" s="138">
        <v>5</v>
      </c>
      <c r="B46" s="73" t="str">
        <f>IF('IP Rules'!D15="","",'IP Rules'!D15)</f>
        <v/>
      </c>
      <c r="C46" s="73" t="str">
        <f>IF('IP Rules'!F15="","",'IP Rules'!F15)</f>
        <v/>
      </c>
      <c r="D46" s="77" t="str">
        <f>'Processed IP Rules'!AO15</f>
        <v/>
      </c>
      <c r="E46" s="78" t="str">
        <f>'Processed IP Rules'!AQ15</f>
        <v/>
      </c>
      <c r="F46" s="77" t="str">
        <f>'Processed IP Rules'!EA15</f>
        <v/>
      </c>
      <c r="G46" s="78" t="str">
        <f>'Processed IP Rules'!EC15</f>
        <v/>
      </c>
      <c r="H46" s="27" t="str">
        <f>'Processed IP Rules'!EE15</f>
        <v/>
      </c>
      <c r="I46" s="77" t="str">
        <f>'Processed IP Rules'!EI15</f>
        <v/>
      </c>
      <c r="J46" s="27" t="str">
        <f>'Processed IP Rules'!EK15</f>
        <v/>
      </c>
      <c r="K46" s="96" t="str">
        <f>'Processed IP Rules'!EM15</f>
        <v/>
      </c>
      <c r="L46" s="78" t="str">
        <f>'Processed IP Rules'!EU15</f>
        <v/>
      </c>
      <c r="M46" s="89">
        <f t="shared" si="0"/>
        <v>0</v>
      </c>
      <c r="N46" s="10">
        <f t="shared" si="3"/>
        <v>0</v>
      </c>
      <c r="O46" s="10">
        <f t="shared" si="4"/>
        <v>0</v>
      </c>
      <c r="P46" s="10">
        <f t="shared" si="5"/>
        <v>0</v>
      </c>
      <c r="Q46" s="10">
        <f t="shared" si="6"/>
        <v>0</v>
      </c>
      <c r="R46" s="10">
        <f t="shared" si="7"/>
        <v>0</v>
      </c>
      <c r="S46" s="10">
        <f t="shared" si="8"/>
        <v>0</v>
      </c>
      <c r="T46" s="10">
        <f t="shared" si="9"/>
        <v>0</v>
      </c>
      <c r="U46" s="10">
        <f t="shared" si="10"/>
        <v>0</v>
      </c>
      <c r="V46" s="10">
        <f t="shared" si="11"/>
        <v>0</v>
      </c>
      <c r="W46" s="10">
        <f t="shared" si="12"/>
        <v>0</v>
      </c>
      <c r="X46" s="66">
        <f t="shared" si="13"/>
        <v>0</v>
      </c>
      <c r="Y46" s="100" t="str">
        <f>IF(AND(D46="All_IPs",OR(N46=0,O46=0,R46+S46+T46=0,U46=0,V46=0,X46=0)),"Halt",IF(AND(D46="GRP_ALL_CNSP_SUBNETS",OR(N46=0,O46=0,R46+S46+T46=0,U46=0,V46=0,X46=0)),"Halt",IF(SUM(M46:X46)=0,"-",IF(AND(D46&lt;&gt;"All_IPs",D46&lt;&gt;"GRP_ALL_CNSP_SUBNETS",OR(N46=0,O46=0,P46=0,Q46=0,R46+S46+T46=0,U46=0,V46=0,X46=0,'Processed IP Rules'!ET15="BAD")),"Halt","Proceed"))))</f>
        <v>-</v>
      </c>
      <c r="Z46" s="145"/>
    </row>
    <row r="47" spans="1:26">
      <c r="A47" s="138">
        <v>6</v>
      </c>
      <c r="B47" s="73" t="str">
        <f>IF('IP Rules'!D16="","",'IP Rules'!D16)</f>
        <v/>
      </c>
      <c r="C47" s="73" t="str">
        <f>IF('IP Rules'!F16="","",'IP Rules'!F16)</f>
        <v/>
      </c>
      <c r="D47" s="77" t="str">
        <f>'Processed IP Rules'!AO16</f>
        <v/>
      </c>
      <c r="E47" s="78" t="str">
        <f>'Processed IP Rules'!AQ16</f>
        <v/>
      </c>
      <c r="F47" s="77" t="str">
        <f>'Processed IP Rules'!EA16</f>
        <v/>
      </c>
      <c r="G47" s="78" t="str">
        <f>'Processed IP Rules'!EC16</f>
        <v/>
      </c>
      <c r="H47" s="27" t="str">
        <f>'Processed IP Rules'!EE16</f>
        <v/>
      </c>
      <c r="I47" s="77" t="str">
        <f>'Processed IP Rules'!EI16</f>
        <v/>
      </c>
      <c r="J47" s="27" t="str">
        <f>'Processed IP Rules'!EK16</f>
        <v/>
      </c>
      <c r="K47" s="96" t="str">
        <f>'Processed IP Rules'!EM16</f>
        <v/>
      </c>
      <c r="L47" s="78" t="str">
        <f>'Processed IP Rules'!EU16</f>
        <v/>
      </c>
      <c r="M47" s="89">
        <f t="shared" si="0"/>
        <v>0</v>
      </c>
      <c r="N47" s="10">
        <f t="shared" si="3"/>
        <v>0</v>
      </c>
      <c r="O47" s="10">
        <f t="shared" si="4"/>
        <v>0</v>
      </c>
      <c r="P47" s="10">
        <f t="shared" si="5"/>
        <v>0</v>
      </c>
      <c r="Q47" s="10">
        <f t="shared" si="6"/>
        <v>0</v>
      </c>
      <c r="R47" s="10">
        <f t="shared" si="7"/>
        <v>0</v>
      </c>
      <c r="S47" s="10">
        <f t="shared" si="8"/>
        <v>0</v>
      </c>
      <c r="T47" s="10">
        <f t="shared" si="9"/>
        <v>0</v>
      </c>
      <c r="U47" s="10">
        <f t="shared" si="10"/>
        <v>0</v>
      </c>
      <c r="V47" s="10">
        <f t="shared" si="11"/>
        <v>0</v>
      </c>
      <c r="W47" s="10">
        <f t="shared" si="12"/>
        <v>0</v>
      </c>
      <c r="X47" s="66">
        <f t="shared" si="13"/>
        <v>0</v>
      </c>
      <c r="Y47" s="100" t="str">
        <f>IF(AND(D47="All_IPs",OR(N47=0,O47=0,R47+S47+T47=0,U47=0,V47=0,X47=0)),"Halt",IF(AND(D47="GRP_ALL_CNSP_SUBNETS",OR(N47=0,O47=0,R47+S47+T47=0,U47=0,V47=0,X47=0)),"Halt",IF(SUM(M47:X47)=0,"-",IF(AND(D47&lt;&gt;"All_IPs",D47&lt;&gt;"GRP_ALL_CNSP_SUBNETS",OR(N47=0,O47=0,P47=0,Q47=0,R47+S47+T47=0,U47=0,V47=0,X47=0,'Processed IP Rules'!ET16="BAD")),"Halt","Proceed"))))</f>
        <v>-</v>
      </c>
      <c r="Z47" s="145"/>
    </row>
    <row r="48" spans="1:26">
      <c r="A48" s="138">
        <v>7</v>
      </c>
      <c r="B48" s="73" t="str">
        <f>IF('IP Rules'!D17="","",'IP Rules'!D17)</f>
        <v/>
      </c>
      <c r="C48" s="73" t="str">
        <f>IF('IP Rules'!F17="","",'IP Rules'!F17)</f>
        <v/>
      </c>
      <c r="D48" s="77" t="str">
        <f>'Processed IP Rules'!AO17</f>
        <v/>
      </c>
      <c r="E48" s="78" t="str">
        <f>'Processed IP Rules'!AQ17</f>
        <v/>
      </c>
      <c r="F48" s="77" t="str">
        <f>'Processed IP Rules'!EA17</f>
        <v/>
      </c>
      <c r="G48" s="78" t="str">
        <f>'Processed IP Rules'!EC17</f>
        <v/>
      </c>
      <c r="H48" s="27" t="str">
        <f>'Processed IP Rules'!EE17</f>
        <v/>
      </c>
      <c r="I48" s="77" t="str">
        <f>'Processed IP Rules'!EI17</f>
        <v/>
      </c>
      <c r="J48" s="27" t="str">
        <f>'Processed IP Rules'!EK17</f>
        <v/>
      </c>
      <c r="K48" s="96" t="str">
        <f>'Processed IP Rules'!EM17</f>
        <v/>
      </c>
      <c r="L48" s="78" t="str">
        <f>'Processed IP Rules'!EU17</f>
        <v/>
      </c>
      <c r="M48" s="89">
        <f t="shared" si="0"/>
        <v>0</v>
      </c>
      <c r="N48" s="10">
        <f t="shared" si="3"/>
        <v>0</v>
      </c>
      <c r="O48" s="10">
        <f t="shared" si="4"/>
        <v>0</v>
      </c>
      <c r="P48" s="10">
        <f t="shared" si="5"/>
        <v>0</v>
      </c>
      <c r="Q48" s="10">
        <f t="shared" si="6"/>
        <v>0</v>
      </c>
      <c r="R48" s="10">
        <f t="shared" si="7"/>
        <v>0</v>
      </c>
      <c r="S48" s="10">
        <f t="shared" si="8"/>
        <v>0</v>
      </c>
      <c r="T48" s="10">
        <f t="shared" si="9"/>
        <v>0</v>
      </c>
      <c r="U48" s="10">
        <f t="shared" si="10"/>
        <v>0</v>
      </c>
      <c r="V48" s="10">
        <f t="shared" si="11"/>
        <v>0</v>
      </c>
      <c r="W48" s="10">
        <f t="shared" si="12"/>
        <v>0</v>
      </c>
      <c r="X48" s="66">
        <f t="shared" si="13"/>
        <v>0</v>
      </c>
      <c r="Y48" s="100" t="str">
        <f>IF(AND(D48="All_IPs",OR(N48=0,O48=0,R48+S48+T48=0,U48=0,V48=0,X48=0)),"Halt",IF(AND(D48="GRP_ALL_CNSP_SUBNETS",OR(N48=0,O48=0,R48+S48+T48=0,U48=0,V48=0,X48=0)),"Halt",IF(SUM(M48:X48)=0,"-",IF(AND(D48&lt;&gt;"All_IPs",D48&lt;&gt;"GRP_ALL_CNSP_SUBNETS",OR(N48=0,O48=0,P48=0,Q48=0,R48+S48+T48=0,U48=0,V48=0,X48=0,'Processed IP Rules'!ET17="BAD")),"Halt","Proceed"))))</f>
        <v>-</v>
      </c>
      <c r="Z48" s="145"/>
    </row>
    <row r="49" spans="1:26">
      <c r="A49" s="138">
        <v>8</v>
      </c>
      <c r="B49" s="73" t="str">
        <f>IF('IP Rules'!D18="","",'IP Rules'!D18)</f>
        <v/>
      </c>
      <c r="C49" s="73" t="str">
        <f>IF('IP Rules'!F18="","",'IP Rules'!F18)</f>
        <v/>
      </c>
      <c r="D49" s="77" t="str">
        <f>'Processed IP Rules'!AO18</f>
        <v/>
      </c>
      <c r="E49" s="78" t="str">
        <f>'Processed IP Rules'!AQ18</f>
        <v/>
      </c>
      <c r="F49" s="77" t="str">
        <f>'Processed IP Rules'!EA18</f>
        <v/>
      </c>
      <c r="G49" s="78" t="str">
        <f>'Processed IP Rules'!EC18</f>
        <v/>
      </c>
      <c r="H49" s="27" t="str">
        <f>'Processed IP Rules'!EE18</f>
        <v/>
      </c>
      <c r="I49" s="77" t="str">
        <f>'Processed IP Rules'!EI18</f>
        <v/>
      </c>
      <c r="J49" s="27" t="str">
        <f>'Processed IP Rules'!EK18</f>
        <v/>
      </c>
      <c r="K49" s="96" t="str">
        <f>'Processed IP Rules'!EM18</f>
        <v/>
      </c>
      <c r="L49" s="78" t="str">
        <f>'Processed IP Rules'!EU18</f>
        <v/>
      </c>
      <c r="M49" s="89">
        <f t="shared" si="0"/>
        <v>0</v>
      </c>
      <c r="N49" s="10">
        <f t="shared" si="3"/>
        <v>0</v>
      </c>
      <c r="O49" s="10">
        <f t="shared" si="4"/>
        <v>0</v>
      </c>
      <c r="P49" s="10">
        <f t="shared" si="5"/>
        <v>0</v>
      </c>
      <c r="Q49" s="10">
        <f t="shared" si="6"/>
        <v>0</v>
      </c>
      <c r="R49" s="10">
        <f t="shared" si="7"/>
        <v>0</v>
      </c>
      <c r="S49" s="10">
        <f t="shared" si="8"/>
        <v>0</v>
      </c>
      <c r="T49" s="10">
        <f t="shared" si="9"/>
        <v>0</v>
      </c>
      <c r="U49" s="10">
        <f t="shared" si="10"/>
        <v>0</v>
      </c>
      <c r="V49" s="10">
        <f t="shared" si="11"/>
        <v>0</v>
      </c>
      <c r="W49" s="10">
        <f t="shared" si="12"/>
        <v>0</v>
      </c>
      <c r="X49" s="66">
        <f t="shared" si="13"/>
        <v>0</v>
      </c>
      <c r="Y49" s="100" t="str">
        <f>IF(AND(D49="All_IPs",OR(N49=0,O49=0,R49+S49+T49=0,U49=0,V49=0,X49=0)),"Halt",IF(AND(D49="GRP_ALL_CNSP_SUBNETS",OR(N49=0,O49=0,R49+S49+T49=0,U49=0,V49=0,X49=0)),"Halt",IF(SUM(M49:X49)=0,"-",IF(AND(D49&lt;&gt;"All_IPs",D49&lt;&gt;"GRP_ALL_CNSP_SUBNETS",OR(N49=0,O49=0,P49=0,Q49=0,R49+S49+T49=0,U49=0,V49=0,X49=0,'Processed IP Rules'!ET18="BAD")),"Halt","Proceed"))))</f>
        <v>-</v>
      </c>
      <c r="Z49" s="145"/>
    </row>
    <row r="50" spans="1:26">
      <c r="A50" s="138">
        <v>9</v>
      </c>
      <c r="B50" s="73" t="str">
        <f>IF('IP Rules'!D19="","",'IP Rules'!D19)</f>
        <v/>
      </c>
      <c r="C50" s="73" t="str">
        <f>IF('IP Rules'!F19="","",'IP Rules'!F19)</f>
        <v/>
      </c>
      <c r="D50" s="77" t="str">
        <f>'Processed IP Rules'!AO19</f>
        <v/>
      </c>
      <c r="E50" s="78" t="str">
        <f>'Processed IP Rules'!AQ19</f>
        <v/>
      </c>
      <c r="F50" s="77" t="str">
        <f>'Processed IP Rules'!EA19</f>
        <v/>
      </c>
      <c r="G50" s="78" t="str">
        <f>'Processed IP Rules'!EC19</f>
        <v/>
      </c>
      <c r="H50" s="27" t="str">
        <f>'Processed IP Rules'!EE19</f>
        <v/>
      </c>
      <c r="I50" s="77" t="str">
        <f>'Processed IP Rules'!EI19</f>
        <v/>
      </c>
      <c r="J50" s="27" t="str">
        <f>'Processed IP Rules'!EK19</f>
        <v/>
      </c>
      <c r="K50" s="96" t="str">
        <f>'Processed IP Rules'!EM19</f>
        <v/>
      </c>
      <c r="L50" s="78" t="str">
        <f>'Processed IP Rules'!EU19</f>
        <v/>
      </c>
      <c r="M50" s="89">
        <f t="shared" si="0"/>
        <v>0</v>
      </c>
      <c r="N50" s="10">
        <f t="shared" si="3"/>
        <v>0</v>
      </c>
      <c r="O50" s="10">
        <f t="shared" si="4"/>
        <v>0</v>
      </c>
      <c r="P50" s="10">
        <f t="shared" si="5"/>
        <v>0</v>
      </c>
      <c r="Q50" s="10">
        <f t="shared" si="6"/>
        <v>0</v>
      </c>
      <c r="R50" s="10">
        <f t="shared" si="7"/>
        <v>0</v>
      </c>
      <c r="S50" s="10">
        <f t="shared" si="8"/>
        <v>0</v>
      </c>
      <c r="T50" s="10">
        <f t="shared" si="9"/>
        <v>0</v>
      </c>
      <c r="U50" s="10">
        <f t="shared" si="10"/>
        <v>0</v>
      </c>
      <c r="V50" s="10">
        <f t="shared" si="11"/>
        <v>0</v>
      </c>
      <c r="W50" s="10">
        <f t="shared" si="12"/>
        <v>0</v>
      </c>
      <c r="X50" s="66">
        <f t="shared" si="13"/>
        <v>0</v>
      </c>
      <c r="Y50" s="100" t="str">
        <f>IF(AND(D50="All_IPs",OR(N50=0,O50=0,R50+S50+T50=0,U50=0,V50=0,X50=0)),"Halt",IF(AND(D50="GRP_ALL_CNSP_SUBNETS",OR(N50=0,O50=0,R50+S50+T50=0,U50=0,V50=0,X50=0)),"Halt",IF(SUM(M50:X50)=0,"-",IF(AND(D50&lt;&gt;"All_IPs",D50&lt;&gt;"GRP_ALL_CNSP_SUBNETS",OR(N50=0,O50=0,P50=0,Q50=0,R50+S50+T50=0,U50=0,V50=0,X50=0,'Processed IP Rules'!ET19="BAD")),"Halt","Proceed"))))</f>
        <v>-</v>
      </c>
      <c r="Z50" s="145"/>
    </row>
    <row r="51" spans="1:26">
      <c r="A51" s="138">
        <v>10</v>
      </c>
      <c r="B51" s="73" t="str">
        <f>IF('IP Rules'!D20="","",'IP Rules'!D20)</f>
        <v/>
      </c>
      <c r="C51" s="73" t="str">
        <f>IF('IP Rules'!F20="","",'IP Rules'!F20)</f>
        <v/>
      </c>
      <c r="D51" s="77" t="str">
        <f>'Processed IP Rules'!AO20</f>
        <v/>
      </c>
      <c r="E51" s="78" t="str">
        <f>'Processed IP Rules'!AQ20</f>
        <v/>
      </c>
      <c r="F51" s="77" t="str">
        <f>'Processed IP Rules'!EA20</f>
        <v/>
      </c>
      <c r="G51" s="78" t="str">
        <f>'Processed IP Rules'!EC20</f>
        <v/>
      </c>
      <c r="H51" s="27" t="str">
        <f>'Processed IP Rules'!EE20</f>
        <v/>
      </c>
      <c r="I51" s="77" t="str">
        <f>'Processed IP Rules'!EI20</f>
        <v/>
      </c>
      <c r="J51" s="27" t="str">
        <f>'Processed IP Rules'!EK20</f>
        <v/>
      </c>
      <c r="K51" s="96" t="str">
        <f>'Processed IP Rules'!EM20</f>
        <v/>
      </c>
      <c r="L51" s="78" t="str">
        <f>'Processed IP Rules'!EU20</f>
        <v/>
      </c>
      <c r="M51" s="89">
        <f t="shared" si="0"/>
        <v>0</v>
      </c>
      <c r="N51" s="10">
        <f t="shared" si="3"/>
        <v>0</v>
      </c>
      <c r="O51" s="10">
        <f t="shared" si="4"/>
        <v>0</v>
      </c>
      <c r="P51" s="10">
        <f t="shared" si="5"/>
        <v>0</v>
      </c>
      <c r="Q51" s="10">
        <f t="shared" si="6"/>
        <v>0</v>
      </c>
      <c r="R51" s="10">
        <f t="shared" si="7"/>
        <v>0</v>
      </c>
      <c r="S51" s="10">
        <f t="shared" si="8"/>
        <v>0</v>
      </c>
      <c r="T51" s="10">
        <f t="shared" si="9"/>
        <v>0</v>
      </c>
      <c r="U51" s="10">
        <f t="shared" si="10"/>
        <v>0</v>
      </c>
      <c r="V51" s="10">
        <f t="shared" si="11"/>
        <v>0</v>
      </c>
      <c r="W51" s="10">
        <f t="shared" si="12"/>
        <v>0</v>
      </c>
      <c r="X51" s="66">
        <f t="shared" si="13"/>
        <v>0</v>
      </c>
      <c r="Y51" s="100" t="str">
        <f>IF(AND(D51="All_IPs",OR(N51=0,O51=0,R51+S51+T51=0,U51=0,V51=0,X51=0)),"Halt",IF(AND(D51="GRP_ALL_CNSP_SUBNETS",OR(N51=0,O51=0,R51+S51+T51=0,U51=0,V51=0,X51=0)),"Halt",IF(SUM(M51:X51)=0,"-",IF(AND(D51&lt;&gt;"All_IPs",D51&lt;&gt;"GRP_ALL_CNSP_SUBNETS",OR(N51=0,O51=0,P51=0,Q51=0,R51+S51+T51=0,U51=0,V51=0,X51=0,'Processed IP Rules'!ET20="BAD")),"Halt","Proceed"))))</f>
        <v>-</v>
      </c>
      <c r="Z51" s="145"/>
    </row>
    <row r="52" spans="1:26">
      <c r="A52" s="138">
        <v>11</v>
      </c>
      <c r="B52" s="73" t="str">
        <f>IF('IP Rules'!D21="","",'IP Rules'!D21)</f>
        <v/>
      </c>
      <c r="C52" s="73" t="str">
        <f>IF('IP Rules'!F21="","",'IP Rules'!F21)</f>
        <v/>
      </c>
      <c r="D52" s="77" t="str">
        <f>'Processed IP Rules'!AO21</f>
        <v/>
      </c>
      <c r="E52" s="78" t="str">
        <f>'Processed IP Rules'!AQ21</f>
        <v/>
      </c>
      <c r="F52" s="77" t="str">
        <f>'Processed IP Rules'!EA21</f>
        <v/>
      </c>
      <c r="G52" s="78" t="str">
        <f>'Processed IP Rules'!EC21</f>
        <v/>
      </c>
      <c r="H52" s="27" t="str">
        <f>'Processed IP Rules'!EE21</f>
        <v/>
      </c>
      <c r="I52" s="77" t="str">
        <f>'Processed IP Rules'!EI21</f>
        <v/>
      </c>
      <c r="J52" s="27" t="str">
        <f>'Processed IP Rules'!EK21</f>
        <v/>
      </c>
      <c r="K52" s="96" t="str">
        <f>'Processed IP Rules'!EM21</f>
        <v/>
      </c>
      <c r="L52" s="78" t="str">
        <f>'Processed IP Rules'!EU21</f>
        <v/>
      </c>
      <c r="M52" s="89">
        <f t="shared" si="0"/>
        <v>0</v>
      </c>
      <c r="N52" s="10">
        <f t="shared" si="3"/>
        <v>0</v>
      </c>
      <c r="O52" s="10">
        <f t="shared" si="4"/>
        <v>0</v>
      </c>
      <c r="P52" s="10">
        <f t="shared" si="5"/>
        <v>0</v>
      </c>
      <c r="Q52" s="10">
        <f t="shared" si="6"/>
        <v>0</v>
      </c>
      <c r="R52" s="10">
        <f t="shared" si="7"/>
        <v>0</v>
      </c>
      <c r="S52" s="10">
        <f t="shared" si="8"/>
        <v>0</v>
      </c>
      <c r="T52" s="10">
        <f t="shared" si="9"/>
        <v>0</v>
      </c>
      <c r="U52" s="10">
        <f t="shared" si="10"/>
        <v>0</v>
      </c>
      <c r="V52" s="10">
        <f t="shared" si="11"/>
        <v>0</v>
      </c>
      <c r="W52" s="10">
        <f t="shared" si="12"/>
        <v>0</v>
      </c>
      <c r="X52" s="66">
        <f t="shared" si="13"/>
        <v>0</v>
      </c>
      <c r="Y52" s="100" t="str">
        <f>IF(AND(D52="All_IPs",OR(N52=0,O52=0,R52+S52+T52=0,U52=0,V52=0,X52=0)),"Halt",IF(AND(D52="GRP_ALL_CNSP_SUBNETS",OR(N52=0,O52=0,R52+S52+T52=0,U52=0,V52=0,X52=0)),"Halt",IF(SUM(M52:X52)=0,"-",IF(AND(D52&lt;&gt;"All_IPs",D52&lt;&gt;"GRP_ALL_CNSP_SUBNETS",OR(N52=0,O52=0,P52=0,Q52=0,R52+S52+T52=0,U52=0,V52=0,X52=0,'Processed IP Rules'!ET21="BAD")),"Halt","Proceed"))))</f>
        <v>-</v>
      </c>
      <c r="Z52" s="145"/>
    </row>
    <row r="53" spans="1:26">
      <c r="A53" s="138">
        <v>12</v>
      </c>
      <c r="B53" s="73" t="str">
        <f>IF('IP Rules'!D22="","",'IP Rules'!D22)</f>
        <v/>
      </c>
      <c r="C53" s="73" t="str">
        <f>IF('IP Rules'!F22="","",'IP Rules'!F22)</f>
        <v/>
      </c>
      <c r="D53" s="77" t="str">
        <f>'Processed IP Rules'!AO22</f>
        <v/>
      </c>
      <c r="E53" s="78" t="str">
        <f>'Processed IP Rules'!AQ22</f>
        <v/>
      </c>
      <c r="F53" s="77" t="str">
        <f>'Processed IP Rules'!EA22</f>
        <v/>
      </c>
      <c r="G53" s="78" t="str">
        <f>'Processed IP Rules'!EC22</f>
        <v/>
      </c>
      <c r="H53" s="27" t="str">
        <f>'Processed IP Rules'!EE22</f>
        <v/>
      </c>
      <c r="I53" s="77" t="str">
        <f>'Processed IP Rules'!EI22</f>
        <v/>
      </c>
      <c r="J53" s="27" t="str">
        <f>'Processed IP Rules'!EK22</f>
        <v/>
      </c>
      <c r="K53" s="96" t="str">
        <f>'Processed IP Rules'!EM22</f>
        <v/>
      </c>
      <c r="L53" s="78" t="str">
        <f>'Processed IP Rules'!EU22</f>
        <v/>
      </c>
      <c r="M53" s="89">
        <f t="shared" si="0"/>
        <v>0</v>
      </c>
      <c r="N53" s="10">
        <f t="shared" si="3"/>
        <v>0</v>
      </c>
      <c r="O53" s="10">
        <f t="shared" si="4"/>
        <v>0</v>
      </c>
      <c r="P53" s="10">
        <f t="shared" si="5"/>
        <v>0</v>
      </c>
      <c r="Q53" s="10">
        <f t="shared" si="6"/>
        <v>0</v>
      </c>
      <c r="R53" s="10">
        <f t="shared" si="7"/>
        <v>0</v>
      </c>
      <c r="S53" s="10">
        <f t="shared" si="8"/>
        <v>0</v>
      </c>
      <c r="T53" s="10">
        <f t="shared" si="9"/>
        <v>0</v>
      </c>
      <c r="U53" s="10">
        <f t="shared" si="10"/>
        <v>0</v>
      </c>
      <c r="V53" s="10">
        <f t="shared" si="11"/>
        <v>0</v>
      </c>
      <c r="W53" s="10">
        <f t="shared" si="12"/>
        <v>0</v>
      </c>
      <c r="X53" s="66">
        <f t="shared" si="13"/>
        <v>0</v>
      </c>
      <c r="Y53" s="100" t="str">
        <f>IF(AND(D53="All_IPs",OR(N53=0,O53=0,R53+S53+T53=0,U53=0,V53=0,X53=0)),"Halt",IF(AND(D53="GRP_ALL_CNSP_SUBNETS",OR(N53=0,O53=0,R53+S53+T53=0,U53=0,V53=0,X53=0)),"Halt",IF(SUM(M53:X53)=0,"-",IF(AND(D53&lt;&gt;"All_IPs",D53&lt;&gt;"GRP_ALL_CNSP_SUBNETS",OR(N53=0,O53=0,P53=0,Q53=0,R53+S53+T53=0,U53=0,V53=0,X53=0,'Processed IP Rules'!ET22="BAD")),"Halt","Proceed"))))</f>
        <v>-</v>
      </c>
      <c r="Z53" s="145"/>
    </row>
    <row r="54" spans="1:26">
      <c r="A54" s="138">
        <v>13</v>
      </c>
      <c r="B54" s="73" t="str">
        <f>IF('IP Rules'!D23="","",'IP Rules'!D23)</f>
        <v/>
      </c>
      <c r="C54" s="73" t="str">
        <f>IF('IP Rules'!F23="","",'IP Rules'!F23)</f>
        <v/>
      </c>
      <c r="D54" s="77" t="str">
        <f>'Processed IP Rules'!AO23</f>
        <v/>
      </c>
      <c r="E54" s="78" t="str">
        <f>'Processed IP Rules'!AQ23</f>
        <v/>
      </c>
      <c r="F54" s="77" t="str">
        <f>'Processed IP Rules'!EA23</f>
        <v/>
      </c>
      <c r="G54" s="78" t="str">
        <f>'Processed IP Rules'!EC23</f>
        <v/>
      </c>
      <c r="H54" s="27" t="str">
        <f>'Processed IP Rules'!EE23</f>
        <v/>
      </c>
      <c r="I54" s="77" t="str">
        <f>'Processed IP Rules'!EI23</f>
        <v/>
      </c>
      <c r="J54" s="27" t="str">
        <f>'Processed IP Rules'!EK23</f>
        <v/>
      </c>
      <c r="K54" s="96" t="str">
        <f>'Processed IP Rules'!EM23</f>
        <v/>
      </c>
      <c r="L54" s="78" t="str">
        <f>'Processed IP Rules'!EU23</f>
        <v/>
      </c>
      <c r="M54" s="89">
        <f t="shared" si="0"/>
        <v>0</v>
      </c>
      <c r="N54" s="10">
        <f t="shared" si="3"/>
        <v>0</v>
      </c>
      <c r="O54" s="10">
        <f t="shared" si="4"/>
        <v>0</v>
      </c>
      <c r="P54" s="10">
        <f t="shared" si="5"/>
        <v>0</v>
      </c>
      <c r="Q54" s="10">
        <f t="shared" si="6"/>
        <v>0</v>
      </c>
      <c r="R54" s="10">
        <f t="shared" si="7"/>
        <v>0</v>
      </c>
      <c r="S54" s="10">
        <f t="shared" si="8"/>
        <v>0</v>
      </c>
      <c r="T54" s="10">
        <f t="shared" si="9"/>
        <v>0</v>
      </c>
      <c r="U54" s="10">
        <f t="shared" si="10"/>
        <v>0</v>
      </c>
      <c r="V54" s="10">
        <f t="shared" si="11"/>
        <v>0</v>
      </c>
      <c r="W54" s="10">
        <f t="shared" si="12"/>
        <v>0</v>
      </c>
      <c r="X54" s="66">
        <f t="shared" si="13"/>
        <v>0</v>
      </c>
      <c r="Y54" s="100" t="str">
        <f>IF(AND(D54="All_IPs",OR(N54=0,O54=0,R54+S54+T54=0,U54=0,V54=0,X54=0)),"Halt",IF(AND(D54="GRP_ALL_CNSP_SUBNETS",OR(N54=0,O54=0,R54+S54+T54=0,U54=0,V54=0,X54=0)),"Halt",IF(SUM(M54:X54)=0,"-",IF(AND(D54&lt;&gt;"All_IPs",D54&lt;&gt;"GRP_ALL_CNSP_SUBNETS",OR(N54=0,O54=0,P54=0,Q54=0,R54+S54+T54=0,U54=0,V54=0,X54=0,'Processed IP Rules'!ET23="BAD")),"Halt","Proceed"))))</f>
        <v>-</v>
      </c>
      <c r="Z54" s="145"/>
    </row>
    <row r="55" spans="1:26">
      <c r="A55" s="138">
        <v>14</v>
      </c>
      <c r="B55" s="73" t="str">
        <f>IF('IP Rules'!D24="","",'IP Rules'!D24)</f>
        <v/>
      </c>
      <c r="C55" s="73" t="str">
        <f>IF('IP Rules'!F24="","",'IP Rules'!F24)</f>
        <v/>
      </c>
      <c r="D55" s="77" t="str">
        <f>'Processed IP Rules'!AO24</f>
        <v/>
      </c>
      <c r="E55" s="78" t="str">
        <f>'Processed IP Rules'!AQ24</f>
        <v/>
      </c>
      <c r="F55" s="77" t="str">
        <f>'Processed IP Rules'!EA24</f>
        <v/>
      </c>
      <c r="G55" s="78" t="str">
        <f>'Processed IP Rules'!EC24</f>
        <v/>
      </c>
      <c r="H55" s="27" t="str">
        <f>'Processed IP Rules'!EE24</f>
        <v/>
      </c>
      <c r="I55" s="77" t="str">
        <f>'Processed IP Rules'!EI24</f>
        <v/>
      </c>
      <c r="J55" s="27" t="str">
        <f>'Processed IP Rules'!EK24</f>
        <v/>
      </c>
      <c r="K55" s="96" t="str">
        <f>'Processed IP Rules'!EM24</f>
        <v/>
      </c>
      <c r="L55" s="78" t="str">
        <f>'Processed IP Rules'!EU24</f>
        <v/>
      </c>
      <c r="M55" s="89">
        <f t="shared" si="0"/>
        <v>0</v>
      </c>
      <c r="N55" s="10">
        <f t="shared" si="3"/>
        <v>0</v>
      </c>
      <c r="O55" s="10">
        <f t="shared" si="4"/>
        <v>0</v>
      </c>
      <c r="P55" s="10">
        <f t="shared" si="5"/>
        <v>0</v>
      </c>
      <c r="Q55" s="10">
        <f t="shared" si="6"/>
        <v>0</v>
      </c>
      <c r="R55" s="10">
        <f t="shared" si="7"/>
        <v>0</v>
      </c>
      <c r="S55" s="10">
        <f t="shared" si="8"/>
        <v>0</v>
      </c>
      <c r="T55" s="10">
        <f t="shared" si="9"/>
        <v>0</v>
      </c>
      <c r="U55" s="10">
        <f t="shared" si="10"/>
        <v>0</v>
      </c>
      <c r="V55" s="10">
        <f t="shared" si="11"/>
        <v>0</v>
      </c>
      <c r="W55" s="10">
        <f t="shared" si="12"/>
        <v>0</v>
      </c>
      <c r="X55" s="66">
        <f t="shared" si="13"/>
        <v>0</v>
      </c>
      <c r="Y55" s="100" t="str">
        <f>IF(AND(D55="All_IPs",OR(N55=0,O55=0,R55+S55+T55=0,U55=0,V55=0,X55=0)),"Halt",IF(AND(D55="GRP_ALL_CNSP_SUBNETS",OR(N55=0,O55=0,R55+S55+T55=0,U55=0,V55=0,X55=0)),"Halt",IF(SUM(M55:X55)=0,"-",IF(AND(D55&lt;&gt;"All_IPs",D55&lt;&gt;"GRP_ALL_CNSP_SUBNETS",OR(N55=0,O55=0,P55=0,Q55=0,R55+S55+T55=0,U55=0,V55=0,X55=0,'Processed IP Rules'!ET24="BAD")),"Halt","Proceed"))))</f>
        <v>-</v>
      </c>
      <c r="Z55" s="145"/>
    </row>
    <row r="56" spans="1:26">
      <c r="A56" s="138">
        <v>15</v>
      </c>
      <c r="B56" s="73" t="str">
        <f>IF('IP Rules'!D25="","",'IP Rules'!D25)</f>
        <v/>
      </c>
      <c r="C56" s="73" t="str">
        <f>IF('IP Rules'!F25="","",'IP Rules'!F25)</f>
        <v/>
      </c>
      <c r="D56" s="77" t="str">
        <f>'Processed IP Rules'!AO25</f>
        <v/>
      </c>
      <c r="E56" s="78" t="str">
        <f>'Processed IP Rules'!AQ25</f>
        <v/>
      </c>
      <c r="F56" s="77" t="str">
        <f>'Processed IP Rules'!EA25</f>
        <v/>
      </c>
      <c r="G56" s="78" t="str">
        <f>'Processed IP Rules'!EC25</f>
        <v/>
      </c>
      <c r="H56" s="27" t="str">
        <f>'Processed IP Rules'!EE25</f>
        <v/>
      </c>
      <c r="I56" s="77" t="str">
        <f>'Processed IP Rules'!EI25</f>
        <v/>
      </c>
      <c r="J56" s="27" t="str">
        <f>'Processed IP Rules'!EK25</f>
        <v/>
      </c>
      <c r="K56" s="96" t="str">
        <f>'Processed IP Rules'!EM25</f>
        <v/>
      </c>
      <c r="L56" s="78" t="str">
        <f>'Processed IP Rules'!EU25</f>
        <v/>
      </c>
      <c r="M56" s="89">
        <f t="shared" si="0"/>
        <v>0</v>
      </c>
      <c r="N56" s="10">
        <f t="shared" si="3"/>
        <v>0</v>
      </c>
      <c r="O56" s="10">
        <f t="shared" si="4"/>
        <v>0</v>
      </c>
      <c r="P56" s="10">
        <f t="shared" si="5"/>
        <v>0</v>
      </c>
      <c r="Q56" s="10">
        <f t="shared" si="6"/>
        <v>0</v>
      </c>
      <c r="R56" s="10">
        <f t="shared" si="7"/>
        <v>0</v>
      </c>
      <c r="S56" s="10">
        <f t="shared" si="8"/>
        <v>0</v>
      </c>
      <c r="T56" s="10">
        <f t="shared" si="9"/>
        <v>0</v>
      </c>
      <c r="U56" s="10">
        <f t="shared" si="10"/>
        <v>0</v>
      </c>
      <c r="V56" s="10">
        <f t="shared" si="11"/>
        <v>0</v>
      </c>
      <c r="W56" s="10">
        <f t="shared" si="12"/>
        <v>0</v>
      </c>
      <c r="X56" s="66">
        <f t="shared" si="13"/>
        <v>0</v>
      </c>
      <c r="Y56" s="100" t="str">
        <f>IF(AND(D56="All_IPs",OR(N56=0,O56=0,R56+S56+T56=0,U56=0,V56=0,X56=0)),"Halt",IF(AND(D56="GRP_ALL_CNSP_SUBNETS",OR(N56=0,O56=0,R56+S56+T56=0,U56=0,V56=0,X56=0)),"Halt",IF(SUM(M56:X56)=0,"-",IF(AND(D56&lt;&gt;"All_IPs",D56&lt;&gt;"GRP_ALL_CNSP_SUBNETS",OR(N56=0,O56=0,P56=0,Q56=0,R56+S56+T56=0,U56=0,V56=0,X56=0,'Processed IP Rules'!ET25="BAD")),"Halt","Proceed"))))</f>
        <v>-</v>
      </c>
      <c r="Z56" s="145"/>
    </row>
    <row r="57" spans="1:26">
      <c r="A57" s="138">
        <v>16</v>
      </c>
      <c r="B57" s="73" t="str">
        <f>IF('IP Rules'!D26="","",'IP Rules'!D26)</f>
        <v/>
      </c>
      <c r="C57" s="73" t="str">
        <f>IF('IP Rules'!F26="","",'IP Rules'!F26)</f>
        <v/>
      </c>
      <c r="D57" s="77" t="str">
        <f>'Processed IP Rules'!AO26</f>
        <v/>
      </c>
      <c r="E57" s="78" t="str">
        <f>'Processed IP Rules'!AQ26</f>
        <v/>
      </c>
      <c r="F57" s="77" t="str">
        <f>'Processed IP Rules'!EA26</f>
        <v/>
      </c>
      <c r="G57" s="78" t="str">
        <f>'Processed IP Rules'!EC26</f>
        <v/>
      </c>
      <c r="H57" s="27" t="str">
        <f>'Processed IP Rules'!EE26</f>
        <v/>
      </c>
      <c r="I57" s="77" t="str">
        <f>'Processed IP Rules'!EI26</f>
        <v/>
      </c>
      <c r="J57" s="27" t="str">
        <f>'Processed IP Rules'!EK26</f>
        <v/>
      </c>
      <c r="K57" s="96" t="str">
        <f>'Processed IP Rules'!EM26</f>
        <v/>
      </c>
      <c r="L57" s="78" t="str">
        <f>'Processed IP Rules'!EU26</f>
        <v/>
      </c>
      <c r="M57" s="89">
        <f t="shared" si="0"/>
        <v>0</v>
      </c>
      <c r="N57" s="10">
        <f t="shared" si="3"/>
        <v>0</v>
      </c>
      <c r="O57" s="10">
        <f t="shared" si="4"/>
        <v>0</v>
      </c>
      <c r="P57" s="10">
        <f t="shared" si="5"/>
        <v>0</v>
      </c>
      <c r="Q57" s="10">
        <f t="shared" si="6"/>
        <v>0</v>
      </c>
      <c r="R57" s="10">
        <f t="shared" si="7"/>
        <v>0</v>
      </c>
      <c r="S57" s="10">
        <f t="shared" si="8"/>
        <v>0</v>
      </c>
      <c r="T57" s="10">
        <f t="shared" si="9"/>
        <v>0</v>
      </c>
      <c r="U57" s="10">
        <f t="shared" si="10"/>
        <v>0</v>
      </c>
      <c r="V57" s="10">
        <f t="shared" si="11"/>
        <v>0</v>
      </c>
      <c r="W57" s="10">
        <f t="shared" si="12"/>
        <v>0</v>
      </c>
      <c r="X57" s="66">
        <f t="shared" si="13"/>
        <v>0</v>
      </c>
      <c r="Y57" s="100" t="str">
        <f>IF(AND(D57="All_IPs",OR(N57=0,O57=0,R57+S57+T57=0,U57=0,V57=0,X57=0)),"Halt",IF(AND(D57="GRP_ALL_CNSP_SUBNETS",OR(N57=0,O57=0,R57+S57+T57=0,U57=0,V57=0,X57=0)),"Halt",IF(SUM(M57:X57)=0,"-",IF(AND(D57&lt;&gt;"All_IPs",D57&lt;&gt;"GRP_ALL_CNSP_SUBNETS",OR(N57=0,O57=0,P57=0,Q57=0,R57+S57+T57=0,U57=0,V57=0,X57=0,'Processed IP Rules'!ET26="BAD")),"Halt","Proceed"))))</f>
        <v>-</v>
      </c>
      <c r="Z57" s="145"/>
    </row>
    <row r="58" spans="1:26">
      <c r="A58" s="138">
        <v>17</v>
      </c>
      <c r="B58" s="73" t="str">
        <f>IF('IP Rules'!D27="","",'IP Rules'!D27)</f>
        <v/>
      </c>
      <c r="C58" s="73" t="str">
        <f>IF('IP Rules'!F27="","",'IP Rules'!F27)</f>
        <v/>
      </c>
      <c r="D58" s="77" t="str">
        <f>'Processed IP Rules'!AO27</f>
        <v/>
      </c>
      <c r="E58" s="78" t="str">
        <f>'Processed IP Rules'!AQ27</f>
        <v/>
      </c>
      <c r="F58" s="77" t="str">
        <f>'Processed IP Rules'!EA27</f>
        <v/>
      </c>
      <c r="G58" s="78" t="str">
        <f>'Processed IP Rules'!EC27</f>
        <v/>
      </c>
      <c r="H58" s="27" t="str">
        <f>'Processed IP Rules'!EE27</f>
        <v/>
      </c>
      <c r="I58" s="77" t="str">
        <f>'Processed IP Rules'!EI27</f>
        <v/>
      </c>
      <c r="J58" s="27" t="str">
        <f>'Processed IP Rules'!EK27</f>
        <v/>
      </c>
      <c r="K58" s="96" t="str">
        <f>'Processed IP Rules'!EM27</f>
        <v/>
      </c>
      <c r="L58" s="78" t="str">
        <f>'Processed IP Rules'!EU27</f>
        <v/>
      </c>
      <c r="M58" s="89">
        <f t="shared" si="0"/>
        <v>0</v>
      </c>
      <c r="N58" s="10">
        <f t="shared" si="3"/>
        <v>0</v>
      </c>
      <c r="O58" s="10">
        <f t="shared" si="4"/>
        <v>0</v>
      </c>
      <c r="P58" s="10">
        <f t="shared" si="5"/>
        <v>0</v>
      </c>
      <c r="Q58" s="10">
        <f t="shared" si="6"/>
        <v>0</v>
      </c>
      <c r="R58" s="10">
        <f t="shared" si="7"/>
        <v>0</v>
      </c>
      <c r="S58" s="10">
        <f t="shared" si="8"/>
        <v>0</v>
      </c>
      <c r="T58" s="10">
        <f t="shared" si="9"/>
        <v>0</v>
      </c>
      <c r="U58" s="10">
        <f t="shared" si="10"/>
        <v>0</v>
      </c>
      <c r="V58" s="10">
        <f t="shared" si="11"/>
        <v>0</v>
      </c>
      <c r="W58" s="10">
        <f t="shared" si="12"/>
        <v>0</v>
      </c>
      <c r="X58" s="66">
        <f t="shared" si="13"/>
        <v>0</v>
      </c>
      <c r="Y58" s="100" t="str">
        <f>IF(AND(D58="All_IPs",OR(N58=0,O58=0,R58+S58+T58=0,U58=0,V58=0,X58=0)),"Halt",IF(AND(D58="GRP_ALL_CNSP_SUBNETS",OR(N58=0,O58=0,R58+S58+T58=0,U58=0,V58=0,X58=0)),"Halt",IF(SUM(M58:X58)=0,"-",IF(AND(D58&lt;&gt;"All_IPs",D58&lt;&gt;"GRP_ALL_CNSP_SUBNETS",OR(N58=0,O58=0,P58=0,Q58=0,R58+S58+T58=0,U58=0,V58=0,X58=0,'Processed IP Rules'!ET27="BAD")),"Halt","Proceed"))))</f>
        <v>-</v>
      </c>
      <c r="Z58" s="145"/>
    </row>
    <row r="59" spans="1:26">
      <c r="A59" s="138">
        <v>18</v>
      </c>
      <c r="B59" s="73" t="str">
        <f>IF('IP Rules'!D28="","",'IP Rules'!D28)</f>
        <v/>
      </c>
      <c r="C59" s="73" t="str">
        <f>IF('IP Rules'!F28="","",'IP Rules'!F28)</f>
        <v/>
      </c>
      <c r="D59" s="77" t="str">
        <f>'Processed IP Rules'!AO28</f>
        <v/>
      </c>
      <c r="E59" s="78" t="str">
        <f>'Processed IP Rules'!AQ28</f>
        <v/>
      </c>
      <c r="F59" s="77" t="str">
        <f>'Processed IP Rules'!EA28</f>
        <v/>
      </c>
      <c r="G59" s="78" t="str">
        <f>'Processed IP Rules'!EC28</f>
        <v/>
      </c>
      <c r="H59" s="27" t="str">
        <f>'Processed IP Rules'!EE28</f>
        <v/>
      </c>
      <c r="I59" s="77" t="str">
        <f>'Processed IP Rules'!EI28</f>
        <v/>
      </c>
      <c r="J59" s="27" t="str">
        <f>'Processed IP Rules'!EK28</f>
        <v/>
      </c>
      <c r="K59" s="96" t="str">
        <f>'Processed IP Rules'!EM28</f>
        <v/>
      </c>
      <c r="L59" s="78" t="str">
        <f>'Processed IP Rules'!EU28</f>
        <v/>
      </c>
      <c r="M59" s="89">
        <f t="shared" si="0"/>
        <v>0</v>
      </c>
      <c r="N59" s="10">
        <f t="shared" si="3"/>
        <v>0</v>
      </c>
      <c r="O59" s="10">
        <f t="shared" si="4"/>
        <v>0</v>
      </c>
      <c r="P59" s="10">
        <f t="shared" si="5"/>
        <v>0</v>
      </c>
      <c r="Q59" s="10">
        <f t="shared" si="6"/>
        <v>0</v>
      </c>
      <c r="R59" s="10">
        <f t="shared" si="7"/>
        <v>0</v>
      </c>
      <c r="S59" s="10">
        <f t="shared" si="8"/>
        <v>0</v>
      </c>
      <c r="T59" s="10">
        <f t="shared" si="9"/>
        <v>0</v>
      </c>
      <c r="U59" s="10">
        <f t="shared" si="10"/>
        <v>0</v>
      </c>
      <c r="V59" s="10">
        <f t="shared" si="11"/>
        <v>0</v>
      </c>
      <c r="W59" s="10">
        <f t="shared" si="12"/>
        <v>0</v>
      </c>
      <c r="X59" s="66">
        <f t="shared" si="13"/>
        <v>0</v>
      </c>
      <c r="Y59" s="100" t="str">
        <f>IF(AND(D59="All_IPs",OR(N59=0,O59=0,R59+S59+T59=0,U59=0,V59=0,X59=0)),"Halt",IF(AND(D59="GRP_ALL_CNSP_SUBNETS",OR(N59=0,O59=0,R59+S59+T59=0,U59=0,V59=0,X59=0)),"Halt",IF(SUM(M59:X59)=0,"-",IF(AND(D59&lt;&gt;"All_IPs",D59&lt;&gt;"GRP_ALL_CNSP_SUBNETS",OR(N59=0,O59=0,P59=0,Q59=0,R59+S59+T59=0,U59=0,V59=0,X59=0,'Processed IP Rules'!ET28="BAD")),"Halt","Proceed"))))</f>
        <v>-</v>
      </c>
      <c r="Z59" s="145"/>
    </row>
    <row r="60" spans="1:26">
      <c r="A60" s="138">
        <v>19</v>
      </c>
      <c r="B60" s="73" t="str">
        <f>IF('IP Rules'!D29="","",'IP Rules'!D29)</f>
        <v/>
      </c>
      <c r="C60" s="73" t="str">
        <f>IF('IP Rules'!F29="","",'IP Rules'!F29)</f>
        <v/>
      </c>
      <c r="D60" s="77" t="str">
        <f>'Processed IP Rules'!AO29</f>
        <v/>
      </c>
      <c r="E60" s="78" t="str">
        <f>'Processed IP Rules'!AQ29</f>
        <v/>
      </c>
      <c r="F60" s="77" t="str">
        <f>'Processed IP Rules'!EA29</f>
        <v/>
      </c>
      <c r="G60" s="78" t="str">
        <f>'Processed IP Rules'!EC29</f>
        <v/>
      </c>
      <c r="H60" s="27" t="str">
        <f>'Processed IP Rules'!EE29</f>
        <v/>
      </c>
      <c r="I60" s="77" t="str">
        <f>'Processed IP Rules'!EI29</f>
        <v/>
      </c>
      <c r="J60" s="27" t="str">
        <f>'Processed IP Rules'!EK29</f>
        <v/>
      </c>
      <c r="K60" s="96" t="str">
        <f>'Processed IP Rules'!EM29</f>
        <v/>
      </c>
      <c r="L60" s="78" t="str">
        <f>'Processed IP Rules'!EU29</f>
        <v/>
      </c>
      <c r="M60" s="89">
        <f t="shared" si="0"/>
        <v>0</v>
      </c>
      <c r="N60" s="10">
        <f t="shared" si="3"/>
        <v>0</v>
      </c>
      <c r="O60" s="10">
        <f t="shared" si="4"/>
        <v>0</v>
      </c>
      <c r="P60" s="10">
        <f t="shared" si="5"/>
        <v>0</v>
      </c>
      <c r="Q60" s="10">
        <f t="shared" si="6"/>
        <v>0</v>
      </c>
      <c r="R60" s="10">
        <f t="shared" si="7"/>
        <v>0</v>
      </c>
      <c r="S60" s="10">
        <f t="shared" si="8"/>
        <v>0</v>
      </c>
      <c r="T60" s="10">
        <f t="shared" si="9"/>
        <v>0</v>
      </c>
      <c r="U60" s="10">
        <f t="shared" si="10"/>
        <v>0</v>
      </c>
      <c r="V60" s="10">
        <f t="shared" si="11"/>
        <v>0</v>
      </c>
      <c r="W60" s="10">
        <f t="shared" si="12"/>
        <v>0</v>
      </c>
      <c r="X60" s="66">
        <f t="shared" si="13"/>
        <v>0</v>
      </c>
      <c r="Y60" s="100" t="str">
        <f>IF(AND(D60="All_IPs",OR(N60=0,O60=0,R60+S60+T60=0,U60=0,V60=0,X60=0)),"Halt",IF(AND(D60="GRP_ALL_CNSP_SUBNETS",OR(N60=0,O60=0,R60+S60+T60=0,U60=0,V60=0,X60=0)),"Halt",IF(SUM(M60:X60)=0,"-",IF(AND(D60&lt;&gt;"All_IPs",D60&lt;&gt;"GRP_ALL_CNSP_SUBNETS",OR(N60=0,O60=0,P60=0,Q60=0,R60+S60+T60=0,U60=0,V60=0,X60=0,'Processed IP Rules'!ET29="BAD")),"Halt","Proceed"))))</f>
        <v>-</v>
      </c>
      <c r="Z60" s="145"/>
    </row>
    <row r="61" spans="1:26">
      <c r="A61" s="138">
        <v>20</v>
      </c>
      <c r="B61" s="73" t="str">
        <f>IF('IP Rules'!D30="","",'IP Rules'!D30)</f>
        <v/>
      </c>
      <c r="C61" s="73" t="str">
        <f>IF('IP Rules'!F30="","",'IP Rules'!F30)</f>
        <v/>
      </c>
      <c r="D61" s="77" t="str">
        <f>'Processed IP Rules'!AO30</f>
        <v/>
      </c>
      <c r="E61" s="78" t="str">
        <f>'Processed IP Rules'!AQ30</f>
        <v/>
      </c>
      <c r="F61" s="77" t="str">
        <f>'Processed IP Rules'!EA30</f>
        <v/>
      </c>
      <c r="G61" s="78" t="str">
        <f>'Processed IP Rules'!EC30</f>
        <v/>
      </c>
      <c r="H61" s="27" t="str">
        <f>'Processed IP Rules'!EE30</f>
        <v/>
      </c>
      <c r="I61" s="77" t="str">
        <f>'Processed IP Rules'!EI30</f>
        <v/>
      </c>
      <c r="J61" s="27" t="str">
        <f>'Processed IP Rules'!EK30</f>
        <v/>
      </c>
      <c r="K61" s="96" t="str">
        <f>'Processed IP Rules'!EM30</f>
        <v/>
      </c>
      <c r="L61" s="78" t="str">
        <f>'Processed IP Rules'!EU30</f>
        <v/>
      </c>
      <c r="M61" s="89">
        <f t="shared" si="0"/>
        <v>0</v>
      </c>
      <c r="N61" s="10">
        <f t="shared" si="3"/>
        <v>0</v>
      </c>
      <c r="O61" s="10">
        <f t="shared" si="4"/>
        <v>0</v>
      </c>
      <c r="P61" s="10">
        <f t="shared" si="5"/>
        <v>0</v>
      </c>
      <c r="Q61" s="10">
        <f t="shared" si="6"/>
        <v>0</v>
      </c>
      <c r="R61" s="10">
        <f t="shared" si="7"/>
        <v>0</v>
      </c>
      <c r="S61" s="10">
        <f t="shared" si="8"/>
        <v>0</v>
      </c>
      <c r="T61" s="10">
        <f t="shared" si="9"/>
        <v>0</v>
      </c>
      <c r="U61" s="10">
        <f t="shared" si="10"/>
        <v>0</v>
      </c>
      <c r="V61" s="10">
        <f t="shared" si="11"/>
        <v>0</v>
      </c>
      <c r="W61" s="10">
        <f t="shared" si="12"/>
        <v>0</v>
      </c>
      <c r="X61" s="66">
        <f t="shared" si="13"/>
        <v>0</v>
      </c>
      <c r="Y61" s="100" t="str">
        <f>IF(AND(D61="All_IPs",OR(N61=0,O61=0,R61+S61+T61=0,U61=0,V61=0,X61=0)),"Halt",IF(AND(D61="GRP_ALL_CNSP_SUBNETS",OR(N61=0,O61=0,R61+S61+T61=0,U61=0,V61=0,X61=0)),"Halt",IF(SUM(M61:X61)=0,"-",IF(AND(D61&lt;&gt;"All_IPs",D61&lt;&gt;"GRP_ALL_CNSP_SUBNETS",OR(N61=0,O61=0,P61=0,Q61=0,R61+S61+T61=0,U61=0,V61=0,X61=0,'Processed IP Rules'!ET30="BAD")),"Halt","Proceed"))))</f>
        <v>-</v>
      </c>
      <c r="Z61" s="145"/>
    </row>
    <row r="62" spans="1:26">
      <c r="A62" s="138">
        <v>21</v>
      </c>
      <c r="B62" s="73" t="str">
        <f>IF('IP Rules'!D31="","",'IP Rules'!D31)</f>
        <v/>
      </c>
      <c r="C62" s="73" t="str">
        <f>IF('IP Rules'!F31="","",'IP Rules'!F31)</f>
        <v/>
      </c>
      <c r="D62" s="77" t="str">
        <f>'Processed IP Rules'!AO31</f>
        <v/>
      </c>
      <c r="E62" s="78" t="str">
        <f>'Processed IP Rules'!AQ31</f>
        <v/>
      </c>
      <c r="F62" s="77" t="str">
        <f>'Processed IP Rules'!EA31</f>
        <v/>
      </c>
      <c r="G62" s="78" t="str">
        <f>'Processed IP Rules'!EC31</f>
        <v/>
      </c>
      <c r="H62" s="27" t="str">
        <f>'Processed IP Rules'!EE31</f>
        <v/>
      </c>
      <c r="I62" s="77" t="str">
        <f>'Processed IP Rules'!EI31</f>
        <v/>
      </c>
      <c r="J62" s="27" t="str">
        <f>'Processed IP Rules'!EK31</f>
        <v/>
      </c>
      <c r="K62" s="96" t="str">
        <f>'Processed IP Rules'!EM31</f>
        <v/>
      </c>
      <c r="L62" s="78" t="str">
        <f>'Processed IP Rules'!EU31</f>
        <v/>
      </c>
      <c r="M62" s="89">
        <f t="shared" si="0"/>
        <v>0</v>
      </c>
      <c r="N62" s="10">
        <f t="shared" si="3"/>
        <v>0</v>
      </c>
      <c r="O62" s="10">
        <f t="shared" si="4"/>
        <v>0</v>
      </c>
      <c r="P62" s="10">
        <f t="shared" si="5"/>
        <v>0</v>
      </c>
      <c r="Q62" s="10">
        <f t="shared" si="6"/>
        <v>0</v>
      </c>
      <c r="R62" s="10">
        <f t="shared" si="7"/>
        <v>0</v>
      </c>
      <c r="S62" s="10">
        <f t="shared" si="8"/>
        <v>0</v>
      </c>
      <c r="T62" s="10">
        <f t="shared" si="9"/>
        <v>0</v>
      </c>
      <c r="U62" s="10">
        <f t="shared" si="10"/>
        <v>0</v>
      </c>
      <c r="V62" s="10">
        <f t="shared" si="11"/>
        <v>0</v>
      </c>
      <c r="W62" s="10">
        <f t="shared" si="12"/>
        <v>0</v>
      </c>
      <c r="X62" s="66">
        <f t="shared" si="13"/>
        <v>0</v>
      </c>
      <c r="Y62" s="100" t="str">
        <f>IF(AND(D62="All_IPs",OR(N62=0,O62=0,R62+S62+T62=0,U62=0,V62=0,X62=0)),"Halt",IF(AND(D62="GRP_ALL_CNSP_SUBNETS",OR(N62=0,O62=0,R62+S62+T62=0,U62=0,V62=0,X62=0)),"Halt",IF(SUM(M62:X62)=0,"-",IF(AND(D62&lt;&gt;"All_IPs",D62&lt;&gt;"GRP_ALL_CNSP_SUBNETS",OR(N62=0,O62=0,P62=0,Q62=0,R62+S62+T62=0,U62=0,V62=0,X62=0,'Processed IP Rules'!ET31="BAD")),"Halt","Proceed"))))</f>
        <v>-</v>
      </c>
      <c r="Z62" s="145"/>
    </row>
    <row r="63" spans="1:26">
      <c r="A63" s="138">
        <v>22</v>
      </c>
      <c r="B63" s="73" t="str">
        <f>IF('IP Rules'!D32="","",'IP Rules'!D32)</f>
        <v/>
      </c>
      <c r="C63" s="73" t="str">
        <f>IF('IP Rules'!F32="","",'IP Rules'!F32)</f>
        <v/>
      </c>
      <c r="D63" s="77" t="str">
        <f>'Processed IP Rules'!AO32</f>
        <v/>
      </c>
      <c r="E63" s="78" t="str">
        <f>'Processed IP Rules'!AQ32</f>
        <v/>
      </c>
      <c r="F63" s="77" t="str">
        <f>'Processed IP Rules'!EA32</f>
        <v/>
      </c>
      <c r="G63" s="78" t="str">
        <f>'Processed IP Rules'!EC32</f>
        <v/>
      </c>
      <c r="H63" s="27" t="str">
        <f>'Processed IP Rules'!EE32</f>
        <v/>
      </c>
      <c r="I63" s="77" t="str">
        <f>'Processed IP Rules'!EI32</f>
        <v/>
      </c>
      <c r="J63" s="27" t="str">
        <f>'Processed IP Rules'!EK32</f>
        <v/>
      </c>
      <c r="K63" s="96" t="str">
        <f>'Processed IP Rules'!EM32</f>
        <v/>
      </c>
      <c r="L63" s="78" t="str">
        <f>'Processed IP Rules'!EU32</f>
        <v/>
      </c>
      <c r="M63" s="89">
        <f t="shared" si="0"/>
        <v>0</v>
      </c>
      <c r="N63" s="10">
        <f t="shared" si="3"/>
        <v>0</v>
      </c>
      <c r="O63" s="10">
        <f t="shared" si="4"/>
        <v>0</v>
      </c>
      <c r="P63" s="10">
        <f t="shared" si="5"/>
        <v>0</v>
      </c>
      <c r="Q63" s="10">
        <f t="shared" si="6"/>
        <v>0</v>
      </c>
      <c r="R63" s="10">
        <f t="shared" si="7"/>
        <v>0</v>
      </c>
      <c r="S63" s="10">
        <f t="shared" si="8"/>
        <v>0</v>
      </c>
      <c r="T63" s="10">
        <f t="shared" si="9"/>
        <v>0</v>
      </c>
      <c r="U63" s="10">
        <f t="shared" si="10"/>
        <v>0</v>
      </c>
      <c r="V63" s="10">
        <f t="shared" si="11"/>
        <v>0</v>
      </c>
      <c r="W63" s="10">
        <f t="shared" si="12"/>
        <v>0</v>
      </c>
      <c r="X63" s="66">
        <f t="shared" si="13"/>
        <v>0</v>
      </c>
      <c r="Y63" s="100" t="str">
        <f>IF(AND(D63="All_IPs",OR(N63=0,O63=0,R63+S63+T63=0,U63=0,V63=0,X63=0)),"Halt",IF(AND(D63="GRP_ALL_CNSP_SUBNETS",OR(N63=0,O63=0,R63+S63+T63=0,U63=0,V63=0,X63=0)),"Halt",IF(SUM(M63:X63)=0,"-",IF(AND(D63&lt;&gt;"All_IPs",D63&lt;&gt;"GRP_ALL_CNSP_SUBNETS",OR(N63=0,O63=0,P63=0,Q63=0,R63+S63+T63=0,U63=0,V63=0,X63=0,'Processed IP Rules'!ET32="BAD")),"Halt","Proceed"))))</f>
        <v>-</v>
      </c>
      <c r="Z63" s="145"/>
    </row>
    <row r="64" spans="1:26">
      <c r="A64" s="138">
        <v>23</v>
      </c>
      <c r="B64" s="73" t="str">
        <f>IF('IP Rules'!D33="","",'IP Rules'!D33)</f>
        <v/>
      </c>
      <c r="C64" s="73" t="str">
        <f>IF('IP Rules'!F33="","",'IP Rules'!F33)</f>
        <v/>
      </c>
      <c r="D64" s="77" t="str">
        <f>'Processed IP Rules'!AO33</f>
        <v/>
      </c>
      <c r="E64" s="78" t="str">
        <f>'Processed IP Rules'!AQ33</f>
        <v/>
      </c>
      <c r="F64" s="77" t="str">
        <f>'Processed IP Rules'!EA33</f>
        <v/>
      </c>
      <c r="G64" s="78" t="str">
        <f>'Processed IP Rules'!EC33</f>
        <v/>
      </c>
      <c r="H64" s="27" t="str">
        <f>'Processed IP Rules'!EE33</f>
        <v/>
      </c>
      <c r="I64" s="77" t="str">
        <f>'Processed IP Rules'!EI33</f>
        <v/>
      </c>
      <c r="J64" s="27" t="str">
        <f>'Processed IP Rules'!EK33</f>
        <v/>
      </c>
      <c r="K64" s="96" t="str">
        <f>'Processed IP Rules'!EM33</f>
        <v/>
      </c>
      <c r="L64" s="78" t="str">
        <f>'Processed IP Rules'!EU33</f>
        <v/>
      </c>
      <c r="M64" s="89">
        <f t="shared" si="0"/>
        <v>0</v>
      </c>
      <c r="N64" s="10">
        <f t="shared" si="3"/>
        <v>0</v>
      </c>
      <c r="O64" s="10">
        <f t="shared" si="4"/>
        <v>0</v>
      </c>
      <c r="P64" s="10">
        <f t="shared" si="5"/>
        <v>0</v>
      </c>
      <c r="Q64" s="10">
        <f t="shared" si="6"/>
        <v>0</v>
      </c>
      <c r="R64" s="10">
        <f t="shared" si="7"/>
        <v>0</v>
      </c>
      <c r="S64" s="10">
        <f t="shared" si="8"/>
        <v>0</v>
      </c>
      <c r="T64" s="10">
        <f t="shared" si="9"/>
        <v>0</v>
      </c>
      <c r="U64" s="10">
        <f t="shared" si="10"/>
        <v>0</v>
      </c>
      <c r="V64" s="10">
        <f t="shared" si="11"/>
        <v>0</v>
      </c>
      <c r="W64" s="10">
        <f t="shared" si="12"/>
        <v>0</v>
      </c>
      <c r="X64" s="66">
        <f t="shared" si="13"/>
        <v>0</v>
      </c>
      <c r="Y64" s="100" t="str">
        <f>IF(AND(D64="All_IPs",OR(N64=0,O64=0,R64+S64+T64=0,U64=0,V64=0,X64=0)),"Halt",IF(AND(D64="GRP_ALL_CNSP_SUBNETS",OR(N64=0,O64=0,R64+S64+T64=0,U64=0,V64=0,X64=0)),"Halt",IF(SUM(M64:X64)=0,"-",IF(AND(D64&lt;&gt;"All_IPs",D64&lt;&gt;"GRP_ALL_CNSP_SUBNETS",OR(N64=0,O64=0,P64=0,Q64=0,R64+S64+T64=0,U64=0,V64=0,X64=0,'Processed IP Rules'!ET33="BAD")),"Halt","Proceed"))))</f>
        <v>-</v>
      </c>
      <c r="Z64" s="145"/>
    </row>
    <row r="65" spans="1:26">
      <c r="A65" s="138">
        <v>24</v>
      </c>
      <c r="B65" s="73" t="str">
        <f>IF('IP Rules'!D34="","",'IP Rules'!D34)</f>
        <v/>
      </c>
      <c r="C65" s="73" t="str">
        <f>IF('IP Rules'!F34="","",'IP Rules'!F34)</f>
        <v/>
      </c>
      <c r="D65" s="77" t="str">
        <f>'Processed IP Rules'!AO34</f>
        <v/>
      </c>
      <c r="E65" s="78" t="str">
        <f>'Processed IP Rules'!AQ34</f>
        <v/>
      </c>
      <c r="F65" s="77" t="str">
        <f>'Processed IP Rules'!EA34</f>
        <v/>
      </c>
      <c r="G65" s="78" t="str">
        <f>'Processed IP Rules'!EC34</f>
        <v/>
      </c>
      <c r="H65" s="27" t="str">
        <f>'Processed IP Rules'!EE34</f>
        <v/>
      </c>
      <c r="I65" s="77" t="str">
        <f>'Processed IP Rules'!EI34</f>
        <v/>
      </c>
      <c r="J65" s="27" t="str">
        <f>'Processed IP Rules'!EK34</f>
        <v/>
      </c>
      <c r="K65" s="96" t="str">
        <f>'Processed IP Rules'!EM34</f>
        <v/>
      </c>
      <c r="L65" s="78" t="str">
        <f>'Processed IP Rules'!EU34</f>
        <v/>
      </c>
      <c r="M65" s="89">
        <f t="shared" si="0"/>
        <v>0</v>
      </c>
      <c r="N65" s="10">
        <f t="shared" si="3"/>
        <v>0</v>
      </c>
      <c r="O65" s="10">
        <f t="shared" si="4"/>
        <v>0</v>
      </c>
      <c r="P65" s="10">
        <f t="shared" si="5"/>
        <v>0</v>
      </c>
      <c r="Q65" s="10">
        <f t="shared" si="6"/>
        <v>0</v>
      </c>
      <c r="R65" s="10">
        <f t="shared" si="7"/>
        <v>0</v>
      </c>
      <c r="S65" s="10">
        <f t="shared" si="8"/>
        <v>0</v>
      </c>
      <c r="T65" s="10">
        <f t="shared" si="9"/>
        <v>0</v>
      </c>
      <c r="U65" s="10">
        <f t="shared" si="10"/>
        <v>0</v>
      </c>
      <c r="V65" s="10">
        <f t="shared" si="11"/>
        <v>0</v>
      </c>
      <c r="W65" s="10">
        <f t="shared" si="12"/>
        <v>0</v>
      </c>
      <c r="X65" s="66">
        <f t="shared" si="13"/>
        <v>0</v>
      </c>
      <c r="Y65" s="100" t="str">
        <f>IF(AND(D65="All_IPs",OR(N65=0,O65=0,R65+S65+T65=0,U65=0,V65=0,X65=0)),"Halt",IF(AND(D65="GRP_ALL_CNSP_SUBNETS",OR(N65=0,O65=0,R65+S65+T65=0,U65=0,V65=0,X65=0)),"Halt",IF(SUM(M65:X65)=0,"-",IF(AND(D65&lt;&gt;"All_IPs",D65&lt;&gt;"GRP_ALL_CNSP_SUBNETS",OR(N65=0,O65=0,P65=0,Q65=0,R65+S65+T65=0,U65=0,V65=0,X65=0,'Processed IP Rules'!ET34="BAD")),"Halt","Proceed"))))</f>
        <v>-</v>
      </c>
      <c r="Z65" s="145"/>
    </row>
    <row r="66" spans="1:26">
      <c r="A66" s="138">
        <v>25</v>
      </c>
      <c r="B66" s="73" t="str">
        <f>IF('IP Rules'!D35="","",'IP Rules'!D35)</f>
        <v/>
      </c>
      <c r="C66" s="73" t="str">
        <f>IF('IP Rules'!F35="","",'IP Rules'!F35)</f>
        <v/>
      </c>
      <c r="D66" s="77" t="str">
        <f>'Processed IP Rules'!AO35</f>
        <v/>
      </c>
      <c r="E66" s="78" t="str">
        <f>'Processed IP Rules'!AQ35</f>
        <v/>
      </c>
      <c r="F66" s="77" t="str">
        <f>'Processed IP Rules'!EA35</f>
        <v/>
      </c>
      <c r="G66" s="78" t="str">
        <f>'Processed IP Rules'!EC35</f>
        <v/>
      </c>
      <c r="H66" s="27" t="str">
        <f>'Processed IP Rules'!EE35</f>
        <v/>
      </c>
      <c r="I66" s="77" t="str">
        <f>'Processed IP Rules'!EI35</f>
        <v/>
      </c>
      <c r="J66" s="27" t="str">
        <f>'Processed IP Rules'!EK35</f>
        <v/>
      </c>
      <c r="K66" s="96" t="str">
        <f>'Processed IP Rules'!EM35</f>
        <v/>
      </c>
      <c r="L66" s="78" t="str">
        <f>'Processed IP Rules'!EU35</f>
        <v/>
      </c>
      <c r="M66" s="89">
        <f t="shared" si="0"/>
        <v>0</v>
      </c>
      <c r="N66" s="10">
        <f t="shared" si="3"/>
        <v>0</v>
      </c>
      <c r="O66" s="10">
        <f t="shared" si="4"/>
        <v>0</v>
      </c>
      <c r="P66" s="10">
        <f t="shared" si="5"/>
        <v>0</v>
      </c>
      <c r="Q66" s="10">
        <f t="shared" si="6"/>
        <v>0</v>
      </c>
      <c r="R66" s="10">
        <f t="shared" si="7"/>
        <v>0</v>
      </c>
      <c r="S66" s="10">
        <f t="shared" si="8"/>
        <v>0</v>
      </c>
      <c r="T66" s="10">
        <f t="shared" si="9"/>
        <v>0</v>
      </c>
      <c r="U66" s="10">
        <f t="shared" si="10"/>
        <v>0</v>
      </c>
      <c r="V66" s="10">
        <f t="shared" si="11"/>
        <v>0</v>
      </c>
      <c r="W66" s="10">
        <f t="shared" si="12"/>
        <v>0</v>
      </c>
      <c r="X66" s="66">
        <f t="shared" si="13"/>
        <v>0</v>
      </c>
      <c r="Y66" s="100" t="str">
        <f>IF(AND(D66="All_IPs",OR(N66=0,O66=0,R66+S66+T66=0,U66=0,V66=0,X66=0)),"Halt",IF(AND(D66="GRP_ALL_CNSP_SUBNETS",OR(N66=0,O66=0,R66+S66+T66=0,U66=0,V66=0,X66=0)),"Halt",IF(SUM(M66:X66)=0,"-",IF(AND(D66&lt;&gt;"All_IPs",D66&lt;&gt;"GRP_ALL_CNSP_SUBNETS",OR(N66=0,O66=0,P66=0,Q66=0,R66+S66+T66=0,U66=0,V66=0,X66=0,'Processed IP Rules'!ET35="BAD")),"Halt","Proceed"))))</f>
        <v>-</v>
      </c>
      <c r="Z66" s="145"/>
    </row>
    <row r="67" spans="1:26">
      <c r="A67" s="138">
        <v>26</v>
      </c>
      <c r="B67" s="70" t="str">
        <f>IF('IP Rules'!D36="","",'IP Rules'!D36)</f>
        <v/>
      </c>
      <c r="C67" s="73" t="str">
        <f>IF('IP Rules'!F36="","",'IP Rules'!F36)</f>
        <v/>
      </c>
      <c r="D67" s="77" t="str">
        <f>'Processed IP Rules'!AO36</f>
        <v/>
      </c>
      <c r="E67" s="78" t="str">
        <f>'Processed IP Rules'!AQ36</f>
        <v/>
      </c>
      <c r="F67" s="77" t="str">
        <f>'Processed IP Rules'!EA36</f>
        <v/>
      </c>
      <c r="G67" s="78" t="str">
        <f>'Processed IP Rules'!EC36</f>
        <v/>
      </c>
      <c r="H67" s="27" t="str">
        <f>'Processed IP Rules'!EE36</f>
        <v/>
      </c>
      <c r="I67" s="77" t="str">
        <f>'Processed IP Rules'!EI36</f>
        <v/>
      </c>
      <c r="J67" s="27" t="str">
        <f>'Processed IP Rules'!EK36</f>
        <v/>
      </c>
      <c r="K67" s="96" t="str">
        <f>'Processed IP Rules'!EM36</f>
        <v/>
      </c>
      <c r="L67" s="78" t="str">
        <f>'Processed IP Rules'!EU36</f>
        <v/>
      </c>
      <c r="M67" s="89">
        <f t="shared" si="0"/>
        <v>0</v>
      </c>
      <c r="N67" s="10">
        <f t="shared" si="3"/>
        <v>0</v>
      </c>
      <c r="O67" s="10">
        <f t="shared" si="4"/>
        <v>0</v>
      </c>
      <c r="P67" s="10">
        <f t="shared" si="5"/>
        <v>0</v>
      </c>
      <c r="Q67" s="10">
        <f t="shared" si="6"/>
        <v>0</v>
      </c>
      <c r="R67" s="10">
        <f t="shared" si="7"/>
        <v>0</v>
      </c>
      <c r="S67" s="10">
        <f t="shared" si="8"/>
        <v>0</v>
      </c>
      <c r="T67" s="10">
        <f t="shared" si="9"/>
        <v>0</v>
      </c>
      <c r="U67" s="10">
        <f t="shared" si="10"/>
        <v>0</v>
      </c>
      <c r="V67" s="10">
        <f t="shared" si="11"/>
        <v>0</v>
      </c>
      <c r="W67" s="10">
        <f t="shared" si="12"/>
        <v>0</v>
      </c>
      <c r="X67" s="66">
        <f t="shared" si="13"/>
        <v>0</v>
      </c>
      <c r="Y67" s="100" t="str">
        <f>IF(AND(D67="All_IPs",OR(N67=0,O67=0,R67+S67+T67=0,U67=0,V67=0,X67=0)),"Halt",IF(AND(D67="GRP_ALL_CNSP_SUBNETS",OR(N67=0,O67=0,R67+S67+T67=0,U67=0,V67=0,X67=0)),"Halt",IF(SUM(M67:X67)=0,"-",IF(AND(D67&lt;&gt;"All_IPs",D67&lt;&gt;"GRP_ALL_CNSP_SUBNETS",OR(N67=0,O67=0,P67=0,Q67=0,R67+S67+T67=0,U67=0,V67=0,X67=0,'Processed IP Rules'!ET36="BAD")),"Halt","Proceed"))))</f>
        <v>-</v>
      </c>
      <c r="Z67" s="145"/>
    </row>
    <row r="68" spans="1:26">
      <c r="A68" s="138">
        <v>27</v>
      </c>
      <c r="B68" s="70" t="str">
        <f>IF('IP Rules'!D37="","",'IP Rules'!D37)</f>
        <v/>
      </c>
      <c r="C68" s="73" t="str">
        <f>IF('IP Rules'!F37="","",'IP Rules'!F37)</f>
        <v/>
      </c>
      <c r="D68" s="77" t="str">
        <f>'Processed IP Rules'!AO37</f>
        <v/>
      </c>
      <c r="E68" s="78" t="str">
        <f>'Processed IP Rules'!AQ37</f>
        <v/>
      </c>
      <c r="F68" s="77" t="str">
        <f>'Processed IP Rules'!EA37</f>
        <v/>
      </c>
      <c r="G68" s="78" t="str">
        <f>'Processed IP Rules'!EC37</f>
        <v/>
      </c>
      <c r="H68" s="27" t="str">
        <f>'Processed IP Rules'!EE37</f>
        <v/>
      </c>
      <c r="I68" s="77" t="str">
        <f>'Processed IP Rules'!EI37</f>
        <v/>
      </c>
      <c r="J68" s="27" t="str">
        <f>'Processed IP Rules'!EK37</f>
        <v/>
      </c>
      <c r="K68" s="96" t="str">
        <f>'Processed IP Rules'!EM37</f>
        <v/>
      </c>
      <c r="L68" s="78" t="str">
        <f>'Processed IP Rules'!EU37</f>
        <v/>
      </c>
      <c r="M68" s="89">
        <f t="shared" si="0"/>
        <v>0</v>
      </c>
      <c r="N68" s="10">
        <f t="shared" si="3"/>
        <v>0</v>
      </c>
      <c r="O68" s="10">
        <f t="shared" si="4"/>
        <v>0</v>
      </c>
      <c r="P68" s="10">
        <f t="shared" si="5"/>
        <v>0</v>
      </c>
      <c r="Q68" s="10">
        <f t="shared" si="6"/>
        <v>0</v>
      </c>
      <c r="R68" s="10">
        <f t="shared" si="7"/>
        <v>0</v>
      </c>
      <c r="S68" s="10">
        <f t="shared" si="8"/>
        <v>0</v>
      </c>
      <c r="T68" s="10">
        <f t="shared" si="9"/>
        <v>0</v>
      </c>
      <c r="U68" s="10">
        <f t="shared" si="10"/>
        <v>0</v>
      </c>
      <c r="V68" s="10">
        <f t="shared" si="11"/>
        <v>0</v>
      </c>
      <c r="W68" s="10">
        <f t="shared" si="12"/>
        <v>0</v>
      </c>
      <c r="X68" s="66">
        <f t="shared" si="13"/>
        <v>0</v>
      </c>
      <c r="Y68" s="100" t="str">
        <f>IF(AND(D68="All_IPs",OR(N68=0,O68=0,R68+S68+T68=0,U68=0,V68=0,X68=0)),"Halt",IF(AND(D68="GRP_ALL_CNSP_SUBNETS",OR(N68=0,O68=0,R68+S68+T68=0,U68=0,V68=0,X68=0)),"Halt",IF(SUM(M68:X68)=0,"-",IF(AND(D68&lt;&gt;"All_IPs",D68&lt;&gt;"GRP_ALL_CNSP_SUBNETS",OR(N68=0,O68=0,P68=0,Q68=0,R68+S68+T68=0,U68=0,V68=0,X68=0,'Processed IP Rules'!ET37="BAD")),"Halt","Proceed"))))</f>
        <v>-</v>
      </c>
      <c r="Z68" s="145"/>
    </row>
    <row r="69" spans="1:26">
      <c r="A69" s="138">
        <v>28</v>
      </c>
      <c r="B69" s="70" t="str">
        <f>IF('IP Rules'!D38="","",'IP Rules'!D38)</f>
        <v/>
      </c>
      <c r="C69" s="73" t="str">
        <f>IF('IP Rules'!F38="","",'IP Rules'!F38)</f>
        <v/>
      </c>
      <c r="D69" s="77" t="str">
        <f>'Processed IP Rules'!AO38</f>
        <v/>
      </c>
      <c r="E69" s="78" t="str">
        <f>'Processed IP Rules'!AQ38</f>
        <v/>
      </c>
      <c r="F69" s="77" t="str">
        <f>'Processed IP Rules'!EA38</f>
        <v/>
      </c>
      <c r="G69" s="78" t="str">
        <f>'Processed IP Rules'!EC38</f>
        <v/>
      </c>
      <c r="H69" s="27" t="str">
        <f>'Processed IP Rules'!EE38</f>
        <v/>
      </c>
      <c r="I69" s="77" t="str">
        <f>'Processed IP Rules'!EI38</f>
        <v/>
      </c>
      <c r="J69" s="27" t="str">
        <f>'Processed IP Rules'!EK38</f>
        <v/>
      </c>
      <c r="K69" s="96" t="str">
        <f>'Processed IP Rules'!EM38</f>
        <v/>
      </c>
      <c r="L69" s="78" t="str">
        <f>'Processed IP Rules'!EU38</f>
        <v/>
      </c>
      <c r="M69" s="89">
        <f t="shared" si="0"/>
        <v>0</v>
      </c>
      <c r="N69" s="10">
        <f t="shared" si="3"/>
        <v>0</v>
      </c>
      <c r="O69" s="10">
        <f t="shared" si="4"/>
        <v>0</v>
      </c>
      <c r="P69" s="10">
        <f t="shared" si="5"/>
        <v>0</v>
      </c>
      <c r="Q69" s="10">
        <f t="shared" si="6"/>
        <v>0</v>
      </c>
      <c r="R69" s="10">
        <f t="shared" si="7"/>
        <v>0</v>
      </c>
      <c r="S69" s="10">
        <f t="shared" si="8"/>
        <v>0</v>
      </c>
      <c r="T69" s="10">
        <f t="shared" si="9"/>
        <v>0</v>
      </c>
      <c r="U69" s="10">
        <f t="shared" si="10"/>
        <v>0</v>
      </c>
      <c r="V69" s="10">
        <f t="shared" si="11"/>
        <v>0</v>
      </c>
      <c r="W69" s="10">
        <f t="shared" si="12"/>
        <v>0</v>
      </c>
      <c r="X69" s="66">
        <f t="shared" si="13"/>
        <v>0</v>
      </c>
      <c r="Y69" s="100" t="str">
        <f>IF(AND(D69="All_IPs",OR(N69=0,O69=0,R69+S69+T69=0,U69=0,V69=0,X69=0)),"Halt",IF(AND(D69="GRP_ALL_CNSP_SUBNETS",OR(N69=0,O69=0,R69+S69+T69=0,U69=0,V69=0,X69=0)),"Halt",IF(SUM(M69:X69)=0,"-",IF(AND(D69&lt;&gt;"All_IPs",D69&lt;&gt;"GRP_ALL_CNSP_SUBNETS",OR(N69=0,O69=0,P69=0,Q69=0,R69+S69+T69=0,U69=0,V69=0,X69=0,'Processed IP Rules'!ET38="BAD")),"Halt","Proceed"))))</f>
        <v>-</v>
      </c>
      <c r="Z69" s="145"/>
    </row>
    <row r="70" spans="1:26">
      <c r="A70" s="138">
        <v>29</v>
      </c>
      <c r="B70" s="70" t="str">
        <f>IF('IP Rules'!D39="","",'IP Rules'!D39)</f>
        <v/>
      </c>
      <c r="C70" s="73" t="str">
        <f>IF('IP Rules'!F39="","",'IP Rules'!F39)</f>
        <v/>
      </c>
      <c r="D70" s="77" t="str">
        <f>'Processed IP Rules'!AO39</f>
        <v/>
      </c>
      <c r="E70" s="78" t="str">
        <f>'Processed IP Rules'!AQ39</f>
        <v/>
      </c>
      <c r="F70" s="77" t="str">
        <f>'Processed IP Rules'!EA39</f>
        <v/>
      </c>
      <c r="G70" s="78" t="str">
        <f>'Processed IP Rules'!EC39</f>
        <v/>
      </c>
      <c r="H70" s="27" t="str">
        <f>'Processed IP Rules'!EE39</f>
        <v/>
      </c>
      <c r="I70" s="77" t="str">
        <f>'Processed IP Rules'!EI39</f>
        <v/>
      </c>
      <c r="J70" s="27" t="str">
        <f>'Processed IP Rules'!EK39</f>
        <v/>
      </c>
      <c r="K70" s="96" t="str">
        <f>'Processed IP Rules'!EM39</f>
        <v/>
      </c>
      <c r="L70" s="78" t="str">
        <f>'Processed IP Rules'!EU39</f>
        <v/>
      </c>
      <c r="M70" s="89">
        <f t="shared" si="0"/>
        <v>0</v>
      </c>
      <c r="N70" s="10">
        <f t="shared" si="3"/>
        <v>0</v>
      </c>
      <c r="O70" s="10">
        <f t="shared" si="4"/>
        <v>0</v>
      </c>
      <c r="P70" s="10">
        <f t="shared" si="5"/>
        <v>0</v>
      </c>
      <c r="Q70" s="10">
        <f t="shared" si="6"/>
        <v>0</v>
      </c>
      <c r="R70" s="10">
        <f t="shared" si="7"/>
        <v>0</v>
      </c>
      <c r="S70" s="10">
        <f t="shared" si="8"/>
        <v>0</v>
      </c>
      <c r="T70" s="10">
        <f t="shared" si="9"/>
        <v>0</v>
      </c>
      <c r="U70" s="10">
        <f t="shared" si="10"/>
        <v>0</v>
      </c>
      <c r="V70" s="10">
        <f t="shared" si="11"/>
        <v>0</v>
      </c>
      <c r="W70" s="10">
        <f t="shared" si="12"/>
        <v>0</v>
      </c>
      <c r="X70" s="66">
        <f t="shared" si="13"/>
        <v>0</v>
      </c>
      <c r="Y70" s="100" t="str">
        <f>IF(AND(D70="All_IPs",OR(N70=0,O70=0,R70+S70+T70=0,U70=0,V70=0,X70=0)),"Halt",IF(AND(D70="GRP_ALL_CNSP_SUBNETS",OR(N70=0,O70=0,R70+S70+T70=0,U70=0,V70=0,X70=0)),"Halt",IF(SUM(M70:X70)=0,"-",IF(AND(D70&lt;&gt;"All_IPs",D70&lt;&gt;"GRP_ALL_CNSP_SUBNETS",OR(N70=0,O70=0,P70=0,Q70=0,R70+S70+T70=0,U70=0,V70=0,X70=0,'Processed IP Rules'!ET39="BAD")),"Halt","Proceed"))))</f>
        <v>-</v>
      </c>
      <c r="Z70" s="145"/>
    </row>
    <row r="71" spans="1:26">
      <c r="A71" s="138">
        <v>30</v>
      </c>
      <c r="B71" s="70" t="str">
        <f>IF('IP Rules'!D40="","",'IP Rules'!D40)</f>
        <v/>
      </c>
      <c r="C71" s="73" t="str">
        <f>IF('IP Rules'!F40="","",'IP Rules'!F40)</f>
        <v/>
      </c>
      <c r="D71" s="77" t="str">
        <f>'Processed IP Rules'!AO40</f>
        <v/>
      </c>
      <c r="E71" s="78" t="str">
        <f>'Processed IP Rules'!AQ40</f>
        <v/>
      </c>
      <c r="F71" s="77" t="str">
        <f>'Processed IP Rules'!EA40</f>
        <v/>
      </c>
      <c r="G71" s="78" t="str">
        <f>'Processed IP Rules'!EC40</f>
        <v/>
      </c>
      <c r="H71" s="27" t="str">
        <f>'Processed IP Rules'!EE40</f>
        <v/>
      </c>
      <c r="I71" s="77" t="str">
        <f>'Processed IP Rules'!EI40</f>
        <v/>
      </c>
      <c r="J71" s="27" t="str">
        <f>'Processed IP Rules'!EK40</f>
        <v/>
      </c>
      <c r="K71" s="96" t="str">
        <f>'Processed IP Rules'!EM40</f>
        <v/>
      </c>
      <c r="L71" s="78" t="str">
        <f>'Processed IP Rules'!EU40</f>
        <v/>
      </c>
      <c r="M71" s="89">
        <f t="shared" si="0"/>
        <v>0</v>
      </c>
      <c r="N71" s="10">
        <f t="shared" si="3"/>
        <v>0</v>
      </c>
      <c r="O71" s="10">
        <f t="shared" si="4"/>
        <v>0</v>
      </c>
      <c r="P71" s="10">
        <f t="shared" si="5"/>
        <v>0</v>
      </c>
      <c r="Q71" s="10">
        <f t="shared" si="6"/>
        <v>0</v>
      </c>
      <c r="R71" s="10">
        <f t="shared" si="7"/>
        <v>0</v>
      </c>
      <c r="S71" s="10">
        <f t="shared" si="8"/>
        <v>0</v>
      </c>
      <c r="T71" s="10">
        <f t="shared" si="9"/>
        <v>0</v>
      </c>
      <c r="U71" s="10">
        <f t="shared" si="10"/>
        <v>0</v>
      </c>
      <c r="V71" s="10">
        <f t="shared" si="11"/>
        <v>0</v>
      </c>
      <c r="W71" s="10">
        <f t="shared" si="12"/>
        <v>0</v>
      </c>
      <c r="X71" s="66">
        <f t="shared" si="13"/>
        <v>0</v>
      </c>
      <c r="Y71" s="100" t="str">
        <f>IF(AND(D71="All_IPs",OR(N71=0,O71=0,R71+S71+T71=0,U71=0,V71=0,X71=0)),"Halt",IF(AND(D71="GRP_ALL_CNSP_SUBNETS",OR(N71=0,O71=0,R71+S71+T71=0,U71=0,V71=0,X71=0)),"Halt",IF(SUM(M71:X71)=0,"-",IF(AND(D71&lt;&gt;"All_IPs",D71&lt;&gt;"GRP_ALL_CNSP_SUBNETS",OR(N71=0,O71=0,P71=0,Q71=0,R71+S71+T71=0,U71=0,V71=0,X71=0,'Processed IP Rules'!ET40="BAD")),"Halt","Proceed"))))</f>
        <v>-</v>
      </c>
      <c r="Z71" s="145"/>
    </row>
    <row r="72" spans="1:26">
      <c r="A72" s="138">
        <v>31</v>
      </c>
      <c r="B72" s="70" t="str">
        <f>IF('IP Rules'!D41="","",'IP Rules'!D41)</f>
        <v/>
      </c>
      <c r="C72" s="73" t="str">
        <f>IF('IP Rules'!F41="","",'IP Rules'!F41)</f>
        <v/>
      </c>
      <c r="D72" s="77" t="str">
        <f>'Processed IP Rules'!AO41</f>
        <v/>
      </c>
      <c r="E72" s="78" t="str">
        <f>'Processed IP Rules'!AQ41</f>
        <v/>
      </c>
      <c r="F72" s="77" t="str">
        <f>'Processed IP Rules'!EA41</f>
        <v/>
      </c>
      <c r="G72" s="78" t="str">
        <f>'Processed IP Rules'!EC41</f>
        <v/>
      </c>
      <c r="H72" s="27" t="str">
        <f>'Processed IP Rules'!EE41</f>
        <v/>
      </c>
      <c r="I72" s="77" t="str">
        <f>'Processed IP Rules'!EI41</f>
        <v/>
      </c>
      <c r="J72" s="27" t="str">
        <f>'Processed IP Rules'!EK41</f>
        <v/>
      </c>
      <c r="K72" s="96" t="str">
        <f>'Processed IP Rules'!EM41</f>
        <v/>
      </c>
      <c r="L72" s="78" t="str">
        <f>'Processed IP Rules'!EU41</f>
        <v/>
      </c>
      <c r="M72" s="89">
        <f t="shared" si="0"/>
        <v>0</v>
      </c>
      <c r="N72" s="10">
        <f t="shared" si="3"/>
        <v>0</v>
      </c>
      <c r="O72" s="10">
        <f t="shared" si="4"/>
        <v>0</v>
      </c>
      <c r="P72" s="10">
        <f t="shared" si="5"/>
        <v>0</v>
      </c>
      <c r="Q72" s="10">
        <f t="shared" si="6"/>
        <v>0</v>
      </c>
      <c r="R72" s="10">
        <f t="shared" si="7"/>
        <v>0</v>
      </c>
      <c r="S72" s="10">
        <f t="shared" si="8"/>
        <v>0</v>
      </c>
      <c r="T72" s="10">
        <f t="shared" si="9"/>
        <v>0</v>
      </c>
      <c r="U72" s="10">
        <f t="shared" si="10"/>
        <v>0</v>
      </c>
      <c r="V72" s="10">
        <f t="shared" si="11"/>
        <v>0</v>
      </c>
      <c r="W72" s="10">
        <f t="shared" si="12"/>
        <v>0</v>
      </c>
      <c r="X72" s="66">
        <f t="shared" si="13"/>
        <v>0</v>
      </c>
      <c r="Y72" s="100" t="str">
        <f>IF(AND(D72="All_IPs",OR(N72=0,O72=0,R72+S72+T72=0,U72=0,V72=0,X72=0)),"Halt",IF(AND(D72="GRP_ALL_CNSP_SUBNETS",OR(N72=0,O72=0,R72+S72+T72=0,U72=0,V72=0,X72=0)),"Halt",IF(SUM(M72:X72)=0,"-",IF(AND(D72&lt;&gt;"All_IPs",D72&lt;&gt;"GRP_ALL_CNSP_SUBNETS",OR(N72=0,O72=0,P72=0,Q72=0,R72+S72+T72=0,U72=0,V72=0,X72=0,'Processed IP Rules'!ET41="BAD")),"Halt","Proceed"))))</f>
        <v>-</v>
      </c>
      <c r="Z72" s="145"/>
    </row>
    <row r="73" spans="1:26">
      <c r="A73" s="138">
        <v>32</v>
      </c>
      <c r="B73" s="70" t="str">
        <f>IF('IP Rules'!D42="","",'IP Rules'!D42)</f>
        <v/>
      </c>
      <c r="C73" s="73" t="str">
        <f>IF('IP Rules'!F42="","",'IP Rules'!F42)</f>
        <v/>
      </c>
      <c r="D73" s="77" t="str">
        <f>'Processed IP Rules'!AO42</f>
        <v/>
      </c>
      <c r="E73" s="78" t="str">
        <f>'Processed IP Rules'!AQ42</f>
        <v/>
      </c>
      <c r="F73" s="77" t="str">
        <f>'Processed IP Rules'!EA42</f>
        <v/>
      </c>
      <c r="G73" s="78" t="str">
        <f>'Processed IP Rules'!EC42</f>
        <v/>
      </c>
      <c r="H73" s="27" t="str">
        <f>'Processed IP Rules'!EE42</f>
        <v/>
      </c>
      <c r="I73" s="77" t="str">
        <f>'Processed IP Rules'!EI42</f>
        <v/>
      </c>
      <c r="J73" s="27" t="str">
        <f>'Processed IP Rules'!EK42</f>
        <v/>
      </c>
      <c r="K73" s="96" t="str">
        <f>'Processed IP Rules'!EM42</f>
        <v/>
      </c>
      <c r="L73" s="78" t="str">
        <f>'Processed IP Rules'!EU42</f>
        <v/>
      </c>
      <c r="M73" s="89">
        <f t="shared" si="0"/>
        <v>0</v>
      </c>
      <c r="N73" s="10">
        <f t="shared" si="3"/>
        <v>0</v>
      </c>
      <c r="O73" s="10">
        <f t="shared" si="4"/>
        <v>0</v>
      </c>
      <c r="P73" s="10">
        <f t="shared" si="5"/>
        <v>0</v>
      </c>
      <c r="Q73" s="10">
        <f t="shared" si="6"/>
        <v>0</v>
      </c>
      <c r="R73" s="10">
        <f t="shared" si="7"/>
        <v>0</v>
      </c>
      <c r="S73" s="10">
        <f t="shared" si="8"/>
        <v>0</v>
      </c>
      <c r="T73" s="10">
        <f t="shared" si="9"/>
        <v>0</v>
      </c>
      <c r="U73" s="10">
        <f t="shared" si="10"/>
        <v>0</v>
      </c>
      <c r="V73" s="10">
        <f t="shared" si="11"/>
        <v>0</v>
      </c>
      <c r="W73" s="10">
        <f t="shared" si="12"/>
        <v>0</v>
      </c>
      <c r="X73" s="66">
        <f t="shared" si="13"/>
        <v>0</v>
      </c>
      <c r="Y73" s="100" t="str">
        <f>IF(AND(D73="All_IPs",OR(N73=0,O73=0,R73+S73+T73=0,U73=0,V73=0,X73=0)),"Halt",IF(AND(D73="GRP_ALL_CNSP_SUBNETS",OR(N73=0,O73=0,R73+S73+T73=0,U73=0,V73=0,X73=0)),"Halt",IF(SUM(M73:X73)=0,"-",IF(AND(D73&lt;&gt;"All_IPs",D73&lt;&gt;"GRP_ALL_CNSP_SUBNETS",OR(N73=0,O73=0,P73=0,Q73=0,R73+S73+T73=0,U73=0,V73=0,X73=0,'Processed IP Rules'!ET42="BAD")),"Halt","Proceed"))))</f>
        <v>-</v>
      </c>
      <c r="Z73" s="145"/>
    </row>
    <row r="74" spans="1:26">
      <c r="A74" s="138">
        <v>33</v>
      </c>
      <c r="B74" s="70" t="str">
        <f>IF('IP Rules'!D43="","",'IP Rules'!D43)</f>
        <v/>
      </c>
      <c r="C74" s="73" t="str">
        <f>IF('IP Rules'!F43="","",'IP Rules'!F43)</f>
        <v/>
      </c>
      <c r="D74" s="77" t="str">
        <f>'Processed IP Rules'!AO43</f>
        <v/>
      </c>
      <c r="E74" s="78" t="str">
        <f>'Processed IP Rules'!AQ43</f>
        <v/>
      </c>
      <c r="F74" s="77" t="str">
        <f>'Processed IP Rules'!EA43</f>
        <v/>
      </c>
      <c r="G74" s="78" t="str">
        <f>'Processed IP Rules'!EC43</f>
        <v/>
      </c>
      <c r="H74" s="27" t="str">
        <f>'Processed IP Rules'!EE43</f>
        <v/>
      </c>
      <c r="I74" s="77" t="str">
        <f>'Processed IP Rules'!EI43</f>
        <v/>
      </c>
      <c r="J74" s="27" t="str">
        <f>'Processed IP Rules'!EK43</f>
        <v/>
      </c>
      <c r="K74" s="96" t="str">
        <f>'Processed IP Rules'!EM43</f>
        <v/>
      </c>
      <c r="L74" s="78" t="str">
        <f>'Processed IP Rules'!EU43</f>
        <v/>
      </c>
      <c r="M74" s="89">
        <f t="shared" si="0"/>
        <v>0</v>
      </c>
      <c r="N74" s="10">
        <f t="shared" si="3"/>
        <v>0</v>
      </c>
      <c r="O74" s="10">
        <f t="shared" si="4"/>
        <v>0</v>
      </c>
      <c r="P74" s="10">
        <f t="shared" si="5"/>
        <v>0</v>
      </c>
      <c r="Q74" s="10">
        <f t="shared" si="6"/>
        <v>0</v>
      </c>
      <c r="R74" s="10">
        <f t="shared" si="7"/>
        <v>0</v>
      </c>
      <c r="S74" s="10">
        <f t="shared" si="8"/>
        <v>0</v>
      </c>
      <c r="T74" s="10">
        <f t="shared" si="9"/>
        <v>0</v>
      </c>
      <c r="U74" s="10">
        <f t="shared" si="10"/>
        <v>0</v>
      </c>
      <c r="V74" s="10">
        <f t="shared" si="11"/>
        <v>0</v>
      </c>
      <c r="W74" s="10">
        <f t="shared" si="12"/>
        <v>0</v>
      </c>
      <c r="X74" s="66">
        <f t="shared" si="13"/>
        <v>0</v>
      </c>
      <c r="Y74" s="100" t="str">
        <f>IF(AND(D74="All_IPs",OR(N74=0,O74=0,R74+S74+T74=0,U74=0,V74=0,X74=0)),"Halt",IF(AND(D74="GRP_ALL_CNSP_SUBNETS",OR(N74=0,O74=0,R74+S74+T74=0,U74=0,V74=0,X74=0)),"Halt",IF(SUM(M74:X74)=0,"-",IF(AND(D74&lt;&gt;"All_IPs",D74&lt;&gt;"GRP_ALL_CNSP_SUBNETS",OR(N74=0,O74=0,P74=0,Q74=0,R74+S74+T74=0,U74=0,V74=0,X74=0,'Processed IP Rules'!ET43="BAD")),"Halt","Proceed"))))</f>
        <v>-</v>
      </c>
      <c r="Z74" s="145"/>
    </row>
    <row r="75" spans="1:26">
      <c r="A75" s="138">
        <v>34</v>
      </c>
      <c r="B75" s="70" t="str">
        <f>IF('IP Rules'!D44="","",'IP Rules'!D44)</f>
        <v/>
      </c>
      <c r="C75" s="73" t="str">
        <f>IF('IP Rules'!F44="","",'IP Rules'!F44)</f>
        <v/>
      </c>
      <c r="D75" s="77" t="str">
        <f>'Processed IP Rules'!AO44</f>
        <v/>
      </c>
      <c r="E75" s="78" t="str">
        <f>'Processed IP Rules'!AQ44</f>
        <v/>
      </c>
      <c r="F75" s="77" t="str">
        <f>'Processed IP Rules'!EA44</f>
        <v/>
      </c>
      <c r="G75" s="78" t="str">
        <f>'Processed IP Rules'!EC44</f>
        <v/>
      </c>
      <c r="H75" s="27" t="str">
        <f>'Processed IP Rules'!EE44</f>
        <v/>
      </c>
      <c r="I75" s="77" t="str">
        <f>'Processed IP Rules'!EI44</f>
        <v/>
      </c>
      <c r="J75" s="27" t="str">
        <f>'Processed IP Rules'!EK44</f>
        <v/>
      </c>
      <c r="K75" s="96" t="str">
        <f>'Processed IP Rules'!EM44</f>
        <v/>
      </c>
      <c r="L75" s="78" t="str">
        <f>'Processed IP Rules'!EU44</f>
        <v/>
      </c>
      <c r="M75" s="89">
        <f t="shared" si="0"/>
        <v>0</v>
      </c>
      <c r="N75" s="10">
        <f t="shared" si="3"/>
        <v>0</v>
      </c>
      <c r="O75" s="10">
        <f t="shared" si="4"/>
        <v>0</v>
      </c>
      <c r="P75" s="10">
        <f t="shared" si="5"/>
        <v>0</v>
      </c>
      <c r="Q75" s="10">
        <f t="shared" si="6"/>
        <v>0</v>
      </c>
      <c r="R75" s="10">
        <f t="shared" si="7"/>
        <v>0</v>
      </c>
      <c r="S75" s="10">
        <f t="shared" si="8"/>
        <v>0</v>
      </c>
      <c r="T75" s="10">
        <f t="shared" si="9"/>
        <v>0</v>
      </c>
      <c r="U75" s="10">
        <f t="shared" si="10"/>
        <v>0</v>
      </c>
      <c r="V75" s="10">
        <f t="shared" si="11"/>
        <v>0</v>
      </c>
      <c r="W75" s="10">
        <f t="shared" si="12"/>
        <v>0</v>
      </c>
      <c r="X75" s="66">
        <f t="shared" si="13"/>
        <v>0</v>
      </c>
      <c r="Y75" s="100" t="str">
        <f>IF(AND(D75="All_IPs",OR(N75=0,O75=0,R75+S75+T75=0,U75=0,V75=0,X75=0)),"Halt",IF(AND(D75="GRP_ALL_CNSP_SUBNETS",OR(N75=0,O75=0,R75+S75+T75=0,U75=0,V75=0,X75=0)),"Halt",IF(SUM(M75:X75)=0,"-",IF(AND(D75&lt;&gt;"All_IPs",D75&lt;&gt;"GRP_ALL_CNSP_SUBNETS",OR(N75=0,O75=0,P75=0,Q75=0,R75+S75+T75=0,U75=0,V75=0,X75=0,'Processed IP Rules'!ET44="BAD")),"Halt","Proceed"))))</f>
        <v>-</v>
      </c>
      <c r="Z75" s="145"/>
    </row>
    <row r="76" spans="1:26">
      <c r="A76" s="138">
        <v>35</v>
      </c>
      <c r="B76" s="70" t="str">
        <f>IF('IP Rules'!D45="","",'IP Rules'!D45)</f>
        <v/>
      </c>
      <c r="C76" s="73" t="str">
        <f>IF('IP Rules'!F45="","",'IP Rules'!F45)</f>
        <v/>
      </c>
      <c r="D76" s="77" t="str">
        <f>'Processed IP Rules'!AO45</f>
        <v/>
      </c>
      <c r="E76" s="78" t="str">
        <f>'Processed IP Rules'!AQ45</f>
        <v/>
      </c>
      <c r="F76" s="77" t="str">
        <f>'Processed IP Rules'!EA45</f>
        <v/>
      </c>
      <c r="G76" s="78" t="str">
        <f>'Processed IP Rules'!EC45</f>
        <v/>
      </c>
      <c r="H76" s="27" t="str">
        <f>'Processed IP Rules'!EE45</f>
        <v/>
      </c>
      <c r="I76" s="77" t="str">
        <f>'Processed IP Rules'!EI45</f>
        <v/>
      </c>
      <c r="J76" s="27" t="str">
        <f>'Processed IP Rules'!EK45</f>
        <v/>
      </c>
      <c r="K76" s="96" t="str">
        <f>'Processed IP Rules'!EM45</f>
        <v/>
      </c>
      <c r="L76" s="78" t="str">
        <f>'Processed IP Rules'!EU45</f>
        <v/>
      </c>
      <c r="M76" s="89">
        <f t="shared" si="0"/>
        <v>0</v>
      </c>
      <c r="N76" s="10">
        <f t="shared" si="3"/>
        <v>0</v>
      </c>
      <c r="O76" s="10">
        <f t="shared" si="4"/>
        <v>0</v>
      </c>
      <c r="P76" s="10">
        <f t="shared" si="5"/>
        <v>0</v>
      </c>
      <c r="Q76" s="10">
        <f t="shared" si="6"/>
        <v>0</v>
      </c>
      <c r="R76" s="10">
        <f t="shared" si="7"/>
        <v>0</v>
      </c>
      <c r="S76" s="10">
        <f t="shared" si="8"/>
        <v>0</v>
      </c>
      <c r="T76" s="10">
        <f t="shared" si="9"/>
        <v>0</v>
      </c>
      <c r="U76" s="10">
        <f t="shared" si="10"/>
        <v>0</v>
      </c>
      <c r="V76" s="10">
        <f t="shared" si="11"/>
        <v>0</v>
      </c>
      <c r="W76" s="10">
        <f t="shared" si="12"/>
        <v>0</v>
      </c>
      <c r="X76" s="66">
        <f t="shared" si="13"/>
        <v>0</v>
      </c>
      <c r="Y76" s="100" t="str">
        <f>IF(AND(D76="All_IPs",OR(N76=0,O76=0,R76+S76+T76=0,U76=0,V76=0,X76=0)),"Halt",IF(AND(D76="GRP_ALL_CNSP_SUBNETS",OR(N76=0,O76=0,R76+S76+T76=0,U76=0,V76=0,X76=0)),"Halt",IF(SUM(M76:X76)=0,"-",IF(AND(D76&lt;&gt;"All_IPs",D76&lt;&gt;"GRP_ALL_CNSP_SUBNETS",OR(N76=0,O76=0,P76=0,Q76=0,R76+S76+T76=0,U76=0,V76=0,X76=0,'Processed IP Rules'!ET45="BAD")),"Halt","Proceed"))))</f>
        <v>-</v>
      </c>
      <c r="Z76" s="145"/>
    </row>
    <row r="77" spans="1:26">
      <c r="A77" s="138">
        <v>36</v>
      </c>
      <c r="B77" s="70" t="str">
        <f>IF('IP Rules'!D46="","",'IP Rules'!D46)</f>
        <v/>
      </c>
      <c r="C77" s="73" t="str">
        <f>IF('IP Rules'!F46="","",'IP Rules'!F46)</f>
        <v/>
      </c>
      <c r="D77" s="77" t="str">
        <f>'Processed IP Rules'!AO46</f>
        <v/>
      </c>
      <c r="E77" s="78" t="str">
        <f>'Processed IP Rules'!AQ46</f>
        <v/>
      </c>
      <c r="F77" s="77" t="str">
        <f>'Processed IP Rules'!EA46</f>
        <v/>
      </c>
      <c r="G77" s="78" t="str">
        <f>'Processed IP Rules'!EC46</f>
        <v/>
      </c>
      <c r="H77" s="27" t="str">
        <f>'Processed IP Rules'!EE46</f>
        <v/>
      </c>
      <c r="I77" s="77" t="str">
        <f>'Processed IP Rules'!EI46</f>
        <v/>
      </c>
      <c r="J77" s="27" t="str">
        <f>'Processed IP Rules'!EK46</f>
        <v/>
      </c>
      <c r="K77" s="96" t="str">
        <f>'Processed IP Rules'!EM46</f>
        <v/>
      </c>
      <c r="L77" s="78" t="str">
        <f>'Processed IP Rules'!EU46</f>
        <v/>
      </c>
      <c r="M77" s="89">
        <f t="shared" si="0"/>
        <v>0</v>
      </c>
      <c r="N77" s="10">
        <f t="shared" si="3"/>
        <v>0</v>
      </c>
      <c r="O77" s="10">
        <f t="shared" si="4"/>
        <v>0</v>
      </c>
      <c r="P77" s="10">
        <f t="shared" si="5"/>
        <v>0</v>
      </c>
      <c r="Q77" s="10">
        <f t="shared" si="6"/>
        <v>0</v>
      </c>
      <c r="R77" s="10">
        <f t="shared" si="7"/>
        <v>0</v>
      </c>
      <c r="S77" s="10">
        <f t="shared" si="8"/>
        <v>0</v>
      </c>
      <c r="T77" s="10">
        <f t="shared" si="9"/>
        <v>0</v>
      </c>
      <c r="U77" s="10">
        <f t="shared" si="10"/>
        <v>0</v>
      </c>
      <c r="V77" s="10">
        <f t="shared" si="11"/>
        <v>0</v>
      </c>
      <c r="W77" s="10">
        <f t="shared" si="12"/>
        <v>0</v>
      </c>
      <c r="X77" s="66">
        <f t="shared" si="13"/>
        <v>0</v>
      </c>
      <c r="Y77" s="100" t="str">
        <f>IF(AND(D77="All_IPs",OR(N77=0,O77=0,R77+S77+T77=0,U77=0,V77=0,X77=0)),"Halt",IF(AND(D77="GRP_ALL_CNSP_SUBNETS",OR(N77=0,O77=0,R77+S77+T77=0,U77=0,V77=0,X77=0)),"Halt",IF(SUM(M77:X77)=0,"-",IF(AND(D77&lt;&gt;"All_IPs",D77&lt;&gt;"GRP_ALL_CNSP_SUBNETS",OR(N77=0,O77=0,P77=0,Q77=0,R77+S77+T77=0,U77=0,V77=0,X77=0,'Processed IP Rules'!ET46="BAD")),"Halt","Proceed"))))</f>
        <v>-</v>
      </c>
      <c r="Z77" s="145"/>
    </row>
    <row r="78" spans="1:26">
      <c r="A78" s="138">
        <v>37</v>
      </c>
      <c r="B78" s="70" t="str">
        <f>IF('IP Rules'!D47="","",'IP Rules'!D47)</f>
        <v/>
      </c>
      <c r="C78" s="73" t="str">
        <f>IF('IP Rules'!F47="","",'IP Rules'!F47)</f>
        <v/>
      </c>
      <c r="D78" s="77" t="str">
        <f>'Processed IP Rules'!AO47</f>
        <v/>
      </c>
      <c r="E78" s="78" t="str">
        <f>'Processed IP Rules'!AQ47</f>
        <v/>
      </c>
      <c r="F78" s="77" t="str">
        <f>'Processed IP Rules'!EA47</f>
        <v/>
      </c>
      <c r="G78" s="78" t="str">
        <f>'Processed IP Rules'!EC47</f>
        <v/>
      </c>
      <c r="H78" s="27" t="str">
        <f>'Processed IP Rules'!EE47</f>
        <v/>
      </c>
      <c r="I78" s="77" t="str">
        <f>'Processed IP Rules'!EI47</f>
        <v/>
      </c>
      <c r="J78" s="27" t="str">
        <f>'Processed IP Rules'!EK47</f>
        <v/>
      </c>
      <c r="K78" s="96" t="str">
        <f>'Processed IP Rules'!EM47</f>
        <v/>
      </c>
      <c r="L78" s="78" t="str">
        <f>'Processed IP Rules'!EU47</f>
        <v/>
      </c>
      <c r="M78" s="89">
        <f t="shared" si="0"/>
        <v>0</v>
      </c>
      <c r="N78" s="10">
        <f t="shared" si="3"/>
        <v>0</v>
      </c>
      <c r="O78" s="10">
        <f t="shared" si="4"/>
        <v>0</v>
      </c>
      <c r="P78" s="10">
        <f t="shared" si="5"/>
        <v>0</v>
      </c>
      <c r="Q78" s="10">
        <f t="shared" si="6"/>
        <v>0</v>
      </c>
      <c r="R78" s="10">
        <f t="shared" si="7"/>
        <v>0</v>
      </c>
      <c r="S78" s="10">
        <f t="shared" si="8"/>
        <v>0</v>
      </c>
      <c r="T78" s="10">
        <f t="shared" si="9"/>
        <v>0</v>
      </c>
      <c r="U78" s="10">
        <f t="shared" si="10"/>
        <v>0</v>
      </c>
      <c r="V78" s="10">
        <f t="shared" si="11"/>
        <v>0</v>
      </c>
      <c r="W78" s="10">
        <f t="shared" si="12"/>
        <v>0</v>
      </c>
      <c r="X78" s="66">
        <f t="shared" si="13"/>
        <v>0</v>
      </c>
      <c r="Y78" s="100" t="str">
        <f>IF(AND(D78="All_IPs",OR(N78=0,O78=0,R78+S78+T78=0,U78=0,V78=0,X78=0)),"Halt",IF(AND(D78="GRP_ALL_CNSP_SUBNETS",OR(N78=0,O78=0,R78+S78+T78=0,U78=0,V78=0,X78=0)),"Halt",IF(SUM(M78:X78)=0,"-",IF(AND(D78&lt;&gt;"All_IPs",D78&lt;&gt;"GRP_ALL_CNSP_SUBNETS",OR(N78=0,O78=0,P78=0,Q78=0,R78+S78+T78=0,U78=0,V78=0,X78=0,'Processed IP Rules'!ET47="BAD")),"Halt","Proceed"))))</f>
        <v>-</v>
      </c>
      <c r="Z78" s="145"/>
    </row>
    <row r="79" spans="1:26">
      <c r="A79" s="138">
        <v>38</v>
      </c>
      <c r="B79" s="70" t="str">
        <f>IF('IP Rules'!D48="","",'IP Rules'!D48)</f>
        <v/>
      </c>
      <c r="C79" s="73" t="str">
        <f>IF('IP Rules'!F48="","",'IP Rules'!F48)</f>
        <v/>
      </c>
      <c r="D79" s="77" t="str">
        <f>'Processed IP Rules'!AO48</f>
        <v/>
      </c>
      <c r="E79" s="78" t="str">
        <f>'Processed IP Rules'!AQ48</f>
        <v/>
      </c>
      <c r="F79" s="77" t="str">
        <f>'Processed IP Rules'!EA48</f>
        <v/>
      </c>
      <c r="G79" s="78" t="str">
        <f>'Processed IP Rules'!EC48</f>
        <v/>
      </c>
      <c r="H79" s="27" t="str">
        <f>'Processed IP Rules'!EE48</f>
        <v/>
      </c>
      <c r="I79" s="77" t="str">
        <f>'Processed IP Rules'!EI48</f>
        <v/>
      </c>
      <c r="J79" s="27" t="str">
        <f>'Processed IP Rules'!EK48</f>
        <v/>
      </c>
      <c r="K79" s="96" t="str">
        <f>'Processed IP Rules'!EM48</f>
        <v/>
      </c>
      <c r="L79" s="78" t="str">
        <f>'Processed IP Rules'!EU48</f>
        <v/>
      </c>
      <c r="M79" s="89">
        <f t="shared" si="0"/>
        <v>0</v>
      </c>
      <c r="N79" s="10">
        <f t="shared" si="3"/>
        <v>0</v>
      </c>
      <c r="O79" s="10">
        <f t="shared" si="4"/>
        <v>0</v>
      </c>
      <c r="P79" s="10">
        <f t="shared" si="5"/>
        <v>0</v>
      </c>
      <c r="Q79" s="10">
        <f t="shared" si="6"/>
        <v>0</v>
      </c>
      <c r="R79" s="10">
        <f t="shared" si="7"/>
        <v>0</v>
      </c>
      <c r="S79" s="10">
        <f t="shared" si="8"/>
        <v>0</v>
      </c>
      <c r="T79" s="10">
        <f t="shared" si="9"/>
        <v>0</v>
      </c>
      <c r="U79" s="10">
        <f t="shared" si="10"/>
        <v>0</v>
      </c>
      <c r="V79" s="10">
        <f t="shared" si="11"/>
        <v>0</v>
      </c>
      <c r="W79" s="10">
        <f t="shared" si="12"/>
        <v>0</v>
      </c>
      <c r="X79" s="66">
        <f t="shared" si="13"/>
        <v>0</v>
      </c>
      <c r="Y79" s="100" t="str">
        <f>IF(AND(D79="All_IPs",OR(N79=0,O79=0,R79+S79+T79=0,U79=0,V79=0,X79=0)),"Halt",IF(AND(D79="GRP_ALL_CNSP_SUBNETS",OR(N79=0,O79=0,R79+S79+T79=0,U79=0,V79=0,X79=0)),"Halt",IF(SUM(M79:X79)=0,"-",IF(AND(D79&lt;&gt;"All_IPs",D79&lt;&gt;"GRP_ALL_CNSP_SUBNETS",OR(N79=0,O79=0,P79=0,Q79=0,R79+S79+T79=0,U79=0,V79=0,X79=0,'Processed IP Rules'!ET48="BAD")),"Halt","Proceed"))))</f>
        <v>-</v>
      </c>
      <c r="Z79" s="145"/>
    </row>
    <row r="80" spans="1:26">
      <c r="A80" s="138">
        <v>39</v>
      </c>
      <c r="B80" s="70" t="str">
        <f>IF('IP Rules'!D49="","",'IP Rules'!D49)</f>
        <v/>
      </c>
      <c r="C80" s="73" t="str">
        <f>IF('IP Rules'!F49="","",'IP Rules'!F49)</f>
        <v/>
      </c>
      <c r="D80" s="77" t="str">
        <f>'Processed IP Rules'!AO49</f>
        <v/>
      </c>
      <c r="E80" s="78" t="str">
        <f>'Processed IP Rules'!AQ49</f>
        <v/>
      </c>
      <c r="F80" s="77" t="str">
        <f>'Processed IP Rules'!EA49</f>
        <v/>
      </c>
      <c r="G80" s="78" t="str">
        <f>'Processed IP Rules'!EC49</f>
        <v/>
      </c>
      <c r="H80" s="27" t="str">
        <f>'Processed IP Rules'!EE49</f>
        <v/>
      </c>
      <c r="I80" s="77" t="str">
        <f>'Processed IP Rules'!EI49</f>
        <v/>
      </c>
      <c r="J80" s="27" t="str">
        <f>'Processed IP Rules'!EK49</f>
        <v/>
      </c>
      <c r="K80" s="96" t="str">
        <f>'Processed IP Rules'!EM49</f>
        <v/>
      </c>
      <c r="L80" s="78" t="str">
        <f>'Processed IP Rules'!EU49</f>
        <v/>
      </c>
      <c r="M80" s="89">
        <f t="shared" si="0"/>
        <v>0</v>
      </c>
      <c r="N80" s="10">
        <f t="shared" si="3"/>
        <v>0</v>
      </c>
      <c r="O80" s="10">
        <f t="shared" si="4"/>
        <v>0</v>
      </c>
      <c r="P80" s="10">
        <f t="shared" si="5"/>
        <v>0</v>
      </c>
      <c r="Q80" s="10">
        <f t="shared" si="6"/>
        <v>0</v>
      </c>
      <c r="R80" s="10">
        <f t="shared" si="7"/>
        <v>0</v>
      </c>
      <c r="S80" s="10">
        <f t="shared" si="8"/>
        <v>0</v>
      </c>
      <c r="T80" s="10">
        <f t="shared" si="9"/>
        <v>0</v>
      </c>
      <c r="U80" s="10">
        <f t="shared" si="10"/>
        <v>0</v>
      </c>
      <c r="V80" s="10">
        <f t="shared" si="11"/>
        <v>0</v>
      </c>
      <c r="W80" s="10">
        <f t="shared" si="12"/>
        <v>0</v>
      </c>
      <c r="X80" s="66">
        <f t="shared" si="13"/>
        <v>0</v>
      </c>
      <c r="Y80" s="100" t="str">
        <f>IF(AND(D80="All_IPs",OR(N80=0,O80=0,R80+S80+T80=0,U80=0,V80=0,X80=0)),"Halt",IF(AND(D80="GRP_ALL_CNSP_SUBNETS",OR(N80=0,O80=0,R80+S80+T80=0,U80=0,V80=0,X80=0)),"Halt",IF(SUM(M80:X80)=0,"-",IF(AND(D80&lt;&gt;"All_IPs",D80&lt;&gt;"GRP_ALL_CNSP_SUBNETS",OR(N80=0,O80=0,P80=0,Q80=0,R80+S80+T80=0,U80=0,V80=0,X80=0,'Processed IP Rules'!ET49="BAD")),"Halt","Proceed"))))</f>
        <v>-</v>
      </c>
      <c r="Z80" s="145"/>
    </row>
    <row r="81" spans="1:26">
      <c r="A81" s="138">
        <v>40</v>
      </c>
      <c r="B81" s="70" t="str">
        <f>IF('IP Rules'!D50="","",'IP Rules'!D50)</f>
        <v/>
      </c>
      <c r="C81" s="73" t="str">
        <f>IF('IP Rules'!F50="","",'IP Rules'!F50)</f>
        <v/>
      </c>
      <c r="D81" s="77" t="str">
        <f>'Processed IP Rules'!AO50</f>
        <v/>
      </c>
      <c r="E81" s="78" t="str">
        <f>'Processed IP Rules'!AQ50</f>
        <v/>
      </c>
      <c r="F81" s="77" t="str">
        <f>'Processed IP Rules'!EA50</f>
        <v/>
      </c>
      <c r="G81" s="78" t="str">
        <f>'Processed IP Rules'!EC50</f>
        <v/>
      </c>
      <c r="H81" s="27" t="str">
        <f>'Processed IP Rules'!EE50</f>
        <v/>
      </c>
      <c r="I81" s="77" t="str">
        <f>'Processed IP Rules'!EI50</f>
        <v/>
      </c>
      <c r="J81" s="27" t="str">
        <f>'Processed IP Rules'!EK50</f>
        <v/>
      </c>
      <c r="K81" s="96" t="str">
        <f>'Processed IP Rules'!EM50</f>
        <v/>
      </c>
      <c r="L81" s="78" t="str">
        <f>'Processed IP Rules'!EU50</f>
        <v/>
      </c>
      <c r="M81" s="89">
        <f t="shared" si="0"/>
        <v>0</v>
      </c>
      <c r="N81" s="10">
        <f t="shared" si="3"/>
        <v>0</v>
      </c>
      <c r="O81" s="10">
        <f t="shared" si="4"/>
        <v>0</v>
      </c>
      <c r="P81" s="10">
        <f t="shared" si="5"/>
        <v>0</v>
      </c>
      <c r="Q81" s="10">
        <f t="shared" si="6"/>
        <v>0</v>
      </c>
      <c r="R81" s="10">
        <f t="shared" si="7"/>
        <v>0</v>
      </c>
      <c r="S81" s="10">
        <f t="shared" si="8"/>
        <v>0</v>
      </c>
      <c r="T81" s="10">
        <f t="shared" si="9"/>
        <v>0</v>
      </c>
      <c r="U81" s="10">
        <f t="shared" si="10"/>
        <v>0</v>
      </c>
      <c r="V81" s="10">
        <f t="shared" si="11"/>
        <v>0</v>
      </c>
      <c r="W81" s="10">
        <f t="shared" si="12"/>
        <v>0</v>
      </c>
      <c r="X81" s="66">
        <f t="shared" si="13"/>
        <v>0</v>
      </c>
      <c r="Y81" s="100" t="str">
        <f>IF(AND(D81="All_IPs",OR(N81=0,O81=0,R81+S81+T81=0,U81=0,V81=0,X81=0)),"Halt",IF(AND(D81="GRP_ALL_CNSP_SUBNETS",OR(N81=0,O81=0,R81+S81+T81=0,U81=0,V81=0,X81=0)),"Halt",IF(SUM(M81:X81)=0,"-",IF(AND(D81&lt;&gt;"All_IPs",D81&lt;&gt;"GRP_ALL_CNSP_SUBNETS",OR(N81=0,O81=0,P81=0,Q81=0,R81+S81+T81=0,U81=0,V81=0,X81=0,'Processed IP Rules'!ET50="BAD")),"Halt","Proceed"))))</f>
        <v>-</v>
      </c>
      <c r="Z81" s="145"/>
    </row>
    <row r="82" spans="1:26">
      <c r="A82" s="138">
        <v>41</v>
      </c>
      <c r="B82" s="70" t="str">
        <f>IF('IP Rules'!D51="","",'IP Rules'!D51)</f>
        <v/>
      </c>
      <c r="C82" s="73" t="str">
        <f>IF('IP Rules'!F51="","",'IP Rules'!F51)</f>
        <v/>
      </c>
      <c r="D82" s="77" t="str">
        <f>'Processed IP Rules'!AO51</f>
        <v/>
      </c>
      <c r="E82" s="78" t="str">
        <f>'Processed IP Rules'!AQ51</f>
        <v/>
      </c>
      <c r="F82" s="77" t="str">
        <f>'Processed IP Rules'!EA51</f>
        <v/>
      </c>
      <c r="G82" s="78" t="str">
        <f>'Processed IP Rules'!EC51</f>
        <v/>
      </c>
      <c r="H82" s="27" t="str">
        <f>'Processed IP Rules'!EE51</f>
        <v/>
      </c>
      <c r="I82" s="77" t="str">
        <f>'Processed IP Rules'!EI51</f>
        <v/>
      </c>
      <c r="J82" s="27" t="str">
        <f>'Processed IP Rules'!EK51</f>
        <v/>
      </c>
      <c r="K82" s="96" t="str">
        <f>'Processed IP Rules'!EM51</f>
        <v/>
      </c>
      <c r="L82" s="78" t="str">
        <f>'Processed IP Rules'!EU51</f>
        <v/>
      </c>
      <c r="M82" s="89">
        <f t="shared" si="0"/>
        <v>0</v>
      </c>
      <c r="N82" s="10">
        <f t="shared" si="3"/>
        <v>0</v>
      </c>
      <c r="O82" s="10">
        <f t="shared" si="4"/>
        <v>0</v>
      </c>
      <c r="P82" s="10">
        <f t="shared" si="5"/>
        <v>0</v>
      </c>
      <c r="Q82" s="10">
        <f t="shared" si="6"/>
        <v>0</v>
      </c>
      <c r="R82" s="10">
        <f t="shared" si="7"/>
        <v>0</v>
      </c>
      <c r="S82" s="10">
        <f t="shared" si="8"/>
        <v>0</v>
      </c>
      <c r="T82" s="10">
        <f t="shared" si="9"/>
        <v>0</v>
      </c>
      <c r="U82" s="10">
        <f t="shared" si="10"/>
        <v>0</v>
      </c>
      <c r="V82" s="10">
        <f t="shared" si="11"/>
        <v>0</v>
      </c>
      <c r="W82" s="10">
        <f t="shared" si="12"/>
        <v>0</v>
      </c>
      <c r="X82" s="66">
        <f t="shared" si="13"/>
        <v>0</v>
      </c>
      <c r="Y82" s="100" t="str">
        <f>IF(AND(D82="All_IPs",OR(N82=0,O82=0,R82+S82+T82=0,U82=0,V82=0,X82=0)),"Halt",IF(AND(D82="GRP_ALL_CNSP_SUBNETS",OR(N82=0,O82=0,R82+S82+T82=0,U82=0,V82=0,X82=0)),"Halt",IF(SUM(M82:X82)=0,"-",IF(AND(D82&lt;&gt;"All_IPs",D82&lt;&gt;"GRP_ALL_CNSP_SUBNETS",OR(N82=0,O82=0,P82=0,Q82=0,R82+S82+T82=0,U82=0,V82=0,X82=0,'Processed IP Rules'!ET51="BAD")),"Halt","Proceed"))))</f>
        <v>-</v>
      </c>
      <c r="Z82" s="145"/>
    </row>
    <row r="83" spans="1:26">
      <c r="A83" s="138">
        <v>42</v>
      </c>
      <c r="B83" s="70" t="str">
        <f>IF('IP Rules'!D52="","",'IP Rules'!D52)</f>
        <v/>
      </c>
      <c r="C83" s="73" t="str">
        <f>IF('IP Rules'!F52="","",'IP Rules'!F52)</f>
        <v/>
      </c>
      <c r="D83" s="77" t="str">
        <f>'Processed IP Rules'!AO52</f>
        <v/>
      </c>
      <c r="E83" s="78" t="str">
        <f>'Processed IP Rules'!AQ52</f>
        <v/>
      </c>
      <c r="F83" s="77" t="str">
        <f>'Processed IP Rules'!EA52</f>
        <v/>
      </c>
      <c r="G83" s="78" t="str">
        <f>'Processed IP Rules'!EC52</f>
        <v/>
      </c>
      <c r="H83" s="27" t="str">
        <f>'Processed IP Rules'!EE52</f>
        <v/>
      </c>
      <c r="I83" s="77" t="str">
        <f>'Processed IP Rules'!EI52</f>
        <v/>
      </c>
      <c r="J83" s="27" t="str">
        <f>'Processed IP Rules'!EK52</f>
        <v/>
      </c>
      <c r="K83" s="96" t="str">
        <f>'Processed IP Rules'!EM52</f>
        <v/>
      </c>
      <c r="L83" s="78" t="str">
        <f>'Processed IP Rules'!EU52</f>
        <v/>
      </c>
      <c r="M83" s="89">
        <f t="shared" si="0"/>
        <v>0</v>
      </c>
      <c r="N83" s="10">
        <f t="shared" si="3"/>
        <v>0</v>
      </c>
      <c r="O83" s="10">
        <f t="shared" si="4"/>
        <v>0</v>
      </c>
      <c r="P83" s="10">
        <f t="shared" si="5"/>
        <v>0</v>
      </c>
      <c r="Q83" s="10">
        <f t="shared" si="6"/>
        <v>0</v>
      </c>
      <c r="R83" s="10">
        <f t="shared" si="7"/>
        <v>0</v>
      </c>
      <c r="S83" s="10">
        <f t="shared" si="8"/>
        <v>0</v>
      </c>
      <c r="T83" s="10">
        <f t="shared" si="9"/>
        <v>0</v>
      </c>
      <c r="U83" s="10">
        <f t="shared" si="10"/>
        <v>0</v>
      </c>
      <c r="V83" s="10">
        <f t="shared" si="11"/>
        <v>0</v>
      </c>
      <c r="W83" s="10">
        <f t="shared" si="12"/>
        <v>0</v>
      </c>
      <c r="X83" s="66">
        <f t="shared" si="13"/>
        <v>0</v>
      </c>
      <c r="Y83" s="100" t="str">
        <f>IF(AND(D83="All_IPs",OR(N83=0,O83=0,R83+S83+T83=0,U83=0,V83=0,X83=0)),"Halt",IF(AND(D83="GRP_ALL_CNSP_SUBNETS",OR(N83=0,O83=0,R83+S83+T83=0,U83=0,V83=0,X83=0)),"Halt",IF(SUM(M83:X83)=0,"-",IF(AND(D83&lt;&gt;"All_IPs",D83&lt;&gt;"GRP_ALL_CNSP_SUBNETS",OR(N83=0,O83=0,P83=0,Q83=0,R83+S83+T83=0,U83=0,V83=0,X83=0,'Processed IP Rules'!ET52="BAD")),"Halt","Proceed"))))</f>
        <v>-</v>
      </c>
      <c r="Z83" s="145"/>
    </row>
    <row r="84" spans="1:26">
      <c r="A84" s="138">
        <v>43</v>
      </c>
      <c r="B84" s="70" t="str">
        <f>IF('IP Rules'!D53="","",'IP Rules'!D53)</f>
        <v/>
      </c>
      <c r="C84" s="73" t="str">
        <f>IF('IP Rules'!F53="","",'IP Rules'!F53)</f>
        <v/>
      </c>
      <c r="D84" s="77" t="str">
        <f>'Processed IP Rules'!AO53</f>
        <v/>
      </c>
      <c r="E84" s="78" t="str">
        <f>'Processed IP Rules'!AQ53</f>
        <v/>
      </c>
      <c r="F84" s="77" t="str">
        <f>'Processed IP Rules'!EA53</f>
        <v/>
      </c>
      <c r="G84" s="78" t="str">
        <f>'Processed IP Rules'!EC53</f>
        <v/>
      </c>
      <c r="H84" s="27" t="str">
        <f>'Processed IP Rules'!EE53</f>
        <v/>
      </c>
      <c r="I84" s="77" t="str">
        <f>'Processed IP Rules'!EI53</f>
        <v/>
      </c>
      <c r="J84" s="27" t="str">
        <f>'Processed IP Rules'!EK53</f>
        <v/>
      </c>
      <c r="K84" s="96" t="str">
        <f>'Processed IP Rules'!EM53</f>
        <v/>
      </c>
      <c r="L84" s="78" t="str">
        <f>'Processed IP Rules'!EU53</f>
        <v/>
      </c>
      <c r="M84" s="89">
        <f t="shared" si="0"/>
        <v>0</v>
      </c>
      <c r="N84" s="10">
        <f t="shared" si="3"/>
        <v>0</v>
      </c>
      <c r="O84" s="10">
        <f t="shared" si="4"/>
        <v>0</v>
      </c>
      <c r="P84" s="10">
        <f t="shared" si="5"/>
        <v>0</v>
      </c>
      <c r="Q84" s="10">
        <f t="shared" si="6"/>
        <v>0</v>
      </c>
      <c r="R84" s="10">
        <f t="shared" si="7"/>
        <v>0</v>
      </c>
      <c r="S84" s="10">
        <f t="shared" si="8"/>
        <v>0</v>
      </c>
      <c r="T84" s="10">
        <f t="shared" si="9"/>
        <v>0</v>
      </c>
      <c r="U84" s="10">
        <f t="shared" si="10"/>
        <v>0</v>
      </c>
      <c r="V84" s="10">
        <f t="shared" si="11"/>
        <v>0</v>
      </c>
      <c r="W84" s="10">
        <f t="shared" si="12"/>
        <v>0</v>
      </c>
      <c r="X84" s="66">
        <f t="shared" si="13"/>
        <v>0</v>
      </c>
      <c r="Y84" s="100" t="str">
        <f>IF(AND(D84="All_IPs",OR(N84=0,O84=0,R84+S84+T84=0,U84=0,V84=0,X84=0)),"Halt",IF(AND(D84="GRP_ALL_CNSP_SUBNETS",OR(N84=0,O84=0,R84+S84+T84=0,U84=0,V84=0,X84=0)),"Halt",IF(SUM(M84:X84)=0,"-",IF(AND(D84&lt;&gt;"All_IPs",D84&lt;&gt;"GRP_ALL_CNSP_SUBNETS",OR(N84=0,O84=0,P84=0,Q84=0,R84+S84+T84=0,U84=0,V84=0,X84=0,'Processed IP Rules'!ET53="BAD")),"Halt","Proceed"))))</f>
        <v>-</v>
      </c>
      <c r="Z84" s="145"/>
    </row>
    <row r="85" spans="1:26">
      <c r="A85" s="138">
        <v>44</v>
      </c>
      <c r="B85" s="70" t="str">
        <f>IF('IP Rules'!D54="","",'IP Rules'!D54)</f>
        <v/>
      </c>
      <c r="C85" s="73" t="str">
        <f>IF('IP Rules'!F54="","",'IP Rules'!F54)</f>
        <v/>
      </c>
      <c r="D85" s="77" t="str">
        <f>'Processed IP Rules'!AO54</f>
        <v/>
      </c>
      <c r="E85" s="78" t="str">
        <f>'Processed IP Rules'!AQ54</f>
        <v/>
      </c>
      <c r="F85" s="77" t="str">
        <f>'Processed IP Rules'!EA54</f>
        <v/>
      </c>
      <c r="G85" s="78" t="str">
        <f>'Processed IP Rules'!EC54</f>
        <v/>
      </c>
      <c r="H85" s="27" t="str">
        <f>'Processed IP Rules'!EE54</f>
        <v/>
      </c>
      <c r="I85" s="77" t="str">
        <f>'Processed IP Rules'!EI54</f>
        <v/>
      </c>
      <c r="J85" s="27" t="str">
        <f>'Processed IP Rules'!EK54</f>
        <v/>
      </c>
      <c r="K85" s="96" t="str">
        <f>'Processed IP Rules'!EM54</f>
        <v/>
      </c>
      <c r="L85" s="78" t="str">
        <f>'Processed IP Rules'!EU54</f>
        <v/>
      </c>
      <c r="M85" s="89">
        <f t="shared" si="0"/>
        <v>0</v>
      </c>
      <c r="N85" s="10">
        <f t="shared" si="3"/>
        <v>0</v>
      </c>
      <c r="O85" s="10">
        <f t="shared" si="4"/>
        <v>0</v>
      </c>
      <c r="P85" s="10">
        <f t="shared" si="5"/>
        <v>0</v>
      </c>
      <c r="Q85" s="10">
        <f t="shared" si="6"/>
        <v>0</v>
      </c>
      <c r="R85" s="10">
        <f t="shared" si="7"/>
        <v>0</v>
      </c>
      <c r="S85" s="10">
        <f t="shared" si="8"/>
        <v>0</v>
      </c>
      <c r="T85" s="10">
        <f t="shared" si="9"/>
        <v>0</v>
      </c>
      <c r="U85" s="10">
        <f t="shared" si="10"/>
        <v>0</v>
      </c>
      <c r="V85" s="10">
        <f t="shared" si="11"/>
        <v>0</v>
      </c>
      <c r="W85" s="10">
        <f t="shared" si="12"/>
        <v>0</v>
      </c>
      <c r="X85" s="66">
        <f t="shared" si="13"/>
        <v>0</v>
      </c>
      <c r="Y85" s="100" t="str">
        <f>IF(AND(D85="All_IPs",OR(N85=0,O85=0,R85+S85+T85=0,U85=0,V85=0,X85=0)),"Halt",IF(AND(D85="GRP_ALL_CNSP_SUBNETS",OR(N85=0,O85=0,R85+S85+T85=0,U85=0,V85=0,X85=0)),"Halt",IF(SUM(M85:X85)=0,"-",IF(AND(D85&lt;&gt;"All_IPs",D85&lt;&gt;"GRP_ALL_CNSP_SUBNETS",OR(N85=0,O85=0,P85=0,Q85=0,R85+S85+T85=0,U85=0,V85=0,X85=0,'Processed IP Rules'!ET54="BAD")),"Halt","Proceed"))))</f>
        <v>-</v>
      </c>
      <c r="Z85" s="145"/>
    </row>
    <row r="86" spans="1:26">
      <c r="A86" s="138">
        <v>45</v>
      </c>
      <c r="B86" s="70" t="str">
        <f>IF('IP Rules'!D55="","",'IP Rules'!D55)</f>
        <v/>
      </c>
      <c r="C86" s="73" t="str">
        <f>IF('IP Rules'!F55="","",'IP Rules'!F55)</f>
        <v/>
      </c>
      <c r="D86" s="77" t="str">
        <f>'Processed IP Rules'!AO55</f>
        <v/>
      </c>
      <c r="E86" s="78" t="str">
        <f>'Processed IP Rules'!AQ55</f>
        <v/>
      </c>
      <c r="F86" s="77" t="str">
        <f>'Processed IP Rules'!EA55</f>
        <v/>
      </c>
      <c r="G86" s="78" t="str">
        <f>'Processed IP Rules'!EC55</f>
        <v/>
      </c>
      <c r="H86" s="27" t="str">
        <f>'Processed IP Rules'!EE55</f>
        <v/>
      </c>
      <c r="I86" s="77" t="str">
        <f>'Processed IP Rules'!EI55</f>
        <v/>
      </c>
      <c r="J86" s="27" t="str">
        <f>'Processed IP Rules'!EK55</f>
        <v/>
      </c>
      <c r="K86" s="96" t="str">
        <f>'Processed IP Rules'!EM55</f>
        <v/>
      </c>
      <c r="L86" s="78" t="str">
        <f>'Processed IP Rules'!EU55</f>
        <v/>
      </c>
      <c r="M86" s="89">
        <f t="shared" si="0"/>
        <v>0</v>
      </c>
      <c r="N86" s="10">
        <f t="shared" si="3"/>
        <v>0</v>
      </c>
      <c r="O86" s="10">
        <f t="shared" si="4"/>
        <v>0</v>
      </c>
      <c r="P86" s="10">
        <f t="shared" si="5"/>
        <v>0</v>
      </c>
      <c r="Q86" s="10">
        <f t="shared" si="6"/>
        <v>0</v>
      </c>
      <c r="R86" s="10">
        <f t="shared" si="7"/>
        <v>0</v>
      </c>
      <c r="S86" s="10">
        <f t="shared" si="8"/>
        <v>0</v>
      </c>
      <c r="T86" s="10">
        <f t="shared" si="9"/>
        <v>0</v>
      </c>
      <c r="U86" s="10">
        <f t="shared" si="10"/>
        <v>0</v>
      </c>
      <c r="V86" s="10">
        <f t="shared" si="11"/>
        <v>0</v>
      </c>
      <c r="W86" s="10">
        <f t="shared" si="12"/>
        <v>0</v>
      </c>
      <c r="X86" s="66">
        <f t="shared" si="13"/>
        <v>0</v>
      </c>
      <c r="Y86" s="100" t="str">
        <f>IF(AND(D86="All_IPs",OR(N86=0,O86=0,R86+S86+T86=0,U86=0,V86=0,X86=0)),"Halt",IF(AND(D86="GRP_ALL_CNSP_SUBNETS",OR(N86=0,O86=0,R86+S86+T86=0,U86=0,V86=0,X86=0)),"Halt",IF(SUM(M86:X86)=0,"-",IF(AND(D86&lt;&gt;"All_IPs",D86&lt;&gt;"GRP_ALL_CNSP_SUBNETS",OR(N86=0,O86=0,P86=0,Q86=0,R86+S86+T86=0,U86=0,V86=0,X86=0,'Processed IP Rules'!ET55="BAD")),"Halt","Proceed"))))</f>
        <v>-</v>
      </c>
      <c r="Z86" s="145"/>
    </row>
    <row r="87" spans="1:26">
      <c r="A87" s="138">
        <v>46</v>
      </c>
      <c r="B87" s="70" t="str">
        <f>IF('IP Rules'!D56="","",'IP Rules'!D56)</f>
        <v/>
      </c>
      <c r="C87" s="73" t="str">
        <f>IF('IP Rules'!F56="","",'IP Rules'!F56)</f>
        <v/>
      </c>
      <c r="D87" s="77" t="str">
        <f>'Processed IP Rules'!AO56</f>
        <v/>
      </c>
      <c r="E87" s="78" t="str">
        <f>'Processed IP Rules'!AQ56</f>
        <v/>
      </c>
      <c r="F87" s="77" t="str">
        <f>'Processed IP Rules'!EA56</f>
        <v/>
      </c>
      <c r="G87" s="78" t="str">
        <f>'Processed IP Rules'!EC56</f>
        <v/>
      </c>
      <c r="H87" s="27" t="str">
        <f>'Processed IP Rules'!EE56</f>
        <v/>
      </c>
      <c r="I87" s="77" t="str">
        <f>'Processed IP Rules'!EI56</f>
        <v/>
      </c>
      <c r="J87" s="27" t="str">
        <f>'Processed IP Rules'!EK56</f>
        <v/>
      </c>
      <c r="K87" s="96" t="str">
        <f>'Processed IP Rules'!EM56</f>
        <v/>
      </c>
      <c r="L87" s="78" t="str">
        <f>'Processed IP Rules'!EU56</f>
        <v/>
      </c>
      <c r="M87" s="89">
        <f t="shared" si="0"/>
        <v>0</v>
      </c>
      <c r="N87" s="10">
        <f t="shared" si="3"/>
        <v>0</v>
      </c>
      <c r="O87" s="10">
        <f t="shared" si="4"/>
        <v>0</v>
      </c>
      <c r="P87" s="10">
        <f t="shared" si="5"/>
        <v>0</v>
      </c>
      <c r="Q87" s="10">
        <f t="shared" si="6"/>
        <v>0</v>
      </c>
      <c r="R87" s="10">
        <f t="shared" si="7"/>
        <v>0</v>
      </c>
      <c r="S87" s="10">
        <f t="shared" si="8"/>
        <v>0</v>
      </c>
      <c r="T87" s="10">
        <f t="shared" si="9"/>
        <v>0</v>
      </c>
      <c r="U87" s="10">
        <f t="shared" si="10"/>
        <v>0</v>
      </c>
      <c r="V87" s="10">
        <f t="shared" si="11"/>
        <v>0</v>
      </c>
      <c r="W87" s="10">
        <f t="shared" si="12"/>
        <v>0</v>
      </c>
      <c r="X87" s="66">
        <f t="shared" si="13"/>
        <v>0</v>
      </c>
      <c r="Y87" s="100" t="str">
        <f>IF(AND(D87="All_IPs",OR(N87=0,O87=0,R87+S87+T87=0,U87=0,V87=0,X87=0)),"Halt",IF(AND(D87="GRP_ALL_CNSP_SUBNETS",OR(N87=0,O87=0,R87+S87+T87=0,U87=0,V87=0,X87=0)),"Halt",IF(SUM(M87:X87)=0,"-",IF(AND(D87&lt;&gt;"All_IPs",D87&lt;&gt;"GRP_ALL_CNSP_SUBNETS",OR(N87=0,O87=0,P87=0,Q87=0,R87+S87+T87=0,U87=0,V87=0,X87=0,'Processed IP Rules'!ET56="BAD")),"Halt","Proceed"))))</f>
        <v>-</v>
      </c>
      <c r="Z87" s="145"/>
    </row>
    <row r="88" spans="1:26">
      <c r="A88" s="138">
        <v>47</v>
      </c>
      <c r="B88" s="70" t="str">
        <f>IF('IP Rules'!D57="","",'IP Rules'!D57)</f>
        <v/>
      </c>
      <c r="C88" s="73" t="str">
        <f>IF('IP Rules'!F57="","",'IP Rules'!F57)</f>
        <v/>
      </c>
      <c r="D88" s="77" t="str">
        <f>'Processed IP Rules'!AO57</f>
        <v/>
      </c>
      <c r="E88" s="78" t="str">
        <f>'Processed IP Rules'!AQ57</f>
        <v/>
      </c>
      <c r="F88" s="77" t="str">
        <f>'Processed IP Rules'!EA57</f>
        <v/>
      </c>
      <c r="G88" s="78" t="str">
        <f>'Processed IP Rules'!EC57</f>
        <v/>
      </c>
      <c r="H88" s="27" t="str">
        <f>'Processed IP Rules'!EE57</f>
        <v/>
      </c>
      <c r="I88" s="77" t="str">
        <f>'Processed IP Rules'!EI57</f>
        <v/>
      </c>
      <c r="J88" s="27" t="str">
        <f>'Processed IP Rules'!EK57</f>
        <v/>
      </c>
      <c r="K88" s="96" t="str">
        <f>'Processed IP Rules'!EM57</f>
        <v/>
      </c>
      <c r="L88" s="78" t="str">
        <f>'Processed IP Rules'!EU57</f>
        <v/>
      </c>
      <c r="M88" s="89">
        <f t="shared" si="0"/>
        <v>0</v>
      </c>
      <c r="N88" s="10">
        <f t="shared" si="3"/>
        <v>0</v>
      </c>
      <c r="O88" s="10">
        <f t="shared" si="4"/>
        <v>0</v>
      </c>
      <c r="P88" s="10">
        <f t="shared" si="5"/>
        <v>0</v>
      </c>
      <c r="Q88" s="10">
        <f t="shared" si="6"/>
        <v>0</v>
      </c>
      <c r="R88" s="10">
        <f t="shared" si="7"/>
        <v>0</v>
      </c>
      <c r="S88" s="10">
        <f t="shared" si="8"/>
        <v>0</v>
      </c>
      <c r="T88" s="10">
        <f t="shared" si="9"/>
        <v>0</v>
      </c>
      <c r="U88" s="10">
        <f t="shared" si="10"/>
        <v>0</v>
      </c>
      <c r="V88" s="10">
        <f t="shared" si="11"/>
        <v>0</v>
      </c>
      <c r="W88" s="10">
        <f t="shared" si="12"/>
        <v>0</v>
      </c>
      <c r="X88" s="66">
        <f t="shared" si="13"/>
        <v>0</v>
      </c>
      <c r="Y88" s="100" t="str">
        <f>IF(AND(D88="All_IPs",OR(N88=0,O88=0,R88+S88+T88=0,U88=0,V88=0,X88=0)),"Halt",IF(AND(D88="GRP_ALL_CNSP_SUBNETS",OR(N88=0,O88=0,R88+S88+T88=0,U88=0,V88=0,X88=0)),"Halt",IF(SUM(M88:X88)=0,"-",IF(AND(D88&lt;&gt;"All_IPs",D88&lt;&gt;"GRP_ALL_CNSP_SUBNETS",OR(N88=0,O88=0,P88=0,Q88=0,R88+S88+T88=0,U88=0,V88=0,X88=0,'Processed IP Rules'!ET57="BAD")),"Halt","Proceed"))))</f>
        <v>-</v>
      </c>
      <c r="Z88" s="145"/>
    </row>
    <row r="89" spans="1:26">
      <c r="A89" s="138">
        <v>48</v>
      </c>
      <c r="B89" s="70" t="str">
        <f>IF('IP Rules'!D58="","",'IP Rules'!D58)</f>
        <v/>
      </c>
      <c r="C89" s="73" t="str">
        <f>IF('IP Rules'!F58="","",'IP Rules'!F58)</f>
        <v/>
      </c>
      <c r="D89" s="77" t="str">
        <f>'Processed IP Rules'!AO58</f>
        <v/>
      </c>
      <c r="E89" s="78" t="str">
        <f>'Processed IP Rules'!AQ58</f>
        <v/>
      </c>
      <c r="F89" s="77" t="str">
        <f>'Processed IP Rules'!EA58</f>
        <v/>
      </c>
      <c r="G89" s="78" t="str">
        <f>'Processed IP Rules'!EC58</f>
        <v/>
      </c>
      <c r="H89" s="27" t="str">
        <f>'Processed IP Rules'!EE58</f>
        <v/>
      </c>
      <c r="I89" s="77" t="str">
        <f>'Processed IP Rules'!EI58</f>
        <v/>
      </c>
      <c r="J89" s="27" t="str">
        <f>'Processed IP Rules'!EK58</f>
        <v/>
      </c>
      <c r="K89" s="96" t="str">
        <f>'Processed IP Rules'!EM58</f>
        <v/>
      </c>
      <c r="L89" s="78" t="str">
        <f>'Processed IP Rules'!EU58</f>
        <v/>
      </c>
      <c r="M89" s="89">
        <f t="shared" si="0"/>
        <v>0</v>
      </c>
      <c r="N89" s="10">
        <f t="shared" si="3"/>
        <v>0</v>
      </c>
      <c r="O89" s="10">
        <f t="shared" si="4"/>
        <v>0</v>
      </c>
      <c r="P89" s="10">
        <f t="shared" si="5"/>
        <v>0</v>
      </c>
      <c r="Q89" s="10">
        <f t="shared" si="6"/>
        <v>0</v>
      </c>
      <c r="R89" s="10">
        <f t="shared" si="7"/>
        <v>0</v>
      </c>
      <c r="S89" s="10">
        <f t="shared" si="8"/>
        <v>0</v>
      </c>
      <c r="T89" s="10">
        <f t="shared" si="9"/>
        <v>0</v>
      </c>
      <c r="U89" s="10">
        <f t="shared" si="10"/>
        <v>0</v>
      </c>
      <c r="V89" s="10">
        <f t="shared" si="11"/>
        <v>0</v>
      </c>
      <c r="W89" s="10">
        <f t="shared" si="12"/>
        <v>0</v>
      </c>
      <c r="X89" s="66">
        <f t="shared" si="13"/>
        <v>0</v>
      </c>
      <c r="Y89" s="100" t="str">
        <f>IF(AND(D89="All_IPs",OR(N89=0,O89=0,R89+S89+T89=0,U89=0,V89=0,X89=0)),"Halt",IF(AND(D89="GRP_ALL_CNSP_SUBNETS",OR(N89=0,O89=0,R89+S89+T89=0,U89=0,V89=0,X89=0)),"Halt",IF(SUM(M89:X89)=0,"-",IF(AND(D89&lt;&gt;"All_IPs",D89&lt;&gt;"GRP_ALL_CNSP_SUBNETS",OR(N89=0,O89=0,P89=0,Q89=0,R89+S89+T89=0,U89=0,V89=0,X89=0,'Processed IP Rules'!ET58="BAD")),"Halt","Proceed"))))</f>
        <v>-</v>
      </c>
      <c r="Z89" s="145"/>
    </row>
    <row r="90" spans="1:26">
      <c r="A90" s="138">
        <v>49</v>
      </c>
      <c r="B90" s="70" t="str">
        <f>IF('IP Rules'!D59="","",'IP Rules'!D59)</f>
        <v/>
      </c>
      <c r="C90" s="73" t="str">
        <f>IF('IP Rules'!F59="","",'IP Rules'!F59)</f>
        <v/>
      </c>
      <c r="D90" s="77" t="str">
        <f>'Processed IP Rules'!AO59</f>
        <v/>
      </c>
      <c r="E90" s="78" t="str">
        <f>'Processed IP Rules'!AQ59</f>
        <v/>
      </c>
      <c r="F90" s="77" t="str">
        <f>'Processed IP Rules'!EA59</f>
        <v/>
      </c>
      <c r="G90" s="78" t="str">
        <f>'Processed IP Rules'!EC59</f>
        <v/>
      </c>
      <c r="H90" s="27" t="str">
        <f>'Processed IP Rules'!EE59</f>
        <v/>
      </c>
      <c r="I90" s="77" t="str">
        <f>'Processed IP Rules'!EI59</f>
        <v/>
      </c>
      <c r="J90" s="27" t="str">
        <f>'Processed IP Rules'!EK59</f>
        <v/>
      </c>
      <c r="K90" s="96" t="str">
        <f>'Processed IP Rules'!EM59</f>
        <v/>
      </c>
      <c r="L90" s="78" t="str">
        <f>'Processed IP Rules'!EU59</f>
        <v/>
      </c>
      <c r="M90" s="89">
        <f t="shared" si="0"/>
        <v>0</v>
      </c>
      <c r="N90" s="10">
        <f t="shared" si="3"/>
        <v>0</v>
      </c>
      <c r="O90" s="10">
        <f t="shared" si="4"/>
        <v>0</v>
      </c>
      <c r="P90" s="10">
        <f t="shared" si="5"/>
        <v>0</v>
      </c>
      <c r="Q90" s="10">
        <f t="shared" si="6"/>
        <v>0</v>
      </c>
      <c r="R90" s="10">
        <f t="shared" si="7"/>
        <v>0</v>
      </c>
      <c r="S90" s="10">
        <f t="shared" si="8"/>
        <v>0</v>
      </c>
      <c r="T90" s="10">
        <f t="shared" si="9"/>
        <v>0</v>
      </c>
      <c r="U90" s="10">
        <f t="shared" si="10"/>
        <v>0</v>
      </c>
      <c r="V90" s="10">
        <f t="shared" si="11"/>
        <v>0</v>
      </c>
      <c r="W90" s="10">
        <f t="shared" si="12"/>
        <v>0</v>
      </c>
      <c r="X90" s="66">
        <f t="shared" si="13"/>
        <v>0</v>
      </c>
      <c r="Y90" s="100" t="str">
        <f>IF(AND(D90="All_IPs",OR(N90=0,O90=0,R90+S90+T90=0,U90=0,V90=0,X90=0)),"Halt",IF(AND(D90="GRP_ALL_CNSP_SUBNETS",OR(N90=0,O90=0,R90+S90+T90=0,U90=0,V90=0,X90=0)),"Halt",IF(SUM(M90:X90)=0,"-",IF(AND(D90&lt;&gt;"All_IPs",D90&lt;&gt;"GRP_ALL_CNSP_SUBNETS",OR(N90=0,O90=0,P90=0,Q90=0,R90+S90+T90=0,U90=0,V90=0,X90=0,'Processed IP Rules'!ET59="BAD")),"Halt","Proceed"))))</f>
        <v>-</v>
      </c>
      <c r="Z90" s="145"/>
    </row>
    <row r="91" spans="1:26">
      <c r="A91" s="138">
        <v>50</v>
      </c>
      <c r="B91" s="70" t="str">
        <f>IF('IP Rules'!D60="","",'IP Rules'!D60)</f>
        <v/>
      </c>
      <c r="C91" s="73" t="str">
        <f>IF('IP Rules'!F60="","",'IP Rules'!F60)</f>
        <v/>
      </c>
      <c r="D91" s="77" t="str">
        <f>'Processed IP Rules'!AO60</f>
        <v/>
      </c>
      <c r="E91" s="78" t="str">
        <f>'Processed IP Rules'!AQ60</f>
        <v/>
      </c>
      <c r="F91" s="77" t="str">
        <f>'Processed IP Rules'!EA60</f>
        <v/>
      </c>
      <c r="G91" s="78" t="str">
        <f>'Processed IP Rules'!EC60</f>
        <v/>
      </c>
      <c r="H91" s="27" t="str">
        <f>'Processed IP Rules'!EE60</f>
        <v/>
      </c>
      <c r="I91" s="77" t="str">
        <f>'Processed IP Rules'!EI60</f>
        <v/>
      </c>
      <c r="J91" s="27" t="str">
        <f>'Processed IP Rules'!EK60</f>
        <v/>
      </c>
      <c r="K91" s="96" t="str">
        <f>'Processed IP Rules'!EM60</f>
        <v/>
      </c>
      <c r="L91" s="78" t="str">
        <f>'Processed IP Rules'!EU60</f>
        <v/>
      </c>
      <c r="M91" s="89">
        <f t="shared" si="0"/>
        <v>0</v>
      </c>
      <c r="N91" s="10">
        <f t="shared" si="3"/>
        <v>0</v>
      </c>
      <c r="O91" s="10">
        <f t="shared" si="4"/>
        <v>0</v>
      </c>
      <c r="P91" s="10">
        <f t="shared" si="5"/>
        <v>0</v>
      </c>
      <c r="Q91" s="10">
        <f t="shared" si="6"/>
        <v>0</v>
      </c>
      <c r="R91" s="10">
        <f t="shared" si="7"/>
        <v>0</v>
      </c>
      <c r="S91" s="10">
        <f t="shared" si="8"/>
        <v>0</v>
      </c>
      <c r="T91" s="10">
        <f t="shared" si="9"/>
        <v>0</v>
      </c>
      <c r="U91" s="10">
        <f t="shared" si="10"/>
        <v>0</v>
      </c>
      <c r="V91" s="10">
        <f t="shared" si="11"/>
        <v>0</v>
      </c>
      <c r="W91" s="10">
        <f t="shared" si="12"/>
        <v>0</v>
      </c>
      <c r="X91" s="66">
        <f t="shared" si="13"/>
        <v>0</v>
      </c>
      <c r="Y91" s="100" t="str">
        <f>IF(AND(D91="All_IPs",OR(N91=0,O91=0,R91+S91+T91=0,U91=0,V91=0,X91=0)),"Halt",IF(AND(D91="GRP_ALL_CNSP_SUBNETS",OR(N91=0,O91=0,R91+S91+T91=0,U91=0,V91=0,X91=0)),"Halt",IF(SUM(M91:X91)=0,"-",IF(AND(D91&lt;&gt;"All_IPs",D91&lt;&gt;"GRP_ALL_CNSP_SUBNETS",OR(N91=0,O91=0,P91=0,Q91=0,R91+S91+T91=0,U91=0,V91=0,X91=0,'Processed IP Rules'!ET60="BAD")),"Halt","Proceed"))))</f>
        <v>-</v>
      </c>
      <c r="Z91" s="145"/>
    </row>
    <row r="92" spans="1:26">
      <c r="A92" s="138">
        <v>51</v>
      </c>
      <c r="B92" s="70" t="str">
        <f>IF('IP Rules'!D61="","",'IP Rules'!D61)</f>
        <v/>
      </c>
      <c r="C92" s="73" t="str">
        <f>IF('IP Rules'!F61="","",'IP Rules'!F61)</f>
        <v/>
      </c>
      <c r="D92" s="77" t="str">
        <f>'Processed IP Rules'!AO61</f>
        <v/>
      </c>
      <c r="E92" s="78" t="str">
        <f>'Processed IP Rules'!AQ61</f>
        <v/>
      </c>
      <c r="F92" s="77" t="str">
        <f>'Processed IP Rules'!EA61</f>
        <v/>
      </c>
      <c r="G92" s="78" t="str">
        <f>'Processed IP Rules'!EC61</f>
        <v/>
      </c>
      <c r="H92" s="27" t="str">
        <f>'Processed IP Rules'!EE61</f>
        <v/>
      </c>
      <c r="I92" s="77" t="str">
        <f>'Processed IP Rules'!EI61</f>
        <v/>
      </c>
      <c r="J92" s="27" t="str">
        <f>'Processed IP Rules'!EK61</f>
        <v/>
      </c>
      <c r="K92" s="96" t="str">
        <f>'Processed IP Rules'!EM61</f>
        <v/>
      </c>
      <c r="L92" s="78" t="str">
        <f>'Processed IP Rules'!EU61</f>
        <v/>
      </c>
      <c r="M92" s="89">
        <f t="shared" si="0"/>
        <v>0</v>
      </c>
      <c r="N92" s="10">
        <f t="shared" si="3"/>
        <v>0</v>
      </c>
      <c r="O92" s="10">
        <f t="shared" si="4"/>
        <v>0</v>
      </c>
      <c r="P92" s="10">
        <f t="shared" si="5"/>
        <v>0</v>
      </c>
      <c r="Q92" s="10">
        <f t="shared" si="6"/>
        <v>0</v>
      </c>
      <c r="R92" s="10">
        <f t="shared" si="7"/>
        <v>0</v>
      </c>
      <c r="S92" s="10">
        <f t="shared" si="8"/>
        <v>0</v>
      </c>
      <c r="T92" s="10">
        <f t="shared" si="9"/>
        <v>0</v>
      </c>
      <c r="U92" s="10">
        <f t="shared" si="10"/>
        <v>0</v>
      </c>
      <c r="V92" s="10">
        <f t="shared" si="11"/>
        <v>0</v>
      </c>
      <c r="W92" s="10">
        <f t="shared" si="12"/>
        <v>0</v>
      </c>
      <c r="X92" s="66">
        <f t="shared" si="13"/>
        <v>0</v>
      </c>
      <c r="Y92" s="100" t="str">
        <f>IF(AND(D92="All_IPs",OR(N92=0,O92=0,R92+S92+T92=0,U92=0,V92=0,X92=0)),"Halt",IF(AND(D92="GRP_ALL_CNSP_SUBNETS",OR(N92=0,O92=0,R92+S92+T92=0,U92=0,V92=0,X92=0)),"Halt",IF(SUM(M92:X92)=0,"-",IF(AND(D92&lt;&gt;"All_IPs",D92&lt;&gt;"GRP_ALL_CNSP_SUBNETS",OR(N92=0,O92=0,P92=0,Q92=0,R92+S92+T92=0,U92=0,V92=0,X92=0,'Processed IP Rules'!ET61="BAD")),"Halt","Proceed"))))</f>
        <v>-</v>
      </c>
      <c r="Z92" s="145"/>
    </row>
    <row r="93" spans="1:26">
      <c r="A93" s="138">
        <v>52</v>
      </c>
      <c r="B93" s="70" t="str">
        <f>IF('IP Rules'!D62="","",'IP Rules'!D62)</f>
        <v/>
      </c>
      <c r="C93" s="73" t="str">
        <f>IF('IP Rules'!F62="","",'IP Rules'!F62)</f>
        <v/>
      </c>
      <c r="D93" s="77" t="str">
        <f>'Processed IP Rules'!AO62</f>
        <v/>
      </c>
      <c r="E93" s="78" t="str">
        <f>'Processed IP Rules'!AQ62</f>
        <v/>
      </c>
      <c r="F93" s="77" t="str">
        <f>'Processed IP Rules'!EA62</f>
        <v/>
      </c>
      <c r="G93" s="78" t="str">
        <f>'Processed IP Rules'!EC62</f>
        <v/>
      </c>
      <c r="H93" s="27" t="str">
        <f>'Processed IP Rules'!EE62</f>
        <v/>
      </c>
      <c r="I93" s="77" t="str">
        <f>'Processed IP Rules'!EI62</f>
        <v/>
      </c>
      <c r="J93" s="27" t="str">
        <f>'Processed IP Rules'!EK62</f>
        <v/>
      </c>
      <c r="K93" s="96" t="str">
        <f>'Processed IP Rules'!EM62</f>
        <v/>
      </c>
      <c r="L93" s="78" t="str">
        <f>'Processed IP Rules'!EU62</f>
        <v/>
      </c>
      <c r="M93" s="89">
        <f t="shared" si="0"/>
        <v>0</v>
      </c>
      <c r="N93" s="10">
        <f t="shared" si="3"/>
        <v>0</v>
      </c>
      <c r="O93" s="10">
        <f t="shared" si="4"/>
        <v>0</v>
      </c>
      <c r="P93" s="10">
        <f t="shared" si="5"/>
        <v>0</v>
      </c>
      <c r="Q93" s="10">
        <f t="shared" si="6"/>
        <v>0</v>
      </c>
      <c r="R93" s="10">
        <f t="shared" si="7"/>
        <v>0</v>
      </c>
      <c r="S93" s="10">
        <f t="shared" si="8"/>
        <v>0</v>
      </c>
      <c r="T93" s="10">
        <f t="shared" si="9"/>
        <v>0</v>
      </c>
      <c r="U93" s="10">
        <f t="shared" si="10"/>
        <v>0</v>
      </c>
      <c r="V93" s="10">
        <f t="shared" si="11"/>
        <v>0</v>
      </c>
      <c r="W93" s="10">
        <f t="shared" si="12"/>
        <v>0</v>
      </c>
      <c r="X93" s="66">
        <f t="shared" si="13"/>
        <v>0</v>
      </c>
      <c r="Y93" s="100" t="str">
        <f>IF(AND(D93="All_IPs",OR(N93=0,O93=0,R93+S93+T93=0,U93=0,V93=0,X93=0)),"Halt",IF(AND(D93="GRP_ALL_CNSP_SUBNETS",OR(N93=0,O93=0,R93+S93+T93=0,U93=0,V93=0,X93=0)),"Halt",IF(SUM(M93:X93)=0,"-",IF(AND(D93&lt;&gt;"All_IPs",D93&lt;&gt;"GRP_ALL_CNSP_SUBNETS",OR(N93=0,O93=0,P93=0,Q93=0,R93+S93+T93=0,U93=0,V93=0,X93=0,'Processed IP Rules'!ET62="BAD")),"Halt","Proceed"))))</f>
        <v>-</v>
      </c>
      <c r="Z93" s="145"/>
    </row>
    <row r="94" spans="1:26">
      <c r="A94" s="138">
        <v>53</v>
      </c>
      <c r="B94" s="70" t="str">
        <f>IF('IP Rules'!D63="","",'IP Rules'!D63)</f>
        <v/>
      </c>
      <c r="C94" s="73" t="str">
        <f>IF('IP Rules'!F63="","",'IP Rules'!F63)</f>
        <v/>
      </c>
      <c r="D94" s="77" t="str">
        <f>'Processed IP Rules'!AO63</f>
        <v/>
      </c>
      <c r="E94" s="78" t="str">
        <f>'Processed IP Rules'!AQ63</f>
        <v/>
      </c>
      <c r="F94" s="77" t="str">
        <f>'Processed IP Rules'!EA63</f>
        <v/>
      </c>
      <c r="G94" s="78" t="str">
        <f>'Processed IP Rules'!EC63</f>
        <v/>
      </c>
      <c r="H94" s="27" t="str">
        <f>'Processed IP Rules'!EE63</f>
        <v/>
      </c>
      <c r="I94" s="77" t="str">
        <f>'Processed IP Rules'!EI63</f>
        <v/>
      </c>
      <c r="J94" s="27" t="str">
        <f>'Processed IP Rules'!EK63</f>
        <v/>
      </c>
      <c r="K94" s="96" t="str">
        <f>'Processed IP Rules'!EM63</f>
        <v/>
      </c>
      <c r="L94" s="78" t="str">
        <f>'Processed IP Rules'!EU63</f>
        <v/>
      </c>
      <c r="M94" s="89">
        <f t="shared" si="0"/>
        <v>0</v>
      </c>
      <c r="N94" s="10">
        <f t="shared" si="3"/>
        <v>0</v>
      </c>
      <c r="O94" s="10">
        <f t="shared" si="4"/>
        <v>0</v>
      </c>
      <c r="P94" s="10">
        <f t="shared" si="5"/>
        <v>0</v>
      </c>
      <c r="Q94" s="10">
        <f t="shared" si="6"/>
        <v>0</v>
      </c>
      <c r="R94" s="10">
        <f t="shared" si="7"/>
        <v>0</v>
      </c>
      <c r="S94" s="10">
        <f t="shared" si="8"/>
        <v>0</v>
      </c>
      <c r="T94" s="10">
        <f t="shared" si="9"/>
        <v>0</v>
      </c>
      <c r="U94" s="10">
        <f t="shared" si="10"/>
        <v>0</v>
      </c>
      <c r="V94" s="10">
        <f t="shared" si="11"/>
        <v>0</v>
      </c>
      <c r="W94" s="10">
        <f t="shared" si="12"/>
        <v>0</v>
      </c>
      <c r="X94" s="66">
        <f t="shared" si="13"/>
        <v>0</v>
      </c>
      <c r="Y94" s="100" t="str">
        <f>IF(AND(D94="All_IPs",OR(N94=0,O94=0,R94+S94+T94=0,U94=0,V94=0,X94=0)),"Halt",IF(AND(D94="GRP_ALL_CNSP_SUBNETS",OR(N94=0,O94=0,R94+S94+T94=0,U94=0,V94=0,X94=0)),"Halt",IF(SUM(M94:X94)=0,"-",IF(AND(D94&lt;&gt;"All_IPs",D94&lt;&gt;"GRP_ALL_CNSP_SUBNETS",OR(N94=0,O94=0,P94=0,Q94=0,R94+S94+T94=0,U94=0,V94=0,X94=0,'Processed IP Rules'!ET63="BAD")),"Halt","Proceed"))))</f>
        <v>-</v>
      </c>
      <c r="Z94" s="145"/>
    </row>
    <row r="95" spans="1:26">
      <c r="A95" s="138">
        <v>54</v>
      </c>
      <c r="B95" s="70" t="str">
        <f>IF('IP Rules'!D64="","",'IP Rules'!D64)</f>
        <v/>
      </c>
      <c r="C95" s="73" t="str">
        <f>IF('IP Rules'!F64="","",'IP Rules'!F64)</f>
        <v/>
      </c>
      <c r="D95" s="77" t="str">
        <f>'Processed IP Rules'!AO64</f>
        <v/>
      </c>
      <c r="E95" s="78" t="str">
        <f>'Processed IP Rules'!AQ64</f>
        <v/>
      </c>
      <c r="F95" s="77" t="str">
        <f>'Processed IP Rules'!EA64</f>
        <v/>
      </c>
      <c r="G95" s="78" t="str">
        <f>'Processed IP Rules'!EC64</f>
        <v/>
      </c>
      <c r="H95" s="27" t="str">
        <f>'Processed IP Rules'!EE64</f>
        <v/>
      </c>
      <c r="I95" s="77" t="str">
        <f>'Processed IP Rules'!EI64</f>
        <v/>
      </c>
      <c r="J95" s="27" t="str">
        <f>'Processed IP Rules'!EK64</f>
        <v/>
      </c>
      <c r="K95" s="96" t="str">
        <f>'Processed IP Rules'!EM64</f>
        <v/>
      </c>
      <c r="L95" s="78" t="str">
        <f>'Processed IP Rules'!EU64</f>
        <v/>
      </c>
      <c r="M95" s="89">
        <f t="shared" si="0"/>
        <v>0</v>
      </c>
      <c r="N95" s="10">
        <f t="shared" si="3"/>
        <v>0</v>
      </c>
      <c r="O95" s="10">
        <f t="shared" si="4"/>
        <v>0</v>
      </c>
      <c r="P95" s="10">
        <f t="shared" si="5"/>
        <v>0</v>
      </c>
      <c r="Q95" s="10">
        <f t="shared" si="6"/>
        <v>0</v>
      </c>
      <c r="R95" s="10">
        <f t="shared" si="7"/>
        <v>0</v>
      </c>
      <c r="S95" s="10">
        <f t="shared" si="8"/>
        <v>0</v>
      </c>
      <c r="T95" s="10">
        <f t="shared" si="9"/>
        <v>0</v>
      </c>
      <c r="U95" s="10">
        <f t="shared" si="10"/>
        <v>0</v>
      </c>
      <c r="V95" s="10">
        <f t="shared" si="11"/>
        <v>0</v>
      </c>
      <c r="W95" s="10">
        <f t="shared" si="12"/>
        <v>0</v>
      </c>
      <c r="X95" s="66">
        <f t="shared" si="13"/>
        <v>0</v>
      </c>
      <c r="Y95" s="100" t="str">
        <f>IF(AND(D95="All_IPs",OR(N95=0,O95=0,R95+S95+T95=0,U95=0,V95=0,X95=0)),"Halt",IF(AND(D95="GRP_ALL_CNSP_SUBNETS",OR(N95=0,O95=0,R95+S95+T95=0,U95=0,V95=0,X95=0)),"Halt",IF(SUM(M95:X95)=0,"-",IF(AND(D95&lt;&gt;"All_IPs",D95&lt;&gt;"GRP_ALL_CNSP_SUBNETS",OR(N95=0,O95=0,P95=0,Q95=0,R95+S95+T95=0,U95=0,V95=0,X95=0,'Processed IP Rules'!ET64="BAD")),"Halt","Proceed"))))</f>
        <v>-</v>
      </c>
      <c r="Z95" s="145"/>
    </row>
    <row r="96" spans="1:26">
      <c r="A96" s="138">
        <v>55</v>
      </c>
      <c r="B96" s="70" t="str">
        <f>IF('IP Rules'!D65="","",'IP Rules'!D65)</f>
        <v/>
      </c>
      <c r="C96" s="73" t="str">
        <f>IF('IP Rules'!F65="","",'IP Rules'!F65)</f>
        <v/>
      </c>
      <c r="D96" s="77" t="str">
        <f>'Processed IP Rules'!AO65</f>
        <v/>
      </c>
      <c r="E96" s="78" t="str">
        <f>'Processed IP Rules'!AQ65</f>
        <v/>
      </c>
      <c r="F96" s="77" t="str">
        <f>'Processed IP Rules'!EA65</f>
        <v/>
      </c>
      <c r="G96" s="78" t="str">
        <f>'Processed IP Rules'!EC65</f>
        <v/>
      </c>
      <c r="H96" s="27" t="str">
        <f>'Processed IP Rules'!EE65</f>
        <v/>
      </c>
      <c r="I96" s="77" t="str">
        <f>'Processed IP Rules'!EI65</f>
        <v/>
      </c>
      <c r="J96" s="27" t="str">
        <f>'Processed IP Rules'!EK65</f>
        <v/>
      </c>
      <c r="K96" s="96" t="str">
        <f>'Processed IP Rules'!EM65</f>
        <v/>
      </c>
      <c r="L96" s="78" t="str">
        <f>'Processed IP Rules'!EU65</f>
        <v/>
      </c>
      <c r="M96" s="89">
        <f t="shared" si="0"/>
        <v>0</v>
      </c>
      <c r="N96" s="10">
        <f t="shared" si="3"/>
        <v>0</v>
      </c>
      <c r="O96" s="10">
        <f t="shared" si="4"/>
        <v>0</v>
      </c>
      <c r="P96" s="10">
        <f t="shared" si="5"/>
        <v>0</v>
      </c>
      <c r="Q96" s="10">
        <f t="shared" si="6"/>
        <v>0</v>
      </c>
      <c r="R96" s="10">
        <f t="shared" si="7"/>
        <v>0</v>
      </c>
      <c r="S96" s="10">
        <f t="shared" si="8"/>
        <v>0</v>
      </c>
      <c r="T96" s="10">
        <f t="shared" si="9"/>
        <v>0</v>
      </c>
      <c r="U96" s="10">
        <f t="shared" si="10"/>
        <v>0</v>
      </c>
      <c r="V96" s="10">
        <f t="shared" si="11"/>
        <v>0</v>
      </c>
      <c r="W96" s="10">
        <f t="shared" si="12"/>
        <v>0</v>
      </c>
      <c r="X96" s="66">
        <f t="shared" si="13"/>
        <v>0</v>
      </c>
      <c r="Y96" s="100" t="str">
        <f>IF(AND(D96="All_IPs",OR(N96=0,O96=0,R96+S96+T96=0,U96=0,V96=0,X96=0)),"Halt",IF(AND(D96="GRP_ALL_CNSP_SUBNETS",OR(N96=0,O96=0,R96+S96+T96=0,U96=0,V96=0,X96=0)),"Halt",IF(SUM(M96:X96)=0,"-",IF(AND(D96&lt;&gt;"All_IPs",D96&lt;&gt;"GRP_ALL_CNSP_SUBNETS",OR(N96=0,O96=0,P96=0,Q96=0,R96+S96+T96=0,U96=0,V96=0,X96=0,'Processed IP Rules'!ET65="BAD")),"Halt","Proceed"))))</f>
        <v>-</v>
      </c>
      <c r="Z96" s="145"/>
    </row>
    <row r="97" spans="1:26">
      <c r="A97" s="138">
        <v>56</v>
      </c>
      <c r="B97" s="70" t="str">
        <f>IF('IP Rules'!D66="","",'IP Rules'!D66)</f>
        <v/>
      </c>
      <c r="C97" s="73" t="str">
        <f>IF('IP Rules'!F66="","",'IP Rules'!F66)</f>
        <v/>
      </c>
      <c r="D97" s="77" t="str">
        <f>'Processed IP Rules'!AO66</f>
        <v/>
      </c>
      <c r="E97" s="78" t="str">
        <f>'Processed IP Rules'!AQ66</f>
        <v/>
      </c>
      <c r="F97" s="77" t="str">
        <f>'Processed IP Rules'!EA66</f>
        <v/>
      </c>
      <c r="G97" s="78" t="str">
        <f>'Processed IP Rules'!EC66</f>
        <v/>
      </c>
      <c r="H97" s="27" t="str">
        <f>'Processed IP Rules'!EE66</f>
        <v/>
      </c>
      <c r="I97" s="77" t="str">
        <f>'Processed IP Rules'!EI66</f>
        <v/>
      </c>
      <c r="J97" s="27" t="str">
        <f>'Processed IP Rules'!EK66</f>
        <v/>
      </c>
      <c r="K97" s="96" t="str">
        <f>'Processed IP Rules'!EM66</f>
        <v/>
      </c>
      <c r="L97" s="78" t="str">
        <f>'Processed IP Rules'!EU66</f>
        <v/>
      </c>
      <c r="M97" s="89">
        <f t="shared" si="0"/>
        <v>0</v>
      </c>
      <c r="N97" s="10">
        <f t="shared" si="3"/>
        <v>0</v>
      </c>
      <c r="O97" s="10">
        <f t="shared" si="4"/>
        <v>0</v>
      </c>
      <c r="P97" s="10">
        <f t="shared" si="5"/>
        <v>0</v>
      </c>
      <c r="Q97" s="10">
        <f t="shared" si="6"/>
        <v>0</v>
      </c>
      <c r="R97" s="10">
        <f t="shared" si="7"/>
        <v>0</v>
      </c>
      <c r="S97" s="10">
        <f t="shared" si="8"/>
        <v>0</v>
      </c>
      <c r="T97" s="10">
        <f t="shared" si="9"/>
        <v>0</v>
      </c>
      <c r="U97" s="10">
        <f t="shared" si="10"/>
        <v>0</v>
      </c>
      <c r="V97" s="10">
        <f t="shared" si="11"/>
        <v>0</v>
      </c>
      <c r="W97" s="10">
        <f t="shared" si="12"/>
        <v>0</v>
      </c>
      <c r="X97" s="66">
        <f t="shared" si="13"/>
        <v>0</v>
      </c>
      <c r="Y97" s="100" t="str">
        <f>IF(AND(D97="All_IPs",OR(N97=0,O97=0,R97+S97+T97=0,U97=0,V97=0,X97=0)),"Halt",IF(AND(D97="GRP_ALL_CNSP_SUBNETS",OR(N97=0,O97=0,R97+S97+T97=0,U97=0,V97=0,X97=0)),"Halt",IF(SUM(M97:X97)=0,"-",IF(AND(D97&lt;&gt;"All_IPs",D97&lt;&gt;"GRP_ALL_CNSP_SUBNETS",OR(N97=0,O97=0,P97=0,Q97=0,R97+S97+T97=0,U97=0,V97=0,X97=0,'Processed IP Rules'!ET66="BAD")),"Halt","Proceed"))))</f>
        <v>-</v>
      </c>
      <c r="Z97" s="145"/>
    </row>
    <row r="98" spans="1:26">
      <c r="A98" s="138">
        <v>57</v>
      </c>
      <c r="B98" s="70" t="str">
        <f>IF('IP Rules'!D67="","",'IP Rules'!D67)</f>
        <v/>
      </c>
      <c r="C98" s="73" t="str">
        <f>IF('IP Rules'!F67="","",'IP Rules'!F67)</f>
        <v/>
      </c>
      <c r="D98" s="77" t="str">
        <f>'Processed IP Rules'!AO67</f>
        <v/>
      </c>
      <c r="E98" s="78" t="str">
        <f>'Processed IP Rules'!AQ67</f>
        <v/>
      </c>
      <c r="F98" s="77" t="str">
        <f>'Processed IP Rules'!EA67</f>
        <v/>
      </c>
      <c r="G98" s="78" t="str">
        <f>'Processed IP Rules'!EC67</f>
        <v/>
      </c>
      <c r="H98" s="27" t="str">
        <f>'Processed IP Rules'!EE67</f>
        <v/>
      </c>
      <c r="I98" s="77" t="str">
        <f>'Processed IP Rules'!EI67</f>
        <v/>
      </c>
      <c r="J98" s="27" t="str">
        <f>'Processed IP Rules'!EK67</f>
        <v/>
      </c>
      <c r="K98" s="96" t="str">
        <f>'Processed IP Rules'!EM67</f>
        <v/>
      </c>
      <c r="L98" s="78" t="str">
        <f>'Processed IP Rules'!EU67</f>
        <v/>
      </c>
      <c r="M98" s="89">
        <f t="shared" si="0"/>
        <v>0</v>
      </c>
      <c r="N98" s="10">
        <f t="shared" si="3"/>
        <v>0</v>
      </c>
      <c r="O98" s="10">
        <f t="shared" si="4"/>
        <v>0</v>
      </c>
      <c r="P98" s="10">
        <f t="shared" si="5"/>
        <v>0</v>
      </c>
      <c r="Q98" s="10">
        <f t="shared" si="6"/>
        <v>0</v>
      </c>
      <c r="R98" s="10">
        <f t="shared" si="7"/>
        <v>0</v>
      </c>
      <c r="S98" s="10">
        <f t="shared" si="8"/>
        <v>0</v>
      </c>
      <c r="T98" s="10">
        <f t="shared" si="9"/>
        <v>0</v>
      </c>
      <c r="U98" s="10">
        <f t="shared" si="10"/>
        <v>0</v>
      </c>
      <c r="V98" s="10">
        <f t="shared" si="11"/>
        <v>0</v>
      </c>
      <c r="W98" s="10">
        <f t="shared" si="12"/>
        <v>0</v>
      </c>
      <c r="X98" s="66">
        <f t="shared" si="13"/>
        <v>0</v>
      </c>
      <c r="Y98" s="100" t="str">
        <f>IF(AND(D98="All_IPs",OR(N98=0,O98=0,R98+S98+T98=0,U98=0,V98=0,X98=0)),"Halt",IF(AND(D98="GRP_ALL_CNSP_SUBNETS",OR(N98=0,O98=0,R98+S98+T98=0,U98=0,V98=0,X98=0)),"Halt",IF(SUM(M98:X98)=0,"-",IF(AND(D98&lt;&gt;"All_IPs",D98&lt;&gt;"GRP_ALL_CNSP_SUBNETS",OR(N98=0,O98=0,P98=0,Q98=0,R98+S98+T98=0,U98=0,V98=0,X98=0,'Processed IP Rules'!ET67="BAD")),"Halt","Proceed"))))</f>
        <v>-</v>
      </c>
      <c r="Z98" s="145"/>
    </row>
    <row r="99" spans="1:26">
      <c r="A99" s="138">
        <v>58</v>
      </c>
      <c r="B99" s="70" t="str">
        <f>IF('IP Rules'!D68="","",'IP Rules'!D68)</f>
        <v/>
      </c>
      <c r="C99" s="73" t="str">
        <f>IF('IP Rules'!F68="","",'IP Rules'!F68)</f>
        <v/>
      </c>
      <c r="D99" s="77" t="str">
        <f>'Processed IP Rules'!AO68</f>
        <v/>
      </c>
      <c r="E99" s="78" t="str">
        <f>'Processed IP Rules'!AQ68</f>
        <v/>
      </c>
      <c r="F99" s="77" t="str">
        <f>'Processed IP Rules'!EA68</f>
        <v/>
      </c>
      <c r="G99" s="78" t="str">
        <f>'Processed IP Rules'!EC68</f>
        <v/>
      </c>
      <c r="H99" s="27" t="str">
        <f>'Processed IP Rules'!EE68</f>
        <v/>
      </c>
      <c r="I99" s="77" t="str">
        <f>'Processed IP Rules'!EI68</f>
        <v/>
      </c>
      <c r="J99" s="27" t="str">
        <f>'Processed IP Rules'!EK68</f>
        <v/>
      </c>
      <c r="K99" s="96" t="str">
        <f>'Processed IP Rules'!EM68</f>
        <v/>
      </c>
      <c r="L99" s="78" t="str">
        <f>'Processed IP Rules'!EU68</f>
        <v/>
      </c>
      <c r="M99" s="89">
        <f t="shared" si="0"/>
        <v>0</v>
      </c>
      <c r="N99" s="10">
        <f t="shared" si="3"/>
        <v>0</v>
      </c>
      <c r="O99" s="10">
        <f t="shared" si="4"/>
        <v>0</v>
      </c>
      <c r="P99" s="10">
        <f t="shared" si="5"/>
        <v>0</v>
      </c>
      <c r="Q99" s="10">
        <f t="shared" si="6"/>
        <v>0</v>
      </c>
      <c r="R99" s="10">
        <f t="shared" si="7"/>
        <v>0</v>
      </c>
      <c r="S99" s="10">
        <f t="shared" si="8"/>
        <v>0</v>
      </c>
      <c r="T99" s="10">
        <f t="shared" si="9"/>
        <v>0</v>
      </c>
      <c r="U99" s="10">
        <f t="shared" si="10"/>
        <v>0</v>
      </c>
      <c r="V99" s="10">
        <f t="shared" si="11"/>
        <v>0</v>
      </c>
      <c r="W99" s="10">
        <f t="shared" si="12"/>
        <v>0</v>
      </c>
      <c r="X99" s="66">
        <f t="shared" si="13"/>
        <v>0</v>
      </c>
      <c r="Y99" s="100" t="str">
        <f>IF(AND(D99="All_IPs",OR(N99=0,O99=0,R99+S99+T99=0,U99=0,V99=0,X99=0)),"Halt",IF(AND(D99="GRP_ALL_CNSP_SUBNETS",OR(N99=0,O99=0,R99+S99+T99=0,U99=0,V99=0,X99=0)),"Halt",IF(SUM(M99:X99)=0,"-",IF(AND(D99&lt;&gt;"All_IPs",D99&lt;&gt;"GRP_ALL_CNSP_SUBNETS",OR(N99=0,O99=0,P99=0,Q99=0,R99+S99+T99=0,U99=0,V99=0,X99=0,'Processed IP Rules'!ET68="BAD")),"Halt","Proceed"))))</f>
        <v>-</v>
      </c>
      <c r="Z99" s="145"/>
    </row>
    <row r="100" spans="1:26">
      <c r="A100" s="138">
        <v>59</v>
      </c>
      <c r="B100" s="70" t="str">
        <f>IF('IP Rules'!D69="","",'IP Rules'!D69)</f>
        <v/>
      </c>
      <c r="C100" s="73" t="str">
        <f>IF('IP Rules'!F69="","",'IP Rules'!F69)</f>
        <v/>
      </c>
      <c r="D100" s="77" t="str">
        <f>'Processed IP Rules'!AO69</f>
        <v/>
      </c>
      <c r="E100" s="78" t="str">
        <f>'Processed IP Rules'!AQ69</f>
        <v/>
      </c>
      <c r="F100" s="77" t="str">
        <f>'Processed IP Rules'!EA69</f>
        <v/>
      </c>
      <c r="G100" s="78" t="str">
        <f>'Processed IP Rules'!EC69</f>
        <v/>
      </c>
      <c r="H100" s="27" t="str">
        <f>'Processed IP Rules'!EE69</f>
        <v/>
      </c>
      <c r="I100" s="77" t="str">
        <f>'Processed IP Rules'!EI69</f>
        <v/>
      </c>
      <c r="J100" s="27" t="str">
        <f>'Processed IP Rules'!EK69</f>
        <v/>
      </c>
      <c r="K100" s="96" t="str">
        <f>'Processed IP Rules'!EM69</f>
        <v/>
      </c>
      <c r="L100" s="78" t="str">
        <f>'Processed IP Rules'!EU69</f>
        <v/>
      </c>
      <c r="M100" s="89">
        <f t="shared" si="0"/>
        <v>0</v>
      </c>
      <c r="N100" s="10">
        <f t="shared" si="3"/>
        <v>0</v>
      </c>
      <c r="O100" s="10">
        <f t="shared" si="4"/>
        <v>0</v>
      </c>
      <c r="P100" s="10">
        <f t="shared" si="5"/>
        <v>0</v>
      </c>
      <c r="Q100" s="10">
        <f t="shared" si="6"/>
        <v>0</v>
      </c>
      <c r="R100" s="10">
        <f t="shared" si="7"/>
        <v>0</v>
      </c>
      <c r="S100" s="10">
        <f t="shared" si="8"/>
        <v>0</v>
      </c>
      <c r="T100" s="10">
        <f t="shared" si="9"/>
        <v>0</v>
      </c>
      <c r="U100" s="10">
        <f t="shared" si="10"/>
        <v>0</v>
      </c>
      <c r="V100" s="10">
        <f t="shared" si="11"/>
        <v>0</v>
      </c>
      <c r="W100" s="10">
        <f t="shared" si="12"/>
        <v>0</v>
      </c>
      <c r="X100" s="66">
        <f t="shared" si="13"/>
        <v>0</v>
      </c>
      <c r="Y100" s="100" t="str">
        <f>IF(AND(D100="All_IPs",OR(N100=0,O100=0,R100+S100+T100=0,U100=0,V100=0,X100=0)),"Halt",IF(AND(D100="GRP_ALL_CNSP_SUBNETS",OR(N100=0,O100=0,R100+S100+T100=0,U100=0,V100=0,X100=0)),"Halt",IF(SUM(M100:X100)=0,"-",IF(AND(D100&lt;&gt;"All_IPs",D100&lt;&gt;"GRP_ALL_CNSP_SUBNETS",OR(N100=0,O100=0,P100=0,Q100=0,R100+S100+T100=0,U100=0,V100=0,X100=0,'Processed IP Rules'!ET69="BAD")),"Halt","Proceed"))))</f>
        <v>-</v>
      </c>
      <c r="Z100" s="145"/>
    </row>
    <row r="101" spans="1:26">
      <c r="A101" s="138">
        <v>60</v>
      </c>
      <c r="B101" s="70" t="str">
        <f>IF('IP Rules'!D70="","",'IP Rules'!D70)</f>
        <v/>
      </c>
      <c r="C101" s="73" t="str">
        <f>IF('IP Rules'!F70="","",'IP Rules'!F70)</f>
        <v/>
      </c>
      <c r="D101" s="77" t="str">
        <f>'Processed IP Rules'!AO70</f>
        <v/>
      </c>
      <c r="E101" s="78" t="str">
        <f>'Processed IP Rules'!AQ70</f>
        <v/>
      </c>
      <c r="F101" s="77" t="str">
        <f>'Processed IP Rules'!EA70</f>
        <v/>
      </c>
      <c r="G101" s="78" t="str">
        <f>'Processed IP Rules'!EC70</f>
        <v/>
      </c>
      <c r="H101" s="27" t="str">
        <f>'Processed IP Rules'!EE70</f>
        <v/>
      </c>
      <c r="I101" s="77" t="str">
        <f>'Processed IP Rules'!EI70</f>
        <v/>
      </c>
      <c r="J101" s="27" t="str">
        <f>'Processed IP Rules'!EK70</f>
        <v/>
      </c>
      <c r="K101" s="96" t="str">
        <f>'Processed IP Rules'!EM70</f>
        <v/>
      </c>
      <c r="L101" s="78" t="str">
        <f>'Processed IP Rules'!EU70</f>
        <v/>
      </c>
      <c r="M101" s="89">
        <f t="shared" si="0"/>
        <v>0</v>
      </c>
      <c r="N101" s="10">
        <f t="shared" si="3"/>
        <v>0</v>
      </c>
      <c r="O101" s="10">
        <f t="shared" si="4"/>
        <v>0</v>
      </c>
      <c r="P101" s="10">
        <f t="shared" si="5"/>
        <v>0</v>
      </c>
      <c r="Q101" s="10">
        <f t="shared" si="6"/>
        <v>0</v>
      </c>
      <c r="R101" s="10">
        <f t="shared" si="7"/>
        <v>0</v>
      </c>
      <c r="S101" s="10">
        <f t="shared" si="8"/>
        <v>0</v>
      </c>
      <c r="T101" s="10">
        <f t="shared" si="9"/>
        <v>0</v>
      </c>
      <c r="U101" s="10">
        <f t="shared" si="10"/>
        <v>0</v>
      </c>
      <c r="V101" s="10">
        <f t="shared" si="11"/>
        <v>0</v>
      </c>
      <c r="W101" s="10">
        <f t="shared" si="12"/>
        <v>0</v>
      </c>
      <c r="X101" s="66">
        <f t="shared" si="13"/>
        <v>0</v>
      </c>
      <c r="Y101" s="100" t="str">
        <f>IF(AND(D101="All_IPs",OR(N101=0,O101=0,R101+S101+T101=0,U101=0,V101=0,X101=0)),"Halt",IF(AND(D101="GRP_ALL_CNSP_SUBNETS",OR(N101=0,O101=0,R101+S101+T101=0,U101=0,V101=0,X101=0)),"Halt",IF(SUM(M101:X101)=0,"-",IF(AND(D101&lt;&gt;"All_IPs",D101&lt;&gt;"GRP_ALL_CNSP_SUBNETS",OR(N101=0,O101=0,P101=0,Q101=0,R101+S101+T101=0,U101=0,V101=0,X101=0,'Processed IP Rules'!ET70="BAD")),"Halt","Proceed"))))</f>
        <v>-</v>
      </c>
      <c r="Z101" s="145"/>
    </row>
    <row r="102" spans="1:26">
      <c r="A102" s="138">
        <v>61</v>
      </c>
      <c r="B102" s="70" t="str">
        <f>IF('IP Rules'!D71="","",'IP Rules'!D71)</f>
        <v/>
      </c>
      <c r="C102" s="73" t="str">
        <f>IF('IP Rules'!F71="","",'IP Rules'!F71)</f>
        <v/>
      </c>
      <c r="D102" s="77" t="str">
        <f>'Processed IP Rules'!AO71</f>
        <v/>
      </c>
      <c r="E102" s="78" t="str">
        <f>'Processed IP Rules'!AQ71</f>
        <v/>
      </c>
      <c r="F102" s="77" t="str">
        <f>'Processed IP Rules'!EA71</f>
        <v/>
      </c>
      <c r="G102" s="78" t="str">
        <f>'Processed IP Rules'!EC71</f>
        <v/>
      </c>
      <c r="H102" s="27" t="str">
        <f>'Processed IP Rules'!EE71</f>
        <v/>
      </c>
      <c r="I102" s="77" t="str">
        <f>'Processed IP Rules'!EI71</f>
        <v/>
      </c>
      <c r="J102" s="27" t="str">
        <f>'Processed IP Rules'!EK71</f>
        <v/>
      </c>
      <c r="K102" s="96" t="str">
        <f>'Processed IP Rules'!EM71</f>
        <v/>
      </c>
      <c r="L102" s="78" t="str">
        <f>'Processed IP Rules'!EU71</f>
        <v/>
      </c>
      <c r="M102" s="89">
        <f t="shared" si="0"/>
        <v>0</v>
      </c>
      <c r="N102" s="10">
        <f t="shared" si="3"/>
        <v>0</v>
      </c>
      <c r="O102" s="10">
        <f t="shared" si="4"/>
        <v>0</v>
      </c>
      <c r="P102" s="10">
        <f t="shared" si="5"/>
        <v>0</v>
      </c>
      <c r="Q102" s="10">
        <f t="shared" si="6"/>
        <v>0</v>
      </c>
      <c r="R102" s="10">
        <f t="shared" si="7"/>
        <v>0</v>
      </c>
      <c r="S102" s="10">
        <f t="shared" si="8"/>
        <v>0</v>
      </c>
      <c r="T102" s="10">
        <f t="shared" si="9"/>
        <v>0</v>
      </c>
      <c r="U102" s="10">
        <f t="shared" si="10"/>
        <v>0</v>
      </c>
      <c r="V102" s="10">
        <f t="shared" si="11"/>
        <v>0</v>
      </c>
      <c r="W102" s="10">
        <f t="shared" si="12"/>
        <v>0</v>
      </c>
      <c r="X102" s="66">
        <f t="shared" si="13"/>
        <v>0</v>
      </c>
      <c r="Y102" s="100" t="str">
        <f>IF(AND(D102="All_IPs",OR(N102=0,O102=0,R102+S102+T102=0,U102=0,V102=0,X102=0)),"Halt",IF(AND(D102="GRP_ALL_CNSP_SUBNETS",OR(N102=0,O102=0,R102+S102+T102=0,U102=0,V102=0,X102=0)),"Halt",IF(SUM(M102:X102)=0,"-",IF(AND(D102&lt;&gt;"All_IPs",D102&lt;&gt;"GRP_ALL_CNSP_SUBNETS",OR(N102=0,O102=0,P102=0,Q102=0,R102+S102+T102=0,U102=0,V102=0,X102=0,'Processed IP Rules'!ET71="BAD")),"Halt","Proceed"))))</f>
        <v>-</v>
      </c>
      <c r="Z102" s="145"/>
    </row>
    <row r="103" spans="1:26">
      <c r="A103" s="138">
        <v>62</v>
      </c>
      <c r="B103" s="70" t="str">
        <f>IF('IP Rules'!D72="","",'IP Rules'!D72)</f>
        <v/>
      </c>
      <c r="C103" s="73" t="str">
        <f>IF('IP Rules'!F72="","",'IP Rules'!F72)</f>
        <v/>
      </c>
      <c r="D103" s="77" t="str">
        <f>'Processed IP Rules'!AO72</f>
        <v/>
      </c>
      <c r="E103" s="78" t="str">
        <f>'Processed IP Rules'!AQ72</f>
        <v/>
      </c>
      <c r="F103" s="77" t="str">
        <f>'Processed IP Rules'!EA72</f>
        <v/>
      </c>
      <c r="G103" s="78" t="str">
        <f>'Processed IP Rules'!EC72</f>
        <v/>
      </c>
      <c r="H103" s="27" t="str">
        <f>'Processed IP Rules'!EE72</f>
        <v/>
      </c>
      <c r="I103" s="77" t="str">
        <f>'Processed IP Rules'!EI72</f>
        <v/>
      </c>
      <c r="J103" s="27" t="str">
        <f>'Processed IP Rules'!EK72</f>
        <v/>
      </c>
      <c r="K103" s="96" t="str">
        <f>'Processed IP Rules'!EM72</f>
        <v/>
      </c>
      <c r="L103" s="78" t="str">
        <f>'Processed IP Rules'!EU72</f>
        <v/>
      </c>
      <c r="M103" s="89">
        <f t="shared" si="0"/>
        <v>0</v>
      </c>
      <c r="N103" s="10">
        <f t="shared" si="3"/>
        <v>0</v>
      </c>
      <c r="O103" s="10">
        <f t="shared" si="4"/>
        <v>0</v>
      </c>
      <c r="P103" s="10">
        <f t="shared" si="5"/>
        <v>0</v>
      </c>
      <c r="Q103" s="10">
        <f t="shared" si="6"/>
        <v>0</v>
      </c>
      <c r="R103" s="10">
        <f t="shared" si="7"/>
        <v>0</v>
      </c>
      <c r="S103" s="10">
        <f t="shared" si="8"/>
        <v>0</v>
      </c>
      <c r="T103" s="10">
        <f t="shared" si="9"/>
        <v>0</v>
      </c>
      <c r="U103" s="10">
        <f t="shared" si="10"/>
        <v>0</v>
      </c>
      <c r="V103" s="10">
        <f t="shared" si="11"/>
        <v>0</v>
      </c>
      <c r="W103" s="10">
        <f t="shared" si="12"/>
        <v>0</v>
      </c>
      <c r="X103" s="66">
        <f t="shared" si="13"/>
        <v>0</v>
      </c>
      <c r="Y103" s="100" t="str">
        <f>IF(AND(D103="All_IPs",OR(N103=0,O103=0,R103+S103+T103=0,U103=0,V103=0,X103=0)),"Halt",IF(AND(D103="GRP_ALL_CNSP_SUBNETS",OR(N103=0,O103=0,R103+S103+T103=0,U103=0,V103=0,X103=0)),"Halt",IF(SUM(M103:X103)=0,"-",IF(AND(D103&lt;&gt;"All_IPs",D103&lt;&gt;"GRP_ALL_CNSP_SUBNETS",OR(N103=0,O103=0,P103=0,Q103=0,R103+S103+T103=0,U103=0,V103=0,X103=0,'Processed IP Rules'!ET72="BAD")),"Halt","Proceed"))))</f>
        <v>-</v>
      </c>
      <c r="Z103" s="145"/>
    </row>
    <row r="104" spans="1:26">
      <c r="A104" s="138">
        <v>63</v>
      </c>
      <c r="B104" s="70" t="str">
        <f>IF('IP Rules'!D73="","",'IP Rules'!D73)</f>
        <v/>
      </c>
      <c r="C104" s="73" t="str">
        <f>IF('IP Rules'!F73="","",'IP Rules'!F73)</f>
        <v/>
      </c>
      <c r="D104" s="77" t="str">
        <f>'Processed IP Rules'!AO73</f>
        <v/>
      </c>
      <c r="E104" s="78" t="str">
        <f>'Processed IP Rules'!AQ73</f>
        <v/>
      </c>
      <c r="F104" s="77" t="str">
        <f>'Processed IP Rules'!EA73</f>
        <v/>
      </c>
      <c r="G104" s="78" t="str">
        <f>'Processed IP Rules'!EC73</f>
        <v/>
      </c>
      <c r="H104" s="27" t="str">
        <f>'Processed IP Rules'!EE73</f>
        <v/>
      </c>
      <c r="I104" s="77" t="str">
        <f>'Processed IP Rules'!EI73</f>
        <v/>
      </c>
      <c r="J104" s="27" t="str">
        <f>'Processed IP Rules'!EK73</f>
        <v/>
      </c>
      <c r="K104" s="96" t="str">
        <f>'Processed IP Rules'!EM73</f>
        <v/>
      </c>
      <c r="L104" s="78" t="str">
        <f>'Processed IP Rules'!EU73</f>
        <v/>
      </c>
      <c r="M104" s="89">
        <f t="shared" si="0"/>
        <v>0</v>
      </c>
      <c r="N104" s="10">
        <f t="shared" si="3"/>
        <v>0</v>
      </c>
      <c r="O104" s="10">
        <f t="shared" si="4"/>
        <v>0</v>
      </c>
      <c r="P104" s="10">
        <f t="shared" si="5"/>
        <v>0</v>
      </c>
      <c r="Q104" s="10">
        <f t="shared" si="6"/>
        <v>0</v>
      </c>
      <c r="R104" s="10">
        <f t="shared" si="7"/>
        <v>0</v>
      </c>
      <c r="S104" s="10">
        <f t="shared" si="8"/>
        <v>0</v>
      </c>
      <c r="T104" s="10">
        <f t="shared" si="9"/>
        <v>0</v>
      </c>
      <c r="U104" s="10">
        <f t="shared" si="10"/>
        <v>0</v>
      </c>
      <c r="V104" s="10">
        <f t="shared" si="11"/>
        <v>0</v>
      </c>
      <c r="W104" s="10">
        <f t="shared" si="12"/>
        <v>0</v>
      </c>
      <c r="X104" s="66">
        <f t="shared" si="13"/>
        <v>0</v>
      </c>
      <c r="Y104" s="100" t="str">
        <f>IF(AND(D104="All_IPs",OR(N104=0,O104=0,R104+S104+T104=0,U104=0,V104=0,X104=0)),"Halt",IF(AND(D104="GRP_ALL_CNSP_SUBNETS",OR(N104=0,O104=0,R104+S104+T104=0,U104=0,V104=0,X104=0)),"Halt",IF(SUM(M104:X104)=0,"-",IF(AND(D104&lt;&gt;"All_IPs",D104&lt;&gt;"GRP_ALL_CNSP_SUBNETS",OR(N104=0,O104=0,P104=0,Q104=0,R104+S104+T104=0,U104=0,V104=0,X104=0,'Processed IP Rules'!ET73="BAD")),"Halt","Proceed"))))</f>
        <v>-</v>
      </c>
      <c r="Z104" s="145"/>
    </row>
    <row r="105" spans="1:26">
      <c r="A105" s="138">
        <v>64</v>
      </c>
      <c r="B105" s="70" t="str">
        <f>IF('IP Rules'!D74="","",'IP Rules'!D74)</f>
        <v/>
      </c>
      <c r="C105" s="73" t="str">
        <f>IF('IP Rules'!F74="","",'IP Rules'!F74)</f>
        <v/>
      </c>
      <c r="D105" s="77" t="str">
        <f>'Processed IP Rules'!AO74</f>
        <v/>
      </c>
      <c r="E105" s="78" t="str">
        <f>'Processed IP Rules'!AQ74</f>
        <v/>
      </c>
      <c r="F105" s="77" t="str">
        <f>'Processed IP Rules'!EA74</f>
        <v/>
      </c>
      <c r="G105" s="78" t="str">
        <f>'Processed IP Rules'!EC74</f>
        <v/>
      </c>
      <c r="H105" s="27" t="str">
        <f>'Processed IP Rules'!EE74</f>
        <v/>
      </c>
      <c r="I105" s="77" t="str">
        <f>'Processed IP Rules'!EI74</f>
        <v/>
      </c>
      <c r="J105" s="27" t="str">
        <f>'Processed IP Rules'!EK74</f>
        <v/>
      </c>
      <c r="K105" s="96" t="str">
        <f>'Processed IP Rules'!EM74</f>
        <v/>
      </c>
      <c r="L105" s="78" t="str">
        <f>'Processed IP Rules'!EU74</f>
        <v/>
      </c>
      <c r="M105" s="89">
        <f t="shared" si="0"/>
        <v>0</v>
      </c>
      <c r="N105" s="10">
        <f t="shared" si="3"/>
        <v>0</v>
      </c>
      <c r="O105" s="10">
        <f t="shared" si="4"/>
        <v>0</v>
      </c>
      <c r="P105" s="10">
        <f t="shared" si="5"/>
        <v>0</v>
      </c>
      <c r="Q105" s="10">
        <f t="shared" si="6"/>
        <v>0</v>
      </c>
      <c r="R105" s="10">
        <f t="shared" si="7"/>
        <v>0</v>
      </c>
      <c r="S105" s="10">
        <f t="shared" si="8"/>
        <v>0</v>
      </c>
      <c r="T105" s="10">
        <f t="shared" si="9"/>
        <v>0</v>
      </c>
      <c r="U105" s="10">
        <f t="shared" si="10"/>
        <v>0</v>
      </c>
      <c r="V105" s="10">
        <f t="shared" si="11"/>
        <v>0</v>
      </c>
      <c r="W105" s="10">
        <f t="shared" si="12"/>
        <v>0</v>
      </c>
      <c r="X105" s="66">
        <f t="shared" si="13"/>
        <v>0</v>
      </c>
      <c r="Y105" s="100" t="str">
        <f>IF(AND(D105="All_IPs",OR(N105=0,O105=0,R105+S105+T105=0,U105=0,V105=0,X105=0)),"Halt",IF(AND(D105="GRP_ALL_CNSP_SUBNETS",OR(N105=0,O105=0,R105+S105+T105=0,U105=0,V105=0,X105=0)),"Halt",IF(SUM(M105:X105)=0,"-",IF(AND(D105&lt;&gt;"All_IPs",D105&lt;&gt;"GRP_ALL_CNSP_SUBNETS",OR(N105=0,O105=0,P105=0,Q105=0,R105+S105+T105=0,U105=0,V105=0,X105=0,'Processed IP Rules'!ET74="BAD")),"Halt","Proceed"))))</f>
        <v>-</v>
      </c>
      <c r="Z105" s="145"/>
    </row>
    <row r="106" spans="1:26">
      <c r="A106" s="138">
        <v>65</v>
      </c>
      <c r="B106" s="70" t="str">
        <f>IF('IP Rules'!D75="","",'IP Rules'!D75)</f>
        <v/>
      </c>
      <c r="C106" s="73" t="str">
        <f>IF('IP Rules'!F75="","",'IP Rules'!F75)</f>
        <v/>
      </c>
      <c r="D106" s="77" t="str">
        <f>'Processed IP Rules'!AO75</f>
        <v/>
      </c>
      <c r="E106" s="78" t="str">
        <f>'Processed IP Rules'!AQ75</f>
        <v/>
      </c>
      <c r="F106" s="77" t="str">
        <f>'Processed IP Rules'!EA75</f>
        <v/>
      </c>
      <c r="G106" s="78" t="str">
        <f>'Processed IP Rules'!EC75</f>
        <v/>
      </c>
      <c r="H106" s="27" t="str">
        <f>'Processed IP Rules'!EE75</f>
        <v/>
      </c>
      <c r="I106" s="77" t="str">
        <f>'Processed IP Rules'!EI75</f>
        <v/>
      </c>
      <c r="J106" s="27" t="str">
        <f>'Processed IP Rules'!EK75</f>
        <v/>
      </c>
      <c r="K106" s="96" t="str">
        <f>'Processed IP Rules'!EM75</f>
        <v/>
      </c>
      <c r="L106" s="78" t="str">
        <f>'Processed IP Rules'!EU75</f>
        <v/>
      </c>
      <c r="M106" s="89">
        <f t="shared" ref="M106:M169" si="14">LEN(TRIM(B106&amp;D106&amp;E106&amp;F106&amp;G106&amp;I106&amp;J106&amp;L106))</f>
        <v>0</v>
      </c>
      <c r="N106" s="10">
        <f t="shared" si="3"/>
        <v>0</v>
      </c>
      <c r="O106" s="10">
        <f t="shared" si="4"/>
        <v>0</v>
      </c>
      <c r="P106" s="10">
        <f t="shared" si="5"/>
        <v>0</v>
      </c>
      <c r="Q106" s="10">
        <f t="shared" si="6"/>
        <v>0</v>
      </c>
      <c r="R106" s="10">
        <f t="shared" si="7"/>
        <v>0</v>
      </c>
      <c r="S106" s="10">
        <f t="shared" si="8"/>
        <v>0</v>
      </c>
      <c r="T106" s="10">
        <f t="shared" si="9"/>
        <v>0</v>
      </c>
      <c r="U106" s="10">
        <f t="shared" si="10"/>
        <v>0</v>
      </c>
      <c r="V106" s="10">
        <f t="shared" si="11"/>
        <v>0</v>
      </c>
      <c r="W106" s="10">
        <f t="shared" si="12"/>
        <v>0</v>
      </c>
      <c r="X106" s="66">
        <f t="shared" si="13"/>
        <v>0</v>
      </c>
      <c r="Y106" s="100" t="str">
        <f>IF(AND(D106="All_IPs",OR(N106=0,O106=0,R106+S106+T106=0,U106=0,V106=0,X106=0)),"Halt",IF(AND(D106="GRP_ALL_CNSP_SUBNETS",OR(N106=0,O106=0,R106+S106+T106=0,U106=0,V106=0,X106=0)),"Halt",IF(SUM(M106:X106)=0,"-",IF(AND(D106&lt;&gt;"All_IPs",D106&lt;&gt;"GRP_ALL_CNSP_SUBNETS",OR(N106=0,O106=0,P106=0,Q106=0,R106+S106+T106=0,U106=0,V106=0,X106=0,'Processed IP Rules'!ET75="BAD")),"Halt","Proceed"))))</f>
        <v>-</v>
      </c>
      <c r="Z106" s="145"/>
    </row>
    <row r="107" spans="1:26">
      <c r="A107" s="138">
        <v>66</v>
      </c>
      <c r="B107" s="70" t="str">
        <f>IF('IP Rules'!D76="","",'IP Rules'!D76)</f>
        <v/>
      </c>
      <c r="C107" s="73" t="str">
        <f>IF('IP Rules'!F76="","",'IP Rules'!F76)</f>
        <v/>
      </c>
      <c r="D107" s="77" t="str">
        <f>'Processed IP Rules'!AO76</f>
        <v/>
      </c>
      <c r="E107" s="78" t="str">
        <f>'Processed IP Rules'!AQ76</f>
        <v/>
      </c>
      <c r="F107" s="77" t="str">
        <f>'Processed IP Rules'!EA76</f>
        <v/>
      </c>
      <c r="G107" s="78" t="str">
        <f>'Processed IP Rules'!EC76</f>
        <v/>
      </c>
      <c r="H107" s="27" t="str">
        <f>'Processed IP Rules'!EE76</f>
        <v/>
      </c>
      <c r="I107" s="77" t="str">
        <f>'Processed IP Rules'!EI76</f>
        <v/>
      </c>
      <c r="J107" s="27" t="str">
        <f>'Processed IP Rules'!EK76</f>
        <v/>
      </c>
      <c r="K107" s="96" t="str">
        <f>'Processed IP Rules'!EM76</f>
        <v/>
      </c>
      <c r="L107" s="78" t="str">
        <f>'Processed IP Rules'!EU76</f>
        <v/>
      </c>
      <c r="M107" s="89">
        <f t="shared" si="14"/>
        <v>0</v>
      </c>
      <c r="N107" s="10">
        <f t="shared" ref="N107:N170" si="15">LEN(TRIM(B107))</f>
        <v>0</v>
      </c>
      <c r="O107" s="10">
        <f t="shared" ref="O107:O170" si="16">LEN(TRIM(C107))</f>
        <v>0</v>
      </c>
      <c r="P107" s="10">
        <f t="shared" ref="P107:P170" si="17">LEN(TRIM(D107))</f>
        <v>0</v>
      </c>
      <c r="Q107" s="10">
        <f t="shared" ref="Q107:Q170" si="18">LEN(TRIM(E107))</f>
        <v>0</v>
      </c>
      <c r="R107" s="10">
        <f t="shared" ref="R107:R170" si="19">LEN(TRIM(F107))</f>
        <v>0</v>
      </c>
      <c r="S107" s="10">
        <f t="shared" ref="S107:S170" si="20">LEN(TRIM(G107))</f>
        <v>0</v>
      </c>
      <c r="T107" s="10">
        <f t="shared" ref="T107:T170" si="21">LEN(TRIM(H107))</f>
        <v>0</v>
      </c>
      <c r="U107" s="10">
        <f t="shared" ref="U107:U170" si="22">LEN(TRIM(I107))</f>
        <v>0</v>
      </c>
      <c r="V107" s="10">
        <f t="shared" ref="V107:V170" si="23">LEN(TRIM(J107))</f>
        <v>0</v>
      </c>
      <c r="W107" s="10">
        <f t="shared" ref="W107:W170" si="24">LEN(TRIM(K107))</f>
        <v>0</v>
      </c>
      <c r="X107" s="66">
        <f t="shared" ref="X107:X170" si="25">LEN(TRIM(L107))</f>
        <v>0</v>
      </c>
      <c r="Y107" s="100" t="str">
        <f>IF(AND(D107="All_IPs",OR(N107=0,O107=0,R107+S107+T107=0,U107=0,V107=0,X107=0)),"Halt",IF(AND(D107="GRP_ALL_CNSP_SUBNETS",OR(N107=0,O107=0,R107+S107+T107=0,U107=0,V107=0,X107=0)),"Halt",IF(SUM(M107:X107)=0,"-",IF(AND(D107&lt;&gt;"All_IPs",D107&lt;&gt;"GRP_ALL_CNSP_SUBNETS",OR(N107=0,O107=0,P107=0,Q107=0,R107+S107+T107=0,U107=0,V107=0,X107=0,'Processed IP Rules'!ET76="BAD")),"Halt","Proceed"))))</f>
        <v>-</v>
      </c>
      <c r="Z107" s="145"/>
    </row>
    <row r="108" spans="1:26">
      <c r="A108" s="138">
        <v>67</v>
      </c>
      <c r="B108" s="70" t="str">
        <f>IF('IP Rules'!D77="","",'IP Rules'!D77)</f>
        <v/>
      </c>
      <c r="C108" s="73" t="str">
        <f>IF('IP Rules'!F77="","",'IP Rules'!F77)</f>
        <v/>
      </c>
      <c r="D108" s="77" t="str">
        <f>'Processed IP Rules'!AO77</f>
        <v/>
      </c>
      <c r="E108" s="78" t="str">
        <f>'Processed IP Rules'!AQ77</f>
        <v/>
      </c>
      <c r="F108" s="77" t="str">
        <f>'Processed IP Rules'!EA77</f>
        <v/>
      </c>
      <c r="G108" s="78" t="str">
        <f>'Processed IP Rules'!EC77</f>
        <v/>
      </c>
      <c r="H108" s="27" t="str">
        <f>'Processed IP Rules'!EE77</f>
        <v/>
      </c>
      <c r="I108" s="77" t="str">
        <f>'Processed IP Rules'!EI77</f>
        <v/>
      </c>
      <c r="J108" s="27" t="str">
        <f>'Processed IP Rules'!EK77</f>
        <v/>
      </c>
      <c r="K108" s="96" t="str">
        <f>'Processed IP Rules'!EM77</f>
        <v/>
      </c>
      <c r="L108" s="78" t="str">
        <f>'Processed IP Rules'!EU77</f>
        <v/>
      </c>
      <c r="M108" s="89">
        <f t="shared" si="14"/>
        <v>0</v>
      </c>
      <c r="N108" s="10">
        <f t="shared" si="15"/>
        <v>0</v>
      </c>
      <c r="O108" s="10">
        <f t="shared" si="16"/>
        <v>0</v>
      </c>
      <c r="P108" s="10">
        <f t="shared" si="17"/>
        <v>0</v>
      </c>
      <c r="Q108" s="10">
        <f t="shared" si="18"/>
        <v>0</v>
      </c>
      <c r="R108" s="10">
        <f t="shared" si="19"/>
        <v>0</v>
      </c>
      <c r="S108" s="10">
        <f t="shared" si="20"/>
        <v>0</v>
      </c>
      <c r="T108" s="10">
        <f t="shared" si="21"/>
        <v>0</v>
      </c>
      <c r="U108" s="10">
        <f t="shared" si="22"/>
        <v>0</v>
      </c>
      <c r="V108" s="10">
        <f t="shared" si="23"/>
        <v>0</v>
      </c>
      <c r="W108" s="10">
        <f t="shared" si="24"/>
        <v>0</v>
      </c>
      <c r="X108" s="66">
        <f t="shared" si="25"/>
        <v>0</v>
      </c>
      <c r="Y108" s="100" t="str">
        <f>IF(AND(D108="All_IPs",OR(N108=0,O108=0,R108+S108+T108=0,U108=0,V108=0,X108=0)),"Halt",IF(AND(D108="GRP_ALL_CNSP_SUBNETS",OR(N108=0,O108=0,R108+S108+T108=0,U108=0,V108=0,X108=0)),"Halt",IF(SUM(M108:X108)=0,"-",IF(AND(D108&lt;&gt;"All_IPs",D108&lt;&gt;"GRP_ALL_CNSP_SUBNETS",OR(N108=0,O108=0,P108=0,Q108=0,R108+S108+T108=0,U108=0,V108=0,X108=0,'Processed IP Rules'!ET77="BAD")),"Halt","Proceed"))))</f>
        <v>-</v>
      </c>
      <c r="Z108" s="145"/>
    </row>
    <row r="109" spans="1:26">
      <c r="A109" s="138">
        <v>68</v>
      </c>
      <c r="B109" s="70" t="str">
        <f>IF('IP Rules'!D78="","",'IP Rules'!D78)</f>
        <v/>
      </c>
      <c r="C109" s="73" t="str">
        <f>IF('IP Rules'!F78="","",'IP Rules'!F78)</f>
        <v/>
      </c>
      <c r="D109" s="77" t="str">
        <f>'Processed IP Rules'!AO78</f>
        <v/>
      </c>
      <c r="E109" s="78" t="str">
        <f>'Processed IP Rules'!AQ78</f>
        <v/>
      </c>
      <c r="F109" s="77" t="str">
        <f>'Processed IP Rules'!EA78</f>
        <v/>
      </c>
      <c r="G109" s="78" t="str">
        <f>'Processed IP Rules'!EC78</f>
        <v/>
      </c>
      <c r="H109" s="27" t="str">
        <f>'Processed IP Rules'!EE78</f>
        <v/>
      </c>
      <c r="I109" s="77" t="str">
        <f>'Processed IP Rules'!EI78</f>
        <v/>
      </c>
      <c r="J109" s="27" t="str">
        <f>'Processed IP Rules'!EK78</f>
        <v/>
      </c>
      <c r="K109" s="96" t="str">
        <f>'Processed IP Rules'!EM78</f>
        <v/>
      </c>
      <c r="L109" s="78" t="str">
        <f>'Processed IP Rules'!EU78</f>
        <v/>
      </c>
      <c r="M109" s="89">
        <f t="shared" si="14"/>
        <v>0</v>
      </c>
      <c r="N109" s="10">
        <f t="shared" si="15"/>
        <v>0</v>
      </c>
      <c r="O109" s="10">
        <f t="shared" si="16"/>
        <v>0</v>
      </c>
      <c r="P109" s="10">
        <f t="shared" si="17"/>
        <v>0</v>
      </c>
      <c r="Q109" s="10">
        <f t="shared" si="18"/>
        <v>0</v>
      </c>
      <c r="R109" s="10">
        <f t="shared" si="19"/>
        <v>0</v>
      </c>
      <c r="S109" s="10">
        <f t="shared" si="20"/>
        <v>0</v>
      </c>
      <c r="T109" s="10">
        <f t="shared" si="21"/>
        <v>0</v>
      </c>
      <c r="U109" s="10">
        <f t="shared" si="22"/>
        <v>0</v>
      </c>
      <c r="V109" s="10">
        <f t="shared" si="23"/>
        <v>0</v>
      </c>
      <c r="W109" s="10">
        <f t="shared" si="24"/>
        <v>0</v>
      </c>
      <c r="X109" s="66">
        <f t="shared" si="25"/>
        <v>0</v>
      </c>
      <c r="Y109" s="100" t="str">
        <f>IF(AND(D109="All_IPs",OR(N109=0,O109=0,R109+S109+T109=0,U109=0,V109=0,X109=0)),"Halt",IF(AND(D109="GRP_ALL_CNSP_SUBNETS",OR(N109=0,O109=0,R109+S109+T109=0,U109=0,V109=0,X109=0)),"Halt",IF(SUM(M109:X109)=0,"-",IF(AND(D109&lt;&gt;"All_IPs",D109&lt;&gt;"GRP_ALL_CNSP_SUBNETS",OR(N109=0,O109=0,P109=0,Q109=0,R109+S109+T109=0,U109=0,V109=0,X109=0,'Processed IP Rules'!ET78="BAD")),"Halt","Proceed"))))</f>
        <v>-</v>
      </c>
      <c r="Z109" s="145"/>
    </row>
    <row r="110" spans="1:26">
      <c r="A110" s="138">
        <v>69</v>
      </c>
      <c r="B110" s="70" t="str">
        <f>IF('IP Rules'!D79="","",'IP Rules'!D79)</f>
        <v/>
      </c>
      <c r="C110" s="73" t="str">
        <f>IF('IP Rules'!F79="","",'IP Rules'!F79)</f>
        <v/>
      </c>
      <c r="D110" s="77" t="str">
        <f>'Processed IP Rules'!AO79</f>
        <v/>
      </c>
      <c r="E110" s="78" t="str">
        <f>'Processed IP Rules'!AQ79</f>
        <v/>
      </c>
      <c r="F110" s="77" t="str">
        <f>'Processed IP Rules'!EA79</f>
        <v/>
      </c>
      <c r="G110" s="78" t="str">
        <f>'Processed IP Rules'!EC79</f>
        <v/>
      </c>
      <c r="H110" s="27" t="str">
        <f>'Processed IP Rules'!EE79</f>
        <v/>
      </c>
      <c r="I110" s="77" t="str">
        <f>'Processed IP Rules'!EI79</f>
        <v/>
      </c>
      <c r="J110" s="27" t="str">
        <f>'Processed IP Rules'!EK79</f>
        <v/>
      </c>
      <c r="K110" s="96" t="str">
        <f>'Processed IP Rules'!EM79</f>
        <v/>
      </c>
      <c r="L110" s="78" t="str">
        <f>'Processed IP Rules'!EU79</f>
        <v/>
      </c>
      <c r="M110" s="89">
        <f t="shared" si="14"/>
        <v>0</v>
      </c>
      <c r="N110" s="10">
        <f t="shared" si="15"/>
        <v>0</v>
      </c>
      <c r="O110" s="10">
        <f t="shared" si="16"/>
        <v>0</v>
      </c>
      <c r="P110" s="10">
        <f t="shared" si="17"/>
        <v>0</v>
      </c>
      <c r="Q110" s="10">
        <f t="shared" si="18"/>
        <v>0</v>
      </c>
      <c r="R110" s="10">
        <f t="shared" si="19"/>
        <v>0</v>
      </c>
      <c r="S110" s="10">
        <f t="shared" si="20"/>
        <v>0</v>
      </c>
      <c r="T110" s="10">
        <f t="shared" si="21"/>
        <v>0</v>
      </c>
      <c r="U110" s="10">
        <f t="shared" si="22"/>
        <v>0</v>
      </c>
      <c r="V110" s="10">
        <f t="shared" si="23"/>
        <v>0</v>
      </c>
      <c r="W110" s="10">
        <f t="shared" si="24"/>
        <v>0</v>
      </c>
      <c r="X110" s="66">
        <f t="shared" si="25"/>
        <v>0</v>
      </c>
      <c r="Y110" s="100" t="str">
        <f>IF(AND(D110="All_IPs",OR(N110=0,O110=0,R110+S110+T110=0,U110=0,V110=0,X110=0)),"Halt",IF(AND(D110="GRP_ALL_CNSP_SUBNETS",OR(N110=0,O110=0,R110+S110+T110=0,U110=0,V110=0,X110=0)),"Halt",IF(SUM(M110:X110)=0,"-",IF(AND(D110&lt;&gt;"All_IPs",D110&lt;&gt;"GRP_ALL_CNSP_SUBNETS",OR(N110=0,O110=0,P110=0,Q110=0,R110+S110+T110=0,U110=0,V110=0,X110=0,'Processed IP Rules'!ET79="BAD")),"Halt","Proceed"))))</f>
        <v>-</v>
      </c>
      <c r="Z110" s="145"/>
    </row>
    <row r="111" spans="1:26">
      <c r="A111" s="138">
        <v>70</v>
      </c>
      <c r="B111" s="70" t="str">
        <f>IF('IP Rules'!D80="","",'IP Rules'!D80)</f>
        <v/>
      </c>
      <c r="C111" s="73" t="str">
        <f>IF('IP Rules'!F80="","",'IP Rules'!F80)</f>
        <v/>
      </c>
      <c r="D111" s="77" t="str">
        <f>'Processed IP Rules'!AO80</f>
        <v/>
      </c>
      <c r="E111" s="78" t="str">
        <f>'Processed IP Rules'!AQ80</f>
        <v/>
      </c>
      <c r="F111" s="77" t="str">
        <f>'Processed IP Rules'!EA80</f>
        <v/>
      </c>
      <c r="G111" s="78" t="str">
        <f>'Processed IP Rules'!EC80</f>
        <v/>
      </c>
      <c r="H111" s="27" t="str">
        <f>'Processed IP Rules'!EE80</f>
        <v/>
      </c>
      <c r="I111" s="77" t="str">
        <f>'Processed IP Rules'!EI80</f>
        <v/>
      </c>
      <c r="J111" s="27" t="str">
        <f>'Processed IP Rules'!EK80</f>
        <v/>
      </c>
      <c r="K111" s="96" t="str">
        <f>'Processed IP Rules'!EM80</f>
        <v/>
      </c>
      <c r="L111" s="78" t="str">
        <f>'Processed IP Rules'!EU80</f>
        <v/>
      </c>
      <c r="M111" s="89">
        <f t="shared" si="14"/>
        <v>0</v>
      </c>
      <c r="N111" s="10">
        <f t="shared" si="15"/>
        <v>0</v>
      </c>
      <c r="O111" s="10">
        <f t="shared" si="16"/>
        <v>0</v>
      </c>
      <c r="P111" s="10">
        <f t="shared" si="17"/>
        <v>0</v>
      </c>
      <c r="Q111" s="10">
        <f t="shared" si="18"/>
        <v>0</v>
      </c>
      <c r="R111" s="10">
        <f t="shared" si="19"/>
        <v>0</v>
      </c>
      <c r="S111" s="10">
        <f t="shared" si="20"/>
        <v>0</v>
      </c>
      <c r="T111" s="10">
        <f t="shared" si="21"/>
        <v>0</v>
      </c>
      <c r="U111" s="10">
        <f t="shared" si="22"/>
        <v>0</v>
      </c>
      <c r="V111" s="10">
        <f t="shared" si="23"/>
        <v>0</v>
      </c>
      <c r="W111" s="10">
        <f t="shared" si="24"/>
        <v>0</v>
      </c>
      <c r="X111" s="66">
        <f t="shared" si="25"/>
        <v>0</v>
      </c>
      <c r="Y111" s="100" t="str">
        <f>IF(AND(D111="All_IPs",OR(N111=0,O111=0,R111+S111+T111=0,U111=0,V111=0,X111=0)),"Halt",IF(AND(D111="GRP_ALL_CNSP_SUBNETS",OR(N111=0,O111=0,R111+S111+T111=0,U111=0,V111=0,X111=0)),"Halt",IF(SUM(M111:X111)=0,"-",IF(AND(D111&lt;&gt;"All_IPs",D111&lt;&gt;"GRP_ALL_CNSP_SUBNETS",OR(N111=0,O111=0,P111=0,Q111=0,R111+S111+T111=0,U111=0,V111=0,X111=0,'Processed IP Rules'!ET80="BAD")),"Halt","Proceed"))))</f>
        <v>-</v>
      </c>
      <c r="Z111" s="145"/>
    </row>
    <row r="112" spans="1:26">
      <c r="A112" s="138">
        <v>71</v>
      </c>
      <c r="B112" s="70" t="str">
        <f>IF('IP Rules'!D81="","",'IP Rules'!D81)</f>
        <v/>
      </c>
      <c r="C112" s="73" t="str">
        <f>IF('IP Rules'!F81="","",'IP Rules'!F81)</f>
        <v/>
      </c>
      <c r="D112" s="77" t="str">
        <f>'Processed IP Rules'!AO81</f>
        <v/>
      </c>
      <c r="E112" s="78" t="str">
        <f>'Processed IP Rules'!AQ81</f>
        <v/>
      </c>
      <c r="F112" s="77" t="str">
        <f>'Processed IP Rules'!EA81</f>
        <v/>
      </c>
      <c r="G112" s="78" t="str">
        <f>'Processed IP Rules'!EC81</f>
        <v/>
      </c>
      <c r="H112" s="27" t="str">
        <f>'Processed IP Rules'!EE81</f>
        <v/>
      </c>
      <c r="I112" s="77" t="str">
        <f>'Processed IP Rules'!EI81</f>
        <v/>
      </c>
      <c r="J112" s="27" t="str">
        <f>'Processed IP Rules'!EK81</f>
        <v/>
      </c>
      <c r="K112" s="96" t="str">
        <f>'Processed IP Rules'!EM81</f>
        <v/>
      </c>
      <c r="L112" s="78" t="str">
        <f>'Processed IP Rules'!EU81</f>
        <v/>
      </c>
      <c r="M112" s="89">
        <f t="shared" si="14"/>
        <v>0</v>
      </c>
      <c r="N112" s="10">
        <f t="shared" si="15"/>
        <v>0</v>
      </c>
      <c r="O112" s="10">
        <f t="shared" si="16"/>
        <v>0</v>
      </c>
      <c r="P112" s="10">
        <f t="shared" si="17"/>
        <v>0</v>
      </c>
      <c r="Q112" s="10">
        <f t="shared" si="18"/>
        <v>0</v>
      </c>
      <c r="R112" s="10">
        <f t="shared" si="19"/>
        <v>0</v>
      </c>
      <c r="S112" s="10">
        <f t="shared" si="20"/>
        <v>0</v>
      </c>
      <c r="T112" s="10">
        <f t="shared" si="21"/>
        <v>0</v>
      </c>
      <c r="U112" s="10">
        <f t="shared" si="22"/>
        <v>0</v>
      </c>
      <c r="V112" s="10">
        <f t="shared" si="23"/>
        <v>0</v>
      </c>
      <c r="W112" s="10">
        <f t="shared" si="24"/>
        <v>0</v>
      </c>
      <c r="X112" s="66">
        <f t="shared" si="25"/>
        <v>0</v>
      </c>
      <c r="Y112" s="100" t="str">
        <f>IF(AND(D112="All_IPs",OR(N112=0,O112=0,R112+S112+T112=0,U112=0,V112=0,X112=0)),"Halt",IF(AND(D112="GRP_ALL_CNSP_SUBNETS",OR(N112=0,O112=0,R112+S112+T112=0,U112=0,V112=0,X112=0)),"Halt",IF(SUM(M112:X112)=0,"-",IF(AND(D112&lt;&gt;"All_IPs",D112&lt;&gt;"GRP_ALL_CNSP_SUBNETS",OR(N112=0,O112=0,P112=0,Q112=0,R112+S112+T112=0,U112=0,V112=0,X112=0,'Processed IP Rules'!ET81="BAD")),"Halt","Proceed"))))</f>
        <v>-</v>
      </c>
      <c r="Z112" s="145"/>
    </row>
    <row r="113" spans="1:26">
      <c r="A113" s="138">
        <v>72</v>
      </c>
      <c r="B113" s="70" t="str">
        <f>IF('IP Rules'!D82="","",'IP Rules'!D82)</f>
        <v/>
      </c>
      <c r="C113" s="73" t="str">
        <f>IF('IP Rules'!F82="","",'IP Rules'!F82)</f>
        <v/>
      </c>
      <c r="D113" s="77" t="str">
        <f>'Processed IP Rules'!AO82</f>
        <v/>
      </c>
      <c r="E113" s="78" t="str">
        <f>'Processed IP Rules'!AQ82</f>
        <v/>
      </c>
      <c r="F113" s="77" t="str">
        <f>'Processed IP Rules'!EA82</f>
        <v/>
      </c>
      <c r="G113" s="78" t="str">
        <f>'Processed IP Rules'!EC82</f>
        <v/>
      </c>
      <c r="H113" s="27" t="str">
        <f>'Processed IP Rules'!EE82</f>
        <v/>
      </c>
      <c r="I113" s="77" t="str">
        <f>'Processed IP Rules'!EI82</f>
        <v/>
      </c>
      <c r="J113" s="27" t="str">
        <f>'Processed IP Rules'!EK82</f>
        <v/>
      </c>
      <c r="K113" s="96" t="str">
        <f>'Processed IP Rules'!EM82</f>
        <v/>
      </c>
      <c r="L113" s="78" t="str">
        <f>'Processed IP Rules'!EU82</f>
        <v/>
      </c>
      <c r="M113" s="89">
        <f t="shared" si="14"/>
        <v>0</v>
      </c>
      <c r="N113" s="10">
        <f t="shared" si="15"/>
        <v>0</v>
      </c>
      <c r="O113" s="10">
        <f t="shared" si="16"/>
        <v>0</v>
      </c>
      <c r="P113" s="10">
        <f t="shared" si="17"/>
        <v>0</v>
      </c>
      <c r="Q113" s="10">
        <f t="shared" si="18"/>
        <v>0</v>
      </c>
      <c r="R113" s="10">
        <f t="shared" si="19"/>
        <v>0</v>
      </c>
      <c r="S113" s="10">
        <f t="shared" si="20"/>
        <v>0</v>
      </c>
      <c r="T113" s="10">
        <f t="shared" si="21"/>
        <v>0</v>
      </c>
      <c r="U113" s="10">
        <f t="shared" si="22"/>
        <v>0</v>
      </c>
      <c r="V113" s="10">
        <f t="shared" si="23"/>
        <v>0</v>
      </c>
      <c r="W113" s="10">
        <f t="shared" si="24"/>
        <v>0</v>
      </c>
      <c r="X113" s="66">
        <f t="shared" si="25"/>
        <v>0</v>
      </c>
      <c r="Y113" s="100" t="str">
        <f>IF(AND(D113="All_IPs",OR(N113=0,O113=0,R113+S113+T113=0,U113=0,V113=0,X113=0)),"Halt",IF(AND(D113="GRP_ALL_CNSP_SUBNETS",OR(N113=0,O113=0,R113+S113+T113=0,U113=0,V113=0,X113=0)),"Halt",IF(SUM(M113:X113)=0,"-",IF(AND(D113&lt;&gt;"All_IPs",D113&lt;&gt;"GRP_ALL_CNSP_SUBNETS",OR(N113=0,O113=0,P113=0,Q113=0,R113+S113+T113=0,U113=0,V113=0,X113=0,'Processed IP Rules'!ET82="BAD")),"Halt","Proceed"))))</f>
        <v>-</v>
      </c>
      <c r="Z113" s="145"/>
    </row>
    <row r="114" spans="1:26">
      <c r="A114" s="138">
        <v>73</v>
      </c>
      <c r="B114" s="70" t="str">
        <f>IF('IP Rules'!D83="","",'IP Rules'!D83)</f>
        <v/>
      </c>
      <c r="C114" s="73" t="str">
        <f>IF('IP Rules'!F83="","",'IP Rules'!F83)</f>
        <v/>
      </c>
      <c r="D114" s="77" t="str">
        <f>'Processed IP Rules'!AO83</f>
        <v/>
      </c>
      <c r="E114" s="78" t="str">
        <f>'Processed IP Rules'!AQ83</f>
        <v/>
      </c>
      <c r="F114" s="77" t="str">
        <f>'Processed IP Rules'!EA83</f>
        <v/>
      </c>
      <c r="G114" s="78" t="str">
        <f>'Processed IP Rules'!EC83</f>
        <v/>
      </c>
      <c r="H114" s="27" t="str">
        <f>'Processed IP Rules'!EE83</f>
        <v/>
      </c>
      <c r="I114" s="77" t="str">
        <f>'Processed IP Rules'!EI83</f>
        <v/>
      </c>
      <c r="J114" s="27" t="str">
        <f>'Processed IP Rules'!EK83</f>
        <v/>
      </c>
      <c r="K114" s="96" t="str">
        <f>'Processed IP Rules'!EM83</f>
        <v/>
      </c>
      <c r="L114" s="78" t="str">
        <f>'Processed IP Rules'!EU83</f>
        <v/>
      </c>
      <c r="M114" s="89">
        <f t="shared" si="14"/>
        <v>0</v>
      </c>
      <c r="N114" s="10">
        <f t="shared" si="15"/>
        <v>0</v>
      </c>
      <c r="O114" s="10">
        <f t="shared" si="16"/>
        <v>0</v>
      </c>
      <c r="P114" s="10">
        <f t="shared" si="17"/>
        <v>0</v>
      </c>
      <c r="Q114" s="10">
        <f t="shared" si="18"/>
        <v>0</v>
      </c>
      <c r="R114" s="10">
        <f t="shared" si="19"/>
        <v>0</v>
      </c>
      <c r="S114" s="10">
        <f t="shared" si="20"/>
        <v>0</v>
      </c>
      <c r="T114" s="10">
        <f t="shared" si="21"/>
        <v>0</v>
      </c>
      <c r="U114" s="10">
        <f t="shared" si="22"/>
        <v>0</v>
      </c>
      <c r="V114" s="10">
        <f t="shared" si="23"/>
        <v>0</v>
      </c>
      <c r="W114" s="10">
        <f t="shared" si="24"/>
        <v>0</v>
      </c>
      <c r="X114" s="66">
        <f t="shared" si="25"/>
        <v>0</v>
      </c>
      <c r="Y114" s="100" t="str">
        <f>IF(AND(D114="All_IPs",OR(N114=0,O114=0,R114+S114+T114=0,U114=0,V114=0,X114=0)),"Halt",IF(AND(D114="GRP_ALL_CNSP_SUBNETS",OR(N114=0,O114=0,R114+S114+T114=0,U114=0,V114=0,X114=0)),"Halt",IF(SUM(M114:X114)=0,"-",IF(AND(D114&lt;&gt;"All_IPs",D114&lt;&gt;"GRP_ALL_CNSP_SUBNETS",OR(N114=0,O114=0,P114=0,Q114=0,R114+S114+T114=0,U114=0,V114=0,X114=0,'Processed IP Rules'!ET83="BAD")),"Halt","Proceed"))))</f>
        <v>-</v>
      </c>
      <c r="Z114" s="145"/>
    </row>
    <row r="115" spans="1:26">
      <c r="A115" s="138">
        <v>74</v>
      </c>
      <c r="B115" s="70" t="str">
        <f>IF('IP Rules'!D84="","",'IP Rules'!D84)</f>
        <v/>
      </c>
      <c r="C115" s="73" t="str">
        <f>IF('IP Rules'!F84="","",'IP Rules'!F84)</f>
        <v/>
      </c>
      <c r="D115" s="77" t="str">
        <f>'Processed IP Rules'!AO84</f>
        <v/>
      </c>
      <c r="E115" s="78" t="str">
        <f>'Processed IP Rules'!AQ84</f>
        <v/>
      </c>
      <c r="F115" s="77" t="str">
        <f>'Processed IP Rules'!EA84</f>
        <v/>
      </c>
      <c r="G115" s="78" t="str">
        <f>'Processed IP Rules'!EC84</f>
        <v/>
      </c>
      <c r="H115" s="27" t="str">
        <f>'Processed IP Rules'!EE84</f>
        <v/>
      </c>
      <c r="I115" s="77" t="str">
        <f>'Processed IP Rules'!EI84</f>
        <v/>
      </c>
      <c r="J115" s="27" t="str">
        <f>'Processed IP Rules'!EK84</f>
        <v/>
      </c>
      <c r="K115" s="96" t="str">
        <f>'Processed IP Rules'!EM84</f>
        <v/>
      </c>
      <c r="L115" s="78" t="str">
        <f>'Processed IP Rules'!EU84</f>
        <v/>
      </c>
      <c r="M115" s="89">
        <f t="shared" si="14"/>
        <v>0</v>
      </c>
      <c r="N115" s="10">
        <f t="shared" si="15"/>
        <v>0</v>
      </c>
      <c r="O115" s="10">
        <f t="shared" si="16"/>
        <v>0</v>
      </c>
      <c r="P115" s="10">
        <f t="shared" si="17"/>
        <v>0</v>
      </c>
      <c r="Q115" s="10">
        <f t="shared" si="18"/>
        <v>0</v>
      </c>
      <c r="R115" s="10">
        <f t="shared" si="19"/>
        <v>0</v>
      </c>
      <c r="S115" s="10">
        <f t="shared" si="20"/>
        <v>0</v>
      </c>
      <c r="T115" s="10">
        <f t="shared" si="21"/>
        <v>0</v>
      </c>
      <c r="U115" s="10">
        <f t="shared" si="22"/>
        <v>0</v>
      </c>
      <c r="V115" s="10">
        <f t="shared" si="23"/>
        <v>0</v>
      </c>
      <c r="W115" s="10">
        <f t="shared" si="24"/>
        <v>0</v>
      </c>
      <c r="X115" s="66">
        <f t="shared" si="25"/>
        <v>0</v>
      </c>
      <c r="Y115" s="100" t="str">
        <f>IF(AND(D115="All_IPs",OR(N115=0,O115=0,R115+S115+T115=0,U115=0,V115=0,X115=0)),"Halt",IF(AND(D115="GRP_ALL_CNSP_SUBNETS",OR(N115=0,O115=0,R115+S115+T115=0,U115=0,V115=0,X115=0)),"Halt",IF(SUM(M115:X115)=0,"-",IF(AND(D115&lt;&gt;"All_IPs",D115&lt;&gt;"GRP_ALL_CNSP_SUBNETS",OR(N115=0,O115=0,P115=0,Q115=0,R115+S115+T115=0,U115=0,V115=0,X115=0,'Processed IP Rules'!ET84="BAD")),"Halt","Proceed"))))</f>
        <v>-</v>
      </c>
      <c r="Z115" s="145"/>
    </row>
    <row r="116" spans="1:26">
      <c r="A116" s="138">
        <v>75</v>
      </c>
      <c r="B116" s="70" t="str">
        <f>IF('IP Rules'!D85="","",'IP Rules'!D85)</f>
        <v/>
      </c>
      <c r="C116" s="73" t="str">
        <f>IF('IP Rules'!F85="","",'IP Rules'!F85)</f>
        <v/>
      </c>
      <c r="D116" s="77" t="str">
        <f>'Processed IP Rules'!AO85</f>
        <v/>
      </c>
      <c r="E116" s="78" t="str">
        <f>'Processed IP Rules'!AQ85</f>
        <v/>
      </c>
      <c r="F116" s="77" t="str">
        <f>'Processed IP Rules'!EA85</f>
        <v/>
      </c>
      <c r="G116" s="78" t="str">
        <f>'Processed IP Rules'!EC85</f>
        <v/>
      </c>
      <c r="H116" s="27" t="str">
        <f>'Processed IP Rules'!EE85</f>
        <v/>
      </c>
      <c r="I116" s="77" t="str">
        <f>'Processed IP Rules'!EI85</f>
        <v/>
      </c>
      <c r="J116" s="27" t="str">
        <f>'Processed IP Rules'!EK85</f>
        <v/>
      </c>
      <c r="K116" s="96" t="str">
        <f>'Processed IP Rules'!EM85</f>
        <v/>
      </c>
      <c r="L116" s="78" t="str">
        <f>'Processed IP Rules'!EU85</f>
        <v/>
      </c>
      <c r="M116" s="89">
        <f t="shared" si="14"/>
        <v>0</v>
      </c>
      <c r="N116" s="10">
        <f t="shared" si="15"/>
        <v>0</v>
      </c>
      <c r="O116" s="10">
        <f t="shared" si="16"/>
        <v>0</v>
      </c>
      <c r="P116" s="10">
        <f t="shared" si="17"/>
        <v>0</v>
      </c>
      <c r="Q116" s="10">
        <f t="shared" si="18"/>
        <v>0</v>
      </c>
      <c r="R116" s="10">
        <f t="shared" si="19"/>
        <v>0</v>
      </c>
      <c r="S116" s="10">
        <f t="shared" si="20"/>
        <v>0</v>
      </c>
      <c r="T116" s="10">
        <f t="shared" si="21"/>
        <v>0</v>
      </c>
      <c r="U116" s="10">
        <f t="shared" si="22"/>
        <v>0</v>
      </c>
      <c r="V116" s="10">
        <f t="shared" si="23"/>
        <v>0</v>
      </c>
      <c r="W116" s="10">
        <f t="shared" si="24"/>
        <v>0</v>
      </c>
      <c r="X116" s="66">
        <f t="shared" si="25"/>
        <v>0</v>
      </c>
      <c r="Y116" s="100" t="str">
        <f>IF(AND(D116="All_IPs",OR(N116=0,O116=0,R116+S116+T116=0,U116=0,V116=0,X116=0)),"Halt",IF(AND(D116="GRP_ALL_CNSP_SUBNETS",OR(N116=0,O116=0,R116+S116+T116=0,U116=0,V116=0,X116=0)),"Halt",IF(SUM(M116:X116)=0,"-",IF(AND(D116&lt;&gt;"All_IPs",D116&lt;&gt;"GRP_ALL_CNSP_SUBNETS",OR(N116=0,O116=0,P116=0,Q116=0,R116+S116+T116=0,U116=0,V116=0,X116=0,'Processed IP Rules'!ET85="BAD")),"Halt","Proceed"))))</f>
        <v>-</v>
      </c>
      <c r="Z116" s="145"/>
    </row>
    <row r="117" spans="1:26">
      <c r="A117" s="138">
        <v>76</v>
      </c>
      <c r="B117" s="70" t="str">
        <f>IF('IP Rules'!D86="","",'IP Rules'!D86)</f>
        <v/>
      </c>
      <c r="C117" s="73" t="str">
        <f>IF('IP Rules'!F86="","",'IP Rules'!F86)</f>
        <v/>
      </c>
      <c r="D117" s="77" t="str">
        <f>'Processed IP Rules'!AO86</f>
        <v/>
      </c>
      <c r="E117" s="78" t="str">
        <f>'Processed IP Rules'!AQ86</f>
        <v/>
      </c>
      <c r="F117" s="77" t="str">
        <f>'Processed IP Rules'!EA86</f>
        <v/>
      </c>
      <c r="G117" s="78" t="str">
        <f>'Processed IP Rules'!EC86</f>
        <v/>
      </c>
      <c r="H117" s="27" t="str">
        <f>'Processed IP Rules'!EE86</f>
        <v/>
      </c>
      <c r="I117" s="77" t="str">
        <f>'Processed IP Rules'!EI86</f>
        <v/>
      </c>
      <c r="J117" s="27" t="str">
        <f>'Processed IP Rules'!EK86</f>
        <v/>
      </c>
      <c r="K117" s="96" t="str">
        <f>'Processed IP Rules'!EM86</f>
        <v/>
      </c>
      <c r="L117" s="78" t="str">
        <f>'Processed IP Rules'!EU86</f>
        <v/>
      </c>
      <c r="M117" s="89">
        <f t="shared" si="14"/>
        <v>0</v>
      </c>
      <c r="N117" s="10">
        <f t="shared" si="15"/>
        <v>0</v>
      </c>
      <c r="O117" s="10">
        <f t="shared" si="16"/>
        <v>0</v>
      </c>
      <c r="P117" s="10">
        <f t="shared" si="17"/>
        <v>0</v>
      </c>
      <c r="Q117" s="10">
        <f t="shared" si="18"/>
        <v>0</v>
      </c>
      <c r="R117" s="10">
        <f t="shared" si="19"/>
        <v>0</v>
      </c>
      <c r="S117" s="10">
        <f t="shared" si="20"/>
        <v>0</v>
      </c>
      <c r="T117" s="10">
        <f t="shared" si="21"/>
        <v>0</v>
      </c>
      <c r="U117" s="10">
        <f t="shared" si="22"/>
        <v>0</v>
      </c>
      <c r="V117" s="10">
        <f t="shared" si="23"/>
        <v>0</v>
      </c>
      <c r="W117" s="10">
        <f t="shared" si="24"/>
        <v>0</v>
      </c>
      <c r="X117" s="66">
        <f t="shared" si="25"/>
        <v>0</v>
      </c>
      <c r="Y117" s="100" t="str">
        <f>IF(AND(D117="All_IPs",OR(N117=0,O117=0,R117+S117+T117=0,U117=0,V117=0,X117=0)),"Halt",IF(AND(D117="GRP_ALL_CNSP_SUBNETS",OR(N117=0,O117=0,R117+S117+T117=0,U117=0,V117=0,X117=0)),"Halt",IF(SUM(M117:X117)=0,"-",IF(AND(D117&lt;&gt;"All_IPs",D117&lt;&gt;"GRP_ALL_CNSP_SUBNETS",OR(N117=0,O117=0,P117=0,Q117=0,R117+S117+T117=0,U117=0,V117=0,X117=0,'Processed IP Rules'!ET86="BAD")),"Halt","Proceed"))))</f>
        <v>-</v>
      </c>
      <c r="Z117" s="145"/>
    </row>
    <row r="118" spans="1:26">
      <c r="A118" s="138">
        <v>77</v>
      </c>
      <c r="B118" s="70" t="str">
        <f>IF('IP Rules'!D87="","",'IP Rules'!D87)</f>
        <v/>
      </c>
      <c r="C118" s="73" t="str">
        <f>IF('IP Rules'!F87="","",'IP Rules'!F87)</f>
        <v/>
      </c>
      <c r="D118" s="77" t="str">
        <f>'Processed IP Rules'!AO87</f>
        <v/>
      </c>
      <c r="E118" s="78" t="str">
        <f>'Processed IP Rules'!AQ87</f>
        <v/>
      </c>
      <c r="F118" s="77" t="str">
        <f>'Processed IP Rules'!EA87</f>
        <v/>
      </c>
      <c r="G118" s="78" t="str">
        <f>'Processed IP Rules'!EC87</f>
        <v/>
      </c>
      <c r="H118" s="27" t="str">
        <f>'Processed IP Rules'!EE87</f>
        <v/>
      </c>
      <c r="I118" s="77" t="str">
        <f>'Processed IP Rules'!EI87</f>
        <v/>
      </c>
      <c r="J118" s="27" t="str">
        <f>'Processed IP Rules'!EK87</f>
        <v/>
      </c>
      <c r="K118" s="96" t="str">
        <f>'Processed IP Rules'!EM87</f>
        <v/>
      </c>
      <c r="L118" s="78" t="str">
        <f>'Processed IP Rules'!EU87</f>
        <v/>
      </c>
      <c r="M118" s="89">
        <f t="shared" si="14"/>
        <v>0</v>
      </c>
      <c r="N118" s="10">
        <f t="shared" si="15"/>
        <v>0</v>
      </c>
      <c r="O118" s="10">
        <f t="shared" si="16"/>
        <v>0</v>
      </c>
      <c r="P118" s="10">
        <f t="shared" si="17"/>
        <v>0</v>
      </c>
      <c r="Q118" s="10">
        <f t="shared" si="18"/>
        <v>0</v>
      </c>
      <c r="R118" s="10">
        <f t="shared" si="19"/>
        <v>0</v>
      </c>
      <c r="S118" s="10">
        <f t="shared" si="20"/>
        <v>0</v>
      </c>
      <c r="T118" s="10">
        <f t="shared" si="21"/>
        <v>0</v>
      </c>
      <c r="U118" s="10">
        <f t="shared" si="22"/>
        <v>0</v>
      </c>
      <c r="V118" s="10">
        <f t="shared" si="23"/>
        <v>0</v>
      </c>
      <c r="W118" s="10">
        <f t="shared" si="24"/>
        <v>0</v>
      </c>
      <c r="X118" s="66">
        <f t="shared" si="25"/>
        <v>0</v>
      </c>
      <c r="Y118" s="100" t="str">
        <f>IF(AND(D118="All_IPs",OR(N118=0,O118=0,R118+S118+T118=0,U118=0,V118=0,X118=0)),"Halt",IF(AND(D118="GRP_ALL_CNSP_SUBNETS",OR(N118=0,O118=0,R118+S118+T118=0,U118=0,V118=0,X118=0)),"Halt",IF(SUM(M118:X118)=0,"-",IF(AND(D118&lt;&gt;"All_IPs",D118&lt;&gt;"GRP_ALL_CNSP_SUBNETS",OR(N118=0,O118=0,P118=0,Q118=0,R118+S118+T118=0,U118=0,V118=0,X118=0,'Processed IP Rules'!ET87="BAD")),"Halt","Proceed"))))</f>
        <v>-</v>
      </c>
      <c r="Z118" s="145"/>
    </row>
    <row r="119" spans="1:26">
      <c r="A119" s="138">
        <v>78</v>
      </c>
      <c r="B119" s="70" t="str">
        <f>IF('IP Rules'!D88="","",'IP Rules'!D88)</f>
        <v/>
      </c>
      <c r="C119" s="73" t="str">
        <f>IF('IP Rules'!F88="","",'IP Rules'!F88)</f>
        <v/>
      </c>
      <c r="D119" s="77" t="str">
        <f>'Processed IP Rules'!AO88</f>
        <v/>
      </c>
      <c r="E119" s="78" t="str">
        <f>'Processed IP Rules'!AQ88</f>
        <v/>
      </c>
      <c r="F119" s="77" t="str">
        <f>'Processed IP Rules'!EA88</f>
        <v/>
      </c>
      <c r="G119" s="78" t="str">
        <f>'Processed IP Rules'!EC88</f>
        <v/>
      </c>
      <c r="H119" s="27" t="str">
        <f>'Processed IP Rules'!EE88</f>
        <v/>
      </c>
      <c r="I119" s="77" t="str">
        <f>'Processed IP Rules'!EI88</f>
        <v/>
      </c>
      <c r="J119" s="27" t="str">
        <f>'Processed IP Rules'!EK88</f>
        <v/>
      </c>
      <c r="K119" s="96" t="str">
        <f>'Processed IP Rules'!EM88</f>
        <v/>
      </c>
      <c r="L119" s="78" t="str">
        <f>'Processed IP Rules'!EU88</f>
        <v/>
      </c>
      <c r="M119" s="89">
        <f t="shared" si="14"/>
        <v>0</v>
      </c>
      <c r="N119" s="10">
        <f t="shared" si="15"/>
        <v>0</v>
      </c>
      <c r="O119" s="10">
        <f t="shared" si="16"/>
        <v>0</v>
      </c>
      <c r="P119" s="10">
        <f t="shared" si="17"/>
        <v>0</v>
      </c>
      <c r="Q119" s="10">
        <f t="shared" si="18"/>
        <v>0</v>
      </c>
      <c r="R119" s="10">
        <f t="shared" si="19"/>
        <v>0</v>
      </c>
      <c r="S119" s="10">
        <f t="shared" si="20"/>
        <v>0</v>
      </c>
      <c r="T119" s="10">
        <f t="shared" si="21"/>
        <v>0</v>
      </c>
      <c r="U119" s="10">
        <f t="shared" si="22"/>
        <v>0</v>
      </c>
      <c r="V119" s="10">
        <f t="shared" si="23"/>
        <v>0</v>
      </c>
      <c r="W119" s="10">
        <f t="shared" si="24"/>
        <v>0</v>
      </c>
      <c r="X119" s="66">
        <f t="shared" si="25"/>
        <v>0</v>
      </c>
      <c r="Y119" s="100" t="str">
        <f>IF(AND(D119="All_IPs",OR(N119=0,O119=0,R119+S119+T119=0,U119=0,V119=0,X119=0)),"Halt",IF(AND(D119="GRP_ALL_CNSP_SUBNETS",OR(N119=0,O119=0,R119+S119+T119=0,U119=0,V119=0,X119=0)),"Halt",IF(SUM(M119:X119)=0,"-",IF(AND(D119&lt;&gt;"All_IPs",D119&lt;&gt;"GRP_ALL_CNSP_SUBNETS",OR(N119=0,O119=0,P119=0,Q119=0,R119+S119+T119=0,U119=0,V119=0,X119=0,'Processed IP Rules'!ET88="BAD")),"Halt","Proceed"))))</f>
        <v>-</v>
      </c>
      <c r="Z119" s="145"/>
    </row>
    <row r="120" spans="1:26">
      <c r="A120" s="138">
        <v>79</v>
      </c>
      <c r="B120" s="70" t="str">
        <f>IF('IP Rules'!D89="","",'IP Rules'!D89)</f>
        <v/>
      </c>
      <c r="C120" s="73" t="str">
        <f>IF('IP Rules'!F89="","",'IP Rules'!F89)</f>
        <v/>
      </c>
      <c r="D120" s="77" t="str">
        <f>'Processed IP Rules'!AO89</f>
        <v/>
      </c>
      <c r="E120" s="78" t="str">
        <f>'Processed IP Rules'!AQ89</f>
        <v/>
      </c>
      <c r="F120" s="77" t="str">
        <f>'Processed IP Rules'!EA89</f>
        <v/>
      </c>
      <c r="G120" s="78" t="str">
        <f>'Processed IP Rules'!EC89</f>
        <v/>
      </c>
      <c r="H120" s="27" t="str">
        <f>'Processed IP Rules'!EE89</f>
        <v/>
      </c>
      <c r="I120" s="77" t="str">
        <f>'Processed IP Rules'!EI89</f>
        <v/>
      </c>
      <c r="J120" s="27" t="str">
        <f>'Processed IP Rules'!EK89</f>
        <v/>
      </c>
      <c r="K120" s="96" t="str">
        <f>'Processed IP Rules'!EM89</f>
        <v/>
      </c>
      <c r="L120" s="78" t="str">
        <f>'Processed IP Rules'!EU89</f>
        <v/>
      </c>
      <c r="M120" s="89">
        <f t="shared" si="14"/>
        <v>0</v>
      </c>
      <c r="N120" s="10">
        <f t="shared" si="15"/>
        <v>0</v>
      </c>
      <c r="O120" s="10">
        <f t="shared" si="16"/>
        <v>0</v>
      </c>
      <c r="P120" s="10">
        <f t="shared" si="17"/>
        <v>0</v>
      </c>
      <c r="Q120" s="10">
        <f t="shared" si="18"/>
        <v>0</v>
      </c>
      <c r="R120" s="10">
        <f t="shared" si="19"/>
        <v>0</v>
      </c>
      <c r="S120" s="10">
        <f t="shared" si="20"/>
        <v>0</v>
      </c>
      <c r="T120" s="10">
        <f t="shared" si="21"/>
        <v>0</v>
      </c>
      <c r="U120" s="10">
        <f t="shared" si="22"/>
        <v>0</v>
      </c>
      <c r="V120" s="10">
        <f t="shared" si="23"/>
        <v>0</v>
      </c>
      <c r="W120" s="10">
        <f t="shared" si="24"/>
        <v>0</v>
      </c>
      <c r="X120" s="66">
        <f t="shared" si="25"/>
        <v>0</v>
      </c>
      <c r="Y120" s="100" t="str">
        <f>IF(AND(D120="All_IPs",OR(N120=0,O120=0,R120+S120+T120=0,U120=0,V120=0,X120=0)),"Halt",IF(AND(D120="GRP_ALL_CNSP_SUBNETS",OR(N120=0,O120=0,R120+S120+T120=0,U120=0,V120=0,X120=0)),"Halt",IF(SUM(M120:X120)=0,"-",IF(AND(D120&lt;&gt;"All_IPs",D120&lt;&gt;"GRP_ALL_CNSP_SUBNETS",OR(N120=0,O120=0,P120=0,Q120=0,R120+S120+T120=0,U120=0,V120=0,X120=0,'Processed IP Rules'!ET89="BAD")),"Halt","Proceed"))))</f>
        <v>-</v>
      </c>
      <c r="Z120" s="145"/>
    </row>
    <row r="121" spans="1:26">
      <c r="A121" s="138">
        <v>80</v>
      </c>
      <c r="B121" s="70" t="str">
        <f>IF('IP Rules'!D90="","",'IP Rules'!D90)</f>
        <v/>
      </c>
      <c r="C121" s="73" t="str">
        <f>IF('IP Rules'!F90="","",'IP Rules'!F90)</f>
        <v/>
      </c>
      <c r="D121" s="77" t="str">
        <f>'Processed IP Rules'!AO90</f>
        <v/>
      </c>
      <c r="E121" s="78" t="str">
        <f>'Processed IP Rules'!AQ90</f>
        <v/>
      </c>
      <c r="F121" s="77" t="str">
        <f>'Processed IP Rules'!EA90</f>
        <v/>
      </c>
      <c r="G121" s="78" t="str">
        <f>'Processed IP Rules'!EC90</f>
        <v/>
      </c>
      <c r="H121" s="27" t="str">
        <f>'Processed IP Rules'!EE90</f>
        <v/>
      </c>
      <c r="I121" s="77" t="str">
        <f>'Processed IP Rules'!EI90</f>
        <v/>
      </c>
      <c r="J121" s="27" t="str">
        <f>'Processed IP Rules'!EK90</f>
        <v/>
      </c>
      <c r="K121" s="96" t="str">
        <f>'Processed IP Rules'!EM90</f>
        <v/>
      </c>
      <c r="L121" s="78" t="str">
        <f>'Processed IP Rules'!EU90</f>
        <v/>
      </c>
      <c r="M121" s="89">
        <f t="shared" si="14"/>
        <v>0</v>
      </c>
      <c r="N121" s="10">
        <f t="shared" si="15"/>
        <v>0</v>
      </c>
      <c r="O121" s="10">
        <f t="shared" si="16"/>
        <v>0</v>
      </c>
      <c r="P121" s="10">
        <f t="shared" si="17"/>
        <v>0</v>
      </c>
      <c r="Q121" s="10">
        <f t="shared" si="18"/>
        <v>0</v>
      </c>
      <c r="R121" s="10">
        <f t="shared" si="19"/>
        <v>0</v>
      </c>
      <c r="S121" s="10">
        <f t="shared" si="20"/>
        <v>0</v>
      </c>
      <c r="T121" s="10">
        <f t="shared" si="21"/>
        <v>0</v>
      </c>
      <c r="U121" s="10">
        <f t="shared" si="22"/>
        <v>0</v>
      </c>
      <c r="V121" s="10">
        <f t="shared" si="23"/>
        <v>0</v>
      </c>
      <c r="W121" s="10">
        <f t="shared" si="24"/>
        <v>0</v>
      </c>
      <c r="X121" s="66">
        <f t="shared" si="25"/>
        <v>0</v>
      </c>
      <c r="Y121" s="100" t="str">
        <f>IF(AND(D121="All_IPs",OR(N121=0,O121=0,R121+S121+T121=0,U121=0,V121=0,X121=0)),"Halt",IF(AND(D121="GRP_ALL_CNSP_SUBNETS",OR(N121=0,O121=0,R121+S121+T121=0,U121=0,V121=0,X121=0)),"Halt",IF(SUM(M121:X121)=0,"-",IF(AND(D121&lt;&gt;"All_IPs",D121&lt;&gt;"GRP_ALL_CNSP_SUBNETS",OR(N121=0,O121=0,P121=0,Q121=0,R121+S121+T121=0,U121=0,V121=0,X121=0,'Processed IP Rules'!ET90="BAD")),"Halt","Proceed"))))</f>
        <v>-</v>
      </c>
      <c r="Z121" s="145"/>
    </row>
    <row r="122" spans="1:26">
      <c r="A122" s="138">
        <v>81</v>
      </c>
      <c r="B122" s="70" t="str">
        <f>IF('IP Rules'!D91="","",'IP Rules'!D91)</f>
        <v/>
      </c>
      <c r="C122" s="73" t="str">
        <f>IF('IP Rules'!F91="","",'IP Rules'!F91)</f>
        <v/>
      </c>
      <c r="D122" s="77" t="str">
        <f>'Processed IP Rules'!AO91</f>
        <v/>
      </c>
      <c r="E122" s="78" t="str">
        <f>'Processed IP Rules'!AQ91</f>
        <v/>
      </c>
      <c r="F122" s="77" t="str">
        <f>'Processed IP Rules'!EA91</f>
        <v/>
      </c>
      <c r="G122" s="78" t="str">
        <f>'Processed IP Rules'!EC91</f>
        <v/>
      </c>
      <c r="H122" s="27" t="str">
        <f>'Processed IP Rules'!EE91</f>
        <v/>
      </c>
      <c r="I122" s="77" t="str">
        <f>'Processed IP Rules'!EI91</f>
        <v/>
      </c>
      <c r="J122" s="27" t="str">
        <f>'Processed IP Rules'!EK91</f>
        <v/>
      </c>
      <c r="K122" s="96" t="str">
        <f>'Processed IP Rules'!EM91</f>
        <v/>
      </c>
      <c r="L122" s="78" t="str">
        <f>'Processed IP Rules'!EU91</f>
        <v/>
      </c>
      <c r="M122" s="89">
        <f t="shared" si="14"/>
        <v>0</v>
      </c>
      <c r="N122" s="10">
        <f t="shared" si="15"/>
        <v>0</v>
      </c>
      <c r="O122" s="10">
        <f t="shared" si="16"/>
        <v>0</v>
      </c>
      <c r="P122" s="10">
        <f t="shared" si="17"/>
        <v>0</v>
      </c>
      <c r="Q122" s="10">
        <f t="shared" si="18"/>
        <v>0</v>
      </c>
      <c r="R122" s="10">
        <f t="shared" si="19"/>
        <v>0</v>
      </c>
      <c r="S122" s="10">
        <f t="shared" si="20"/>
        <v>0</v>
      </c>
      <c r="T122" s="10">
        <f t="shared" si="21"/>
        <v>0</v>
      </c>
      <c r="U122" s="10">
        <f t="shared" si="22"/>
        <v>0</v>
      </c>
      <c r="V122" s="10">
        <f t="shared" si="23"/>
        <v>0</v>
      </c>
      <c r="W122" s="10">
        <f t="shared" si="24"/>
        <v>0</v>
      </c>
      <c r="X122" s="66">
        <f t="shared" si="25"/>
        <v>0</v>
      </c>
      <c r="Y122" s="100" t="str">
        <f>IF(AND(D122="All_IPs",OR(N122=0,O122=0,R122+S122+T122=0,U122=0,V122=0,X122=0)),"Halt",IF(AND(D122="GRP_ALL_CNSP_SUBNETS",OR(N122=0,O122=0,R122+S122+T122=0,U122=0,V122=0,X122=0)),"Halt",IF(SUM(M122:X122)=0,"-",IF(AND(D122&lt;&gt;"All_IPs",D122&lt;&gt;"GRP_ALL_CNSP_SUBNETS",OR(N122=0,O122=0,P122=0,Q122=0,R122+S122+T122=0,U122=0,V122=0,X122=0,'Processed IP Rules'!ET91="BAD")),"Halt","Proceed"))))</f>
        <v>-</v>
      </c>
      <c r="Z122" s="145"/>
    </row>
    <row r="123" spans="1:26">
      <c r="A123" s="138">
        <v>82</v>
      </c>
      <c r="B123" s="70" t="str">
        <f>IF('IP Rules'!D92="","",'IP Rules'!D92)</f>
        <v/>
      </c>
      <c r="C123" s="73" t="str">
        <f>IF('IP Rules'!F92="","",'IP Rules'!F92)</f>
        <v/>
      </c>
      <c r="D123" s="77" t="str">
        <f>'Processed IP Rules'!AO92</f>
        <v/>
      </c>
      <c r="E123" s="78" t="str">
        <f>'Processed IP Rules'!AQ92</f>
        <v/>
      </c>
      <c r="F123" s="77" t="str">
        <f>'Processed IP Rules'!EA92</f>
        <v/>
      </c>
      <c r="G123" s="78" t="str">
        <f>'Processed IP Rules'!EC92</f>
        <v/>
      </c>
      <c r="H123" s="27" t="str">
        <f>'Processed IP Rules'!EE92</f>
        <v/>
      </c>
      <c r="I123" s="77" t="str">
        <f>'Processed IP Rules'!EI92</f>
        <v/>
      </c>
      <c r="J123" s="27" t="str">
        <f>'Processed IP Rules'!EK92</f>
        <v/>
      </c>
      <c r="K123" s="96" t="str">
        <f>'Processed IP Rules'!EM92</f>
        <v/>
      </c>
      <c r="L123" s="78" t="str">
        <f>'Processed IP Rules'!EU92</f>
        <v/>
      </c>
      <c r="M123" s="89">
        <f t="shared" si="14"/>
        <v>0</v>
      </c>
      <c r="N123" s="10">
        <f t="shared" si="15"/>
        <v>0</v>
      </c>
      <c r="O123" s="10">
        <f t="shared" si="16"/>
        <v>0</v>
      </c>
      <c r="P123" s="10">
        <f t="shared" si="17"/>
        <v>0</v>
      </c>
      <c r="Q123" s="10">
        <f t="shared" si="18"/>
        <v>0</v>
      </c>
      <c r="R123" s="10">
        <f t="shared" si="19"/>
        <v>0</v>
      </c>
      <c r="S123" s="10">
        <f t="shared" si="20"/>
        <v>0</v>
      </c>
      <c r="T123" s="10">
        <f t="shared" si="21"/>
        <v>0</v>
      </c>
      <c r="U123" s="10">
        <f t="shared" si="22"/>
        <v>0</v>
      </c>
      <c r="V123" s="10">
        <f t="shared" si="23"/>
        <v>0</v>
      </c>
      <c r="W123" s="10">
        <f t="shared" si="24"/>
        <v>0</v>
      </c>
      <c r="X123" s="66">
        <f t="shared" si="25"/>
        <v>0</v>
      </c>
      <c r="Y123" s="100" t="str">
        <f>IF(AND(D123="All_IPs",OR(N123=0,O123=0,R123+S123+T123=0,U123=0,V123=0,X123=0)),"Halt",IF(AND(D123="GRP_ALL_CNSP_SUBNETS",OR(N123=0,O123=0,R123+S123+T123=0,U123=0,V123=0,X123=0)),"Halt",IF(SUM(M123:X123)=0,"-",IF(AND(D123&lt;&gt;"All_IPs",D123&lt;&gt;"GRP_ALL_CNSP_SUBNETS",OR(N123=0,O123=0,P123=0,Q123=0,R123+S123+T123=0,U123=0,V123=0,X123=0,'Processed IP Rules'!ET92="BAD")),"Halt","Proceed"))))</f>
        <v>-</v>
      </c>
      <c r="Z123" s="145"/>
    </row>
    <row r="124" spans="1:26">
      <c r="A124" s="138">
        <v>83</v>
      </c>
      <c r="B124" s="70" t="str">
        <f>IF('IP Rules'!D93="","",'IP Rules'!D93)</f>
        <v/>
      </c>
      <c r="C124" s="73" t="str">
        <f>IF('IP Rules'!F93="","",'IP Rules'!F93)</f>
        <v/>
      </c>
      <c r="D124" s="77" t="str">
        <f>'Processed IP Rules'!AO93</f>
        <v/>
      </c>
      <c r="E124" s="78" t="str">
        <f>'Processed IP Rules'!AQ93</f>
        <v/>
      </c>
      <c r="F124" s="77" t="str">
        <f>'Processed IP Rules'!EA93</f>
        <v/>
      </c>
      <c r="G124" s="78" t="str">
        <f>'Processed IP Rules'!EC93</f>
        <v/>
      </c>
      <c r="H124" s="27" t="str">
        <f>'Processed IP Rules'!EE93</f>
        <v/>
      </c>
      <c r="I124" s="77" t="str">
        <f>'Processed IP Rules'!EI93</f>
        <v/>
      </c>
      <c r="J124" s="27" t="str">
        <f>'Processed IP Rules'!EK93</f>
        <v/>
      </c>
      <c r="K124" s="96" t="str">
        <f>'Processed IP Rules'!EM93</f>
        <v/>
      </c>
      <c r="L124" s="78" t="str">
        <f>'Processed IP Rules'!EU93</f>
        <v/>
      </c>
      <c r="M124" s="89">
        <f t="shared" si="14"/>
        <v>0</v>
      </c>
      <c r="N124" s="10">
        <f t="shared" si="15"/>
        <v>0</v>
      </c>
      <c r="O124" s="10">
        <f t="shared" si="16"/>
        <v>0</v>
      </c>
      <c r="P124" s="10">
        <f t="shared" si="17"/>
        <v>0</v>
      </c>
      <c r="Q124" s="10">
        <f t="shared" si="18"/>
        <v>0</v>
      </c>
      <c r="R124" s="10">
        <f t="shared" si="19"/>
        <v>0</v>
      </c>
      <c r="S124" s="10">
        <f t="shared" si="20"/>
        <v>0</v>
      </c>
      <c r="T124" s="10">
        <f t="shared" si="21"/>
        <v>0</v>
      </c>
      <c r="U124" s="10">
        <f t="shared" si="22"/>
        <v>0</v>
      </c>
      <c r="V124" s="10">
        <f t="shared" si="23"/>
        <v>0</v>
      </c>
      <c r="W124" s="10">
        <f t="shared" si="24"/>
        <v>0</v>
      </c>
      <c r="X124" s="66">
        <f t="shared" si="25"/>
        <v>0</v>
      </c>
      <c r="Y124" s="100" t="str">
        <f>IF(AND(D124="All_IPs",OR(N124=0,O124=0,R124+S124+T124=0,U124=0,V124=0,X124=0)),"Halt",IF(AND(D124="GRP_ALL_CNSP_SUBNETS",OR(N124=0,O124=0,R124+S124+T124=0,U124=0,V124=0,X124=0)),"Halt",IF(SUM(M124:X124)=0,"-",IF(AND(D124&lt;&gt;"All_IPs",D124&lt;&gt;"GRP_ALL_CNSP_SUBNETS",OR(N124=0,O124=0,P124=0,Q124=0,R124+S124+T124=0,U124=0,V124=0,X124=0,'Processed IP Rules'!ET93="BAD")),"Halt","Proceed"))))</f>
        <v>-</v>
      </c>
      <c r="Z124" s="145"/>
    </row>
    <row r="125" spans="1:26">
      <c r="A125" s="138">
        <v>84</v>
      </c>
      <c r="B125" s="70" t="str">
        <f>IF('IP Rules'!D94="","",'IP Rules'!D94)</f>
        <v/>
      </c>
      <c r="C125" s="73" t="str">
        <f>IF('IP Rules'!F94="","",'IP Rules'!F94)</f>
        <v/>
      </c>
      <c r="D125" s="77" t="str">
        <f>'Processed IP Rules'!AO94</f>
        <v/>
      </c>
      <c r="E125" s="78" t="str">
        <f>'Processed IP Rules'!AQ94</f>
        <v/>
      </c>
      <c r="F125" s="77" t="str">
        <f>'Processed IP Rules'!EA94</f>
        <v/>
      </c>
      <c r="G125" s="78" t="str">
        <f>'Processed IP Rules'!EC94</f>
        <v/>
      </c>
      <c r="H125" s="27" t="str">
        <f>'Processed IP Rules'!EE94</f>
        <v/>
      </c>
      <c r="I125" s="77" t="str">
        <f>'Processed IP Rules'!EI94</f>
        <v/>
      </c>
      <c r="J125" s="27" t="str">
        <f>'Processed IP Rules'!EK94</f>
        <v/>
      </c>
      <c r="K125" s="96" t="str">
        <f>'Processed IP Rules'!EM94</f>
        <v/>
      </c>
      <c r="L125" s="78" t="str">
        <f>'Processed IP Rules'!EU94</f>
        <v/>
      </c>
      <c r="M125" s="89">
        <f t="shared" si="14"/>
        <v>0</v>
      </c>
      <c r="N125" s="10">
        <f t="shared" si="15"/>
        <v>0</v>
      </c>
      <c r="O125" s="10">
        <f t="shared" si="16"/>
        <v>0</v>
      </c>
      <c r="P125" s="10">
        <f t="shared" si="17"/>
        <v>0</v>
      </c>
      <c r="Q125" s="10">
        <f t="shared" si="18"/>
        <v>0</v>
      </c>
      <c r="R125" s="10">
        <f t="shared" si="19"/>
        <v>0</v>
      </c>
      <c r="S125" s="10">
        <f t="shared" si="20"/>
        <v>0</v>
      </c>
      <c r="T125" s="10">
        <f t="shared" si="21"/>
        <v>0</v>
      </c>
      <c r="U125" s="10">
        <f t="shared" si="22"/>
        <v>0</v>
      </c>
      <c r="V125" s="10">
        <f t="shared" si="23"/>
        <v>0</v>
      </c>
      <c r="W125" s="10">
        <f t="shared" si="24"/>
        <v>0</v>
      </c>
      <c r="X125" s="66">
        <f t="shared" si="25"/>
        <v>0</v>
      </c>
      <c r="Y125" s="100" t="str">
        <f>IF(AND(D125="All_IPs",OR(N125=0,O125=0,R125+S125+T125=0,U125=0,V125=0,X125=0)),"Halt",IF(AND(D125="GRP_ALL_CNSP_SUBNETS",OR(N125=0,O125=0,R125+S125+T125=0,U125=0,V125=0,X125=0)),"Halt",IF(SUM(M125:X125)=0,"-",IF(AND(D125&lt;&gt;"All_IPs",D125&lt;&gt;"GRP_ALL_CNSP_SUBNETS",OR(N125=0,O125=0,P125=0,Q125=0,R125+S125+T125=0,U125=0,V125=0,X125=0,'Processed IP Rules'!ET94="BAD")),"Halt","Proceed"))))</f>
        <v>-</v>
      </c>
      <c r="Z125" s="145"/>
    </row>
    <row r="126" spans="1:26">
      <c r="A126" s="138">
        <v>85</v>
      </c>
      <c r="B126" s="70" t="str">
        <f>IF('IP Rules'!D95="","",'IP Rules'!D95)</f>
        <v/>
      </c>
      <c r="C126" s="73" t="str">
        <f>IF('IP Rules'!F95="","",'IP Rules'!F95)</f>
        <v/>
      </c>
      <c r="D126" s="77" t="str">
        <f>'Processed IP Rules'!AO95</f>
        <v/>
      </c>
      <c r="E126" s="78" t="str">
        <f>'Processed IP Rules'!AQ95</f>
        <v/>
      </c>
      <c r="F126" s="77" t="str">
        <f>'Processed IP Rules'!EA95</f>
        <v/>
      </c>
      <c r="G126" s="78" t="str">
        <f>'Processed IP Rules'!EC95</f>
        <v/>
      </c>
      <c r="H126" s="27" t="str">
        <f>'Processed IP Rules'!EE95</f>
        <v/>
      </c>
      <c r="I126" s="77" t="str">
        <f>'Processed IP Rules'!EI95</f>
        <v/>
      </c>
      <c r="J126" s="27" t="str">
        <f>'Processed IP Rules'!EK95</f>
        <v/>
      </c>
      <c r="K126" s="96" t="str">
        <f>'Processed IP Rules'!EM95</f>
        <v/>
      </c>
      <c r="L126" s="78" t="str">
        <f>'Processed IP Rules'!EU95</f>
        <v/>
      </c>
      <c r="M126" s="89">
        <f t="shared" si="14"/>
        <v>0</v>
      </c>
      <c r="N126" s="10">
        <f t="shared" si="15"/>
        <v>0</v>
      </c>
      <c r="O126" s="10">
        <f t="shared" si="16"/>
        <v>0</v>
      </c>
      <c r="P126" s="10">
        <f t="shared" si="17"/>
        <v>0</v>
      </c>
      <c r="Q126" s="10">
        <f t="shared" si="18"/>
        <v>0</v>
      </c>
      <c r="R126" s="10">
        <f t="shared" si="19"/>
        <v>0</v>
      </c>
      <c r="S126" s="10">
        <f t="shared" si="20"/>
        <v>0</v>
      </c>
      <c r="T126" s="10">
        <f t="shared" si="21"/>
        <v>0</v>
      </c>
      <c r="U126" s="10">
        <f t="shared" si="22"/>
        <v>0</v>
      </c>
      <c r="V126" s="10">
        <f t="shared" si="23"/>
        <v>0</v>
      </c>
      <c r="W126" s="10">
        <f t="shared" si="24"/>
        <v>0</v>
      </c>
      <c r="X126" s="66">
        <f t="shared" si="25"/>
        <v>0</v>
      </c>
      <c r="Y126" s="100" t="str">
        <f>IF(AND(D126="All_IPs",OR(N126=0,O126=0,R126+S126+T126=0,U126=0,V126=0,X126=0)),"Halt",IF(AND(D126="GRP_ALL_CNSP_SUBNETS",OR(N126=0,O126=0,R126+S126+T126=0,U126=0,V126=0,X126=0)),"Halt",IF(SUM(M126:X126)=0,"-",IF(AND(D126&lt;&gt;"All_IPs",D126&lt;&gt;"GRP_ALL_CNSP_SUBNETS",OR(N126=0,O126=0,P126=0,Q126=0,R126+S126+T126=0,U126=0,V126=0,X126=0,'Processed IP Rules'!ET95="BAD")),"Halt","Proceed"))))</f>
        <v>-</v>
      </c>
      <c r="Z126" s="145"/>
    </row>
    <row r="127" spans="1:26">
      <c r="A127" s="138">
        <v>86</v>
      </c>
      <c r="B127" s="70" t="str">
        <f>IF('IP Rules'!D96="","",'IP Rules'!D96)</f>
        <v/>
      </c>
      <c r="C127" s="73" t="str">
        <f>IF('IP Rules'!F96="","",'IP Rules'!F96)</f>
        <v/>
      </c>
      <c r="D127" s="77" t="str">
        <f>'Processed IP Rules'!AO96</f>
        <v/>
      </c>
      <c r="E127" s="78" t="str">
        <f>'Processed IP Rules'!AQ96</f>
        <v/>
      </c>
      <c r="F127" s="77" t="str">
        <f>'Processed IP Rules'!EA96</f>
        <v/>
      </c>
      <c r="G127" s="78" t="str">
        <f>'Processed IP Rules'!EC96</f>
        <v/>
      </c>
      <c r="H127" s="27" t="str">
        <f>'Processed IP Rules'!EE96</f>
        <v/>
      </c>
      <c r="I127" s="77" t="str">
        <f>'Processed IP Rules'!EI96</f>
        <v/>
      </c>
      <c r="J127" s="27" t="str">
        <f>'Processed IP Rules'!EK96</f>
        <v/>
      </c>
      <c r="K127" s="96" t="str">
        <f>'Processed IP Rules'!EM96</f>
        <v/>
      </c>
      <c r="L127" s="78" t="str">
        <f>'Processed IP Rules'!EU96</f>
        <v/>
      </c>
      <c r="M127" s="89">
        <f t="shared" si="14"/>
        <v>0</v>
      </c>
      <c r="N127" s="10">
        <f t="shared" si="15"/>
        <v>0</v>
      </c>
      <c r="O127" s="10">
        <f t="shared" si="16"/>
        <v>0</v>
      </c>
      <c r="P127" s="10">
        <f t="shared" si="17"/>
        <v>0</v>
      </c>
      <c r="Q127" s="10">
        <f t="shared" si="18"/>
        <v>0</v>
      </c>
      <c r="R127" s="10">
        <f t="shared" si="19"/>
        <v>0</v>
      </c>
      <c r="S127" s="10">
        <f t="shared" si="20"/>
        <v>0</v>
      </c>
      <c r="T127" s="10">
        <f t="shared" si="21"/>
        <v>0</v>
      </c>
      <c r="U127" s="10">
        <f t="shared" si="22"/>
        <v>0</v>
      </c>
      <c r="V127" s="10">
        <f t="shared" si="23"/>
        <v>0</v>
      </c>
      <c r="W127" s="10">
        <f t="shared" si="24"/>
        <v>0</v>
      </c>
      <c r="X127" s="66">
        <f t="shared" si="25"/>
        <v>0</v>
      </c>
      <c r="Y127" s="100" t="str">
        <f>IF(AND(D127="All_IPs",OR(N127=0,O127=0,R127+S127+T127=0,U127=0,V127=0,X127=0)),"Halt",IF(AND(D127="GRP_ALL_CNSP_SUBNETS",OR(N127=0,O127=0,R127+S127+T127=0,U127=0,V127=0,X127=0)),"Halt",IF(SUM(M127:X127)=0,"-",IF(AND(D127&lt;&gt;"All_IPs",D127&lt;&gt;"GRP_ALL_CNSP_SUBNETS",OR(N127=0,O127=0,P127=0,Q127=0,R127+S127+T127=0,U127=0,V127=0,X127=0,'Processed IP Rules'!ET96="BAD")),"Halt","Proceed"))))</f>
        <v>-</v>
      </c>
      <c r="Z127" s="145"/>
    </row>
    <row r="128" spans="1:26">
      <c r="A128" s="138">
        <v>87</v>
      </c>
      <c r="B128" s="70" t="str">
        <f>IF('IP Rules'!D97="","",'IP Rules'!D97)</f>
        <v/>
      </c>
      <c r="C128" s="73" t="str">
        <f>IF('IP Rules'!F97="","",'IP Rules'!F97)</f>
        <v/>
      </c>
      <c r="D128" s="77" t="str">
        <f>'Processed IP Rules'!AO97</f>
        <v/>
      </c>
      <c r="E128" s="78" t="str">
        <f>'Processed IP Rules'!AQ97</f>
        <v/>
      </c>
      <c r="F128" s="77" t="str">
        <f>'Processed IP Rules'!EA97</f>
        <v/>
      </c>
      <c r="G128" s="78" t="str">
        <f>'Processed IP Rules'!EC97</f>
        <v/>
      </c>
      <c r="H128" s="27" t="str">
        <f>'Processed IP Rules'!EE97</f>
        <v/>
      </c>
      <c r="I128" s="77" t="str">
        <f>'Processed IP Rules'!EI97</f>
        <v/>
      </c>
      <c r="J128" s="27" t="str">
        <f>'Processed IP Rules'!EK97</f>
        <v/>
      </c>
      <c r="K128" s="96" t="str">
        <f>'Processed IP Rules'!EM97</f>
        <v/>
      </c>
      <c r="L128" s="78" t="str">
        <f>'Processed IP Rules'!EU97</f>
        <v/>
      </c>
      <c r="M128" s="89">
        <f t="shared" si="14"/>
        <v>0</v>
      </c>
      <c r="N128" s="10">
        <f t="shared" si="15"/>
        <v>0</v>
      </c>
      <c r="O128" s="10">
        <f t="shared" si="16"/>
        <v>0</v>
      </c>
      <c r="P128" s="10">
        <f t="shared" si="17"/>
        <v>0</v>
      </c>
      <c r="Q128" s="10">
        <f t="shared" si="18"/>
        <v>0</v>
      </c>
      <c r="R128" s="10">
        <f t="shared" si="19"/>
        <v>0</v>
      </c>
      <c r="S128" s="10">
        <f t="shared" si="20"/>
        <v>0</v>
      </c>
      <c r="T128" s="10">
        <f t="shared" si="21"/>
        <v>0</v>
      </c>
      <c r="U128" s="10">
        <f t="shared" si="22"/>
        <v>0</v>
      </c>
      <c r="V128" s="10">
        <f t="shared" si="23"/>
        <v>0</v>
      </c>
      <c r="W128" s="10">
        <f t="shared" si="24"/>
        <v>0</v>
      </c>
      <c r="X128" s="66">
        <f t="shared" si="25"/>
        <v>0</v>
      </c>
      <c r="Y128" s="100" t="str">
        <f>IF(AND(D128="All_IPs",OR(N128=0,O128=0,R128+S128+T128=0,U128=0,V128=0,X128=0)),"Halt",IF(AND(D128="GRP_ALL_CNSP_SUBNETS",OR(N128=0,O128=0,R128+S128+T128=0,U128=0,V128=0,X128=0)),"Halt",IF(SUM(M128:X128)=0,"-",IF(AND(D128&lt;&gt;"All_IPs",D128&lt;&gt;"GRP_ALL_CNSP_SUBNETS",OR(N128=0,O128=0,P128=0,Q128=0,R128+S128+T128=0,U128=0,V128=0,X128=0,'Processed IP Rules'!ET97="BAD")),"Halt","Proceed"))))</f>
        <v>-</v>
      </c>
      <c r="Z128" s="145"/>
    </row>
    <row r="129" spans="1:26">
      <c r="A129" s="138">
        <v>88</v>
      </c>
      <c r="B129" s="70" t="str">
        <f>IF('IP Rules'!D98="","",'IP Rules'!D98)</f>
        <v/>
      </c>
      <c r="C129" s="73" t="str">
        <f>IF('IP Rules'!F98="","",'IP Rules'!F98)</f>
        <v/>
      </c>
      <c r="D129" s="77" t="str">
        <f>'Processed IP Rules'!AO98</f>
        <v/>
      </c>
      <c r="E129" s="78" t="str">
        <f>'Processed IP Rules'!AQ98</f>
        <v/>
      </c>
      <c r="F129" s="77" t="str">
        <f>'Processed IP Rules'!EA98</f>
        <v/>
      </c>
      <c r="G129" s="78" t="str">
        <f>'Processed IP Rules'!EC98</f>
        <v/>
      </c>
      <c r="H129" s="27" t="str">
        <f>'Processed IP Rules'!EE98</f>
        <v/>
      </c>
      <c r="I129" s="77" t="str">
        <f>'Processed IP Rules'!EI98</f>
        <v/>
      </c>
      <c r="J129" s="27" t="str">
        <f>'Processed IP Rules'!EK98</f>
        <v/>
      </c>
      <c r="K129" s="96" t="str">
        <f>'Processed IP Rules'!EM98</f>
        <v/>
      </c>
      <c r="L129" s="78" t="str">
        <f>'Processed IP Rules'!EU98</f>
        <v/>
      </c>
      <c r="M129" s="89">
        <f t="shared" si="14"/>
        <v>0</v>
      </c>
      <c r="N129" s="10">
        <f t="shared" si="15"/>
        <v>0</v>
      </c>
      <c r="O129" s="10">
        <f t="shared" si="16"/>
        <v>0</v>
      </c>
      <c r="P129" s="10">
        <f t="shared" si="17"/>
        <v>0</v>
      </c>
      <c r="Q129" s="10">
        <f t="shared" si="18"/>
        <v>0</v>
      </c>
      <c r="R129" s="10">
        <f t="shared" si="19"/>
        <v>0</v>
      </c>
      <c r="S129" s="10">
        <f t="shared" si="20"/>
        <v>0</v>
      </c>
      <c r="T129" s="10">
        <f t="shared" si="21"/>
        <v>0</v>
      </c>
      <c r="U129" s="10">
        <f t="shared" si="22"/>
        <v>0</v>
      </c>
      <c r="V129" s="10">
        <f t="shared" si="23"/>
        <v>0</v>
      </c>
      <c r="W129" s="10">
        <f t="shared" si="24"/>
        <v>0</v>
      </c>
      <c r="X129" s="66">
        <f t="shared" si="25"/>
        <v>0</v>
      </c>
      <c r="Y129" s="100" t="str">
        <f>IF(AND(D129="All_IPs",OR(N129=0,O129=0,R129+S129+T129=0,U129=0,V129=0,X129=0)),"Halt",IF(AND(D129="GRP_ALL_CNSP_SUBNETS",OR(N129=0,O129=0,R129+S129+T129=0,U129=0,V129=0,X129=0)),"Halt",IF(SUM(M129:X129)=0,"-",IF(AND(D129&lt;&gt;"All_IPs",D129&lt;&gt;"GRP_ALL_CNSP_SUBNETS",OR(N129=0,O129=0,P129=0,Q129=0,R129+S129+T129=0,U129=0,V129=0,X129=0,'Processed IP Rules'!ET98="BAD")),"Halt","Proceed"))))</f>
        <v>-</v>
      </c>
      <c r="Z129" s="145"/>
    </row>
    <row r="130" spans="1:26">
      <c r="A130" s="138">
        <v>89</v>
      </c>
      <c r="B130" s="70" t="str">
        <f>IF('IP Rules'!D99="","",'IP Rules'!D99)</f>
        <v/>
      </c>
      <c r="C130" s="73" t="str">
        <f>IF('IP Rules'!F99="","",'IP Rules'!F99)</f>
        <v/>
      </c>
      <c r="D130" s="77" t="str">
        <f>'Processed IP Rules'!AO99</f>
        <v/>
      </c>
      <c r="E130" s="78" t="str">
        <f>'Processed IP Rules'!AQ99</f>
        <v/>
      </c>
      <c r="F130" s="77" t="str">
        <f>'Processed IP Rules'!EA99</f>
        <v/>
      </c>
      <c r="G130" s="78" t="str">
        <f>'Processed IP Rules'!EC99</f>
        <v/>
      </c>
      <c r="H130" s="27" t="str">
        <f>'Processed IP Rules'!EE99</f>
        <v/>
      </c>
      <c r="I130" s="77" t="str">
        <f>'Processed IP Rules'!EI99</f>
        <v/>
      </c>
      <c r="J130" s="27" t="str">
        <f>'Processed IP Rules'!EK99</f>
        <v/>
      </c>
      <c r="K130" s="96" t="str">
        <f>'Processed IP Rules'!EM99</f>
        <v/>
      </c>
      <c r="L130" s="78" t="str">
        <f>'Processed IP Rules'!EU99</f>
        <v/>
      </c>
      <c r="M130" s="89">
        <f t="shared" si="14"/>
        <v>0</v>
      </c>
      <c r="N130" s="10">
        <f t="shared" si="15"/>
        <v>0</v>
      </c>
      <c r="O130" s="10">
        <f t="shared" si="16"/>
        <v>0</v>
      </c>
      <c r="P130" s="10">
        <f t="shared" si="17"/>
        <v>0</v>
      </c>
      <c r="Q130" s="10">
        <f t="shared" si="18"/>
        <v>0</v>
      </c>
      <c r="R130" s="10">
        <f t="shared" si="19"/>
        <v>0</v>
      </c>
      <c r="S130" s="10">
        <f t="shared" si="20"/>
        <v>0</v>
      </c>
      <c r="T130" s="10">
        <f t="shared" si="21"/>
        <v>0</v>
      </c>
      <c r="U130" s="10">
        <f t="shared" si="22"/>
        <v>0</v>
      </c>
      <c r="V130" s="10">
        <f t="shared" si="23"/>
        <v>0</v>
      </c>
      <c r="W130" s="10">
        <f t="shared" si="24"/>
        <v>0</v>
      </c>
      <c r="X130" s="66">
        <f t="shared" si="25"/>
        <v>0</v>
      </c>
      <c r="Y130" s="100" t="str">
        <f>IF(AND(D130="All_IPs",OR(N130=0,O130=0,R130+S130+T130=0,U130=0,V130=0,X130=0)),"Halt",IF(AND(D130="GRP_ALL_CNSP_SUBNETS",OR(N130=0,O130=0,R130+S130+T130=0,U130=0,V130=0,X130=0)),"Halt",IF(SUM(M130:X130)=0,"-",IF(AND(D130&lt;&gt;"All_IPs",D130&lt;&gt;"GRP_ALL_CNSP_SUBNETS",OR(N130=0,O130=0,P130=0,Q130=0,R130+S130+T130=0,U130=0,V130=0,X130=0,'Processed IP Rules'!ET99="BAD")),"Halt","Proceed"))))</f>
        <v>-</v>
      </c>
      <c r="Z130" s="145"/>
    </row>
    <row r="131" spans="1:26">
      <c r="A131" s="138">
        <v>90</v>
      </c>
      <c r="B131" s="70" t="str">
        <f>IF('IP Rules'!D100="","",'IP Rules'!D100)</f>
        <v/>
      </c>
      <c r="C131" s="73" t="str">
        <f>IF('IP Rules'!F100="","",'IP Rules'!F100)</f>
        <v/>
      </c>
      <c r="D131" s="77" t="str">
        <f>'Processed IP Rules'!AO100</f>
        <v/>
      </c>
      <c r="E131" s="78" t="str">
        <f>'Processed IP Rules'!AQ100</f>
        <v/>
      </c>
      <c r="F131" s="77" t="str">
        <f>'Processed IP Rules'!EA100</f>
        <v/>
      </c>
      <c r="G131" s="78" t="str">
        <f>'Processed IP Rules'!EC100</f>
        <v/>
      </c>
      <c r="H131" s="27" t="str">
        <f>'Processed IP Rules'!EE100</f>
        <v/>
      </c>
      <c r="I131" s="77" t="str">
        <f>'Processed IP Rules'!EI100</f>
        <v/>
      </c>
      <c r="J131" s="27" t="str">
        <f>'Processed IP Rules'!EK100</f>
        <v/>
      </c>
      <c r="K131" s="96" t="str">
        <f>'Processed IP Rules'!EM100</f>
        <v/>
      </c>
      <c r="L131" s="78" t="str">
        <f>'Processed IP Rules'!EU100</f>
        <v/>
      </c>
      <c r="M131" s="89">
        <f t="shared" si="14"/>
        <v>0</v>
      </c>
      <c r="N131" s="10">
        <f t="shared" si="15"/>
        <v>0</v>
      </c>
      <c r="O131" s="10">
        <f t="shared" si="16"/>
        <v>0</v>
      </c>
      <c r="P131" s="10">
        <f t="shared" si="17"/>
        <v>0</v>
      </c>
      <c r="Q131" s="10">
        <f t="shared" si="18"/>
        <v>0</v>
      </c>
      <c r="R131" s="10">
        <f t="shared" si="19"/>
        <v>0</v>
      </c>
      <c r="S131" s="10">
        <f t="shared" si="20"/>
        <v>0</v>
      </c>
      <c r="T131" s="10">
        <f t="shared" si="21"/>
        <v>0</v>
      </c>
      <c r="U131" s="10">
        <f t="shared" si="22"/>
        <v>0</v>
      </c>
      <c r="V131" s="10">
        <f t="shared" si="23"/>
        <v>0</v>
      </c>
      <c r="W131" s="10">
        <f t="shared" si="24"/>
        <v>0</v>
      </c>
      <c r="X131" s="66">
        <f t="shared" si="25"/>
        <v>0</v>
      </c>
      <c r="Y131" s="100" t="str">
        <f>IF(AND(D131="All_IPs",OR(N131=0,O131=0,R131+S131+T131=0,U131=0,V131=0,X131=0)),"Halt",IF(AND(D131="GRP_ALL_CNSP_SUBNETS",OR(N131=0,O131=0,R131+S131+T131=0,U131=0,V131=0,X131=0)),"Halt",IF(SUM(M131:X131)=0,"-",IF(AND(D131&lt;&gt;"All_IPs",D131&lt;&gt;"GRP_ALL_CNSP_SUBNETS",OR(N131=0,O131=0,P131=0,Q131=0,R131+S131+T131=0,U131=0,V131=0,X131=0,'Processed IP Rules'!ET100="BAD")),"Halt","Proceed"))))</f>
        <v>-</v>
      </c>
      <c r="Z131" s="145"/>
    </row>
    <row r="132" spans="1:26">
      <c r="A132" s="138">
        <v>91</v>
      </c>
      <c r="B132" s="70" t="str">
        <f>IF('IP Rules'!D101="","",'IP Rules'!D101)</f>
        <v/>
      </c>
      <c r="C132" s="73" t="str">
        <f>IF('IP Rules'!F101="","",'IP Rules'!F101)</f>
        <v/>
      </c>
      <c r="D132" s="77" t="str">
        <f>'Processed IP Rules'!AO101</f>
        <v/>
      </c>
      <c r="E132" s="78" t="str">
        <f>'Processed IP Rules'!AQ101</f>
        <v/>
      </c>
      <c r="F132" s="77" t="str">
        <f>'Processed IP Rules'!EA101</f>
        <v/>
      </c>
      <c r="G132" s="78" t="str">
        <f>'Processed IP Rules'!EC101</f>
        <v/>
      </c>
      <c r="H132" s="27" t="str">
        <f>'Processed IP Rules'!EE101</f>
        <v/>
      </c>
      <c r="I132" s="77" t="str">
        <f>'Processed IP Rules'!EI101</f>
        <v/>
      </c>
      <c r="J132" s="27" t="str">
        <f>'Processed IP Rules'!EK101</f>
        <v/>
      </c>
      <c r="K132" s="96" t="str">
        <f>'Processed IP Rules'!EM101</f>
        <v/>
      </c>
      <c r="L132" s="78" t="str">
        <f>'Processed IP Rules'!EU101</f>
        <v/>
      </c>
      <c r="M132" s="89">
        <f t="shared" si="14"/>
        <v>0</v>
      </c>
      <c r="N132" s="10">
        <f t="shared" si="15"/>
        <v>0</v>
      </c>
      <c r="O132" s="10">
        <f t="shared" si="16"/>
        <v>0</v>
      </c>
      <c r="P132" s="10">
        <f t="shared" si="17"/>
        <v>0</v>
      </c>
      <c r="Q132" s="10">
        <f t="shared" si="18"/>
        <v>0</v>
      </c>
      <c r="R132" s="10">
        <f t="shared" si="19"/>
        <v>0</v>
      </c>
      <c r="S132" s="10">
        <f t="shared" si="20"/>
        <v>0</v>
      </c>
      <c r="T132" s="10">
        <f t="shared" si="21"/>
        <v>0</v>
      </c>
      <c r="U132" s="10">
        <f t="shared" si="22"/>
        <v>0</v>
      </c>
      <c r="V132" s="10">
        <f t="shared" si="23"/>
        <v>0</v>
      </c>
      <c r="W132" s="10">
        <f t="shared" si="24"/>
        <v>0</v>
      </c>
      <c r="X132" s="66">
        <f t="shared" si="25"/>
        <v>0</v>
      </c>
      <c r="Y132" s="100" t="str">
        <f>IF(AND(D132="All_IPs",OR(N132=0,O132=0,R132+S132+T132=0,U132=0,V132=0,X132=0)),"Halt",IF(AND(D132="GRP_ALL_CNSP_SUBNETS",OR(N132=0,O132=0,R132+S132+T132=0,U132=0,V132=0,X132=0)),"Halt",IF(SUM(M132:X132)=0,"-",IF(AND(D132&lt;&gt;"All_IPs",D132&lt;&gt;"GRP_ALL_CNSP_SUBNETS",OR(N132=0,O132=0,P132=0,Q132=0,R132+S132+T132=0,U132=0,V132=0,X132=0,'Processed IP Rules'!ET101="BAD")),"Halt","Proceed"))))</f>
        <v>-</v>
      </c>
      <c r="Z132" s="145"/>
    </row>
    <row r="133" spans="1:26">
      <c r="A133" s="138">
        <v>92</v>
      </c>
      <c r="B133" s="70" t="str">
        <f>IF('IP Rules'!D102="","",'IP Rules'!D102)</f>
        <v/>
      </c>
      <c r="C133" s="73" t="str">
        <f>IF('IP Rules'!F102="","",'IP Rules'!F102)</f>
        <v/>
      </c>
      <c r="D133" s="77" t="str">
        <f>'Processed IP Rules'!AO102</f>
        <v/>
      </c>
      <c r="E133" s="78" t="str">
        <f>'Processed IP Rules'!AQ102</f>
        <v/>
      </c>
      <c r="F133" s="77" t="str">
        <f>'Processed IP Rules'!EA102</f>
        <v/>
      </c>
      <c r="G133" s="78" t="str">
        <f>'Processed IP Rules'!EC102</f>
        <v/>
      </c>
      <c r="H133" s="27" t="str">
        <f>'Processed IP Rules'!EE102</f>
        <v/>
      </c>
      <c r="I133" s="77" t="str">
        <f>'Processed IP Rules'!EI102</f>
        <v/>
      </c>
      <c r="J133" s="27" t="str">
        <f>'Processed IP Rules'!EK102</f>
        <v/>
      </c>
      <c r="K133" s="96" t="str">
        <f>'Processed IP Rules'!EM102</f>
        <v/>
      </c>
      <c r="L133" s="78" t="str">
        <f>'Processed IP Rules'!EU102</f>
        <v/>
      </c>
      <c r="M133" s="89">
        <f t="shared" si="14"/>
        <v>0</v>
      </c>
      <c r="N133" s="10">
        <f t="shared" si="15"/>
        <v>0</v>
      </c>
      <c r="O133" s="10">
        <f t="shared" si="16"/>
        <v>0</v>
      </c>
      <c r="P133" s="10">
        <f t="shared" si="17"/>
        <v>0</v>
      </c>
      <c r="Q133" s="10">
        <f t="shared" si="18"/>
        <v>0</v>
      </c>
      <c r="R133" s="10">
        <f t="shared" si="19"/>
        <v>0</v>
      </c>
      <c r="S133" s="10">
        <f t="shared" si="20"/>
        <v>0</v>
      </c>
      <c r="T133" s="10">
        <f t="shared" si="21"/>
        <v>0</v>
      </c>
      <c r="U133" s="10">
        <f t="shared" si="22"/>
        <v>0</v>
      </c>
      <c r="V133" s="10">
        <f t="shared" si="23"/>
        <v>0</v>
      </c>
      <c r="W133" s="10">
        <f t="shared" si="24"/>
        <v>0</v>
      </c>
      <c r="X133" s="66">
        <f t="shared" si="25"/>
        <v>0</v>
      </c>
      <c r="Y133" s="100" t="str">
        <f>IF(AND(D133="All_IPs",OR(N133=0,O133=0,R133+S133+T133=0,U133=0,V133=0,X133=0)),"Halt",IF(AND(D133="GRP_ALL_CNSP_SUBNETS",OR(N133=0,O133=0,R133+S133+T133=0,U133=0,V133=0,X133=0)),"Halt",IF(SUM(M133:X133)=0,"-",IF(AND(D133&lt;&gt;"All_IPs",D133&lt;&gt;"GRP_ALL_CNSP_SUBNETS",OR(N133=0,O133=0,P133=0,Q133=0,R133+S133+T133=0,U133=0,V133=0,X133=0,'Processed IP Rules'!ET102="BAD")),"Halt","Proceed"))))</f>
        <v>-</v>
      </c>
      <c r="Z133" s="145"/>
    </row>
    <row r="134" spans="1:26">
      <c r="A134" s="138">
        <v>93</v>
      </c>
      <c r="B134" s="70" t="str">
        <f>IF('IP Rules'!D103="","",'IP Rules'!D103)</f>
        <v/>
      </c>
      <c r="C134" s="73" t="str">
        <f>IF('IP Rules'!F103="","",'IP Rules'!F103)</f>
        <v/>
      </c>
      <c r="D134" s="77" t="str">
        <f>'Processed IP Rules'!AO103</f>
        <v/>
      </c>
      <c r="E134" s="78" t="str">
        <f>'Processed IP Rules'!AQ103</f>
        <v/>
      </c>
      <c r="F134" s="77" t="str">
        <f>'Processed IP Rules'!EA103</f>
        <v/>
      </c>
      <c r="G134" s="78" t="str">
        <f>'Processed IP Rules'!EC103</f>
        <v/>
      </c>
      <c r="H134" s="27" t="str">
        <f>'Processed IP Rules'!EE103</f>
        <v/>
      </c>
      <c r="I134" s="77" t="str">
        <f>'Processed IP Rules'!EI103</f>
        <v/>
      </c>
      <c r="J134" s="27" t="str">
        <f>'Processed IP Rules'!EK103</f>
        <v/>
      </c>
      <c r="K134" s="96" t="str">
        <f>'Processed IP Rules'!EM103</f>
        <v/>
      </c>
      <c r="L134" s="78" t="str">
        <f>'Processed IP Rules'!EU103</f>
        <v/>
      </c>
      <c r="M134" s="89">
        <f t="shared" si="14"/>
        <v>0</v>
      </c>
      <c r="N134" s="10">
        <f t="shared" si="15"/>
        <v>0</v>
      </c>
      <c r="O134" s="10">
        <f t="shared" si="16"/>
        <v>0</v>
      </c>
      <c r="P134" s="10">
        <f t="shared" si="17"/>
        <v>0</v>
      </c>
      <c r="Q134" s="10">
        <f t="shared" si="18"/>
        <v>0</v>
      </c>
      <c r="R134" s="10">
        <f t="shared" si="19"/>
        <v>0</v>
      </c>
      <c r="S134" s="10">
        <f t="shared" si="20"/>
        <v>0</v>
      </c>
      <c r="T134" s="10">
        <f t="shared" si="21"/>
        <v>0</v>
      </c>
      <c r="U134" s="10">
        <f t="shared" si="22"/>
        <v>0</v>
      </c>
      <c r="V134" s="10">
        <f t="shared" si="23"/>
        <v>0</v>
      </c>
      <c r="W134" s="10">
        <f t="shared" si="24"/>
        <v>0</v>
      </c>
      <c r="X134" s="66">
        <f t="shared" si="25"/>
        <v>0</v>
      </c>
      <c r="Y134" s="100" t="str">
        <f>IF(AND(D134="All_IPs",OR(N134=0,O134=0,R134+S134+T134=0,U134=0,V134=0,X134=0)),"Halt",IF(AND(D134="GRP_ALL_CNSP_SUBNETS",OR(N134=0,O134=0,R134+S134+T134=0,U134=0,V134=0,X134=0)),"Halt",IF(SUM(M134:X134)=0,"-",IF(AND(D134&lt;&gt;"All_IPs",D134&lt;&gt;"GRP_ALL_CNSP_SUBNETS",OR(N134=0,O134=0,P134=0,Q134=0,R134+S134+T134=0,U134=0,V134=0,X134=0,'Processed IP Rules'!ET103="BAD")),"Halt","Proceed"))))</f>
        <v>-</v>
      </c>
      <c r="Z134" s="145"/>
    </row>
    <row r="135" spans="1:26">
      <c r="A135" s="138">
        <v>94</v>
      </c>
      <c r="B135" s="70" t="str">
        <f>IF('IP Rules'!D104="","",'IP Rules'!D104)</f>
        <v/>
      </c>
      <c r="C135" s="73" t="str">
        <f>IF('IP Rules'!F104="","",'IP Rules'!F104)</f>
        <v/>
      </c>
      <c r="D135" s="77" t="str">
        <f>'Processed IP Rules'!AO104</f>
        <v/>
      </c>
      <c r="E135" s="78" t="str">
        <f>'Processed IP Rules'!AQ104</f>
        <v/>
      </c>
      <c r="F135" s="77" t="str">
        <f>'Processed IP Rules'!EA104</f>
        <v/>
      </c>
      <c r="G135" s="78" t="str">
        <f>'Processed IP Rules'!EC104</f>
        <v/>
      </c>
      <c r="H135" s="27" t="str">
        <f>'Processed IP Rules'!EE104</f>
        <v/>
      </c>
      <c r="I135" s="77" t="str">
        <f>'Processed IP Rules'!EI104</f>
        <v/>
      </c>
      <c r="J135" s="27" t="str">
        <f>'Processed IP Rules'!EK104</f>
        <v/>
      </c>
      <c r="K135" s="96" t="str">
        <f>'Processed IP Rules'!EM104</f>
        <v/>
      </c>
      <c r="L135" s="78" t="str">
        <f>'Processed IP Rules'!EU104</f>
        <v/>
      </c>
      <c r="M135" s="89">
        <f t="shared" si="14"/>
        <v>0</v>
      </c>
      <c r="N135" s="10">
        <f t="shared" si="15"/>
        <v>0</v>
      </c>
      <c r="O135" s="10">
        <f t="shared" si="16"/>
        <v>0</v>
      </c>
      <c r="P135" s="10">
        <f t="shared" si="17"/>
        <v>0</v>
      </c>
      <c r="Q135" s="10">
        <f t="shared" si="18"/>
        <v>0</v>
      </c>
      <c r="R135" s="10">
        <f t="shared" si="19"/>
        <v>0</v>
      </c>
      <c r="S135" s="10">
        <f t="shared" si="20"/>
        <v>0</v>
      </c>
      <c r="T135" s="10">
        <f t="shared" si="21"/>
        <v>0</v>
      </c>
      <c r="U135" s="10">
        <f t="shared" si="22"/>
        <v>0</v>
      </c>
      <c r="V135" s="10">
        <f t="shared" si="23"/>
        <v>0</v>
      </c>
      <c r="W135" s="10">
        <f t="shared" si="24"/>
        <v>0</v>
      </c>
      <c r="X135" s="66">
        <f t="shared" si="25"/>
        <v>0</v>
      </c>
      <c r="Y135" s="100" t="str">
        <f>IF(AND(D135="All_IPs",OR(N135=0,O135=0,R135+S135+T135=0,U135=0,V135=0,X135=0)),"Halt",IF(AND(D135="GRP_ALL_CNSP_SUBNETS",OR(N135=0,O135=0,R135+S135+T135=0,U135=0,V135=0,X135=0)),"Halt",IF(SUM(M135:X135)=0,"-",IF(AND(D135&lt;&gt;"All_IPs",D135&lt;&gt;"GRP_ALL_CNSP_SUBNETS",OR(N135=0,O135=0,P135=0,Q135=0,R135+S135+T135=0,U135=0,V135=0,X135=0,'Processed IP Rules'!ET104="BAD")),"Halt","Proceed"))))</f>
        <v>-</v>
      </c>
      <c r="Z135" s="145"/>
    </row>
    <row r="136" spans="1:26">
      <c r="A136" s="138">
        <v>95</v>
      </c>
      <c r="B136" s="70" t="str">
        <f>IF('IP Rules'!D105="","",'IP Rules'!D105)</f>
        <v/>
      </c>
      <c r="C136" s="73" t="str">
        <f>IF('IP Rules'!F105="","",'IP Rules'!F105)</f>
        <v/>
      </c>
      <c r="D136" s="77" t="str">
        <f>'Processed IP Rules'!AO105</f>
        <v/>
      </c>
      <c r="E136" s="78" t="str">
        <f>'Processed IP Rules'!AQ105</f>
        <v/>
      </c>
      <c r="F136" s="77" t="str">
        <f>'Processed IP Rules'!EA105</f>
        <v/>
      </c>
      <c r="G136" s="78" t="str">
        <f>'Processed IP Rules'!EC105</f>
        <v/>
      </c>
      <c r="H136" s="27" t="str">
        <f>'Processed IP Rules'!EE105</f>
        <v/>
      </c>
      <c r="I136" s="77" t="str">
        <f>'Processed IP Rules'!EI105</f>
        <v/>
      </c>
      <c r="J136" s="27" t="str">
        <f>'Processed IP Rules'!EK105</f>
        <v/>
      </c>
      <c r="K136" s="96" t="str">
        <f>'Processed IP Rules'!EM105</f>
        <v/>
      </c>
      <c r="L136" s="78" t="str">
        <f>'Processed IP Rules'!EU105</f>
        <v/>
      </c>
      <c r="M136" s="89">
        <f t="shared" si="14"/>
        <v>0</v>
      </c>
      <c r="N136" s="10">
        <f t="shared" si="15"/>
        <v>0</v>
      </c>
      <c r="O136" s="10">
        <f t="shared" si="16"/>
        <v>0</v>
      </c>
      <c r="P136" s="10">
        <f t="shared" si="17"/>
        <v>0</v>
      </c>
      <c r="Q136" s="10">
        <f t="shared" si="18"/>
        <v>0</v>
      </c>
      <c r="R136" s="10">
        <f t="shared" si="19"/>
        <v>0</v>
      </c>
      <c r="S136" s="10">
        <f t="shared" si="20"/>
        <v>0</v>
      </c>
      <c r="T136" s="10">
        <f t="shared" si="21"/>
        <v>0</v>
      </c>
      <c r="U136" s="10">
        <f t="shared" si="22"/>
        <v>0</v>
      </c>
      <c r="V136" s="10">
        <f t="shared" si="23"/>
        <v>0</v>
      </c>
      <c r="W136" s="10">
        <f t="shared" si="24"/>
        <v>0</v>
      </c>
      <c r="X136" s="66">
        <f t="shared" si="25"/>
        <v>0</v>
      </c>
      <c r="Y136" s="100" t="str">
        <f>IF(AND(D136="All_IPs",OR(N136=0,O136=0,R136+S136+T136=0,U136=0,V136=0,X136=0)),"Halt",IF(AND(D136="GRP_ALL_CNSP_SUBNETS",OR(N136=0,O136=0,R136+S136+T136=0,U136=0,V136=0,X136=0)),"Halt",IF(SUM(M136:X136)=0,"-",IF(AND(D136&lt;&gt;"All_IPs",D136&lt;&gt;"GRP_ALL_CNSP_SUBNETS",OR(N136=0,O136=0,P136=0,Q136=0,R136+S136+T136=0,U136=0,V136=0,X136=0,'Processed IP Rules'!ET105="BAD")),"Halt","Proceed"))))</f>
        <v>-</v>
      </c>
      <c r="Z136" s="145"/>
    </row>
    <row r="137" spans="1:26">
      <c r="A137" s="138">
        <v>96</v>
      </c>
      <c r="B137" s="70" t="str">
        <f>IF('IP Rules'!D106="","",'IP Rules'!D106)</f>
        <v/>
      </c>
      <c r="C137" s="73" t="str">
        <f>IF('IP Rules'!F106="","",'IP Rules'!F106)</f>
        <v/>
      </c>
      <c r="D137" s="77" t="str">
        <f>'Processed IP Rules'!AO106</f>
        <v/>
      </c>
      <c r="E137" s="78" t="str">
        <f>'Processed IP Rules'!AQ106</f>
        <v/>
      </c>
      <c r="F137" s="77" t="str">
        <f>'Processed IP Rules'!EA106</f>
        <v/>
      </c>
      <c r="G137" s="78" t="str">
        <f>'Processed IP Rules'!EC106</f>
        <v/>
      </c>
      <c r="H137" s="27" t="str">
        <f>'Processed IP Rules'!EE106</f>
        <v/>
      </c>
      <c r="I137" s="77" t="str">
        <f>'Processed IP Rules'!EI106</f>
        <v/>
      </c>
      <c r="J137" s="27" t="str">
        <f>'Processed IP Rules'!EK106</f>
        <v/>
      </c>
      <c r="K137" s="96" t="str">
        <f>'Processed IP Rules'!EM106</f>
        <v/>
      </c>
      <c r="L137" s="78" t="str">
        <f>'Processed IP Rules'!EU106</f>
        <v/>
      </c>
      <c r="M137" s="89">
        <f t="shared" si="14"/>
        <v>0</v>
      </c>
      <c r="N137" s="10">
        <f t="shared" si="15"/>
        <v>0</v>
      </c>
      <c r="O137" s="10">
        <f t="shared" si="16"/>
        <v>0</v>
      </c>
      <c r="P137" s="10">
        <f t="shared" si="17"/>
        <v>0</v>
      </c>
      <c r="Q137" s="10">
        <f t="shared" si="18"/>
        <v>0</v>
      </c>
      <c r="R137" s="10">
        <f t="shared" si="19"/>
        <v>0</v>
      </c>
      <c r="S137" s="10">
        <f t="shared" si="20"/>
        <v>0</v>
      </c>
      <c r="T137" s="10">
        <f t="shared" si="21"/>
        <v>0</v>
      </c>
      <c r="U137" s="10">
        <f t="shared" si="22"/>
        <v>0</v>
      </c>
      <c r="V137" s="10">
        <f t="shared" si="23"/>
        <v>0</v>
      </c>
      <c r="W137" s="10">
        <f t="shared" si="24"/>
        <v>0</v>
      </c>
      <c r="X137" s="66">
        <f t="shared" si="25"/>
        <v>0</v>
      </c>
      <c r="Y137" s="100" t="str">
        <f>IF(AND(D137="All_IPs",OR(N137=0,O137=0,R137+S137+T137=0,U137=0,V137=0,X137=0)),"Halt",IF(AND(D137="GRP_ALL_CNSP_SUBNETS",OR(N137=0,O137=0,R137+S137+T137=0,U137=0,V137=0,X137=0)),"Halt",IF(SUM(M137:X137)=0,"-",IF(AND(D137&lt;&gt;"All_IPs",D137&lt;&gt;"GRP_ALL_CNSP_SUBNETS",OR(N137=0,O137=0,P137=0,Q137=0,R137+S137+T137=0,U137=0,V137=0,X137=0,'Processed IP Rules'!ET106="BAD")),"Halt","Proceed"))))</f>
        <v>-</v>
      </c>
      <c r="Z137" s="145"/>
    </row>
    <row r="138" spans="1:26">
      <c r="A138" s="138">
        <v>97</v>
      </c>
      <c r="B138" s="70" t="str">
        <f>IF('IP Rules'!D107="","",'IP Rules'!D107)</f>
        <v/>
      </c>
      <c r="C138" s="73" t="str">
        <f>IF('IP Rules'!F107="","",'IP Rules'!F107)</f>
        <v/>
      </c>
      <c r="D138" s="77" t="str">
        <f>'Processed IP Rules'!AO107</f>
        <v/>
      </c>
      <c r="E138" s="78" t="str">
        <f>'Processed IP Rules'!AQ107</f>
        <v/>
      </c>
      <c r="F138" s="77" t="str">
        <f>'Processed IP Rules'!EA107</f>
        <v/>
      </c>
      <c r="G138" s="78" t="str">
        <f>'Processed IP Rules'!EC107</f>
        <v/>
      </c>
      <c r="H138" s="27" t="str">
        <f>'Processed IP Rules'!EE107</f>
        <v/>
      </c>
      <c r="I138" s="77" t="str">
        <f>'Processed IP Rules'!EI107</f>
        <v/>
      </c>
      <c r="J138" s="27" t="str">
        <f>'Processed IP Rules'!EK107</f>
        <v/>
      </c>
      <c r="K138" s="96" t="str">
        <f>'Processed IP Rules'!EM107</f>
        <v/>
      </c>
      <c r="L138" s="78" t="str">
        <f>'Processed IP Rules'!EU107</f>
        <v/>
      </c>
      <c r="M138" s="89">
        <f t="shared" si="14"/>
        <v>0</v>
      </c>
      <c r="N138" s="10">
        <f t="shared" si="15"/>
        <v>0</v>
      </c>
      <c r="O138" s="10">
        <f t="shared" si="16"/>
        <v>0</v>
      </c>
      <c r="P138" s="10">
        <f t="shared" si="17"/>
        <v>0</v>
      </c>
      <c r="Q138" s="10">
        <f t="shared" si="18"/>
        <v>0</v>
      </c>
      <c r="R138" s="10">
        <f t="shared" si="19"/>
        <v>0</v>
      </c>
      <c r="S138" s="10">
        <f t="shared" si="20"/>
        <v>0</v>
      </c>
      <c r="T138" s="10">
        <f t="shared" si="21"/>
        <v>0</v>
      </c>
      <c r="U138" s="10">
        <f t="shared" si="22"/>
        <v>0</v>
      </c>
      <c r="V138" s="10">
        <f t="shared" si="23"/>
        <v>0</v>
      </c>
      <c r="W138" s="10">
        <f t="shared" si="24"/>
        <v>0</v>
      </c>
      <c r="X138" s="66">
        <f t="shared" si="25"/>
        <v>0</v>
      </c>
      <c r="Y138" s="100" t="str">
        <f>IF(AND(D138="All_IPs",OR(N138=0,O138=0,R138+S138+T138=0,U138=0,V138=0,X138=0)),"Halt",IF(AND(D138="GRP_ALL_CNSP_SUBNETS",OR(N138=0,O138=0,R138+S138+T138=0,U138=0,V138=0,X138=0)),"Halt",IF(SUM(M138:X138)=0,"-",IF(AND(D138&lt;&gt;"All_IPs",D138&lt;&gt;"GRP_ALL_CNSP_SUBNETS",OR(N138=0,O138=0,P138=0,Q138=0,R138+S138+T138=0,U138=0,V138=0,X138=0,'Processed IP Rules'!ET107="BAD")),"Halt","Proceed"))))</f>
        <v>-</v>
      </c>
      <c r="Z138" s="145"/>
    </row>
    <row r="139" spans="1:26">
      <c r="A139" s="138">
        <v>98</v>
      </c>
      <c r="B139" s="70" t="str">
        <f>IF('IP Rules'!D108="","",'IP Rules'!D108)</f>
        <v/>
      </c>
      <c r="C139" s="73" t="str">
        <f>IF('IP Rules'!F108="","",'IP Rules'!F108)</f>
        <v/>
      </c>
      <c r="D139" s="77" t="str">
        <f>'Processed IP Rules'!AO108</f>
        <v/>
      </c>
      <c r="E139" s="78" t="str">
        <f>'Processed IP Rules'!AQ108</f>
        <v/>
      </c>
      <c r="F139" s="77" t="str">
        <f>'Processed IP Rules'!EA108</f>
        <v/>
      </c>
      <c r="G139" s="78" t="str">
        <f>'Processed IP Rules'!EC108</f>
        <v/>
      </c>
      <c r="H139" s="27" t="str">
        <f>'Processed IP Rules'!EE108</f>
        <v/>
      </c>
      <c r="I139" s="77" t="str">
        <f>'Processed IP Rules'!EI108</f>
        <v/>
      </c>
      <c r="J139" s="27" t="str">
        <f>'Processed IP Rules'!EK108</f>
        <v/>
      </c>
      <c r="K139" s="96" t="str">
        <f>'Processed IP Rules'!EM108</f>
        <v/>
      </c>
      <c r="L139" s="78" t="str">
        <f>'Processed IP Rules'!EU108</f>
        <v/>
      </c>
      <c r="M139" s="89">
        <f t="shared" si="14"/>
        <v>0</v>
      </c>
      <c r="N139" s="10">
        <f t="shared" si="15"/>
        <v>0</v>
      </c>
      <c r="O139" s="10">
        <f t="shared" si="16"/>
        <v>0</v>
      </c>
      <c r="P139" s="10">
        <f t="shared" si="17"/>
        <v>0</v>
      </c>
      <c r="Q139" s="10">
        <f t="shared" si="18"/>
        <v>0</v>
      </c>
      <c r="R139" s="10">
        <f t="shared" si="19"/>
        <v>0</v>
      </c>
      <c r="S139" s="10">
        <f t="shared" si="20"/>
        <v>0</v>
      </c>
      <c r="T139" s="10">
        <f t="shared" si="21"/>
        <v>0</v>
      </c>
      <c r="U139" s="10">
        <f t="shared" si="22"/>
        <v>0</v>
      </c>
      <c r="V139" s="10">
        <f t="shared" si="23"/>
        <v>0</v>
      </c>
      <c r="W139" s="10">
        <f t="shared" si="24"/>
        <v>0</v>
      </c>
      <c r="X139" s="66">
        <f t="shared" si="25"/>
        <v>0</v>
      </c>
      <c r="Y139" s="100" t="str">
        <f>IF(AND(D139="All_IPs",OR(N139=0,O139=0,R139+S139+T139=0,U139=0,V139=0,X139=0)),"Halt",IF(AND(D139="GRP_ALL_CNSP_SUBNETS",OR(N139=0,O139=0,R139+S139+T139=0,U139=0,V139=0,X139=0)),"Halt",IF(SUM(M139:X139)=0,"-",IF(AND(D139&lt;&gt;"All_IPs",D139&lt;&gt;"GRP_ALL_CNSP_SUBNETS",OR(N139=0,O139=0,P139=0,Q139=0,R139+S139+T139=0,U139=0,V139=0,X139=0,'Processed IP Rules'!ET108="BAD")),"Halt","Proceed"))))</f>
        <v>-</v>
      </c>
      <c r="Z139" s="145"/>
    </row>
    <row r="140" spans="1:26">
      <c r="A140" s="138">
        <v>99</v>
      </c>
      <c r="B140" s="70" t="str">
        <f>IF('IP Rules'!D109="","",'IP Rules'!D109)</f>
        <v/>
      </c>
      <c r="C140" s="73" t="str">
        <f>IF('IP Rules'!F109="","",'IP Rules'!F109)</f>
        <v/>
      </c>
      <c r="D140" s="77" t="str">
        <f>'Processed IP Rules'!AO109</f>
        <v/>
      </c>
      <c r="E140" s="78" t="str">
        <f>'Processed IP Rules'!AQ109</f>
        <v/>
      </c>
      <c r="F140" s="77" t="str">
        <f>'Processed IP Rules'!EA109</f>
        <v/>
      </c>
      <c r="G140" s="78" t="str">
        <f>'Processed IP Rules'!EC109</f>
        <v/>
      </c>
      <c r="H140" s="27" t="str">
        <f>'Processed IP Rules'!EE109</f>
        <v/>
      </c>
      <c r="I140" s="77" t="str">
        <f>'Processed IP Rules'!EI109</f>
        <v/>
      </c>
      <c r="J140" s="27" t="str">
        <f>'Processed IP Rules'!EK109</f>
        <v/>
      </c>
      <c r="K140" s="96" t="str">
        <f>'Processed IP Rules'!EM109</f>
        <v/>
      </c>
      <c r="L140" s="78" t="str">
        <f>'Processed IP Rules'!EU109</f>
        <v/>
      </c>
      <c r="M140" s="89">
        <f t="shared" si="14"/>
        <v>0</v>
      </c>
      <c r="N140" s="10">
        <f t="shared" si="15"/>
        <v>0</v>
      </c>
      <c r="O140" s="10">
        <f t="shared" si="16"/>
        <v>0</v>
      </c>
      <c r="P140" s="10">
        <f t="shared" si="17"/>
        <v>0</v>
      </c>
      <c r="Q140" s="10">
        <f t="shared" si="18"/>
        <v>0</v>
      </c>
      <c r="R140" s="10">
        <f t="shared" si="19"/>
        <v>0</v>
      </c>
      <c r="S140" s="10">
        <f t="shared" si="20"/>
        <v>0</v>
      </c>
      <c r="T140" s="10">
        <f t="shared" si="21"/>
        <v>0</v>
      </c>
      <c r="U140" s="10">
        <f t="shared" si="22"/>
        <v>0</v>
      </c>
      <c r="V140" s="10">
        <f t="shared" si="23"/>
        <v>0</v>
      </c>
      <c r="W140" s="10">
        <f t="shared" si="24"/>
        <v>0</v>
      </c>
      <c r="X140" s="66">
        <f t="shared" si="25"/>
        <v>0</v>
      </c>
      <c r="Y140" s="100" t="str">
        <f>IF(AND(D140="All_IPs",OR(N140=0,O140=0,R140+S140+T140=0,U140=0,V140=0,X140=0)),"Halt",IF(AND(D140="GRP_ALL_CNSP_SUBNETS",OR(N140=0,O140=0,R140+S140+T140=0,U140=0,V140=0,X140=0)),"Halt",IF(SUM(M140:X140)=0,"-",IF(AND(D140&lt;&gt;"All_IPs",D140&lt;&gt;"GRP_ALL_CNSP_SUBNETS",OR(N140=0,O140=0,P140=0,Q140=0,R140+S140+T140=0,U140=0,V140=0,X140=0,'Processed IP Rules'!ET109="BAD")),"Halt","Proceed"))))</f>
        <v>-</v>
      </c>
      <c r="Z140" s="145"/>
    </row>
    <row r="141" spans="1:26">
      <c r="A141" s="138">
        <v>100</v>
      </c>
      <c r="B141" s="70" t="str">
        <f>IF('IP Rules'!D110="","",'IP Rules'!D110)</f>
        <v/>
      </c>
      <c r="C141" s="73" t="str">
        <f>IF('IP Rules'!F110="","",'IP Rules'!F110)</f>
        <v/>
      </c>
      <c r="D141" s="77" t="str">
        <f>'Processed IP Rules'!AO110</f>
        <v/>
      </c>
      <c r="E141" s="78" t="str">
        <f>'Processed IP Rules'!AQ110</f>
        <v/>
      </c>
      <c r="F141" s="77" t="str">
        <f>'Processed IP Rules'!EA110</f>
        <v/>
      </c>
      <c r="G141" s="78" t="str">
        <f>'Processed IP Rules'!EC110</f>
        <v/>
      </c>
      <c r="H141" s="27" t="str">
        <f>'Processed IP Rules'!EE110</f>
        <v/>
      </c>
      <c r="I141" s="77" t="str">
        <f>'Processed IP Rules'!EI110</f>
        <v/>
      </c>
      <c r="J141" s="27" t="str">
        <f>'Processed IP Rules'!EK110</f>
        <v/>
      </c>
      <c r="K141" s="96" t="str">
        <f>'Processed IP Rules'!EM110</f>
        <v/>
      </c>
      <c r="L141" s="78" t="str">
        <f>'Processed IP Rules'!EU110</f>
        <v/>
      </c>
      <c r="M141" s="89">
        <f t="shared" si="14"/>
        <v>0</v>
      </c>
      <c r="N141" s="10">
        <f t="shared" si="15"/>
        <v>0</v>
      </c>
      <c r="O141" s="10">
        <f t="shared" si="16"/>
        <v>0</v>
      </c>
      <c r="P141" s="10">
        <f t="shared" si="17"/>
        <v>0</v>
      </c>
      <c r="Q141" s="10">
        <f t="shared" si="18"/>
        <v>0</v>
      </c>
      <c r="R141" s="10">
        <f t="shared" si="19"/>
        <v>0</v>
      </c>
      <c r="S141" s="10">
        <f t="shared" si="20"/>
        <v>0</v>
      </c>
      <c r="T141" s="10">
        <f t="shared" si="21"/>
        <v>0</v>
      </c>
      <c r="U141" s="10">
        <f t="shared" si="22"/>
        <v>0</v>
      </c>
      <c r="V141" s="10">
        <f t="shared" si="23"/>
        <v>0</v>
      </c>
      <c r="W141" s="10">
        <f t="shared" si="24"/>
        <v>0</v>
      </c>
      <c r="X141" s="66">
        <f t="shared" si="25"/>
        <v>0</v>
      </c>
      <c r="Y141" s="100" t="str">
        <f>IF(AND(D141="All_IPs",OR(N141=0,O141=0,R141+S141+T141=0,U141=0,V141=0,X141=0)),"Halt",IF(AND(D141="GRP_ALL_CNSP_SUBNETS",OR(N141=0,O141=0,R141+S141+T141=0,U141=0,V141=0,X141=0)),"Halt",IF(SUM(M141:X141)=0,"-",IF(AND(D141&lt;&gt;"All_IPs",D141&lt;&gt;"GRP_ALL_CNSP_SUBNETS",OR(N141=0,O141=0,P141=0,Q141=0,R141+S141+T141=0,U141=0,V141=0,X141=0,'Processed IP Rules'!ET110="BAD")),"Halt","Proceed"))))</f>
        <v>-</v>
      </c>
      <c r="Z141" s="145"/>
    </row>
    <row r="142" spans="1:26">
      <c r="A142" s="138">
        <v>101</v>
      </c>
      <c r="B142" s="70" t="str">
        <f>IF('IP Rules'!D111="","",'IP Rules'!D111)</f>
        <v/>
      </c>
      <c r="C142" s="73" t="str">
        <f>IF('IP Rules'!F111="","",'IP Rules'!F111)</f>
        <v/>
      </c>
      <c r="D142" s="77" t="str">
        <f>'Processed IP Rules'!AO111</f>
        <v/>
      </c>
      <c r="E142" s="78" t="str">
        <f>'Processed IP Rules'!AQ111</f>
        <v/>
      </c>
      <c r="F142" s="77" t="str">
        <f>'Processed IP Rules'!EA111</f>
        <v/>
      </c>
      <c r="G142" s="78" t="str">
        <f>'Processed IP Rules'!EC111</f>
        <v/>
      </c>
      <c r="H142" s="27" t="str">
        <f>'Processed IP Rules'!EE111</f>
        <v/>
      </c>
      <c r="I142" s="77" t="str">
        <f>'Processed IP Rules'!EI111</f>
        <v/>
      </c>
      <c r="J142" s="27" t="str">
        <f>'Processed IP Rules'!EK111</f>
        <v/>
      </c>
      <c r="K142" s="96" t="str">
        <f>'Processed IP Rules'!EM111</f>
        <v/>
      </c>
      <c r="L142" s="78" t="str">
        <f>'Processed IP Rules'!EU111</f>
        <v/>
      </c>
      <c r="M142" s="89">
        <f t="shared" si="14"/>
        <v>0</v>
      </c>
      <c r="N142" s="10">
        <f t="shared" si="15"/>
        <v>0</v>
      </c>
      <c r="O142" s="10">
        <f t="shared" si="16"/>
        <v>0</v>
      </c>
      <c r="P142" s="10">
        <f t="shared" si="17"/>
        <v>0</v>
      </c>
      <c r="Q142" s="10">
        <f t="shared" si="18"/>
        <v>0</v>
      </c>
      <c r="R142" s="10">
        <f t="shared" si="19"/>
        <v>0</v>
      </c>
      <c r="S142" s="10">
        <f t="shared" si="20"/>
        <v>0</v>
      </c>
      <c r="T142" s="10">
        <f t="shared" si="21"/>
        <v>0</v>
      </c>
      <c r="U142" s="10">
        <f t="shared" si="22"/>
        <v>0</v>
      </c>
      <c r="V142" s="10">
        <f t="shared" si="23"/>
        <v>0</v>
      </c>
      <c r="W142" s="10">
        <f t="shared" si="24"/>
        <v>0</v>
      </c>
      <c r="X142" s="66">
        <f t="shared" si="25"/>
        <v>0</v>
      </c>
      <c r="Y142" s="100" t="str">
        <f>IF(AND(D142="All_IPs",OR(N142=0,O142=0,R142+S142+T142=0,U142=0,V142=0,X142=0)),"Halt",IF(AND(D142="GRP_ALL_CNSP_SUBNETS",OR(N142=0,O142=0,R142+S142+T142=0,U142=0,V142=0,X142=0)),"Halt",IF(SUM(M142:X142)=0,"-",IF(AND(D142&lt;&gt;"All_IPs",D142&lt;&gt;"GRP_ALL_CNSP_SUBNETS",OR(N142=0,O142=0,P142=0,Q142=0,R142+S142+T142=0,U142=0,V142=0,X142=0,'Processed IP Rules'!ET111="BAD")),"Halt","Proceed"))))</f>
        <v>-</v>
      </c>
      <c r="Z142" s="145"/>
    </row>
    <row r="143" spans="1:26">
      <c r="A143" s="138">
        <v>102</v>
      </c>
      <c r="B143" s="70" t="str">
        <f>IF('IP Rules'!D112="","",'IP Rules'!D112)</f>
        <v/>
      </c>
      <c r="C143" s="73" t="str">
        <f>IF('IP Rules'!F112="","",'IP Rules'!F112)</f>
        <v/>
      </c>
      <c r="D143" s="77" t="str">
        <f>'Processed IP Rules'!AO112</f>
        <v/>
      </c>
      <c r="E143" s="78" t="str">
        <f>'Processed IP Rules'!AQ112</f>
        <v/>
      </c>
      <c r="F143" s="77" t="str">
        <f>'Processed IP Rules'!EA112</f>
        <v/>
      </c>
      <c r="G143" s="78" t="str">
        <f>'Processed IP Rules'!EC112</f>
        <v/>
      </c>
      <c r="H143" s="27" t="str">
        <f>'Processed IP Rules'!EE112</f>
        <v/>
      </c>
      <c r="I143" s="77" t="str">
        <f>'Processed IP Rules'!EI112</f>
        <v/>
      </c>
      <c r="J143" s="27" t="str">
        <f>'Processed IP Rules'!EK112</f>
        <v/>
      </c>
      <c r="K143" s="96" t="str">
        <f>'Processed IP Rules'!EM112</f>
        <v/>
      </c>
      <c r="L143" s="78" t="str">
        <f>'Processed IP Rules'!EU112</f>
        <v/>
      </c>
      <c r="M143" s="89">
        <f t="shared" si="14"/>
        <v>0</v>
      </c>
      <c r="N143" s="10">
        <f t="shared" si="15"/>
        <v>0</v>
      </c>
      <c r="O143" s="10">
        <f t="shared" si="16"/>
        <v>0</v>
      </c>
      <c r="P143" s="10">
        <f t="shared" si="17"/>
        <v>0</v>
      </c>
      <c r="Q143" s="10">
        <f t="shared" si="18"/>
        <v>0</v>
      </c>
      <c r="R143" s="10">
        <f t="shared" si="19"/>
        <v>0</v>
      </c>
      <c r="S143" s="10">
        <f t="shared" si="20"/>
        <v>0</v>
      </c>
      <c r="T143" s="10">
        <f t="shared" si="21"/>
        <v>0</v>
      </c>
      <c r="U143" s="10">
        <f t="shared" si="22"/>
        <v>0</v>
      </c>
      <c r="V143" s="10">
        <f t="shared" si="23"/>
        <v>0</v>
      </c>
      <c r="W143" s="10">
        <f t="shared" si="24"/>
        <v>0</v>
      </c>
      <c r="X143" s="66">
        <f t="shared" si="25"/>
        <v>0</v>
      </c>
      <c r="Y143" s="100" t="str">
        <f>IF(AND(D143="All_IPs",OR(N143=0,O143=0,R143+S143+T143=0,U143=0,V143=0,X143=0)),"Halt",IF(AND(D143="GRP_ALL_CNSP_SUBNETS",OR(N143=0,O143=0,R143+S143+T143=0,U143=0,V143=0,X143=0)),"Halt",IF(SUM(M143:X143)=0,"-",IF(AND(D143&lt;&gt;"All_IPs",D143&lt;&gt;"GRP_ALL_CNSP_SUBNETS",OR(N143=0,O143=0,P143=0,Q143=0,R143+S143+T143=0,U143=0,V143=0,X143=0,'Processed IP Rules'!ET112="BAD")),"Halt","Proceed"))))</f>
        <v>-</v>
      </c>
      <c r="Z143" s="145"/>
    </row>
    <row r="144" spans="1:26">
      <c r="A144" s="138">
        <v>103</v>
      </c>
      <c r="B144" s="70" t="str">
        <f>IF('IP Rules'!D113="","",'IP Rules'!D113)</f>
        <v/>
      </c>
      <c r="C144" s="73" t="str">
        <f>IF('IP Rules'!F113="","",'IP Rules'!F113)</f>
        <v/>
      </c>
      <c r="D144" s="77" t="str">
        <f>'Processed IP Rules'!AO113</f>
        <v/>
      </c>
      <c r="E144" s="78" t="str">
        <f>'Processed IP Rules'!AQ113</f>
        <v/>
      </c>
      <c r="F144" s="77" t="str">
        <f>'Processed IP Rules'!EA113</f>
        <v/>
      </c>
      <c r="G144" s="78" t="str">
        <f>'Processed IP Rules'!EC113</f>
        <v/>
      </c>
      <c r="H144" s="27" t="str">
        <f>'Processed IP Rules'!EE113</f>
        <v/>
      </c>
      <c r="I144" s="77" t="str">
        <f>'Processed IP Rules'!EI113</f>
        <v/>
      </c>
      <c r="J144" s="27" t="str">
        <f>'Processed IP Rules'!EK113</f>
        <v/>
      </c>
      <c r="K144" s="96" t="str">
        <f>'Processed IP Rules'!EM113</f>
        <v/>
      </c>
      <c r="L144" s="78" t="str">
        <f>'Processed IP Rules'!EU113</f>
        <v/>
      </c>
      <c r="M144" s="89">
        <f t="shared" si="14"/>
        <v>0</v>
      </c>
      <c r="N144" s="10">
        <f t="shared" si="15"/>
        <v>0</v>
      </c>
      <c r="O144" s="10">
        <f t="shared" si="16"/>
        <v>0</v>
      </c>
      <c r="P144" s="10">
        <f t="shared" si="17"/>
        <v>0</v>
      </c>
      <c r="Q144" s="10">
        <f t="shared" si="18"/>
        <v>0</v>
      </c>
      <c r="R144" s="10">
        <f t="shared" si="19"/>
        <v>0</v>
      </c>
      <c r="S144" s="10">
        <f t="shared" si="20"/>
        <v>0</v>
      </c>
      <c r="T144" s="10">
        <f t="shared" si="21"/>
        <v>0</v>
      </c>
      <c r="U144" s="10">
        <f t="shared" si="22"/>
        <v>0</v>
      </c>
      <c r="V144" s="10">
        <f t="shared" si="23"/>
        <v>0</v>
      </c>
      <c r="W144" s="10">
        <f t="shared" si="24"/>
        <v>0</v>
      </c>
      <c r="X144" s="66">
        <f t="shared" si="25"/>
        <v>0</v>
      </c>
      <c r="Y144" s="100" t="str">
        <f>IF(AND(D144="All_IPs",OR(N144=0,O144=0,R144+S144+T144=0,U144=0,V144=0,X144=0)),"Halt",IF(AND(D144="GRP_ALL_CNSP_SUBNETS",OR(N144=0,O144=0,R144+S144+T144=0,U144=0,V144=0,X144=0)),"Halt",IF(SUM(M144:X144)=0,"-",IF(AND(D144&lt;&gt;"All_IPs",D144&lt;&gt;"GRP_ALL_CNSP_SUBNETS",OR(N144=0,O144=0,P144=0,Q144=0,R144+S144+T144=0,U144=0,V144=0,X144=0,'Processed IP Rules'!ET113="BAD")),"Halt","Proceed"))))</f>
        <v>-</v>
      </c>
      <c r="Z144" s="145"/>
    </row>
    <row r="145" spans="1:26">
      <c r="A145" s="138">
        <v>104</v>
      </c>
      <c r="B145" s="70" t="str">
        <f>IF('IP Rules'!D114="","",'IP Rules'!D114)</f>
        <v/>
      </c>
      <c r="C145" s="73" t="str">
        <f>IF('IP Rules'!F114="","",'IP Rules'!F114)</f>
        <v/>
      </c>
      <c r="D145" s="77" t="str">
        <f>'Processed IP Rules'!AO114</f>
        <v/>
      </c>
      <c r="E145" s="78" t="str">
        <f>'Processed IP Rules'!AQ114</f>
        <v/>
      </c>
      <c r="F145" s="77" t="str">
        <f>'Processed IP Rules'!EA114</f>
        <v/>
      </c>
      <c r="G145" s="78" t="str">
        <f>'Processed IP Rules'!EC114</f>
        <v/>
      </c>
      <c r="H145" s="27" t="str">
        <f>'Processed IP Rules'!EE114</f>
        <v/>
      </c>
      <c r="I145" s="77" t="str">
        <f>'Processed IP Rules'!EI114</f>
        <v/>
      </c>
      <c r="J145" s="27" t="str">
        <f>'Processed IP Rules'!EK114</f>
        <v/>
      </c>
      <c r="K145" s="96" t="str">
        <f>'Processed IP Rules'!EM114</f>
        <v/>
      </c>
      <c r="L145" s="78" t="str">
        <f>'Processed IP Rules'!EU114</f>
        <v/>
      </c>
      <c r="M145" s="89">
        <f t="shared" si="14"/>
        <v>0</v>
      </c>
      <c r="N145" s="10">
        <f t="shared" si="15"/>
        <v>0</v>
      </c>
      <c r="O145" s="10">
        <f t="shared" si="16"/>
        <v>0</v>
      </c>
      <c r="P145" s="10">
        <f t="shared" si="17"/>
        <v>0</v>
      </c>
      <c r="Q145" s="10">
        <f t="shared" si="18"/>
        <v>0</v>
      </c>
      <c r="R145" s="10">
        <f t="shared" si="19"/>
        <v>0</v>
      </c>
      <c r="S145" s="10">
        <f t="shared" si="20"/>
        <v>0</v>
      </c>
      <c r="T145" s="10">
        <f t="shared" si="21"/>
        <v>0</v>
      </c>
      <c r="U145" s="10">
        <f t="shared" si="22"/>
        <v>0</v>
      </c>
      <c r="V145" s="10">
        <f t="shared" si="23"/>
        <v>0</v>
      </c>
      <c r="W145" s="10">
        <f t="shared" si="24"/>
        <v>0</v>
      </c>
      <c r="X145" s="66">
        <f t="shared" si="25"/>
        <v>0</v>
      </c>
      <c r="Y145" s="100" t="str">
        <f>IF(AND(D145="All_IPs",OR(N145=0,O145=0,R145+S145+T145=0,U145=0,V145=0,X145=0)),"Halt",IF(AND(D145="GRP_ALL_CNSP_SUBNETS",OR(N145=0,O145=0,R145+S145+T145=0,U145=0,V145=0,X145=0)),"Halt",IF(SUM(M145:X145)=0,"-",IF(AND(D145&lt;&gt;"All_IPs",D145&lt;&gt;"GRP_ALL_CNSP_SUBNETS",OR(N145=0,O145=0,P145=0,Q145=0,R145+S145+T145=0,U145=0,V145=0,X145=0,'Processed IP Rules'!ET114="BAD")),"Halt","Proceed"))))</f>
        <v>-</v>
      </c>
      <c r="Z145" s="145"/>
    </row>
    <row r="146" spans="1:26">
      <c r="A146" s="138">
        <v>105</v>
      </c>
      <c r="B146" s="70" t="str">
        <f>IF('IP Rules'!D115="","",'IP Rules'!D115)</f>
        <v/>
      </c>
      <c r="C146" s="73" t="str">
        <f>IF('IP Rules'!F115="","",'IP Rules'!F115)</f>
        <v/>
      </c>
      <c r="D146" s="77" t="str">
        <f>'Processed IP Rules'!AO115</f>
        <v/>
      </c>
      <c r="E146" s="78" t="str">
        <f>'Processed IP Rules'!AQ115</f>
        <v/>
      </c>
      <c r="F146" s="77" t="str">
        <f>'Processed IP Rules'!EA115</f>
        <v/>
      </c>
      <c r="G146" s="78" t="str">
        <f>'Processed IP Rules'!EC115</f>
        <v/>
      </c>
      <c r="H146" s="27" t="str">
        <f>'Processed IP Rules'!EE115</f>
        <v/>
      </c>
      <c r="I146" s="77" t="str">
        <f>'Processed IP Rules'!EI115</f>
        <v/>
      </c>
      <c r="J146" s="27" t="str">
        <f>'Processed IP Rules'!EK115</f>
        <v/>
      </c>
      <c r="K146" s="96" t="str">
        <f>'Processed IP Rules'!EM115</f>
        <v/>
      </c>
      <c r="L146" s="78" t="str">
        <f>'Processed IP Rules'!EU115</f>
        <v/>
      </c>
      <c r="M146" s="89">
        <f t="shared" si="14"/>
        <v>0</v>
      </c>
      <c r="N146" s="10">
        <f t="shared" si="15"/>
        <v>0</v>
      </c>
      <c r="O146" s="10">
        <f t="shared" si="16"/>
        <v>0</v>
      </c>
      <c r="P146" s="10">
        <f t="shared" si="17"/>
        <v>0</v>
      </c>
      <c r="Q146" s="10">
        <f t="shared" si="18"/>
        <v>0</v>
      </c>
      <c r="R146" s="10">
        <f t="shared" si="19"/>
        <v>0</v>
      </c>
      <c r="S146" s="10">
        <f t="shared" si="20"/>
        <v>0</v>
      </c>
      <c r="T146" s="10">
        <f t="shared" si="21"/>
        <v>0</v>
      </c>
      <c r="U146" s="10">
        <f t="shared" si="22"/>
        <v>0</v>
      </c>
      <c r="V146" s="10">
        <f t="shared" si="23"/>
        <v>0</v>
      </c>
      <c r="W146" s="10">
        <f t="shared" si="24"/>
        <v>0</v>
      </c>
      <c r="X146" s="66">
        <f t="shared" si="25"/>
        <v>0</v>
      </c>
      <c r="Y146" s="100" t="str">
        <f>IF(AND(D146="All_IPs",OR(N146=0,O146=0,R146+S146+T146=0,U146=0,V146=0,X146=0)),"Halt",IF(AND(D146="GRP_ALL_CNSP_SUBNETS",OR(N146=0,O146=0,R146+S146+T146=0,U146=0,V146=0,X146=0)),"Halt",IF(SUM(M146:X146)=0,"-",IF(AND(D146&lt;&gt;"All_IPs",D146&lt;&gt;"GRP_ALL_CNSP_SUBNETS",OR(N146=0,O146=0,P146=0,Q146=0,R146+S146+T146=0,U146=0,V146=0,X146=0,'Processed IP Rules'!ET115="BAD")),"Halt","Proceed"))))</f>
        <v>-</v>
      </c>
      <c r="Z146" s="145"/>
    </row>
    <row r="147" spans="1:26">
      <c r="A147" s="138">
        <v>106</v>
      </c>
      <c r="B147" s="70" t="str">
        <f>IF('IP Rules'!D116="","",'IP Rules'!D116)</f>
        <v/>
      </c>
      <c r="C147" s="73" t="str">
        <f>IF('IP Rules'!F116="","",'IP Rules'!F116)</f>
        <v/>
      </c>
      <c r="D147" s="77" t="str">
        <f>'Processed IP Rules'!AO116</f>
        <v/>
      </c>
      <c r="E147" s="78" t="str">
        <f>'Processed IP Rules'!AQ116</f>
        <v/>
      </c>
      <c r="F147" s="77" t="str">
        <f>'Processed IP Rules'!EA116</f>
        <v/>
      </c>
      <c r="G147" s="78" t="str">
        <f>'Processed IP Rules'!EC116</f>
        <v/>
      </c>
      <c r="H147" s="27" t="str">
        <f>'Processed IP Rules'!EE116</f>
        <v/>
      </c>
      <c r="I147" s="77" t="str">
        <f>'Processed IP Rules'!EI116</f>
        <v/>
      </c>
      <c r="J147" s="27" t="str">
        <f>'Processed IP Rules'!EK116</f>
        <v/>
      </c>
      <c r="K147" s="96" t="str">
        <f>'Processed IP Rules'!EM116</f>
        <v/>
      </c>
      <c r="L147" s="78" t="str">
        <f>'Processed IP Rules'!EU116</f>
        <v/>
      </c>
      <c r="M147" s="89">
        <f t="shared" si="14"/>
        <v>0</v>
      </c>
      <c r="N147" s="10">
        <f t="shared" si="15"/>
        <v>0</v>
      </c>
      <c r="O147" s="10">
        <f t="shared" si="16"/>
        <v>0</v>
      </c>
      <c r="P147" s="10">
        <f t="shared" si="17"/>
        <v>0</v>
      </c>
      <c r="Q147" s="10">
        <f t="shared" si="18"/>
        <v>0</v>
      </c>
      <c r="R147" s="10">
        <f t="shared" si="19"/>
        <v>0</v>
      </c>
      <c r="S147" s="10">
        <f t="shared" si="20"/>
        <v>0</v>
      </c>
      <c r="T147" s="10">
        <f t="shared" si="21"/>
        <v>0</v>
      </c>
      <c r="U147" s="10">
        <f t="shared" si="22"/>
        <v>0</v>
      </c>
      <c r="V147" s="10">
        <f t="shared" si="23"/>
        <v>0</v>
      </c>
      <c r="W147" s="10">
        <f t="shared" si="24"/>
        <v>0</v>
      </c>
      <c r="X147" s="66">
        <f t="shared" si="25"/>
        <v>0</v>
      </c>
      <c r="Y147" s="100" t="str">
        <f>IF(AND(D147="All_IPs",OR(N147=0,O147=0,R147+S147+T147=0,U147=0,V147=0,X147=0)),"Halt",IF(AND(D147="GRP_ALL_CNSP_SUBNETS",OR(N147=0,O147=0,R147+S147+T147=0,U147=0,V147=0,X147=0)),"Halt",IF(SUM(M147:X147)=0,"-",IF(AND(D147&lt;&gt;"All_IPs",D147&lt;&gt;"GRP_ALL_CNSP_SUBNETS",OR(N147=0,O147=0,P147=0,Q147=0,R147+S147+T147=0,U147=0,V147=0,X147=0,'Processed IP Rules'!ET116="BAD")),"Halt","Proceed"))))</f>
        <v>-</v>
      </c>
      <c r="Z147" s="145"/>
    </row>
    <row r="148" spans="1:26">
      <c r="A148" s="138">
        <v>107</v>
      </c>
      <c r="B148" s="70" t="str">
        <f>IF('IP Rules'!D117="","",'IP Rules'!D117)</f>
        <v/>
      </c>
      <c r="C148" s="73" t="str">
        <f>IF('IP Rules'!F117="","",'IP Rules'!F117)</f>
        <v/>
      </c>
      <c r="D148" s="77" t="str">
        <f>'Processed IP Rules'!AO117</f>
        <v/>
      </c>
      <c r="E148" s="78" t="str">
        <f>'Processed IP Rules'!AQ117</f>
        <v/>
      </c>
      <c r="F148" s="77" t="str">
        <f>'Processed IP Rules'!EA117</f>
        <v/>
      </c>
      <c r="G148" s="78" t="str">
        <f>'Processed IP Rules'!EC117</f>
        <v/>
      </c>
      <c r="H148" s="27" t="str">
        <f>'Processed IP Rules'!EE117</f>
        <v/>
      </c>
      <c r="I148" s="77" t="str">
        <f>'Processed IP Rules'!EI117</f>
        <v/>
      </c>
      <c r="J148" s="27" t="str">
        <f>'Processed IP Rules'!EK117</f>
        <v/>
      </c>
      <c r="K148" s="96" t="str">
        <f>'Processed IP Rules'!EM117</f>
        <v/>
      </c>
      <c r="L148" s="78" t="str">
        <f>'Processed IP Rules'!EU117</f>
        <v/>
      </c>
      <c r="M148" s="89">
        <f t="shared" si="14"/>
        <v>0</v>
      </c>
      <c r="N148" s="10">
        <f t="shared" si="15"/>
        <v>0</v>
      </c>
      <c r="O148" s="10">
        <f t="shared" si="16"/>
        <v>0</v>
      </c>
      <c r="P148" s="10">
        <f t="shared" si="17"/>
        <v>0</v>
      </c>
      <c r="Q148" s="10">
        <f t="shared" si="18"/>
        <v>0</v>
      </c>
      <c r="R148" s="10">
        <f t="shared" si="19"/>
        <v>0</v>
      </c>
      <c r="S148" s="10">
        <f t="shared" si="20"/>
        <v>0</v>
      </c>
      <c r="T148" s="10">
        <f t="shared" si="21"/>
        <v>0</v>
      </c>
      <c r="U148" s="10">
        <f t="shared" si="22"/>
        <v>0</v>
      </c>
      <c r="V148" s="10">
        <f t="shared" si="23"/>
        <v>0</v>
      </c>
      <c r="W148" s="10">
        <f t="shared" si="24"/>
        <v>0</v>
      </c>
      <c r="X148" s="66">
        <f t="shared" si="25"/>
        <v>0</v>
      </c>
      <c r="Y148" s="100" t="str">
        <f>IF(AND(D148="All_IPs",OR(N148=0,O148=0,R148+S148+T148=0,U148=0,V148=0,X148=0)),"Halt",IF(AND(D148="GRP_ALL_CNSP_SUBNETS",OR(N148=0,O148=0,R148+S148+T148=0,U148=0,V148=0,X148=0)),"Halt",IF(SUM(M148:X148)=0,"-",IF(AND(D148&lt;&gt;"All_IPs",D148&lt;&gt;"GRP_ALL_CNSP_SUBNETS",OR(N148=0,O148=0,P148=0,Q148=0,R148+S148+T148=0,U148=0,V148=0,X148=0,'Processed IP Rules'!ET117="BAD")),"Halt","Proceed"))))</f>
        <v>-</v>
      </c>
      <c r="Z148" s="145"/>
    </row>
    <row r="149" spans="1:26">
      <c r="A149" s="138">
        <v>108</v>
      </c>
      <c r="B149" s="70" t="str">
        <f>IF('IP Rules'!D118="","",'IP Rules'!D118)</f>
        <v/>
      </c>
      <c r="C149" s="73" t="str">
        <f>IF('IP Rules'!F118="","",'IP Rules'!F118)</f>
        <v/>
      </c>
      <c r="D149" s="77" t="str">
        <f>'Processed IP Rules'!AO118</f>
        <v/>
      </c>
      <c r="E149" s="78" t="str">
        <f>'Processed IP Rules'!AQ118</f>
        <v/>
      </c>
      <c r="F149" s="77" t="str">
        <f>'Processed IP Rules'!EA118</f>
        <v/>
      </c>
      <c r="G149" s="78" t="str">
        <f>'Processed IP Rules'!EC118</f>
        <v/>
      </c>
      <c r="H149" s="27" t="str">
        <f>'Processed IP Rules'!EE118</f>
        <v/>
      </c>
      <c r="I149" s="77" t="str">
        <f>'Processed IP Rules'!EI118</f>
        <v/>
      </c>
      <c r="J149" s="27" t="str">
        <f>'Processed IP Rules'!EK118</f>
        <v/>
      </c>
      <c r="K149" s="96" t="str">
        <f>'Processed IP Rules'!EM118</f>
        <v/>
      </c>
      <c r="L149" s="78" t="str">
        <f>'Processed IP Rules'!EU118</f>
        <v/>
      </c>
      <c r="M149" s="89">
        <f t="shared" si="14"/>
        <v>0</v>
      </c>
      <c r="N149" s="10">
        <f t="shared" si="15"/>
        <v>0</v>
      </c>
      <c r="O149" s="10">
        <f t="shared" si="16"/>
        <v>0</v>
      </c>
      <c r="P149" s="10">
        <f t="shared" si="17"/>
        <v>0</v>
      </c>
      <c r="Q149" s="10">
        <f t="shared" si="18"/>
        <v>0</v>
      </c>
      <c r="R149" s="10">
        <f t="shared" si="19"/>
        <v>0</v>
      </c>
      <c r="S149" s="10">
        <f t="shared" si="20"/>
        <v>0</v>
      </c>
      <c r="T149" s="10">
        <f t="shared" si="21"/>
        <v>0</v>
      </c>
      <c r="U149" s="10">
        <f t="shared" si="22"/>
        <v>0</v>
      </c>
      <c r="V149" s="10">
        <f t="shared" si="23"/>
        <v>0</v>
      </c>
      <c r="W149" s="10">
        <f t="shared" si="24"/>
        <v>0</v>
      </c>
      <c r="X149" s="66">
        <f t="shared" si="25"/>
        <v>0</v>
      </c>
      <c r="Y149" s="100" t="str">
        <f>IF(AND(D149="All_IPs",OR(N149=0,O149=0,R149+S149+T149=0,U149=0,V149=0,X149=0)),"Halt",IF(AND(D149="GRP_ALL_CNSP_SUBNETS",OR(N149=0,O149=0,R149+S149+T149=0,U149=0,V149=0,X149=0)),"Halt",IF(SUM(M149:X149)=0,"-",IF(AND(D149&lt;&gt;"All_IPs",D149&lt;&gt;"GRP_ALL_CNSP_SUBNETS",OR(N149=0,O149=0,P149=0,Q149=0,R149+S149+T149=0,U149=0,V149=0,X149=0,'Processed IP Rules'!ET118="BAD")),"Halt","Proceed"))))</f>
        <v>-</v>
      </c>
      <c r="Z149" s="145"/>
    </row>
    <row r="150" spans="1:26">
      <c r="A150" s="138">
        <v>109</v>
      </c>
      <c r="B150" s="70" t="str">
        <f>IF('IP Rules'!D119="","",'IP Rules'!D119)</f>
        <v/>
      </c>
      <c r="C150" s="73" t="str">
        <f>IF('IP Rules'!F119="","",'IP Rules'!F119)</f>
        <v/>
      </c>
      <c r="D150" s="77" t="str">
        <f>'Processed IP Rules'!AO119</f>
        <v/>
      </c>
      <c r="E150" s="78" t="str">
        <f>'Processed IP Rules'!AQ119</f>
        <v/>
      </c>
      <c r="F150" s="77" t="str">
        <f>'Processed IP Rules'!EA119</f>
        <v/>
      </c>
      <c r="G150" s="78" t="str">
        <f>'Processed IP Rules'!EC119</f>
        <v/>
      </c>
      <c r="H150" s="27" t="str">
        <f>'Processed IP Rules'!EE119</f>
        <v/>
      </c>
      <c r="I150" s="77" t="str">
        <f>'Processed IP Rules'!EI119</f>
        <v/>
      </c>
      <c r="J150" s="27" t="str">
        <f>'Processed IP Rules'!EK119</f>
        <v/>
      </c>
      <c r="K150" s="96" t="str">
        <f>'Processed IP Rules'!EM119</f>
        <v/>
      </c>
      <c r="L150" s="78" t="str">
        <f>'Processed IP Rules'!EU119</f>
        <v/>
      </c>
      <c r="M150" s="89">
        <f t="shared" si="14"/>
        <v>0</v>
      </c>
      <c r="N150" s="10">
        <f t="shared" si="15"/>
        <v>0</v>
      </c>
      <c r="O150" s="10">
        <f t="shared" si="16"/>
        <v>0</v>
      </c>
      <c r="P150" s="10">
        <f t="shared" si="17"/>
        <v>0</v>
      </c>
      <c r="Q150" s="10">
        <f t="shared" si="18"/>
        <v>0</v>
      </c>
      <c r="R150" s="10">
        <f t="shared" si="19"/>
        <v>0</v>
      </c>
      <c r="S150" s="10">
        <f t="shared" si="20"/>
        <v>0</v>
      </c>
      <c r="T150" s="10">
        <f t="shared" si="21"/>
        <v>0</v>
      </c>
      <c r="U150" s="10">
        <f t="shared" si="22"/>
        <v>0</v>
      </c>
      <c r="V150" s="10">
        <f t="shared" si="23"/>
        <v>0</v>
      </c>
      <c r="W150" s="10">
        <f t="shared" si="24"/>
        <v>0</v>
      </c>
      <c r="X150" s="66">
        <f t="shared" si="25"/>
        <v>0</v>
      </c>
      <c r="Y150" s="100" t="str">
        <f>IF(AND(D150="All_IPs",OR(N150=0,O150=0,R150+S150+T150=0,U150=0,V150=0,X150=0)),"Halt",IF(AND(D150="GRP_ALL_CNSP_SUBNETS",OR(N150=0,O150=0,R150+S150+T150=0,U150=0,V150=0,X150=0)),"Halt",IF(SUM(M150:X150)=0,"-",IF(AND(D150&lt;&gt;"All_IPs",D150&lt;&gt;"GRP_ALL_CNSP_SUBNETS",OR(N150=0,O150=0,P150=0,Q150=0,R150+S150+T150=0,U150=0,V150=0,X150=0,'Processed IP Rules'!ET119="BAD")),"Halt","Proceed"))))</f>
        <v>-</v>
      </c>
      <c r="Z150" s="145"/>
    </row>
    <row r="151" spans="1:26">
      <c r="A151" s="138">
        <v>110</v>
      </c>
      <c r="B151" s="70" t="str">
        <f>IF('IP Rules'!D120="","",'IP Rules'!D120)</f>
        <v/>
      </c>
      <c r="C151" s="73" t="str">
        <f>IF('IP Rules'!F120="","",'IP Rules'!F120)</f>
        <v/>
      </c>
      <c r="D151" s="77" t="str">
        <f>'Processed IP Rules'!AO120</f>
        <v/>
      </c>
      <c r="E151" s="78" t="str">
        <f>'Processed IP Rules'!AQ120</f>
        <v/>
      </c>
      <c r="F151" s="77" t="str">
        <f>'Processed IP Rules'!EA120</f>
        <v/>
      </c>
      <c r="G151" s="78" t="str">
        <f>'Processed IP Rules'!EC120</f>
        <v/>
      </c>
      <c r="H151" s="27" t="str">
        <f>'Processed IP Rules'!EE120</f>
        <v/>
      </c>
      <c r="I151" s="77" t="str">
        <f>'Processed IP Rules'!EI120</f>
        <v/>
      </c>
      <c r="J151" s="27" t="str">
        <f>'Processed IP Rules'!EK120</f>
        <v/>
      </c>
      <c r="K151" s="96" t="str">
        <f>'Processed IP Rules'!EM120</f>
        <v/>
      </c>
      <c r="L151" s="78" t="str">
        <f>'Processed IP Rules'!EU120</f>
        <v/>
      </c>
      <c r="M151" s="89">
        <f t="shared" si="14"/>
        <v>0</v>
      </c>
      <c r="N151" s="10">
        <f t="shared" si="15"/>
        <v>0</v>
      </c>
      <c r="O151" s="10">
        <f t="shared" si="16"/>
        <v>0</v>
      </c>
      <c r="P151" s="10">
        <f t="shared" si="17"/>
        <v>0</v>
      </c>
      <c r="Q151" s="10">
        <f t="shared" si="18"/>
        <v>0</v>
      </c>
      <c r="R151" s="10">
        <f t="shared" si="19"/>
        <v>0</v>
      </c>
      <c r="S151" s="10">
        <f t="shared" si="20"/>
        <v>0</v>
      </c>
      <c r="T151" s="10">
        <f t="shared" si="21"/>
        <v>0</v>
      </c>
      <c r="U151" s="10">
        <f t="shared" si="22"/>
        <v>0</v>
      </c>
      <c r="V151" s="10">
        <f t="shared" si="23"/>
        <v>0</v>
      </c>
      <c r="W151" s="10">
        <f t="shared" si="24"/>
        <v>0</v>
      </c>
      <c r="X151" s="66">
        <f t="shared" si="25"/>
        <v>0</v>
      </c>
      <c r="Y151" s="100" t="str">
        <f>IF(AND(D151="All_IPs",OR(N151=0,O151=0,R151+S151+T151=0,U151=0,V151=0,X151=0)),"Halt",IF(AND(D151="GRP_ALL_CNSP_SUBNETS",OR(N151=0,O151=0,R151+S151+T151=0,U151=0,V151=0,X151=0)),"Halt",IF(SUM(M151:X151)=0,"-",IF(AND(D151&lt;&gt;"All_IPs",D151&lt;&gt;"GRP_ALL_CNSP_SUBNETS",OR(N151=0,O151=0,P151=0,Q151=0,R151+S151+T151=0,U151=0,V151=0,X151=0,'Processed IP Rules'!ET120="BAD")),"Halt","Proceed"))))</f>
        <v>-</v>
      </c>
      <c r="Z151" s="145"/>
    </row>
    <row r="152" spans="1:26">
      <c r="A152" s="138">
        <v>111</v>
      </c>
      <c r="B152" s="70" t="str">
        <f>IF('IP Rules'!D121="","",'IP Rules'!D121)</f>
        <v/>
      </c>
      <c r="C152" s="73" t="str">
        <f>IF('IP Rules'!F121="","",'IP Rules'!F121)</f>
        <v/>
      </c>
      <c r="D152" s="77" t="str">
        <f>'Processed IP Rules'!AO121</f>
        <v/>
      </c>
      <c r="E152" s="78" t="str">
        <f>'Processed IP Rules'!AQ121</f>
        <v/>
      </c>
      <c r="F152" s="77" t="str">
        <f>'Processed IP Rules'!EA121</f>
        <v/>
      </c>
      <c r="G152" s="78" t="str">
        <f>'Processed IP Rules'!EC121</f>
        <v/>
      </c>
      <c r="H152" s="27" t="str">
        <f>'Processed IP Rules'!EE121</f>
        <v/>
      </c>
      <c r="I152" s="77" t="str">
        <f>'Processed IP Rules'!EI121</f>
        <v/>
      </c>
      <c r="J152" s="27" t="str">
        <f>'Processed IP Rules'!EK121</f>
        <v/>
      </c>
      <c r="K152" s="96" t="str">
        <f>'Processed IP Rules'!EM121</f>
        <v/>
      </c>
      <c r="L152" s="78" t="str">
        <f>'Processed IP Rules'!EU121</f>
        <v/>
      </c>
      <c r="M152" s="89">
        <f t="shared" si="14"/>
        <v>0</v>
      </c>
      <c r="N152" s="10">
        <f t="shared" si="15"/>
        <v>0</v>
      </c>
      <c r="O152" s="10">
        <f t="shared" si="16"/>
        <v>0</v>
      </c>
      <c r="P152" s="10">
        <f t="shared" si="17"/>
        <v>0</v>
      </c>
      <c r="Q152" s="10">
        <f t="shared" si="18"/>
        <v>0</v>
      </c>
      <c r="R152" s="10">
        <f t="shared" si="19"/>
        <v>0</v>
      </c>
      <c r="S152" s="10">
        <f t="shared" si="20"/>
        <v>0</v>
      </c>
      <c r="T152" s="10">
        <f t="shared" si="21"/>
        <v>0</v>
      </c>
      <c r="U152" s="10">
        <f t="shared" si="22"/>
        <v>0</v>
      </c>
      <c r="V152" s="10">
        <f t="shared" si="23"/>
        <v>0</v>
      </c>
      <c r="W152" s="10">
        <f t="shared" si="24"/>
        <v>0</v>
      </c>
      <c r="X152" s="66">
        <f t="shared" si="25"/>
        <v>0</v>
      </c>
      <c r="Y152" s="100" t="str">
        <f>IF(AND(D152="All_IPs",OR(N152=0,O152=0,R152+S152+T152=0,U152=0,V152=0,X152=0)),"Halt",IF(AND(D152="GRP_ALL_CNSP_SUBNETS",OR(N152=0,O152=0,R152+S152+T152=0,U152=0,V152=0,X152=0)),"Halt",IF(SUM(M152:X152)=0,"-",IF(AND(D152&lt;&gt;"All_IPs",D152&lt;&gt;"GRP_ALL_CNSP_SUBNETS",OR(N152=0,O152=0,P152=0,Q152=0,R152+S152+T152=0,U152=0,V152=0,X152=0,'Processed IP Rules'!ET121="BAD")),"Halt","Proceed"))))</f>
        <v>-</v>
      </c>
      <c r="Z152" s="145"/>
    </row>
    <row r="153" spans="1:26">
      <c r="A153" s="138">
        <v>112</v>
      </c>
      <c r="B153" s="70" t="str">
        <f>IF('IP Rules'!D122="","",'IP Rules'!D122)</f>
        <v/>
      </c>
      <c r="C153" s="73" t="str">
        <f>IF('IP Rules'!F122="","",'IP Rules'!F122)</f>
        <v/>
      </c>
      <c r="D153" s="77" t="str">
        <f>'Processed IP Rules'!AO122</f>
        <v/>
      </c>
      <c r="E153" s="78" t="str">
        <f>'Processed IP Rules'!AQ122</f>
        <v/>
      </c>
      <c r="F153" s="77" t="str">
        <f>'Processed IP Rules'!EA122</f>
        <v/>
      </c>
      <c r="G153" s="78" t="str">
        <f>'Processed IP Rules'!EC122</f>
        <v/>
      </c>
      <c r="H153" s="27" t="str">
        <f>'Processed IP Rules'!EE122</f>
        <v/>
      </c>
      <c r="I153" s="77" t="str">
        <f>'Processed IP Rules'!EI122</f>
        <v/>
      </c>
      <c r="J153" s="27" t="str">
        <f>'Processed IP Rules'!EK122</f>
        <v/>
      </c>
      <c r="K153" s="96" t="str">
        <f>'Processed IP Rules'!EM122</f>
        <v/>
      </c>
      <c r="L153" s="78" t="str">
        <f>'Processed IP Rules'!EU122</f>
        <v/>
      </c>
      <c r="M153" s="89">
        <f t="shared" si="14"/>
        <v>0</v>
      </c>
      <c r="N153" s="10">
        <f t="shared" si="15"/>
        <v>0</v>
      </c>
      <c r="O153" s="10">
        <f t="shared" si="16"/>
        <v>0</v>
      </c>
      <c r="P153" s="10">
        <f t="shared" si="17"/>
        <v>0</v>
      </c>
      <c r="Q153" s="10">
        <f t="shared" si="18"/>
        <v>0</v>
      </c>
      <c r="R153" s="10">
        <f t="shared" si="19"/>
        <v>0</v>
      </c>
      <c r="S153" s="10">
        <f t="shared" si="20"/>
        <v>0</v>
      </c>
      <c r="T153" s="10">
        <f t="shared" si="21"/>
        <v>0</v>
      </c>
      <c r="U153" s="10">
        <f t="shared" si="22"/>
        <v>0</v>
      </c>
      <c r="V153" s="10">
        <f t="shared" si="23"/>
        <v>0</v>
      </c>
      <c r="W153" s="10">
        <f t="shared" si="24"/>
        <v>0</v>
      </c>
      <c r="X153" s="66">
        <f t="shared" si="25"/>
        <v>0</v>
      </c>
      <c r="Y153" s="100" t="str">
        <f>IF(AND(D153="All_IPs",OR(N153=0,O153=0,R153+S153+T153=0,U153=0,V153=0,X153=0)),"Halt",IF(AND(D153="GRP_ALL_CNSP_SUBNETS",OR(N153=0,O153=0,R153+S153+T153=0,U153=0,V153=0,X153=0)),"Halt",IF(SUM(M153:X153)=0,"-",IF(AND(D153&lt;&gt;"All_IPs",D153&lt;&gt;"GRP_ALL_CNSP_SUBNETS",OR(N153=0,O153=0,P153=0,Q153=0,R153+S153+T153=0,U153=0,V153=0,X153=0,'Processed IP Rules'!ET122="BAD")),"Halt","Proceed"))))</f>
        <v>-</v>
      </c>
      <c r="Z153" s="145"/>
    </row>
    <row r="154" spans="1:26">
      <c r="A154" s="138">
        <v>113</v>
      </c>
      <c r="B154" s="70" t="str">
        <f>IF('IP Rules'!D123="","",'IP Rules'!D123)</f>
        <v/>
      </c>
      <c r="C154" s="73" t="str">
        <f>IF('IP Rules'!F123="","",'IP Rules'!F123)</f>
        <v/>
      </c>
      <c r="D154" s="77" t="str">
        <f>'Processed IP Rules'!AO123</f>
        <v/>
      </c>
      <c r="E154" s="78" t="str">
        <f>'Processed IP Rules'!AQ123</f>
        <v/>
      </c>
      <c r="F154" s="77" t="str">
        <f>'Processed IP Rules'!EA123</f>
        <v/>
      </c>
      <c r="G154" s="78" t="str">
        <f>'Processed IP Rules'!EC123</f>
        <v/>
      </c>
      <c r="H154" s="27" t="str">
        <f>'Processed IP Rules'!EE123</f>
        <v/>
      </c>
      <c r="I154" s="77" t="str">
        <f>'Processed IP Rules'!EI123</f>
        <v/>
      </c>
      <c r="J154" s="27" t="str">
        <f>'Processed IP Rules'!EK123</f>
        <v/>
      </c>
      <c r="K154" s="96" t="str">
        <f>'Processed IP Rules'!EM123</f>
        <v/>
      </c>
      <c r="L154" s="78" t="str">
        <f>'Processed IP Rules'!EU123</f>
        <v/>
      </c>
      <c r="M154" s="89">
        <f t="shared" si="14"/>
        <v>0</v>
      </c>
      <c r="N154" s="10">
        <f t="shared" si="15"/>
        <v>0</v>
      </c>
      <c r="O154" s="10">
        <f t="shared" si="16"/>
        <v>0</v>
      </c>
      <c r="P154" s="10">
        <f t="shared" si="17"/>
        <v>0</v>
      </c>
      <c r="Q154" s="10">
        <f t="shared" si="18"/>
        <v>0</v>
      </c>
      <c r="R154" s="10">
        <f t="shared" si="19"/>
        <v>0</v>
      </c>
      <c r="S154" s="10">
        <f t="shared" si="20"/>
        <v>0</v>
      </c>
      <c r="T154" s="10">
        <f t="shared" si="21"/>
        <v>0</v>
      </c>
      <c r="U154" s="10">
        <f t="shared" si="22"/>
        <v>0</v>
      </c>
      <c r="V154" s="10">
        <f t="shared" si="23"/>
        <v>0</v>
      </c>
      <c r="W154" s="10">
        <f t="shared" si="24"/>
        <v>0</v>
      </c>
      <c r="X154" s="66">
        <f t="shared" si="25"/>
        <v>0</v>
      </c>
      <c r="Y154" s="100" t="str">
        <f>IF(AND(D154="All_IPs",OR(N154=0,O154=0,R154+S154+T154=0,U154=0,V154=0,X154=0)),"Halt",IF(AND(D154="GRP_ALL_CNSP_SUBNETS",OR(N154=0,O154=0,R154+S154+T154=0,U154=0,V154=0,X154=0)),"Halt",IF(SUM(M154:X154)=0,"-",IF(AND(D154&lt;&gt;"All_IPs",D154&lt;&gt;"GRP_ALL_CNSP_SUBNETS",OR(N154=0,O154=0,P154=0,Q154=0,R154+S154+T154=0,U154=0,V154=0,X154=0,'Processed IP Rules'!ET123="BAD")),"Halt","Proceed"))))</f>
        <v>-</v>
      </c>
      <c r="Z154" s="145"/>
    </row>
    <row r="155" spans="1:26">
      <c r="A155" s="138">
        <v>114</v>
      </c>
      <c r="B155" s="70" t="str">
        <f>IF('IP Rules'!D124="","",'IP Rules'!D124)</f>
        <v/>
      </c>
      <c r="C155" s="73" t="str">
        <f>IF('IP Rules'!F124="","",'IP Rules'!F124)</f>
        <v/>
      </c>
      <c r="D155" s="77" t="str">
        <f>'Processed IP Rules'!AO124</f>
        <v/>
      </c>
      <c r="E155" s="78" t="str">
        <f>'Processed IP Rules'!AQ124</f>
        <v/>
      </c>
      <c r="F155" s="77" t="str">
        <f>'Processed IP Rules'!EA124</f>
        <v/>
      </c>
      <c r="G155" s="78" t="str">
        <f>'Processed IP Rules'!EC124</f>
        <v/>
      </c>
      <c r="H155" s="27" t="str">
        <f>'Processed IP Rules'!EE124</f>
        <v/>
      </c>
      <c r="I155" s="77" t="str">
        <f>'Processed IP Rules'!EI124</f>
        <v/>
      </c>
      <c r="J155" s="27" t="str">
        <f>'Processed IP Rules'!EK124</f>
        <v/>
      </c>
      <c r="K155" s="96" t="str">
        <f>'Processed IP Rules'!EM124</f>
        <v/>
      </c>
      <c r="L155" s="78" t="str">
        <f>'Processed IP Rules'!EU124</f>
        <v/>
      </c>
      <c r="M155" s="89">
        <f t="shared" si="14"/>
        <v>0</v>
      </c>
      <c r="N155" s="10">
        <f t="shared" si="15"/>
        <v>0</v>
      </c>
      <c r="O155" s="10">
        <f t="shared" si="16"/>
        <v>0</v>
      </c>
      <c r="P155" s="10">
        <f t="shared" si="17"/>
        <v>0</v>
      </c>
      <c r="Q155" s="10">
        <f t="shared" si="18"/>
        <v>0</v>
      </c>
      <c r="R155" s="10">
        <f t="shared" si="19"/>
        <v>0</v>
      </c>
      <c r="S155" s="10">
        <f t="shared" si="20"/>
        <v>0</v>
      </c>
      <c r="T155" s="10">
        <f t="shared" si="21"/>
        <v>0</v>
      </c>
      <c r="U155" s="10">
        <f t="shared" si="22"/>
        <v>0</v>
      </c>
      <c r="V155" s="10">
        <f t="shared" si="23"/>
        <v>0</v>
      </c>
      <c r="W155" s="10">
        <f t="shared" si="24"/>
        <v>0</v>
      </c>
      <c r="X155" s="66">
        <f t="shared" si="25"/>
        <v>0</v>
      </c>
      <c r="Y155" s="100" t="str">
        <f>IF(AND(D155="All_IPs",OR(N155=0,O155=0,R155+S155+T155=0,U155=0,V155=0,X155=0)),"Halt",IF(AND(D155="GRP_ALL_CNSP_SUBNETS",OR(N155=0,O155=0,R155+S155+T155=0,U155=0,V155=0,X155=0)),"Halt",IF(SUM(M155:X155)=0,"-",IF(AND(D155&lt;&gt;"All_IPs",D155&lt;&gt;"GRP_ALL_CNSP_SUBNETS",OR(N155=0,O155=0,P155=0,Q155=0,R155+S155+T155=0,U155=0,V155=0,X155=0,'Processed IP Rules'!ET124="BAD")),"Halt","Proceed"))))</f>
        <v>-</v>
      </c>
      <c r="Z155" s="145"/>
    </row>
    <row r="156" spans="1:26">
      <c r="A156" s="138">
        <v>115</v>
      </c>
      <c r="B156" s="70" t="str">
        <f>IF('IP Rules'!D125="","",'IP Rules'!D125)</f>
        <v/>
      </c>
      <c r="C156" s="73" t="str">
        <f>IF('IP Rules'!F125="","",'IP Rules'!F125)</f>
        <v/>
      </c>
      <c r="D156" s="77" t="str">
        <f>'Processed IP Rules'!AO125</f>
        <v/>
      </c>
      <c r="E156" s="78" t="str">
        <f>'Processed IP Rules'!AQ125</f>
        <v/>
      </c>
      <c r="F156" s="77" t="str">
        <f>'Processed IP Rules'!EA125</f>
        <v/>
      </c>
      <c r="G156" s="78" t="str">
        <f>'Processed IP Rules'!EC125</f>
        <v/>
      </c>
      <c r="H156" s="27" t="str">
        <f>'Processed IP Rules'!EE125</f>
        <v/>
      </c>
      <c r="I156" s="77" t="str">
        <f>'Processed IP Rules'!EI125</f>
        <v/>
      </c>
      <c r="J156" s="27" t="str">
        <f>'Processed IP Rules'!EK125</f>
        <v/>
      </c>
      <c r="K156" s="96" t="str">
        <f>'Processed IP Rules'!EM125</f>
        <v/>
      </c>
      <c r="L156" s="78" t="str">
        <f>'Processed IP Rules'!EU125</f>
        <v/>
      </c>
      <c r="M156" s="89">
        <f t="shared" si="14"/>
        <v>0</v>
      </c>
      <c r="N156" s="10">
        <f t="shared" si="15"/>
        <v>0</v>
      </c>
      <c r="O156" s="10">
        <f t="shared" si="16"/>
        <v>0</v>
      </c>
      <c r="P156" s="10">
        <f t="shared" si="17"/>
        <v>0</v>
      </c>
      <c r="Q156" s="10">
        <f t="shared" si="18"/>
        <v>0</v>
      </c>
      <c r="R156" s="10">
        <f t="shared" si="19"/>
        <v>0</v>
      </c>
      <c r="S156" s="10">
        <f t="shared" si="20"/>
        <v>0</v>
      </c>
      <c r="T156" s="10">
        <f t="shared" si="21"/>
        <v>0</v>
      </c>
      <c r="U156" s="10">
        <f t="shared" si="22"/>
        <v>0</v>
      </c>
      <c r="V156" s="10">
        <f t="shared" si="23"/>
        <v>0</v>
      </c>
      <c r="W156" s="10">
        <f t="shared" si="24"/>
        <v>0</v>
      </c>
      <c r="X156" s="66">
        <f t="shared" si="25"/>
        <v>0</v>
      </c>
      <c r="Y156" s="100" t="str">
        <f>IF(AND(D156="All_IPs",OR(N156=0,O156=0,R156+S156+T156=0,U156=0,V156=0,X156=0)),"Halt",IF(AND(D156="GRP_ALL_CNSP_SUBNETS",OR(N156=0,O156=0,R156+S156+T156=0,U156=0,V156=0,X156=0)),"Halt",IF(SUM(M156:X156)=0,"-",IF(AND(D156&lt;&gt;"All_IPs",D156&lt;&gt;"GRP_ALL_CNSP_SUBNETS",OR(N156=0,O156=0,P156=0,Q156=0,R156+S156+T156=0,U156=0,V156=0,X156=0,'Processed IP Rules'!ET125="BAD")),"Halt","Proceed"))))</f>
        <v>-</v>
      </c>
      <c r="Z156" s="145"/>
    </row>
    <row r="157" spans="1:26">
      <c r="A157" s="138">
        <v>116</v>
      </c>
      <c r="B157" s="70" t="str">
        <f>IF('IP Rules'!D126="","",'IP Rules'!D126)</f>
        <v/>
      </c>
      <c r="C157" s="73" t="str">
        <f>IF('IP Rules'!F126="","",'IP Rules'!F126)</f>
        <v/>
      </c>
      <c r="D157" s="77" t="str">
        <f>'Processed IP Rules'!AO126</f>
        <v/>
      </c>
      <c r="E157" s="78" t="str">
        <f>'Processed IP Rules'!AQ126</f>
        <v/>
      </c>
      <c r="F157" s="77" t="str">
        <f>'Processed IP Rules'!EA126</f>
        <v/>
      </c>
      <c r="G157" s="78" t="str">
        <f>'Processed IP Rules'!EC126</f>
        <v/>
      </c>
      <c r="H157" s="27" t="str">
        <f>'Processed IP Rules'!EE126</f>
        <v/>
      </c>
      <c r="I157" s="77" t="str">
        <f>'Processed IP Rules'!EI126</f>
        <v/>
      </c>
      <c r="J157" s="27" t="str">
        <f>'Processed IP Rules'!EK126</f>
        <v/>
      </c>
      <c r="K157" s="96" t="str">
        <f>'Processed IP Rules'!EM126</f>
        <v/>
      </c>
      <c r="L157" s="78" t="str">
        <f>'Processed IP Rules'!EU126</f>
        <v/>
      </c>
      <c r="M157" s="89">
        <f t="shared" si="14"/>
        <v>0</v>
      </c>
      <c r="N157" s="10">
        <f t="shared" si="15"/>
        <v>0</v>
      </c>
      <c r="O157" s="10">
        <f t="shared" si="16"/>
        <v>0</v>
      </c>
      <c r="P157" s="10">
        <f t="shared" si="17"/>
        <v>0</v>
      </c>
      <c r="Q157" s="10">
        <f t="shared" si="18"/>
        <v>0</v>
      </c>
      <c r="R157" s="10">
        <f t="shared" si="19"/>
        <v>0</v>
      </c>
      <c r="S157" s="10">
        <f t="shared" si="20"/>
        <v>0</v>
      </c>
      <c r="T157" s="10">
        <f t="shared" si="21"/>
        <v>0</v>
      </c>
      <c r="U157" s="10">
        <f t="shared" si="22"/>
        <v>0</v>
      </c>
      <c r="V157" s="10">
        <f t="shared" si="23"/>
        <v>0</v>
      </c>
      <c r="W157" s="10">
        <f t="shared" si="24"/>
        <v>0</v>
      </c>
      <c r="X157" s="66">
        <f t="shared" si="25"/>
        <v>0</v>
      </c>
      <c r="Y157" s="100" t="str">
        <f>IF(AND(D157="All_IPs",OR(N157=0,O157=0,R157+S157+T157=0,U157=0,V157=0,X157=0)),"Halt",IF(AND(D157="GRP_ALL_CNSP_SUBNETS",OR(N157=0,O157=0,R157+S157+T157=0,U157=0,V157=0,X157=0)),"Halt",IF(SUM(M157:X157)=0,"-",IF(AND(D157&lt;&gt;"All_IPs",D157&lt;&gt;"GRP_ALL_CNSP_SUBNETS",OR(N157=0,O157=0,P157=0,Q157=0,R157+S157+T157=0,U157=0,V157=0,X157=0,'Processed IP Rules'!ET126="BAD")),"Halt","Proceed"))))</f>
        <v>-</v>
      </c>
      <c r="Z157" s="145"/>
    </row>
    <row r="158" spans="1:26">
      <c r="A158" s="138">
        <v>117</v>
      </c>
      <c r="B158" s="70" t="str">
        <f>IF('IP Rules'!D127="","",'IP Rules'!D127)</f>
        <v/>
      </c>
      <c r="C158" s="73" t="str">
        <f>IF('IP Rules'!F127="","",'IP Rules'!F127)</f>
        <v/>
      </c>
      <c r="D158" s="77" t="str">
        <f>'Processed IP Rules'!AO127</f>
        <v/>
      </c>
      <c r="E158" s="78" t="str">
        <f>'Processed IP Rules'!AQ127</f>
        <v/>
      </c>
      <c r="F158" s="77" t="str">
        <f>'Processed IP Rules'!EA127</f>
        <v/>
      </c>
      <c r="G158" s="78" t="str">
        <f>'Processed IP Rules'!EC127</f>
        <v/>
      </c>
      <c r="H158" s="27" t="str">
        <f>'Processed IP Rules'!EE127</f>
        <v/>
      </c>
      <c r="I158" s="77" t="str">
        <f>'Processed IP Rules'!EI127</f>
        <v/>
      </c>
      <c r="J158" s="27" t="str">
        <f>'Processed IP Rules'!EK127</f>
        <v/>
      </c>
      <c r="K158" s="96" t="str">
        <f>'Processed IP Rules'!EM127</f>
        <v/>
      </c>
      <c r="L158" s="78" t="str">
        <f>'Processed IP Rules'!EU127</f>
        <v/>
      </c>
      <c r="M158" s="89">
        <f t="shared" si="14"/>
        <v>0</v>
      </c>
      <c r="N158" s="10">
        <f t="shared" si="15"/>
        <v>0</v>
      </c>
      <c r="O158" s="10">
        <f t="shared" si="16"/>
        <v>0</v>
      </c>
      <c r="P158" s="10">
        <f t="shared" si="17"/>
        <v>0</v>
      </c>
      <c r="Q158" s="10">
        <f t="shared" si="18"/>
        <v>0</v>
      </c>
      <c r="R158" s="10">
        <f t="shared" si="19"/>
        <v>0</v>
      </c>
      <c r="S158" s="10">
        <f t="shared" si="20"/>
        <v>0</v>
      </c>
      <c r="T158" s="10">
        <f t="shared" si="21"/>
        <v>0</v>
      </c>
      <c r="U158" s="10">
        <f t="shared" si="22"/>
        <v>0</v>
      </c>
      <c r="V158" s="10">
        <f t="shared" si="23"/>
        <v>0</v>
      </c>
      <c r="W158" s="10">
        <f t="shared" si="24"/>
        <v>0</v>
      </c>
      <c r="X158" s="66">
        <f t="shared" si="25"/>
        <v>0</v>
      </c>
      <c r="Y158" s="100" t="str">
        <f>IF(AND(D158="All_IPs",OR(N158=0,O158=0,R158+S158+T158=0,U158=0,V158=0,X158=0)),"Halt",IF(AND(D158="GRP_ALL_CNSP_SUBNETS",OR(N158=0,O158=0,R158+S158+T158=0,U158=0,V158=0,X158=0)),"Halt",IF(SUM(M158:X158)=0,"-",IF(AND(D158&lt;&gt;"All_IPs",D158&lt;&gt;"GRP_ALL_CNSP_SUBNETS",OR(N158=0,O158=0,P158=0,Q158=0,R158+S158+T158=0,U158=0,V158=0,X158=0,'Processed IP Rules'!ET127="BAD")),"Halt","Proceed"))))</f>
        <v>-</v>
      </c>
      <c r="Z158" s="145"/>
    </row>
    <row r="159" spans="1:26">
      <c r="A159" s="138">
        <v>118</v>
      </c>
      <c r="B159" s="70" t="str">
        <f>IF('IP Rules'!D128="","",'IP Rules'!D128)</f>
        <v/>
      </c>
      <c r="C159" s="73" t="str">
        <f>IF('IP Rules'!F128="","",'IP Rules'!F128)</f>
        <v/>
      </c>
      <c r="D159" s="77" t="str">
        <f>'Processed IP Rules'!AO128</f>
        <v/>
      </c>
      <c r="E159" s="78" t="str">
        <f>'Processed IP Rules'!AQ128</f>
        <v/>
      </c>
      <c r="F159" s="77" t="str">
        <f>'Processed IP Rules'!EA128</f>
        <v/>
      </c>
      <c r="G159" s="78" t="str">
        <f>'Processed IP Rules'!EC128</f>
        <v/>
      </c>
      <c r="H159" s="27" t="str">
        <f>'Processed IP Rules'!EE128</f>
        <v/>
      </c>
      <c r="I159" s="77" t="str">
        <f>'Processed IP Rules'!EI128</f>
        <v/>
      </c>
      <c r="J159" s="27" t="str">
        <f>'Processed IP Rules'!EK128</f>
        <v/>
      </c>
      <c r="K159" s="96" t="str">
        <f>'Processed IP Rules'!EM128</f>
        <v/>
      </c>
      <c r="L159" s="78" t="str">
        <f>'Processed IP Rules'!EU128</f>
        <v/>
      </c>
      <c r="M159" s="89">
        <f t="shared" si="14"/>
        <v>0</v>
      </c>
      <c r="N159" s="10">
        <f t="shared" si="15"/>
        <v>0</v>
      </c>
      <c r="O159" s="10">
        <f t="shared" si="16"/>
        <v>0</v>
      </c>
      <c r="P159" s="10">
        <f t="shared" si="17"/>
        <v>0</v>
      </c>
      <c r="Q159" s="10">
        <f t="shared" si="18"/>
        <v>0</v>
      </c>
      <c r="R159" s="10">
        <f t="shared" si="19"/>
        <v>0</v>
      </c>
      <c r="S159" s="10">
        <f t="shared" si="20"/>
        <v>0</v>
      </c>
      <c r="T159" s="10">
        <f t="shared" si="21"/>
        <v>0</v>
      </c>
      <c r="U159" s="10">
        <f t="shared" si="22"/>
        <v>0</v>
      </c>
      <c r="V159" s="10">
        <f t="shared" si="23"/>
        <v>0</v>
      </c>
      <c r="W159" s="10">
        <f t="shared" si="24"/>
        <v>0</v>
      </c>
      <c r="X159" s="66">
        <f t="shared" si="25"/>
        <v>0</v>
      </c>
      <c r="Y159" s="100" t="str">
        <f>IF(AND(D159="All_IPs",OR(N159=0,O159=0,R159+S159+T159=0,U159=0,V159=0,X159=0)),"Halt",IF(AND(D159="GRP_ALL_CNSP_SUBNETS",OR(N159=0,O159=0,R159+S159+T159=0,U159=0,V159=0,X159=0)),"Halt",IF(SUM(M159:X159)=0,"-",IF(AND(D159&lt;&gt;"All_IPs",D159&lt;&gt;"GRP_ALL_CNSP_SUBNETS",OR(N159=0,O159=0,P159=0,Q159=0,R159+S159+T159=0,U159=0,V159=0,X159=0,'Processed IP Rules'!ET128="BAD")),"Halt","Proceed"))))</f>
        <v>-</v>
      </c>
      <c r="Z159" s="145"/>
    </row>
    <row r="160" spans="1:26">
      <c r="A160" s="138">
        <v>119</v>
      </c>
      <c r="B160" s="70" t="str">
        <f>IF('IP Rules'!D129="","",'IP Rules'!D129)</f>
        <v/>
      </c>
      <c r="C160" s="73" t="str">
        <f>IF('IP Rules'!F129="","",'IP Rules'!F129)</f>
        <v/>
      </c>
      <c r="D160" s="77" t="str">
        <f>'Processed IP Rules'!AO129</f>
        <v/>
      </c>
      <c r="E160" s="78" t="str">
        <f>'Processed IP Rules'!AQ129</f>
        <v/>
      </c>
      <c r="F160" s="77" t="str">
        <f>'Processed IP Rules'!EA129</f>
        <v/>
      </c>
      <c r="G160" s="78" t="str">
        <f>'Processed IP Rules'!EC129</f>
        <v/>
      </c>
      <c r="H160" s="27" t="str">
        <f>'Processed IP Rules'!EE129</f>
        <v/>
      </c>
      <c r="I160" s="77" t="str">
        <f>'Processed IP Rules'!EI129</f>
        <v/>
      </c>
      <c r="J160" s="27" t="str">
        <f>'Processed IP Rules'!EK129</f>
        <v/>
      </c>
      <c r="K160" s="96" t="str">
        <f>'Processed IP Rules'!EM129</f>
        <v/>
      </c>
      <c r="L160" s="78" t="str">
        <f>'Processed IP Rules'!EU129</f>
        <v/>
      </c>
      <c r="M160" s="89">
        <f t="shared" si="14"/>
        <v>0</v>
      </c>
      <c r="N160" s="10">
        <f t="shared" si="15"/>
        <v>0</v>
      </c>
      <c r="O160" s="10">
        <f t="shared" si="16"/>
        <v>0</v>
      </c>
      <c r="P160" s="10">
        <f t="shared" si="17"/>
        <v>0</v>
      </c>
      <c r="Q160" s="10">
        <f t="shared" si="18"/>
        <v>0</v>
      </c>
      <c r="R160" s="10">
        <f t="shared" si="19"/>
        <v>0</v>
      </c>
      <c r="S160" s="10">
        <f t="shared" si="20"/>
        <v>0</v>
      </c>
      <c r="T160" s="10">
        <f t="shared" si="21"/>
        <v>0</v>
      </c>
      <c r="U160" s="10">
        <f t="shared" si="22"/>
        <v>0</v>
      </c>
      <c r="V160" s="10">
        <f t="shared" si="23"/>
        <v>0</v>
      </c>
      <c r="W160" s="10">
        <f t="shared" si="24"/>
        <v>0</v>
      </c>
      <c r="X160" s="66">
        <f t="shared" si="25"/>
        <v>0</v>
      </c>
      <c r="Y160" s="100" t="str">
        <f>IF(AND(D160="All_IPs",OR(N160=0,O160=0,R160+S160+T160=0,U160=0,V160=0,X160=0)),"Halt",IF(AND(D160="GRP_ALL_CNSP_SUBNETS",OR(N160=0,O160=0,R160+S160+T160=0,U160=0,V160=0,X160=0)),"Halt",IF(SUM(M160:X160)=0,"-",IF(AND(D160&lt;&gt;"All_IPs",D160&lt;&gt;"GRP_ALL_CNSP_SUBNETS",OR(N160=0,O160=0,P160=0,Q160=0,R160+S160+T160=0,U160=0,V160=0,X160=0,'Processed IP Rules'!ET129="BAD")),"Halt","Proceed"))))</f>
        <v>-</v>
      </c>
      <c r="Z160" s="145"/>
    </row>
    <row r="161" spans="1:26">
      <c r="A161" s="138">
        <v>120</v>
      </c>
      <c r="B161" s="70" t="str">
        <f>IF('IP Rules'!D130="","",'IP Rules'!D130)</f>
        <v/>
      </c>
      <c r="C161" s="73" t="str">
        <f>IF('IP Rules'!F130="","",'IP Rules'!F130)</f>
        <v/>
      </c>
      <c r="D161" s="77" t="str">
        <f>'Processed IP Rules'!AO130</f>
        <v/>
      </c>
      <c r="E161" s="78" t="str">
        <f>'Processed IP Rules'!AQ130</f>
        <v/>
      </c>
      <c r="F161" s="77" t="str">
        <f>'Processed IP Rules'!EA130</f>
        <v/>
      </c>
      <c r="G161" s="78" t="str">
        <f>'Processed IP Rules'!EC130</f>
        <v/>
      </c>
      <c r="H161" s="27" t="str">
        <f>'Processed IP Rules'!EE130</f>
        <v/>
      </c>
      <c r="I161" s="77" t="str">
        <f>'Processed IP Rules'!EI130</f>
        <v/>
      </c>
      <c r="J161" s="27" t="str">
        <f>'Processed IP Rules'!EK130</f>
        <v/>
      </c>
      <c r="K161" s="96" t="str">
        <f>'Processed IP Rules'!EM130</f>
        <v/>
      </c>
      <c r="L161" s="78" t="str">
        <f>'Processed IP Rules'!EU130</f>
        <v/>
      </c>
      <c r="M161" s="89">
        <f t="shared" si="14"/>
        <v>0</v>
      </c>
      <c r="N161" s="10">
        <f t="shared" si="15"/>
        <v>0</v>
      </c>
      <c r="O161" s="10">
        <f t="shared" si="16"/>
        <v>0</v>
      </c>
      <c r="P161" s="10">
        <f t="shared" si="17"/>
        <v>0</v>
      </c>
      <c r="Q161" s="10">
        <f t="shared" si="18"/>
        <v>0</v>
      </c>
      <c r="R161" s="10">
        <f t="shared" si="19"/>
        <v>0</v>
      </c>
      <c r="S161" s="10">
        <f t="shared" si="20"/>
        <v>0</v>
      </c>
      <c r="T161" s="10">
        <f t="shared" si="21"/>
        <v>0</v>
      </c>
      <c r="U161" s="10">
        <f t="shared" si="22"/>
        <v>0</v>
      </c>
      <c r="V161" s="10">
        <f t="shared" si="23"/>
        <v>0</v>
      </c>
      <c r="W161" s="10">
        <f t="shared" si="24"/>
        <v>0</v>
      </c>
      <c r="X161" s="66">
        <f t="shared" si="25"/>
        <v>0</v>
      </c>
      <c r="Y161" s="100" t="str">
        <f>IF(AND(D161="All_IPs",OR(N161=0,O161=0,R161+S161+T161=0,U161=0,V161=0,X161=0)),"Halt",IF(AND(D161="GRP_ALL_CNSP_SUBNETS",OR(N161=0,O161=0,R161+S161+T161=0,U161=0,V161=0,X161=0)),"Halt",IF(SUM(M161:X161)=0,"-",IF(AND(D161&lt;&gt;"All_IPs",D161&lt;&gt;"GRP_ALL_CNSP_SUBNETS",OR(N161=0,O161=0,P161=0,Q161=0,R161+S161+T161=0,U161=0,V161=0,X161=0,'Processed IP Rules'!ET130="BAD")),"Halt","Proceed"))))</f>
        <v>-</v>
      </c>
      <c r="Z161" s="145"/>
    </row>
    <row r="162" spans="1:26">
      <c r="A162" s="138">
        <v>121</v>
      </c>
      <c r="B162" s="70" t="str">
        <f>IF('IP Rules'!D131="","",'IP Rules'!D131)</f>
        <v/>
      </c>
      <c r="C162" s="73" t="str">
        <f>IF('IP Rules'!F131="","",'IP Rules'!F131)</f>
        <v/>
      </c>
      <c r="D162" s="77" t="str">
        <f>'Processed IP Rules'!AO131</f>
        <v/>
      </c>
      <c r="E162" s="78" t="str">
        <f>'Processed IP Rules'!AQ131</f>
        <v/>
      </c>
      <c r="F162" s="77" t="str">
        <f>'Processed IP Rules'!EA131</f>
        <v/>
      </c>
      <c r="G162" s="78" t="str">
        <f>'Processed IP Rules'!EC131</f>
        <v/>
      </c>
      <c r="H162" s="27" t="str">
        <f>'Processed IP Rules'!EE131</f>
        <v/>
      </c>
      <c r="I162" s="77" t="str">
        <f>'Processed IP Rules'!EI131</f>
        <v/>
      </c>
      <c r="J162" s="27" t="str">
        <f>'Processed IP Rules'!EK131</f>
        <v/>
      </c>
      <c r="K162" s="96" t="str">
        <f>'Processed IP Rules'!EM131</f>
        <v/>
      </c>
      <c r="L162" s="78" t="str">
        <f>'Processed IP Rules'!EU131</f>
        <v/>
      </c>
      <c r="M162" s="89">
        <f t="shared" si="14"/>
        <v>0</v>
      </c>
      <c r="N162" s="10">
        <f t="shared" si="15"/>
        <v>0</v>
      </c>
      <c r="O162" s="10">
        <f t="shared" si="16"/>
        <v>0</v>
      </c>
      <c r="P162" s="10">
        <f t="shared" si="17"/>
        <v>0</v>
      </c>
      <c r="Q162" s="10">
        <f t="shared" si="18"/>
        <v>0</v>
      </c>
      <c r="R162" s="10">
        <f t="shared" si="19"/>
        <v>0</v>
      </c>
      <c r="S162" s="10">
        <f t="shared" si="20"/>
        <v>0</v>
      </c>
      <c r="T162" s="10">
        <f t="shared" si="21"/>
        <v>0</v>
      </c>
      <c r="U162" s="10">
        <f t="shared" si="22"/>
        <v>0</v>
      </c>
      <c r="V162" s="10">
        <f t="shared" si="23"/>
        <v>0</v>
      </c>
      <c r="W162" s="10">
        <f t="shared" si="24"/>
        <v>0</v>
      </c>
      <c r="X162" s="66">
        <f t="shared" si="25"/>
        <v>0</v>
      </c>
      <c r="Y162" s="100" t="str">
        <f>IF(AND(D162="All_IPs",OR(N162=0,O162=0,R162+S162+T162=0,U162=0,V162=0,X162=0)),"Halt",IF(AND(D162="GRP_ALL_CNSP_SUBNETS",OR(N162=0,O162=0,R162+S162+T162=0,U162=0,V162=0,X162=0)),"Halt",IF(SUM(M162:X162)=0,"-",IF(AND(D162&lt;&gt;"All_IPs",D162&lt;&gt;"GRP_ALL_CNSP_SUBNETS",OR(N162=0,O162=0,P162=0,Q162=0,R162+S162+T162=0,U162=0,V162=0,X162=0,'Processed IP Rules'!ET131="BAD")),"Halt","Proceed"))))</f>
        <v>-</v>
      </c>
      <c r="Z162" s="145"/>
    </row>
    <row r="163" spans="1:26">
      <c r="A163" s="138">
        <v>122</v>
      </c>
      <c r="B163" s="70" t="str">
        <f>IF('IP Rules'!D132="","",'IP Rules'!D132)</f>
        <v/>
      </c>
      <c r="C163" s="73" t="str">
        <f>IF('IP Rules'!F132="","",'IP Rules'!F132)</f>
        <v/>
      </c>
      <c r="D163" s="77" t="str">
        <f>'Processed IP Rules'!AO132</f>
        <v/>
      </c>
      <c r="E163" s="78" t="str">
        <f>'Processed IP Rules'!AQ132</f>
        <v/>
      </c>
      <c r="F163" s="77" t="str">
        <f>'Processed IP Rules'!EA132</f>
        <v/>
      </c>
      <c r="G163" s="78" t="str">
        <f>'Processed IP Rules'!EC132</f>
        <v/>
      </c>
      <c r="H163" s="27" t="str">
        <f>'Processed IP Rules'!EE132</f>
        <v/>
      </c>
      <c r="I163" s="77" t="str">
        <f>'Processed IP Rules'!EI132</f>
        <v/>
      </c>
      <c r="J163" s="27" t="str">
        <f>'Processed IP Rules'!EK132</f>
        <v/>
      </c>
      <c r="K163" s="96" t="str">
        <f>'Processed IP Rules'!EM132</f>
        <v/>
      </c>
      <c r="L163" s="78" t="str">
        <f>'Processed IP Rules'!EU132</f>
        <v/>
      </c>
      <c r="M163" s="89">
        <f t="shared" si="14"/>
        <v>0</v>
      </c>
      <c r="N163" s="10">
        <f t="shared" si="15"/>
        <v>0</v>
      </c>
      <c r="O163" s="10">
        <f t="shared" si="16"/>
        <v>0</v>
      </c>
      <c r="P163" s="10">
        <f t="shared" si="17"/>
        <v>0</v>
      </c>
      <c r="Q163" s="10">
        <f t="shared" si="18"/>
        <v>0</v>
      </c>
      <c r="R163" s="10">
        <f t="shared" si="19"/>
        <v>0</v>
      </c>
      <c r="S163" s="10">
        <f t="shared" si="20"/>
        <v>0</v>
      </c>
      <c r="T163" s="10">
        <f t="shared" si="21"/>
        <v>0</v>
      </c>
      <c r="U163" s="10">
        <f t="shared" si="22"/>
        <v>0</v>
      </c>
      <c r="V163" s="10">
        <f t="shared" si="23"/>
        <v>0</v>
      </c>
      <c r="W163" s="10">
        <f t="shared" si="24"/>
        <v>0</v>
      </c>
      <c r="X163" s="66">
        <f t="shared" si="25"/>
        <v>0</v>
      </c>
      <c r="Y163" s="100" t="str">
        <f>IF(AND(D163="All_IPs",OR(N163=0,O163=0,R163+S163+T163=0,U163=0,V163=0,X163=0)),"Halt",IF(AND(D163="GRP_ALL_CNSP_SUBNETS",OR(N163=0,O163=0,R163+S163+T163=0,U163=0,V163=0,X163=0)),"Halt",IF(SUM(M163:X163)=0,"-",IF(AND(D163&lt;&gt;"All_IPs",D163&lt;&gt;"GRP_ALL_CNSP_SUBNETS",OR(N163=0,O163=0,P163=0,Q163=0,R163+S163+T163=0,U163=0,V163=0,X163=0,'Processed IP Rules'!ET132="BAD")),"Halt","Proceed"))))</f>
        <v>-</v>
      </c>
      <c r="Z163" s="145"/>
    </row>
    <row r="164" spans="1:26">
      <c r="A164" s="138">
        <v>123</v>
      </c>
      <c r="B164" s="70" t="str">
        <f>IF('IP Rules'!D133="","",'IP Rules'!D133)</f>
        <v/>
      </c>
      <c r="C164" s="73" t="str">
        <f>IF('IP Rules'!F133="","",'IP Rules'!F133)</f>
        <v/>
      </c>
      <c r="D164" s="77" t="str">
        <f>'Processed IP Rules'!AO133</f>
        <v/>
      </c>
      <c r="E164" s="78" t="str">
        <f>'Processed IP Rules'!AQ133</f>
        <v/>
      </c>
      <c r="F164" s="77" t="str">
        <f>'Processed IP Rules'!EA133</f>
        <v/>
      </c>
      <c r="G164" s="78" t="str">
        <f>'Processed IP Rules'!EC133</f>
        <v/>
      </c>
      <c r="H164" s="27" t="str">
        <f>'Processed IP Rules'!EE133</f>
        <v/>
      </c>
      <c r="I164" s="77" t="str">
        <f>'Processed IP Rules'!EI133</f>
        <v/>
      </c>
      <c r="J164" s="27" t="str">
        <f>'Processed IP Rules'!EK133</f>
        <v/>
      </c>
      <c r="K164" s="96" t="str">
        <f>'Processed IP Rules'!EM133</f>
        <v/>
      </c>
      <c r="L164" s="78" t="str">
        <f>'Processed IP Rules'!EU133</f>
        <v/>
      </c>
      <c r="M164" s="89">
        <f t="shared" si="14"/>
        <v>0</v>
      </c>
      <c r="N164" s="10">
        <f t="shared" si="15"/>
        <v>0</v>
      </c>
      <c r="O164" s="10">
        <f t="shared" si="16"/>
        <v>0</v>
      </c>
      <c r="P164" s="10">
        <f t="shared" si="17"/>
        <v>0</v>
      </c>
      <c r="Q164" s="10">
        <f t="shared" si="18"/>
        <v>0</v>
      </c>
      <c r="R164" s="10">
        <f t="shared" si="19"/>
        <v>0</v>
      </c>
      <c r="S164" s="10">
        <f t="shared" si="20"/>
        <v>0</v>
      </c>
      <c r="T164" s="10">
        <f t="shared" si="21"/>
        <v>0</v>
      </c>
      <c r="U164" s="10">
        <f t="shared" si="22"/>
        <v>0</v>
      </c>
      <c r="V164" s="10">
        <f t="shared" si="23"/>
        <v>0</v>
      </c>
      <c r="W164" s="10">
        <f t="shared" si="24"/>
        <v>0</v>
      </c>
      <c r="X164" s="66">
        <f t="shared" si="25"/>
        <v>0</v>
      </c>
      <c r="Y164" s="100" t="str">
        <f>IF(AND(D164="All_IPs",OR(N164=0,O164=0,R164+S164+T164=0,U164=0,V164=0,X164=0)),"Halt",IF(AND(D164="GRP_ALL_CNSP_SUBNETS",OR(N164=0,O164=0,R164+S164+T164=0,U164=0,V164=0,X164=0)),"Halt",IF(SUM(M164:X164)=0,"-",IF(AND(D164&lt;&gt;"All_IPs",D164&lt;&gt;"GRP_ALL_CNSP_SUBNETS",OR(N164=0,O164=0,P164=0,Q164=0,R164+S164+T164=0,U164=0,V164=0,X164=0,'Processed IP Rules'!ET133="BAD")),"Halt","Proceed"))))</f>
        <v>-</v>
      </c>
      <c r="Z164" s="145"/>
    </row>
    <row r="165" spans="1:26">
      <c r="A165" s="138">
        <v>124</v>
      </c>
      <c r="B165" s="70" t="str">
        <f>IF('IP Rules'!D134="","",'IP Rules'!D134)</f>
        <v/>
      </c>
      <c r="C165" s="73" t="str">
        <f>IF('IP Rules'!F134="","",'IP Rules'!F134)</f>
        <v/>
      </c>
      <c r="D165" s="77" t="str">
        <f>'Processed IP Rules'!AO134</f>
        <v/>
      </c>
      <c r="E165" s="78" t="str">
        <f>'Processed IP Rules'!AQ134</f>
        <v/>
      </c>
      <c r="F165" s="77" t="str">
        <f>'Processed IP Rules'!EA134</f>
        <v/>
      </c>
      <c r="G165" s="78" t="str">
        <f>'Processed IP Rules'!EC134</f>
        <v/>
      </c>
      <c r="H165" s="27" t="str">
        <f>'Processed IP Rules'!EE134</f>
        <v/>
      </c>
      <c r="I165" s="77" t="str">
        <f>'Processed IP Rules'!EI134</f>
        <v/>
      </c>
      <c r="J165" s="27" t="str">
        <f>'Processed IP Rules'!EK134</f>
        <v/>
      </c>
      <c r="K165" s="96" t="str">
        <f>'Processed IP Rules'!EM134</f>
        <v/>
      </c>
      <c r="L165" s="78" t="str">
        <f>'Processed IP Rules'!EU134</f>
        <v/>
      </c>
      <c r="M165" s="89">
        <f t="shared" si="14"/>
        <v>0</v>
      </c>
      <c r="N165" s="10">
        <f t="shared" si="15"/>
        <v>0</v>
      </c>
      <c r="O165" s="10">
        <f t="shared" si="16"/>
        <v>0</v>
      </c>
      <c r="P165" s="10">
        <f t="shared" si="17"/>
        <v>0</v>
      </c>
      <c r="Q165" s="10">
        <f t="shared" si="18"/>
        <v>0</v>
      </c>
      <c r="R165" s="10">
        <f t="shared" si="19"/>
        <v>0</v>
      </c>
      <c r="S165" s="10">
        <f t="shared" si="20"/>
        <v>0</v>
      </c>
      <c r="T165" s="10">
        <f t="shared" si="21"/>
        <v>0</v>
      </c>
      <c r="U165" s="10">
        <f t="shared" si="22"/>
        <v>0</v>
      </c>
      <c r="V165" s="10">
        <f t="shared" si="23"/>
        <v>0</v>
      </c>
      <c r="W165" s="10">
        <f t="shared" si="24"/>
        <v>0</v>
      </c>
      <c r="X165" s="66">
        <f t="shared" si="25"/>
        <v>0</v>
      </c>
      <c r="Y165" s="100" t="str">
        <f>IF(AND(D165="All_IPs",OR(N165=0,O165=0,R165+S165+T165=0,U165=0,V165=0,X165=0)),"Halt",IF(AND(D165="GRP_ALL_CNSP_SUBNETS",OR(N165=0,O165=0,R165+S165+T165=0,U165=0,V165=0,X165=0)),"Halt",IF(SUM(M165:X165)=0,"-",IF(AND(D165&lt;&gt;"All_IPs",D165&lt;&gt;"GRP_ALL_CNSP_SUBNETS",OR(N165=0,O165=0,P165=0,Q165=0,R165+S165+T165=0,U165=0,V165=0,X165=0,'Processed IP Rules'!ET134="BAD")),"Halt","Proceed"))))</f>
        <v>-</v>
      </c>
      <c r="Z165" s="145"/>
    </row>
    <row r="166" spans="1:26">
      <c r="A166" s="138">
        <v>125</v>
      </c>
      <c r="B166" s="70" t="str">
        <f>IF('IP Rules'!D135="","",'IP Rules'!D135)</f>
        <v/>
      </c>
      <c r="C166" s="73" t="str">
        <f>IF('IP Rules'!F135="","",'IP Rules'!F135)</f>
        <v/>
      </c>
      <c r="D166" s="77" t="str">
        <f>'Processed IP Rules'!AO135</f>
        <v/>
      </c>
      <c r="E166" s="78" t="str">
        <f>'Processed IP Rules'!AQ135</f>
        <v/>
      </c>
      <c r="F166" s="77" t="str">
        <f>'Processed IP Rules'!EA135</f>
        <v/>
      </c>
      <c r="G166" s="78" t="str">
        <f>'Processed IP Rules'!EC135</f>
        <v/>
      </c>
      <c r="H166" s="27" t="str">
        <f>'Processed IP Rules'!EE135</f>
        <v/>
      </c>
      <c r="I166" s="77" t="str">
        <f>'Processed IP Rules'!EI135</f>
        <v/>
      </c>
      <c r="J166" s="27" t="str">
        <f>'Processed IP Rules'!EK135</f>
        <v/>
      </c>
      <c r="K166" s="96" t="str">
        <f>'Processed IP Rules'!EM135</f>
        <v/>
      </c>
      <c r="L166" s="78" t="str">
        <f>'Processed IP Rules'!EU135</f>
        <v/>
      </c>
      <c r="M166" s="89">
        <f t="shared" si="14"/>
        <v>0</v>
      </c>
      <c r="N166" s="10">
        <f t="shared" si="15"/>
        <v>0</v>
      </c>
      <c r="O166" s="10">
        <f t="shared" si="16"/>
        <v>0</v>
      </c>
      <c r="P166" s="10">
        <f t="shared" si="17"/>
        <v>0</v>
      </c>
      <c r="Q166" s="10">
        <f t="shared" si="18"/>
        <v>0</v>
      </c>
      <c r="R166" s="10">
        <f t="shared" si="19"/>
        <v>0</v>
      </c>
      <c r="S166" s="10">
        <f t="shared" si="20"/>
        <v>0</v>
      </c>
      <c r="T166" s="10">
        <f t="shared" si="21"/>
        <v>0</v>
      </c>
      <c r="U166" s="10">
        <f t="shared" si="22"/>
        <v>0</v>
      </c>
      <c r="V166" s="10">
        <f t="shared" si="23"/>
        <v>0</v>
      </c>
      <c r="W166" s="10">
        <f t="shared" si="24"/>
        <v>0</v>
      </c>
      <c r="X166" s="66">
        <f t="shared" si="25"/>
        <v>0</v>
      </c>
      <c r="Y166" s="100" t="str">
        <f>IF(AND(D166="All_IPs",OR(N166=0,O166=0,R166+S166+T166=0,U166=0,V166=0,X166=0)),"Halt",IF(AND(D166="GRP_ALL_CNSP_SUBNETS",OR(N166=0,O166=0,R166+S166+T166=0,U166=0,V166=0,X166=0)),"Halt",IF(SUM(M166:X166)=0,"-",IF(AND(D166&lt;&gt;"All_IPs",D166&lt;&gt;"GRP_ALL_CNSP_SUBNETS",OR(N166=0,O166=0,P166=0,Q166=0,R166+S166+T166=0,U166=0,V166=0,X166=0,'Processed IP Rules'!ET135="BAD")),"Halt","Proceed"))))</f>
        <v>-</v>
      </c>
      <c r="Z166" s="145"/>
    </row>
    <row r="167" spans="1:26">
      <c r="A167" s="138">
        <v>126</v>
      </c>
      <c r="B167" s="70" t="str">
        <f>IF('IP Rules'!D136="","",'IP Rules'!D136)</f>
        <v/>
      </c>
      <c r="C167" s="73" t="str">
        <f>IF('IP Rules'!F136="","",'IP Rules'!F136)</f>
        <v/>
      </c>
      <c r="D167" s="77" t="str">
        <f>'Processed IP Rules'!AO136</f>
        <v/>
      </c>
      <c r="E167" s="78" t="str">
        <f>'Processed IP Rules'!AQ136</f>
        <v/>
      </c>
      <c r="F167" s="77" t="str">
        <f>'Processed IP Rules'!EA136</f>
        <v/>
      </c>
      <c r="G167" s="78" t="str">
        <f>'Processed IP Rules'!EC136</f>
        <v/>
      </c>
      <c r="H167" s="27" t="str">
        <f>'Processed IP Rules'!EE136</f>
        <v/>
      </c>
      <c r="I167" s="77" t="str">
        <f>'Processed IP Rules'!EI136</f>
        <v/>
      </c>
      <c r="J167" s="27" t="str">
        <f>'Processed IP Rules'!EK136</f>
        <v/>
      </c>
      <c r="K167" s="96" t="str">
        <f>'Processed IP Rules'!EM136</f>
        <v/>
      </c>
      <c r="L167" s="78" t="str">
        <f>'Processed IP Rules'!EU136</f>
        <v/>
      </c>
      <c r="M167" s="89">
        <f t="shared" si="14"/>
        <v>0</v>
      </c>
      <c r="N167" s="10">
        <f t="shared" si="15"/>
        <v>0</v>
      </c>
      <c r="O167" s="10">
        <f t="shared" si="16"/>
        <v>0</v>
      </c>
      <c r="P167" s="10">
        <f t="shared" si="17"/>
        <v>0</v>
      </c>
      <c r="Q167" s="10">
        <f t="shared" si="18"/>
        <v>0</v>
      </c>
      <c r="R167" s="10">
        <f t="shared" si="19"/>
        <v>0</v>
      </c>
      <c r="S167" s="10">
        <f t="shared" si="20"/>
        <v>0</v>
      </c>
      <c r="T167" s="10">
        <f t="shared" si="21"/>
        <v>0</v>
      </c>
      <c r="U167" s="10">
        <f t="shared" si="22"/>
        <v>0</v>
      </c>
      <c r="V167" s="10">
        <f t="shared" si="23"/>
        <v>0</v>
      </c>
      <c r="W167" s="10">
        <f t="shared" si="24"/>
        <v>0</v>
      </c>
      <c r="X167" s="66">
        <f t="shared" si="25"/>
        <v>0</v>
      </c>
      <c r="Y167" s="100" t="str">
        <f>IF(AND(D167="All_IPs",OR(N167=0,O167=0,R167+S167+T167=0,U167=0,V167=0,X167=0)),"Halt",IF(AND(D167="GRP_ALL_CNSP_SUBNETS",OR(N167=0,O167=0,R167+S167+T167=0,U167=0,V167=0,X167=0)),"Halt",IF(SUM(M167:X167)=0,"-",IF(AND(D167&lt;&gt;"All_IPs",D167&lt;&gt;"GRP_ALL_CNSP_SUBNETS",OR(N167=0,O167=0,P167=0,Q167=0,R167+S167+T167=0,U167=0,V167=0,X167=0,'Processed IP Rules'!ET136="BAD")),"Halt","Proceed"))))</f>
        <v>-</v>
      </c>
      <c r="Z167" s="145"/>
    </row>
    <row r="168" spans="1:26">
      <c r="A168" s="138">
        <v>127</v>
      </c>
      <c r="B168" s="70" t="str">
        <f>IF('IP Rules'!D137="","",'IP Rules'!D137)</f>
        <v/>
      </c>
      <c r="C168" s="73" t="str">
        <f>IF('IP Rules'!F137="","",'IP Rules'!F137)</f>
        <v/>
      </c>
      <c r="D168" s="77" t="str">
        <f>'Processed IP Rules'!AO137</f>
        <v/>
      </c>
      <c r="E168" s="78" t="str">
        <f>'Processed IP Rules'!AQ137</f>
        <v/>
      </c>
      <c r="F168" s="77" t="str">
        <f>'Processed IP Rules'!EA137</f>
        <v/>
      </c>
      <c r="G168" s="78" t="str">
        <f>'Processed IP Rules'!EC137</f>
        <v/>
      </c>
      <c r="H168" s="27" t="str">
        <f>'Processed IP Rules'!EE137</f>
        <v/>
      </c>
      <c r="I168" s="77" t="str">
        <f>'Processed IP Rules'!EI137</f>
        <v/>
      </c>
      <c r="J168" s="27" t="str">
        <f>'Processed IP Rules'!EK137</f>
        <v/>
      </c>
      <c r="K168" s="96" t="str">
        <f>'Processed IP Rules'!EM137</f>
        <v/>
      </c>
      <c r="L168" s="78" t="str">
        <f>'Processed IP Rules'!EU137</f>
        <v/>
      </c>
      <c r="M168" s="89">
        <f t="shared" si="14"/>
        <v>0</v>
      </c>
      <c r="N168" s="10">
        <f t="shared" si="15"/>
        <v>0</v>
      </c>
      <c r="O168" s="10">
        <f t="shared" si="16"/>
        <v>0</v>
      </c>
      <c r="P168" s="10">
        <f t="shared" si="17"/>
        <v>0</v>
      </c>
      <c r="Q168" s="10">
        <f t="shared" si="18"/>
        <v>0</v>
      </c>
      <c r="R168" s="10">
        <f t="shared" si="19"/>
        <v>0</v>
      </c>
      <c r="S168" s="10">
        <f t="shared" si="20"/>
        <v>0</v>
      </c>
      <c r="T168" s="10">
        <f t="shared" si="21"/>
        <v>0</v>
      </c>
      <c r="U168" s="10">
        <f t="shared" si="22"/>
        <v>0</v>
      </c>
      <c r="V168" s="10">
        <f t="shared" si="23"/>
        <v>0</v>
      </c>
      <c r="W168" s="10">
        <f t="shared" si="24"/>
        <v>0</v>
      </c>
      <c r="X168" s="66">
        <f t="shared" si="25"/>
        <v>0</v>
      </c>
      <c r="Y168" s="100" t="str">
        <f>IF(AND(D168="All_IPs",OR(N168=0,O168=0,R168+S168+T168=0,U168=0,V168=0,X168=0)),"Halt",IF(AND(D168="GRP_ALL_CNSP_SUBNETS",OR(N168=0,O168=0,R168+S168+T168=0,U168=0,V168=0,X168=0)),"Halt",IF(SUM(M168:X168)=0,"-",IF(AND(D168&lt;&gt;"All_IPs",D168&lt;&gt;"GRP_ALL_CNSP_SUBNETS",OR(N168=0,O168=0,P168=0,Q168=0,R168+S168+T168=0,U168=0,V168=0,X168=0,'Processed IP Rules'!ET137="BAD")),"Halt","Proceed"))))</f>
        <v>-</v>
      </c>
      <c r="Z168" s="145"/>
    </row>
    <row r="169" spans="1:26">
      <c r="A169" s="138">
        <v>128</v>
      </c>
      <c r="B169" s="70" t="str">
        <f>IF('IP Rules'!D138="","",'IP Rules'!D138)</f>
        <v/>
      </c>
      <c r="C169" s="73" t="str">
        <f>IF('IP Rules'!F138="","",'IP Rules'!F138)</f>
        <v/>
      </c>
      <c r="D169" s="77" t="str">
        <f>'Processed IP Rules'!AO138</f>
        <v/>
      </c>
      <c r="E169" s="78" t="str">
        <f>'Processed IP Rules'!AQ138</f>
        <v/>
      </c>
      <c r="F169" s="77" t="str">
        <f>'Processed IP Rules'!EA138</f>
        <v/>
      </c>
      <c r="G169" s="78" t="str">
        <f>'Processed IP Rules'!EC138</f>
        <v/>
      </c>
      <c r="H169" s="27" t="str">
        <f>'Processed IP Rules'!EE138</f>
        <v/>
      </c>
      <c r="I169" s="77" t="str">
        <f>'Processed IP Rules'!EI138</f>
        <v/>
      </c>
      <c r="J169" s="27" t="str">
        <f>'Processed IP Rules'!EK138</f>
        <v/>
      </c>
      <c r="K169" s="96" t="str">
        <f>'Processed IP Rules'!EM138</f>
        <v/>
      </c>
      <c r="L169" s="78" t="str">
        <f>'Processed IP Rules'!EU138</f>
        <v/>
      </c>
      <c r="M169" s="89">
        <f t="shared" si="14"/>
        <v>0</v>
      </c>
      <c r="N169" s="10">
        <f t="shared" si="15"/>
        <v>0</v>
      </c>
      <c r="O169" s="10">
        <f t="shared" si="16"/>
        <v>0</v>
      </c>
      <c r="P169" s="10">
        <f t="shared" si="17"/>
        <v>0</v>
      </c>
      <c r="Q169" s="10">
        <f t="shared" si="18"/>
        <v>0</v>
      </c>
      <c r="R169" s="10">
        <f t="shared" si="19"/>
        <v>0</v>
      </c>
      <c r="S169" s="10">
        <f t="shared" si="20"/>
        <v>0</v>
      </c>
      <c r="T169" s="10">
        <f t="shared" si="21"/>
        <v>0</v>
      </c>
      <c r="U169" s="10">
        <f t="shared" si="22"/>
        <v>0</v>
      </c>
      <c r="V169" s="10">
        <f t="shared" si="23"/>
        <v>0</v>
      </c>
      <c r="W169" s="10">
        <f t="shared" si="24"/>
        <v>0</v>
      </c>
      <c r="X169" s="66">
        <f t="shared" si="25"/>
        <v>0</v>
      </c>
      <c r="Y169" s="100" t="str">
        <f>IF(AND(D169="All_IPs",OR(N169=0,O169=0,R169+S169+T169=0,U169=0,V169=0,X169=0)),"Halt",IF(AND(D169="GRP_ALL_CNSP_SUBNETS",OR(N169=0,O169=0,R169+S169+T169=0,U169=0,V169=0,X169=0)),"Halt",IF(SUM(M169:X169)=0,"-",IF(AND(D169&lt;&gt;"All_IPs",D169&lt;&gt;"GRP_ALL_CNSP_SUBNETS",OR(N169=0,O169=0,P169=0,Q169=0,R169+S169+T169=0,U169=0,V169=0,X169=0,'Processed IP Rules'!ET138="BAD")),"Halt","Proceed"))))</f>
        <v>-</v>
      </c>
      <c r="Z169" s="145"/>
    </row>
    <row r="170" spans="1:26">
      <c r="A170" s="138">
        <v>129</v>
      </c>
      <c r="B170" s="70" t="str">
        <f>IF('IP Rules'!D139="","",'IP Rules'!D139)</f>
        <v/>
      </c>
      <c r="C170" s="73" t="str">
        <f>IF('IP Rules'!F139="","",'IP Rules'!F139)</f>
        <v/>
      </c>
      <c r="D170" s="77" t="str">
        <f>'Processed IP Rules'!AO139</f>
        <v/>
      </c>
      <c r="E170" s="78" t="str">
        <f>'Processed IP Rules'!AQ139</f>
        <v/>
      </c>
      <c r="F170" s="77" t="str">
        <f>'Processed IP Rules'!EA139</f>
        <v/>
      </c>
      <c r="G170" s="78" t="str">
        <f>'Processed IP Rules'!EC139</f>
        <v/>
      </c>
      <c r="H170" s="27" t="str">
        <f>'Processed IP Rules'!EE139</f>
        <v/>
      </c>
      <c r="I170" s="77" t="str">
        <f>'Processed IP Rules'!EI139</f>
        <v/>
      </c>
      <c r="J170" s="27" t="str">
        <f>'Processed IP Rules'!EK139</f>
        <v/>
      </c>
      <c r="K170" s="96" t="str">
        <f>'Processed IP Rules'!EM139</f>
        <v/>
      </c>
      <c r="L170" s="78" t="str">
        <f>'Processed IP Rules'!EU139</f>
        <v/>
      </c>
      <c r="M170" s="89">
        <f t="shared" ref="M170:M233" si="26">LEN(TRIM(B170&amp;D170&amp;E170&amp;F170&amp;G170&amp;I170&amp;J170&amp;L170))</f>
        <v>0</v>
      </c>
      <c r="N170" s="10">
        <f t="shared" si="15"/>
        <v>0</v>
      </c>
      <c r="O170" s="10">
        <f t="shared" si="16"/>
        <v>0</v>
      </c>
      <c r="P170" s="10">
        <f t="shared" si="17"/>
        <v>0</v>
      </c>
      <c r="Q170" s="10">
        <f t="shared" si="18"/>
        <v>0</v>
      </c>
      <c r="R170" s="10">
        <f t="shared" si="19"/>
        <v>0</v>
      </c>
      <c r="S170" s="10">
        <f t="shared" si="20"/>
        <v>0</v>
      </c>
      <c r="T170" s="10">
        <f t="shared" si="21"/>
        <v>0</v>
      </c>
      <c r="U170" s="10">
        <f t="shared" si="22"/>
        <v>0</v>
      </c>
      <c r="V170" s="10">
        <f t="shared" si="23"/>
        <v>0</v>
      </c>
      <c r="W170" s="10">
        <f t="shared" si="24"/>
        <v>0</v>
      </c>
      <c r="X170" s="66">
        <f t="shared" si="25"/>
        <v>0</v>
      </c>
      <c r="Y170" s="100" t="str">
        <f>IF(AND(D170="All_IPs",OR(N170=0,O170=0,R170+S170+T170=0,U170=0,V170=0,X170=0)),"Halt",IF(AND(D170="GRP_ALL_CNSP_SUBNETS",OR(N170=0,O170=0,R170+S170+T170=0,U170=0,V170=0,X170=0)),"Halt",IF(SUM(M170:X170)=0,"-",IF(AND(D170&lt;&gt;"All_IPs",D170&lt;&gt;"GRP_ALL_CNSP_SUBNETS",OR(N170=0,O170=0,P170=0,Q170=0,R170+S170+T170=0,U170=0,V170=0,X170=0,'Processed IP Rules'!ET139="BAD")),"Halt","Proceed"))))</f>
        <v>-</v>
      </c>
      <c r="Z170" s="145"/>
    </row>
    <row r="171" spans="1:26">
      <c r="A171" s="138">
        <v>130</v>
      </c>
      <c r="B171" s="70" t="str">
        <f>IF('IP Rules'!D140="","",'IP Rules'!D140)</f>
        <v/>
      </c>
      <c r="C171" s="73" t="str">
        <f>IF('IP Rules'!F140="","",'IP Rules'!F140)</f>
        <v/>
      </c>
      <c r="D171" s="77" t="str">
        <f>'Processed IP Rules'!AO140</f>
        <v/>
      </c>
      <c r="E171" s="78" t="str">
        <f>'Processed IP Rules'!AQ140</f>
        <v/>
      </c>
      <c r="F171" s="77" t="str">
        <f>'Processed IP Rules'!EA140</f>
        <v/>
      </c>
      <c r="G171" s="78" t="str">
        <f>'Processed IP Rules'!EC140</f>
        <v/>
      </c>
      <c r="H171" s="27" t="str">
        <f>'Processed IP Rules'!EE140</f>
        <v/>
      </c>
      <c r="I171" s="77" t="str">
        <f>'Processed IP Rules'!EI140</f>
        <v/>
      </c>
      <c r="J171" s="27" t="str">
        <f>'Processed IP Rules'!EK140</f>
        <v/>
      </c>
      <c r="K171" s="96" t="str">
        <f>'Processed IP Rules'!EM140</f>
        <v/>
      </c>
      <c r="L171" s="78" t="str">
        <f>'Processed IP Rules'!EU140</f>
        <v/>
      </c>
      <c r="M171" s="89">
        <f t="shared" si="26"/>
        <v>0</v>
      </c>
      <c r="N171" s="10">
        <f t="shared" ref="N171:N234" si="27">LEN(TRIM(B171))</f>
        <v>0</v>
      </c>
      <c r="O171" s="10">
        <f t="shared" ref="O171:O234" si="28">LEN(TRIM(C171))</f>
        <v>0</v>
      </c>
      <c r="P171" s="10">
        <f t="shared" ref="P171:P234" si="29">LEN(TRIM(D171))</f>
        <v>0</v>
      </c>
      <c r="Q171" s="10">
        <f t="shared" ref="Q171:Q234" si="30">LEN(TRIM(E171))</f>
        <v>0</v>
      </c>
      <c r="R171" s="10">
        <f t="shared" ref="R171:R234" si="31">LEN(TRIM(F171))</f>
        <v>0</v>
      </c>
      <c r="S171" s="10">
        <f t="shared" ref="S171:S234" si="32">LEN(TRIM(G171))</f>
        <v>0</v>
      </c>
      <c r="T171" s="10">
        <f t="shared" ref="T171:T234" si="33">LEN(TRIM(H171))</f>
        <v>0</v>
      </c>
      <c r="U171" s="10">
        <f t="shared" ref="U171:U234" si="34">LEN(TRIM(I171))</f>
        <v>0</v>
      </c>
      <c r="V171" s="10">
        <f t="shared" ref="V171:V234" si="35">LEN(TRIM(J171))</f>
        <v>0</v>
      </c>
      <c r="W171" s="10">
        <f t="shared" ref="W171:W234" si="36">LEN(TRIM(K171))</f>
        <v>0</v>
      </c>
      <c r="X171" s="66">
        <f t="shared" ref="X171:X234" si="37">LEN(TRIM(L171))</f>
        <v>0</v>
      </c>
      <c r="Y171" s="100" t="str">
        <f>IF(AND(D171="All_IPs",OR(N171=0,O171=0,R171+S171+T171=0,U171=0,V171=0,X171=0)),"Halt",IF(AND(D171="GRP_ALL_CNSP_SUBNETS",OR(N171=0,O171=0,R171+S171+T171=0,U171=0,V171=0,X171=0)),"Halt",IF(SUM(M171:X171)=0,"-",IF(AND(D171&lt;&gt;"All_IPs",D171&lt;&gt;"GRP_ALL_CNSP_SUBNETS",OR(N171=0,O171=0,P171=0,Q171=0,R171+S171+T171=0,U171=0,V171=0,X171=0,'Processed IP Rules'!ET140="BAD")),"Halt","Proceed"))))</f>
        <v>-</v>
      </c>
      <c r="Z171" s="145"/>
    </row>
    <row r="172" spans="1:26">
      <c r="A172" s="138">
        <v>131</v>
      </c>
      <c r="B172" s="70" t="str">
        <f>IF('IP Rules'!D141="","",'IP Rules'!D141)</f>
        <v/>
      </c>
      <c r="C172" s="73" t="str">
        <f>IF('IP Rules'!F141="","",'IP Rules'!F141)</f>
        <v/>
      </c>
      <c r="D172" s="77" t="str">
        <f>'Processed IP Rules'!AO141</f>
        <v/>
      </c>
      <c r="E172" s="78" t="str">
        <f>'Processed IP Rules'!AQ141</f>
        <v/>
      </c>
      <c r="F172" s="77" t="str">
        <f>'Processed IP Rules'!EA141</f>
        <v/>
      </c>
      <c r="G172" s="78" t="str">
        <f>'Processed IP Rules'!EC141</f>
        <v/>
      </c>
      <c r="H172" s="27" t="str">
        <f>'Processed IP Rules'!EE141</f>
        <v/>
      </c>
      <c r="I172" s="77" t="str">
        <f>'Processed IP Rules'!EI141</f>
        <v/>
      </c>
      <c r="J172" s="27" t="str">
        <f>'Processed IP Rules'!EK141</f>
        <v/>
      </c>
      <c r="K172" s="96" t="str">
        <f>'Processed IP Rules'!EM141</f>
        <v/>
      </c>
      <c r="L172" s="78" t="str">
        <f>'Processed IP Rules'!EU141</f>
        <v/>
      </c>
      <c r="M172" s="89">
        <f t="shared" si="26"/>
        <v>0</v>
      </c>
      <c r="N172" s="10">
        <f t="shared" si="27"/>
        <v>0</v>
      </c>
      <c r="O172" s="10">
        <f t="shared" si="28"/>
        <v>0</v>
      </c>
      <c r="P172" s="10">
        <f t="shared" si="29"/>
        <v>0</v>
      </c>
      <c r="Q172" s="10">
        <f t="shared" si="30"/>
        <v>0</v>
      </c>
      <c r="R172" s="10">
        <f t="shared" si="31"/>
        <v>0</v>
      </c>
      <c r="S172" s="10">
        <f t="shared" si="32"/>
        <v>0</v>
      </c>
      <c r="T172" s="10">
        <f t="shared" si="33"/>
        <v>0</v>
      </c>
      <c r="U172" s="10">
        <f t="shared" si="34"/>
        <v>0</v>
      </c>
      <c r="V172" s="10">
        <f t="shared" si="35"/>
        <v>0</v>
      </c>
      <c r="W172" s="10">
        <f t="shared" si="36"/>
        <v>0</v>
      </c>
      <c r="X172" s="66">
        <f t="shared" si="37"/>
        <v>0</v>
      </c>
      <c r="Y172" s="100" t="str">
        <f>IF(AND(D172="All_IPs",OR(N172=0,O172=0,R172+S172+T172=0,U172=0,V172=0,X172=0)),"Halt",IF(AND(D172="GRP_ALL_CNSP_SUBNETS",OR(N172=0,O172=0,R172+S172+T172=0,U172=0,V172=0,X172=0)),"Halt",IF(SUM(M172:X172)=0,"-",IF(AND(D172&lt;&gt;"All_IPs",D172&lt;&gt;"GRP_ALL_CNSP_SUBNETS",OR(N172=0,O172=0,P172=0,Q172=0,R172+S172+T172=0,U172=0,V172=0,X172=0,'Processed IP Rules'!ET141="BAD")),"Halt","Proceed"))))</f>
        <v>-</v>
      </c>
      <c r="Z172" s="145"/>
    </row>
    <row r="173" spans="1:26">
      <c r="A173" s="138">
        <v>132</v>
      </c>
      <c r="B173" s="70" t="str">
        <f>IF('IP Rules'!D142="","",'IP Rules'!D142)</f>
        <v/>
      </c>
      <c r="C173" s="73" t="str">
        <f>IF('IP Rules'!F142="","",'IP Rules'!F142)</f>
        <v/>
      </c>
      <c r="D173" s="77" t="str">
        <f>'Processed IP Rules'!AO142</f>
        <v/>
      </c>
      <c r="E173" s="78" t="str">
        <f>'Processed IP Rules'!AQ142</f>
        <v/>
      </c>
      <c r="F173" s="77" t="str">
        <f>'Processed IP Rules'!EA142</f>
        <v/>
      </c>
      <c r="G173" s="78" t="str">
        <f>'Processed IP Rules'!EC142</f>
        <v/>
      </c>
      <c r="H173" s="27" t="str">
        <f>'Processed IP Rules'!EE142</f>
        <v/>
      </c>
      <c r="I173" s="77" t="str">
        <f>'Processed IP Rules'!EI142</f>
        <v/>
      </c>
      <c r="J173" s="27" t="str">
        <f>'Processed IP Rules'!EK142</f>
        <v/>
      </c>
      <c r="K173" s="96" t="str">
        <f>'Processed IP Rules'!EM142</f>
        <v/>
      </c>
      <c r="L173" s="78" t="str">
        <f>'Processed IP Rules'!EU142</f>
        <v/>
      </c>
      <c r="M173" s="89">
        <f t="shared" si="26"/>
        <v>0</v>
      </c>
      <c r="N173" s="10">
        <f t="shared" si="27"/>
        <v>0</v>
      </c>
      <c r="O173" s="10">
        <f t="shared" si="28"/>
        <v>0</v>
      </c>
      <c r="P173" s="10">
        <f t="shared" si="29"/>
        <v>0</v>
      </c>
      <c r="Q173" s="10">
        <f t="shared" si="30"/>
        <v>0</v>
      </c>
      <c r="R173" s="10">
        <f t="shared" si="31"/>
        <v>0</v>
      </c>
      <c r="S173" s="10">
        <f t="shared" si="32"/>
        <v>0</v>
      </c>
      <c r="T173" s="10">
        <f t="shared" si="33"/>
        <v>0</v>
      </c>
      <c r="U173" s="10">
        <f t="shared" si="34"/>
        <v>0</v>
      </c>
      <c r="V173" s="10">
        <f t="shared" si="35"/>
        <v>0</v>
      </c>
      <c r="W173" s="10">
        <f t="shared" si="36"/>
        <v>0</v>
      </c>
      <c r="X173" s="66">
        <f t="shared" si="37"/>
        <v>0</v>
      </c>
      <c r="Y173" s="100" t="str">
        <f>IF(AND(D173="All_IPs",OR(N173=0,O173=0,R173+S173+T173=0,U173=0,V173=0,X173=0)),"Halt",IF(AND(D173="GRP_ALL_CNSP_SUBNETS",OR(N173=0,O173=0,R173+S173+T173=0,U173=0,V173=0,X173=0)),"Halt",IF(SUM(M173:X173)=0,"-",IF(AND(D173&lt;&gt;"All_IPs",D173&lt;&gt;"GRP_ALL_CNSP_SUBNETS",OR(N173=0,O173=0,P173=0,Q173=0,R173+S173+T173=0,U173=0,V173=0,X173=0,'Processed IP Rules'!ET142="BAD")),"Halt","Proceed"))))</f>
        <v>-</v>
      </c>
      <c r="Z173" s="145"/>
    </row>
    <row r="174" spans="1:26">
      <c r="A174" s="138">
        <v>133</v>
      </c>
      <c r="B174" s="70" t="str">
        <f>IF('IP Rules'!D143="","",'IP Rules'!D143)</f>
        <v/>
      </c>
      <c r="C174" s="73" t="str">
        <f>IF('IP Rules'!F143="","",'IP Rules'!F143)</f>
        <v/>
      </c>
      <c r="D174" s="77" t="str">
        <f>'Processed IP Rules'!AO143</f>
        <v/>
      </c>
      <c r="E174" s="78" t="str">
        <f>'Processed IP Rules'!AQ143</f>
        <v/>
      </c>
      <c r="F174" s="77" t="str">
        <f>'Processed IP Rules'!EA143</f>
        <v/>
      </c>
      <c r="G174" s="78" t="str">
        <f>'Processed IP Rules'!EC143</f>
        <v/>
      </c>
      <c r="H174" s="27" t="str">
        <f>'Processed IP Rules'!EE143</f>
        <v/>
      </c>
      <c r="I174" s="77" t="str">
        <f>'Processed IP Rules'!EI143</f>
        <v/>
      </c>
      <c r="J174" s="27" t="str">
        <f>'Processed IP Rules'!EK143</f>
        <v/>
      </c>
      <c r="K174" s="96" t="str">
        <f>'Processed IP Rules'!EM143</f>
        <v/>
      </c>
      <c r="L174" s="78" t="str">
        <f>'Processed IP Rules'!EU143</f>
        <v/>
      </c>
      <c r="M174" s="89">
        <f t="shared" si="26"/>
        <v>0</v>
      </c>
      <c r="N174" s="10">
        <f t="shared" si="27"/>
        <v>0</v>
      </c>
      <c r="O174" s="10">
        <f t="shared" si="28"/>
        <v>0</v>
      </c>
      <c r="P174" s="10">
        <f t="shared" si="29"/>
        <v>0</v>
      </c>
      <c r="Q174" s="10">
        <f t="shared" si="30"/>
        <v>0</v>
      </c>
      <c r="R174" s="10">
        <f t="shared" si="31"/>
        <v>0</v>
      </c>
      <c r="S174" s="10">
        <f t="shared" si="32"/>
        <v>0</v>
      </c>
      <c r="T174" s="10">
        <f t="shared" si="33"/>
        <v>0</v>
      </c>
      <c r="U174" s="10">
        <f t="shared" si="34"/>
        <v>0</v>
      </c>
      <c r="V174" s="10">
        <f t="shared" si="35"/>
        <v>0</v>
      </c>
      <c r="W174" s="10">
        <f t="shared" si="36"/>
        <v>0</v>
      </c>
      <c r="X174" s="66">
        <f t="shared" si="37"/>
        <v>0</v>
      </c>
      <c r="Y174" s="100" t="str">
        <f>IF(AND(D174="All_IPs",OR(N174=0,O174=0,R174+S174+T174=0,U174=0,V174=0,X174=0)),"Halt",IF(AND(D174="GRP_ALL_CNSP_SUBNETS",OR(N174=0,O174=0,R174+S174+T174=0,U174=0,V174=0,X174=0)),"Halt",IF(SUM(M174:X174)=0,"-",IF(AND(D174&lt;&gt;"All_IPs",D174&lt;&gt;"GRP_ALL_CNSP_SUBNETS",OR(N174=0,O174=0,P174=0,Q174=0,R174+S174+T174=0,U174=0,V174=0,X174=0,'Processed IP Rules'!ET143="BAD")),"Halt","Proceed"))))</f>
        <v>-</v>
      </c>
      <c r="Z174" s="145"/>
    </row>
    <row r="175" spans="1:26">
      <c r="A175" s="138">
        <v>134</v>
      </c>
      <c r="B175" s="70" t="str">
        <f>IF('IP Rules'!D144="","",'IP Rules'!D144)</f>
        <v/>
      </c>
      <c r="C175" s="73" t="str">
        <f>IF('IP Rules'!F144="","",'IP Rules'!F144)</f>
        <v/>
      </c>
      <c r="D175" s="77" t="str">
        <f>'Processed IP Rules'!AO144</f>
        <v/>
      </c>
      <c r="E175" s="78" t="str">
        <f>'Processed IP Rules'!AQ144</f>
        <v/>
      </c>
      <c r="F175" s="77" t="str">
        <f>'Processed IP Rules'!EA144</f>
        <v/>
      </c>
      <c r="G175" s="78" t="str">
        <f>'Processed IP Rules'!EC144</f>
        <v/>
      </c>
      <c r="H175" s="27" t="str">
        <f>'Processed IP Rules'!EE144</f>
        <v/>
      </c>
      <c r="I175" s="77" t="str">
        <f>'Processed IP Rules'!EI144</f>
        <v/>
      </c>
      <c r="J175" s="27" t="str">
        <f>'Processed IP Rules'!EK144</f>
        <v/>
      </c>
      <c r="K175" s="96" t="str">
        <f>'Processed IP Rules'!EM144</f>
        <v/>
      </c>
      <c r="L175" s="78" t="str">
        <f>'Processed IP Rules'!EU144</f>
        <v/>
      </c>
      <c r="M175" s="89">
        <f t="shared" si="26"/>
        <v>0</v>
      </c>
      <c r="N175" s="10">
        <f t="shared" si="27"/>
        <v>0</v>
      </c>
      <c r="O175" s="10">
        <f t="shared" si="28"/>
        <v>0</v>
      </c>
      <c r="P175" s="10">
        <f t="shared" si="29"/>
        <v>0</v>
      </c>
      <c r="Q175" s="10">
        <f t="shared" si="30"/>
        <v>0</v>
      </c>
      <c r="R175" s="10">
        <f t="shared" si="31"/>
        <v>0</v>
      </c>
      <c r="S175" s="10">
        <f t="shared" si="32"/>
        <v>0</v>
      </c>
      <c r="T175" s="10">
        <f t="shared" si="33"/>
        <v>0</v>
      </c>
      <c r="U175" s="10">
        <f t="shared" si="34"/>
        <v>0</v>
      </c>
      <c r="V175" s="10">
        <f t="shared" si="35"/>
        <v>0</v>
      </c>
      <c r="W175" s="10">
        <f t="shared" si="36"/>
        <v>0</v>
      </c>
      <c r="X175" s="66">
        <f t="shared" si="37"/>
        <v>0</v>
      </c>
      <c r="Y175" s="100" t="str">
        <f>IF(AND(D175="All_IPs",OR(N175=0,O175=0,R175+S175+T175=0,U175=0,V175=0,X175=0)),"Halt",IF(AND(D175="GRP_ALL_CNSP_SUBNETS",OR(N175=0,O175=0,R175+S175+T175=0,U175=0,V175=0,X175=0)),"Halt",IF(SUM(M175:X175)=0,"-",IF(AND(D175&lt;&gt;"All_IPs",D175&lt;&gt;"GRP_ALL_CNSP_SUBNETS",OR(N175=0,O175=0,P175=0,Q175=0,R175+S175+T175=0,U175=0,V175=0,X175=0,'Processed IP Rules'!ET144="BAD")),"Halt","Proceed"))))</f>
        <v>-</v>
      </c>
      <c r="Z175" s="145"/>
    </row>
    <row r="176" spans="1:26">
      <c r="A176" s="138">
        <v>135</v>
      </c>
      <c r="B176" s="70" t="str">
        <f>IF('IP Rules'!D145="","",'IP Rules'!D145)</f>
        <v/>
      </c>
      <c r="C176" s="73" t="str">
        <f>IF('IP Rules'!F145="","",'IP Rules'!F145)</f>
        <v/>
      </c>
      <c r="D176" s="77" t="str">
        <f>'Processed IP Rules'!AO145</f>
        <v/>
      </c>
      <c r="E176" s="78" t="str">
        <f>'Processed IP Rules'!AQ145</f>
        <v/>
      </c>
      <c r="F176" s="77" t="str">
        <f>'Processed IP Rules'!EA145</f>
        <v/>
      </c>
      <c r="G176" s="78" t="str">
        <f>'Processed IP Rules'!EC145</f>
        <v/>
      </c>
      <c r="H176" s="27" t="str">
        <f>'Processed IP Rules'!EE145</f>
        <v/>
      </c>
      <c r="I176" s="77" t="str">
        <f>'Processed IP Rules'!EI145</f>
        <v/>
      </c>
      <c r="J176" s="27" t="str">
        <f>'Processed IP Rules'!EK145</f>
        <v/>
      </c>
      <c r="K176" s="96" t="str">
        <f>'Processed IP Rules'!EM145</f>
        <v/>
      </c>
      <c r="L176" s="78" t="str">
        <f>'Processed IP Rules'!EU145</f>
        <v/>
      </c>
      <c r="M176" s="89">
        <f t="shared" si="26"/>
        <v>0</v>
      </c>
      <c r="N176" s="10">
        <f t="shared" si="27"/>
        <v>0</v>
      </c>
      <c r="O176" s="10">
        <f t="shared" si="28"/>
        <v>0</v>
      </c>
      <c r="P176" s="10">
        <f t="shared" si="29"/>
        <v>0</v>
      </c>
      <c r="Q176" s="10">
        <f t="shared" si="30"/>
        <v>0</v>
      </c>
      <c r="R176" s="10">
        <f t="shared" si="31"/>
        <v>0</v>
      </c>
      <c r="S176" s="10">
        <f t="shared" si="32"/>
        <v>0</v>
      </c>
      <c r="T176" s="10">
        <f t="shared" si="33"/>
        <v>0</v>
      </c>
      <c r="U176" s="10">
        <f t="shared" si="34"/>
        <v>0</v>
      </c>
      <c r="V176" s="10">
        <f t="shared" si="35"/>
        <v>0</v>
      </c>
      <c r="W176" s="10">
        <f t="shared" si="36"/>
        <v>0</v>
      </c>
      <c r="X176" s="66">
        <f t="shared" si="37"/>
        <v>0</v>
      </c>
      <c r="Y176" s="100" t="str">
        <f>IF(AND(D176="All_IPs",OR(N176=0,O176=0,R176+S176+T176=0,U176=0,V176=0,X176=0)),"Halt",IF(AND(D176="GRP_ALL_CNSP_SUBNETS",OR(N176=0,O176=0,R176+S176+T176=0,U176=0,V176=0,X176=0)),"Halt",IF(SUM(M176:X176)=0,"-",IF(AND(D176&lt;&gt;"All_IPs",D176&lt;&gt;"GRP_ALL_CNSP_SUBNETS",OR(N176=0,O176=0,P176=0,Q176=0,R176+S176+T176=0,U176=0,V176=0,X176=0,'Processed IP Rules'!ET145="BAD")),"Halt","Proceed"))))</f>
        <v>-</v>
      </c>
      <c r="Z176" s="145"/>
    </row>
    <row r="177" spans="1:26">
      <c r="A177" s="138">
        <v>136</v>
      </c>
      <c r="B177" s="70" t="str">
        <f>IF('IP Rules'!D146="","",'IP Rules'!D146)</f>
        <v/>
      </c>
      <c r="C177" s="73" t="str">
        <f>IF('IP Rules'!F146="","",'IP Rules'!F146)</f>
        <v/>
      </c>
      <c r="D177" s="77" t="str">
        <f>'Processed IP Rules'!AO146</f>
        <v/>
      </c>
      <c r="E177" s="78" t="str">
        <f>'Processed IP Rules'!AQ146</f>
        <v/>
      </c>
      <c r="F177" s="77" t="str">
        <f>'Processed IP Rules'!EA146</f>
        <v/>
      </c>
      <c r="G177" s="78" t="str">
        <f>'Processed IP Rules'!EC146</f>
        <v/>
      </c>
      <c r="H177" s="27" t="str">
        <f>'Processed IP Rules'!EE146</f>
        <v/>
      </c>
      <c r="I177" s="77" t="str">
        <f>'Processed IP Rules'!EI146</f>
        <v/>
      </c>
      <c r="J177" s="27" t="str">
        <f>'Processed IP Rules'!EK146</f>
        <v/>
      </c>
      <c r="K177" s="96" t="str">
        <f>'Processed IP Rules'!EM146</f>
        <v/>
      </c>
      <c r="L177" s="78" t="str">
        <f>'Processed IP Rules'!EU146</f>
        <v/>
      </c>
      <c r="M177" s="89">
        <f t="shared" si="26"/>
        <v>0</v>
      </c>
      <c r="N177" s="10">
        <f t="shared" si="27"/>
        <v>0</v>
      </c>
      <c r="O177" s="10">
        <f t="shared" si="28"/>
        <v>0</v>
      </c>
      <c r="P177" s="10">
        <f t="shared" si="29"/>
        <v>0</v>
      </c>
      <c r="Q177" s="10">
        <f t="shared" si="30"/>
        <v>0</v>
      </c>
      <c r="R177" s="10">
        <f t="shared" si="31"/>
        <v>0</v>
      </c>
      <c r="S177" s="10">
        <f t="shared" si="32"/>
        <v>0</v>
      </c>
      <c r="T177" s="10">
        <f t="shared" si="33"/>
        <v>0</v>
      </c>
      <c r="U177" s="10">
        <f t="shared" si="34"/>
        <v>0</v>
      </c>
      <c r="V177" s="10">
        <f t="shared" si="35"/>
        <v>0</v>
      </c>
      <c r="W177" s="10">
        <f t="shared" si="36"/>
        <v>0</v>
      </c>
      <c r="X177" s="66">
        <f t="shared" si="37"/>
        <v>0</v>
      </c>
      <c r="Y177" s="100" t="str">
        <f>IF(AND(D177="All_IPs",OR(N177=0,O177=0,R177+S177+T177=0,U177=0,V177=0,X177=0)),"Halt",IF(AND(D177="GRP_ALL_CNSP_SUBNETS",OR(N177=0,O177=0,R177+S177+T177=0,U177=0,V177=0,X177=0)),"Halt",IF(SUM(M177:X177)=0,"-",IF(AND(D177&lt;&gt;"All_IPs",D177&lt;&gt;"GRP_ALL_CNSP_SUBNETS",OR(N177=0,O177=0,P177=0,Q177=0,R177+S177+T177=0,U177=0,V177=0,X177=0,'Processed IP Rules'!ET146="BAD")),"Halt","Proceed"))))</f>
        <v>-</v>
      </c>
      <c r="Z177" s="145"/>
    </row>
    <row r="178" spans="1:26">
      <c r="A178" s="138">
        <v>137</v>
      </c>
      <c r="B178" s="70" t="str">
        <f>IF('IP Rules'!D147="","",'IP Rules'!D147)</f>
        <v/>
      </c>
      <c r="C178" s="73" t="str">
        <f>IF('IP Rules'!F147="","",'IP Rules'!F147)</f>
        <v/>
      </c>
      <c r="D178" s="77" t="str">
        <f>'Processed IP Rules'!AO147</f>
        <v/>
      </c>
      <c r="E178" s="78" t="str">
        <f>'Processed IP Rules'!AQ147</f>
        <v/>
      </c>
      <c r="F178" s="77" t="str">
        <f>'Processed IP Rules'!EA147</f>
        <v/>
      </c>
      <c r="G178" s="78" t="str">
        <f>'Processed IP Rules'!EC147</f>
        <v/>
      </c>
      <c r="H178" s="27" t="str">
        <f>'Processed IP Rules'!EE147</f>
        <v/>
      </c>
      <c r="I178" s="77" t="str">
        <f>'Processed IP Rules'!EI147</f>
        <v/>
      </c>
      <c r="J178" s="27" t="str">
        <f>'Processed IP Rules'!EK147</f>
        <v/>
      </c>
      <c r="K178" s="96" t="str">
        <f>'Processed IP Rules'!EM147</f>
        <v/>
      </c>
      <c r="L178" s="78" t="str">
        <f>'Processed IP Rules'!EU147</f>
        <v/>
      </c>
      <c r="M178" s="89">
        <f t="shared" si="26"/>
        <v>0</v>
      </c>
      <c r="N178" s="10">
        <f t="shared" si="27"/>
        <v>0</v>
      </c>
      <c r="O178" s="10">
        <f t="shared" si="28"/>
        <v>0</v>
      </c>
      <c r="P178" s="10">
        <f t="shared" si="29"/>
        <v>0</v>
      </c>
      <c r="Q178" s="10">
        <f t="shared" si="30"/>
        <v>0</v>
      </c>
      <c r="R178" s="10">
        <f t="shared" si="31"/>
        <v>0</v>
      </c>
      <c r="S178" s="10">
        <f t="shared" si="32"/>
        <v>0</v>
      </c>
      <c r="T178" s="10">
        <f t="shared" si="33"/>
        <v>0</v>
      </c>
      <c r="U178" s="10">
        <f t="shared" si="34"/>
        <v>0</v>
      </c>
      <c r="V178" s="10">
        <f t="shared" si="35"/>
        <v>0</v>
      </c>
      <c r="W178" s="10">
        <f t="shared" si="36"/>
        <v>0</v>
      </c>
      <c r="X178" s="66">
        <f t="shared" si="37"/>
        <v>0</v>
      </c>
      <c r="Y178" s="100" t="str">
        <f>IF(AND(D178="All_IPs",OR(N178=0,O178=0,R178+S178+T178=0,U178=0,V178=0,X178=0)),"Halt",IF(AND(D178="GRP_ALL_CNSP_SUBNETS",OR(N178=0,O178=0,R178+S178+T178=0,U178=0,V178=0,X178=0)),"Halt",IF(SUM(M178:X178)=0,"-",IF(AND(D178&lt;&gt;"All_IPs",D178&lt;&gt;"GRP_ALL_CNSP_SUBNETS",OR(N178=0,O178=0,P178=0,Q178=0,R178+S178+T178=0,U178=0,V178=0,X178=0,'Processed IP Rules'!ET147="BAD")),"Halt","Proceed"))))</f>
        <v>-</v>
      </c>
      <c r="Z178" s="145"/>
    </row>
    <row r="179" spans="1:26">
      <c r="A179" s="138">
        <v>138</v>
      </c>
      <c r="B179" s="70" t="str">
        <f>IF('IP Rules'!D148="","",'IP Rules'!D148)</f>
        <v/>
      </c>
      <c r="C179" s="73" t="str">
        <f>IF('IP Rules'!F148="","",'IP Rules'!F148)</f>
        <v/>
      </c>
      <c r="D179" s="77" t="str">
        <f>'Processed IP Rules'!AO148</f>
        <v/>
      </c>
      <c r="E179" s="78" t="str">
        <f>'Processed IP Rules'!AQ148</f>
        <v/>
      </c>
      <c r="F179" s="77" t="str">
        <f>'Processed IP Rules'!EA148</f>
        <v/>
      </c>
      <c r="G179" s="78" t="str">
        <f>'Processed IP Rules'!EC148</f>
        <v/>
      </c>
      <c r="H179" s="27" t="str">
        <f>'Processed IP Rules'!EE148</f>
        <v/>
      </c>
      <c r="I179" s="77" t="str">
        <f>'Processed IP Rules'!EI148</f>
        <v/>
      </c>
      <c r="J179" s="27" t="str">
        <f>'Processed IP Rules'!EK148</f>
        <v/>
      </c>
      <c r="K179" s="96" t="str">
        <f>'Processed IP Rules'!EM148</f>
        <v/>
      </c>
      <c r="L179" s="78" t="str">
        <f>'Processed IP Rules'!EU148</f>
        <v/>
      </c>
      <c r="M179" s="89">
        <f t="shared" si="26"/>
        <v>0</v>
      </c>
      <c r="N179" s="10">
        <f t="shared" si="27"/>
        <v>0</v>
      </c>
      <c r="O179" s="10">
        <f t="shared" si="28"/>
        <v>0</v>
      </c>
      <c r="P179" s="10">
        <f t="shared" si="29"/>
        <v>0</v>
      </c>
      <c r="Q179" s="10">
        <f t="shared" si="30"/>
        <v>0</v>
      </c>
      <c r="R179" s="10">
        <f t="shared" si="31"/>
        <v>0</v>
      </c>
      <c r="S179" s="10">
        <f t="shared" si="32"/>
        <v>0</v>
      </c>
      <c r="T179" s="10">
        <f t="shared" si="33"/>
        <v>0</v>
      </c>
      <c r="U179" s="10">
        <f t="shared" si="34"/>
        <v>0</v>
      </c>
      <c r="V179" s="10">
        <f t="shared" si="35"/>
        <v>0</v>
      </c>
      <c r="W179" s="10">
        <f t="shared" si="36"/>
        <v>0</v>
      </c>
      <c r="X179" s="66">
        <f t="shared" si="37"/>
        <v>0</v>
      </c>
      <c r="Y179" s="100" t="str">
        <f>IF(AND(D179="All_IPs",OR(N179=0,O179=0,R179+S179+T179=0,U179=0,V179=0,X179=0)),"Halt",IF(AND(D179="GRP_ALL_CNSP_SUBNETS",OR(N179=0,O179=0,R179+S179+T179=0,U179=0,V179=0,X179=0)),"Halt",IF(SUM(M179:X179)=0,"-",IF(AND(D179&lt;&gt;"All_IPs",D179&lt;&gt;"GRP_ALL_CNSP_SUBNETS",OR(N179=0,O179=0,P179=0,Q179=0,R179+S179+T179=0,U179=0,V179=0,X179=0,'Processed IP Rules'!ET148="BAD")),"Halt","Proceed"))))</f>
        <v>-</v>
      </c>
      <c r="Z179" s="145"/>
    </row>
    <row r="180" spans="1:26">
      <c r="A180" s="138">
        <v>139</v>
      </c>
      <c r="B180" s="70" t="str">
        <f>IF('IP Rules'!D149="","",'IP Rules'!D149)</f>
        <v/>
      </c>
      <c r="C180" s="73" t="str">
        <f>IF('IP Rules'!F149="","",'IP Rules'!F149)</f>
        <v/>
      </c>
      <c r="D180" s="77" t="str">
        <f>'Processed IP Rules'!AO149</f>
        <v/>
      </c>
      <c r="E180" s="78" t="str">
        <f>'Processed IP Rules'!AQ149</f>
        <v/>
      </c>
      <c r="F180" s="77" t="str">
        <f>'Processed IP Rules'!EA149</f>
        <v/>
      </c>
      <c r="G180" s="78" t="str">
        <f>'Processed IP Rules'!EC149</f>
        <v/>
      </c>
      <c r="H180" s="27" t="str">
        <f>'Processed IP Rules'!EE149</f>
        <v/>
      </c>
      <c r="I180" s="77" t="str">
        <f>'Processed IP Rules'!EI149</f>
        <v/>
      </c>
      <c r="J180" s="27" t="str">
        <f>'Processed IP Rules'!EK149</f>
        <v/>
      </c>
      <c r="K180" s="96" t="str">
        <f>'Processed IP Rules'!EM149</f>
        <v/>
      </c>
      <c r="L180" s="78" t="str">
        <f>'Processed IP Rules'!EU149</f>
        <v/>
      </c>
      <c r="M180" s="89">
        <f t="shared" si="26"/>
        <v>0</v>
      </c>
      <c r="N180" s="10">
        <f t="shared" si="27"/>
        <v>0</v>
      </c>
      <c r="O180" s="10">
        <f t="shared" si="28"/>
        <v>0</v>
      </c>
      <c r="P180" s="10">
        <f t="shared" si="29"/>
        <v>0</v>
      </c>
      <c r="Q180" s="10">
        <f t="shared" si="30"/>
        <v>0</v>
      </c>
      <c r="R180" s="10">
        <f t="shared" si="31"/>
        <v>0</v>
      </c>
      <c r="S180" s="10">
        <f t="shared" si="32"/>
        <v>0</v>
      </c>
      <c r="T180" s="10">
        <f t="shared" si="33"/>
        <v>0</v>
      </c>
      <c r="U180" s="10">
        <f t="shared" si="34"/>
        <v>0</v>
      </c>
      <c r="V180" s="10">
        <f t="shared" si="35"/>
        <v>0</v>
      </c>
      <c r="W180" s="10">
        <f t="shared" si="36"/>
        <v>0</v>
      </c>
      <c r="X180" s="66">
        <f t="shared" si="37"/>
        <v>0</v>
      </c>
      <c r="Y180" s="100" t="str">
        <f>IF(AND(D180="All_IPs",OR(N180=0,O180=0,R180+S180+T180=0,U180=0,V180=0,X180=0)),"Halt",IF(AND(D180="GRP_ALL_CNSP_SUBNETS",OR(N180=0,O180=0,R180+S180+T180=0,U180=0,V180=0,X180=0)),"Halt",IF(SUM(M180:X180)=0,"-",IF(AND(D180&lt;&gt;"All_IPs",D180&lt;&gt;"GRP_ALL_CNSP_SUBNETS",OR(N180=0,O180=0,P180=0,Q180=0,R180+S180+T180=0,U180=0,V180=0,X180=0,'Processed IP Rules'!ET149="BAD")),"Halt","Proceed"))))</f>
        <v>-</v>
      </c>
      <c r="Z180" s="145"/>
    </row>
    <row r="181" spans="1:26">
      <c r="A181" s="138">
        <v>140</v>
      </c>
      <c r="B181" s="70" t="str">
        <f>IF('IP Rules'!D150="","",'IP Rules'!D150)</f>
        <v/>
      </c>
      <c r="C181" s="73" t="str">
        <f>IF('IP Rules'!F150="","",'IP Rules'!F150)</f>
        <v/>
      </c>
      <c r="D181" s="77" t="str">
        <f>'Processed IP Rules'!AO150</f>
        <v/>
      </c>
      <c r="E181" s="78" t="str">
        <f>'Processed IP Rules'!AQ150</f>
        <v/>
      </c>
      <c r="F181" s="77" t="str">
        <f>'Processed IP Rules'!EA150</f>
        <v/>
      </c>
      <c r="G181" s="78" t="str">
        <f>'Processed IP Rules'!EC150</f>
        <v/>
      </c>
      <c r="H181" s="27" t="str">
        <f>'Processed IP Rules'!EE150</f>
        <v/>
      </c>
      <c r="I181" s="77" t="str">
        <f>'Processed IP Rules'!EI150</f>
        <v/>
      </c>
      <c r="J181" s="27" t="str">
        <f>'Processed IP Rules'!EK150</f>
        <v/>
      </c>
      <c r="K181" s="96" t="str">
        <f>'Processed IP Rules'!EM150</f>
        <v/>
      </c>
      <c r="L181" s="78" t="str">
        <f>'Processed IP Rules'!EU150</f>
        <v/>
      </c>
      <c r="M181" s="89">
        <f t="shared" si="26"/>
        <v>0</v>
      </c>
      <c r="N181" s="10">
        <f t="shared" si="27"/>
        <v>0</v>
      </c>
      <c r="O181" s="10">
        <f t="shared" si="28"/>
        <v>0</v>
      </c>
      <c r="P181" s="10">
        <f t="shared" si="29"/>
        <v>0</v>
      </c>
      <c r="Q181" s="10">
        <f t="shared" si="30"/>
        <v>0</v>
      </c>
      <c r="R181" s="10">
        <f t="shared" si="31"/>
        <v>0</v>
      </c>
      <c r="S181" s="10">
        <f t="shared" si="32"/>
        <v>0</v>
      </c>
      <c r="T181" s="10">
        <f t="shared" si="33"/>
        <v>0</v>
      </c>
      <c r="U181" s="10">
        <f t="shared" si="34"/>
        <v>0</v>
      </c>
      <c r="V181" s="10">
        <f t="shared" si="35"/>
        <v>0</v>
      </c>
      <c r="W181" s="10">
        <f t="shared" si="36"/>
        <v>0</v>
      </c>
      <c r="X181" s="66">
        <f t="shared" si="37"/>
        <v>0</v>
      </c>
      <c r="Y181" s="100" t="str">
        <f>IF(AND(D181="All_IPs",OR(N181=0,O181=0,R181+S181+T181=0,U181=0,V181=0,X181=0)),"Halt",IF(AND(D181="GRP_ALL_CNSP_SUBNETS",OR(N181=0,O181=0,R181+S181+T181=0,U181=0,V181=0,X181=0)),"Halt",IF(SUM(M181:X181)=0,"-",IF(AND(D181&lt;&gt;"All_IPs",D181&lt;&gt;"GRP_ALL_CNSP_SUBNETS",OR(N181=0,O181=0,P181=0,Q181=0,R181+S181+T181=0,U181=0,V181=0,X181=0,'Processed IP Rules'!ET150="BAD")),"Halt","Proceed"))))</f>
        <v>-</v>
      </c>
      <c r="Z181" s="145"/>
    </row>
    <row r="182" spans="1:26">
      <c r="A182" s="138">
        <v>141</v>
      </c>
      <c r="B182" s="70" t="str">
        <f>IF('IP Rules'!D151="","",'IP Rules'!D151)</f>
        <v/>
      </c>
      <c r="C182" s="73" t="str">
        <f>IF('IP Rules'!F151="","",'IP Rules'!F151)</f>
        <v/>
      </c>
      <c r="D182" s="77" t="str">
        <f>'Processed IP Rules'!AO151</f>
        <v/>
      </c>
      <c r="E182" s="78" t="str">
        <f>'Processed IP Rules'!AQ151</f>
        <v/>
      </c>
      <c r="F182" s="77" t="str">
        <f>'Processed IP Rules'!EA151</f>
        <v/>
      </c>
      <c r="G182" s="78" t="str">
        <f>'Processed IP Rules'!EC151</f>
        <v/>
      </c>
      <c r="H182" s="27" t="str">
        <f>'Processed IP Rules'!EE151</f>
        <v/>
      </c>
      <c r="I182" s="77" t="str">
        <f>'Processed IP Rules'!EI151</f>
        <v/>
      </c>
      <c r="J182" s="27" t="str">
        <f>'Processed IP Rules'!EK151</f>
        <v/>
      </c>
      <c r="K182" s="96" t="str">
        <f>'Processed IP Rules'!EM151</f>
        <v/>
      </c>
      <c r="L182" s="78" t="str">
        <f>'Processed IP Rules'!EU151</f>
        <v/>
      </c>
      <c r="M182" s="89">
        <f t="shared" si="26"/>
        <v>0</v>
      </c>
      <c r="N182" s="10">
        <f t="shared" si="27"/>
        <v>0</v>
      </c>
      <c r="O182" s="10">
        <f t="shared" si="28"/>
        <v>0</v>
      </c>
      <c r="P182" s="10">
        <f t="shared" si="29"/>
        <v>0</v>
      </c>
      <c r="Q182" s="10">
        <f t="shared" si="30"/>
        <v>0</v>
      </c>
      <c r="R182" s="10">
        <f t="shared" si="31"/>
        <v>0</v>
      </c>
      <c r="S182" s="10">
        <f t="shared" si="32"/>
        <v>0</v>
      </c>
      <c r="T182" s="10">
        <f t="shared" si="33"/>
        <v>0</v>
      </c>
      <c r="U182" s="10">
        <f t="shared" si="34"/>
        <v>0</v>
      </c>
      <c r="V182" s="10">
        <f t="shared" si="35"/>
        <v>0</v>
      </c>
      <c r="W182" s="10">
        <f t="shared" si="36"/>
        <v>0</v>
      </c>
      <c r="X182" s="66">
        <f t="shared" si="37"/>
        <v>0</v>
      </c>
      <c r="Y182" s="100" t="str">
        <f>IF(AND(D182="All_IPs",OR(N182=0,O182=0,R182+S182+T182=0,U182=0,V182=0,X182=0)),"Halt",IF(AND(D182="GRP_ALL_CNSP_SUBNETS",OR(N182=0,O182=0,R182+S182+T182=0,U182=0,V182=0,X182=0)),"Halt",IF(SUM(M182:X182)=0,"-",IF(AND(D182&lt;&gt;"All_IPs",D182&lt;&gt;"GRP_ALL_CNSP_SUBNETS",OR(N182=0,O182=0,P182=0,Q182=0,R182+S182+T182=0,U182=0,V182=0,X182=0,'Processed IP Rules'!ET151="BAD")),"Halt","Proceed"))))</f>
        <v>-</v>
      </c>
      <c r="Z182" s="145"/>
    </row>
    <row r="183" spans="1:26">
      <c r="A183" s="138">
        <v>142</v>
      </c>
      <c r="B183" s="70" t="str">
        <f>IF('IP Rules'!D152="","",'IP Rules'!D152)</f>
        <v/>
      </c>
      <c r="C183" s="73" t="str">
        <f>IF('IP Rules'!F152="","",'IP Rules'!F152)</f>
        <v/>
      </c>
      <c r="D183" s="77" t="str">
        <f>'Processed IP Rules'!AO152</f>
        <v/>
      </c>
      <c r="E183" s="78" t="str">
        <f>'Processed IP Rules'!AQ152</f>
        <v/>
      </c>
      <c r="F183" s="77" t="str">
        <f>'Processed IP Rules'!EA152</f>
        <v/>
      </c>
      <c r="G183" s="78" t="str">
        <f>'Processed IP Rules'!EC152</f>
        <v/>
      </c>
      <c r="H183" s="27" t="str">
        <f>'Processed IP Rules'!EE152</f>
        <v/>
      </c>
      <c r="I183" s="77" t="str">
        <f>'Processed IP Rules'!EI152</f>
        <v/>
      </c>
      <c r="J183" s="27" t="str">
        <f>'Processed IP Rules'!EK152</f>
        <v/>
      </c>
      <c r="K183" s="96" t="str">
        <f>'Processed IP Rules'!EM152</f>
        <v/>
      </c>
      <c r="L183" s="78" t="str">
        <f>'Processed IP Rules'!EU152</f>
        <v/>
      </c>
      <c r="M183" s="89">
        <f t="shared" si="26"/>
        <v>0</v>
      </c>
      <c r="N183" s="10">
        <f t="shared" si="27"/>
        <v>0</v>
      </c>
      <c r="O183" s="10">
        <f t="shared" si="28"/>
        <v>0</v>
      </c>
      <c r="P183" s="10">
        <f t="shared" si="29"/>
        <v>0</v>
      </c>
      <c r="Q183" s="10">
        <f t="shared" si="30"/>
        <v>0</v>
      </c>
      <c r="R183" s="10">
        <f t="shared" si="31"/>
        <v>0</v>
      </c>
      <c r="S183" s="10">
        <f t="shared" si="32"/>
        <v>0</v>
      </c>
      <c r="T183" s="10">
        <f t="shared" si="33"/>
        <v>0</v>
      </c>
      <c r="U183" s="10">
        <f t="shared" si="34"/>
        <v>0</v>
      </c>
      <c r="V183" s="10">
        <f t="shared" si="35"/>
        <v>0</v>
      </c>
      <c r="W183" s="10">
        <f t="shared" si="36"/>
        <v>0</v>
      </c>
      <c r="X183" s="66">
        <f t="shared" si="37"/>
        <v>0</v>
      </c>
      <c r="Y183" s="100" t="str">
        <f>IF(AND(D183="All_IPs",OR(N183=0,O183=0,R183+S183+T183=0,U183=0,V183=0,X183=0)),"Halt",IF(AND(D183="GRP_ALL_CNSP_SUBNETS",OR(N183=0,O183=0,R183+S183+T183=0,U183=0,V183=0,X183=0)),"Halt",IF(SUM(M183:X183)=0,"-",IF(AND(D183&lt;&gt;"All_IPs",D183&lt;&gt;"GRP_ALL_CNSP_SUBNETS",OR(N183=0,O183=0,P183=0,Q183=0,R183+S183+T183=0,U183=0,V183=0,X183=0,'Processed IP Rules'!ET152="BAD")),"Halt","Proceed"))))</f>
        <v>-</v>
      </c>
      <c r="Z183" s="145"/>
    </row>
    <row r="184" spans="1:26">
      <c r="A184" s="138">
        <v>143</v>
      </c>
      <c r="B184" s="70" t="str">
        <f>IF('IP Rules'!D153="","",'IP Rules'!D153)</f>
        <v/>
      </c>
      <c r="C184" s="73" t="str">
        <f>IF('IP Rules'!F153="","",'IP Rules'!F153)</f>
        <v/>
      </c>
      <c r="D184" s="77" t="str">
        <f>'Processed IP Rules'!AO153</f>
        <v/>
      </c>
      <c r="E184" s="78" t="str">
        <f>'Processed IP Rules'!AQ153</f>
        <v/>
      </c>
      <c r="F184" s="77" t="str">
        <f>'Processed IP Rules'!EA153</f>
        <v/>
      </c>
      <c r="G184" s="78" t="str">
        <f>'Processed IP Rules'!EC153</f>
        <v/>
      </c>
      <c r="H184" s="27" t="str">
        <f>'Processed IP Rules'!EE153</f>
        <v/>
      </c>
      <c r="I184" s="77" t="str">
        <f>'Processed IP Rules'!EI153</f>
        <v/>
      </c>
      <c r="J184" s="27" t="str">
        <f>'Processed IP Rules'!EK153</f>
        <v/>
      </c>
      <c r="K184" s="96" t="str">
        <f>'Processed IP Rules'!EM153</f>
        <v/>
      </c>
      <c r="L184" s="78" t="str">
        <f>'Processed IP Rules'!EU153</f>
        <v/>
      </c>
      <c r="M184" s="89">
        <f t="shared" si="26"/>
        <v>0</v>
      </c>
      <c r="N184" s="10">
        <f t="shared" si="27"/>
        <v>0</v>
      </c>
      <c r="O184" s="10">
        <f t="shared" si="28"/>
        <v>0</v>
      </c>
      <c r="P184" s="10">
        <f t="shared" si="29"/>
        <v>0</v>
      </c>
      <c r="Q184" s="10">
        <f t="shared" si="30"/>
        <v>0</v>
      </c>
      <c r="R184" s="10">
        <f t="shared" si="31"/>
        <v>0</v>
      </c>
      <c r="S184" s="10">
        <f t="shared" si="32"/>
        <v>0</v>
      </c>
      <c r="T184" s="10">
        <f t="shared" si="33"/>
        <v>0</v>
      </c>
      <c r="U184" s="10">
        <f t="shared" si="34"/>
        <v>0</v>
      </c>
      <c r="V184" s="10">
        <f t="shared" si="35"/>
        <v>0</v>
      </c>
      <c r="W184" s="10">
        <f t="shared" si="36"/>
        <v>0</v>
      </c>
      <c r="X184" s="66">
        <f t="shared" si="37"/>
        <v>0</v>
      </c>
      <c r="Y184" s="100" t="str">
        <f>IF(AND(D184="All_IPs",OR(N184=0,O184=0,R184+S184+T184=0,U184=0,V184=0,X184=0)),"Halt",IF(AND(D184="GRP_ALL_CNSP_SUBNETS",OR(N184=0,O184=0,R184+S184+T184=0,U184=0,V184=0,X184=0)),"Halt",IF(SUM(M184:X184)=0,"-",IF(AND(D184&lt;&gt;"All_IPs",D184&lt;&gt;"GRP_ALL_CNSP_SUBNETS",OR(N184=0,O184=0,P184=0,Q184=0,R184+S184+T184=0,U184=0,V184=0,X184=0,'Processed IP Rules'!ET153="BAD")),"Halt","Proceed"))))</f>
        <v>-</v>
      </c>
      <c r="Z184" s="145"/>
    </row>
    <row r="185" spans="1:26">
      <c r="A185" s="138">
        <v>144</v>
      </c>
      <c r="B185" s="70" t="str">
        <f>IF('IP Rules'!D154="","",'IP Rules'!D154)</f>
        <v/>
      </c>
      <c r="C185" s="73" t="str">
        <f>IF('IP Rules'!F154="","",'IP Rules'!F154)</f>
        <v/>
      </c>
      <c r="D185" s="77" t="str">
        <f>'Processed IP Rules'!AO154</f>
        <v/>
      </c>
      <c r="E185" s="78" t="str">
        <f>'Processed IP Rules'!AQ154</f>
        <v/>
      </c>
      <c r="F185" s="77" t="str">
        <f>'Processed IP Rules'!EA154</f>
        <v/>
      </c>
      <c r="G185" s="78" t="str">
        <f>'Processed IP Rules'!EC154</f>
        <v/>
      </c>
      <c r="H185" s="27" t="str">
        <f>'Processed IP Rules'!EE154</f>
        <v/>
      </c>
      <c r="I185" s="77" t="str">
        <f>'Processed IP Rules'!EI154</f>
        <v/>
      </c>
      <c r="J185" s="27" t="str">
        <f>'Processed IP Rules'!EK154</f>
        <v/>
      </c>
      <c r="K185" s="96" t="str">
        <f>'Processed IP Rules'!EM154</f>
        <v/>
      </c>
      <c r="L185" s="78" t="str">
        <f>'Processed IP Rules'!EU154</f>
        <v/>
      </c>
      <c r="M185" s="89">
        <f t="shared" si="26"/>
        <v>0</v>
      </c>
      <c r="N185" s="10">
        <f t="shared" si="27"/>
        <v>0</v>
      </c>
      <c r="O185" s="10">
        <f t="shared" si="28"/>
        <v>0</v>
      </c>
      <c r="P185" s="10">
        <f t="shared" si="29"/>
        <v>0</v>
      </c>
      <c r="Q185" s="10">
        <f t="shared" si="30"/>
        <v>0</v>
      </c>
      <c r="R185" s="10">
        <f t="shared" si="31"/>
        <v>0</v>
      </c>
      <c r="S185" s="10">
        <f t="shared" si="32"/>
        <v>0</v>
      </c>
      <c r="T185" s="10">
        <f t="shared" si="33"/>
        <v>0</v>
      </c>
      <c r="U185" s="10">
        <f t="shared" si="34"/>
        <v>0</v>
      </c>
      <c r="V185" s="10">
        <f t="shared" si="35"/>
        <v>0</v>
      </c>
      <c r="W185" s="10">
        <f t="shared" si="36"/>
        <v>0</v>
      </c>
      <c r="X185" s="66">
        <f t="shared" si="37"/>
        <v>0</v>
      </c>
      <c r="Y185" s="100" t="str">
        <f>IF(AND(D185="All_IPs",OR(N185=0,O185=0,R185+S185+T185=0,U185=0,V185=0,X185=0)),"Halt",IF(AND(D185="GRP_ALL_CNSP_SUBNETS",OR(N185=0,O185=0,R185+S185+T185=0,U185=0,V185=0,X185=0)),"Halt",IF(SUM(M185:X185)=0,"-",IF(AND(D185&lt;&gt;"All_IPs",D185&lt;&gt;"GRP_ALL_CNSP_SUBNETS",OR(N185=0,O185=0,P185=0,Q185=0,R185+S185+T185=0,U185=0,V185=0,X185=0,'Processed IP Rules'!ET154="BAD")),"Halt","Proceed"))))</f>
        <v>-</v>
      </c>
      <c r="Z185" s="145"/>
    </row>
    <row r="186" spans="1:26">
      <c r="A186" s="138">
        <v>145</v>
      </c>
      <c r="B186" s="70" t="str">
        <f>IF('IP Rules'!D155="","",'IP Rules'!D155)</f>
        <v/>
      </c>
      <c r="C186" s="73" t="str">
        <f>IF('IP Rules'!F155="","",'IP Rules'!F155)</f>
        <v/>
      </c>
      <c r="D186" s="77" t="str">
        <f>'Processed IP Rules'!AO155</f>
        <v/>
      </c>
      <c r="E186" s="78" t="str">
        <f>'Processed IP Rules'!AQ155</f>
        <v/>
      </c>
      <c r="F186" s="77" t="str">
        <f>'Processed IP Rules'!EA155</f>
        <v/>
      </c>
      <c r="G186" s="78" t="str">
        <f>'Processed IP Rules'!EC155</f>
        <v/>
      </c>
      <c r="H186" s="27" t="str">
        <f>'Processed IP Rules'!EE155</f>
        <v/>
      </c>
      <c r="I186" s="77" t="str">
        <f>'Processed IP Rules'!EI155</f>
        <v/>
      </c>
      <c r="J186" s="27" t="str">
        <f>'Processed IP Rules'!EK155</f>
        <v/>
      </c>
      <c r="K186" s="96" t="str">
        <f>'Processed IP Rules'!EM155</f>
        <v/>
      </c>
      <c r="L186" s="78" t="str">
        <f>'Processed IP Rules'!EU155</f>
        <v/>
      </c>
      <c r="M186" s="89">
        <f t="shared" si="26"/>
        <v>0</v>
      </c>
      <c r="N186" s="10">
        <f t="shared" si="27"/>
        <v>0</v>
      </c>
      <c r="O186" s="10">
        <f t="shared" si="28"/>
        <v>0</v>
      </c>
      <c r="P186" s="10">
        <f t="shared" si="29"/>
        <v>0</v>
      </c>
      <c r="Q186" s="10">
        <f t="shared" si="30"/>
        <v>0</v>
      </c>
      <c r="R186" s="10">
        <f t="shared" si="31"/>
        <v>0</v>
      </c>
      <c r="S186" s="10">
        <f t="shared" si="32"/>
        <v>0</v>
      </c>
      <c r="T186" s="10">
        <f t="shared" si="33"/>
        <v>0</v>
      </c>
      <c r="U186" s="10">
        <f t="shared" si="34"/>
        <v>0</v>
      </c>
      <c r="V186" s="10">
        <f t="shared" si="35"/>
        <v>0</v>
      </c>
      <c r="W186" s="10">
        <f t="shared" si="36"/>
        <v>0</v>
      </c>
      <c r="X186" s="66">
        <f t="shared" si="37"/>
        <v>0</v>
      </c>
      <c r="Y186" s="100" t="str">
        <f>IF(AND(D186="All_IPs",OR(N186=0,O186=0,R186+S186+T186=0,U186=0,V186=0,X186=0)),"Halt",IF(AND(D186="GRP_ALL_CNSP_SUBNETS",OR(N186=0,O186=0,R186+S186+T186=0,U186=0,V186=0,X186=0)),"Halt",IF(SUM(M186:X186)=0,"-",IF(AND(D186&lt;&gt;"All_IPs",D186&lt;&gt;"GRP_ALL_CNSP_SUBNETS",OR(N186=0,O186=0,P186=0,Q186=0,R186+S186+T186=0,U186=0,V186=0,X186=0,'Processed IP Rules'!ET155="BAD")),"Halt","Proceed"))))</f>
        <v>-</v>
      </c>
      <c r="Z186" s="145"/>
    </row>
    <row r="187" spans="1:26">
      <c r="A187" s="138">
        <v>146</v>
      </c>
      <c r="B187" s="70" t="str">
        <f>IF('IP Rules'!D156="","",'IP Rules'!D156)</f>
        <v/>
      </c>
      <c r="C187" s="73" t="str">
        <f>IF('IP Rules'!F156="","",'IP Rules'!F156)</f>
        <v/>
      </c>
      <c r="D187" s="77" t="str">
        <f>'Processed IP Rules'!AO156</f>
        <v/>
      </c>
      <c r="E187" s="78" t="str">
        <f>'Processed IP Rules'!AQ156</f>
        <v/>
      </c>
      <c r="F187" s="77" t="str">
        <f>'Processed IP Rules'!EA156</f>
        <v/>
      </c>
      <c r="G187" s="78" t="str">
        <f>'Processed IP Rules'!EC156</f>
        <v/>
      </c>
      <c r="H187" s="27" t="str">
        <f>'Processed IP Rules'!EE156</f>
        <v/>
      </c>
      <c r="I187" s="77" t="str">
        <f>'Processed IP Rules'!EI156</f>
        <v/>
      </c>
      <c r="J187" s="27" t="str">
        <f>'Processed IP Rules'!EK156</f>
        <v/>
      </c>
      <c r="K187" s="96" t="str">
        <f>'Processed IP Rules'!EM156</f>
        <v/>
      </c>
      <c r="L187" s="78" t="str">
        <f>'Processed IP Rules'!EU156</f>
        <v/>
      </c>
      <c r="M187" s="89">
        <f t="shared" si="26"/>
        <v>0</v>
      </c>
      <c r="N187" s="10">
        <f t="shared" si="27"/>
        <v>0</v>
      </c>
      <c r="O187" s="10">
        <f t="shared" si="28"/>
        <v>0</v>
      </c>
      <c r="P187" s="10">
        <f t="shared" si="29"/>
        <v>0</v>
      </c>
      <c r="Q187" s="10">
        <f t="shared" si="30"/>
        <v>0</v>
      </c>
      <c r="R187" s="10">
        <f t="shared" si="31"/>
        <v>0</v>
      </c>
      <c r="S187" s="10">
        <f t="shared" si="32"/>
        <v>0</v>
      </c>
      <c r="T187" s="10">
        <f t="shared" si="33"/>
        <v>0</v>
      </c>
      <c r="U187" s="10">
        <f t="shared" si="34"/>
        <v>0</v>
      </c>
      <c r="V187" s="10">
        <f t="shared" si="35"/>
        <v>0</v>
      </c>
      <c r="W187" s="10">
        <f t="shared" si="36"/>
        <v>0</v>
      </c>
      <c r="X187" s="66">
        <f t="shared" si="37"/>
        <v>0</v>
      </c>
      <c r="Y187" s="100" t="str">
        <f>IF(AND(D187="All_IPs",OR(N187=0,O187=0,R187+S187+T187=0,U187=0,V187=0,X187=0)),"Halt",IF(AND(D187="GRP_ALL_CNSP_SUBNETS",OR(N187=0,O187=0,R187+S187+T187=0,U187=0,V187=0,X187=0)),"Halt",IF(SUM(M187:X187)=0,"-",IF(AND(D187&lt;&gt;"All_IPs",D187&lt;&gt;"GRP_ALL_CNSP_SUBNETS",OR(N187=0,O187=0,P187=0,Q187=0,R187+S187+T187=0,U187=0,V187=0,X187=0,'Processed IP Rules'!ET156="BAD")),"Halt","Proceed"))))</f>
        <v>-</v>
      </c>
      <c r="Z187" s="145"/>
    </row>
    <row r="188" spans="1:26">
      <c r="A188" s="138">
        <v>147</v>
      </c>
      <c r="B188" s="70" t="str">
        <f>IF('IP Rules'!D157="","",'IP Rules'!D157)</f>
        <v/>
      </c>
      <c r="C188" s="73" t="str">
        <f>IF('IP Rules'!F157="","",'IP Rules'!F157)</f>
        <v/>
      </c>
      <c r="D188" s="77" t="str">
        <f>'Processed IP Rules'!AO157</f>
        <v/>
      </c>
      <c r="E188" s="78" t="str">
        <f>'Processed IP Rules'!AQ157</f>
        <v/>
      </c>
      <c r="F188" s="77" t="str">
        <f>'Processed IP Rules'!EA157</f>
        <v/>
      </c>
      <c r="G188" s="78" t="str">
        <f>'Processed IP Rules'!EC157</f>
        <v/>
      </c>
      <c r="H188" s="27" t="str">
        <f>'Processed IP Rules'!EE157</f>
        <v/>
      </c>
      <c r="I188" s="77" t="str">
        <f>'Processed IP Rules'!EI157</f>
        <v/>
      </c>
      <c r="J188" s="27" t="str">
        <f>'Processed IP Rules'!EK157</f>
        <v/>
      </c>
      <c r="K188" s="96" t="str">
        <f>'Processed IP Rules'!EM157</f>
        <v/>
      </c>
      <c r="L188" s="78" t="str">
        <f>'Processed IP Rules'!EU157</f>
        <v/>
      </c>
      <c r="M188" s="89">
        <f t="shared" si="26"/>
        <v>0</v>
      </c>
      <c r="N188" s="10">
        <f t="shared" si="27"/>
        <v>0</v>
      </c>
      <c r="O188" s="10">
        <f t="shared" si="28"/>
        <v>0</v>
      </c>
      <c r="P188" s="10">
        <f t="shared" si="29"/>
        <v>0</v>
      </c>
      <c r="Q188" s="10">
        <f t="shared" si="30"/>
        <v>0</v>
      </c>
      <c r="R188" s="10">
        <f t="shared" si="31"/>
        <v>0</v>
      </c>
      <c r="S188" s="10">
        <f t="shared" si="32"/>
        <v>0</v>
      </c>
      <c r="T188" s="10">
        <f t="shared" si="33"/>
        <v>0</v>
      </c>
      <c r="U188" s="10">
        <f t="shared" si="34"/>
        <v>0</v>
      </c>
      <c r="V188" s="10">
        <f t="shared" si="35"/>
        <v>0</v>
      </c>
      <c r="W188" s="10">
        <f t="shared" si="36"/>
        <v>0</v>
      </c>
      <c r="X188" s="66">
        <f t="shared" si="37"/>
        <v>0</v>
      </c>
      <c r="Y188" s="100" t="str">
        <f>IF(AND(D188="All_IPs",OR(N188=0,O188=0,R188+S188+T188=0,U188=0,V188=0,X188=0)),"Halt",IF(AND(D188="GRP_ALL_CNSP_SUBNETS",OR(N188=0,O188=0,R188+S188+T188=0,U188=0,V188=0,X188=0)),"Halt",IF(SUM(M188:X188)=0,"-",IF(AND(D188&lt;&gt;"All_IPs",D188&lt;&gt;"GRP_ALL_CNSP_SUBNETS",OR(N188=0,O188=0,P188=0,Q188=0,R188+S188+T188=0,U188=0,V188=0,X188=0,'Processed IP Rules'!ET157="BAD")),"Halt","Proceed"))))</f>
        <v>-</v>
      </c>
      <c r="Z188" s="145"/>
    </row>
    <row r="189" spans="1:26">
      <c r="A189" s="138">
        <v>148</v>
      </c>
      <c r="B189" s="70" t="str">
        <f>IF('IP Rules'!D158="","",'IP Rules'!D158)</f>
        <v/>
      </c>
      <c r="C189" s="73" t="str">
        <f>IF('IP Rules'!F158="","",'IP Rules'!F158)</f>
        <v/>
      </c>
      <c r="D189" s="77" t="str">
        <f>'Processed IP Rules'!AO158</f>
        <v/>
      </c>
      <c r="E189" s="78" t="str">
        <f>'Processed IP Rules'!AQ158</f>
        <v/>
      </c>
      <c r="F189" s="77" t="str">
        <f>'Processed IP Rules'!EA158</f>
        <v/>
      </c>
      <c r="G189" s="78" t="str">
        <f>'Processed IP Rules'!EC158</f>
        <v/>
      </c>
      <c r="H189" s="27" t="str">
        <f>'Processed IP Rules'!EE158</f>
        <v/>
      </c>
      <c r="I189" s="77" t="str">
        <f>'Processed IP Rules'!EI158</f>
        <v/>
      </c>
      <c r="J189" s="27" t="str">
        <f>'Processed IP Rules'!EK158</f>
        <v/>
      </c>
      <c r="K189" s="96" t="str">
        <f>'Processed IP Rules'!EM158</f>
        <v/>
      </c>
      <c r="L189" s="78" t="str">
        <f>'Processed IP Rules'!EU158</f>
        <v/>
      </c>
      <c r="M189" s="89">
        <f t="shared" si="26"/>
        <v>0</v>
      </c>
      <c r="N189" s="10">
        <f t="shared" si="27"/>
        <v>0</v>
      </c>
      <c r="O189" s="10">
        <f t="shared" si="28"/>
        <v>0</v>
      </c>
      <c r="P189" s="10">
        <f t="shared" si="29"/>
        <v>0</v>
      </c>
      <c r="Q189" s="10">
        <f t="shared" si="30"/>
        <v>0</v>
      </c>
      <c r="R189" s="10">
        <f t="shared" si="31"/>
        <v>0</v>
      </c>
      <c r="S189" s="10">
        <f t="shared" si="32"/>
        <v>0</v>
      </c>
      <c r="T189" s="10">
        <f t="shared" si="33"/>
        <v>0</v>
      </c>
      <c r="U189" s="10">
        <f t="shared" si="34"/>
        <v>0</v>
      </c>
      <c r="V189" s="10">
        <f t="shared" si="35"/>
        <v>0</v>
      </c>
      <c r="W189" s="10">
        <f t="shared" si="36"/>
        <v>0</v>
      </c>
      <c r="X189" s="66">
        <f t="shared" si="37"/>
        <v>0</v>
      </c>
      <c r="Y189" s="100" t="str">
        <f>IF(AND(D189="All_IPs",OR(N189=0,O189=0,R189+S189+T189=0,U189=0,V189=0,X189=0)),"Halt",IF(AND(D189="GRP_ALL_CNSP_SUBNETS",OR(N189=0,O189=0,R189+S189+T189=0,U189=0,V189=0,X189=0)),"Halt",IF(SUM(M189:X189)=0,"-",IF(AND(D189&lt;&gt;"All_IPs",D189&lt;&gt;"GRP_ALL_CNSP_SUBNETS",OR(N189=0,O189=0,P189=0,Q189=0,R189+S189+T189=0,U189=0,V189=0,X189=0,'Processed IP Rules'!ET158="BAD")),"Halt","Proceed"))))</f>
        <v>-</v>
      </c>
      <c r="Z189" s="145"/>
    </row>
    <row r="190" spans="1:26">
      <c r="A190" s="138">
        <v>149</v>
      </c>
      <c r="B190" s="70" t="str">
        <f>IF('IP Rules'!D159="","",'IP Rules'!D159)</f>
        <v/>
      </c>
      <c r="C190" s="73" t="str">
        <f>IF('IP Rules'!F159="","",'IP Rules'!F159)</f>
        <v/>
      </c>
      <c r="D190" s="77" t="str">
        <f>'Processed IP Rules'!AO159</f>
        <v/>
      </c>
      <c r="E190" s="78" t="str">
        <f>'Processed IP Rules'!AQ159</f>
        <v/>
      </c>
      <c r="F190" s="77" t="str">
        <f>'Processed IP Rules'!EA159</f>
        <v/>
      </c>
      <c r="G190" s="78" t="str">
        <f>'Processed IP Rules'!EC159</f>
        <v/>
      </c>
      <c r="H190" s="27" t="str">
        <f>'Processed IP Rules'!EE159</f>
        <v/>
      </c>
      <c r="I190" s="77" t="str">
        <f>'Processed IP Rules'!EI159</f>
        <v/>
      </c>
      <c r="J190" s="27" t="str">
        <f>'Processed IP Rules'!EK159</f>
        <v/>
      </c>
      <c r="K190" s="96" t="str">
        <f>'Processed IP Rules'!EM159</f>
        <v/>
      </c>
      <c r="L190" s="78" t="str">
        <f>'Processed IP Rules'!EU159</f>
        <v/>
      </c>
      <c r="M190" s="89">
        <f t="shared" si="26"/>
        <v>0</v>
      </c>
      <c r="N190" s="10">
        <f t="shared" si="27"/>
        <v>0</v>
      </c>
      <c r="O190" s="10">
        <f t="shared" si="28"/>
        <v>0</v>
      </c>
      <c r="P190" s="10">
        <f t="shared" si="29"/>
        <v>0</v>
      </c>
      <c r="Q190" s="10">
        <f t="shared" si="30"/>
        <v>0</v>
      </c>
      <c r="R190" s="10">
        <f t="shared" si="31"/>
        <v>0</v>
      </c>
      <c r="S190" s="10">
        <f t="shared" si="32"/>
        <v>0</v>
      </c>
      <c r="T190" s="10">
        <f t="shared" si="33"/>
        <v>0</v>
      </c>
      <c r="U190" s="10">
        <f t="shared" si="34"/>
        <v>0</v>
      </c>
      <c r="V190" s="10">
        <f t="shared" si="35"/>
        <v>0</v>
      </c>
      <c r="W190" s="10">
        <f t="shared" si="36"/>
        <v>0</v>
      </c>
      <c r="X190" s="66">
        <f t="shared" si="37"/>
        <v>0</v>
      </c>
      <c r="Y190" s="100" t="str">
        <f>IF(AND(D190="All_IPs",OR(N190=0,O190=0,R190+S190+T190=0,U190=0,V190=0,X190=0)),"Halt",IF(AND(D190="GRP_ALL_CNSP_SUBNETS",OR(N190=0,O190=0,R190+S190+T190=0,U190=0,V190=0,X190=0)),"Halt",IF(SUM(M190:X190)=0,"-",IF(AND(D190&lt;&gt;"All_IPs",D190&lt;&gt;"GRP_ALL_CNSP_SUBNETS",OR(N190=0,O190=0,P190=0,Q190=0,R190+S190+T190=0,U190=0,V190=0,X190=0,'Processed IP Rules'!ET159="BAD")),"Halt","Proceed"))))</f>
        <v>-</v>
      </c>
      <c r="Z190" s="145"/>
    </row>
    <row r="191" spans="1:26">
      <c r="A191" s="138">
        <v>150</v>
      </c>
      <c r="B191" s="70" t="str">
        <f>IF('IP Rules'!D160="","",'IP Rules'!D160)</f>
        <v/>
      </c>
      <c r="C191" s="73" t="str">
        <f>IF('IP Rules'!F160="","",'IP Rules'!F160)</f>
        <v/>
      </c>
      <c r="D191" s="77" t="str">
        <f>'Processed IP Rules'!AO160</f>
        <v/>
      </c>
      <c r="E191" s="78" t="str">
        <f>'Processed IP Rules'!AQ160</f>
        <v/>
      </c>
      <c r="F191" s="77" t="str">
        <f>'Processed IP Rules'!EA160</f>
        <v/>
      </c>
      <c r="G191" s="78" t="str">
        <f>'Processed IP Rules'!EC160</f>
        <v/>
      </c>
      <c r="H191" s="27" t="str">
        <f>'Processed IP Rules'!EE160</f>
        <v/>
      </c>
      <c r="I191" s="77" t="str">
        <f>'Processed IP Rules'!EI160</f>
        <v/>
      </c>
      <c r="J191" s="27" t="str">
        <f>'Processed IP Rules'!EK160</f>
        <v/>
      </c>
      <c r="K191" s="96" t="str">
        <f>'Processed IP Rules'!EM160</f>
        <v/>
      </c>
      <c r="L191" s="78" t="str">
        <f>'Processed IP Rules'!EU160</f>
        <v/>
      </c>
      <c r="M191" s="89">
        <f t="shared" si="26"/>
        <v>0</v>
      </c>
      <c r="N191" s="10">
        <f t="shared" si="27"/>
        <v>0</v>
      </c>
      <c r="O191" s="10">
        <f t="shared" si="28"/>
        <v>0</v>
      </c>
      <c r="P191" s="10">
        <f t="shared" si="29"/>
        <v>0</v>
      </c>
      <c r="Q191" s="10">
        <f t="shared" si="30"/>
        <v>0</v>
      </c>
      <c r="R191" s="10">
        <f t="shared" si="31"/>
        <v>0</v>
      </c>
      <c r="S191" s="10">
        <f t="shared" si="32"/>
        <v>0</v>
      </c>
      <c r="T191" s="10">
        <f t="shared" si="33"/>
        <v>0</v>
      </c>
      <c r="U191" s="10">
        <f t="shared" si="34"/>
        <v>0</v>
      </c>
      <c r="V191" s="10">
        <f t="shared" si="35"/>
        <v>0</v>
      </c>
      <c r="W191" s="10">
        <f t="shared" si="36"/>
        <v>0</v>
      </c>
      <c r="X191" s="66">
        <f t="shared" si="37"/>
        <v>0</v>
      </c>
      <c r="Y191" s="100" t="str">
        <f>IF(AND(D191="All_IPs",OR(N191=0,O191=0,R191+S191+T191=0,U191=0,V191=0,X191=0)),"Halt",IF(AND(D191="GRP_ALL_CNSP_SUBNETS",OR(N191=0,O191=0,R191+S191+T191=0,U191=0,V191=0,X191=0)),"Halt",IF(SUM(M191:X191)=0,"-",IF(AND(D191&lt;&gt;"All_IPs",D191&lt;&gt;"GRP_ALL_CNSP_SUBNETS",OR(N191=0,O191=0,P191=0,Q191=0,R191+S191+T191=0,U191=0,V191=0,X191=0,'Processed IP Rules'!ET160="BAD")),"Halt","Proceed"))))</f>
        <v>-</v>
      </c>
      <c r="Z191" s="145"/>
    </row>
    <row r="192" spans="1:26">
      <c r="A192" s="138">
        <v>151</v>
      </c>
      <c r="B192" s="70" t="str">
        <f>IF('IP Rules'!D161="","",'IP Rules'!D161)</f>
        <v/>
      </c>
      <c r="C192" s="73" t="str">
        <f>IF('IP Rules'!F161="","",'IP Rules'!F161)</f>
        <v/>
      </c>
      <c r="D192" s="77" t="str">
        <f>'Processed IP Rules'!AO161</f>
        <v/>
      </c>
      <c r="E192" s="78" t="str">
        <f>'Processed IP Rules'!AQ161</f>
        <v/>
      </c>
      <c r="F192" s="77" t="str">
        <f>'Processed IP Rules'!EA161</f>
        <v/>
      </c>
      <c r="G192" s="78" t="str">
        <f>'Processed IP Rules'!EC161</f>
        <v/>
      </c>
      <c r="H192" s="27" t="str">
        <f>'Processed IP Rules'!EE161</f>
        <v/>
      </c>
      <c r="I192" s="77" t="str">
        <f>'Processed IP Rules'!EI161</f>
        <v/>
      </c>
      <c r="J192" s="27" t="str">
        <f>'Processed IP Rules'!EK161</f>
        <v/>
      </c>
      <c r="K192" s="96" t="str">
        <f>'Processed IP Rules'!EM161</f>
        <v/>
      </c>
      <c r="L192" s="78" t="str">
        <f>'Processed IP Rules'!EU161</f>
        <v/>
      </c>
      <c r="M192" s="89">
        <f t="shared" si="26"/>
        <v>0</v>
      </c>
      <c r="N192" s="10">
        <f t="shared" si="27"/>
        <v>0</v>
      </c>
      <c r="O192" s="10">
        <f t="shared" si="28"/>
        <v>0</v>
      </c>
      <c r="P192" s="10">
        <f t="shared" si="29"/>
        <v>0</v>
      </c>
      <c r="Q192" s="10">
        <f t="shared" si="30"/>
        <v>0</v>
      </c>
      <c r="R192" s="10">
        <f t="shared" si="31"/>
        <v>0</v>
      </c>
      <c r="S192" s="10">
        <f t="shared" si="32"/>
        <v>0</v>
      </c>
      <c r="T192" s="10">
        <f t="shared" si="33"/>
        <v>0</v>
      </c>
      <c r="U192" s="10">
        <f t="shared" si="34"/>
        <v>0</v>
      </c>
      <c r="V192" s="10">
        <f t="shared" si="35"/>
        <v>0</v>
      </c>
      <c r="W192" s="10">
        <f t="shared" si="36"/>
        <v>0</v>
      </c>
      <c r="X192" s="66">
        <f t="shared" si="37"/>
        <v>0</v>
      </c>
      <c r="Y192" s="100" t="str">
        <f>IF(AND(D192="All_IPs",OR(N192=0,O192=0,R192+S192+T192=0,U192=0,V192=0,X192=0)),"Halt",IF(AND(D192="GRP_ALL_CNSP_SUBNETS",OR(N192=0,O192=0,R192+S192+T192=0,U192=0,V192=0,X192=0)),"Halt",IF(SUM(M192:X192)=0,"-",IF(AND(D192&lt;&gt;"All_IPs",D192&lt;&gt;"GRP_ALL_CNSP_SUBNETS",OR(N192=0,O192=0,P192=0,Q192=0,R192+S192+T192=0,U192=0,V192=0,X192=0,'Processed IP Rules'!ET161="BAD")),"Halt","Proceed"))))</f>
        <v>-</v>
      </c>
      <c r="Z192" s="145"/>
    </row>
    <row r="193" spans="1:26">
      <c r="A193" s="138">
        <v>152</v>
      </c>
      <c r="B193" s="70" t="str">
        <f>IF('IP Rules'!D162="","",'IP Rules'!D162)</f>
        <v/>
      </c>
      <c r="C193" s="73" t="str">
        <f>IF('IP Rules'!F162="","",'IP Rules'!F162)</f>
        <v/>
      </c>
      <c r="D193" s="77" t="str">
        <f>'Processed IP Rules'!AO162</f>
        <v/>
      </c>
      <c r="E193" s="78" t="str">
        <f>'Processed IP Rules'!AQ162</f>
        <v/>
      </c>
      <c r="F193" s="77" t="str">
        <f>'Processed IP Rules'!EA162</f>
        <v/>
      </c>
      <c r="G193" s="78" t="str">
        <f>'Processed IP Rules'!EC162</f>
        <v/>
      </c>
      <c r="H193" s="27" t="str">
        <f>'Processed IP Rules'!EE162</f>
        <v/>
      </c>
      <c r="I193" s="77" t="str">
        <f>'Processed IP Rules'!EI162</f>
        <v/>
      </c>
      <c r="J193" s="27" t="str">
        <f>'Processed IP Rules'!EK162</f>
        <v/>
      </c>
      <c r="K193" s="96" t="str">
        <f>'Processed IP Rules'!EM162</f>
        <v/>
      </c>
      <c r="L193" s="78" t="str">
        <f>'Processed IP Rules'!EU162</f>
        <v/>
      </c>
      <c r="M193" s="89">
        <f t="shared" si="26"/>
        <v>0</v>
      </c>
      <c r="N193" s="10">
        <f t="shared" si="27"/>
        <v>0</v>
      </c>
      <c r="O193" s="10">
        <f t="shared" si="28"/>
        <v>0</v>
      </c>
      <c r="P193" s="10">
        <f t="shared" si="29"/>
        <v>0</v>
      </c>
      <c r="Q193" s="10">
        <f t="shared" si="30"/>
        <v>0</v>
      </c>
      <c r="R193" s="10">
        <f t="shared" si="31"/>
        <v>0</v>
      </c>
      <c r="S193" s="10">
        <f t="shared" si="32"/>
        <v>0</v>
      </c>
      <c r="T193" s="10">
        <f t="shared" si="33"/>
        <v>0</v>
      </c>
      <c r="U193" s="10">
        <f t="shared" si="34"/>
        <v>0</v>
      </c>
      <c r="V193" s="10">
        <f t="shared" si="35"/>
        <v>0</v>
      </c>
      <c r="W193" s="10">
        <f t="shared" si="36"/>
        <v>0</v>
      </c>
      <c r="X193" s="66">
        <f t="shared" si="37"/>
        <v>0</v>
      </c>
      <c r="Y193" s="100" t="str">
        <f>IF(AND(D193="All_IPs",OR(N193=0,O193=0,R193+S193+T193=0,U193=0,V193=0,X193=0)),"Halt",IF(AND(D193="GRP_ALL_CNSP_SUBNETS",OR(N193=0,O193=0,R193+S193+T193=0,U193=0,V193=0,X193=0)),"Halt",IF(SUM(M193:X193)=0,"-",IF(AND(D193&lt;&gt;"All_IPs",D193&lt;&gt;"GRP_ALL_CNSP_SUBNETS",OR(N193=0,O193=0,P193=0,Q193=0,R193+S193+T193=0,U193=0,V193=0,X193=0,'Processed IP Rules'!ET162="BAD")),"Halt","Proceed"))))</f>
        <v>-</v>
      </c>
      <c r="Z193" s="145"/>
    </row>
    <row r="194" spans="1:26">
      <c r="A194" s="138">
        <v>153</v>
      </c>
      <c r="B194" s="70" t="str">
        <f>IF('IP Rules'!D163="","",'IP Rules'!D163)</f>
        <v/>
      </c>
      <c r="C194" s="73" t="str">
        <f>IF('IP Rules'!F163="","",'IP Rules'!F163)</f>
        <v/>
      </c>
      <c r="D194" s="77" t="str">
        <f>'Processed IP Rules'!AO163</f>
        <v/>
      </c>
      <c r="E194" s="78" t="str">
        <f>'Processed IP Rules'!AQ163</f>
        <v/>
      </c>
      <c r="F194" s="77" t="str">
        <f>'Processed IP Rules'!EA163</f>
        <v/>
      </c>
      <c r="G194" s="78" t="str">
        <f>'Processed IP Rules'!EC163</f>
        <v/>
      </c>
      <c r="H194" s="27" t="str">
        <f>'Processed IP Rules'!EE163</f>
        <v/>
      </c>
      <c r="I194" s="77" t="str">
        <f>'Processed IP Rules'!EI163</f>
        <v/>
      </c>
      <c r="J194" s="27" t="str">
        <f>'Processed IP Rules'!EK163</f>
        <v/>
      </c>
      <c r="K194" s="96" t="str">
        <f>'Processed IP Rules'!EM163</f>
        <v/>
      </c>
      <c r="L194" s="78" t="str">
        <f>'Processed IP Rules'!EU163</f>
        <v/>
      </c>
      <c r="M194" s="89">
        <f t="shared" si="26"/>
        <v>0</v>
      </c>
      <c r="N194" s="10">
        <f t="shared" si="27"/>
        <v>0</v>
      </c>
      <c r="O194" s="10">
        <f t="shared" si="28"/>
        <v>0</v>
      </c>
      <c r="P194" s="10">
        <f t="shared" si="29"/>
        <v>0</v>
      </c>
      <c r="Q194" s="10">
        <f t="shared" si="30"/>
        <v>0</v>
      </c>
      <c r="R194" s="10">
        <f t="shared" si="31"/>
        <v>0</v>
      </c>
      <c r="S194" s="10">
        <f t="shared" si="32"/>
        <v>0</v>
      </c>
      <c r="T194" s="10">
        <f t="shared" si="33"/>
        <v>0</v>
      </c>
      <c r="U194" s="10">
        <f t="shared" si="34"/>
        <v>0</v>
      </c>
      <c r="V194" s="10">
        <f t="shared" si="35"/>
        <v>0</v>
      </c>
      <c r="W194" s="10">
        <f t="shared" si="36"/>
        <v>0</v>
      </c>
      <c r="X194" s="66">
        <f t="shared" si="37"/>
        <v>0</v>
      </c>
      <c r="Y194" s="100" t="str">
        <f>IF(AND(D194="All_IPs",OR(N194=0,O194=0,R194+S194+T194=0,U194=0,V194=0,X194=0)),"Halt",IF(AND(D194="GRP_ALL_CNSP_SUBNETS",OR(N194=0,O194=0,R194+S194+T194=0,U194=0,V194=0,X194=0)),"Halt",IF(SUM(M194:X194)=0,"-",IF(AND(D194&lt;&gt;"All_IPs",D194&lt;&gt;"GRP_ALL_CNSP_SUBNETS",OR(N194=0,O194=0,P194=0,Q194=0,R194+S194+T194=0,U194=0,V194=0,X194=0,'Processed IP Rules'!ET163="BAD")),"Halt","Proceed"))))</f>
        <v>-</v>
      </c>
      <c r="Z194" s="145"/>
    </row>
    <row r="195" spans="1:26">
      <c r="A195" s="138">
        <v>154</v>
      </c>
      <c r="B195" s="70" t="str">
        <f>IF('IP Rules'!D164="","",'IP Rules'!D164)</f>
        <v/>
      </c>
      <c r="C195" s="73" t="str">
        <f>IF('IP Rules'!F164="","",'IP Rules'!F164)</f>
        <v/>
      </c>
      <c r="D195" s="77" t="str">
        <f>'Processed IP Rules'!AO164</f>
        <v/>
      </c>
      <c r="E195" s="78" t="str">
        <f>'Processed IP Rules'!AQ164</f>
        <v/>
      </c>
      <c r="F195" s="77" t="str">
        <f>'Processed IP Rules'!EA164</f>
        <v/>
      </c>
      <c r="G195" s="78" t="str">
        <f>'Processed IP Rules'!EC164</f>
        <v/>
      </c>
      <c r="H195" s="27" t="str">
        <f>'Processed IP Rules'!EE164</f>
        <v/>
      </c>
      <c r="I195" s="77" t="str">
        <f>'Processed IP Rules'!EI164</f>
        <v/>
      </c>
      <c r="J195" s="27" t="str">
        <f>'Processed IP Rules'!EK164</f>
        <v/>
      </c>
      <c r="K195" s="96" t="str">
        <f>'Processed IP Rules'!EM164</f>
        <v/>
      </c>
      <c r="L195" s="78" t="str">
        <f>'Processed IP Rules'!EU164</f>
        <v/>
      </c>
      <c r="M195" s="89">
        <f t="shared" si="26"/>
        <v>0</v>
      </c>
      <c r="N195" s="10">
        <f t="shared" si="27"/>
        <v>0</v>
      </c>
      <c r="O195" s="10">
        <f t="shared" si="28"/>
        <v>0</v>
      </c>
      <c r="P195" s="10">
        <f t="shared" si="29"/>
        <v>0</v>
      </c>
      <c r="Q195" s="10">
        <f t="shared" si="30"/>
        <v>0</v>
      </c>
      <c r="R195" s="10">
        <f t="shared" si="31"/>
        <v>0</v>
      </c>
      <c r="S195" s="10">
        <f t="shared" si="32"/>
        <v>0</v>
      </c>
      <c r="T195" s="10">
        <f t="shared" si="33"/>
        <v>0</v>
      </c>
      <c r="U195" s="10">
        <f t="shared" si="34"/>
        <v>0</v>
      </c>
      <c r="V195" s="10">
        <f t="shared" si="35"/>
        <v>0</v>
      </c>
      <c r="W195" s="10">
        <f t="shared" si="36"/>
        <v>0</v>
      </c>
      <c r="X195" s="66">
        <f t="shared" si="37"/>
        <v>0</v>
      </c>
      <c r="Y195" s="100" t="str">
        <f>IF(AND(D195="All_IPs",OR(N195=0,O195=0,R195+S195+T195=0,U195=0,V195=0,X195=0)),"Halt",IF(AND(D195="GRP_ALL_CNSP_SUBNETS",OR(N195=0,O195=0,R195+S195+T195=0,U195=0,V195=0,X195=0)),"Halt",IF(SUM(M195:X195)=0,"-",IF(AND(D195&lt;&gt;"All_IPs",D195&lt;&gt;"GRP_ALL_CNSP_SUBNETS",OR(N195=0,O195=0,P195=0,Q195=0,R195+S195+T195=0,U195=0,V195=0,X195=0,'Processed IP Rules'!ET164="BAD")),"Halt","Proceed"))))</f>
        <v>-</v>
      </c>
      <c r="Z195" s="145"/>
    </row>
    <row r="196" spans="1:26">
      <c r="A196" s="138">
        <v>155</v>
      </c>
      <c r="B196" s="70" t="str">
        <f>IF('IP Rules'!D165="","",'IP Rules'!D165)</f>
        <v/>
      </c>
      <c r="C196" s="73" t="str">
        <f>IF('IP Rules'!F165="","",'IP Rules'!F165)</f>
        <v/>
      </c>
      <c r="D196" s="77" t="str">
        <f>'Processed IP Rules'!AO165</f>
        <v/>
      </c>
      <c r="E196" s="78" t="str">
        <f>'Processed IP Rules'!AQ165</f>
        <v/>
      </c>
      <c r="F196" s="77" t="str">
        <f>'Processed IP Rules'!EA165</f>
        <v/>
      </c>
      <c r="G196" s="78" t="str">
        <f>'Processed IP Rules'!EC165</f>
        <v/>
      </c>
      <c r="H196" s="27" t="str">
        <f>'Processed IP Rules'!EE165</f>
        <v/>
      </c>
      <c r="I196" s="77" t="str">
        <f>'Processed IP Rules'!EI165</f>
        <v/>
      </c>
      <c r="J196" s="27" t="str">
        <f>'Processed IP Rules'!EK165</f>
        <v/>
      </c>
      <c r="K196" s="96" t="str">
        <f>'Processed IP Rules'!EM165</f>
        <v/>
      </c>
      <c r="L196" s="78" t="str">
        <f>'Processed IP Rules'!EU165</f>
        <v/>
      </c>
      <c r="M196" s="89">
        <f t="shared" si="26"/>
        <v>0</v>
      </c>
      <c r="N196" s="10">
        <f t="shared" si="27"/>
        <v>0</v>
      </c>
      <c r="O196" s="10">
        <f t="shared" si="28"/>
        <v>0</v>
      </c>
      <c r="P196" s="10">
        <f t="shared" si="29"/>
        <v>0</v>
      </c>
      <c r="Q196" s="10">
        <f t="shared" si="30"/>
        <v>0</v>
      </c>
      <c r="R196" s="10">
        <f t="shared" si="31"/>
        <v>0</v>
      </c>
      <c r="S196" s="10">
        <f t="shared" si="32"/>
        <v>0</v>
      </c>
      <c r="T196" s="10">
        <f t="shared" si="33"/>
        <v>0</v>
      </c>
      <c r="U196" s="10">
        <f t="shared" si="34"/>
        <v>0</v>
      </c>
      <c r="V196" s="10">
        <f t="shared" si="35"/>
        <v>0</v>
      </c>
      <c r="W196" s="10">
        <f t="shared" si="36"/>
        <v>0</v>
      </c>
      <c r="X196" s="66">
        <f t="shared" si="37"/>
        <v>0</v>
      </c>
      <c r="Y196" s="100" t="str">
        <f>IF(AND(D196="All_IPs",OR(N196=0,O196=0,R196+S196+T196=0,U196=0,V196=0,X196=0)),"Halt",IF(AND(D196="GRP_ALL_CNSP_SUBNETS",OR(N196=0,O196=0,R196+S196+T196=0,U196=0,V196=0,X196=0)),"Halt",IF(SUM(M196:X196)=0,"-",IF(AND(D196&lt;&gt;"All_IPs",D196&lt;&gt;"GRP_ALL_CNSP_SUBNETS",OR(N196=0,O196=0,P196=0,Q196=0,R196+S196+T196=0,U196=0,V196=0,X196=0,'Processed IP Rules'!ET165="BAD")),"Halt","Proceed"))))</f>
        <v>-</v>
      </c>
      <c r="Z196" s="145"/>
    </row>
    <row r="197" spans="1:26">
      <c r="A197" s="138">
        <v>156</v>
      </c>
      <c r="B197" s="70" t="str">
        <f>IF('IP Rules'!D166="","",'IP Rules'!D166)</f>
        <v/>
      </c>
      <c r="C197" s="73" t="str">
        <f>IF('IP Rules'!F166="","",'IP Rules'!F166)</f>
        <v/>
      </c>
      <c r="D197" s="77" t="str">
        <f>'Processed IP Rules'!AO166</f>
        <v/>
      </c>
      <c r="E197" s="78" t="str">
        <f>'Processed IP Rules'!AQ166</f>
        <v/>
      </c>
      <c r="F197" s="77" t="str">
        <f>'Processed IP Rules'!EA166</f>
        <v/>
      </c>
      <c r="G197" s="78" t="str">
        <f>'Processed IP Rules'!EC166</f>
        <v/>
      </c>
      <c r="H197" s="27" t="str">
        <f>'Processed IP Rules'!EE166</f>
        <v/>
      </c>
      <c r="I197" s="77" t="str">
        <f>'Processed IP Rules'!EI166</f>
        <v/>
      </c>
      <c r="J197" s="27" t="str">
        <f>'Processed IP Rules'!EK166</f>
        <v/>
      </c>
      <c r="K197" s="96" t="str">
        <f>'Processed IP Rules'!EM166</f>
        <v/>
      </c>
      <c r="L197" s="78" t="str">
        <f>'Processed IP Rules'!EU166</f>
        <v/>
      </c>
      <c r="M197" s="89">
        <f t="shared" si="26"/>
        <v>0</v>
      </c>
      <c r="N197" s="10">
        <f t="shared" si="27"/>
        <v>0</v>
      </c>
      <c r="O197" s="10">
        <f t="shared" si="28"/>
        <v>0</v>
      </c>
      <c r="P197" s="10">
        <f t="shared" si="29"/>
        <v>0</v>
      </c>
      <c r="Q197" s="10">
        <f t="shared" si="30"/>
        <v>0</v>
      </c>
      <c r="R197" s="10">
        <f t="shared" si="31"/>
        <v>0</v>
      </c>
      <c r="S197" s="10">
        <f t="shared" si="32"/>
        <v>0</v>
      </c>
      <c r="T197" s="10">
        <f t="shared" si="33"/>
        <v>0</v>
      </c>
      <c r="U197" s="10">
        <f t="shared" si="34"/>
        <v>0</v>
      </c>
      <c r="V197" s="10">
        <f t="shared" si="35"/>
        <v>0</v>
      </c>
      <c r="W197" s="10">
        <f t="shared" si="36"/>
        <v>0</v>
      </c>
      <c r="X197" s="66">
        <f t="shared" si="37"/>
        <v>0</v>
      </c>
      <c r="Y197" s="100" t="str">
        <f>IF(AND(D197="All_IPs",OR(N197=0,O197=0,R197+S197+T197=0,U197=0,V197=0,X197=0)),"Halt",IF(AND(D197="GRP_ALL_CNSP_SUBNETS",OR(N197=0,O197=0,R197+S197+T197=0,U197=0,V197=0,X197=0)),"Halt",IF(SUM(M197:X197)=0,"-",IF(AND(D197&lt;&gt;"All_IPs",D197&lt;&gt;"GRP_ALL_CNSP_SUBNETS",OR(N197=0,O197=0,P197=0,Q197=0,R197+S197+T197=0,U197=0,V197=0,X197=0,'Processed IP Rules'!ET166="BAD")),"Halt","Proceed"))))</f>
        <v>-</v>
      </c>
      <c r="Z197" s="145"/>
    </row>
    <row r="198" spans="1:26">
      <c r="A198" s="138">
        <v>157</v>
      </c>
      <c r="B198" s="70" t="str">
        <f>IF('IP Rules'!D167="","",'IP Rules'!D167)</f>
        <v/>
      </c>
      <c r="C198" s="73" t="str">
        <f>IF('IP Rules'!F167="","",'IP Rules'!F167)</f>
        <v/>
      </c>
      <c r="D198" s="77" t="str">
        <f>'Processed IP Rules'!AO167</f>
        <v/>
      </c>
      <c r="E198" s="78" t="str">
        <f>'Processed IP Rules'!AQ167</f>
        <v/>
      </c>
      <c r="F198" s="77" t="str">
        <f>'Processed IP Rules'!EA167</f>
        <v/>
      </c>
      <c r="G198" s="78" t="str">
        <f>'Processed IP Rules'!EC167</f>
        <v/>
      </c>
      <c r="H198" s="27" t="str">
        <f>'Processed IP Rules'!EE167</f>
        <v/>
      </c>
      <c r="I198" s="77" t="str">
        <f>'Processed IP Rules'!EI167</f>
        <v/>
      </c>
      <c r="J198" s="27" t="str">
        <f>'Processed IP Rules'!EK167</f>
        <v/>
      </c>
      <c r="K198" s="96" t="str">
        <f>'Processed IP Rules'!EM167</f>
        <v/>
      </c>
      <c r="L198" s="78" t="str">
        <f>'Processed IP Rules'!EU167</f>
        <v/>
      </c>
      <c r="M198" s="89">
        <f t="shared" si="26"/>
        <v>0</v>
      </c>
      <c r="N198" s="10">
        <f t="shared" si="27"/>
        <v>0</v>
      </c>
      <c r="O198" s="10">
        <f t="shared" si="28"/>
        <v>0</v>
      </c>
      <c r="P198" s="10">
        <f t="shared" si="29"/>
        <v>0</v>
      </c>
      <c r="Q198" s="10">
        <f t="shared" si="30"/>
        <v>0</v>
      </c>
      <c r="R198" s="10">
        <f t="shared" si="31"/>
        <v>0</v>
      </c>
      <c r="S198" s="10">
        <f t="shared" si="32"/>
        <v>0</v>
      </c>
      <c r="T198" s="10">
        <f t="shared" si="33"/>
        <v>0</v>
      </c>
      <c r="U198" s="10">
        <f t="shared" si="34"/>
        <v>0</v>
      </c>
      <c r="V198" s="10">
        <f t="shared" si="35"/>
        <v>0</v>
      </c>
      <c r="W198" s="10">
        <f t="shared" si="36"/>
        <v>0</v>
      </c>
      <c r="X198" s="66">
        <f t="shared" si="37"/>
        <v>0</v>
      </c>
      <c r="Y198" s="100" t="str">
        <f>IF(AND(D198="All_IPs",OR(N198=0,O198=0,R198+S198+T198=0,U198=0,V198=0,X198=0)),"Halt",IF(AND(D198="GRP_ALL_CNSP_SUBNETS",OR(N198=0,O198=0,R198+S198+T198=0,U198=0,V198=0,X198=0)),"Halt",IF(SUM(M198:X198)=0,"-",IF(AND(D198&lt;&gt;"All_IPs",D198&lt;&gt;"GRP_ALL_CNSP_SUBNETS",OR(N198=0,O198=0,P198=0,Q198=0,R198+S198+T198=0,U198=0,V198=0,X198=0,'Processed IP Rules'!ET167="BAD")),"Halt","Proceed"))))</f>
        <v>-</v>
      </c>
      <c r="Z198" s="145"/>
    </row>
    <row r="199" spans="1:26">
      <c r="A199" s="138">
        <v>158</v>
      </c>
      <c r="B199" s="70" t="str">
        <f>IF('IP Rules'!D168="","",'IP Rules'!D168)</f>
        <v/>
      </c>
      <c r="C199" s="73" t="str">
        <f>IF('IP Rules'!F168="","",'IP Rules'!F168)</f>
        <v/>
      </c>
      <c r="D199" s="77" t="str">
        <f>'Processed IP Rules'!AO168</f>
        <v/>
      </c>
      <c r="E199" s="78" t="str">
        <f>'Processed IP Rules'!AQ168</f>
        <v/>
      </c>
      <c r="F199" s="77" t="str">
        <f>'Processed IP Rules'!EA168</f>
        <v/>
      </c>
      <c r="G199" s="78" t="str">
        <f>'Processed IP Rules'!EC168</f>
        <v/>
      </c>
      <c r="H199" s="27" t="str">
        <f>'Processed IP Rules'!EE168</f>
        <v/>
      </c>
      <c r="I199" s="77" t="str">
        <f>'Processed IP Rules'!EI168</f>
        <v/>
      </c>
      <c r="J199" s="27" t="str">
        <f>'Processed IP Rules'!EK168</f>
        <v/>
      </c>
      <c r="K199" s="96" t="str">
        <f>'Processed IP Rules'!EM168</f>
        <v/>
      </c>
      <c r="L199" s="78" t="str">
        <f>'Processed IP Rules'!EU168</f>
        <v/>
      </c>
      <c r="M199" s="89">
        <f t="shared" si="26"/>
        <v>0</v>
      </c>
      <c r="N199" s="10">
        <f t="shared" si="27"/>
        <v>0</v>
      </c>
      <c r="O199" s="10">
        <f t="shared" si="28"/>
        <v>0</v>
      </c>
      <c r="P199" s="10">
        <f t="shared" si="29"/>
        <v>0</v>
      </c>
      <c r="Q199" s="10">
        <f t="shared" si="30"/>
        <v>0</v>
      </c>
      <c r="R199" s="10">
        <f t="shared" si="31"/>
        <v>0</v>
      </c>
      <c r="S199" s="10">
        <f t="shared" si="32"/>
        <v>0</v>
      </c>
      <c r="T199" s="10">
        <f t="shared" si="33"/>
        <v>0</v>
      </c>
      <c r="U199" s="10">
        <f t="shared" si="34"/>
        <v>0</v>
      </c>
      <c r="V199" s="10">
        <f t="shared" si="35"/>
        <v>0</v>
      </c>
      <c r="W199" s="10">
        <f t="shared" si="36"/>
        <v>0</v>
      </c>
      <c r="X199" s="66">
        <f t="shared" si="37"/>
        <v>0</v>
      </c>
      <c r="Y199" s="100" t="str">
        <f>IF(AND(D199="All_IPs",OR(N199=0,O199=0,R199+S199+T199=0,U199=0,V199=0,X199=0)),"Halt",IF(AND(D199="GRP_ALL_CNSP_SUBNETS",OR(N199=0,O199=0,R199+S199+T199=0,U199=0,V199=0,X199=0)),"Halt",IF(SUM(M199:X199)=0,"-",IF(AND(D199&lt;&gt;"All_IPs",D199&lt;&gt;"GRP_ALL_CNSP_SUBNETS",OR(N199=0,O199=0,P199=0,Q199=0,R199+S199+T199=0,U199=0,V199=0,X199=0,'Processed IP Rules'!ET168="BAD")),"Halt","Proceed"))))</f>
        <v>-</v>
      </c>
      <c r="Z199" s="145"/>
    </row>
    <row r="200" spans="1:26">
      <c r="A200" s="138">
        <v>159</v>
      </c>
      <c r="B200" s="70" t="str">
        <f>IF('IP Rules'!D169="","",'IP Rules'!D169)</f>
        <v/>
      </c>
      <c r="C200" s="73" t="str">
        <f>IF('IP Rules'!F169="","",'IP Rules'!F169)</f>
        <v/>
      </c>
      <c r="D200" s="77" t="str">
        <f>'Processed IP Rules'!AO169</f>
        <v/>
      </c>
      <c r="E200" s="78" t="str">
        <f>'Processed IP Rules'!AQ169</f>
        <v/>
      </c>
      <c r="F200" s="77" t="str">
        <f>'Processed IP Rules'!EA169</f>
        <v/>
      </c>
      <c r="G200" s="78" t="str">
        <f>'Processed IP Rules'!EC169</f>
        <v/>
      </c>
      <c r="H200" s="27" t="str">
        <f>'Processed IP Rules'!EE169</f>
        <v/>
      </c>
      <c r="I200" s="77" t="str">
        <f>'Processed IP Rules'!EI169</f>
        <v/>
      </c>
      <c r="J200" s="27" t="str">
        <f>'Processed IP Rules'!EK169</f>
        <v/>
      </c>
      <c r="K200" s="96" t="str">
        <f>'Processed IP Rules'!EM169</f>
        <v/>
      </c>
      <c r="L200" s="78" t="str">
        <f>'Processed IP Rules'!EU169</f>
        <v/>
      </c>
      <c r="M200" s="89">
        <f t="shared" si="26"/>
        <v>0</v>
      </c>
      <c r="N200" s="10">
        <f t="shared" si="27"/>
        <v>0</v>
      </c>
      <c r="O200" s="10">
        <f t="shared" si="28"/>
        <v>0</v>
      </c>
      <c r="P200" s="10">
        <f t="shared" si="29"/>
        <v>0</v>
      </c>
      <c r="Q200" s="10">
        <f t="shared" si="30"/>
        <v>0</v>
      </c>
      <c r="R200" s="10">
        <f t="shared" si="31"/>
        <v>0</v>
      </c>
      <c r="S200" s="10">
        <f t="shared" si="32"/>
        <v>0</v>
      </c>
      <c r="T200" s="10">
        <f t="shared" si="33"/>
        <v>0</v>
      </c>
      <c r="U200" s="10">
        <f t="shared" si="34"/>
        <v>0</v>
      </c>
      <c r="V200" s="10">
        <f t="shared" si="35"/>
        <v>0</v>
      </c>
      <c r="W200" s="10">
        <f t="shared" si="36"/>
        <v>0</v>
      </c>
      <c r="X200" s="66">
        <f t="shared" si="37"/>
        <v>0</v>
      </c>
      <c r="Y200" s="100" t="str">
        <f>IF(AND(D200="All_IPs",OR(N200=0,O200=0,R200+S200+T200=0,U200=0,V200=0,X200=0)),"Halt",IF(AND(D200="GRP_ALL_CNSP_SUBNETS",OR(N200=0,O200=0,R200+S200+T200=0,U200=0,V200=0,X200=0)),"Halt",IF(SUM(M200:X200)=0,"-",IF(AND(D200&lt;&gt;"All_IPs",D200&lt;&gt;"GRP_ALL_CNSP_SUBNETS",OR(N200=0,O200=0,P200=0,Q200=0,R200+S200+T200=0,U200=0,V200=0,X200=0,'Processed IP Rules'!ET169="BAD")),"Halt","Proceed"))))</f>
        <v>-</v>
      </c>
      <c r="Z200" s="145"/>
    </row>
    <row r="201" spans="1:26">
      <c r="A201" s="138">
        <v>160</v>
      </c>
      <c r="B201" s="70" t="str">
        <f>IF('IP Rules'!D170="","",'IP Rules'!D170)</f>
        <v/>
      </c>
      <c r="C201" s="73" t="str">
        <f>IF('IP Rules'!F170="","",'IP Rules'!F170)</f>
        <v/>
      </c>
      <c r="D201" s="77" t="str">
        <f>'Processed IP Rules'!AO170</f>
        <v/>
      </c>
      <c r="E201" s="78" t="str">
        <f>'Processed IP Rules'!AQ170</f>
        <v/>
      </c>
      <c r="F201" s="77" t="str">
        <f>'Processed IP Rules'!EA170</f>
        <v/>
      </c>
      <c r="G201" s="78" t="str">
        <f>'Processed IP Rules'!EC170</f>
        <v/>
      </c>
      <c r="H201" s="27" t="str">
        <f>'Processed IP Rules'!EE170</f>
        <v/>
      </c>
      <c r="I201" s="77" t="str">
        <f>'Processed IP Rules'!EI170</f>
        <v/>
      </c>
      <c r="J201" s="27" t="str">
        <f>'Processed IP Rules'!EK170</f>
        <v/>
      </c>
      <c r="K201" s="96" t="str">
        <f>'Processed IP Rules'!EM170</f>
        <v/>
      </c>
      <c r="L201" s="78" t="str">
        <f>'Processed IP Rules'!EU170</f>
        <v/>
      </c>
      <c r="M201" s="89">
        <f t="shared" si="26"/>
        <v>0</v>
      </c>
      <c r="N201" s="10">
        <f t="shared" si="27"/>
        <v>0</v>
      </c>
      <c r="O201" s="10">
        <f t="shared" si="28"/>
        <v>0</v>
      </c>
      <c r="P201" s="10">
        <f t="shared" si="29"/>
        <v>0</v>
      </c>
      <c r="Q201" s="10">
        <f t="shared" si="30"/>
        <v>0</v>
      </c>
      <c r="R201" s="10">
        <f t="shared" si="31"/>
        <v>0</v>
      </c>
      <c r="S201" s="10">
        <f t="shared" si="32"/>
        <v>0</v>
      </c>
      <c r="T201" s="10">
        <f t="shared" si="33"/>
        <v>0</v>
      </c>
      <c r="U201" s="10">
        <f t="shared" si="34"/>
        <v>0</v>
      </c>
      <c r="V201" s="10">
        <f t="shared" si="35"/>
        <v>0</v>
      </c>
      <c r="W201" s="10">
        <f t="shared" si="36"/>
        <v>0</v>
      </c>
      <c r="X201" s="66">
        <f t="shared" si="37"/>
        <v>0</v>
      </c>
      <c r="Y201" s="100" t="str">
        <f>IF(AND(D201="All_IPs",OR(N201=0,O201=0,R201+S201+T201=0,U201=0,V201=0,X201=0)),"Halt",IF(AND(D201="GRP_ALL_CNSP_SUBNETS",OR(N201=0,O201=0,R201+S201+T201=0,U201=0,V201=0,X201=0)),"Halt",IF(SUM(M201:X201)=0,"-",IF(AND(D201&lt;&gt;"All_IPs",D201&lt;&gt;"GRP_ALL_CNSP_SUBNETS",OR(N201=0,O201=0,P201=0,Q201=0,R201+S201+T201=0,U201=0,V201=0,X201=0,'Processed IP Rules'!ET170="BAD")),"Halt","Proceed"))))</f>
        <v>-</v>
      </c>
      <c r="Z201" s="145"/>
    </row>
    <row r="202" spans="1:26">
      <c r="A202" s="138">
        <v>161</v>
      </c>
      <c r="B202" s="70" t="str">
        <f>IF('IP Rules'!D171="","",'IP Rules'!D171)</f>
        <v/>
      </c>
      <c r="C202" s="73" t="str">
        <f>IF('IP Rules'!F171="","",'IP Rules'!F171)</f>
        <v/>
      </c>
      <c r="D202" s="77" t="str">
        <f>'Processed IP Rules'!AO171</f>
        <v/>
      </c>
      <c r="E202" s="78" t="str">
        <f>'Processed IP Rules'!AQ171</f>
        <v/>
      </c>
      <c r="F202" s="77" t="str">
        <f>'Processed IP Rules'!EA171</f>
        <v/>
      </c>
      <c r="G202" s="78" t="str">
        <f>'Processed IP Rules'!EC171</f>
        <v/>
      </c>
      <c r="H202" s="27" t="str">
        <f>'Processed IP Rules'!EE171</f>
        <v/>
      </c>
      <c r="I202" s="77" t="str">
        <f>'Processed IP Rules'!EI171</f>
        <v/>
      </c>
      <c r="J202" s="27" t="str">
        <f>'Processed IP Rules'!EK171</f>
        <v/>
      </c>
      <c r="K202" s="96" t="str">
        <f>'Processed IP Rules'!EM171</f>
        <v/>
      </c>
      <c r="L202" s="78" t="str">
        <f>'Processed IP Rules'!EU171</f>
        <v/>
      </c>
      <c r="M202" s="89">
        <f t="shared" si="26"/>
        <v>0</v>
      </c>
      <c r="N202" s="10">
        <f t="shared" si="27"/>
        <v>0</v>
      </c>
      <c r="O202" s="10">
        <f t="shared" si="28"/>
        <v>0</v>
      </c>
      <c r="P202" s="10">
        <f t="shared" si="29"/>
        <v>0</v>
      </c>
      <c r="Q202" s="10">
        <f t="shared" si="30"/>
        <v>0</v>
      </c>
      <c r="R202" s="10">
        <f t="shared" si="31"/>
        <v>0</v>
      </c>
      <c r="S202" s="10">
        <f t="shared" si="32"/>
        <v>0</v>
      </c>
      <c r="T202" s="10">
        <f t="shared" si="33"/>
        <v>0</v>
      </c>
      <c r="U202" s="10">
        <f t="shared" si="34"/>
        <v>0</v>
      </c>
      <c r="V202" s="10">
        <f t="shared" si="35"/>
        <v>0</v>
      </c>
      <c r="W202" s="10">
        <f t="shared" si="36"/>
        <v>0</v>
      </c>
      <c r="X202" s="66">
        <f t="shared" si="37"/>
        <v>0</v>
      </c>
      <c r="Y202" s="100" t="str">
        <f>IF(AND(D202="All_IPs",OR(N202=0,O202=0,R202+S202+T202=0,U202=0,V202=0,X202=0)),"Halt",IF(AND(D202="GRP_ALL_CNSP_SUBNETS",OR(N202=0,O202=0,R202+S202+T202=0,U202=0,V202=0,X202=0)),"Halt",IF(SUM(M202:X202)=0,"-",IF(AND(D202&lt;&gt;"All_IPs",D202&lt;&gt;"GRP_ALL_CNSP_SUBNETS",OR(N202=0,O202=0,P202=0,Q202=0,R202+S202+T202=0,U202=0,V202=0,X202=0,'Processed IP Rules'!ET171="BAD")),"Halt","Proceed"))))</f>
        <v>-</v>
      </c>
      <c r="Z202" s="145"/>
    </row>
    <row r="203" spans="1:26">
      <c r="A203" s="138">
        <v>162</v>
      </c>
      <c r="B203" s="70" t="str">
        <f>IF('IP Rules'!D172="","",'IP Rules'!D172)</f>
        <v/>
      </c>
      <c r="C203" s="73" t="str">
        <f>IF('IP Rules'!F172="","",'IP Rules'!F172)</f>
        <v/>
      </c>
      <c r="D203" s="77" t="str">
        <f>'Processed IP Rules'!AO172</f>
        <v/>
      </c>
      <c r="E203" s="78" t="str">
        <f>'Processed IP Rules'!AQ172</f>
        <v/>
      </c>
      <c r="F203" s="77" t="str">
        <f>'Processed IP Rules'!EA172</f>
        <v/>
      </c>
      <c r="G203" s="78" t="str">
        <f>'Processed IP Rules'!EC172</f>
        <v/>
      </c>
      <c r="H203" s="27" t="str">
        <f>'Processed IP Rules'!EE172</f>
        <v/>
      </c>
      <c r="I203" s="77" t="str">
        <f>'Processed IP Rules'!EI172</f>
        <v/>
      </c>
      <c r="J203" s="27" t="str">
        <f>'Processed IP Rules'!EK172</f>
        <v/>
      </c>
      <c r="K203" s="96" t="str">
        <f>'Processed IP Rules'!EM172</f>
        <v/>
      </c>
      <c r="L203" s="78" t="str">
        <f>'Processed IP Rules'!EU172</f>
        <v/>
      </c>
      <c r="M203" s="89">
        <f t="shared" si="26"/>
        <v>0</v>
      </c>
      <c r="N203" s="10">
        <f t="shared" si="27"/>
        <v>0</v>
      </c>
      <c r="O203" s="10">
        <f t="shared" si="28"/>
        <v>0</v>
      </c>
      <c r="P203" s="10">
        <f t="shared" si="29"/>
        <v>0</v>
      </c>
      <c r="Q203" s="10">
        <f t="shared" si="30"/>
        <v>0</v>
      </c>
      <c r="R203" s="10">
        <f t="shared" si="31"/>
        <v>0</v>
      </c>
      <c r="S203" s="10">
        <f t="shared" si="32"/>
        <v>0</v>
      </c>
      <c r="T203" s="10">
        <f t="shared" si="33"/>
        <v>0</v>
      </c>
      <c r="U203" s="10">
        <f t="shared" si="34"/>
        <v>0</v>
      </c>
      <c r="V203" s="10">
        <f t="shared" si="35"/>
        <v>0</v>
      </c>
      <c r="W203" s="10">
        <f t="shared" si="36"/>
        <v>0</v>
      </c>
      <c r="X203" s="66">
        <f t="shared" si="37"/>
        <v>0</v>
      </c>
      <c r="Y203" s="100" t="str">
        <f>IF(AND(D203="All_IPs",OR(N203=0,O203=0,R203+S203+T203=0,U203=0,V203=0,X203=0)),"Halt",IF(AND(D203="GRP_ALL_CNSP_SUBNETS",OR(N203=0,O203=0,R203+S203+T203=0,U203=0,V203=0,X203=0)),"Halt",IF(SUM(M203:X203)=0,"-",IF(AND(D203&lt;&gt;"All_IPs",D203&lt;&gt;"GRP_ALL_CNSP_SUBNETS",OR(N203=0,O203=0,P203=0,Q203=0,R203+S203+T203=0,U203=0,V203=0,X203=0,'Processed IP Rules'!ET172="BAD")),"Halt","Proceed"))))</f>
        <v>-</v>
      </c>
      <c r="Z203" s="145"/>
    </row>
    <row r="204" spans="1:26">
      <c r="A204" s="138">
        <v>163</v>
      </c>
      <c r="B204" s="70" t="str">
        <f>IF('IP Rules'!D173="","",'IP Rules'!D173)</f>
        <v/>
      </c>
      <c r="C204" s="73" t="str">
        <f>IF('IP Rules'!F173="","",'IP Rules'!F173)</f>
        <v/>
      </c>
      <c r="D204" s="77" t="str">
        <f>'Processed IP Rules'!AO173</f>
        <v/>
      </c>
      <c r="E204" s="78" t="str">
        <f>'Processed IP Rules'!AQ173</f>
        <v/>
      </c>
      <c r="F204" s="77" t="str">
        <f>'Processed IP Rules'!EA173</f>
        <v/>
      </c>
      <c r="G204" s="78" t="str">
        <f>'Processed IP Rules'!EC173</f>
        <v/>
      </c>
      <c r="H204" s="27" t="str">
        <f>'Processed IP Rules'!EE173</f>
        <v/>
      </c>
      <c r="I204" s="77" t="str">
        <f>'Processed IP Rules'!EI173</f>
        <v/>
      </c>
      <c r="J204" s="27" t="str">
        <f>'Processed IP Rules'!EK173</f>
        <v/>
      </c>
      <c r="K204" s="96" t="str">
        <f>'Processed IP Rules'!EM173</f>
        <v/>
      </c>
      <c r="L204" s="78" t="str">
        <f>'Processed IP Rules'!EU173</f>
        <v/>
      </c>
      <c r="M204" s="89">
        <f t="shared" si="26"/>
        <v>0</v>
      </c>
      <c r="N204" s="10">
        <f t="shared" si="27"/>
        <v>0</v>
      </c>
      <c r="O204" s="10">
        <f t="shared" si="28"/>
        <v>0</v>
      </c>
      <c r="P204" s="10">
        <f t="shared" si="29"/>
        <v>0</v>
      </c>
      <c r="Q204" s="10">
        <f t="shared" si="30"/>
        <v>0</v>
      </c>
      <c r="R204" s="10">
        <f t="shared" si="31"/>
        <v>0</v>
      </c>
      <c r="S204" s="10">
        <f t="shared" si="32"/>
        <v>0</v>
      </c>
      <c r="T204" s="10">
        <f t="shared" si="33"/>
        <v>0</v>
      </c>
      <c r="U204" s="10">
        <f t="shared" si="34"/>
        <v>0</v>
      </c>
      <c r="V204" s="10">
        <f t="shared" si="35"/>
        <v>0</v>
      </c>
      <c r="W204" s="10">
        <f t="shared" si="36"/>
        <v>0</v>
      </c>
      <c r="X204" s="66">
        <f t="shared" si="37"/>
        <v>0</v>
      </c>
      <c r="Y204" s="100" t="str">
        <f>IF(AND(D204="All_IPs",OR(N204=0,O204=0,R204+S204+T204=0,U204=0,V204=0,X204=0)),"Halt",IF(AND(D204="GRP_ALL_CNSP_SUBNETS",OR(N204=0,O204=0,R204+S204+T204=0,U204=0,V204=0,X204=0)),"Halt",IF(SUM(M204:X204)=0,"-",IF(AND(D204&lt;&gt;"All_IPs",D204&lt;&gt;"GRP_ALL_CNSP_SUBNETS",OR(N204=0,O204=0,P204=0,Q204=0,R204+S204+T204=0,U204=0,V204=0,X204=0,'Processed IP Rules'!ET173="BAD")),"Halt","Proceed"))))</f>
        <v>-</v>
      </c>
      <c r="Z204" s="145"/>
    </row>
    <row r="205" spans="1:26">
      <c r="A205" s="138">
        <v>164</v>
      </c>
      <c r="B205" s="70" t="str">
        <f>IF('IP Rules'!D174="","",'IP Rules'!D174)</f>
        <v/>
      </c>
      <c r="C205" s="73" t="str">
        <f>IF('IP Rules'!F174="","",'IP Rules'!F174)</f>
        <v/>
      </c>
      <c r="D205" s="77" t="str">
        <f>'Processed IP Rules'!AO174</f>
        <v/>
      </c>
      <c r="E205" s="78" t="str">
        <f>'Processed IP Rules'!AQ174</f>
        <v/>
      </c>
      <c r="F205" s="77" t="str">
        <f>'Processed IP Rules'!EA174</f>
        <v/>
      </c>
      <c r="G205" s="78" t="str">
        <f>'Processed IP Rules'!EC174</f>
        <v/>
      </c>
      <c r="H205" s="27" t="str">
        <f>'Processed IP Rules'!EE174</f>
        <v/>
      </c>
      <c r="I205" s="77" t="str">
        <f>'Processed IP Rules'!EI174</f>
        <v/>
      </c>
      <c r="J205" s="27" t="str">
        <f>'Processed IP Rules'!EK174</f>
        <v/>
      </c>
      <c r="K205" s="96" t="str">
        <f>'Processed IP Rules'!EM174</f>
        <v/>
      </c>
      <c r="L205" s="78" t="str">
        <f>'Processed IP Rules'!EU174</f>
        <v/>
      </c>
      <c r="M205" s="89">
        <f t="shared" si="26"/>
        <v>0</v>
      </c>
      <c r="N205" s="10">
        <f t="shared" si="27"/>
        <v>0</v>
      </c>
      <c r="O205" s="10">
        <f t="shared" si="28"/>
        <v>0</v>
      </c>
      <c r="P205" s="10">
        <f t="shared" si="29"/>
        <v>0</v>
      </c>
      <c r="Q205" s="10">
        <f t="shared" si="30"/>
        <v>0</v>
      </c>
      <c r="R205" s="10">
        <f t="shared" si="31"/>
        <v>0</v>
      </c>
      <c r="S205" s="10">
        <f t="shared" si="32"/>
        <v>0</v>
      </c>
      <c r="T205" s="10">
        <f t="shared" si="33"/>
        <v>0</v>
      </c>
      <c r="U205" s="10">
        <f t="shared" si="34"/>
        <v>0</v>
      </c>
      <c r="V205" s="10">
        <f t="shared" si="35"/>
        <v>0</v>
      </c>
      <c r="W205" s="10">
        <f t="shared" si="36"/>
        <v>0</v>
      </c>
      <c r="X205" s="66">
        <f t="shared" si="37"/>
        <v>0</v>
      </c>
      <c r="Y205" s="100" t="str">
        <f>IF(AND(D205="All_IPs",OR(N205=0,O205=0,R205+S205+T205=0,U205=0,V205=0,X205=0)),"Halt",IF(AND(D205="GRP_ALL_CNSP_SUBNETS",OR(N205=0,O205=0,R205+S205+T205=0,U205=0,V205=0,X205=0)),"Halt",IF(SUM(M205:X205)=0,"-",IF(AND(D205&lt;&gt;"All_IPs",D205&lt;&gt;"GRP_ALL_CNSP_SUBNETS",OR(N205=0,O205=0,P205=0,Q205=0,R205+S205+T205=0,U205=0,V205=0,X205=0,'Processed IP Rules'!ET174="BAD")),"Halt","Proceed"))))</f>
        <v>-</v>
      </c>
      <c r="Z205" s="145"/>
    </row>
    <row r="206" spans="1:26">
      <c r="A206" s="138">
        <v>165</v>
      </c>
      <c r="B206" s="70" t="str">
        <f>IF('IP Rules'!D175="","",'IP Rules'!D175)</f>
        <v/>
      </c>
      <c r="C206" s="73" t="str">
        <f>IF('IP Rules'!F175="","",'IP Rules'!F175)</f>
        <v/>
      </c>
      <c r="D206" s="77" t="str">
        <f>'Processed IP Rules'!AO175</f>
        <v/>
      </c>
      <c r="E206" s="78" t="str">
        <f>'Processed IP Rules'!AQ175</f>
        <v/>
      </c>
      <c r="F206" s="77" t="str">
        <f>'Processed IP Rules'!EA175</f>
        <v/>
      </c>
      <c r="G206" s="78" t="str">
        <f>'Processed IP Rules'!EC175</f>
        <v/>
      </c>
      <c r="H206" s="27" t="str">
        <f>'Processed IP Rules'!EE175</f>
        <v/>
      </c>
      <c r="I206" s="77" t="str">
        <f>'Processed IP Rules'!EI175</f>
        <v/>
      </c>
      <c r="J206" s="27" t="str">
        <f>'Processed IP Rules'!EK175</f>
        <v/>
      </c>
      <c r="K206" s="96" t="str">
        <f>'Processed IP Rules'!EM175</f>
        <v/>
      </c>
      <c r="L206" s="78" t="str">
        <f>'Processed IP Rules'!EU175</f>
        <v/>
      </c>
      <c r="M206" s="89">
        <f t="shared" si="26"/>
        <v>0</v>
      </c>
      <c r="N206" s="10">
        <f t="shared" si="27"/>
        <v>0</v>
      </c>
      <c r="O206" s="10">
        <f t="shared" si="28"/>
        <v>0</v>
      </c>
      <c r="P206" s="10">
        <f t="shared" si="29"/>
        <v>0</v>
      </c>
      <c r="Q206" s="10">
        <f t="shared" si="30"/>
        <v>0</v>
      </c>
      <c r="R206" s="10">
        <f t="shared" si="31"/>
        <v>0</v>
      </c>
      <c r="S206" s="10">
        <f t="shared" si="32"/>
        <v>0</v>
      </c>
      <c r="T206" s="10">
        <f t="shared" si="33"/>
        <v>0</v>
      </c>
      <c r="U206" s="10">
        <f t="shared" si="34"/>
        <v>0</v>
      </c>
      <c r="V206" s="10">
        <f t="shared" si="35"/>
        <v>0</v>
      </c>
      <c r="W206" s="10">
        <f t="shared" si="36"/>
        <v>0</v>
      </c>
      <c r="X206" s="66">
        <f t="shared" si="37"/>
        <v>0</v>
      </c>
      <c r="Y206" s="100" t="str">
        <f>IF(AND(D206="All_IPs",OR(N206=0,O206=0,R206+S206+T206=0,U206=0,V206=0,X206=0)),"Halt",IF(AND(D206="GRP_ALL_CNSP_SUBNETS",OR(N206=0,O206=0,R206+S206+T206=0,U206=0,V206=0,X206=0)),"Halt",IF(SUM(M206:X206)=0,"-",IF(AND(D206&lt;&gt;"All_IPs",D206&lt;&gt;"GRP_ALL_CNSP_SUBNETS",OR(N206=0,O206=0,P206=0,Q206=0,R206+S206+T206=0,U206=0,V206=0,X206=0,'Processed IP Rules'!ET175="BAD")),"Halt","Proceed"))))</f>
        <v>-</v>
      </c>
      <c r="Z206" s="145"/>
    </row>
    <row r="207" spans="1:26">
      <c r="A207" s="138">
        <v>166</v>
      </c>
      <c r="B207" s="70" t="str">
        <f>IF('IP Rules'!D176="","",'IP Rules'!D176)</f>
        <v/>
      </c>
      <c r="C207" s="73" t="str">
        <f>IF('IP Rules'!F176="","",'IP Rules'!F176)</f>
        <v/>
      </c>
      <c r="D207" s="77" t="str">
        <f>'Processed IP Rules'!AO176</f>
        <v/>
      </c>
      <c r="E207" s="78" t="str">
        <f>'Processed IP Rules'!AQ176</f>
        <v/>
      </c>
      <c r="F207" s="77" t="str">
        <f>'Processed IP Rules'!EA176</f>
        <v/>
      </c>
      <c r="G207" s="78" t="str">
        <f>'Processed IP Rules'!EC176</f>
        <v/>
      </c>
      <c r="H207" s="27" t="str">
        <f>'Processed IP Rules'!EE176</f>
        <v/>
      </c>
      <c r="I207" s="77" t="str">
        <f>'Processed IP Rules'!EI176</f>
        <v/>
      </c>
      <c r="J207" s="27" t="str">
        <f>'Processed IP Rules'!EK176</f>
        <v/>
      </c>
      <c r="K207" s="96" t="str">
        <f>'Processed IP Rules'!EM176</f>
        <v/>
      </c>
      <c r="L207" s="78" t="str">
        <f>'Processed IP Rules'!EU176</f>
        <v/>
      </c>
      <c r="M207" s="89">
        <f t="shared" si="26"/>
        <v>0</v>
      </c>
      <c r="N207" s="10">
        <f t="shared" si="27"/>
        <v>0</v>
      </c>
      <c r="O207" s="10">
        <f t="shared" si="28"/>
        <v>0</v>
      </c>
      <c r="P207" s="10">
        <f t="shared" si="29"/>
        <v>0</v>
      </c>
      <c r="Q207" s="10">
        <f t="shared" si="30"/>
        <v>0</v>
      </c>
      <c r="R207" s="10">
        <f t="shared" si="31"/>
        <v>0</v>
      </c>
      <c r="S207" s="10">
        <f t="shared" si="32"/>
        <v>0</v>
      </c>
      <c r="T207" s="10">
        <f t="shared" si="33"/>
        <v>0</v>
      </c>
      <c r="U207" s="10">
        <f t="shared" si="34"/>
        <v>0</v>
      </c>
      <c r="V207" s="10">
        <f t="shared" si="35"/>
        <v>0</v>
      </c>
      <c r="W207" s="10">
        <f t="shared" si="36"/>
        <v>0</v>
      </c>
      <c r="X207" s="66">
        <f t="shared" si="37"/>
        <v>0</v>
      </c>
      <c r="Y207" s="100" t="str">
        <f>IF(AND(D207="All_IPs",OR(N207=0,O207=0,R207+S207+T207=0,U207=0,V207=0,X207=0)),"Halt",IF(AND(D207="GRP_ALL_CNSP_SUBNETS",OR(N207=0,O207=0,R207+S207+T207=0,U207=0,V207=0,X207=0)),"Halt",IF(SUM(M207:X207)=0,"-",IF(AND(D207&lt;&gt;"All_IPs",D207&lt;&gt;"GRP_ALL_CNSP_SUBNETS",OR(N207=0,O207=0,P207=0,Q207=0,R207+S207+T207=0,U207=0,V207=0,X207=0,'Processed IP Rules'!ET176="BAD")),"Halt","Proceed"))))</f>
        <v>-</v>
      </c>
      <c r="Z207" s="145"/>
    </row>
    <row r="208" spans="1:26">
      <c r="A208" s="138">
        <v>167</v>
      </c>
      <c r="B208" s="70" t="str">
        <f>IF('IP Rules'!D177="","",'IP Rules'!D177)</f>
        <v/>
      </c>
      <c r="C208" s="73" t="str">
        <f>IF('IP Rules'!F177="","",'IP Rules'!F177)</f>
        <v/>
      </c>
      <c r="D208" s="77" t="str">
        <f>'Processed IP Rules'!AO177</f>
        <v/>
      </c>
      <c r="E208" s="78" t="str">
        <f>'Processed IP Rules'!AQ177</f>
        <v/>
      </c>
      <c r="F208" s="77" t="str">
        <f>'Processed IP Rules'!EA177</f>
        <v/>
      </c>
      <c r="G208" s="78" t="str">
        <f>'Processed IP Rules'!EC177</f>
        <v/>
      </c>
      <c r="H208" s="27" t="str">
        <f>'Processed IP Rules'!EE177</f>
        <v/>
      </c>
      <c r="I208" s="77" t="str">
        <f>'Processed IP Rules'!EI177</f>
        <v/>
      </c>
      <c r="J208" s="27" t="str">
        <f>'Processed IP Rules'!EK177</f>
        <v/>
      </c>
      <c r="K208" s="96" t="str">
        <f>'Processed IP Rules'!EM177</f>
        <v/>
      </c>
      <c r="L208" s="78" t="str">
        <f>'Processed IP Rules'!EU177</f>
        <v/>
      </c>
      <c r="M208" s="89">
        <f t="shared" si="26"/>
        <v>0</v>
      </c>
      <c r="N208" s="10">
        <f t="shared" si="27"/>
        <v>0</v>
      </c>
      <c r="O208" s="10">
        <f t="shared" si="28"/>
        <v>0</v>
      </c>
      <c r="P208" s="10">
        <f t="shared" si="29"/>
        <v>0</v>
      </c>
      <c r="Q208" s="10">
        <f t="shared" si="30"/>
        <v>0</v>
      </c>
      <c r="R208" s="10">
        <f t="shared" si="31"/>
        <v>0</v>
      </c>
      <c r="S208" s="10">
        <f t="shared" si="32"/>
        <v>0</v>
      </c>
      <c r="T208" s="10">
        <f t="shared" si="33"/>
        <v>0</v>
      </c>
      <c r="U208" s="10">
        <f t="shared" si="34"/>
        <v>0</v>
      </c>
      <c r="V208" s="10">
        <f t="shared" si="35"/>
        <v>0</v>
      </c>
      <c r="W208" s="10">
        <f t="shared" si="36"/>
        <v>0</v>
      </c>
      <c r="X208" s="66">
        <f t="shared" si="37"/>
        <v>0</v>
      </c>
      <c r="Y208" s="100" t="str">
        <f>IF(AND(D208="All_IPs",OR(N208=0,O208=0,R208+S208+T208=0,U208=0,V208=0,X208=0)),"Halt",IF(AND(D208="GRP_ALL_CNSP_SUBNETS",OR(N208=0,O208=0,R208+S208+T208=0,U208=0,V208=0,X208=0)),"Halt",IF(SUM(M208:X208)=0,"-",IF(AND(D208&lt;&gt;"All_IPs",D208&lt;&gt;"GRP_ALL_CNSP_SUBNETS",OR(N208=0,O208=0,P208=0,Q208=0,R208+S208+T208=0,U208=0,V208=0,X208=0,'Processed IP Rules'!ET177="BAD")),"Halt","Proceed"))))</f>
        <v>-</v>
      </c>
      <c r="Z208" s="145"/>
    </row>
    <row r="209" spans="1:26">
      <c r="A209" s="138">
        <v>168</v>
      </c>
      <c r="B209" s="70" t="str">
        <f>IF('IP Rules'!D178="","",'IP Rules'!D178)</f>
        <v/>
      </c>
      <c r="C209" s="73" t="str">
        <f>IF('IP Rules'!F178="","",'IP Rules'!F178)</f>
        <v/>
      </c>
      <c r="D209" s="77" t="str">
        <f>'Processed IP Rules'!AO178</f>
        <v/>
      </c>
      <c r="E209" s="78" t="str">
        <f>'Processed IP Rules'!AQ178</f>
        <v/>
      </c>
      <c r="F209" s="77" t="str">
        <f>'Processed IP Rules'!EA178</f>
        <v/>
      </c>
      <c r="G209" s="78" t="str">
        <f>'Processed IP Rules'!EC178</f>
        <v/>
      </c>
      <c r="H209" s="27" t="str">
        <f>'Processed IP Rules'!EE178</f>
        <v/>
      </c>
      <c r="I209" s="77" t="str">
        <f>'Processed IP Rules'!EI178</f>
        <v/>
      </c>
      <c r="J209" s="27" t="str">
        <f>'Processed IP Rules'!EK178</f>
        <v/>
      </c>
      <c r="K209" s="96" t="str">
        <f>'Processed IP Rules'!EM178</f>
        <v/>
      </c>
      <c r="L209" s="78" t="str">
        <f>'Processed IP Rules'!EU178</f>
        <v/>
      </c>
      <c r="M209" s="89">
        <f t="shared" si="26"/>
        <v>0</v>
      </c>
      <c r="N209" s="10">
        <f t="shared" si="27"/>
        <v>0</v>
      </c>
      <c r="O209" s="10">
        <f t="shared" si="28"/>
        <v>0</v>
      </c>
      <c r="P209" s="10">
        <f t="shared" si="29"/>
        <v>0</v>
      </c>
      <c r="Q209" s="10">
        <f t="shared" si="30"/>
        <v>0</v>
      </c>
      <c r="R209" s="10">
        <f t="shared" si="31"/>
        <v>0</v>
      </c>
      <c r="S209" s="10">
        <f t="shared" si="32"/>
        <v>0</v>
      </c>
      <c r="T209" s="10">
        <f t="shared" si="33"/>
        <v>0</v>
      </c>
      <c r="U209" s="10">
        <f t="shared" si="34"/>
        <v>0</v>
      </c>
      <c r="V209" s="10">
        <f t="shared" si="35"/>
        <v>0</v>
      </c>
      <c r="W209" s="10">
        <f t="shared" si="36"/>
        <v>0</v>
      </c>
      <c r="X209" s="66">
        <f t="shared" si="37"/>
        <v>0</v>
      </c>
      <c r="Y209" s="100" t="str">
        <f>IF(AND(D209="All_IPs",OR(N209=0,O209=0,R209+S209+T209=0,U209=0,V209=0,X209=0)),"Halt",IF(AND(D209="GRP_ALL_CNSP_SUBNETS",OR(N209=0,O209=0,R209+S209+T209=0,U209=0,V209=0,X209=0)),"Halt",IF(SUM(M209:X209)=0,"-",IF(AND(D209&lt;&gt;"All_IPs",D209&lt;&gt;"GRP_ALL_CNSP_SUBNETS",OR(N209=0,O209=0,P209=0,Q209=0,R209+S209+T209=0,U209=0,V209=0,X209=0,'Processed IP Rules'!ET178="BAD")),"Halt","Proceed"))))</f>
        <v>-</v>
      </c>
      <c r="Z209" s="145"/>
    </row>
    <row r="210" spans="1:26">
      <c r="A210" s="138">
        <v>169</v>
      </c>
      <c r="B210" s="70" t="str">
        <f>IF('IP Rules'!D179="","",'IP Rules'!D179)</f>
        <v/>
      </c>
      <c r="C210" s="73" t="str">
        <f>IF('IP Rules'!F179="","",'IP Rules'!F179)</f>
        <v/>
      </c>
      <c r="D210" s="77" t="str">
        <f>'Processed IP Rules'!AO179</f>
        <v/>
      </c>
      <c r="E210" s="78" t="str">
        <f>'Processed IP Rules'!AQ179</f>
        <v/>
      </c>
      <c r="F210" s="77" t="str">
        <f>'Processed IP Rules'!EA179</f>
        <v/>
      </c>
      <c r="G210" s="78" t="str">
        <f>'Processed IP Rules'!EC179</f>
        <v/>
      </c>
      <c r="H210" s="27" t="str">
        <f>'Processed IP Rules'!EE179</f>
        <v/>
      </c>
      <c r="I210" s="77" t="str">
        <f>'Processed IP Rules'!EI179</f>
        <v/>
      </c>
      <c r="J210" s="27" t="str">
        <f>'Processed IP Rules'!EK179</f>
        <v/>
      </c>
      <c r="K210" s="96" t="str">
        <f>'Processed IP Rules'!EM179</f>
        <v/>
      </c>
      <c r="L210" s="78" t="str">
        <f>'Processed IP Rules'!EU179</f>
        <v/>
      </c>
      <c r="M210" s="89">
        <f t="shared" si="26"/>
        <v>0</v>
      </c>
      <c r="N210" s="10">
        <f t="shared" si="27"/>
        <v>0</v>
      </c>
      <c r="O210" s="10">
        <f t="shared" si="28"/>
        <v>0</v>
      </c>
      <c r="P210" s="10">
        <f t="shared" si="29"/>
        <v>0</v>
      </c>
      <c r="Q210" s="10">
        <f t="shared" si="30"/>
        <v>0</v>
      </c>
      <c r="R210" s="10">
        <f t="shared" si="31"/>
        <v>0</v>
      </c>
      <c r="S210" s="10">
        <f t="shared" si="32"/>
        <v>0</v>
      </c>
      <c r="T210" s="10">
        <f t="shared" si="33"/>
        <v>0</v>
      </c>
      <c r="U210" s="10">
        <f t="shared" si="34"/>
        <v>0</v>
      </c>
      <c r="V210" s="10">
        <f t="shared" si="35"/>
        <v>0</v>
      </c>
      <c r="W210" s="10">
        <f t="shared" si="36"/>
        <v>0</v>
      </c>
      <c r="X210" s="66">
        <f t="shared" si="37"/>
        <v>0</v>
      </c>
      <c r="Y210" s="100" t="str">
        <f>IF(AND(D210="All_IPs",OR(N210=0,O210=0,R210+S210+T210=0,U210=0,V210=0,X210=0)),"Halt",IF(AND(D210="GRP_ALL_CNSP_SUBNETS",OR(N210=0,O210=0,R210+S210+T210=0,U210=0,V210=0,X210=0)),"Halt",IF(SUM(M210:X210)=0,"-",IF(AND(D210&lt;&gt;"All_IPs",D210&lt;&gt;"GRP_ALL_CNSP_SUBNETS",OR(N210=0,O210=0,P210=0,Q210=0,R210+S210+T210=0,U210=0,V210=0,X210=0,'Processed IP Rules'!ET179="BAD")),"Halt","Proceed"))))</f>
        <v>-</v>
      </c>
      <c r="Z210" s="145"/>
    </row>
    <row r="211" spans="1:26">
      <c r="A211" s="138">
        <v>170</v>
      </c>
      <c r="B211" s="70" t="str">
        <f>IF('IP Rules'!D180="","",'IP Rules'!D180)</f>
        <v/>
      </c>
      <c r="C211" s="73" t="str">
        <f>IF('IP Rules'!F180="","",'IP Rules'!F180)</f>
        <v/>
      </c>
      <c r="D211" s="77" t="str">
        <f>'Processed IP Rules'!AO180</f>
        <v/>
      </c>
      <c r="E211" s="78" t="str">
        <f>'Processed IP Rules'!AQ180</f>
        <v/>
      </c>
      <c r="F211" s="77" t="str">
        <f>'Processed IP Rules'!EA180</f>
        <v/>
      </c>
      <c r="G211" s="78" t="str">
        <f>'Processed IP Rules'!EC180</f>
        <v/>
      </c>
      <c r="H211" s="27" t="str">
        <f>'Processed IP Rules'!EE180</f>
        <v/>
      </c>
      <c r="I211" s="77" t="str">
        <f>'Processed IP Rules'!EI180</f>
        <v/>
      </c>
      <c r="J211" s="27" t="str">
        <f>'Processed IP Rules'!EK180</f>
        <v/>
      </c>
      <c r="K211" s="96" t="str">
        <f>'Processed IP Rules'!EM180</f>
        <v/>
      </c>
      <c r="L211" s="78" t="str">
        <f>'Processed IP Rules'!EU180</f>
        <v/>
      </c>
      <c r="M211" s="89">
        <f t="shared" si="26"/>
        <v>0</v>
      </c>
      <c r="N211" s="10">
        <f t="shared" si="27"/>
        <v>0</v>
      </c>
      <c r="O211" s="10">
        <f t="shared" si="28"/>
        <v>0</v>
      </c>
      <c r="P211" s="10">
        <f t="shared" si="29"/>
        <v>0</v>
      </c>
      <c r="Q211" s="10">
        <f t="shared" si="30"/>
        <v>0</v>
      </c>
      <c r="R211" s="10">
        <f t="shared" si="31"/>
        <v>0</v>
      </c>
      <c r="S211" s="10">
        <f t="shared" si="32"/>
        <v>0</v>
      </c>
      <c r="T211" s="10">
        <f t="shared" si="33"/>
        <v>0</v>
      </c>
      <c r="U211" s="10">
        <f t="shared" si="34"/>
        <v>0</v>
      </c>
      <c r="V211" s="10">
        <f t="shared" si="35"/>
        <v>0</v>
      </c>
      <c r="W211" s="10">
        <f t="shared" si="36"/>
        <v>0</v>
      </c>
      <c r="X211" s="66">
        <f t="shared" si="37"/>
        <v>0</v>
      </c>
      <c r="Y211" s="100" t="str">
        <f>IF(AND(D211="All_IPs",OR(N211=0,O211=0,R211+S211+T211=0,U211=0,V211=0,X211=0)),"Halt",IF(AND(D211="GRP_ALL_CNSP_SUBNETS",OR(N211=0,O211=0,R211+S211+T211=0,U211=0,V211=0,X211=0)),"Halt",IF(SUM(M211:X211)=0,"-",IF(AND(D211&lt;&gt;"All_IPs",D211&lt;&gt;"GRP_ALL_CNSP_SUBNETS",OR(N211=0,O211=0,P211=0,Q211=0,R211+S211+T211=0,U211=0,V211=0,X211=0,'Processed IP Rules'!ET180="BAD")),"Halt","Proceed"))))</f>
        <v>-</v>
      </c>
      <c r="Z211" s="145"/>
    </row>
    <row r="212" spans="1:26">
      <c r="A212" s="138">
        <v>171</v>
      </c>
      <c r="B212" s="70" t="str">
        <f>IF('IP Rules'!D181="","",'IP Rules'!D181)</f>
        <v/>
      </c>
      <c r="C212" s="73" t="str">
        <f>IF('IP Rules'!F181="","",'IP Rules'!F181)</f>
        <v/>
      </c>
      <c r="D212" s="77" t="str">
        <f>'Processed IP Rules'!AO181</f>
        <v/>
      </c>
      <c r="E212" s="78" t="str">
        <f>'Processed IP Rules'!AQ181</f>
        <v/>
      </c>
      <c r="F212" s="77" t="str">
        <f>'Processed IP Rules'!EA181</f>
        <v/>
      </c>
      <c r="G212" s="78" t="str">
        <f>'Processed IP Rules'!EC181</f>
        <v/>
      </c>
      <c r="H212" s="27" t="str">
        <f>'Processed IP Rules'!EE181</f>
        <v/>
      </c>
      <c r="I212" s="77" t="str">
        <f>'Processed IP Rules'!EI181</f>
        <v/>
      </c>
      <c r="J212" s="27" t="str">
        <f>'Processed IP Rules'!EK181</f>
        <v/>
      </c>
      <c r="K212" s="96" t="str">
        <f>'Processed IP Rules'!EM181</f>
        <v/>
      </c>
      <c r="L212" s="78" t="str">
        <f>'Processed IP Rules'!EU181</f>
        <v/>
      </c>
      <c r="M212" s="89">
        <f t="shared" si="26"/>
        <v>0</v>
      </c>
      <c r="N212" s="10">
        <f t="shared" si="27"/>
        <v>0</v>
      </c>
      <c r="O212" s="10">
        <f t="shared" si="28"/>
        <v>0</v>
      </c>
      <c r="P212" s="10">
        <f t="shared" si="29"/>
        <v>0</v>
      </c>
      <c r="Q212" s="10">
        <f t="shared" si="30"/>
        <v>0</v>
      </c>
      <c r="R212" s="10">
        <f t="shared" si="31"/>
        <v>0</v>
      </c>
      <c r="S212" s="10">
        <f t="shared" si="32"/>
        <v>0</v>
      </c>
      <c r="T212" s="10">
        <f t="shared" si="33"/>
        <v>0</v>
      </c>
      <c r="U212" s="10">
        <f t="shared" si="34"/>
        <v>0</v>
      </c>
      <c r="V212" s="10">
        <f t="shared" si="35"/>
        <v>0</v>
      </c>
      <c r="W212" s="10">
        <f t="shared" si="36"/>
        <v>0</v>
      </c>
      <c r="X212" s="66">
        <f t="shared" si="37"/>
        <v>0</v>
      </c>
      <c r="Y212" s="100" t="str">
        <f>IF(AND(D212="All_IPs",OR(N212=0,O212=0,R212+S212+T212=0,U212=0,V212=0,X212=0)),"Halt",IF(AND(D212="GRP_ALL_CNSP_SUBNETS",OR(N212=0,O212=0,R212+S212+T212=0,U212=0,V212=0,X212=0)),"Halt",IF(SUM(M212:X212)=0,"-",IF(AND(D212&lt;&gt;"All_IPs",D212&lt;&gt;"GRP_ALL_CNSP_SUBNETS",OR(N212=0,O212=0,P212=0,Q212=0,R212+S212+T212=0,U212=0,V212=0,X212=0,'Processed IP Rules'!ET181="BAD")),"Halt","Proceed"))))</f>
        <v>-</v>
      </c>
      <c r="Z212" s="145"/>
    </row>
    <row r="213" spans="1:26">
      <c r="A213" s="138">
        <v>172</v>
      </c>
      <c r="B213" s="70" t="str">
        <f>IF('IP Rules'!D182="","",'IP Rules'!D182)</f>
        <v/>
      </c>
      <c r="C213" s="73" t="str">
        <f>IF('IP Rules'!F182="","",'IP Rules'!F182)</f>
        <v/>
      </c>
      <c r="D213" s="77" t="str">
        <f>'Processed IP Rules'!AO182</f>
        <v/>
      </c>
      <c r="E213" s="78" t="str">
        <f>'Processed IP Rules'!AQ182</f>
        <v/>
      </c>
      <c r="F213" s="77" t="str">
        <f>'Processed IP Rules'!EA182</f>
        <v/>
      </c>
      <c r="G213" s="78" t="str">
        <f>'Processed IP Rules'!EC182</f>
        <v/>
      </c>
      <c r="H213" s="27" t="str">
        <f>'Processed IP Rules'!EE182</f>
        <v/>
      </c>
      <c r="I213" s="77" t="str">
        <f>'Processed IP Rules'!EI182</f>
        <v/>
      </c>
      <c r="J213" s="27" t="str">
        <f>'Processed IP Rules'!EK182</f>
        <v/>
      </c>
      <c r="K213" s="96" t="str">
        <f>'Processed IP Rules'!EM182</f>
        <v/>
      </c>
      <c r="L213" s="78" t="str">
        <f>'Processed IP Rules'!EU182</f>
        <v/>
      </c>
      <c r="M213" s="89">
        <f t="shared" si="26"/>
        <v>0</v>
      </c>
      <c r="N213" s="10">
        <f t="shared" si="27"/>
        <v>0</v>
      </c>
      <c r="O213" s="10">
        <f t="shared" si="28"/>
        <v>0</v>
      </c>
      <c r="P213" s="10">
        <f t="shared" si="29"/>
        <v>0</v>
      </c>
      <c r="Q213" s="10">
        <f t="shared" si="30"/>
        <v>0</v>
      </c>
      <c r="R213" s="10">
        <f t="shared" si="31"/>
        <v>0</v>
      </c>
      <c r="S213" s="10">
        <f t="shared" si="32"/>
        <v>0</v>
      </c>
      <c r="T213" s="10">
        <f t="shared" si="33"/>
        <v>0</v>
      </c>
      <c r="U213" s="10">
        <f t="shared" si="34"/>
        <v>0</v>
      </c>
      <c r="V213" s="10">
        <f t="shared" si="35"/>
        <v>0</v>
      </c>
      <c r="W213" s="10">
        <f t="shared" si="36"/>
        <v>0</v>
      </c>
      <c r="X213" s="66">
        <f t="shared" si="37"/>
        <v>0</v>
      </c>
      <c r="Y213" s="100" t="str">
        <f>IF(AND(D213="All_IPs",OR(N213=0,O213=0,R213+S213+T213=0,U213=0,V213=0,X213=0)),"Halt",IF(AND(D213="GRP_ALL_CNSP_SUBNETS",OR(N213=0,O213=0,R213+S213+T213=0,U213=0,V213=0,X213=0)),"Halt",IF(SUM(M213:X213)=0,"-",IF(AND(D213&lt;&gt;"All_IPs",D213&lt;&gt;"GRP_ALL_CNSP_SUBNETS",OR(N213=0,O213=0,P213=0,Q213=0,R213+S213+T213=0,U213=0,V213=0,X213=0,'Processed IP Rules'!ET182="BAD")),"Halt","Proceed"))))</f>
        <v>-</v>
      </c>
      <c r="Z213" s="145"/>
    </row>
    <row r="214" spans="1:26">
      <c r="A214" s="138">
        <v>173</v>
      </c>
      <c r="B214" s="70" t="str">
        <f>IF('IP Rules'!D183="","",'IP Rules'!D183)</f>
        <v/>
      </c>
      <c r="C214" s="73" t="str">
        <f>IF('IP Rules'!F183="","",'IP Rules'!F183)</f>
        <v/>
      </c>
      <c r="D214" s="77" t="str">
        <f>'Processed IP Rules'!AO183</f>
        <v/>
      </c>
      <c r="E214" s="78" t="str">
        <f>'Processed IP Rules'!AQ183</f>
        <v/>
      </c>
      <c r="F214" s="77" t="str">
        <f>'Processed IP Rules'!EA183</f>
        <v/>
      </c>
      <c r="G214" s="78" t="str">
        <f>'Processed IP Rules'!EC183</f>
        <v/>
      </c>
      <c r="H214" s="27" t="str">
        <f>'Processed IP Rules'!EE183</f>
        <v/>
      </c>
      <c r="I214" s="77" t="str">
        <f>'Processed IP Rules'!EI183</f>
        <v/>
      </c>
      <c r="J214" s="27" t="str">
        <f>'Processed IP Rules'!EK183</f>
        <v/>
      </c>
      <c r="K214" s="96" t="str">
        <f>'Processed IP Rules'!EM183</f>
        <v/>
      </c>
      <c r="L214" s="78" t="str">
        <f>'Processed IP Rules'!EU183</f>
        <v/>
      </c>
      <c r="M214" s="89">
        <f t="shared" si="26"/>
        <v>0</v>
      </c>
      <c r="N214" s="10">
        <f t="shared" si="27"/>
        <v>0</v>
      </c>
      <c r="O214" s="10">
        <f t="shared" si="28"/>
        <v>0</v>
      </c>
      <c r="P214" s="10">
        <f t="shared" si="29"/>
        <v>0</v>
      </c>
      <c r="Q214" s="10">
        <f t="shared" si="30"/>
        <v>0</v>
      </c>
      <c r="R214" s="10">
        <f t="shared" si="31"/>
        <v>0</v>
      </c>
      <c r="S214" s="10">
        <f t="shared" si="32"/>
        <v>0</v>
      </c>
      <c r="T214" s="10">
        <f t="shared" si="33"/>
        <v>0</v>
      </c>
      <c r="U214" s="10">
        <f t="shared" si="34"/>
        <v>0</v>
      </c>
      <c r="V214" s="10">
        <f t="shared" si="35"/>
        <v>0</v>
      </c>
      <c r="W214" s="10">
        <f t="shared" si="36"/>
        <v>0</v>
      </c>
      <c r="X214" s="66">
        <f t="shared" si="37"/>
        <v>0</v>
      </c>
      <c r="Y214" s="100" t="str">
        <f>IF(AND(D214="All_IPs",OR(N214=0,O214=0,R214+S214+T214=0,U214=0,V214=0,X214=0)),"Halt",IF(AND(D214="GRP_ALL_CNSP_SUBNETS",OR(N214=0,O214=0,R214+S214+T214=0,U214=0,V214=0,X214=0)),"Halt",IF(SUM(M214:X214)=0,"-",IF(AND(D214&lt;&gt;"All_IPs",D214&lt;&gt;"GRP_ALL_CNSP_SUBNETS",OR(N214=0,O214=0,P214=0,Q214=0,R214+S214+T214=0,U214=0,V214=0,X214=0,'Processed IP Rules'!ET183="BAD")),"Halt","Proceed"))))</f>
        <v>-</v>
      </c>
      <c r="Z214" s="145"/>
    </row>
    <row r="215" spans="1:26">
      <c r="A215" s="138">
        <v>174</v>
      </c>
      <c r="B215" s="70" t="str">
        <f>IF('IP Rules'!D184="","",'IP Rules'!D184)</f>
        <v/>
      </c>
      <c r="C215" s="73" t="str">
        <f>IF('IP Rules'!F184="","",'IP Rules'!F184)</f>
        <v/>
      </c>
      <c r="D215" s="77" t="str">
        <f>'Processed IP Rules'!AO184</f>
        <v/>
      </c>
      <c r="E215" s="78" t="str">
        <f>'Processed IP Rules'!AQ184</f>
        <v/>
      </c>
      <c r="F215" s="77" t="str">
        <f>'Processed IP Rules'!EA184</f>
        <v/>
      </c>
      <c r="G215" s="78" t="str">
        <f>'Processed IP Rules'!EC184</f>
        <v/>
      </c>
      <c r="H215" s="27" t="str">
        <f>'Processed IP Rules'!EE184</f>
        <v/>
      </c>
      <c r="I215" s="77" t="str">
        <f>'Processed IP Rules'!EI184</f>
        <v/>
      </c>
      <c r="J215" s="27" t="str">
        <f>'Processed IP Rules'!EK184</f>
        <v/>
      </c>
      <c r="K215" s="96" t="str">
        <f>'Processed IP Rules'!EM184</f>
        <v/>
      </c>
      <c r="L215" s="78" t="str">
        <f>'Processed IP Rules'!EU184</f>
        <v/>
      </c>
      <c r="M215" s="89">
        <f t="shared" si="26"/>
        <v>0</v>
      </c>
      <c r="N215" s="10">
        <f t="shared" si="27"/>
        <v>0</v>
      </c>
      <c r="O215" s="10">
        <f t="shared" si="28"/>
        <v>0</v>
      </c>
      <c r="P215" s="10">
        <f t="shared" si="29"/>
        <v>0</v>
      </c>
      <c r="Q215" s="10">
        <f t="shared" si="30"/>
        <v>0</v>
      </c>
      <c r="R215" s="10">
        <f t="shared" si="31"/>
        <v>0</v>
      </c>
      <c r="S215" s="10">
        <f t="shared" si="32"/>
        <v>0</v>
      </c>
      <c r="T215" s="10">
        <f t="shared" si="33"/>
        <v>0</v>
      </c>
      <c r="U215" s="10">
        <f t="shared" si="34"/>
        <v>0</v>
      </c>
      <c r="V215" s="10">
        <f t="shared" si="35"/>
        <v>0</v>
      </c>
      <c r="W215" s="10">
        <f t="shared" si="36"/>
        <v>0</v>
      </c>
      <c r="X215" s="66">
        <f t="shared" si="37"/>
        <v>0</v>
      </c>
      <c r="Y215" s="100" t="str">
        <f>IF(AND(D215="All_IPs",OR(N215=0,O215=0,R215+S215+T215=0,U215=0,V215=0,X215=0)),"Halt",IF(AND(D215="GRP_ALL_CNSP_SUBNETS",OR(N215=0,O215=0,R215+S215+T215=0,U215=0,V215=0,X215=0)),"Halt",IF(SUM(M215:X215)=0,"-",IF(AND(D215&lt;&gt;"All_IPs",D215&lt;&gt;"GRP_ALL_CNSP_SUBNETS",OR(N215=0,O215=0,P215=0,Q215=0,R215+S215+T215=0,U215=0,V215=0,X215=0,'Processed IP Rules'!ET184="BAD")),"Halt","Proceed"))))</f>
        <v>-</v>
      </c>
      <c r="Z215" s="145"/>
    </row>
    <row r="216" spans="1:26">
      <c r="A216" s="138">
        <v>175</v>
      </c>
      <c r="B216" s="70" t="str">
        <f>IF('IP Rules'!D185="","",'IP Rules'!D185)</f>
        <v/>
      </c>
      <c r="C216" s="73" t="str">
        <f>IF('IP Rules'!F185="","",'IP Rules'!F185)</f>
        <v/>
      </c>
      <c r="D216" s="77" t="str">
        <f>'Processed IP Rules'!AO185</f>
        <v/>
      </c>
      <c r="E216" s="78" t="str">
        <f>'Processed IP Rules'!AQ185</f>
        <v/>
      </c>
      <c r="F216" s="77" t="str">
        <f>'Processed IP Rules'!EA185</f>
        <v/>
      </c>
      <c r="G216" s="78" t="str">
        <f>'Processed IP Rules'!EC185</f>
        <v/>
      </c>
      <c r="H216" s="27" t="str">
        <f>'Processed IP Rules'!EE185</f>
        <v/>
      </c>
      <c r="I216" s="77" t="str">
        <f>'Processed IP Rules'!EI185</f>
        <v/>
      </c>
      <c r="J216" s="27" t="str">
        <f>'Processed IP Rules'!EK185</f>
        <v/>
      </c>
      <c r="K216" s="96" t="str">
        <f>'Processed IP Rules'!EM185</f>
        <v/>
      </c>
      <c r="L216" s="78" t="str">
        <f>'Processed IP Rules'!EU185</f>
        <v/>
      </c>
      <c r="M216" s="89">
        <f t="shared" si="26"/>
        <v>0</v>
      </c>
      <c r="N216" s="10">
        <f t="shared" si="27"/>
        <v>0</v>
      </c>
      <c r="O216" s="10">
        <f t="shared" si="28"/>
        <v>0</v>
      </c>
      <c r="P216" s="10">
        <f t="shared" si="29"/>
        <v>0</v>
      </c>
      <c r="Q216" s="10">
        <f t="shared" si="30"/>
        <v>0</v>
      </c>
      <c r="R216" s="10">
        <f t="shared" si="31"/>
        <v>0</v>
      </c>
      <c r="S216" s="10">
        <f t="shared" si="32"/>
        <v>0</v>
      </c>
      <c r="T216" s="10">
        <f t="shared" si="33"/>
        <v>0</v>
      </c>
      <c r="U216" s="10">
        <f t="shared" si="34"/>
        <v>0</v>
      </c>
      <c r="V216" s="10">
        <f t="shared" si="35"/>
        <v>0</v>
      </c>
      <c r="W216" s="10">
        <f t="shared" si="36"/>
        <v>0</v>
      </c>
      <c r="X216" s="66">
        <f t="shared" si="37"/>
        <v>0</v>
      </c>
      <c r="Y216" s="100" t="str">
        <f>IF(AND(D216="All_IPs",OR(N216=0,O216=0,R216+S216+T216=0,U216=0,V216=0,X216=0)),"Halt",IF(AND(D216="GRP_ALL_CNSP_SUBNETS",OR(N216=0,O216=0,R216+S216+T216=0,U216=0,V216=0,X216=0)),"Halt",IF(SUM(M216:X216)=0,"-",IF(AND(D216&lt;&gt;"All_IPs",D216&lt;&gt;"GRP_ALL_CNSP_SUBNETS",OR(N216=0,O216=0,P216=0,Q216=0,R216+S216+T216=0,U216=0,V216=0,X216=0,'Processed IP Rules'!ET185="BAD")),"Halt","Proceed"))))</f>
        <v>-</v>
      </c>
      <c r="Z216" s="145"/>
    </row>
    <row r="217" spans="1:26">
      <c r="A217" s="138">
        <v>176</v>
      </c>
      <c r="B217" s="70" t="str">
        <f>IF('IP Rules'!D186="","",'IP Rules'!D186)</f>
        <v/>
      </c>
      <c r="C217" s="73" t="str">
        <f>IF('IP Rules'!F186="","",'IP Rules'!F186)</f>
        <v/>
      </c>
      <c r="D217" s="77" t="str">
        <f>'Processed IP Rules'!AO186</f>
        <v/>
      </c>
      <c r="E217" s="78" t="str">
        <f>'Processed IP Rules'!AQ186</f>
        <v/>
      </c>
      <c r="F217" s="77" t="str">
        <f>'Processed IP Rules'!EA186</f>
        <v/>
      </c>
      <c r="G217" s="78" t="str">
        <f>'Processed IP Rules'!EC186</f>
        <v/>
      </c>
      <c r="H217" s="27" t="str">
        <f>'Processed IP Rules'!EE186</f>
        <v/>
      </c>
      <c r="I217" s="77" t="str">
        <f>'Processed IP Rules'!EI186</f>
        <v/>
      </c>
      <c r="J217" s="27" t="str">
        <f>'Processed IP Rules'!EK186</f>
        <v/>
      </c>
      <c r="K217" s="96" t="str">
        <f>'Processed IP Rules'!EM186</f>
        <v/>
      </c>
      <c r="L217" s="78" t="str">
        <f>'Processed IP Rules'!EU186</f>
        <v/>
      </c>
      <c r="M217" s="89">
        <f t="shared" si="26"/>
        <v>0</v>
      </c>
      <c r="N217" s="10">
        <f t="shared" si="27"/>
        <v>0</v>
      </c>
      <c r="O217" s="10">
        <f t="shared" si="28"/>
        <v>0</v>
      </c>
      <c r="P217" s="10">
        <f t="shared" si="29"/>
        <v>0</v>
      </c>
      <c r="Q217" s="10">
        <f t="shared" si="30"/>
        <v>0</v>
      </c>
      <c r="R217" s="10">
        <f t="shared" si="31"/>
        <v>0</v>
      </c>
      <c r="S217" s="10">
        <f t="shared" si="32"/>
        <v>0</v>
      </c>
      <c r="T217" s="10">
        <f t="shared" si="33"/>
        <v>0</v>
      </c>
      <c r="U217" s="10">
        <f t="shared" si="34"/>
        <v>0</v>
      </c>
      <c r="V217" s="10">
        <f t="shared" si="35"/>
        <v>0</v>
      </c>
      <c r="W217" s="10">
        <f t="shared" si="36"/>
        <v>0</v>
      </c>
      <c r="X217" s="66">
        <f t="shared" si="37"/>
        <v>0</v>
      </c>
      <c r="Y217" s="100" t="str">
        <f>IF(AND(D217="All_IPs",OR(N217=0,O217=0,R217+S217+T217=0,U217=0,V217=0,X217=0)),"Halt",IF(AND(D217="GRP_ALL_CNSP_SUBNETS",OR(N217=0,O217=0,R217+S217+T217=0,U217=0,V217=0,X217=0)),"Halt",IF(SUM(M217:X217)=0,"-",IF(AND(D217&lt;&gt;"All_IPs",D217&lt;&gt;"GRP_ALL_CNSP_SUBNETS",OR(N217=0,O217=0,P217=0,Q217=0,R217+S217+T217=0,U217=0,V217=0,X217=0,'Processed IP Rules'!ET186="BAD")),"Halt","Proceed"))))</f>
        <v>-</v>
      </c>
      <c r="Z217" s="145"/>
    </row>
    <row r="218" spans="1:26">
      <c r="A218" s="138">
        <v>177</v>
      </c>
      <c r="B218" s="70" t="str">
        <f>IF('IP Rules'!D187="","",'IP Rules'!D187)</f>
        <v/>
      </c>
      <c r="C218" s="73" t="str">
        <f>IF('IP Rules'!F187="","",'IP Rules'!F187)</f>
        <v/>
      </c>
      <c r="D218" s="77" t="str">
        <f>'Processed IP Rules'!AO187</f>
        <v/>
      </c>
      <c r="E218" s="78" t="str">
        <f>'Processed IP Rules'!AQ187</f>
        <v/>
      </c>
      <c r="F218" s="77" t="str">
        <f>'Processed IP Rules'!EA187</f>
        <v/>
      </c>
      <c r="G218" s="78" t="str">
        <f>'Processed IP Rules'!EC187</f>
        <v/>
      </c>
      <c r="H218" s="27" t="str">
        <f>'Processed IP Rules'!EE187</f>
        <v/>
      </c>
      <c r="I218" s="77" t="str">
        <f>'Processed IP Rules'!EI187</f>
        <v/>
      </c>
      <c r="J218" s="27" t="str">
        <f>'Processed IP Rules'!EK187</f>
        <v/>
      </c>
      <c r="K218" s="96" t="str">
        <f>'Processed IP Rules'!EM187</f>
        <v/>
      </c>
      <c r="L218" s="78" t="str">
        <f>'Processed IP Rules'!EU187</f>
        <v/>
      </c>
      <c r="M218" s="89">
        <f t="shared" si="26"/>
        <v>0</v>
      </c>
      <c r="N218" s="10">
        <f t="shared" si="27"/>
        <v>0</v>
      </c>
      <c r="O218" s="10">
        <f t="shared" si="28"/>
        <v>0</v>
      </c>
      <c r="P218" s="10">
        <f t="shared" si="29"/>
        <v>0</v>
      </c>
      <c r="Q218" s="10">
        <f t="shared" si="30"/>
        <v>0</v>
      </c>
      <c r="R218" s="10">
        <f t="shared" si="31"/>
        <v>0</v>
      </c>
      <c r="S218" s="10">
        <f t="shared" si="32"/>
        <v>0</v>
      </c>
      <c r="T218" s="10">
        <f t="shared" si="33"/>
        <v>0</v>
      </c>
      <c r="U218" s="10">
        <f t="shared" si="34"/>
        <v>0</v>
      </c>
      <c r="V218" s="10">
        <f t="shared" si="35"/>
        <v>0</v>
      </c>
      <c r="W218" s="10">
        <f t="shared" si="36"/>
        <v>0</v>
      </c>
      <c r="X218" s="66">
        <f t="shared" si="37"/>
        <v>0</v>
      </c>
      <c r="Y218" s="100" t="str">
        <f>IF(AND(D218="All_IPs",OR(N218=0,O218=0,R218+S218+T218=0,U218=0,V218=0,X218=0)),"Halt",IF(AND(D218="GRP_ALL_CNSP_SUBNETS",OR(N218=0,O218=0,R218+S218+T218=0,U218=0,V218=0,X218=0)),"Halt",IF(SUM(M218:X218)=0,"-",IF(AND(D218&lt;&gt;"All_IPs",D218&lt;&gt;"GRP_ALL_CNSP_SUBNETS",OR(N218=0,O218=0,P218=0,Q218=0,R218+S218+T218=0,U218=0,V218=0,X218=0,'Processed IP Rules'!ET187="BAD")),"Halt","Proceed"))))</f>
        <v>-</v>
      </c>
      <c r="Z218" s="145"/>
    </row>
    <row r="219" spans="1:26">
      <c r="A219" s="138">
        <v>178</v>
      </c>
      <c r="B219" s="70" t="str">
        <f>IF('IP Rules'!D188="","",'IP Rules'!D188)</f>
        <v/>
      </c>
      <c r="C219" s="73" t="str">
        <f>IF('IP Rules'!F188="","",'IP Rules'!F188)</f>
        <v/>
      </c>
      <c r="D219" s="77" t="str">
        <f>'Processed IP Rules'!AO188</f>
        <v/>
      </c>
      <c r="E219" s="78" t="str">
        <f>'Processed IP Rules'!AQ188</f>
        <v/>
      </c>
      <c r="F219" s="77" t="str">
        <f>'Processed IP Rules'!EA188</f>
        <v/>
      </c>
      <c r="G219" s="78" t="str">
        <f>'Processed IP Rules'!EC188</f>
        <v/>
      </c>
      <c r="H219" s="27" t="str">
        <f>'Processed IP Rules'!EE188</f>
        <v/>
      </c>
      <c r="I219" s="77" t="str">
        <f>'Processed IP Rules'!EI188</f>
        <v/>
      </c>
      <c r="J219" s="27" t="str">
        <f>'Processed IP Rules'!EK188</f>
        <v/>
      </c>
      <c r="K219" s="96" t="str">
        <f>'Processed IP Rules'!EM188</f>
        <v/>
      </c>
      <c r="L219" s="78" t="str">
        <f>'Processed IP Rules'!EU188</f>
        <v/>
      </c>
      <c r="M219" s="89">
        <f t="shared" si="26"/>
        <v>0</v>
      </c>
      <c r="N219" s="10">
        <f t="shared" si="27"/>
        <v>0</v>
      </c>
      <c r="O219" s="10">
        <f t="shared" si="28"/>
        <v>0</v>
      </c>
      <c r="P219" s="10">
        <f t="shared" si="29"/>
        <v>0</v>
      </c>
      <c r="Q219" s="10">
        <f t="shared" si="30"/>
        <v>0</v>
      </c>
      <c r="R219" s="10">
        <f t="shared" si="31"/>
        <v>0</v>
      </c>
      <c r="S219" s="10">
        <f t="shared" si="32"/>
        <v>0</v>
      </c>
      <c r="T219" s="10">
        <f t="shared" si="33"/>
        <v>0</v>
      </c>
      <c r="U219" s="10">
        <f t="shared" si="34"/>
        <v>0</v>
      </c>
      <c r="V219" s="10">
        <f t="shared" si="35"/>
        <v>0</v>
      </c>
      <c r="W219" s="10">
        <f t="shared" si="36"/>
        <v>0</v>
      </c>
      <c r="X219" s="66">
        <f t="shared" si="37"/>
        <v>0</v>
      </c>
      <c r="Y219" s="100" t="str">
        <f>IF(AND(D219="All_IPs",OR(N219=0,O219=0,R219+S219+T219=0,U219=0,V219=0,X219=0)),"Halt",IF(AND(D219="GRP_ALL_CNSP_SUBNETS",OR(N219=0,O219=0,R219+S219+T219=0,U219=0,V219=0,X219=0)),"Halt",IF(SUM(M219:X219)=0,"-",IF(AND(D219&lt;&gt;"All_IPs",D219&lt;&gt;"GRP_ALL_CNSP_SUBNETS",OR(N219=0,O219=0,P219=0,Q219=0,R219+S219+T219=0,U219=0,V219=0,X219=0,'Processed IP Rules'!ET188="BAD")),"Halt","Proceed"))))</f>
        <v>-</v>
      </c>
      <c r="Z219" s="145"/>
    </row>
    <row r="220" spans="1:26">
      <c r="A220" s="138">
        <v>179</v>
      </c>
      <c r="B220" s="70" t="str">
        <f>IF('IP Rules'!D189="","",'IP Rules'!D189)</f>
        <v/>
      </c>
      <c r="C220" s="73" t="str">
        <f>IF('IP Rules'!F189="","",'IP Rules'!F189)</f>
        <v/>
      </c>
      <c r="D220" s="77" t="str">
        <f>'Processed IP Rules'!AO189</f>
        <v/>
      </c>
      <c r="E220" s="78" t="str">
        <f>'Processed IP Rules'!AQ189</f>
        <v/>
      </c>
      <c r="F220" s="77" t="str">
        <f>'Processed IP Rules'!EA189</f>
        <v/>
      </c>
      <c r="G220" s="78" t="str">
        <f>'Processed IP Rules'!EC189</f>
        <v/>
      </c>
      <c r="H220" s="27" t="str">
        <f>'Processed IP Rules'!EE189</f>
        <v/>
      </c>
      <c r="I220" s="77" t="str">
        <f>'Processed IP Rules'!EI189</f>
        <v/>
      </c>
      <c r="J220" s="27" t="str">
        <f>'Processed IP Rules'!EK189</f>
        <v/>
      </c>
      <c r="K220" s="96" t="str">
        <f>'Processed IP Rules'!EM189</f>
        <v/>
      </c>
      <c r="L220" s="78" t="str">
        <f>'Processed IP Rules'!EU189</f>
        <v/>
      </c>
      <c r="M220" s="89">
        <f t="shared" si="26"/>
        <v>0</v>
      </c>
      <c r="N220" s="10">
        <f t="shared" si="27"/>
        <v>0</v>
      </c>
      <c r="O220" s="10">
        <f t="shared" si="28"/>
        <v>0</v>
      </c>
      <c r="P220" s="10">
        <f t="shared" si="29"/>
        <v>0</v>
      </c>
      <c r="Q220" s="10">
        <f t="shared" si="30"/>
        <v>0</v>
      </c>
      <c r="R220" s="10">
        <f t="shared" si="31"/>
        <v>0</v>
      </c>
      <c r="S220" s="10">
        <f t="shared" si="32"/>
        <v>0</v>
      </c>
      <c r="T220" s="10">
        <f t="shared" si="33"/>
        <v>0</v>
      </c>
      <c r="U220" s="10">
        <f t="shared" si="34"/>
        <v>0</v>
      </c>
      <c r="V220" s="10">
        <f t="shared" si="35"/>
        <v>0</v>
      </c>
      <c r="W220" s="10">
        <f t="shared" si="36"/>
        <v>0</v>
      </c>
      <c r="X220" s="66">
        <f t="shared" si="37"/>
        <v>0</v>
      </c>
      <c r="Y220" s="100" t="str">
        <f>IF(AND(D220="All_IPs",OR(N220=0,O220=0,R220+S220+T220=0,U220=0,V220=0,X220=0)),"Halt",IF(AND(D220="GRP_ALL_CNSP_SUBNETS",OR(N220=0,O220=0,R220+S220+T220=0,U220=0,V220=0,X220=0)),"Halt",IF(SUM(M220:X220)=0,"-",IF(AND(D220&lt;&gt;"All_IPs",D220&lt;&gt;"GRP_ALL_CNSP_SUBNETS",OR(N220=0,O220=0,P220=0,Q220=0,R220+S220+T220=0,U220=0,V220=0,X220=0,'Processed IP Rules'!ET189="BAD")),"Halt","Proceed"))))</f>
        <v>-</v>
      </c>
      <c r="Z220" s="145"/>
    </row>
    <row r="221" spans="1:26">
      <c r="A221" s="138">
        <v>180</v>
      </c>
      <c r="B221" s="70" t="str">
        <f>IF('IP Rules'!D190="","",'IP Rules'!D190)</f>
        <v/>
      </c>
      <c r="C221" s="73" t="str">
        <f>IF('IP Rules'!F190="","",'IP Rules'!F190)</f>
        <v/>
      </c>
      <c r="D221" s="77" t="str">
        <f>'Processed IP Rules'!AO190</f>
        <v/>
      </c>
      <c r="E221" s="78" t="str">
        <f>'Processed IP Rules'!AQ190</f>
        <v/>
      </c>
      <c r="F221" s="77" t="str">
        <f>'Processed IP Rules'!EA190</f>
        <v/>
      </c>
      <c r="G221" s="78" t="str">
        <f>'Processed IP Rules'!EC190</f>
        <v/>
      </c>
      <c r="H221" s="27" t="str">
        <f>'Processed IP Rules'!EE190</f>
        <v/>
      </c>
      <c r="I221" s="77" t="str">
        <f>'Processed IP Rules'!EI190</f>
        <v/>
      </c>
      <c r="J221" s="27" t="str">
        <f>'Processed IP Rules'!EK190</f>
        <v/>
      </c>
      <c r="K221" s="96" t="str">
        <f>'Processed IP Rules'!EM190</f>
        <v/>
      </c>
      <c r="L221" s="78" t="str">
        <f>'Processed IP Rules'!EU190</f>
        <v/>
      </c>
      <c r="M221" s="89">
        <f t="shared" si="26"/>
        <v>0</v>
      </c>
      <c r="N221" s="10">
        <f t="shared" si="27"/>
        <v>0</v>
      </c>
      <c r="O221" s="10">
        <f t="shared" si="28"/>
        <v>0</v>
      </c>
      <c r="P221" s="10">
        <f t="shared" si="29"/>
        <v>0</v>
      </c>
      <c r="Q221" s="10">
        <f t="shared" si="30"/>
        <v>0</v>
      </c>
      <c r="R221" s="10">
        <f t="shared" si="31"/>
        <v>0</v>
      </c>
      <c r="S221" s="10">
        <f t="shared" si="32"/>
        <v>0</v>
      </c>
      <c r="T221" s="10">
        <f t="shared" si="33"/>
        <v>0</v>
      </c>
      <c r="U221" s="10">
        <f t="shared" si="34"/>
        <v>0</v>
      </c>
      <c r="V221" s="10">
        <f t="shared" si="35"/>
        <v>0</v>
      </c>
      <c r="W221" s="10">
        <f t="shared" si="36"/>
        <v>0</v>
      </c>
      <c r="X221" s="66">
        <f t="shared" si="37"/>
        <v>0</v>
      </c>
      <c r="Y221" s="100" t="str">
        <f>IF(AND(D221="All_IPs",OR(N221=0,O221=0,R221+S221+T221=0,U221=0,V221=0,X221=0)),"Halt",IF(AND(D221="GRP_ALL_CNSP_SUBNETS",OR(N221=0,O221=0,R221+S221+T221=0,U221=0,V221=0,X221=0)),"Halt",IF(SUM(M221:X221)=0,"-",IF(AND(D221&lt;&gt;"All_IPs",D221&lt;&gt;"GRP_ALL_CNSP_SUBNETS",OR(N221=0,O221=0,P221=0,Q221=0,R221+S221+T221=0,U221=0,V221=0,X221=0,'Processed IP Rules'!ET190="BAD")),"Halt","Proceed"))))</f>
        <v>-</v>
      </c>
      <c r="Z221" s="145"/>
    </row>
    <row r="222" spans="1:26">
      <c r="A222" s="138">
        <v>181</v>
      </c>
      <c r="B222" s="70" t="str">
        <f>IF('IP Rules'!D191="","",'IP Rules'!D191)</f>
        <v/>
      </c>
      <c r="C222" s="73" t="str">
        <f>IF('IP Rules'!F191="","",'IP Rules'!F191)</f>
        <v/>
      </c>
      <c r="D222" s="77" t="str">
        <f>'Processed IP Rules'!AO191</f>
        <v/>
      </c>
      <c r="E222" s="78" t="str">
        <f>'Processed IP Rules'!AQ191</f>
        <v/>
      </c>
      <c r="F222" s="77" t="str">
        <f>'Processed IP Rules'!EA191</f>
        <v/>
      </c>
      <c r="G222" s="78" t="str">
        <f>'Processed IP Rules'!EC191</f>
        <v/>
      </c>
      <c r="H222" s="27" t="str">
        <f>'Processed IP Rules'!EE191</f>
        <v/>
      </c>
      <c r="I222" s="77" t="str">
        <f>'Processed IP Rules'!EI191</f>
        <v/>
      </c>
      <c r="J222" s="27" t="str">
        <f>'Processed IP Rules'!EK191</f>
        <v/>
      </c>
      <c r="K222" s="96" t="str">
        <f>'Processed IP Rules'!EM191</f>
        <v/>
      </c>
      <c r="L222" s="78" t="str">
        <f>'Processed IP Rules'!EU191</f>
        <v/>
      </c>
      <c r="M222" s="89">
        <f t="shared" si="26"/>
        <v>0</v>
      </c>
      <c r="N222" s="10">
        <f t="shared" si="27"/>
        <v>0</v>
      </c>
      <c r="O222" s="10">
        <f t="shared" si="28"/>
        <v>0</v>
      </c>
      <c r="P222" s="10">
        <f t="shared" si="29"/>
        <v>0</v>
      </c>
      <c r="Q222" s="10">
        <f t="shared" si="30"/>
        <v>0</v>
      </c>
      <c r="R222" s="10">
        <f t="shared" si="31"/>
        <v>0</v>
      </c>
      <c r="S222" s="10">
        <f t="shared" si="32"/>
        <v>0</v>
      </c>
      <c r="T222" s="10">
        <f t="shared" si="33"/>
        <v>0</v>
      </c>
      <c r="U222" s="10">
        <f t="shared" si="34"/>
        <v>0</v>
      </c>
      <c r="V222" s="10">
        <f t="shared" si="35"/>
        <v>0</v>
      </c>
      <c r="W222" s="10">
        <f t="shared" si="36"/>
        <v>0</v>
      </c>
      <c r="X222" s="66">
        <f t="shared" si="37"/>
        <v>0</v>
      </c>
      <c r="Y222" s="100" t="str">
        <f>IF(AND(D222="All_IPs",OR(N222=0,O222=0,R222+S222+T222=0,U222=0,V222=0,X222=0)),"Halt",IF(AND(D222="GRP_ALL_CNSP_SUBNETS",OR(N222=0,O222=0,R222+S222+T222=0,U222=0,V222=0,X222=0)),"Halt",IF(SUM(M222:X222)=0,"-",IF(AND(D222&lt;&gt;"All_IPs",D222&lt;&gt;"GRP_ALL_CNSP_SUBNETS",OR(N222=0,O222=0,P222=0,Q222=0,R222+S222+T222=0,U222=0,V222=0,X222=0,'Processed IP Rules'!ET191="BAD")),"Halt","Proceed"))))</f>
        <v>-</v>
      </c>
      <c r="Z222" s="145"/>
    </row>
    <row r="223" spans="1:26">
      <c r="A223" s="138">
        <v>182</v>
      </c>
      <c r="B223" s="70" t="str">
        <f>IF('IP Rules'!D192="","",'IP Rules'!D192)</f>
        <v/>
      </c>
      <c r="C223" s="73" t="str">
        <f>IF('IP Rules'!F192="","",'IP Rules'!F192)</f>
        <v/>
      </c>
      <c r="D223" s="77" t="str">
        <f>'Processed IP Rules'!AO192</f>
        <v/>
      </c>
      <c r="E223" s="78" t="str">
        <f>'Processed IP Rules'!AQ192</f>
        <v/>
      </c>
      <c r="F223" s="77" t="str">
        <f>'Processed IP Rules'!EA192</f>
        <v/>
      </c>
      <c r="G223" s="78" t="str">
        <f>'Processed IP Rules'!EC192</f>
        <v/>
      </c>
      <c r="H223" s="27" t="str">
        <f>'Processed IP Rules'!EE192</f>
        <v/>
      </c>
      <c r="I223" s="77" t="str">
        <f>'Processed IP Rules'!EI192</f>
        <v/>
      </c>
      <c r="J223" s="27" t="str">
        <f>'Processed IP Rules'!EK192</f>
        <v/>
      </c>
      <c r="K223" s="96" t="str">
        <f>'Processed IP Rules'!EM192</f>
        <v/>
      </c>
      <c r="L223" s="78" t="str">
        <f>'Processed IP Rules'!EU192</f>
        <v/>
      </c>
      <c r="M223" s="89">
        <f t="shared" si="26"/>
        <v>0</v>
      </c>
      <c r="N223" s="10">
        <f t="shared" si="27"/>
        <v>0</v>
      </c>
      <c r="O223" s="10">
        <f t="shared" si="28"/>
        <v>0</v>
      </c>
      <c r="P223" s="10">
        <f t="shared" si="29"/>
        <v>0</v>
      </c>
      <c r="Q223" s="10">
        <f t="shared" si="30"/>
        <v>0</v>
      </c>
      <c r="R223" s="10">
        <f t="shared" si="31"/>
        <v>0</v>
      </c>
      <c r="S223" s="10">
        <f t="shared" si="32"/>
        <v>0</v>
      </c>
      <c r="T223" s="10">
        <f t="shared" si="33"/>
        <v>0</v>
      </c>
      <c r="U223" s="10">
        <f t="shared" si="34"/>
        <v>0</v>
      </c>
      <c r="V223" s="10">
        <f t="shared" si="35"/>
        <v>0</v>
      </c>
      <c r="W223" s="10">
        <f t="shared" si="36"/>
        <v>0</v>
      </c>
      <c r="X223" s="66">
        <f t="shared" si="37"/>
        <v>0</v>
      </c>
      <c r="Y223" s="100" t="str">
        <f>IF(AND(D223="All_IPs",OR(N223=0,O223=0,R223+S223+T223=0,U223=0,V223=0,X223=0)),"Halt",IF(AND(D223="GRP_ALL_CNSP_SUBNETS",OR(N223=0,O223=0,R223+S223+T223=0,U223=0,V223=0,X223=0)),"Halt",IF(SUM(M223:X223)=0,"-",IF(AND(D223&lt;&gt;"All_IPs",D223&lt;&gt;"GRP_ALL_CNSP_SUBNETS",OR(N223=0,O223=0,P223=0,Q223=0,R223+S223+T223=0,U223=0,V223=0,X223=0,'Processed IP Rules'!ET192="BAD")),"Halt","Proceed"))))</f>
        <v>-</v>
      </c>
      <c r="Z223" s="145"/>
    </row>
    <row r="224" spans="1:26">
      <c r="A224" s="138">
        <v>183</v>
      </c>
      <c r="B224" s="70" t="str">
        <f>IF('IP Rules'!D193="","",'IP Rules'!D193)</f>
        <v/>
      </c>
      <c r="C224" s="73" t="str">
        <f>IF('IP Rules'!F193="","",'IP Rules'!F193)</f>
        <v/>
      </c>
      <c r="D224" s="77" t="str">
        <f>'Processed IP Rules'!AO193</f>
        <v/>
      </c>
      <c r="E224" s="78" t="str">
        <f>'Processed IP Rules'!AQ193</f>
        <v/>
      </c>
      <c r="F224" s="77" t="str">
        <f>'Processed IP Rules'!EA193</f>
        <v/>
      </c>
      <c r="G224" s="78" t="str">
        <f>'Processed IP Rules'!EC193</f>
        <v/>
      </c>
      <c r="H224" s="27" t="str">
        <f>'Processed IP Rules'!EE193</f>
        <v/>
      </c>
      <c r="I224" s="77" t="str">
        <f>'Processed IP Rules'!EI193</f>
        <v/>
      </c>
      <c r="J224" s="27" t="str">
        <f>'Processed IP Rules'!EK193</f>
        <v/>
      </c>
      <c r="K224" s="96" t="str">
        <f>'Processed IP Rules'!EM193</f>
        <v/>
      </c>
      <c r="L224" s="78" t="str">
        <f>'Processed IP Rules'!EU193</f>
        <v/>
      </c>
      <c r="M224" s="89">
        <f t="shared" si="26"/>
        <v>0</v>
      </c>
      <c r="N224" s="10">
        <f t="shared" si="27"/>
        <v>0</v>
      </c>
      <c r="O224" s="10">
        <f t="shared" si="28"/>
        <v>0</v>
      </c>
      <c r="P224" s="10">
        <f t="shared" si="29"/>
        <v>0</v>
      </c>
      <c r="Q224" s="10">
        <f t="shared" si="30"/>
        <v>0</v>
      </c>
      <c r="R224" s="10">
        <f t="shared" si="31"/>
        <v>0</v>
      </c>
      <c r="S224" s="10">
        <f t="shared" si="32"/>
        <v>0</v>
      </c>
      <c r="T224" s="10">
        <f t="shared" si="33"/>
        <v>0</v>
      </c>
      <c r="U224" s="10">
        <f t="shared" si="34"/>
        <v>0</v>
      </c>
      <c r="V224" s="10">
        <f t="shared" si="35"/>
        <v>0</v>
      </c>
      <c r="W224" s="10">
        <f t="shared" si="36"/>
        <v>0</v>
      </c>
      <c r="X224" s="66">
        <f t="shared" si="37"/>
        <v>0</v>
      </c>
      <c r="Y224" s="100" t="str">
        <f>IF(AND(D224="All_IPs",OR(N224=0,O224=0,R224+S224+T224=0,U224=0,V224=0,X224=0)),"Halt",IF(AND(D224="GRP_ALL_CNSP_SUBNETS",OR(N224=0,O224=0,R224+S224+T224=0,U224=0,V224=0,X224=0)),"Halt",IF(SUM(M224:X224)=0,"-",IF(AND(D224&lt;&gt;"All_IPs",D224&lt;&gt;"GRP_ALL_CNSP_SUBNETS",OR(N224=0,O224=0,P224=0,Q224=0,R224+S224+T224=0,U224=0,V224=0,X224=0,'Processed IP Rules'!ET193="BAD")),"Halt","Proceed"))))</f>
        <v>-</v>
      </c>
      <c r="Z224" s="145"/>
    </row>
    <row r="225" spans="1:26">
      <c r="A225" s="138">
        <v>184</v>
      </c>
      <c r="B225" s="70" t="str">
        <f>IF('IP Rules'!D194="","",'IP Rules'!D194)</f>
        <v/>
      </c>
      <c r="C225" s="73" t="str">
        <f>IF('IP Rules'!F194="","",'IP Rules'!F194)</f>
        <v/>
      </c>
      <c r="D225" s="77" t="str">
        <f>'Processed IP Rules'!AO194</f>
        <v/>
      </c>
      <c r="E225" s="78" t="str">
        <f>'Processed IP Rules'!AQ194</f>
        <v/>
      </c>
      <c r="F225" s="77" t="str">
        <f>'Processed IP Rules'!EA194</f>
        <v/>
      </c>
      <c r="G225" s="78" t="str">
        <f>'Processed IP Rules'!EC194</f>
        <v/>
      </c>
      <c r="H225" s="27" t="str">
        <f>'Processed IP Rules'!EE194</f>
        <v/>
      </c>
      <c r="I225" s="77" t="str">
        <f>'Processed IP Rules'!EI194</f>
        <v/>
      </c>
      <c r="J225" s="27" t="str">
        <f>'Processed IP Rules'!EK194</f>
        <v/>
      </c>
      <c r="K225" s="96" t="str">
        <f>'Processed IP Rules'!EM194</f>
        <v/>
      </c>
      <c r="L225" s="78" t="str">
        <f>'Processed IP Rules'!EU194</f>
        <v/>
      </c>
      <c r="M225" s="89">
        <f t="shared" si="26"/>
        <v>0</v>
      </c>
      <c r="N225" s="10">
        <f t="shared" si="27"/>
        <v>0</v>
      </c>
      <c r="O225" s="10">
        <f t="shared" si="28"/>
        <v>0</v>
      </c>
      <c r="P225" s="10">
        <f t="shared" si="29"/>
        <v>0</v>
      </c>
      <c r="Q225" s="10">
        <f t="shared" si="30"/>
        <v>0</v>
      </c>
      <c r="R225" s="10">
        <f t="shared" si="31"/>
        <v>0</v>
      </c>
      <c r="S225" s="10">
        <f t="shared" si="32"/>
        <v>0</v>
      </c>
      <c r="T225" s="10">
        <f t="shared" si="33"/>
        <v>0</v>
      </c>
      <c r="U225" s="10">
        <f t="shared" si="34"/>
        <v>0</v>
      </c>
      <c r="V225" s="10">
        <f t="shared" si="35"/>
        <v>0</v>
      </c>
      <c r="W225" s="10">
        <f t="shared" si="36"/>
        <v>0</v>
      </c>
      <c r="X225" s="66">
        <f t="shared" si="37"/>
        <v>0</v>
      </c>
      <c r="Y225" s="100" t="str">
        <f>IF(AND(D225="All_IPs",OR(N225=0,O225=0,R225+S225+T225=0,U225=0,V225=0,X225=0)),"Halt",IF(AND(D225="GRP_ALL_CNSP_SUBNETS",OR(N225=0,O225=0,R225+S225+T225=0,U225=0,V225=0,X225=0)),"Halt",IF(SUM(M225:X225)=0,"-",IF(AND(D225&lt;&gt;"All_IPs",D225&lt;&gt;"GRP_ALL_CNSP_SUBNETS",OR(N225=0,O225=0,P225=0,Q225=0,R225+S225+T225=0,U225=0,V225=0,X225=0,'Processed IP Rules'!ET194="BAD")),"Halt","Proceed"))))</f>
        <v>-</v>
      </c>
      <c r="Z225" s="145"/>
    </row>
    <row r="226" spans="1:26">
      <c r="A226" s="138">
        <v>185</v>
      </c>
      <c r="B226" s="70" t="str">
        <f>IF('IP Rules'!D195="","",'IP Rules'!D195)</f>
        <v/>
      </c>
      <c r="C226" s="73" t="str">
        <f>IF('IP Rules'!F195="","",'IP Rules'!F195)</f>
        <v/>
      </c>
      <c r="D226" s="77" t="str">
        <f>'Processed IP Rules'!AO195</f>
        <v/>
      </c>
      <c r="E226" s="78" t="str">
        <f>'Processed IP Rules'!AQ195</f>
        <v/>
      </c>
      <c r="F226" s="77" t="str">
        <f>'Processed IP Rules'!EA195</f>
        <v/>
      </c>
      <c r="G226" s="78" t="str">
        <f>'Processed IP Rules'!EC195</f>
        <v/>
      </c>
      <c r="H226" s="27" t="str">
        <f>'Processed IP Rules'!EE195</f>
        <v/>
      </c>
      <c r="I226" s="77" t="str">
        <f>'Processed IP Rules'!EI195</f>
        <v/>
      </c>
      <c r="J226" s="27" t="str">
        <f>'Processed IP Rules'!EK195</f>
        <v/>
      </c>
      <c r="K226" s="96" t="str">
        <f>'Processed IP Rules'!EM195</f>
        <v/>
      </c>
      <c r="L226" s="78" t="str">
        <f>'Processed IP Rules'!EU195</f>
        <v/>
      </c>
      <c r="M226" s="89">
        <f t="shared" si="26"/>
        <v>0</v>
      </c>
      <c r="N226" s="10">
        <f t="shared" si="27"/>
        <v>0</v>
      </c>
      <c r="O226" s="10">
        <f t="shared" si="28"/>
        <v>0</v>
      </c>
      <c r="P226" s="10">
        <f t="shared" si="29"/>
        <v>0</v>
      </c>
      <c r="Q226" s="10">
        <f t="shared" si="30"/>
        <v>0</v>
      </c>
      <c r="R226" s="10">
        <f t="shared" si="31"/>
        <v>0</v>
      </c>
      <c r="S226" s="10">
        <f t="shared" si="32"/>
        <v>0</v>
      </c>
      <c r="T226" s="10">
        <f t="shared" si="33"/>
        <v>0</v>
      </c>
      <c r="U226" s="10">
        <f t="shared" si="34"/>
        <v>0</v>
      </c>
      <c r="V226" s="10">
        <f t="shared" si="35"/>
        <v>0</v>
      </c>
      <c r="W226" s="10">
        <f t="shared" si="36"/>
        <v>0</v>
      </c>
      <c r="X226" s="66">
        <f t="shared" si="37"/>
        <v>0</v>
      </c>
      <c r="Y226" s="100" t="str">
        <f>IF(AND(D226="All_IPs",OR(N226=0,O226=0,R226+S226+T226=0,U226=0,V226=0,X226=0)),"Halt",IF(AND(D226="GRP_ALL_CNSP_SUBNETS",OR(N226=0,O226=0,R226+S226+T226=0,U226=0,V226=0,X226=0)),"Halt",IF(SUM(M226:X226)=0,"-",IF(AND(D226&lt;&gt;"All_IPs",D226&lt;&gt;"GRP_ALL_CNSP_SUBNETS",OR(N226=0,O226=0,P226=0,Q226=0,R226+S226+T226=0,U226=0,V226=0,X226=0,'Processed IP Rules'!ET195="BAD")),"Halt","Proceed"))))</f>
        <v>-</v>
      </c>
      <c r="Z226" s="145"/>
    </row>
    <row r="227" spans="1:26">
      <c r="A227" s="138">
        <v>186</v>
      </c>
      <c r="B227" s="70" t="str">
        <f>IF('IP Rules'!D196="","",'IP Rules'!D196)</f>
        <v/>
      </c>
      <c r="C227" s="73" t="str">
        <f>IF('IP Rules'!F196="","",'IP Rules'!F196)</f>
        <v/>
      </c>
      <c r="D227" s="77" t="str">
        <f>'Processed IP Rules'!AO196</f>
        <v/>
      </c>
      <c r="E227" s="78" t="str">
        <f>'Processed IP Rules'!AQ196</f>
        <v/>
      </c>
      <c r="F227" s="77" t="str">
        <f>'Processed IP Rules'!EA196</f>
        <v/>
      </c>
      <c r="G227" s="78" t="str">
        <f>'Processed IP Rules'!EC196</f>
        <v/>
      </c>
      <c r="H227" s="27" t="str">
        <f>'Processed IP Rules'!EE196</f>
        <v/>
      </c>
      <c r="I227" s="77" t="str">
        <f>'Processed IP Rules'!EI196</f>
        <v/>
      </c>
      <c r="J227" s="27" t="str">
        <f>'Processed IP Rules'!EK196</f>
        <v/>
      </c>
      <c r="K227" s="96" t="str">
        <f>'Processed IP Rules'!EM196</f>
        <v/>
      </c>
      <c r="L227" s="78" t="str">
        <f>'Processed IP Rules'!EU196</f>
        <v/>
      </c>
      <c r="M227" s="89">
        <f t="shared" si="26"/>
        <v>0</v>
      </c>
      <c r="N227" s="10">
        <f t="shared" si="27"/>
        <v>0</v>
      </c>
      <c r="O227" s="10">
        <f t="shared" si="28"/>
        <v>0</v>
      </c>
      <c r="P227" s="10">
        <f t="shared" si="29"/>
        <v>0</v>
      </c>
      <c r="Q227" s="10">
        <f t="shared" si="30"/>
        <v>0</v>
      </c>
      <c r="R227" s="10">
        <f t="shared" si="31"/>
        <v>0</v>
      </c>
      <c r="S227" s="10">
        <f t="shared" si="32"/>
        <v>0</v>
      </c>
      <c r="T227" s="10">
        <f t="shared" si="33"/>
        <v>0</v>
      </c>
      <c r="U227" s="10">
        <f t="shared" si="34"/>
        <v>0</v>
      </c>
      <c r="V227" s="10">
        <f t="shared" si="35"/>
        <v>0</v>
      </c>
      <c r="W227" s="10">
        <f t="shared" si="36"/>
        <v>0</v>
      </c>
      <c r="X227" s="66">
        <f t="shared" si="37"/>
        <v>0</v>
      </c>
      <c r="Y227" s="100" t="str">
        <f>IF(AND(D227="All_IPs",OR(N227=0,O227=0,R227+S227+T227=0,U227=0,V227=0,X227=0)),"Halt",IF(AND(D227="GRP_ALL_CNSP_SUBNETS",OR(N227=0,O227=0,R227+S227+T227=0,U227=0,V227=0,X227=0)),"Halt",IF(SUM(M227:X227)=0,"-",IF(AND(D227&lt;&gt;"All_IPs",D227&lt;&gt;"GRP_ALL_CNSP_SUBNETS",OR(N227=0,O227=0,P227=0,Q227=0,R227+S227+T227=0,U227=0,V227=0,X227=0,'Processed IP Rules'!ET196="BAD")),"Halt","Proceed"))))</f>
        <v>-</v>
      </c>
      <c r="Z227" s="145"/>
    </row>
    <row r="228" spans="1:26">
      <c r="A228" s="138">
        <v>187</v>
      </c>
      <c r="B228" s="70" t="str">
        <f>IF('IP Rules'!D197="","",'IP Rules'!D197)</f>
        <v/>
      </c>
      <c r="C228" s="73" t="str">
        <f>IF('IP Rules'!F197="","",'IP Rules'!F197)</f>
        <v/>
      </c>
      <c r="D228" s="77" t="str">
        <f>'Processed IP Rules'!AO197</f>
        <v/>
      </c>
      <c r="E228" s="78" t="str">
        <f>'Processed IP Rules'!AQ197</f>
        <v/>
      </c>
      <c r="F228" s="77" t="str">
        <f>'Processed IP Rules'!EA197</f>
        <v/>
      </c>
      <c r="G228" s="78" t="str">
        <f>'Processed IP Rules'!EC197</f>
        <v/>
      </c>
      <c r="H228" s="27" t="str">
        <f>'Processed IP Rules'!EE197</f>
        <v/>
      </c>
      <c r="I228" s="77" t="str">
        <f>'Processed IP Rules'!EI197</f>
        <v/>
      </c>
      <c r="J228" s="27" t="str">
        <f>'Processed IP Rules'!EK197</f>
        <v/>
      </c>
      <c r="K228" s="96" t="str">
        <f>'Processed IP Rules'!EM197</f>
        <v/>
      </c>
      <c r="L228" s="78" t="str">
        <f>'Processed IP Rules'!EU197</f>
        <v/>
      </c>
      <c r="M228" s="89">
        <f t="shared" si="26"/>
        <v>0</v>
      </c>
      <c r="N228" s="10">
        <f t="shared" si="27"/>
        <v>0</v>
      </c>
      <c r="O228" s="10">
        <f t="shared" si="28"/>
        <v>0</v>
      </c>
      <c r="P228" s="10">
        <f t="shared" si="29"/>
        <v>0</v>
      </c>
      <c r="Q228" s="10">
        <f t="shared" si="30"/>
        <v>0</v>
      </c>
      <c r="R228" s="10">
        <f t="shared" si="31"/>
        <v>0</v>
      </c>
      <c r="S228" s="10">
        <f t="shared" si="32"/>
        <v>0</v>
      </c>
      <c r="T228" s="10">
        <f t="shared" si="33"/>
        <v>0</v>
      </c>
      <c r="U228" s="10">
        <f t="shared" si="34"/>
        <v>0</v>
      </c>
      <c r="V228" s="10">
        <f t="shared" si="35"/>
        <v>0</v>
      </c>
      <c r="W228" s="10">
        <f t="shared" si="36"/>
        <v>0</v>
      </c>
      <c r="X228" s="66">
        <f t="shared" si="37"/>
        <v>0</v>
      </c>
      <c r="Y228" s="100" t="str">
        <f>IF(AND(D228="All_IPs",OR(N228=0,O228=0,R228+S228+T228=0,U228=0,V228=0,X228=0)),"Halt",IF(AND(D228="GRP_ALL_CNSP_SUBNETS",OR(N228=0,O228=0,R228+S228+T228=0,U228=0,V228=0,X228=0)),"Halt",IF(SUM(M228:X228)=0,"-",IF(AND(D228&lt;&gt;"All_IPs",D228&lt;&gt;"GRP_ALL_CNSP_SUBNETS",OR(N228=0,O228=0,P228=0,Q228=0,R228+S228+T228=0,U228=0,V228=0,X228=0,'Processed IP Rules'!ET197="BAD")),"Halt","Proceed"))))</f>
        <v>-</v>
      </c>
      <c r="Z228" s="145"/>
    </row>
    <row r="229" spans="1:26">
      <c r="A229" s="138">
        <v>188</v>
      </c>
      <c r="B229" s="70" t="str">
        <f>IF('IP Rules'!D198="","",'IP Rules'!D198)</f>
        <v/>
      </c>
      <c r="C229" s="73" t="str">
        <f>IF('IP Rules'!F198="","",'IP Rules'!F198)</f>
        <v/>
      </c>
      <c r="D229" s="77" t="str">
        <f>'Processed IP Rules'!AO198</f>
        <v/>
      </c>
      <c r="E229" s="78" t="str">
        <f>'Processed IP Rules'!AQ198</f>
        <v/>
      </c>
      <c r="F229" s="77" t="str">
        <f>'Processed IP Rules'!EA198</f>
        <v/>
      </c>
      <c r="G229" s="78" t="str">
        <f>'Processed IP Rules'!EC198</f>
        <v/>
      </c>
      <c r="H229" s="27" t="str">
        <f>'Processed IP Rules'!EE198</f>
        <v/>
      </c>
      <c r="I229" s="77" t="str">
        <f>'Processed IP Rules'!EI198</f>
        <v/>
      </c>
      <c r="J229" s="27" t="str">
        <f>'Processed IP Rules'!EK198</f>
        <v/>
      </c>
      <c r="K229" s="96" t="str">
        <f>'Processed IP Rules'!EM198</f>
        <v/>
      </c>
      <c r="L229" s="78" t="str">
        <f>'Processed IP Rules'!EU198</f>
        <v/>
      </c>
      <c r="M229" s="89">
        <f t="shared" si="26"/>
        <v>0</v>
      </c>
      <c r="N229" s="10">
        <f t="shared" si="27"/>
        <v>0</v>
      </c>
      <c r="O229" s="10">
        <f t="shared" si="28"/>
        <v>0</v>
      </c>
      <c r="P229" s="10">
        <f t="shared" si="29"/>
        <v>0</v>
      </c>
      <c r="Q229" s="10">
        <f t="shared" si="30"/>
        <v>0</v>
      </c>
      <c r="R229" s="10">
        <f t="shared" si="31"/>
        <v>0</v>
      </c>
      <c r="S229" s="10">
        <f t="shared" si="32"/>
        <v>0</v>
      </c>
      <c r="T229" s="10">
        <f t="shared" si="33"/>
        <v>0</v>
      </c>
      <c r="U229" s="10">
        <f t="shared" si="34"/>
        <v>0</v>
      </c>
      <c r="V229" s="10">
        <f t="shared" si="35"/>
        <v>0</v>
      </c>
      <c r="W229" s="10">
        <f t="shared" si="36"/>
        <v>0</v>
      </c>
      <c r="X229" s="66">
        <f t="shared" si="37"/>
        <v>0</v>
      </c>
      <c r="Y229" s="100" t="str">
        <f>IF(AND(D229="All_IPs",OR(N229=0,O229=0,R229+S229+T229=0,U229=0,V229=0,X229=0)),"Halt",IF(AND(D229="GRP_ALL_CNSP_SUBNETS",OR(N229=0,O229=0,R229+S229+T229=0,U229=0,V229=0,X229=0)),"Halt",IF(SUM(M229:X229)=0,"-",IF(AND(D229&lt;&gt;"All_IPs",D229&lt;&gt;"GRP_ALL_CNSP_SUBNETS",OR(N229=0,O229=0,P229=0,Q229=0,R229+S229+T229=0,U229=0,V229=0,X229=0,'Processed IP Rules'!ET198="BAD")),"Halt","Proceed"))))</f>
        <v>-</v>
      </c>
      <c r="Z229" s="145"/>
    </row>
    <row r="230" spans="1:26">
      <c r="A230" s="138">
        <v>189</v>
      </c>
      <c r="B230" s="70" t="str">
        <f>IF('IP Rules'!D199="","",'IP Rules'!D199)</f>
        <v/>
      </c>
      <c r="C230" s="73" t="str">
        <f>IF('IP Rules'!F199="","",'IP Rules'!F199)</f>
        <v/>
      </c>
      <c r="D230" s="77" t="str">
        <f>'Processed IP Rules'!AO199</f>
        <v/>
      </c>
      <c r="E230" s="78" t="str">
        <f>'Processed IP Rules'!AQ199</f>
        <v/>
      </c>
      <c r="F230" s="77" t="str">
        <f>'Processed IP Rules'!EA199</f>
        <v/>
      </c>
      <c r="G230" s="78" t="str">
        <f>'Processed IP Rules'!EC199</f>
        <v/>
      </c>
      <c r="H230" s="27" t="str">
        <f>'Processed IP Rules'!EE199</f>
        <v/>
      </c>
      <c r="I230" s="77" t="str">
        <f>'Processed IP Rules'!EI199</f>
        <v/>
      </c>
      <c r="J230" s="27" t="str">
        <f>'Processed IP Rules'!EK199</f>
        <v/>
      </c>
      <c r="K230" s="96" t="str">
        <f>'Processed IP Rules'!EM199</f>
        <v/>
      </c>
      <c r="L230" s="78" t="str">
        <f>'Processed IP Rules'!EU199</f>
        <v/>
      </c>
      <c r="M230" s="89">
        <f t="shared" si="26"/>
        <v>0</v>
      </c>
      <c r="N230" s="10">
        <f t="shared" si="27"/>
        <v>0</v>
      </c>
      <c r="O230" s="10">
        <f t="shared" si="28"/>
        <v>0</v>
      </c>
      <c r="P230" s="10">
        <f t="shared" si="29"/>
        <v>0</v>
      </c>
      <c r="Q230" s="10">
        <f t="shared" si="30"/>
        <v>0</v>
      </c>
      <c r="R230" s="10">
        <f t="shared" si="31"/>
        <v>0</v>
      </c>
      <c r="S230" s="10">
        <f t="shared" si="32"/>
        <v>0</v>
      </c>
      <c r="T230" s="10">
        <f t="shared" si="33"/>
        <v>0</v>
      </c>
      <c r="U230" s="10">
        <f t="shared" si="34"/>
        <v>0</v>
      </c>
      <c r="V230" s="10">
        <f t="shared" si="35"/>
        <v>0</v>
      </c>
      <c r="W230" s="10">
        <f t="shared" si="36"/>
        <v>0</v>
      </c>
      <c r="X230" s="66">
        <f t="shared" si="37"/>
        <v>0</v>
      </c>
      <c r="Y230" s="100" t="str">
        <f>IF(AND(D230="All_IPs",OR(N230=0,O230=0,R230+S230+T230=0,U230=0,V230=0,X230=0)),"Halt",IF(AND(D230="GRP_ALL_CNSP_SUBNETS",OR(N230=0,O230=0,R230+S230+T230=0,U230=0,V230=0,X230=0)),"Halt",IF(SUM(M230:X230)=0,"-",IF(AND(D230&lt;&gt;"All_IPs",D230&lt;&gt;"GRP_ALL_CNSP_SUBNETS",OR(N230=0,O230=0,P230=0,Q230=0,R230+S230+T230=0,U230=0,V230=0,X230=0,'Processed IP Rules'!ET199="BAD")),"Halt","Proceed"))))</f>
        <v>-</v>
      </c>
      <c r="Z230" s="145"/>
    </row>
    <row r="231" spans="1:26">
      <c r="A231" s="138">
        <v>190</v>
      </c>
      <c r="B231" s="70" t="str">
        <f>IF('IP Rules'!D200="","",'IP Rules'!D200)</f>
        <v/>
      </c>
      <c r="C231" s="73" t="str">
        <f>IF('IP Rules'!F200="","",'IP Rules'!F200)</f>
        <v/>
      </c>
      <c r="D231" s="77" t="str">
        <f>'Processed IP Rules'!AO200</f>
        <v/>
      </c>
      <c r="E231" s="78" t="str">
        <f>'Processed IP Rules'!AQ200</f>
        <v/>
      </c>
      <c r="F231" s="77" t="str">
        <f>'Processed IP Rules'!EA200</f>
        <v/>
      </c>
      <c r="G231" s="78" t="str">
        <f>'Processed IP Rules'!EC200</f>
        <v/>
      </c>
      <c r="H231" s="27" t="str">
        <f>'Processed IP Rules'!EE200</f>
        <v/>
      </c>
      <c r="I231" s="77" t="str">
        <f>'Processed IP Rules'!EI200</f>
        <v/>
      </c>
      <c r="J231" s="27" t="str">
        <f>'Processed IP Rules'!EK200</f>
        <v/>
      </c>
      <c r="K231" s="96" t="str">
        <f>'Processed IP Rules'!EM200</f>
        <v/>
      </c>
      <c r="L231" s="78" t="str">
        <f>'Processed IP Rules'!EU200</f>
        <v/>
      </c>
      <c r="M231" s="89">
        <f t="shared" si="26"/>
        <v>0</v>
      </c>
      <c r="N231" s="10">
        <f t="shared" si="27"/>
        <v>0</v>
      </c>
      <c r="O231" s="10">
        <f t="shared" si="28"/>
        <v>0</v>
      </c>
      <c r="P231" s="10">
        <f t="shared" si="29"/>
        <v>0</v>
      </c>
      <c r="Q231" s="10">
        <f t="shared" si="30"/>
        <v>0</v>
      </c>
      <c r="R231" s="10">
        <f t="shared" si="31"/>
        <v>0</v>
      </c>
      <c r="S231" s="10">
        <f t="shared" si="32"/>
        <v>0</v>
      </c>
      <c r="T231" s="10">
        <f t="shared" si="33"/>
        <v>0</v>
      </c>
      <c r="U231" s="10">
        <f t="shared" si="34"/>
        <v>0</v>
      </c>
      <c r="V231" s="10">
        <f t="shared" si="35"/>
        <v>0</v>
      </c>
      <c r="W231" s="10">
        <f t="shared" si="36"/>
        <v>0</v>
      </c>
      <c r="X231" s="66">
        <f t="shared" si="37"/>
        <v>0</v>
      </c>
      <c r="Y231" s="100" t="str">
        <f>IF(AND(D231="All_IPs",OR(N231=0,O231=0,R231+S231+T231=0,U231=0,V231=0,X231=0)),"Halt",IF(AND(D231="GRP_ALL_CNSP_SUBNETS",OR(N231=0,O231=0,R231+S231+T231=0,U231=0,V231=0,X231=0)),"Halt",IF(SUM(M231:X231)=0,"-",IF(AND(D231&lt;&gt;"All_IPs",D231&lt;&gt;"GRP_ALL_CNSP_SUBNETS",OR(N231=0,O231=0,P231=0,Q231=0,R231+S231+T231=0,U231=0,V231=0,X231=0,'Processed IP Rules'!ET200="BAD")),"Halt","Proceed"))))</f>
        <v>-</v>
      </c>
      <c r="Z231" s="145"/>
    </row>
    <row r="232" spans="1:26">
      <c r="A232" s="138">
        <v>191</v>
      </c>
      <c r="B232" s="70" t="str">
        <f>IF('IP Rules'!D201="","",'IP Rules'!D201)</f>
        <v/>
      </c>
      <c r="C232" s="73" t="str">
        <f>IF('IP Rules'!F201="","",'IP Rules'!F201)</f>
        <v/>
      </c>
      <c r="D232" s="77" t="str">
        <f>'Processed IP Rules'!AO201</f>
        <v/>
      </c>
      <c r="E232" s="78" t="str">
        <f>'Processed IP Rules'!AQ201</f>
        <v/>
      </c>
      <c r="F232" s="77" t="str">
        <f>'Processed IP Rules'!EA201</f>
        <v/>
      </c>
      <c r="G232" s="78" t="str">
        <f>'Processed IP Rules'!EC201</f>
        <v/>
      </c>
      <c r="H232" s="27" t="str">
        <f>'Processed IP Rules'!EE201</f>
        <v/>
      </c>
      <c r="I232" s="77" t="str">
        <f>'Processed IP Rules'!EI201</f>
        <v/>
      </c>
      <c r="J232" s="27" t="str">
        <f>'Processed IP Rules'!EK201</f>
        <v/>
      </c>
      <c r="K232" s="96" t="str">
        <f>'Processed IP Rules'!EM201</f>
        <v/>
      </c>
      <c r="L232" s="78" t="str">
        <f>'Processed IP Rules'!EU201</f>
        <v/>
      </c>
      <c r="M232" s="89">
        <f t="shared" si="26"/>
        <v>0</v>
      </c>
      <c r="N232" s="10">
        <f t="shared" si="27"/>
        <v>0</v>
      </c>
      <c r="O232" s="10">
        <f t="shared" si="28"/>
        <v>0</v>
      </c>
      <c r="P232" s="10">
        <f t="shared" si="29"/>
        <v>0</v>
      </c>
      <c r="Q232" s="10">
        <f t="shared" si="30"/>
        <v>0</v>
      </c>
      <c r="R232" s="10">
        <f t="shared" si="31"/>
        <v>0</v>
      </c>
      <c r="S232" s="10">
        <f t="shared" si="32"/>
        <v>0</v>
      </c>
      <c r="T232" s="10">
        <f t="shared" si="33"/>
        <v>0</v>
      </c>
      <c r="U232" s="10">
        <f t="shared" si="34"/>
        <v>0</v>
      </c>
      <c r="V232" s="10">
        <f t="shared" si="35"/>
        <v>0</v>
      </c>
      <c r="W232" s="10">
        <f t="shared" si="36"/>
        <v>0</v>
      </c>
      <c r="X232" s="66">
        <f t="shared" si="37"/>
        <v>0</v>
      </c>
      <c r="Y232" s="100" t="str">
        <f>IF(AND(D232="All_IPs",OR(N232=0,O232=0,R232+S232+T232=0,U232=0,V232=0,X232=0)),"Halt",IF(AND(D232="GRP_ALL_CNSP_SUBNETS",OR(N232=0,O232=0,R232+S232+T232=0,U232=0,V232=0,X232=0)),"Halt",IF(SUM(M232:X232)=0,"-",IF(AND(D232&lt;&gt;"All_IPs",D232&lt;&gt;"GRP_ALL_CNSP_SUBNETS",OR(N232=0,O232=0,P232=0,Q232=0,R232+S232+T232=0,U232=0,V232=0,X232=0,'Processed IP Rules'!ET201="BAD")),"Halt","Proceed"))))</f>
        <v>-</v>
      </c>
      <c r="Z232" s="145"/>
    </row>
    <row r="233" spans="1:26">
      <c r="A233" s="138">
        <v>192</v>
      </c>
      <c r="B233" s="70" t="str">
        <f>IF('IP Rules'!D202="","",'IP Rules'!D202)</f>
        <v/>
      </c>
      <c r="C233" s="73" t="str">
        <f>IF('IP Rules'!F202="","",'IP Rules'!F202)</f>
        <v/>
      </c>
      <c r="D233" s="77" t="str">
        <f>'Processed IP Rules'!AO202</f>
        <v/>
      </c>
      <c r="E233" s="78" t="str">
        <f>'Processed IP Rules'!AQ202</f>
        <v/>
      </c>
      <c r="F233" s="77" t="str">
        <f>'Processed IP Rules'!EA202</f>
        <v/>
      </c>
      <c r="G233" s="78" t="str">
        <f>'Processed IP Rules'!EC202</f>
        <v/>
      </c>
      <c r="H233" s="27" t="str">
        <f>'Processed IP Rules'!EE202</f>
        <v/>
      </c>
      <c r="I233" s="77" t="str">
        <f>'Processed IP Rules'!EI202</f>
        <v/>
      </c>
      <c r="J233" s="27" t="str">
        <f>'Processed IP Rules'!EK202</f>
        <v/>
      </c>
      <c r="K233" s="96" t="str">
        <f>'Processed IP Rules'!EM202</f>
        <v/>
      </c>
      <c r="L233" s="78" t="str">
        <f>'Processed IP Rules'!EU202</f>
        <v/>
      </c>
      <c r="M233" s="89">
        <f t="shared" si="26"/>
        <v>0</v>
      </c>
      <c r="N233" s="10">
        <f t="shared" si="27"/>
        <v>0</v>
      </c>
      <c r="O233" s="10">
        <f t="shared" si="28"/>
        <v>0</v>
      </c>
      <c r="P233" s="10">
        <f t="shared" si="29"/>
        <v>0</v>
      </c>
      <c r="Q233" s="10">
        <f t="shared" si="30"/>
        <v>0</v>
      </c>
      <c r="R233" s="10">
        <f t="shared" si="31"/>
        <v>0</v>
      </c>
      <c r="S233" s="10">
        <f t="shared" si="32"/>
        <v>0</v>
      </c>
      <c r="T233" s="10">
        <f t="shared" si="33"/>
        <v>0</v>
      </c>
      <c r="U233" s="10">
        <f t="shared" si="34"/>
        <v>0</v>
      </c>
      <c r="V233" s="10">
        <f t="shared" si="35"/>
        <v>0</v>
      </c>
      <c r="W233" s="10">
        <f t="shared" si="36"/>
        <v>0</v>
      </c>
      <c r="X233" s="66">
        <f t="shared" si="37"/>
        <v>0</v>
      </c>
      <c r="Y233" s="100" t="str">
        <f>IF(AND(D233="All_IPs",OR(N233=0,O233=0,R233+S233+T233=0,U233=0,V233=0,X233=0)),"Halt",IF(AND(D233="GRP_ALL_CNSP_SUBNETS",OR(N233=0,O233=0,R233+S233+T233=0,U233=0,V233=0,X233=0)),"Halt",IF(SUM(M233:X233)=0,"-",IF(AND(D233&lt;&gt;"All_IPs",D233&lt;&gt;"GRP_ALL_CNSP_SUBNETS",OR(N233=0,O233=0,P233=0,Q233=0,R233+S233+T233=0,U233=0,V233=0,X233=0,'Processed IP Rules'!ET202="BAD")),"Halt","Proceed"))))</f>
        <v>-</v>
      </c>
      <c r="Z233" s="145"/>
    </row>
    <row r="234" spans="1:26">
      <c r="A234" s="138">
        <v>193</v>
      </c>
      <c r="B234" s="70" t="str">
        <f>IF('IP Rules'!D203="","",'IP Rules'!D203)</f>
        <v/>
      </c>
      <c r="C234" s="73" t="str">
        <f>IF('IP Rules'!F203="","",'IP Rules'!F203)</f>
        <v/>
      </c>
      <c r="D234" s="77" t="str">
        <f>'Processed IP Rules'!AO203</f>
        <v/>
      </c>
      <c r="E234" s="78" t="str">
        <f>'Processed IP Rules'!AQ203</f>
        <v/>
      </c>
      <c r="F234" s="77" t="str">
        <f>'Processed IP Rules'!EA203</f>
        <v/>
      </c>
      <c r="G234" s="78" t="str">
        <f>'Processed IP Rules'!EC203</f>
        <v/>
      </c>
      <c r="H234" s="27" t="str">
        <f>'Processed IP Rules'!EE203</f>
        <v/>
      </c>
      <c r="I234" s="77" t="str">
        <f>'Processed IP Rules'!EI203</f>
        <v/>
      </c>
      <c r="J234" s="27" t="str">
        <f>'Processed IP Rules'!EK203</f>
        <v/>
      </c>
      <c r="K234" s="96" t="str">
        <f>'Processed IP Rules'!EM203</f>
        <v/>
      </c>
      <c r="L234" s="78" t="str">
        <f>'Processed IP Rules'!EU203</f>
        <v/>
      </c>
      <c r="M234" s="89">
        <f t="shared" ref="M234:M297" si="38">LEN(TRIM(B234&amp;D234&amp;E234&amp;F234&amp;G234&amp;I234&amp;J234&amp;L234))</f>
        <v>0</v>
      </c>
      <c r="N234" s="10">
        <f t="shared" si="27"/>
        <v>0</v>
      </c>
      <c r="O234" s="10">
        <f t="shared" si="28"/>
        <v>0</v>
      </c>
      <c r="P234" s="10">
        <f t="shared" si="29"/>
        <v>0</v>
      </c>
      <c r="Q234" s="10">
        <f t="shared" si="30"/>
        <v>0</v>
      </c>
      <c r="R234" s="10">
        <f t="shared" si="31"/>
        <v>0</v>
      </c>
      <c r="S234" s="10">
        <f t="shared" si="32"/>
        <v>0</v>
      </c>
      <c r="T234" s="10">
        <f t="shared" si="33"/>
        <v>0</v>
      </c>
      <c r="U234" s="10">
        <f t="shared" si="34"/>
        <v>0</v>
      </c>
      <c r="V234" s="10">
        <f t="shared" si="35"/>
        <v>0</v>
      </c>
      <c r="W234" s="10">
        <f t="shared" si="36"/>
        <v>0</v>
      </c>
      <c r="X234" s="66">
        <f t="shared" si="37"/>
        <v>0</v>
      </c>
      <c r="Y234" s="100" t="str">
        <f>IF(AND(D234="All_IPs",OR(N234=0,O234=0,R234+S234+T234=0,U234=0,V234=0,X234=0)),"Halt",IF(AND(D234="GRP_ALL_CNSP_SUBNETS",OR(N234=0,O234=0,R234+S234+T234=0,U234=0,V234=0,X234=0)),"Halt",IF(SUM(M234:X234)=0,"-",IF(AND(D234&lt;&gt;"All_IPs",D234&lt;&gt;"GRP_ALL_CNSP_SUBNETS",OR(N234=0,O234=0,P234=0,Q234=0,R234+S234+T234=0,U234=0,V234=0,X234=0,'Processed IP Rules'!ET203="BAD")),"Halt","Proceed"))))</f>
        <v>-</v>
      </c>
      <c r="Z234" s="145"/>
    </row>
    <row r="235" spans="1:26">
      <c r="A235" s="138">
        <v>194</v>
      </c>
      <c r="B235" s="70" t="str">
        <f>IF('IP Rules'!D204="","",'IP Rules'!D204)</f>
        <v/>
      </c>
      <c r="C235" s="73" t="str">
        <f>IF('IP Rules'!F204="","",'IP Rules'!F204)</f>
        <v/>
      </c>
      <c r="D235" s="77" t="str">
        <f>'Processed IP Rules'!AO204</f>
        <v/>
      </c>
      <c r="E235" s="78" t="str">
        <f>'Processed IP Rules'!AQ204</f>
        <v/>
      </c>
      <c r="F235" s="77" t="str">
        <f>'Processed IP Rules'!EA204</f>
        <v/>
      </c>
      <c r="G235" s="78" t="str">
        <f>'Processed IP Rules'!EC204</f>
        <v/>
      </c>
      <c r="H235" s="27" t="str">
        <f>'Processed IP Rules'!EE204</f>
        <v/>
      </c>
      <c r="I235" s="77" t="str">
        <f>'Processed IP Rules'!EI204</f>
        <v/>
      </c>
      <c r="J235" s="27" t="str">
        <f>'Processed IP Rules'!EK204</f>
        <v/>
      </c>
      <c r="K235" s="96" t="str">
        <f>'Processed IP Rules'!EM204</f>
        <v/>
      </c>
      <c r="L235" s="78" t="str">
        <f>'Processed IP Rules'!EU204</f>
        <v/>
      </c>
      <c r="M235" s="89">
        <f t="shared" si="38"/>
        <v>0</v>
      </c>
      <c r="N235" s="10">
        <f t="shared" ref="N235:N298" si="39">LEN(TRIM(B235))</f>
        <v>0</v>
      </c>
      <c r="O235" s="10">
        <f t="shared" ref="O235:O298" si="40">LEN(TRIM(C235))</f>
        <v>0</v>
      </c>
      <c r="P235" s="10">
        <f t="shared" ref="P235:P298" si="41">LEN(TRIM(D235))</f>
        <v>0</v>
      </c>
      <c r="Q235" s="10">
        <f t="shared" ref="Q235:Q298" si="42">LEN(TRIM(E235))</f>
        <v>0</v>
      </c>
      <c r="R235" s="10">
        <f t="shared" ref="R235:R298" si="43">LEN(TRIM(F235))</f>
        <v>0</v>
      </c>
      <c r="S235" s="10">
        <f t="shared" ref="S235:S298" si="44">LEN(TRIM(G235))</f>
        <v>0</v>
      </c>
      <c r="T235" s="10">
        <f t="shared" ref="T235:T298" si="45">LEN(TRIM(H235))</f>
        <v>0</v>
      </c>
      <c r="U235" s="10">
        <f t="shared" ref="U235:U298" si="46">LEN(TRIM(I235))</f>
        <v>0</v>
      </c>
      <c r="V235" s="10">
        <f t="shared" ref="V235:V298" si="47">LEN(TRIM(J235))</f>
        <v>0</v>
      </c>
      <c r="W235" s="10">
        <f t="shared" ref="W235:W298" si="48">LEN(TRIM(K235))</f>
        <v>0</v>
      </c>
      <c r="X235" s="66">
        <f t="shared" ref="X235:X298" si="49">LEN(TRIM(L235))</f>
        <v>0</v>
      </c>
      <c r="Y235" s="100" t="str">
        <f>IF(AND(D235="All_IPs",OR(N235=0,O235=0,R235+S235+T235=0,U235=0,V235=0,X235=0)),"Halt",IF(AND(D235="GRP_ALL_CNSP_SUBNETS",OR(N235=0,O235=0,R235+S235+T235=0,U235=0,V235=0,X235=0)),"Halt",IF(SUM(M235:X235)=0,"-",IF(AND(D235&lt;&gt;"All_IPs",D235&lt;&gt;"GRP_ALL_CNSP_SUBNETS",OR(N235=0,O235=0,P235=0,Q235=0,R235+S235+T235=0,U235=0,V235=0,X235=0,'Processed IP Rules'!ET204="BAD")),"Halt","Proceed"))))</f>
        <v>-</v>
      </c>
      <c r="Z235" s="145"/>
    </row>
    <row r="236" spans="1:26">
      <c r="A236" s="138">
        <v>195</v>
      </c>
      <c r="B236" s="70" t="str">
        <f>IF('IP Rules'!D205="","",'IP Rules'!D205)</f>
        <v/>
      </c>
      <c r="C236" s="73" t="str">
        <f>IF('IP Rules'!F205="","",'IP Rules'!F205)</f>
        <v/>
      </c>
      <c r="D236" s="77" t="str">
        <f>'Processed IP Rules'!AO205</f>
        <v/>
      </c>
      <c r="E236" s="78" t="str">
        <f>'Processed IP Rules'!AQ205</f>
        <v/>
      </c>
      <c r="F236" s="77" t="str">
        <f>'Processed IP Rules'!EA205</f>
        <v/>
      </c>
      <c r="G236" s="78" t="str">
        <f>'Processed IP Rules'!EC205</f>
        <v/>
      </c>
      <c r="H236" s="27" t="str">
        <f>'Processed IP Rules'!EE205</f>
        <v/>
      </c>
      <c r="I236" s="77" t="str">
        <f>'Processed IP Rules'!EI205</f>
        <v/>
      </c>
      <c r="J236" s="27" t="str">
        <f>'Processed IP Rules'!EK205</f>
        <v/>
      </c>
      <c r="K236" s="96" t="str">
        <f>'Processed IP Rules'!EM205</f>
        <v/>
      </c>
      <c r="L236" s="78" t="str">
        <f>'Processed IP Rules'!EU205</f>
        <v/>
      </c>
      <c r="M236" s="89">
        <f t="shared" si="38"/>
        <v>0</v>
      </c>
      <c r="N236" s="10">
        <f t="shared" si="39"/>
        <v>0</v>
      </c>
      <c r="O236" s="10">
        <f t="shared" si="40"/>
        <v>0</v>
      </c>
      <c r="P236" s="10">
        <f t="shared" si="41"/>
        <v>0</v>
      </c>
      <c r="Q236" s="10">
        <f t="shared" si="42"/>
        <v>0</v>
      </c>
      <c r="R236" s="10">
        <f t="shared" si="43"/>
        <v>0</v>
      </c>
      <c r="S236" s="10">
        <f t="shared" si="44"/>
        <v>0</v>
      </c>
      <c r="T236" s="10">
        <f t="shared" si="45"/>
        <v>0</v>
      </c>
      <c r="U236" s="10">
        <f t="shared" si="46"/>
        <v>0</v>
      </c>
      <c r="V236" s="10">
        <f t="shared" si="47"/>
        <v>0</v>
      </c>
      <c r="W236" s="10">
        <f t="shared" si="48"/>
        <v>0</v>
      </c>
      <c r="X236" s="66">
        <f t="shared" si="49"/>
        <v>0</v>
      </c>
      <c r="Y236" s="100" t="str">
        <f>IF(AND(D236="All_IPs",OR(N236=0,O236=0,R236+S236+T236=0,U236=0,V236=0,X236=0)),"Halt",IF(AND(D236="GRP_ALL_CNSP_SUBNETS",OR(N236=0,O236=0,R236+S236+T236=0,U236=0,V236=0,X236=0)),"Halt",IF(SUM(M236:X236)=0,"-",IF(AND(D236&lt;&gt;"All_IPs",D236&lt;&gt;"GRP_ALL_CNSP_SUBNETS",OR(N236=0,O236=0,P236=0,Q236=0,R236+S236+T236=0,U236=0,V236=0,X236=0,'Processed IP Rules'!ET205="BAD")),"Halt","Proceed"))))</f>
        <v>-</v>
      </c>
      <c r="Z236" s="145"/>
    </row>
    <row r="237" spans="1:26">
      <c r="A237" s="138">
        <v>196</v>
      </c>
      <c r="B237" s="70" t="str">
        <f>IF('IP Rules'!D206="","",'IP Rules'!D206)</f>
        <v/>
      </c>
      <c r="C237" s="73" t="str">
        <f>IF('IP Rules'!F206="","",'IP Rules'!F206)</f>
        <v/>
      </c>
      <c r="D237" s="77" t="str">
        <f>'Processed IP Rules'!AO206</f>
        <v/>
      </c>
      <c r="E237" s="78" t="str">
        <f>'Processed IP Rules'!AQ206</f>
        <v/>
      </c>
      <c r="F237" s="77" t="str">
        <f>'Processed IP Rules'!EA206</f>
        <v/>
      </c>
      <c r="G237" s="78" t="str">
        <f>'Processed IP Rules'!EC206</f>
        <v/>
      </c>
      <c r="H237" s="27" t="str">
        <f>'Processed IP Rules'!EE206</f>
        <v/>
      </c>
      <c r="I237" s="77" t="str">
        <f>'Processed IP Rules'!EI206</f>
        <v/>
      </c>
      <c r="J237" s="27" t="str">
        <f>'Processed IP Rules'!EK206</f>
        <v/>
      </c>
      <c r="K237" s="96" t="str">
        <f>'Processed IP Rules'!EM206</f>
        <v/>
      </c>
      <c r="L237" s="78" t="str">
        <f>'Processed IP Rules'!EU206</f>
        <v/>
      </c>
      <c r="M237" s="89">
        <f t="shared" si="38"/>
        <v>0</v>
      </c>
      <c r="N237" s="10">
        <f t="shared" si="39"/>
        <v>0</v>
      </c>
      <c r="O237" s="10">
        <f t="shared" si="40"/>
        <v>0</v>
      </c>
      <c r="P237" s="10">
        <f t="shared" si="41"/>
        <v>0</v>
      </c>
      <c r="Q237" s="10">
        <f t="shared" si="42"/>
        <v>0</v>
      </c>
      <c r="R237" s="10">
        <f t="shared" si="43"/>
        <v>0</v>
      </c>
      <c r="S237" s="10">
        <f t="shared" si="44"/>
        <v>0</v>
      </c>
      <c r="T237" s="10">
        <f t="shared" si="45"/>
        <v>0</v>
      </c>
      <c r="U237" s="10">
        <f t="shared" si="46"/>
        <v>0</v>
      </c>
      <c r="V237" s="10">
        <f t="shared" si="47"/>
        <v>0</v>
      </c>
      <c r="W237" s="10">
        <f t="shared" si="48"/>
        <v>0</v>
      </c>
      <c r="X237" s="66">
        <f t="shared" si="49"/>
        <v>0</v>
      </c>
      <c r="Y237" s="100" t="str">
        <f>IF(AND(D237="All_IPs",OR(N237=0,O237=0,R237+S237+T237=0,U237=0,V237=0,X237=0)),"Halt",IF(AND(D237="GRP_ALL_CNSP_SUBNETS",OR(N237=0,O237=0,R237+S237+T237=0,U237=0,V237=0,X237=0)),"Halt",IF(SUM(M237:X237)=0,"-",IF(AND(D237&lt;&gt;"All_IPs",D237&lt;&gt;"GRP_ALL_CNSP_SUBNETS",OR(N237=0,O237=0,P237=0,Q237=0,R237+S237+T237=0,U237=0,V237=0,X237=0,'Processed IP Rules'!ET206="BAD")),"Halt","Proceed"))))</f>
        <v>-</v>
      </c>
      <c r="Z237" s="145"/>
    </row>
    <row r="238" spans="1:26">
      <c r="A238" s="138">
        <v>197</v>
      </c>
      <c r="B238" s="70" t="str">
        <f>IF('IP Rules'!D207="","",'IP Rules'!D207)</f>
        <v/>
      </c>
      <c r="C238" s="73" t="str">
        <f>IF('IP Rules'!F207="","",'IP Rules'!F207)</f>
        <v/>
      </c>
      <c r="D238" s="77" t="str">
        <f>'Processed IP Rules'!AO207</f>
        <v/>
      </c>
      <c r="E238" s="78" t="str">
        <f>'Processed IP Rules'!AQ207</f>
        <v/>
      </c>
      <c r="F238" s="77" t="str">
        <f>'Processed IP Rules'!EA207</f>
        <v/>
      </c>
      <c r="G238" s="78" t="str">
        <f>'Processed IP Rules'!EC207</f>
        <v/>
      </c>
      <c r="H238" s="27" t="str">
        <f>'Processed IP Rules'!EE207</f>
        <v/>
      </c>
      <c r="I238" s="77" t="str">
        <f>'Processed IP Rules'!EI207</f>
        <v/>
      </c>
      <c r="J238" s="27" t="str">
        <f>'Processed IP Rules'!EK207</f>
        <v/>
      </c>
      <c r="K238" s="96" t="str">
        <f>'Processed IP Rules'!EM207</f>
        <v/>
      </c>
      <c r="L238" s="78" t="str">
        <f>'Processed IP Rules'!EU207</f>
        <v/>
      </c>
      <c r="M238" s="89">
        <f t="shared" si="38"/>
        <v>0</v>
      </c>
      <c r="N238" s="10">
        <f t="shared" si="39"/>
        <v>0</v>
      </c>
      <c r="O238" s="10">
        <f t="shared" si="40"/>
        <v>0</v>
      </c>
      <c r="P238" s="10">
        <f t="shared" si="41"/>
        <v>0</v>
      </c>
      <c r="Q238" s="10">
        <f t="shared" si="42"/>
        <v>0</v>
      </c>
      <c r="R238" s="10">
        <f t="shared" si="43"/>
        <v>0</v>
      </c>
      <c r="S238" s="10">
        <f t="shared" si="44"/>
        <v>0</v>
      </c>
      <c r="T238" s="10">
        <f t="shared" si="45"/>
        <v>0</v>
      </c>
      <c r="U238" s="10">
        <f t="shared" si="46"/>
        <v>0</v>
      </c>
      <c r="V238" s="10">
        <f t="shared" si="47"/>
        <v>0</v>
      </c>
      <c r="W238" s="10">
        <f t="shared" si="48"/>
        <v>0</v>
      </c>
      <c r="X238" s="66">
        <f t="shared" si="49"/>
        <v>0</v>
      </c>
      <c r="Y238" s="100" t="str">
        <f>IF(AND(D238="All_IPs",OR(N238=0,O238=0,R238+S238+T238=0,U238=0,V238=0,X238=0)),"Halt",IF(AND(D238="GRP_ALL_CNSP_SUBNETS",OR(N238=0,O238=0,R238+S238+T238=0,U238=0,V238=0,X238=0)),"Halt",IF(SUM(M238:X238)=0,"-",IF(AND(D238&lt;&gt;"All_IPs",D238&lt;&gt;"GRP_ALL_CNSP_SUBNETS",OR(N238=0,O238=0,P238=0,Q238=0,R238+S238+T238=0,U238=0,V238=0,X238=0,'Processed IP Rules'!ET207="BAD")),"Halt","Proceed"))))</f>
        <v>-</v>
      </c>
      <c r="Z238" s="145"/>
    </row>
    <row r="239" spans="1:26">
      <c r="A239" s="138">
        <v>198</v>
      </c>
      <c r="B239" s="70" t="str">
        <f>IF('IP Rules'!D208="","",'IP Rules'!D208)</f>
        <v/>
      </c>
      <c r="C239" s="73" t="str">
        <f>IF('IP Rules'!F208="","",'IP Rules'!F208)</f>
        <v/>
      </c>
      <c r="D239" s="77" t="str">
        <f>'Processed IP Rules'!AO208</f>
        <v/>
      </c>
      <c r="E239" s="78" t="str">
        <f>'Processed IP Rules'!AQ208</f>
        <v/>
      </c>
      <c r="F239" s="77" t="str">
        <f>'Processed IP Rules'!EA208</f>
        <v/>
      </c>
      <c r="G239" s="78" t="str">
        <f>'Processed IP Rules'!EC208</f>
        <v/>
      </c>
      <c r="H239" s="27" t="str">
        <f>'Processed IP Rules'!EE208</f>
        <v/>
      </c>
      <c r="I239" s="77" t="str">
        <f>'Processed IP Rules'!EI208</f>
        <v/>
      </c>
      <c r="J239" s="27" t="str">
        <f>'Processed IP Rules'!EK208</f>
        <v/>
      </c>
      <c r="K239" s="96" t="str">
        <f>'Processed IP Rules'!EM208</f>
        <v/>
      </c>
      <c r="L239" s="78" t="str">
        <f>'Processed IP Rules'!EU208</f>
        <v/>
      </c>
      <c r="M239" s="89">
        <f t="shared" si="38"/>
        <v>0</v>
      </c>
      <c r="N239" s="10">
        <f t="shared" si="39"/>
        <v>0</v>
      </c>
      <c r="O239" s="10">
        <f t="shared" si="40"/>
        <v>0</v>
      </c>
      <c r="P239" s="10">
        <f t="shared" si="41"/>
        <v>0</v>
      </c>
      <c r="Q239" s="10">
        <f t="shared" si="42"/>
        <v>0</v>
      </c>
      <c r="R239" s="10">
        <f t="shared" si="43"/>
        <v>0</v>
      </c>
      <c r="S239" s="10">
        <f t="shared" si="44"/>
        <v>0</v>
      </c>
      <c r="T239" s="10">
        <f t="shared" si="45"/>
        <v>0</v>
      </c>
      <c r="U239" s="10">
        <f t="shared" si="46"/>
        <v>0</v>
      </c>
      <c r="V239" s="10">
        <f t="shared" si="47"/>
        <v>0</v>
      </c>
      <c r="W239" s="10">
        <f t="shared" si="48"/>
        <v>0</v>
      </c>
      <c r="X239" s="66">
        <f t="shared" si="49"/>
        <v>0</v>
      </c>
      <c r="Y239" s="100" t="str">
        <f>IF(AND(D239="All_IPs",OR(N239=0,O239=0,R239+S239+T239=0,U239=0,V239=0,X239=0)),"Halt",IF(AND(D239="GRP_ALL_CNSP_SUBNETS",OR(N239=0,O239=0,R239+S239+T239=0,U239=0,V239=0,X239=0)),"Halt",IF(SUM(M239:X239)=0,"-",IF(AND(D239&lt;&gt;"All_IPs",D239&lt;&gt;"GRP_ALL_CNSP_SUBNETS",OR(N239=0,O239=0,P239=0,Q239=0,R239+S239+T239=0,U239=0,V239=0,X239=0,'Processed IP Rules'!ET208="BAD")),"Halt","Proceed"))))</f>
        <v>-</v>
      </c>
      <c r="Z239" s="145"/>
    </row>
    <row r="240" spans="1:26">
      <c r="A240" s="138">
        <v>199</v>
      </c>
      <c r="B240" s="70" t="str">
        <f>IF('IP Rules'!D209="","",'IP Rules'!D209)</f>
        <v/>
      </c>
      <c r="C240" s="73" t="str">
        <f>IF('IP Rules'!F209="","",'IP Rules'!F209)</f>
        <v/>
      </c>
      <c r="D240" s="77" t="str">
        <f>'Processed IP Rules'!AO209</f>
        <v/>
      </c>
      <c r="E240" s="78" t="str">
        <f>'Processed IP Rules'!AQ209</f>
        <v/>
      </c>
      <c r="F240" s="77" t="str">
        <f>'Processed IP Rules'!EA209</f>
        <v/>
      </c>
      <c r="G240" s="78" t="str">
        <f>'Processed IP Rules'!EC209</f>
        <v/>
      </c>
      <c r="H240" s="27" t="str">
        <f>'Processed IP Rules'!EE209</f>
        <v/>
      </c>
      <c r="I240" s="77" t="str">
        <f>'Processed IP Rules'!EI209</f>
        <v/>
      </c>
      <c r="J240" s="27" t="str">
        <f>'Processed IP Rules'!EK209</f>
        <v/>
      </c>
      <c r="K240" s="96" t="str">
        <f>'Processed IP Rules'!EM209</f>
        <v/>
      </c>
      <c r="L240" s="78" t="str">
        <f>'Processed IP Rules'!EU209</f>
        <v/>
      </c>
      <c r="M240" s="89">
        <f t="shared" si="38"/>
        <v>0</v>
      </c>
      <c r="N240" s="10">
        <f t="shared" si="39"/>
        <v>0</v>
      </c>
      <c r="O240" s="10">
        <f t="shared" si="40"/>
        <v>0</v>
      </c>
      <c r="P240" s="10">
        <f t="shared" si="41"/>
        <v>0</v>
      </c>
      <c r="Q240" s="10">
        <f t="shared" si="42"/>
        <v>0</v>
      </c>
      <c r="R240" s="10">
        <f t="shared" si="43"/>
        <v>0</v>
      </c>
      <c r="S240" s="10">
        <f t="shared" si="44"/>
        <v>0</v>
      </c>
      <c r="T240" s="10">
        <f t="shared" si="45"/>
        <v>0</v>
      </c>
      <c r="U240" s="10">
        <f t="shared" si="46"/>
        <v>0</v>
      </c>
      <c r="V240" s="10">
        <f t="shared" si="47"/>
        <v>0</v>
      </c>
      <c r="W240" s="10">
        <f t="shared" si="48"/>
        <v>0</v>
      </c>
      <c r="X240" s="66">
        <f t="shared" si="49"/>
        <v>0</v>
      </c>
      <c r="Y240" s="100" t="str">
        <f>IF(AND(D240="All_IPs",OR(N240=0,O240=0,R240+S240+T240=0,U240=0,V240=0,X240=0)),"Halt",IF(AND(D240="GRP_ALL_CNSP_SUBNETS",OR(N240=0,O240=0,R240+S240+T240=0,U240=0,V240=0,X240=0)),"Halt",IF(SUM(M240:X240)=0,"-",IF(AND(D240&lt;&gt;"All_IPs",D240&lt;&gt;"GRP_ALL_CNSP_SUBNETS",OR(N240=0,O240=0,P240=0,Q240=0,R240+S240+T240=0,U240=0,V240=0,X240=0,'Processed IP Rules'!ET209="BAD")),"Halt","Proceed"))))</f>
        <v>-</v>
      </c>
      <c r="Z240" s="145"/>
    </row>
    <row r="241" spans="1:26">
      <c r="A241" s="138">
        <v>200</v>
      </c>
      <c r="B241" s="70" t="str">
        <f>IF('IP Rules'!D210="","",'IP Rules'!D210)</f>
        <v/>
      </c>
      <c r="C241" s="73" t="str">
        <f>IF('IP Rules'!F210="","",'IP Rules'!F210)</f>
        <v/>
      </c>
      <c r="D241" s="77" t="str">
        <f>'Processed IP Rules'!AO210</f>
        <v/>
      </c>
      <c r="E241" s="78" t="str">
        <f>'Processed IP Rules'!AQ210</f>
        <v/>
      </c>
      <c r="F241" s="77" t="str">
        <f>'Processed IP Rules'!EA210</f>
        <v/>
      </c>
      <c r="G241" s="78" t="str">
        <f>'Processed IP Rules'!EC210</f>
        <v/>
      </c>
      <c r="H241" s="27" t="str">
        <f>'Processed IP Rules'!EE210</f>
        <v/>
      </c>
      <c r="I241" s="77" t="str">
        <f>'Processed IP Rules'!EI210</f>
        <v/>
      </c>
      <c r="J241" s="27" t="str">
        <f>'Processed IP Rules'!EK210</f>
        <v/>
      </c>
      <c r="K241" s="96" t="str">
        <f>'Processed IP Rules'!EM210</f>
        <v/>
      </c>
      <c r="L241" s="78" t="str">
        <f>'Processed IP Rules'!EU210</f>
        <v/>
      </c>
      <c r="M241" s="89">
        <f t="shared" si="38"/>
        <v>0</v>
      </c>
      <c r="N241" s="10">
        <f t="shared" si="39"/>
        <v>0</v>
      </c>
      <c r="O241" s="10">
        <f t="shared" si="40"/>
        <v>0</v>
      </c>
      <c r="P241" s="10">
        <f t="shared" si="41"/>
        <v>0</v>
      </c>
      <c r="Q241" s="10">
        <f t="shared" si="42"/>
        <v>0</v>
      </c>
      <c r="R241" s="10">
        <f t="shared" si="43"/>
        <v>0</v>
      </c>
      <c r="S241" s="10">
        <f t="shared" si="44"/>
        <v>0</v>
      </c>
      <c r="T241" s="10">
        <f t="shared" si="45"/>
        <v>0</v>
      </c>
      <c r="U241" s="10">
        <f t="shared" si="46"/>
        <v>0</v>
      </c>
      <c r="V241" s="10">
        <f t="shared" si="47"/>
        <v>0</v>
      </c>
      <c r="W241" s="10">
        <f t="shared" si="48"/>
        <v>0</v>
      </c>
      <c r="X241" s="66">
        <f t="shared" si="49"/>
        <v>0</v>
      </c>
      <c r="Y241" s="100" t="str">
        <f>IF(AND(D241="All_IPs",OR(N241=0,O241=0,R241+S241+T241=0,U241=0,V241=0,X241=0)),"Halt",IF(AND(D241="GRP_ALL_CNSP_SUBNETS",OR(N241=0,O241=0,R241+S241+T241=0,U241=0,V241=0,X241=0)),"Halt",IF(SUM(M241:X241)=0,"-",IF(AND(D241&lt;&gt;"All_IPs",D241&lt;&gt;"GRP_ALL_CNSP_SUBNETS",OR(N241=0,O241=0,P241=0,Q241=0,R241+S241+T241=0,U241=0,V241=0,X241=0,'Processed IP Rules'!ET210="BAD")),"Halt","Proceed"))))</f>
        <v>-</v>
      </c>
      <c r="Z241" s="145"/>
    </row>
    <row r="242" spans="1:26">
      <c r="A242" s="138">
        <v>201</v>
      </c>
      <c r="B242" s="70" t="str">
        <f>IF('IP Rules'!D211="","",'IP Rules'!D211)</f>
        <v/>
      </c>
      <c r="C242" s="73" t="str">
        <f>IF('IP Rules'!F211="","",'IP Rules'!F211)</f>
        <v/>
      </c>
      <c r="D242" s="77" t="str">
        <f>'Processed IP Rules'!AO211</f>
        <v/>
      </c>
      <c r="E242" s="78" t="str">
        <f>'Processed IP Rules'!AQ211</f>
        <v/>
      </c>
      <c r="F242" s="77" t="str">
        <f>'Processed IP Rules'!EA211</f>
        <v/>
      </c>
      <c r="G242" s="78" t="str">
        <f>'Processed IP Rules'!EC211</f>
        <v/>
      </c>
      <c r="H242" s="27" t="str">
        <f>'Processed IP Rules'!EE211</f>
        <v/>
      </c>
      <c r="I242" s="77" t="str">
        <f>'Processed IP Rules'!EI211</f>
        <v/>
      </c>
      <c r="J242" s="27" t="str">
        <f>'Processed IP Rules'!EK211</f>
        <v/>
      </c>
      <c r="K242" s="96" t="str">
        <f>'Processed IP Rules'!EM211</f>
        <v/>
      </c>
      <c r="L242" s="78" t="str">
        <f>'Processed IP Rules'!EU211</f>
        <v/>
      </c>
      <c r="M242" s="89">
        <f t="shared" si="38"/>
        <v>0</v>
      </c>
      <c r="N242" s="10">
        <f t="shared" si="39"/>
        <v>0</v>
      </c>
      <c r="O242" s="10">
        <f t="shared" si="40"/>
        <v>0</v>
      </c>
      <c r="P242" s="10">
        <f t="shared" si="41"/>
        <v>0</v>
      </c>
      <c r="Q242" s="10">
        <f t="shared" si="42"/>
        <v>0</v>
      </c>
      <c r="R242" s="10">
        <f t="shared" si="43"/>
        <v>0</v>
      </c>
      <c r="S242" s="10">
        <f t="shared" si="44"/>
        <v>0</v>
      </c>
      <c r="T242" s="10">
        <f t="shared" si="45"/>
        <v>0</v>
      </c>
      <c r="U242" s="10">
        <f t="shared" si="46"/>
        <v>0</v>
      </c>
      <c r="V242" s="10">
        <f t="shared" si="47"/>
        <v>0</v>
      </c>
      <c r="W242" s="10">
        <f t="shared" si="48"/>
        <v>0</v>
      </c>
      <c r="X242" s="66">
        <f t="shared" si="49"/>
        <v>0</v>
      </c>
      <c r="Y242" s="100" t="str">
        <f>IF(AND(D242="All_IPs",OR(N242=0,O242=0,R242+S242+T242=0,U242=0,V242=0,X242=0)),"Halt",IF(AND(D242="GRP_ALL_CNSP_SUBNETS",OR(N242=0,O242=0,R242+S242+T242=0,U242=0,V242=0,X242=0)),"Halt",IF(SUM(M242:X242)=0,"-",IF(AND(D242&lt;&gt;"All_IPs",D242&lt;&gt;"GRP_ALL_CNSP_SUBNETS",OR(N242=0,O242=0,P242=0,Q242=0,R242+S242+T242=0,U242=0,V242=0,X242=0,'Processed IP Rules'!ET211="BAD")),"Halt","Proceed"))))</f>
        <v>-</v>
      </c>
      <c r="Z242" s="145"/>
    </row>
    <row r="243" spans="1:26">
      <c r="A243" s="138">
        <v>202</v>
      </c>
      <c r="B243" s="70" t="str">
        <f>IF('IP Rules'!D212="","",'IP Rules'!D212)</f>
        <v/>
      </c>
      <c r="C243" s="73" t="str">
        <f>IF('IP Rules'!F212="","",'IP Rules'!F212)</f>
        <v/>
      </c>
      <c r="D243" s="77" t="str">
        <f>'Processed IP Rules'!AO212</f>
        <v/>
      </c>
      <c r="E243" s="78" t="str">
        <f>'Processed IP Rules'!AQ212</f>
        <v/>
      </c>
      <c r="F243" s="77" t="str">
        <f>'Processed IP Rules'!EA212</f>
        <v/>
      </c>
      <c r="G243" s="78" t="str">
        <f>'Processed IP Rules'!EC212</f>
        <v/>
      </c>
      <c r="H243" s="27" t="str">
        <f>'Processed IP Rules'!EE212</f>
        <v/>
      </c>
      <c r="I243" s="77" t="str">
        <f>'Processed IP Rules'!EI212</f>
        <v/>
      </c>
      <c r="J243" s="27" t="str">
        <f>'Processed IP Rules'!EK212</f>
        <v/>
      </c>
      <c r="K243" s="96" t="str">
        <f>'Processed IP Rules'!EM212</f>
        <v/>
      </c>
      <c r="L243" s="78" t="str">
        <f>'Processed IP Rules'!EU212</f>
        <v/>
      </c>
      <c r="M243" s="89">
        <f t="shared" si="38"/>
        <v>0</v>
      </c>
      <c r="N243" s="10">
        <f t="shared" si="39"/>
        <v>0</v>
      </c>
      <c r="O243" s="10">
        <f t="shared" si="40"/>
        <v>0</v>
      </c>
      <c r="P243" s="10">
        <f t="shared" si="41"/>
        <v>0</v>
      </c>
      <c r="Q243" s="10">
        <f t="shared" si="42"/>
        <v>0</v>
      </c>
      <c r="R243" s="10">
        <f t="shared" si="43"/>
        <v>0</v>
      </c>
      <c r="S243" s="10">
        <f t="shared" si="44"/>
        <v>0</v>
      </c>
      <c r="T243" s="10">
        <f t="shared" si="45"/>
        <v>0</v>
      </c>
      <c r="U243" s="10">
        <f t="shared" si="46"/>
        <v>0</v>
      </c>
      <c r="V243" s="10">
        <f t="shared" si="47"/>
        <v>0</v>
      </c>
      <c r="W243" s="10">
        <f t="shared" si="48"/>
        <v>0</v>
      </c>
      <c r="X243" s="66">
        <f t="shared" si="49"/>
        <v>0</v>
      </c>
      <c r="Y243" s="100" t="str">
        <f>IF(AND(D243="All_IPs",OR(N243=0,O243=0,R243+S243+T243=0,U243=0,V243=0,X243=0)),"Halt",IF(AND(D243="GRP_ALL_CNSP_SUBNETS",OR(N243=0,O243=0,R243+S243+T243=0,U243=0,V243=0,X243=0)),"Halt",IF(SUM(M243:X243)=0,"-",IF(AND(D243&lt;&gt;"All_IPs",D243&lt;&gt;"GRP_ALL_CNSP_SUBNETS",OR(N243=0,O243=0,P243=0,Q243=0,R243+S243+T243=0,U243=0,V243=0,X243=0,'Processed IP Rules'!ET212="BAD")),"Halt","Proceed"))))</f>
        <v>-</v>
      </c>
      <c r="Z243" s="145"/>
    </row>
    <row r="244" spans="1:26">
      <c r="A244" s="138">
        <v>203</v>
      </c>
      <c r="B244" s="70" t="str">
        <f>IF('IP Rules'!D213="","",'IP Rules'!D213)</f>
        <v/>
      </c>
      <c r="C244" s="73" t="str">
        <f>IF('IP Rules'!F213="","",'IP Rules'!F213)</f>
        <v/>
      </c>
      <c r="D244" s="77" t="str">
        <f>'Processed IP Rules'!AO213</f>
        <v/>
      </c>
      <c r="E244" s="78" t="str">
        <f>'Processed IP Rules'!AQ213</f>
        <v/>
      </c>
      <c r="F244" s="77" t="str">
        <f>'Processed IP Rules'!EA213</f>
        <v/>
      </c>
      <c r="G244" s="78" t="str">
        <f>'Processed IP Rules'!EC213</f>
        <v/>
      </c>
      <c r="H244" s="27" t="str">
        <f>'Processed IP Rules'!EE213</f>
        <v/>
      </c>
      <c r="I244" s="77" t="str">
        <f>'Processed IP Rules'!EI213</f>
        <v/>
      </c>
      <c r="J244" s="27" t="str">
        <f>'Processed IP Rules'!EK213</f>
        <v/>
      </c>
      <c r="K244" s="96" t="str">
        <f>'Processed IP Rules'!EM213</f>
        <v/>
      </c>
      <c r="L244" s="78" t="str">
        <f>'Processed IP Rules'!EU213</f>
        <v/>
      </c>
      <c r="M244" s="89">
        <f t="shared" si="38"/>
        <v>0</v>
      </c>
      <c r="N244" s="10">
        <f t="shared" si="39"/>
        <v>0</v>
      </c>
      <c r="O244" s="10">
        <f t="shared" si="40"/>
        <v>0</v>
      </c>
      <c r="P244" s="10">
        <f t="shared" si="41"/>
        <v>0</v>
      </c>
      <c r="Q244" s="10">
        <f t="shared" si="42"/>
        <v>0</v>
      </c>
      <c r="R244" s="10">
        <f t="shared" si="43"/>
        <v>0</v>
      </c>
      <c r="S244" s="10">
        <f t="shared" si="44"/>
        <v>0</v>
      </c>
      <c r="T244" s="10">
        <f t="shared" si="45"/>
        <v>0</v>
      </c>
      <c r="U244" s="10">
        <f t="shared" si="46"/>
        <v>0</v>
      </c>
      <c r="V244" s="10">
        <f t="shared" si="47"/>
        <v>0</v>
      </c>
      <c r="W244" s="10">
        <f t="shared" si="48"/>
        <v>0</v>
      </c>
      <c r="X244" s="66">
        <f t="shared" si="49"/>
        <v>0</v>
      </c>
      <c r="Y244" s="100" t="str">
        <f>IF(AND(D244="All_IPs",OR(N244=0,O244=0,R244+S244+T244=0,U244=0,V244=0,X244=0)),"Halt",IF(AND(D244="GRP_ALL_CNSP_SUBNETS",OR(N244=0,O244=0,R244+S244+T244=0,U244=0,V244=0,X244=0)),"Halt",IF(SUM(M244:X244)=0,"-",IF(AND(D244&lt;&gt;"All_IPs",D244&lt;&gt;"GRP_ALL_CNSP_SUBNETS",OR(N244=0,O244=0,P244=0,Q244=0,R244+S244+T244=0,U244=0,V244=0,X244=0,'Processed IP Rules'!ET213="BAD")),"Halt","Proceed"))))</f>
        <v>-</v>
      </c>
      <c r="Z244" s="145"/>
    </row>
    <row r="245" spans="1:26">
      <c r="A245" s="138">
        <v>204</v>
      </c>
      <c r="B245" s="70" t="str">
        <f>IF('IP Rules'!D214="","",'IP Rules'!D214)</f>
        <v/>
      </c>
      <c r="C245" s="73" t="str">
        <f>IF('IP Rules'!F214="","",'IP Rules'!F214)</f>
        <v/>
      </c>
      <c r="D245" s="77" t="str">
        <f>'Processed IP Rules'!AO214</f>
        <v/>
      </c>
      <c r="E245" s="78" t="str">
        <f>'Processed IP Rules'!AQ214</f>
        <v/>
      </c>
      <c r="F245" s="77" t="str">
        <f>'Processed IP Rules'!EA214</f>
        <v/>
      </c>
      <c r="G245" s="78" t="str">
        <f>'Processed IP Rules'!EC214</f>
        <v/>
      </c>
      <c r="H245" s="27" t="str">
        <f>'Processed IP Rules'!EE214</f>
        <v/>
      </c>
      <c r="I245" s="77" t="str">
        <f>'Processed IP Rules'!EI214</f>
        <v/>
      </c>
      <c r="J245" s="27" t="str">
        <f>'Processed IP Rules'!EK214</f>
        <v/>
      </c>
      <c r="K245" s="96" t="str">
        <f>'Processed IP Rules'!EM214</f>
        <v/>
      </c>
      <c r="L245" s="78" t="str">
        <f>'Processed IP Rules'!EU214</f>
        <v/>
      </c>
      <c r="M245" s="89">
        <f t="shared" si="38"/>
        <v>0</v>
      </c>
      <c r="N245" s="10">
        <f t="shared" si="39"/>
        <v>0</v>
      </c>
      <c r="O245" s="10">
        <f t="shared" si="40"/>
        <v>0</v>
      </c>
      <c r="P245" s="10">
        <f t="shared" si="41"/>
        <v>0</v>
      </c>
      <c r="Q245" s="10">
        <f t="shared" si="42"/>
        <v>0</v>
      </c>
      <c r="R245" s="10">
        <f t="shared" si="43"/>
        <v>0</v>
      </c>
      <c r="S245" s="10">
        <f t="shared" si="44"/>
        <v>0</v>
      </c>
      <c r="T245" s="10">
        <f t="shared" si="45"/>
        <v>0</v>
      </c>
      <c r="U245" s="10">
        <f t="shared" si="46"/>
        <v>0</v>
      </c>
      <c r="V245" s="10">
        <f t="shared" si="47"/>
        <v>0</v>
      </c>
      <c r="W245" s="10">
        <f t="shared" si="48"/>
        <v>0</v>
      </c>
      <c r="X245" s="66">
        <f t="shared" si="49"/>
        <v>0</v>
      </c>
      <c r="Y245" s="100" t="str">
        <f>IF(AND(D245="All_IPs",OR(N245=0,O245=0,R245+S245+T245=0,U245=0,V245=0,X245=0)),"Halt",IF(AND(D245="GRP_ALL_CNSP_SUBNETS",OR(N245=0,O245=0,R245+S245+T245=0,U245=0,V245=0,X245=0)),"Halt",IF(SUM(M245:X245)=0,"-",IF(AND(D245&lt;&gt;"All_IPs",D245&lt;&gt;"GRP_ALL_CNSP_SUBNETS",OR(N245=0,O245=0,P245=0,Q245=0,R245+S245+T245=0,U245=0,V245=0,X245=0,'Processed IP Rules'!ET214="BAD")),"Halt","Proceed"))))</f>
        <v>-</v>
      </c>
      <c r="Z245" s="145"/>
    </row>
    <row r="246" spans="1:26">
      <c r="A246" s="138">
        <v>205</v>
      </c>
      <c r="B246" s="70" t="str">
        <f>IF('IP Rules'!D215="","",'IP Rules'!D215)</f>
        <v/>
      </c>
      <c r="C246" s="73" t="str">
        <f>IF('IP Rules'!F215="","",'IP Rules'!F215)</f>
        <v/>
      </c>
      <c r="D246" s="77" t="str">
        <f>'Processed IP Rules'!AO215</f>
        <v/>
      </c>
      <c r="E246" s="78" t="str">
        <f>'Processed IP Rules'!AQ215</f>
        <v/>
      </c>
      <c r="F246" s="77" t="str">
        <f>'Processed IP Rules'!EA215</f>
        <v/>
      </c>
      <c r="G246" s="78" t="str">
        <f>'Processed IP Rules'!EC215</f>
        <v/>
      </c>
      <c r="H246" s="27" t="str">
        <f>'Processed IP Rules'!EE215</f>
        <v/>
      </c>
      <c r="I246" s="77" t="str">
        <f>'Processed IP Rules'!EI215</f>
        <v/>
      </c>
      <c r="J246" s="27" t="str">
        <f>'Processed IP Rules'!EK215</f>
        <v/>
      </c>
      <c r="K246" s="96" t="str">
        <f>'Processed IP Rules'!EM215</f>
        <v/>
      </c>
      <c r="L246" s="78" t="str">
        <f>'Processed IP Rules'!EU215</f>
        <v/>
      </c>
      <c r="M246" s="89">
        <f t="shared" si="38"/>
        <v>0</v>
      </c>
      <c r="N246" s="10">
        <f t="shared" si="39"/>
        <v>0</v>
      </c>
      <c r="O246" s="10">
        <f t="shared" si="40"/>
        <v>0</v>
      </c>
      <c r="P246" s="10">
        <f t="shared" si="41"/>
        <v>0</v>
      </c>
      <c r="Q246" s="10">
        <f t="shared" si="42"/>
        <v>0</v>
      </c>
      <c r="R246" s="10">
        <f t="shared" si="43"/>
        <v>0</v>
      </c>
      <c r="S246" s="10">
        <f t="shared" si="44"/>
        <v>0</v>
      </c>
      <c r="T246" s="10">
        <f t="shared" si="45"/>
        <v>0</v>
      </c>
      <c r="U246" s="10">
        <f t="shared" si="46"/>
        <v>0</v>
      </c>
      <c r="V246" s="10">
        <f t="shared" si="47"/>
        <v>0</v>
      </c>
      <c r="W246" s="10">
        <f t="shared" si="48"/>
        <v>0</v>
      </c>
      <c r="X246" s="66">
        <f t="shared" si="49"/>
        <v>0</v>
      </c>
      <c r="Y246" s="100" t="str">
        <f>IF(AND(D246="All_IPs",OR(N246=0,O246=0,R246+S246+T246=0,U246=0,V246=0,X246=0)),"Halt",IF(AND(D246="GRP_ALL_CNSP_SUBNETS",OR(N246=0,O246=0,R246+S246+T246=0,U246=0,V246=0,X246=0)),"Halt",IF(SUM(M246:X246)=0,"-",IF(AND(D246&lt;&gt;"All_IPs",D246&lt;&gt;"GRP_ALL_CNSP_SUBNETS",OR(N246=0,O246=0,P246=0,Q246=0,R246+S246+T246=0,U246=0,V246=0,X246=0,'Processed IP Rules'!ET215="BAD")),"Halt","Proceed"))))</f>
        <v>-</v>
      </c>
      <c r="Z246" s="145"/>
    </row>
    <row r="247" spans="1:26">
      <c r="A247" s="138">
        <v>206</v>
      </c>
      <c r="B247" s="70" t="str">
        <f>IF('IP Rules'!D216="","",'IP Rules'!D216)</f>
        <v/>
      </c>
      <c r="C247" s="73" t="str">
        <f>IF('IP Rules'!F216="","",'IP Rules'!F216)</f>
        <v/>
      </c>
      <c r="D247" s="77" t="str">
        <f>'Processed IP Rules'!AO216</f>
        <v/>
      </c>
      <c r="E247" s="78" t="str">
        <f>'Processed IP Rules'!AQ216</f>
        <v/>
      </c>
      <c r="F247" s="77" t="str">
        <f>'Processed IP Rules'!EA216</f>
        <v/>
      </c>
      <c r="G247" s="78" t="str">
        <f>'Processed IP Rules'!EC216</f>
        <v/>
      </c>
      <c r="H247" s="27" t="str">
        <f>'Processed IP Rules'!EE216</f>
        <v/>
      </c>
      <c r="I247" s="77" t="str">
        <f>'Processed IP Rules'!EI216</f>
        <v/>
      </c>
      <c r="J247" s="27" t="str">
        <f>'Processed IP Rules'!EK216</f>
        <v/>
      </c>
      <c r="K247" s="96" t="str">
        <f>'Processed IP Rules'!EM216</f>
        <v/>
      </c>
      <c r="L247" s="78" t="str">
        <f>'Processed IP Rules'!EU216</f>
        <v/>
      </c>
      <c r="M247" s="89">
        <f t="shared" si="38"/>
        <v>0</v>
      </c>
      <c r="N247" s="10">
        <f t="shared" si="39"/>
        <v>0</v>
      </c>
      <c r="O247" s="10">
        <f t="shared" si="40"/>
        <v>0</v>
      </c>
      <c r="P247" s="10">
        <f t="shared" si="41"/>
        <v>0</v>
      </c>
      <c r="Q247" s="10">
        <f t="shared" si="42"/>
        <v>0</v>
      </c>
      <c r="R247" s="10">
        <f t="shared" si="43"/>
        <v>0</v>
      </c>
      <c r="S247" s="10">
        <f t="shared" si="44"/>
        <v>0</v>
      </c>
      <c r="T247" s="10">
        <f t="shared" si="45"/>
        <v>0</v>
      </c>
      <c r="U247" s="10">
        <f t="shared" si="46"/>
        <v>0</v>
      </c>
      <c r="V247" s="10">
        <f t="shared" si="47"/>
        <v>0</v>
      </c>
      <c r="W247" s="10">
        <f t="shared" si="48"/>
        <v>0</v>
      </c>
      <c r="X247" s="66">
        <f t="shared" si="49"/>
        <v>0</v>
      </c>
      <c r="Y247" s="100" t="str">
        <f>IF(AND(D247="All_IPs",OR(N247=0,O247=0,R247+S247+T247=0,U247=0,V247=0,X247=0)),"Halt",IF(AND(D247="GRP_ALL_CNSP_SUBNETS",OR(N247=0,O247=0,R247+S247+T247=0,U247=0,V247=0,X247=0)),"Halt",IF(SUM(M247:X247)=0,"-",IF(AND(D247&lt;&gt;"All_IPs",D247&lt;&gt;"GRP_ALL_CNSP_SUBNETS",OR(N247=0,O247=0,P247=0,Q247=0,R247+S247+T247=0,U247=0,V247=0,X247=0,'Processed IP Rules'!ET216="BAD")),"Halt","Proceed"))))</f>
        <v>-</v>
      </c>
      <c r="Z247" s="145"/>
    </row>
    <row r="248" spans="1:26">
      <c r="A248" s="138">
        <v>207</v>
      </c>
      <c r="B248" s="70" t="str">
        <f>IF('IP Rules'!D217="","",'IP Rules'!D217)</f>
        <v/>
      </c>
      <c r="C248" s="73" t="str">
        <f>IF('IP Rules'!F217="","",'IP Rules'!F217)</f>
        <v/>
      </c>
      <c r="D248" s="77" t="str">
        <f>'Processed IP Rules'!AO217</f>
        <v/>
      </c>
      <c r="E248" s="78" t="str">
        <f>'Processed IP Rules'!AQ217</f>
        <v/>
      </c>
      <c r="F248" s="77" t="str">
        <f>'Processed IP Rules'!EA217</f>
        <v/>
      </c>
      <c r="G248" s="78" t="str">
        <f>'Processed IP Rules'!EC217</f>
        <v/>
      </c>
      <c r="H248" s="27" t="str">
        <f>'Processed IP Rules'!EE217</f>
        <v/>
      </c>
      <c r="I248" s="77" t="str">
        <f>'Processed IP Rules'!EI217</f>
        <v/>
      </c>
      <c r="J248" s="27" t="str">
        <f>'Processed IP Rules'!EK217</f>
        <v/>
      </c>
      <c r="K248" s="96" t="str">
        <f>'Processed IP Rules'!EM217</f>
        <v/>
      </c>
      <c r="L248" s="78" t="str">
        <f>'Processed IP Rules'!EU217</f>
        <v/>
      </c>
      <c r="M248" s="89">
        <f t="shared" si="38"/>
        <v>0</v>
      </c>
      <c r="N248" s="10">
        <f t="shared" si="39"/>
        <v>0</v>
      </c>
      <c r="O248" s="10">
        <f t="shared" si="40"/>
        <v>0</v>
      </c>
      <c r="P248" s="10">
        <f t="shared" si="41"/>
        <v>0</v>
      </c>
      <c r="Q248" s="10">
        <f t="shared" si="42"/>
        <v>0</v>
      </c>
      <c r="R248" s="10">
        <f t="shared" si="43"/>
        <v>0</v>
      </c>
      <c r="S248" s="10">
        <f t="shared" si="44"/>
        <v>0</v>
      </c>
      <c r="T248" s="10">
        <f t="shared" si="45"/>
        <v>0</v>
      </c>
      <c r="U248" s="10">
        <f t="shared" si="46"/>
        <v>0</v>
      </c>
      <c r="V248" s="10">
        <f t="shared" si="47"/>
        <v>0</v>
      </c>
      <c r="W248" s="10">
        <f t="shared" si="48"/>
        <v>0</v>
      </c>
      <c r="X248" s="66">
        <f t="shared" si="49"/>
        <v>0</v>
      </c>
      <c r="Y248" s="100" t="str">
        <f>IF(AND(D248="All_IPs",OR(N248=0,O248=0,R248+S248+T248=0,U248=0,V248=0,X248=0)),"Halt",IF(AND(D248="GRP_ALL_CNSP_SUBNETS",OR(N248=0,O248=0,R248+S248+T248=0,U248=0,V248=0,X248=0)),"Halt",IF(SUM(M248:X248)=0,"-",IF(AND(D248&lt;&gt;"All_IPs",D248&lt;&gt;"GRP_ALL_CNSP_SUBNETS",OR(N248=0,O248=0,P248=0,Q248=0,R248+S248+T248=0,U248=0,V248=0,X248=0,'Processed IP Rules'!ET217="BAD")),"Halt","Proceed"))))</f>
        <v>-</v>
      </c>
      <c r="Z248" s="145"/>
    </row>
    <row r="249" spans="1:26">
      <c r="A249" s="138">
        <v>208</v>
      </c>
      <c r="B249" s="70" t="str">
        <f>IF('IP Rules'!D218="","",'IP Rules'!D218)</f>
        <v/>
      </c>
      <c r="C249" s="73" t="str">
        <f>IF('IP Rules'!F218="","",'IP Rules'!F218)</f>
        <v/>
      </c>
      <c r="D249" s="77" t="str">
        <f>'Processed IP Rules'!AO218</f>
        <v/>
      </c>
      <c r="E249" s="78" t="str">
        <f>'Processed IP Rules'!AQ218</f>
        <v/>
      </c>
      <c r="F249" s="77" t="str">
        <f>'Processed IP Rules'!EA218</f>
        <v/>
      </c>
      <c r="G249" s="78" t="str">
        <f>'Processed IP Rules'!EC218</f>
        <v/>
      </c>
      <c r="H249" s="27" t="str">
        <f>'Processed IP Rules'!EE218</f>
        <v/>
      </c>
      <c r="I249" s="77" t="str">
        <f>'Processed IP Rules'!EI218</f>
        <v/>
      </c>
      <c r="J249" s="27" t="str">
        <f>'Processed IP Rules'!EK218</f>
        <v/>
      </c>
      <c r="K249" s="96" t="str">
        <f>'Processed IP Rules'!EM218</f>
        <v/>
      </c>
      <c r="L249" s="78" t="str">
        <f>'Processed IP Rules'!EU218</f>
        <v/>
      </c>
      <c r="M249" s="89">
        <f t="shared" si="38"/>
        <v>0</v>
      </c>
      <c r="N249" s="10">
        <f t="shared" si="39"/>
        <v>0</v>
      </c>
      <c r="O249" s="10">
        <f t="shared" si="40"/>
        <v>0</v>
      </c>
      <c r="P249" s="10">
        <f t="shared" si="41"/>
        <v>0</v>
      </c>
      <c r="Q249" s="10">
        <f t="shared" si="42"/>
        <v>0</v>
      </c>
      <c r="R249" s="10">
        <f t="shared" si="43"/>
        <v>0</v>
      </c>
      <c r="S249" s="10">
        <f t="shared" si="44"/>
        <v>0</v>
      </c>
      <c r="T249" s="10">
        <f t="shared" si="45"/>
        <v>0</v>
      </c>
      <c r="U249" s="10">
        <f t="shared" si="46"/>
        <v>0</v>
      </c>
      <c r="V249" s="10">
        <f t="shared" si="47"/>
        <v>0</v>
      </c>
      <c r="W249" s="10">
        <f t="shared" si="48"/>
        <v>0</v>
      </c>
      <c r="X249" s="66">
        <f t="shared" si="49"/>
        <v>0</v>
      </c>
      <c r="Y249" s="100" t="str">
        <f>IF(AND(D249="All_IPs",OR(N249=0,O249=0,R249+S249+T249=0,U249=0,V249=0,X249=0)),"Halt",IF(AND(D249="GRP_ALL_CNSP_SUBNETS",OR(N249=0,O249=0,R249+S249+T249=0,U249=0,V249=0,X249=0)),"Halt",IF(SUM(M249:X249)=0,"-",IF(AND(D249&lt;&gt;"All_IPs",D249&lt;&gt;"GRP_ALL_CNSP_SUBNETS",OR(N249=0,O249=0,P249=0,Q249=0,R249+S249+T249=0,U249=0,V249=0,X249=0,'Processed IP Rules'!ET218="BAD")),"Halt","Proceed"))))</f>
        <v>-</v>
      </c>
      <c r="Z249" s="145"/>
    </row>
    <row r="250" spans="1:26">
      <c r="A250" s="138">
        <v>209</v>
      </c>
      <c r="B250" s="70" t="str">
        <f>IF('IP Rules'!D219="","",'IP Rules'!D219)</f>
        <v/>
      </c>
      <c r="C250" s="73" t="str">
        <f>IF('IP Rules'!F219="","",'IP Rules'!F219)</f>
        <v/>
      </c>
      <c r="D250" s="77" t="str">
        <f>'Processed IP Rules'!AO219</f>
        <v/>
      </c>
      <c r="E250" s="78" t="str">
        <f>'Processed IP Rules'!AQ219</f>
        <v/>
      </c>
      <c r="F250" s="77" t="str">
        <f>'Processed IP Rules'!EA219</f>
        <v/>
      </c>
      <c r="G250" s="78" t="str">
        <f>'Processed IP Rules'!EC219</f>
        <v/>
      </c>
      <c r="H250" s="27" t="str">
        <f>'Processed IP Rules'!EE219</f>
        <v/>
      </c>
      <c r="I250" s="77" t="str">
        <f>'Processed IP Rules'!EI219</f>
        <v/>
      </c>
      <c r="J250" s="27" t="str">
        <f>'Processed IP Rules'!EK219</f>
        <v/>
      </c>
      <c r="K250" s="96" t="str">
        <f>'Processed IP Rules'!EM219</f>
        <v/>
      </c>
      <c r="L250" s="78" t="str">
        <f>'Processed IP Rules'!EU219</f>
        <v/>
      </c>
      <c r="M250" s="89">
        <f t="shared" si="38"/>
        <v>0</v>
      </c>
      <c r="N250" s="10">
        <f t="shared" si="39"/>
        <v>0</v>
      </c>
      <c r="O250" s="10">
        <f t="shared" si="40"/>
        <v>0</v>
      </c>
      <c r="P250" s="10">
        <f t="shared" si="41"/>
        <v>0</v>
      </c>
      <c r="Q250" s="10">
        <f t="shared" si="42"/>
        <v>0</v>
      </c>
      <c r="R250" s="10">
        <f t="shared" si="43"/>
        <v>0</v>
      </c>
      <c r="S250" s="10">
        <f t="shared" si="44"/>
        <v>0</v>
      </c>
      <c r="T250" s="10">
        <f t="shared" si="45"/>
        <v>0</v>
      </c>
      <c r="U250" s="10">
        <f t="shared" si="46"/>
        <v>0</v>
      </c>
      <c r="V250" s="10">
        <f t="shared" si="47"/>
        <v>0</v>
      </c>
      <c r="W250" s="10">
        <f t="shared" si="48"/>
        <v>0</v>
      </c>
      <c r="X250" s="66">
        <f t="shared" si="49"/>
        <v>0</v>
      </c>
      <c r="Y250" s="100" t="str">
        <f>IF(AND(D250="All_IPs",OR(N250=0,O250=0,R250+S250+T250=0,U250=0,V250=0,X250=0)),"Halt",IF(AND(D250="GRP_ALL_CNSP_SUBNETS",OR(N250=0,O250=0,R250+S250+T250=0,U250=0,V250=0,X250=0)),"Halt",IF(SUM(M250:X250)=0,"-",IF(AND(D250&lt;&gt;"All_IPs",D250&lt;&gt;"GRP_ALL_CNSP_SUBNETS",OR(N250=0,O250=0,P250=0,Q250=0,R250+S250+T250=0,U250=0,V250=0,X250=0,'Processed IP Rules'!ET219="BAD")),"Halt","Proceed"))))</f>
        <v>-</v>
      </c>
      <c r="Z250" s="145"/>
    </row>
    <row r="251" spans="1:26">
      <c r="A251" s="138">
        <v>210</v>
      </c>
      <c r="B251" s="70" t="str">
        <f>IF('IP Rules'!D220="","",'IP Rules'!D220)</f>
        <v/>
      </c>
      <c r="C251" s="73" t="str">
        <f>IF('IP Rules'!F220="","",'IP Rules'!F220)</f>
        <v/>
      </c>
      <c r="D251" s="77" t="str">
        <f>'Processed IP Rules'!AO220</f>
        <v/>
      </c>
      <c r="E251" s="78" t="str">
        <f>'Processed IP Rules'!AQ220</f>
        <v/>
      </c>
      <c r="F251" s="77" t="str">
        <f>'Processed IP Rules'!EA220</f>
        <v/>
      </c>
      <c r="G251" s="78" t="str">
        <f>'Processed IP Rules'!EC220</f>
        <v/>
      </c>
      <c r="H251" s="27" t="str">
        <f>'Processed IP Rules'!EE220</f>
        <v/>
      </c>
      <c r="I251" s="77" t="str">
        <f>'Processed IP Rules'!EI220</f>
        <v/>
      </c>
      <c r="J251" s="27" t="str">
        <f>'Processed IP Rules'!EK220</f>
        <v/>
      </c>
      <c r="K251" s="96" t="str">
        <f>'Processed IP Rules'!EM220</f>
        <v/>
      </c>
      <c r="L251" s="78" t="str">
        <f>'Processed IP Rules'!EU220</f>
        <v/>
      </c>
      <c r="M251" s="89">
        <f t="shared" si="38"/>
        <v>0</v>
      </c>
      <c r="N251" s="10">
        <f t="shared" si="39"/>
        <v>0</v>
      </c>
      <c r="O251" s="10">
        <f t="shared" si="40"/>
        <v>0</v>
      </c>
      <c r="P251" s="10">
        <f t="shared" si="41"/>
        <v>0</v>
      </c>
      <c r="Q251" s="10">
        <f t="shared" si="42"/>
        <v>0</v>
      </c>
      <c r="R251" s="10">
        <f t="shared" si="43"/>
        <v>0</v>
      </c>
      <c r="S251" s="10">
        <f t="shared" si="44"/>
        <v>0</v>
      </c>
      <c r="T251" s="10">
        <f t="shared" si="45"/>
        <v>0</v>
      </c>
      <c r="U251" s="10">
        <f t="shared" si="46"/>
        <v>0</v>
      </c>
      <c r="V251" s="10">
        <f t="shared" si="47"/>
        <v>0</v>
      </c>
      <c r="W251" s="10">
        <f t="shared" si="48"/>
        <v>0</v>
      </c>
      <c r="X251" s="66">
        <f t="shared" si="49"/>
        <v>0</v>
      </c>
      <c r="Y251" s="100" t="str">
        <f>IF(AND(D251="All_IPs",OR(N251=0,O251=0,R251+S251+T251=0,U251=0,V251=0,X251=0)),"Halt",IF(AND(D251="GRP_ALL_CNSP_SUBNETS",OR(N251=0,O251=0,R251+S251+T251=0,U251=0,V251=0,X251=0)),"Halt",IF(SUM(M251:X251)=0,"-",IF(AND(D251&lt;&gt;"All_IPs",D251&lt;&gt;"GRP_ALL_CNSP_SUBNETS",OR(N251=0,O251=0,P251=0,Q251=0,R251+S251+T251=0,U251=0,V251=0,X251=0,'Processed IP Rules'!ET220="BAD")),"Halt","Proceed"))))</f>
        <v>-</v>
      </c>
      <c r="Z251" s="145"/>
    </row>
    <row r="252" spans="1:26">
      <c r="A252" s="138">
        <v>211</v>
      </c>
      <c r="B252" s="70" t="str">
        <f>IF('IP Rules'!D221="","",'IP Rules'!D221)</f>
        <v/>
      </c>
      <c r="C252" s="73" t="str">
        <f>IF('IP Rules'!F221="","",'IP Rules'!F221)</f>
        <v/>
      </c>
      <c r="D252" s="77" t="str">
        <f>'Processed IP Rules'!AO221</f>
        <v/>
      </c>
      <c r="E252" s="78" t="str">
        <f>'Processed IP Rules'!AQ221</f>
        <v/>
      </c>
      <c r="F252" s="77" t="str">
        <f>'Processed IP Rules'!EA221</f>
        <v/>
      </c>
      <c r="G252" s="78" t="str">
        <f>'Processed IP Rules'!EC221</f>
        <v/>
      </c>
      <c r="H252" s="27" t="str">
        <f>'Processed IP Rules'!EE221</f>
        <v/>
      </c>
      <c r="I252" s="77" t="str">
        <f>'Processed IP Rules'!EI221</f>
        <v/>
      </c>
      <c r="J252" s="27" t="str">
        <f>'Processed IP Rules'!EK221</f>
        <v/>
      </c>
      <c r="K252" s="96" t="str">
        <f>'Processed IP Rules'!EM221</f>
        <v/>
      </c>
      <c r="L252" s="78" t="str">
        <f>'Processed IP Rules'!EU221</f>
        <v/>
      </c>
      <c r="M252" s="89">
        <f t="shared" si="38"/>
        <v>0</v>
      </c>
      <c r="N252" s="10">
        <f t="shared" si="39"/>
        <v>0</v>
      </c>
      <c r="O252" s="10">
        <f t="shared" si="40"/>
        <v>0</v>
      </c>
      <c r="P252" s="10">
        <f t="shared" si="41"/>
        <v>0</v>
      </c>
      <c r="Q252" s="10">
        <f t="shared" si="42"/>
        <v>0</v>
      </c>
      <c r="R252" s="10">
        <f t="shared" si="43"/>
        <v>0</v>
      </c>
      <c r="S252" s="10">
        <f t="shared" si="44"/>
        <v>0</v>
      </c>
      <c r="T252" s="10">
        <f t="shared" si="45"/>
        <v>0</v>
      </c>
      <c r="U252" s="10">
        <f t="shared" si="46"/>
        <v>0</v>
      </c>
      <c r="V252" s="10">
        <f t="shared" si="47"/>
        <v>0</v>
      </c>
      <c r="W252" s="10">
        <f t="shared" si="48"/>
        <v>0</v>
      </c>
      <c r="X252" s="66">
        <f t="shared" si="49"/>
        <v>0</v>
      </c>
      <c r="Y252" s="100" t="str">
        <f>IF(AND(D252="All_IPs",OR(N252=0,O252=0,R252+S252+T252=0,U252=0,V252=0,X252=0)),"Halt",IF(AND(D252="GRP_ALL_CNSP_SUBNETS",OR(N252=0,O252=0,R252+S252+T252=0,U252=0,V252=0,X252=0)),"Halt",IF(SUM(M252:X252)=0,"-",IF(AND(D252&lt;&gt;"All_IPs",D252&lt;&gt;"GRP_ALL_CNSP_SUBNETS",OR(N252=0,O252=0,P252=0,Q252=0,R252+S252+T252=0,U252=0,V252=0,X252=0,'Processed IP Rules'!ET221="BAD")),"Halt","Proceed"))))</f>
        <v>-</v>
      </c>
      <c r="Z252" s="145"/>
    </row>
    <row r="253" spans="1:26">
      <c r="A253" s="138">
        <v>212</v>
      </c>
      <c r="B253" s="70" t="str">
        <f>IF('IP Rules'!D222="","",'IP Rules'!D222)</f>
        <v/>
      </c>
      <c r="C253" s="73" t="str">
        <f>IF('IP Rules'!F222="","",'IP Rules'!F222)</f>
        <v/>
      </c>
      <c r="D253" s="77" t="str">
        <f>'Processed IP Rules'!AO222</f>
        <v/>
      </c>
      <c r="E253" s="78" t="str">
        <f>'Processed IP Rules'!AQ222</f>
        <v/>
      </c>
      <c r="F253" s="77" t="str">
        <f>'Processed IP Rules'!EA222</f>
        <v/>
      </c>
      <c r="G253" s="78" t="str">
        <f>'Processed IP Rules'!EC222</f>
        <v/>
      </c>
      <c r="H253" s="27" t="str">
        <f>'Processed IP Rules'!EE222</f>
        <v/>
      </c>
      <c r="I253" s="77" t="str">
        <f>'Processed IP Rules'!EI222</f>
        <v/>
      </c>
      <c r="J253" s="27" t="str">
        <f>'Processed IP Rules'!EK222</f>
        <v/>
      </c>
      <c r="K253" s="96" t="str">
        <f>'Processed IP Rules'!EM222</f>
        <v/>
      </c>
      <c r="L253" s="78" t="str">
        <f>'Processed IP Rules'!EU222</f>
        <v/>
      </c>
      <c r="M253" s="89">
        <f t="shared" si="38"/>
        <v>0</v>
      </c>
      <c r="N253" s="10">
        <f t="shared" si="39"/>
        <v>0</v>
      </c>
      <c r="O253" s="10">
        <f t="shared" si="40"/>
        <v>0</v>
      </c>
      <c r="P253" s="10">
        <f t="shared" si="41"/>
        <v>0</v>
      </c>
      <c r="Q253" s="10">
        <f t="shared" si="42"/>
        <v>0</v>
      </c>
      <c r="R253" s="10">
        <f t="shared" si="43"/>
        <v>0</v>
      </c>
      <c r="S253" s="10">
        <f t="shared" si="44"/>
        <v>0</v>
      </c>
      <c r="T253" s="10">
        <f t="shared" si="45"/>
        <v>0</v>
      </c>
      <c r="U253" s="10">
        <f t="shared" si="46"/>
        <v>0</v>
      </c>
      <c r="V253" s="10">
        <f t="shared" si="47"/>
        <v>0</v>
      </c>
      <c r="W253" s="10">
        <f t="shared" si="48"/>
        <v>0</v>
      </c>
      <c r="X253" s="66">
        <f t="shared" si="49"/>
        <v>0</v>
      </c>
      <c r="Y253" s="100" t="str">
        <f>IF(AND(D253="All_IPs",OR(N253=0,O253=0,R253+S253+T253=0,U253=0,V253=0,X253=0)),"Halt",IF(AND(D253="GRP_ALL_CNSP_SUBNETS",OR(N253=0,O253=0,R253+S253+T253=0,U253=0,V253=0,X253=0)),"Halt",IF(SUM(M253:X253)=0,"-",IF(AND(D253&lt;&gt;"All_IPs",D253&lt;&gt;"GRP_ALL_CNSP_SUBNETS",OR(N253=0,O253=0,P253=0,Q253=0,R253+S253+T253=0,U253=0,V253=0,X253=0,'Processed IP Rules'!ET222="BAD")),"Halt","Proceed"))))</f>
        <v>-</v>
      </c>
      <c r="Z253" s="145"/>
    </row>
    <row r="254" spans="1:26">
      <c r="A254" s="138">
        <v>213</v>
      </c>
      <c r="B254" s="70" t="str">
        <f>IF('IP Rules'!D223="","",'IP Rules'!D223)</f>
        <v/>
      </c>
      <c r="C254" s="73" t="str">
        <f>IF('IP Rules'!F223="","",'IP Rules'!F223)</f>
        <v/>
      </c>
      <c r="D254" s="77" t="str">
        <f>'Processed IP Rules'!AO223</f>
        <v/>
      </c>
      <c r="E254" s="78" t="str">
        <f>'Processed IP Rules'!AQ223</f>
        <v/>
      </c>
      <c r="F254" s="77" t="str">
        <f>'Processed IP Rules'!EA223</f>
        <v/>
      </c>
      <c r="G254" s="78" t="str">
        <f>'Processed IP Rules'!EC223</f>
        <v/>
      </c>
      <c r="H254" s="27" t="str">
        <f>'Processed IP Rules'!EE223</f>
        <v/>
      </c>
      <c r="I254" s="77" t="str">
        <f>'Processed IP Rules'!EI223</f>
        <v/>
      </c>
      <c r="J254" s="27" t="str">
        <f>'Processed IP Rules'!EK223</f>
        <v/>
      </c>
      <c r="K254" s="96" t="str">
        <f>'Processed IP Rules'!EM223</f>
        <v/>
      </c>
      <c r="L254" s="78" t="str">
        <f>'Processed IP Rules'!EU223</f>
        <v/>
      </c>
      <c r="M254" s="89">
        <f t="shared" si="38"/>
        <v>0</v>
      </c>
      <c r="N254" s="10">
        <f t="shared" si="39"/>
        <v>0</v>
      </c>
      <c r="O254" s="10">
        <f t="shared" si="40"/>
        <v>0</v>
      </c>
      <c r="P254" s="10">
        <f t="shared" si="41"/>
        <v>0</v>
      </c>
      <c r="Q254" s="10">
        <f t="shared" si="42"/>
        <v>0</v>
      </c>
      <c r="R254" s="10">
        <f t="shared" si="43"/>
        <v>0</v>
      </c>
      <c r="S254" s="10">
        <f t="shared" si="44"/>
        <v>0</v>
      </c>
      <c r="T254" s="10">
        <f t="shared" si="45"/>
        <v>0</v>
      </c>
      <c r="U254" s="10">
        <f t="shared" si="46"/>
        <v>0</v>
      </c>
      <c r="V254" s="10">
        <f t="shared" si="47"/>
        <v>0</v>
      </c>
      <c r="W254" s="10">
        <f t="shared" si="48"/>
        <v>0</v>
      </c>
      <c r="X254" s="66">
        <f t="shared" si="49"/>
        <v>0</v>
      </c>
      <c r="Y254" s="100" t="str">
        <f>IF(AND(D254="All_IPs",OR(N254=0,O254=0,R254+S254+T254=0,U254=0,V254=0,X254=0)),"Halt",IF(AND(D254="GRP_ALL_CNSP_SUBNETS",OR(N254=0,O254=0,R254+S254+T254=0,U254=0,V254=0,X254=0)),"Halt",IF(SUM(M254:X254)=0,"-",IF(AND(D254&lt;&gt;"All_IPs",D254&lt;&gt;"GRP_ALL_CNSP_SUBNETS",OR(N254=0,O254=0,P254=0,Q254=0,R254+S254+T254=0,U254=0,V254=0,X254=0,'Processed IP Rules'!ET223="BAD")),"Halt","Proceed"))))</f>
        <v>-</v>
      </c>
      <c r="Z254" s="145"/>
    </row>
    <row r="255" spans="1:26">
      <c r="A255" s="138">
        <v>214</v>
      </c>
      <c r="B255" s="70" t="str">
        <f>IF('IP Rules'!D224="","",'IP Rules'!D224)</f>
        <v/>
      </c>
      <c r="C255" s="73" t="str">
        <f>IF('IP Rules'!F224="","",'IP Rules'!F224)</f>
        <v/>
      </c>
      <c r="D255" s="77" t="str">
        <f>'Processed IP Rules'!AO224</f>
        <v/>
      </c>
      <c r="E255" s="78" t="str">
        <f>'Processed IP Rules'!AQ224</f>
        <v/>
      </c>
      <c r="F255" s="77" t="str">
        <f>'Processed IP Rules'!EA224</f>
        <v/>
      </c>
      <c r="G255" s="78" t="str">
        <f>'Processed IP Rules'!EC224</f>
        <v/>
      </c>
      <c r="H255" s="27" t="str">
        <f>'Processed IP Rules'!EE224</f>
        <v/>
      </c>
      <c r="I255" s="77" t="str">
        <f>'Processed IP Rules'!EI224</f>
        <v/>
      </c>
      <c r="J255" s="27" t="str">
        <f>'Processed IP Rules'!EK224</f>
        <v/>
      </c>
      <c r="K255" s="96" t="str">
        <f>'Processed IP Rules'!EM224</f>
        <v/>
      </c>
      <c r="L255" s="78" t="str">
        <f>'Processed IP Rules'!EU224</f>
        <v/>
      </c>
      <c r="M255" s="89">
        <f t="shared" si="38"/>
        <v>0</v>
      </c>
      <c r="N255" s="10">
        <f t="shared" si="39"/>
        <v>0</v>
      </c>
      <c r="O255" s="10">
        <f t="shared" si="40"/>
        <v>0</v>
      </c>
      <c r="P255" s="10">
        <f t="shared" si="41"/>
        <v>0</v>
      </c>
      <c r="Q255" s="10">
        <f t="shared" si="42"/>
        <v>0</v>
      </c>
      <c r="R255" s="10">
        <f t="shared" si="43"/>
        <v>0</v>
      </c>
      <c r="S255" s="10">
        <f t="shared" si="44"/>
        <v>0</v>
      </c>
      <c r="T255" s="10">
        <f t="shared" si="45"/>
        <v>0</v>
      </c>
      <c r="U255" s="10">
        <f t="shared" si="46"/>
        <v>0</v>
      </c>
      <c r="V255" s="10">
        <f t="shared" si="47"/>
        <v>0</v>
      </c>
      <c r="W255" s="10">
        <f t="shared" si="48"/>
        <v>0</v>
      </c>
      <c r="X255" s="66">
        <f t="shared" si="49"/>
        <v>0</v>
      </c>
      <c r="Y255" s="100" t="str">
        <f>IF(AND(D255="All_IPs",OR(N255=0,O255=0,R255+S255+T255=0,U255=0,V255=0,X255=0)),"Halt",IF(AND(D255="GRP_ALL_CNSP_SUBNETS",OR(N255=0,O255=0,R255+S255+T255=0,U255=0,V255=0,X255=0)),"Halt",IF(SUM(M255:X255)=0,"-",IF(AND(D255&lt;&gt;"All_IPs",D255&lt;&gt;"GRP_ALL_CNSP_SUBNETS",OR(N255=0,O255=0,P255=0,Q255=0,R255+S255+T255=0,U255=0,V255=0,X255=0,'Processed IP Rules'!ET224="BAD")),"Halt","Proceed"))))</f>
        <v>-</v>
      </c>
      <c r="Z255" s="145"/>
    </row>
    <row r="256" spans="1:26">
      <c r="A256" s="138">
        <v>215</v>
      </c>
      <c r="B256" s="70" t="str">
        <f>IF('IP Rules'!D225="","",'IP Rules'!D225)</f>
        <v/>
      </c>
      <c r="C256" s="73" t="str">
        <f>IF('IP Rules'!F225="","",'IP Rules'!F225)</f>
        <v/>
      </c>
      <c r="D256" s="77" t="str">
        <f>'Processed IP Rules'!AO225</f>
        <v/>
      </c>
      <c r="E256" s="78" t="str">
        <f>'Processed IP Rules'!AQ225</f>
        <v/>
      </c>
      <c r="F256" s="77" t="str">
        <f>'Processed IP Rules'!EA225</f>
        <v/>
      </c>
      <c r="G256" s="78" t="str">
        <f>'Processed IP Rules'!EC225</f>
        <v/>
      </c>
      <c r="H256" s="27" t="str">
        <f>'Processed IP Rules'!EE225</f>
        <v/>
      </c>
      <c r="I256" s="77" t="str">
        <f>'Processed IP Rules'!EI225</f>
        <v/>
      </c>
      <c r="J256" s="27" t="str">
        <f>'Processed IP Rules'!EK225</f>
        <v/>
      </c>
      <c r="K256" s="96" t="str">
        <f>'Processed IP Rules'!EM225</f>
        <v/>
      </c>
      <c r="L256" s="78" t="str">
        <f>'Processed IP Rules'!EU225</f>
        <v/>
      </c>
      <c r="M256" s="89">
        <f t="shared" si="38"/>
        <v>0</v>
      </c>
      <c r="N256" s="10">
        <f t="shared" si="39"/>
        <v>0</v>
      </c>
      <c r="O256" s="10">
        <f t="shared" si="40"/>
        <v>0</v>
      </c>
      <c r="P256" s="10">
        <f t="shared" si="41"/>
        <v>0</v>
      </c>
      <c r="Q256" s="10">
        <f t="shared" si="42"/>
        <v>0</v>
      </c>
      <c r="R256" s="10">
        <f t="shared" si="43"/>
        <v>0</v>
      </c>
      <c r="S256" s="10">
        <f t="shared" si="44"/>
        <v>0</v>
      </c>
      <c r="T256" s="10">
        <f t="shared" si="45"/>
        <v>0</v>
      </c>
      <c r="U256" s="10">
        <f t="shared" si="46"/>
        <v>0</v>
      </c>
      <c r="V256" s="10">
        <f t="shared" si="47"/>
        <v>0</v>
      </c>
      <c r="W256" s="10">
        <f t="shared" si="48"/>
        <v>0</v>
      </c>
      <c r="X256" s="66">
        <f t="shared" si="49"/>
        <v>0</v>
      </c>
      <c r="Y256" s="100" t="str">
        <f>IF(AND(D256="All_IPs",OR(N256=0,O256=0,R256+S256+T256=0,U256=0,V256=0,X256=0)),"Halt",IF(AND(D256="GRP_ALL_CNSP_SUBNETS",OR(N256=0,O256=0,R256+S256+T256=0,U256=0,V256=0,X256=0)),"Halt",IF(SUM(M256:X256)=0,"-",IF(AND(D256&lt;&gt;"All_IPs",D256&lt;&gt;"GRP_ALL_CNSP_SUBNETS",OR(N256=0,O256=0,P256=0,Q256=0,R256+S256+T256=0,U256=0,V256=0,X256=0,'Processed IP Rules'!ET225="BAD")),"Halt","Proceed"))))</f>
        <v>-</v>
      </c>
      <c r="Z256" s="145"/>
    </row>
    <row r="257" spans="1:26">
      <c r="A257" s="138">
        <v>216</v>
      </c>
      <c r="B257" s="70" t="str">
        <f>IF('IP Rules'!D226="","",'IP Rules'!D226)</f>
        <v/>
      </c>
      <c r="C257" s="73" t="str">
        <f>IF('IP Rules'!F226="","",'IP Rules'!F226)</f>
        <v/>
      </c>
      <c r="D257" s="77" t="str">
        <f>'Processed IP Rules'!AO226</f>
        <v/>
      </c>
      <c r="E257" s="78" t="str">
        <f>'Processed IP Rules'!AQ226</f>
        <v/>
      </c>
      <c r="F257" s="77" t="str">
        <f>'Processed IP Rules'!EA226</f>
        <v/>
      </c>
      <c r="G257" s="78" t="str">
        <f>'Processed IP Rules'!EC226</f>
        <v/>
      </c>
      <c r="H257" s="27" t="str">
        <f>'Processed IP Rules'!EE226</f>
        <v/>
      </c>
      <c r="I257" s="77" t="str">
        <f>'Processed IP Rules'!EI226</f>
        <v/>
      </c>
      <c r="J257" s="27" t="str">
        <f>'Processed IP Rules'!EK226</f>
        <v/>
      </c>
      <c r="K257" s="96" t="str">
        <f>'Processed IP Rules'!EM226</f>
        <v/>
      </c>
      <c r="L257" s="78" t="str">
        <f>'Processed IP Rules'!EU226</f>
        <v/>
      </c>
      <c r="M257" s="89">
        <f t="shared" si="38"/>
        <v>0</v>
      </c>
      <c r="N257" s="10">
        <f t="shared" si="39"/>
        <v>0</v>
      </c>
      <c r="O257" s="10">
        <f t="shared" si="40"/>
        <v>0</v>
      </c>
      <c r="P257" s="10">
        <f t="shared" si="41"/>
        <v>0</v>
      </c>
      <c r="Q257" s="10">
        <f t="shared" si="42"/>
        <v>0</v>
      </c>
      <c r="R257" s="10">
        <f t="shared" si="43"/>
        <v>0</v>
      </c>
      <c r="S257" s="10">
        <f t="shared" si="44"/>
        <v>0</v>
      </c>
      <c r="T257" s="10">
        <f t="shared" si="45"/>
        <v>0</v>
      </c>
      <c r="U257" s="10">
        <f t="shared" si="46"/>
        <v>0</v>
      </c>
      <c r="V257" s="10">
        <f t="shared" si="47"/>
        <v>0</v>
      </c>
      <c r="W257" s="10">
        <f t="shared" si="48"/>
        <v>0</v>
      </c>
      <c r="X257" s="66">
        <f t="shared" si="49"/>
        <v>0</v>
      </c>
      <c r="Y257" s="100" t="str">
        <f>IF(AND(D257="All_IPs",OR(N257=0,O257=0,R257+S257+T257=0,U257=0,V257=0,X257=0)),"Halt",IF(AND(D257="GRP_ALL_CNSP_SUBNETS",OR(N257=0,O257=0,R257+S257+T257=0,U257=0,V257=0,X257=0)),"Halt",IF(SUM(M257:X257)=0,"-",IF(AND(D257&lt;&gt;"All_IPs",D257&lt;&gt;"GRP_ALL_CNSP_SUBNETS",OR(N257=0,O257=0,P257=0,Q257=0,R257+S257+T257=0,U257=0,V257=0,X257=0,'Processed IP Rules'!ET226="BAD")),"Halt","Proceed"))))</f>
        <v>-</v>
      </c>
      <c r="Z257" s="145"/>
    </row>
    <row r="258" spans="1:26">
      <c r="A258" s="138">
        <v>217</v>
      </c>
      <c r="B258" s="70" t="str">
        <f>IF('IP Rules'!D227="","",'IP Rules'!D227)</f>
        <v/>
      </c>
      <c r="C258" s="73" t="str">
        <f>IF('IP Rules'!F227="","",'IP Rules'!F227)</f>
        <v/>
      </c>
      <c r="D258" s="77" t="str">
        <f>'Processed IP Rules'!AO227</f>
        <v/>
      </c>
      <c r="E258" s="78" t="str">
        <f>'Processed IP Rules'!AQ227</f>
        <v/>
      </c>
      <c r="F258" s="77" t="str">
        <f>'Processed IP Rules'!EA227</f>
        <v/>
      </c>
      <c r="G258" s="78" t="str">
        <f>'Processed IP Rules'!EC227</f>
        <v/>
      </c>
      <c r="H258" s="27" t="str">
        <f>'Processed IP Rules'!EE227</f>
        <v/>
      </c>
      <c r="I258" s="77" t="str">
        <f>'Processed IP Rules'!EI227</f>
        <v/>
      </c>
      <c r="J258" s="27" t="str">
        <f>'Processed IP Rules'!EK227</f>
        <v/>
      </c>
      <c r="K258" s="96" t="str">
        <f>'Processed IP Rules'!EM227</f>
        <v/>
      </c>
      <c r="L258" s="78" t="str">
        <f>'Processed IP Rules'!EU227</f>
        <v/>
      </c>
      <c r="M258" s="89">
        <f t="shared" si="38"/>
        <v>0</v>
      </c>
      <c r="N258" s="10">
        <f t="shared" si="39"/>
        <v>0</v>
      </c>
      <c r="O258" s="10">
        <f t="shared" si="40"/>
        <v>0</v>
      </c>
      <c r="P258" s="10">
        <f t="shared" si="41"/>
        <v>0</v>
      </c>
      <c r="Q258" s="10">
        <f t="shared" si="42"/>
        <v>0</v>
      </c>
      <c r="R258" s="10">
        <f t="shared" si="43"/>
        <v>0</v>
      </c>
      <c r="S258" s="10">
        <f t="shared" si="44"/>
        <v>0</v>
      </c>
      <c r="T258" s="10">
        <f t="shared" si="45"/>
        <v>0</v>
      </c>
      <c r="U258" s="10">
        <f t="shared" si="46"/>
        <v>0</v>
      </c>
      <c r="V258" s="10">
        <f t="shared" si="47"/>
        <v>0</v>
      </c>
      <c r="W258" s="10">
        <f t="shared" si="48"/>
        <v>0</v>
      </c>
      <c r="X258" s="66">
        <f t="shared" si="49"/>
        <v>0</v>
      </c>
      <c r="Y258" s="100" t="str">
        <f>IF(AND(D258="All_IPs",OR(N258=0,O258=0,R258+S258+T258=0,U258=0,V258=0,X258=0)),"Halt",IF(AND(D258="GRP_ALL_CNSP_SUBNETS",OR(N258=0,O258=0,R258+S258+T258=0,U258=0,V258=0,X258=0)),"Halt",IF(SUM(M258:X258)=0,"-",IF(AND(D258&lt;&gt;"All_IPs",D258&lt;&gt;"GRP_ALL_CNSP_SUBNETS",OR(N258=0,O258=0,P258=0,Q258=0,R258+S258+T258=0,U258=0,V258=0,X258=0,'Processed IP Rules'!ET227="BAD")),"Halt","Proceed"))))</f>
        <v>-</v>
      </c>
      <c r="Z258" s="145"/>
    </row>
    <row r="259" spans="1:26">
      <c r="A259" s="138">
        <v>218</v>
      </c>
      <c r="B259" s="70" t="str">
        <f>IF('IP Rules'!D228="","",'IP Rules'!D228)</f>
        <v/>
      </c>
      <c r="C259" s="73" t="str">
        <f>IF('IP Rules'!F228="","",'IP Rules'!F228)</f>
        <v/>
      </c>
      <c r="D259" s="77" t="str">
        <f>'Processed IP Rules'!AO228</f>
        <v/>
      </c>
      <c r="E259" s="78" t="str">
        <f>'Processed IP Rules'!AQ228</f>
        <v/>
      </c>
      <c r="F259" s="77" t="str">
        <f>'Processed IP Rules'!EA228</f>
        <v/>
      </c>
      <c r="G259" s="78" t="str">
        <f>'Processed IP Rules'!EC228</f>
        <v/>
      </c>
      <c r="H259" s="27" t="str">
        <f>'Processed IP Rules'!EE228</f>
        <v/>
      </c>
      <c r="I259" s="77" t="str">
        <f>'Processed IP Rules'!EI228</f>
        <v/>
      </c>
      <c r="J259" s="27" t="str">
        <f>'Processed IP Rules'!EK228</f>
        <v/>
      </c>
      <c r="K259" s="96" t="str">
        <f>'Processed IP Rules'!EM228</f>
        <v/>
      </c>
      <c r="L259" s="78" t="str">
        <f>'Processed IP Rules'!EU228</f>
        <v/>
      </c>
      <c r="M259" s="89">
        <f t="shared" si="38"/>
        <v>0</v>
      </c>
      <c r="N259" s="10">
        <f t="shared" si="39"/>
        <v>0</v>
      </c>
      <c r="O259" s="10">
        <f t="shared" si="40"/>
        <v>0</v>
      </c>
      <c r="P259" s="10">
        <f t="shared" si="41"/>
        <v>0</v>
      </c>
      <c r="Q259" s="10">
        <f t="shared" si="42"/>
        <v>0</v>
      </c>
      <c r="R259" s="10">
        <f t="shared" si="43"/>
        <v>0</v>
      </c>
      <c r="S259" s="10">
        <f t="shared" si="44"/>
        <v>0</v>
      </c>
      <c r="T259" s="10">
        <f t="shared" si="45"/>
        <v>0</v>
      </c>
      <c r="U259" s="10">
        <f t="shared" si="46"/>
        <v>0</v>
      </c>
      <c r="V259" s="10">
        <f t="shared" si="47"/>
        <v>0</v>
      </c>
      <c r="W259" s="10">
        <f t="shared" si="48"/>
        <v>0</v>
      </c>
      <c r="X259" s="66">
        <f t="shared" si="49"/>
        <v>0</v>
      </c>
      <c r="Y259" s="100" t="str">
        <f>IF(AND(D259="All_IPs",OR(N259=0,O259=0,R259+S259+T259=0,U259=0,V259=0,X259=0)),"Halt",IF(AND(D259="GRP_ALL_CNSP_SUBNETS",OR(N259=0,O259=0,R259+S259+T259=0,U259=0,V259=0,X259=0)),"Halt",IF(SUM(M259:X259)=0,"-",IF(AND(D259&lt;&gt;"All_IPs",D259&lt;&gt;"GRP_ALL_CNSP_SUBNETS",OR(N259=0,O259=0,P259=0,Q259=0,R259+S259+T259=0,U259=0,V259=0,X259=0,'Processed IP Rules'!ET228="BAD")),"Halt","Proceed"))))</f>
        <v>-</v>
      </c>
      <c r="Z259" s="145"/>
    </row>
    <row r="260" spans="1:26">
      <c r="A260" s="138">
        <v>219</v>
      </c>
      <c r="B260" s="70" t="str">
        <f>IF('IP Rules'!D229="","",'IP Rules'!D229)</f>
        <v/>
      </c>
      <c r="C260" s="73" t="str">
        <f>IF('IP Rules'!F229="","",'IP Rules'!F229)</f>
        <v/>
      </c>
      <c r="D260" s="77" t="str">
        <f>'Processed IP Rules'!AO229</f>
        <v/>
      </c>
      <c r="E260" s="78" t="str">
        <f>'Processed IP Rules'!AQ229</f>
        <v/>
      </c>
      <c r="F260" s="77" t="str">
        <f>'Processed IP Rules'!EA229</f>
        <v/>
      </c>
      <c r="G260" s="78" t="str">
        <f>'Processed IP Rules'!EC229</f>
        <v/>
      </c>
      <c r="H260" s="27" t="str">
        <f>'Processed IP Rules'!EE229</f>
        <v/>
      </c>
      <c r="I260" s="77" t="str">
        <f>'Processed IP Rules'!EI229</f>
        <v/>
      </c>
      <c r="J260" s="27" t="str">
        <f>'Processed IP Rules'!EK229</f>
        <v/>
      </c>
      <c r="K260" s="96" t="str">
        <f>'Processed IP Rules'!EM229</f>
        <v/>
      </c>
      <c r="L260" s="78" t="str">
        <f>'Processed IP Rules'!EU229</f>
        <v/>
      </c>
      <c r="M260" s="89">
        <f t="shared" si="38"/>
        <v>0</v>
      </c>
      <c r="N260" s="10">
        <f t="shared" si="39"/>
        <v>0</v>
      </c>
      <c r="O260" s="10">
        <f t="shared" si="40"/>
        <v>0</v>
      </c>
      <c r="P260" s="10">
        <f t="shared" si="41"/>
        <v>0</v>
      </c>
      <c r="Q260" s="10">
        <f t="shared" si="42"/>
        <v>0</v>
      </c>
      <c r="R260" s="10">
        <f t="shared" si="43"/>
        <v>0</v>
      </c>
      <c r="S260" s="10">
        <f t="shared" si="44"/>
        <v>0</v>
      </c>
      <c r="T260" s="10">
        <f t="shared" si="45"/>
        <v>0</v>
      </c>
      <c r="U260" s="10">
        <f t="shared" si="46"/>
        <v>0</v>
      </c>
      <c r="V260" s="10">
        <f t="shared" si="47"/>
        <v>0</v>
      </c>
      <c r="W260" s="10">
        <f t="shared" si="48"/>
        <v>0</v>
      </c>
      <c r="X260" s="66">
        <f t="shared" si="49"/>
        <v>0</v>
      </c>
      <c r="Y260" s="100" t="str">
        <f>IF(AND(D260="All_IPs",OR(N260=0,O260=0,R260+S260+T260=0,U260=0,V260=0,X260=0)),"Halt",IF(AND(D260="GRP_ALL_CNSP_SUBNETS",OR(N260=0,O260=0,R260+S260+T260=0,U260=0,V260=0,X260=0)),"Halt",IF(SUM(M260:X260)=0,"-",IF(AND(D260&lt;&gt;"All_IPs",D260&lt;&gt;"GRP_ALL_CNSP_SUBNETS",OR(N260=0,O260=0,P260=0,Q260=0,R260+S260+T260=0,U260=0,V260=0,X260=0,'Processed IP Rules'!ET229="BAD")),"Halt","Proceed"))))</f>
        <v>-</v>
      </c>
      <c r="Z260" s="145"/>
    </row>
    <row r="261" spans="1:26">
      <c r="A261" s="138">
        <v>220</v>
      </c>
      <c r="B261" s="70" t="str">
        <f>IF('IP Rules'!D230="","",'IP Rules'!D230)</f>
        <v/>
      </c>
      <c r="C261" s="73" t="str">
        <f>IF('IP Rules'!F230="","",'IP Rules'!F230)</f>
        <v/>
      </c>
      <c r="D261" s="77" t="str">
        <f>'Processed IP Rules'!AO230</f>
        <v/>
      </c>
      <c r="E261" s="78" t="str">
        <f>'Processed IP Rules'!AQ230</f>
        <v/>
      </c>
      <c r="F261" s="77" t="str">
        <f>'Processed IP Rules'!EA230</f>
        <v/>
      </c>
      <c r="G261" s="78" t="str">
        <f>'Processed IP Rules'!EC230</f>
        <v/>
      </c>
      <c r="H261" s="27" t="str">
        <f>'Processed IP Rules'!EE230</f>
        <v/>
      </c>
      <c r="I261" s="77" t="str">
        <f>'Processed IP Rules'!EI230</f>
        <v/>
      </c>
      <c r="J261" s="27" t="str">
        <f>'Processed IP Rules'!EK230</f>
        <v/>
      </c>
      <c r="K261" s="96" t="str">
        <f>'Processed IP Rules'!EM230</f>
        <v/>
      </c>
      <c r="L261" s="78" t="str">
        <f>'Processed IP Rules'!EU230</f>
        <v/>
      </c>
      <c r="M261" s="89">
        <f t="shared" si="38"/>
        <v>0</v>
      </c>
      <c r="N261" s="10">
        <f t="shared" si="39"/>
        <v>0</v>
      </c>
      <c r="O261" s="10">
        <f t="shared" si="40"/>
        <v>0</v>
      </c>
      <c r="P261" s="10">
        <f t="shared" si="41"/>
        <v>0</v>
      </c>
      <c r="Q261" s="10">
        <f t="shared" si="42"/>
        <v>0</v>
      </c>
      <c r="R261" s="10">
        <f t="shared" si="43"/>
        <v>0</v>
      </c>
      <c r="S261" s="10">
        <f t="shared" si="44"/>
        <v>0</v>
      </c>
      <c r="T261" s="10">
        <f t="shared" si="45"/>
        <v>0</v>
      </c>
      <c r="U261" s="10">
        <f t="shared" si="46"/>
        <v>0</v>
      </c>
      <c r="V261" s="10">
        <f t="shared" si="47"/>
        <v>0</v>
      </c>
      <c r="W261" s="10">
        <f t="shared" si="48"/>
        <v>0</v>
      </c>
      <c r="X261" s="66">
        <f t="shared" si="49"/>
        <v>0</v>
      </c>
      <c r="Y261" s="100" t="str">
        <f>IF(AND(D261="All_IPs",OR(N261=0,O261=0,R261+S261+T261=0,U261=0,V261=0,X261=0)),"Halt",IF(AND(D261="GRP_ALL_CNSP_SUBNETS",OR(N261=0,O261=0,R261+S261+T261=0,U261=0,V261=0,X261=0)),"Halt",IF(SUM(M261:X261)=0,"-",IF(AND(D261&lt;&gt;"All_IPs",D261&lt;&gt;"GRP_ALL_CNSP_SUBNETS",OR(N261=0,O261=0,P261=0,Q261=0,R261+S261+T261=0,U261=0,V261=0,X261=0,'Processed IP Rules'!ET230="BAD")),"Halt","Proceed"))))</f>
        <v>-</v>
      </c>
      <c r="Z261" s="145"/>
    </row>
    <row r="262" spans="1:26">
      <c r="A262" s="138">
        <v>221</v>
      </c>
      <c r="B262" s="70" t="str">
        <f>IF('IP Rules'!D231="","",'IP Rules'!D231)</f>
        <v/>
      </c>
      <c r="C262" s="73" t="str">
        <f>IF('IP Rules'!F231="","",'IP Rules'!F231)</f>
        <v/>
      </c>
      <c r="D262" s="77" t="str">
        <f>'Processed IP Rules'!AO231</f>
        <v/>
      </c>
      <c r="E262" s="78" t="str">
        <f>'Processed IP Rules'!AQ231</f>
        <v/>
      </c>
      <c r="F262" s="77" t="str">
        <f>'Processed IP Rules'!EA231</f>
        <v/>
      </c>
      <c r="G262" s="78" t="str">
        <f>'Processed IP Rules'!EC231</f>
        <v/>
      </c>
      <c r="H262" s="27" t="str">
        <f>'Processed IP Rules'!EE231</f>
        <v/>
      </c>
      <c r="I262" s="77" t="str">
        <f>'Processed IP Rules'!EI231</f>
        <v/>
      </c>
      <c r="J262" s="27" t="str">
        <f>'Processed IP Rules'!EK231</f>
        <v/>
      </c>
      <c r="K262" s="96" t="str">
        <f>'Processed IP Rules'!EM231</f>
        <v/>
      </c>
      <c r="L262" s="78" t="str">
        <f>'Processed IP Rules'!EU231</f>
        <v/>
      </c>
      <c r="M262" s="89">
        <f t="shared" si="38"/>
        <v>0</v>
      </c>
      <c r="N262" s="10">
        <f t="shared" si="39"/>
        <v>0</v>
      </c>
      <c r="O262" s="10">
        <f t="shared" si="40"/>
        <v>0</v>
      </c>
      <c r="P262" s="10">
        <f t="shared" si="41"/>
        <v>0</v>
      </c>
      <c r="Q262" s="10">
        <f t="shared" si="42"/>
        <v>0</v>
      </c>
      <c r="R262" s="10">
        <f t="shared" si="43"/>
        <v>0</v>
      </c>
      <c r="S262" s="10">
        <f t="shared" si="44"/>
        <v>0</v>
      </c>
      <c r="T262" s="10">
        <f t="shared" si="45"/>
        <v>0</v>
      </c>
      <c r="U262" s="10">
        <f t="shared" si="46"/>
        <v>0</v>
      </c>
      <c r="V262" s="10">
        <f t="shared" si="47"/>
        <v>0</v>
      </c>
      <c r="W262" s="10">
        <f t="shared" si="48"/>
        <v>0</v>
      </c>
      <c r="X262" s="66">
        <f t="shared" si="49"/>
        <v>0</v>
      </c>
      <c r="Y262" s="100" t="str">
        <f>IF(AND(D262="All_IPs",OR(N262=0,O262=0,R262+S262+T262=0,U262=0,V262=0,X262=0)),"Halt",IF(AND(D262="GRP_ALL_CNSP_SUBNETS",OR(N262=0,O262=0,R262+S262+T262=0,U262=0,V262=0,X262=0)),"Halt",IF(SUM(M262:X262)=0,"-",IF(AND(D262&lt;&gt;"All_IPs",D262&lt;&gt;"GRP_ALL_CNSP_SUBNETS",OR(N262=0,O262=0,P262=0,Q262=0,R262+S262+T262=0,U262=0,V262=0,X262=0,'Processed IP Rules'!ET231="BAD")),"Halt","Proceed"))))</f>
        <v>-</v>
      </c>
      <c r="Z262" s="145"/>
    </row>
    <row r="263" spans="1:26">
      <c r="A263" s="138">
        <v>222</v>
      </c>
      <c r="B263" s="70" t="str">
        <f>IF('IP Rules'!D232="","",'IP Rules'!D232)</f>
        <v/>
      </c>
      <c r="C263" s="73" t="str">
        <f>IF('IP Rules'!F232="","",'IP Rules'!F232)</f>
        <v/>
      </c>
      <c r="D263" s="77" t="str">
        <f>'Processed IP Rules'!AO232</f>
        <v/>
      </c>
      <c r="E263" s="78" t="str">
        <f>'Processed IP Rules'!AQ232</f>
        <v/>
      </c>
      <c r="F263" s="77" t="str">
        <f>'Processed IP Rules'!EA232</f>
        <v/>
      </c>
      <c r="G263" s="78" t="str">
        <f>'Processed IP Rules'!EC232</f>
        <v/>
      </c>
      <c r="H263" s="27" t="str">
        <f>'Processed IP Rules'!EE232</f>
        <v/>
      </c>
      <c r="I263" s="77" t="str">
        <f>'Processed IP Rules'!EI232</f>
        <v/>
      </c>
      <c r="J263" s="27" t="str">
        <f>'Processed IP Rules'!EK232</f>
        <v/>
      </c>
      <c r="K263" s="96" t="str">
        <f>'Processed IP Rules'!EM232</f>
        <v/>
      </c>
      <c r="L263" s="78" t="str">
        <f>'Processed IP Rules'!EU232</f>
        <v/>
      </c>
      <c r="M263" s="89">
        <f t="shared" si="38"/>
        <v>0</v>
      </c>
      <c r="N263" s="10">
        <f t="shared" si="39"/>
        <v>0</v>
      </c>
      <c r="O263" s="10">
        <f t="shared" si="40"/>
        <v>0</v>
      </c>
      <c r="P263" s="10">
        <f t="shared" si="41"/>
        <v>0</v>
      </c>
      <c r="Q263" s="10">
        <f t="shared" si="42"/>
        <v>0</v>
      </c>
      <c r="R263" s="10">
        <f t="shared" si="43"/>
        <v>0</v>
      </c>
      <c r="S263" s="10">
        <f t="shared" si="44"/>
        <v>0</v>
      </c>
      <c r="T263" s="10">
        <f t="shared" si="45"/>
        <v>0</v>
      </c>
      <c r="U263" s="10">
        <f t="shared" si="46"/>
        <v>0</v>
      </c>
      <c r="V263" s="10">
        <f t="shared" si="47"/>
        <v>0</v>
      </c>
      <c r="W263" s="10">
        <f t="shared" si="48"/>
        <v>0</v>
      </c>
      <c r="X263" s="66">
        <f t="shared" si="49"/>
        <v>0</v>
      </c>
      <c r="Y263" s="100" t="str">
        <f>IF(AND(D263="All_IPs",OR(N263=0,O263=0,R263+S263+T263=0,U263=0,V263=0,X263=0)),"Halt",IF(AND(D263="GRP_ALL_CNSP_SUBNETS",OR(N263=0,O263=0,R263+S263+T263=0,U263=0,V263=0,X263=0)),"Halt",IF(SUM(M263:X263)=0,"-",IF(AND(D263&lt;&gt;"All_IPs",D263&lt;&gt;"GRP_ALL_CNSP_SUBNETS",OR(N263=0,O263=0,P263=0,Q263=0,R263+S263+T263=0,U263=0,V263=0,X263=0,'Processed IP Rules'!ET232="BAD")),"Halt","Proceed"))))</f>
        <v>-</v>
      </c>
      <c r="Z263" s="145"/>
    </row>
    <row r="264" spans="1:26">
      <c r="A264" s="138">
        <v>223</v>
      </c>
      <c r="B264" s="70" t="str">
        <f>IF('IP Rules'!D233="","",'IP Rules'!D233)</f>
        <v/>
      </c>
      <c r="C264" s="73" t="str">
        <f>IF('IP Rules'!F233="","",'IP Rules'!F233)</f>
        <v/>
      </c>
      <c r="D264" s="77" t="str">
        <f>'Processed IP Rules'!AO233</f>
        <v/>
      </c>
      <c r="E264" s="78" t="str">
        <f>'Processed IP Rules'!AQ233</f>
        <v/>
      </c>
      <c r="F264" s="77" t="str">
        <f>'Processed IP Rules'!EA233</f>
        <v/>
      </c>
      <c r="G264" s="78" t="str">
        <f>'Processed IP Rules'!EC233</f>
        <v/>
      </c>
      <c r="H264" s="27" t="str">
        <f>'Processed IP Rules'!EE233</f>
        <v/>
      </c>
      <c r="I264" s="77" t="str">
        <f>'Processed IP Rules'!EI233</f>
        <v/>
      </c>
      <c r="J264" s="27" t="str">
        <f>'Processed IP Rules'!EK233</f>
        <v/>
      </c>
      <c r="K264" s="96" t="str">
        <f>'Processed IP Rules'!EM233</f>
        <v/>
      </c>
      <c r="L264" s="78" t="str">
        <f>'Processed IP Rules'!EU233</f>
        <v/>
      </c>
      <c r="M264" s="89">
        <f t="shared" si="38"/>
        <v>0</v>
      </c>
      <c r="N264" s="10">
        <f t="shared" si="39"/>
        <v>0</v>
      </c>
      <c r="O264" s="10">
        <f t="shared" si="40"/>
        <v>0</v>
      </c>
      <c r="P264" s="10">
        <f t="shared" si="41"/>
        <v>0</v>
      </c>
      <c r="Q264" s="10">
        <f t="shared" si="42"/>
        <v>0</v>
      </c>
      <c r="R264" s="10">
        <f t="shared" si="43"/>
        <v>0</v>
      </c>
      <c r="S264" s="10">
        <f t="shared" si="44"/>
        <v>0</v>
      </c>
      <c r="T264" s="10">
        <f t="shared" si="45"/>
        <v>0</v>
      </c>
      <c r="U264" s="10">
        <f t="shared" si="46"/>
        <v>0</v>
      </c>
      <c r="V264" s="10">
        <f t="shared" si="47"/>
        <v>0</v>
      </c>
      <c r="W264" s="10">
        <f t="shared" si="48"/>
        <v>0</v>
      </c>
      <c r="X264" s="66">
        <f t="shared" si="49"/>
        <v>0</v>
      </c>
      <c r="Y264" s="100" t="str">
        <f>IF(AND(D264="All_IPs",OR(N264=0,O264=0,R264+S264+T264=0,U264=0,V264=0,X264=0)),"Halt",IF(AND(D264="GRP_ALL_CNSP_SUBNETS",OR(N264=0,O264=0,R264+S264+T264=0,U264=0,V264=0,X264=0)),"Halt",IF(SUM(M264:X264)=0,"-",IF(AND(D264&lt;&gt;"All_IPs",D264&lt;&gt;"GRP_ALL_CNSP_SUBNETS",OR(N264=0,O264=0,P264=0,Q264=0,R264+S264+T264=0,U264=0,V264=0,X264=0,'Processed IP Rules'!ET233="BAD")),"Halt","Proceed"))))</f>
        <v>-</v>
      </c>
      <c r="Z264" s="145"/>
    </row>
    <row r="265" spans="1:26">
      <c r="A265" s="138">
        <v>224</v>
      </c>
      <c r="B265" s="70" t="str">
        <f>IF('IP Rules'!D234="","",'IP Rules'!D234)</f>
        <v/>
      </c>
      <c r="C265" s="73" t="str">
        <f>IF('IP Rules'!F234="","",'IP Rules'!F234)</f>
        <v/>
      </c>
      <c r="D265" s="77" t="str">
        <f>'Processed IP Rules'!AO234</f>
        <v/>
      </c>
      <c r="E265" s="78" t="str">
        <f>'Processed IP Rules'!AQ234</f>
        <v/>
      </c>
      <c r="F265" s="77" t="str">
        <f>'Processed IP Rules'!EA234</f>
        <v/>
      </c>
      <c r="G265" s="78" t="str">
        <f>'Processed IP Rules'!EC234</f>
        <v/>
      </c>
      <c r="H265" s="27" t="str">
        <f>'Processed IP Rules'!EE234</f>
        <v/>
      </c>
      <c r="I265" s="77" t="str">
        <f>'Processed IP Rules'!EI234</f>
        <v/>
      </c>
      <c r="J265" s="27" t="str">
        <f>'Processed IP Rules'!EK234</f>
        <v/>
      </c>
      <c r="K265" s="96" t="str">
        <f>'Processed IP Rules'!EM234</f>
        <v/>
      </c>
      <c r="L265" s="78" t="str">
        <f>'Processed IP Rules'!EU234</f>
        <v/>
      </c>
      <c r="M265" s="89">
        <f t="shared" si="38"/>
        <v>0</v>
      </c>
      <c r="N265" s="10">
        <f t="shared" si="39"/>
        <v>0</v>
      </c>
      <c r="O265" s="10">
        <f t="shared" si="40"/>
        <v>0</v>
      </c>
      <c r="P265" s="10">
        <f t="shared" si="41"/>
        <v>0</v>
      </c>
      <c r="Q265" s="10">
        <f t="shared" si="42"/>
        <v>0</v>
      </c>
      <c r="R265" s="10">
        <f t="shared" si="43"/>
        <v>0</v>
      </c>
      <c r="S265" s="10">
        <f t="shared" si="44"/>
        <v>0</v>
      </c>
      <c r="T265" s="10">
        <f t="shared" si="45"/>
        <v>0</v>
      </c>
      <c r="U265" s="10">
        <f t="shared" si="46"/>
        <v>0</v>
      </c>
      <c r="V265" s="10">
        <f t="shared" si="47"/>
        <v>0</v>
      </c>
      <c r="W265" s="10">
        <f t="shared" si="48"/>
        <v>0</v>
      </c>
      <c r="X265" s="66">
        <f t="shared" si="49"/>
        <v>0</v>
      </c>
      <c r="Y265" s="100" t="str">
        <f>IF(AND(D265="All_IPs",OR(N265=0,O265=0,R265+S265+T265=0,U265=0,V265=0,X265=0)),"Halt",IF(AND(D265="GRP_ALL_CNSP_SUBNETS",OR(N265=0,O265=0,R265+S265+T265=0,U265=0,V265=0,X265=0)),"Halt",IF(SUM(M265:X265)=0,"-",IF(AND(D265&lt;&gt;"All_IPs",D265&lt;&gt;"GRP_ALL_CNSP_SUBNETS",OR(N265=0,O265=0,P265=0,Q265=0,R265+S265+T265=0,U265=0,V265=0,X265=0,'Processed IP Rules'!ET234="BAD")),"Halt","Proceed"))))</f>
        <v>-</v>
      </c>
      <c r="Z265" s="145"/>
    </row>
    <row r="266" spans="1:26">
      <c r="A266" s="138">
        <v>225</v>
      </c>
      <c r="B266" s="70" t="str">
        <f>IF('IP Rules'!D235="","",'IP Rules'!D235)</f>
        <v/>
      </c>
      <c r="C266" s="73" t="str">
        <f>IF('IP Rules'!F235="","",'IP Rules'!F235)</f>
        <v/>
      </c>
      <c r="D266" s="77" t="str">
        <f>'Processed IP Rules'!AO235</f>
        <v/>
      </c>
      <c r="E266" s="78" t="str">
        <f>'Processed IP Rules'!AQ235</f>
        <v/>
      </c>
      <c r="F266" s="77" t="str">
        <f>'Processed IP Rules'!EA235</f>
        <v/>
      </c>
      <c r="G266" s="78" t="str">
        <f>'Processed IP Rules'!EC235</f>
        <v/>
      </c>
      <c r="H266" s="27" t="str">
        <f>'Processed IP Rules'!EE235</f>
        <v/>
      </c>
      <c r="I266" s="77" t="str">
        <f>'Processed IP Rules'!EI235</f>
        <v/>
      </c>
      <c r="J266" s="27" t="str">
        <f>'Processed IP Rules'!EK235</f>
        <v/>
      </c>
      <c r="K266" s="96" t="str">
        <f>'Processed IP Rules'!EM235</f>
        <v/>
      </c>
      <c r="L266" s="78" t="str">
        <f>'Processed IP Rules'!EU235</f>
        <v/>
      </c>
      <c r="M266" s="89">
        <f t="shared" si="38"/>
        <v>0</v>
      </c>
      <c r="N266" s="10">
        <f t="shared" si="39"/>
        <v>0</v>
      </c>
      <c r="O266" s="10">
        <f t="shared" si="40"/>
        <v>0</v>
      </c>
      <c r="P266" s="10">
        <f t="shared" si="41"/>
        <v>0</v>
      </c>
      <c r="Q266" s="10">
        <f t="shared" si="42"/>
        <v>0</v>
      </c>
      <c r="R266" s="10">
        <f t="shared" si="43"/>
        <v>0</v>
      </c>
      <c r="S266" s="10">
        <f t="shared" si="44"/>
        <v>0</v>
      </c>
      <c r="T266" s="10">
        <f t="shared" si="45"/>
        <v>0</v>
      </c>
      <c r="U266" s="10">
        <f t="shared" si="46"/>
        <v>0</v>
      </c>
      <c r="V266" s="10">
        <f t="shared" si="47"/>
        <v>0</v>
      </c>
      <c r="W266" s="10">
        <f t="shared" si="48"/>
        <v>0</v>
      </c>
      <c r="X266" s="66">
        <f t="shared" si="49"/>
        <v>0</v>
      </c>
      <c r="Y266" s="100" t="str">
        <f>IF(AND(D266="All_IPs",OR(N266=0,O266=0,R266+S266+T266=0,U266=0,V266=0,X266=0)),"Halt",IF(AND(D266="GRP_ALL_CNSP_SUBNETS",OR(N266=0,O266=0,R266+S266+T266=0,U266=0,V266=0,X266=0)),"Halt",IF(SUM(M266:X266)=0,"-",IF(AND(D266&lt;&gt;"All_IPs",D266&lt;&gt;"GRP_ALL_CNSP_SUBNETS",OR(N266=0,O266=0,P266=0,Q266=0,R266+S266+T266=0,U266=0,V266=0,X266=0,'Processed IP Rules'!ET235="BAD")),"Halt","Proceed"))))</f>
        <v>-</v>
      </c>
      <c r="Z266" s="145"/>
    </row>
    <row r="267" spans="1:26">
      <c r="A267" s="138">
        <v>226</v>
      </c>
      <c r="B267" s="70" t="str">
        <f>IF('IP Rules'!D236="","",'IP Rules'!D236)</f>
        <v/>
      </c>
      <c r="C267" s="73" t="str">
        <f>IF('IP Rules'!F236="","",'IP Rules'!F236)</f>
        <v/>
      </c>
      <c r="D267" s="77" t="str">
        <f>'Processed IP Rules'!AO236</f>
        <v/>
      </c>
      <c r="E267" s="78" t="str">
        <f>'Processed IP Rules'!AQ236</f>
        <v/>
      </c>
      <c r="F267" s="77" t="str">
        <f>'Processed IP Rules'!EA236</f>
        <v/>
      </c>
      <c r="G267" s="78" t="str">
        <f>'Processed IP Rules'!EC236</f>
        <v/>
      </c>
      <c r="H267" s="27" t="str">
        <f>'Processed IP Rules'!EE236</f>
        <v/>
      </c>
      <c r="I267" s="77" t="str">
        <f>'Processed IP Rules'!EI236</f>
        <v/>
      </c>
      <c r="J267" s="27" t="str">
        <f>'Processed IP Rules'!EK236</f>
        <v/>
      </c>
      <c r="K267" s="96" t="str">
        <f>'Processed IP Rules'!EM236</f>
        <v/>
      </c>
      <c r="L267" s="78" t="str">
        <f>'Processed IP Rules'!EU236</f>
        <v/>
      </c>
      <c r="M267" s="89">
        <f t="shared" si="38"/>
        <v>0</v>
      </c>
      <c r="N267" s="10">
        <f t="shared" si="39"/>
        <v>0</v>
      </c>
      <c r="O267" s="10">
        <f t="shared" si="40"/>
        <v>0</v>
      </c>
      <c r="P267" s="10">
        <f t="shared" si="41"/>
        <v>0</v>
      </c>
      <c r="Q267" s="10">
        <f t="shared" si="42"/>
        <v>0</v>
      </c>
      <c r="R267" s="10">
        <f t="shared" si="43"/>
        <v>0</v>
      </c>
      <c r="S267" s="10">
        <f t="shared" si="44"/>
        <v>0</v>
      </c>
      <c r="T267" s="10">
        <f t="shared" si="45"/>
        <v>0</v>
      </c>
      <c r="U267" s="10">
        <f t="shared" si="46"/>
        <v>0</v>
      </c>
      <c r="V267" s="10">
        <f t="shared" si="47"/>
        <v>0</v>
      </c>
      <c r="W267" s="10">
        <f t="shared" si="48"/>
        <v>0</v>
      </c>
      <c r="X267" s="66">
        <f t="shared" si="49"/>
        <v>0</v>
      </c>
      <c r="Y267" s="100" t="str">
        <f>IF(AND(D267="All_IPs",OR(N267=0,O267=0,R267+S267+T267=0,U267=0,V267=0,X267=0)),"Halt",IF(AND(D267="GRP_ALL_CNSP_SUBNETS",OR(N267=0,O267=0,R267+S267+T267=0,U267=0,V267=0,X267=0)),"Halt",IF(SUM(M267:X267)=0,"-",IF(AND(D267&lt;&gt;"All_IPs",D267&lt;&gt;"GRP_ALL_CNSP_SUBNETS",OR(N267=0,O267=0,P267=0,Q267=0,R267+S267+T267=0,U267=0,V267=0,X267=0,'Processed IP Rules'!ET236="BAD")),"Halt","Proceed"))))</f>
        <v>-</v>
      </c>
      <c r="Z267" s="145"/>
    </row>
    <row r="268" spans="1:26">
      <c r="A268" s="138">
        <v>227</v>
      </c>
      <c r="B268" s="70" t="str">
        <f>IF('IP Rules'!D237="","",'IP Rules'!D237)</f>
        <v/>
      </c>
      <c r="C268" s="73" t="str">
        <f>IF('IP Rules'!F237="","",'IP Rules'!F237)</f>
        <v/>
      </c>
      <c r="D268" s="77" t="str">
        <f>'Processed IP Rules'!AO237</f>
        <v/>
      </c>
      <c r="E268" s="78" t="str">
        <f>'Processed IP Rules'!AQ237</f>
        <v/>
      </c>
      <c r="F268" s="77" t="str">
        <f>'Processed IP Rules'!EA237</f>
        <v/>
      </c>
      <c r="G268" s="78" t="str">
        <f>'Processed IP Rules'!EC237</f>
        <v/>
      </c>
      <c r="H268" s="27" t="str">
        <f>'Processed IP Rules'!EE237</f>
        <v/>
      </c>
      <c r="I268" s="77" t="str">
        <f>'Processed IP Rules'!EI237</f>
        <v/>
      </c>
      <c r="J268" s="27" t="str">
        <f>'Processed IP Rules'!EK237</f>
        <v/>
      </c>
      <c r="K268" s="96" t="str">
        <f>'Processed IP Rules'!EM237</f>
        <v/>
      </c>
      <c r="L268" s="78" t="str">
        <f>'Processed IP Rules'!EU237</f>
        <v/>
      </c>
      <c r="M268" s="89">
        <f t="shared" si="38"/>
        <v>0</v>
      </c>
      <c r="N268" s="10">
        <f t="shared" si="39"/>
        <v>0</v>
      </c>
      <c r="O268" s="10">
        <f t="shared" si="40"/>
        <v>0</v>
      </c>
      <c r="P268" s="10">
        <f t="shared" si="41"/>
        <v>0</v>
      </c>
      <c r="Q268" s="10">
        <f t="shared" si="42"/>
        <v>0</v>
      </c>
      <c r="R268" s="10">
        <f t="shared" si="43"/>
        <v>0</v>
      </c>
      <c r="S268" s="10">
        <f t="shared" si="44"/>
        <v>0</v>
      </c>
      <c r="T268" s="10">
        <f t="shared" si="45"/>
        <v>0</v>
      </c>
      <c r="U268" s="10">
        <f t="shared" si="46"/>
        <v>0</v>
      </c>
      <c r="V268" s="10">
        <f t="shared" si="47"/>
        <v>0</v>
      </c>
      <c r="W268" s="10">
        <f t="shared" si="48"/>
        <v>0</v>
      </c>
      <c r="X268" s="66">
        <f t="shared" si="49"/>
        <v>0</v>
      </c>
      <c r="Y268" s="100" t="str">
        <f>IF(AND(D268="All_IPs",OR(N268=0,O268=0,R268+S268+T268=0,U268=0,V268=0,X268=0)),"Halt",IF(AND(D268="GRP_ALL_CNSP_SUBNETS",OR(N268=0,O268=0,R268+S268+T268=0,U268=0,V268=0,X268=0)),"Halt",IF(SUM(M268:X268)=0,"-",IF(AND(D268&lt;&gt;"All_IPs",D268&lt;&gt;"GRP_ALL_CNSP_SUBNETS",OR(N268=0,O268=0,P268=0,Q268=0,R268+S268+T268=0,U268=0,V268=0,X268=0,'Processed IP Rules'!ET237="BAD")),"Halt","Proceed"))))</f>
        <v>-</v>
      </c>
      <c r="Z268" s="145"/>
    </row>
    <row r="269" spans="1:26">
      <c r="A269" s="138">
        <v>228</v>
      </c>
      <c r="B269" s="70" t="str">
        <f>IF('IP Rules'!D238="","",'IP Rules'!D238)</f>
        <v/>
      </c>
      <c r="C269" s="73" t="str">
        <f>IF('IP Rules'!F238="","",'IP Rules'!F238)</f>
        <v/>
      </c>
      <c r="D269" s="77" t="str">
        <f>'Processed IP Rules'!AO238</f>
        <v/>
      </c>
      <c r="E269" s="78" t="str">
        <f>'Processed IP Rules'!AQ238</f>
        <v/>
      </c>
      <c r="F269" s="77" t="str">
        <f>'Processed IP Rules'!EA238</f>
        <v/>
      </c>
      <c r="G269" s="78" t="str">
        <f>'Processed IP Rules'!EC238</f>
        <v/>
      </c>
      <c r="H269" s="27" t="str">
        <f>'Processed IP Rules'!EE238</f>
        <v/>
      </c>
      <c r="I269" s="77" t="str">
        <f>'Processed IP Rules'!EI238</f>
        <v/>
      </c>
      <c r="J269" s="27" t="str">
        <f>'Processed IP Rules'!EK238</f>
        <v/>
      </c>
      <c r="K269" s="96" t="str">
        <f>'Processed IP Rules'!EM238</f>
        <v/>
      </c>
      <c r="L269" s="78" t="str">
        <f>'Processed IP Rules'!EU238</f>
        <v/>
      </c>
      <c r="M269" s="89">
        <f t="shared" si="38"/>
        <v>0</v>
      </c>
      <c r="N269" s="10">
        <f t="shared" si="39"/>
        <v>0</v>
      </c>
      <c r="O269" s="10">
        <f t="shared" si="40"/>
        <v>0</v>
      </c>
      <c r="P269" s="10">
        <f t="shared" si="41"/>
        <v>0</v>
      </c>
      <c r="Q269" s="10">
        <f t="shared" si="42"/>
        <v>0</v>
      </c>
      <c r="R269" s="10">
        <f t="shared" si="43"/>
        <v>0</v>
      </c>
      <c r="S269" s="10">
        <f t="shared" si="44"/>
        <v>0</v>
      </c>
      <c r="T269" s="10">
        <f t="shared" si="45"/>
        <v>0</v>
      </c>
      <c r="U269" s="10">
        <f t="shared" si="46"/>
        <v>0</v>
      </c>
      <c r="V269" s="10">
        <f t="shared" si="47"/>
        <v>0</v>
      </c>
      <c r="W269" s="10">
        <f t="shared" si="48"/>
        <v>0</v>
      </c>
      <c r="X269" s="66">
        <f t="shared" si="49"/>
        <v>0</v>
      </c>
      <c r="Y269" s="100" t="str">
        <f>IF(AND(D269="All_IPs",OR(N269=0,O269=0,R269+S269+T269=0,U269=0,V269=0,X269=0)),"Halt",IF(AND(D269="GRP_ALL_CNSP_SUBNETS",OR(N269=0,O269=0,R269+S269+T269=0,U269=0,V269=0,X269=0)),"Halt",IF(SUM(M269:X269)=0,"-",IF(AND(D269&lt;&gt;"All_IPs",D269&lt;&gt;"GRP_ALL_CNSP_SUBNETS",OR(N269=0,O269=0,P269=0,Q269=0,R269+S269+T269=0,U269=0,V269=0,X269=0,'Processed IP Rules'!ET238="BAD")),"Halt","Proceed"))))</f>
        <v>-</v>
      </c>
      <c r="Z269" s="145"/>
    </row>
    <row r="270" spans="1:26">
      <c r="A270" s="138">
        <v>229</v>
      </c>
      <c r="B270" s="70" t="str">
        <f>IF('IP Rules'!D239="","",'IP Rules'!D239)</f>
        <v/>
      </c>
      <c r="C270" s="73" t="str">
        <f>IF('IP Rules'!F239="","",'IP Rules'!F239)</f>
        <v/>
      </c>
      <c r="D270" s="77" t="str">
        <f>'Processed IP Rules'!AO239</f>
        <v/>
      </c>
      <c r="E270" s="78" t="str">
        <f>'Processed IP Rules'!AQ239</f>
        <v/>
      </c>
      <c r="F270" s="77" t="str">
        <f>'Processed IP Rules'!EA239</f>
        <v/>
      </c>
      <c r="G270" s="78" t="str">
        <f>'Processed IP Rules'!EC239</f>
        <v/>
      </c>
      <c r="H270" s="27" t="str">
        <f>'Processed IP Rules'!EE239</f>
        <v/>
      </c>
      <c r="I270" s="77" t="str">
        <f>'Processed IP Rules'!EI239</f>
        <v/>
      </c>
      <c r="J270" s="27" t="str">
        <f>'Processed IP Rules'!EK239</f>
        <v/>
      </c>
      <c r="K270" s="96" t="str">
        <f>'Processed IP Rules'!EM239</f>
        <v/>
      </c>
      <c r="L270" s="78" t="str">
        <f>'Processed IP Rules'!EU239</f>
        <v/>
      </c>
      <c r="M270" s="89">
        <f t="shared" si="38"/>
        <v>0</v>
      </c>
      <c r="N270" s="10">
        <f t="shared" si="39"/>
        <v>0</v>
      </c>
      <c r="O270" s="10">
        <f t="shared" si="40"/>
        <v>0</v>
      </c>
      <c r="P270" s="10">
        <f t="shared" si="41"/>
        <v>0</v>
      </c>
      <c r="Q270" s="10">
        <f t="shared" si="42"/>
        <v>0</v>
      </c>
      <c r="R270" s="10">
        <f t="shared" si="43"/>
        <v>0</v>
      </c>
      <c r="S270" s="10">
        <f t="shared" si="44"/>
        <v>0</v>
      </c>
      <c r="T270" s="10">
        <f t="shared" si="45"/>
        <v>0</v>
      </c>
      <c r="U270" s="10">
        <f t="shared" si="46"/>
        <v>0</v>
      </c>
      <c r="V270" s="10">
        <f t="shared" si="47"/>
        <v>0</v>
      </c>
      <c r="W270" s="10">
        <f t="shared" si="48"/>
        <v>0</v>
      </c>
      <c r="X270" s="66">
        <f t="shared" si="49"/>
        <v>0</v>
      </c>
      <c r="Y270" s="100" t="str">
        <f>IF(AND(D270="All_IPs",OR(N270=0,O270=0,R270+S270+T270=0,U270=0,V270=0,X270=0)),"Halt",IF(AND(D270="GRP_ALL_CNSP_SUBNETS",OR(N270=0,O270=0,R270+S270+T270=0,U270=0,V270=0,X270=0)),"Halt",IF(SUM(M270:X270)=0,"-",IF(AND(D270&lt;&gt;"All_IPs",D270&lt;&gt;"GRP_ALL_CNSP_SUBNETS",OR(N270=0,O270=0,P270=0,Q270=0,R270+S270+T270=0,U270=0,V270=0,X270=0,'Processed IP Rules'!ET239="BAD")),"Halt","Proceed"))))</f>
        <v>-</v>
      </c>
      <c r="Z270" s="145"/>
    </row>
    <row r="271" spans="1:26">
      <c r="A271" s="138">
        <v>230</v>
      </c>
      <c r="B271" s="70" t="str">
        <f>IF('IP Rules'!D240="","",'IP Rules'!D240)</f>
        <v/>
      </c>
      <c r="C271" s="73" t="str">
        <f>IF('IP Rules'!F240="","",'IP Rules'!F240)</f>
        <v/>
      </c>
      <c r="D271" s="77" t="str">
        <f>'Processed IP Rules'!AO240</f>
        <v/>
      </c>
      <c r="E271" s="78" t="str">
        <f>'Processed IP Rules'!AQ240</f>
        <v/>
      </c>
      <c r="F271" s="77" t="str">
        <f>'Processed IP Rules'!EA240</f>
        <v/>
      </c>
      <c r="G271" s="78" t="str">
        <f>'Processed IP Rules'!EC240</f>
        <v/>
      </c>
      <c r="H271" s="27" t="str">
        <f>'Processed IP Rules'!EE240</f>
        <v/>
      </c>
      <c r="I271" s="77" t="str">
        <f>'Processed IP Rules'!EI240</f>
        <v/>
      </c>
      <c r="J271" s="27" t="str">
        <f>'Processed IP Rules'!EK240</f>
        <v/>
      </c>
      <c r="K271" s="96" t="str">
        <f>'Processed IP Rules'!EM240</f>
        <v/>
      </c>
      <c r="L271" s="78" t="str">
        <f>'Processed IP Rules'!EU240</f>
        <v/>
      </c>
      <c r="M271" s="89">
        <f t="shared" si="38"/>
        <v>0</v>
      </c>
      <c r="N271" s="10">
        <f t="shared" si="39"/>
        <v>0</v>
      </c>
      <c r="O271" s="10">
        <f t="shared" si="40"/>
        <v>0</v>
      </c>
      <c r="P271" s="10">
        <f t="shared" si="41"/>
        <v>0</v>
      </c>
      <c r="Q271" s="10">
        <f t="shared" si="42"/>
        <v>0</v>
      </c>
      <c r="R271" s="10">
        <f t="shared" si="43"/>
        <v>0</v>
      </c>
      <c r="S271" s="10">
        <f t="shared" si="44"/>
        <v>0</v>
      </c>
      <c r="T271" s="10">
        <f t="shared" si="45"/>
        <v>0</v>
      </c>
      <c r="U271" s="10">
        <f t="shared" si="46"/>
        <v>0</v>
      </c>
      <c r="V271" s="10">
        <f t="shared" si="47"/>
        <v>0</v>
      </c>
      <c r="W271" s="10">
        <f t="shared" si="48"/>
        <v>0</v>
      </c>
      <c r="X271" s="66">
        <f t="shared" si="49"/>
        <v>0</v>
      </c>
      <c r="Y271" s="100" t="str">
        <f>IF(AND(D271="All_IPs",OR(N271=0,O271=0,R271+S271+T271=0,U271=0,V271=0,X271=0)),"Halt",IF(AND(D271="GRP_ALL_CNSP_SUBNETS",OR(N271=0,O271=0,R271+S271+T271=0,U271=0,V271=0,X271=0)),"Halt",IF(SUM(M271:X271)=0,"-",IF(AND(D271&lt;&gt;"All_IPs",D271&lt;&gt;"GRP_ALL_CNSP_SUBNETS",OR(N271=0,O271=0,P271=0,Q271=0,R271+S271+T271=0,U271=0,V271=0,X271=0,'Processed IP Rules'!ET240="BAD")),"Halt","Proceed"))))</f>
        <v>-</v>
      </c>
      <c r="Z271" s="145"/>
    </row>
    <row r="272" spans="1:26">
      <c r="A272" s="138">
        <v>231</v>
      </c>
      <c r="B272" s="70" t="str">
        <f>IF('IP Rules'!D241="","",'IP Rules'!D241)</f>
        <v/>
      </c>
      <c r="C272" s="73" t="str">
        <f>IF('IP Rules'!F241="","",'IP Rules'!F241)</f>
        <v/>
      </c>
      <c r="D272" s="77" t="str">
        <f>'Processed IP Rules'!AO241</f>
        <v/>
      </c>
      <c r="E272" s="78" t="str">
        <f>'Processed IP Rules'!AQ241</f>
        <v/>
      </c>
      <c r="F272" s="77" t="str">
        <f>'Processed IP Rules'!EA241</f>
        <v/>
      </c>
      <c r="G272" s="78" t="str">
        <f>'Processed IP Rules'!EC241</f>
        <v/>
      </c>
      <c r="H272" s="27" t="str">
        <f>'Processed IP Rules'!EE241</f>
        <v/>
      </c>
      <c r="I272" s="77" t="str">
        <f>'Processed IP Rules'!EI241</f>
        <v/>
      </c>
      <c r="J272" s="27" t="str">
        <f>'Processed IP Rules'!EK241</f>
        <v/>
      </c>
      <c r="K272" s="96" t="str">
        <f>'Processed IP Rules'!EM241</f>
        <v/>
      </c>
      <c r="L272" s="78" t="str">
        <f>'Processed IP Rules'!EU241</f>
        <v/>
      </c>
      <c r="M272" s="89">
        <f t="shared" si="38"/>
        <v>0</v>
      </c>
      <c r="N272" s="10">
        <f t="shared" si="39"/>
        <v>0</v>
      </c>
      <c r="O272" s="10">
        <f t="shared" si="40"/>
        <v>0</v>
      </c>
      <c r="P272" s="10">
        <f t="shared" si="41"/>
        <v>0</v>
      </c>
      <c r="Q272" s="10">
        <f t="shared" si="42"/>
        <v>0</v>
      </c>
      <c r="R272" s="10">
        <f t="shared" si="43"/>
        <v>0</v>
      </c>
      <c r="S272" s="10">
        <f t="shared" si="44"/>
        <v>0</v>
      </c>
      <c r="T272" s="10">
        <f t="shared" si="45"/>
        <v>0</v>
      </c>
      <c r="U272" s="10">
        <f t="shared" si="46"/>
        <v>0</v>
      </c>
      <c r="V272" s="10">
        <f t="shared" si="47"/>
        <v>0</v>
      </c>
      <c r="W272" s="10">
        <f t="shared" si="48"/>
        <v>0</v>
      </c>
      <c r="X272" s="66">
        <f t="shared" si="49"/>
        <v>0</v>
      </c>
      <c r="Y272" s="100" t="str">
        <f>IF(AND(D272="All_IPs",OR(N272=0,O272=0,R272+S272+T272=0,U272=0,V272=0,X272=0)),"Halt",IF(AND(D272="GRP_ALL_CNSP_SUBNETS",OR(N272=0,O272=0,R272+S272+T272=0,U272=0,V272=0,X272=0)),"Halt",IF(SUM(M272:X272)=0,"-",IF(AND(D272&lt;&gt;"All_IPs",D272&lt;&gt;"GRP_ALL_CNSP_SUBNETS",OR(N272=0,O272=0,P272=0,Q272=0,R272+S272+T272=0,U272=0,V272=0,X272=0,'Processed IP Rules'!ET241="BAD")),"Halt","Proceed"))))</f>
        <v>-</v>
      </c>
      <c r="Z272" s="145"/>
    </row>
    <row r="273" spans="1:26">
      <c r="A273" s="138">
        <v>232</v>
      </c>
      <c r="B273" s="70" t="str">
        <f>IF('IP Rules'!D242="","",'IP Rules'!D242)</f>
        <v/>
      </c>
      <c r="C273" s="73" t="str">
        <f>IF('IP Rules'!F242="","",'IP Rules'!F242)</f>
        <v/>
      </c>
      <c r="D273" s="77" t="str">
        <f>'Processed IP Rules'!AO242</f>
        <v/>
      </c>
      <c r="E273" s="78" t="str">
        <f>'Processed IP Rules'!AQ242</f>
        <v/>
      </c>
      <c r="F273" s="77" t="str">
        <f>'Processed IP Rules'!EA242</f>
        <v/>
      </c>
      <c r="G273" s="78" t="str">
        <f>'Processed IP Rules'!EC242</f>
        <v/>
      </c>
      <c r="H273" s="27" t="str">
        <f>'Processed IP Rules'!EE242</f>
        <v/>
      </c>
      <c r="I273" s="77" t="str">
        <f>'Processed IP Rules'!EI242</f>
        <v/>
      </c>
      <c r="J273" s="27" t="str">
        <f>'Processed IP Rules'!EK242</f>
        <v/>
      </c>
      <c r="K273" s="96" t="str">
        <f>'Processed IP Rules'!EM242</f>
        <v/>
      </c>
      <c r="L273" s="78" t="str">
        <f>'Processed IP Rules'!EU242</f>
        <v/>
      </c>
      <c r="M273" s="89">
        <f t="shared" si="38"/>
        <v>0</v>
      </c>
      <c r="N273" s="10">
        <f t="shared" si="39"/>
        <v>0</v>
      </c>
      <c r="O273" s="10">
        <f t="shared" si="40"/>
        <v>0</v>
      </c>
      <c r="P273" s="10">
        <f t="shared" si="41"/>
        <v>0</v>
      </c>
      <c r="Q273" s="10">
        <f t="shared" si="42"/>
        <v>0</v>
      </c>
      <c r="R273" s="10">
        <f t="shared" si="43"/>
        <v>0</v>
      </c>
      <c r="S273" s="10">
        <f t="shared" si="44"/>
        <v>0</v>
      </c>
      <c r="T273" s="10">
        <f t="shared" si="45"/>
        <v>0</v>
      </c>
      <c r="U273" s="10">
        <f t="shared" si="46"/>
        <v>0</v>
      </c>
      <c r="V273" s="10">
        <f t="shared" si="47"/>
        <v>0</v>
      </c>
      <c r="W273" s="10">
        <f t="shared" si="48"/>
        <v>0</v>
      </c>
      <c r="X273" s="66">
        <f t="shared" si="49"/>
        <v>0</v>
      </c>
      <c r="Y273" s="100" t="str">
        <f>IF(AND(D273="All_IPs",OR(N273=0,O273=0,R273+S273+T273=0,U273=0,V273=0,X273=0)),"Halt",IF(AND(D273="GRP_ALL_CNSP_SUBNETS",OR(N273=0,O273=0,R273+S273+T273=0,U273=0,V273=0,X273=0)),"Halt",IF(SUM(M273:X273)=0,"-",IF(AND(D273&lt;&gt;"All_IPs",D273&lt;&gt;"GRP_ALL_CNSP_SUBNETS",OR(N273=0,O273=0,P273=0,Q273=0,R273+S273+T273=0,U273=0,V273=0,X273=0,'Processed IP Rules'!ET242="BAD")),"Halt","Proceed"))))</f>
        <v>-</v>
      </c>
      <c r="Z273" s="145"/>
    </row>
    <row r="274" spans="1:26">
      <c r="A274" s="138">
        <v>233</v>
      </c>
      <c r="B274" s="70" t="str">
        <f>IF('IP Rules'!D243="","",'IP Rules'!D243)</f>
        <v/>
      </c>
      <c r="C274" s="73" t="str">
        <f>IF('IP Rules'!F243="","",'IP Rules'!F243)</f>
        <v/>
      </c>
      <c r="D274" s="77" t="str">
        <f>'Processed IP Rules'!AO243</f>
        <v/>
      </c>
      <c r="E274" s="78" t="str">
        <f>'Processed IP Rules'!AQ243</f>
        <v/>
      </c>
      <c r="F274" s="77" t="str">
        <f>'Processed IP Rules'!EA243</f>
        <v/>
      </c>
      <c r="G274" s="78" t="str">
        <f>'Processed IP Rules'!EC243</f>
        <v/>
      </c>
      <c r="H274" s="27" t="str">
        <f>'Processed IP Rules'!EE243</f>
        <v/>
      </c>
      <c r="I274" s="77" t="str">
        <f>'Processed IP Rules'!EI243</f>
        <v/>
      </c>
      <c r="J274" s="27" t="str">
        <f>'Processed IP Rules'!EK243</f>
        <v/>
      </c>
      <c r="K274" s="96" t="str">
        <f>'Processed IP Rules'!EM243</f>
        <v/>
      </c>
      <c r="L274" s="78" t="str">
        <f>'Processed IP Rules'!EU243</f>
        <v/>
      </c>
      <c r="M274" s="89">
        <f t="shared" si="38"/>
        <v>0</v>
      </c>
      <c r="N274" s="10">
        <f t="shared" si="39"/>
        <v>0</v>
      </c>
      <c r="O274" s="10">
        <f t="shared" si="40"/>
        <v>0</v>
      </c>
      <c r="P274" s="10">
        <f t="shared" si="41"/>
        <v>0</v>
      </c>
      <c r="Q274" s="10">
        <f t="shared" si="42"/>
        <v>0</v>
      </c>
      <c r="R274" s="10">
        <f t="shared" si="43"/>
        <v>0</v>
      </c>
      <c r="S274" s="10">
        <f t="shared" si="44"/>
        <v>0</v>
      </c>
      <c r="T274" s="10">
        <f t="shared" si="45"/>
        <v>0</v>
      </c>
      <c r="U274" s="10">
        <f t="shared" si="46"/>
        <v>0</v>
      </c>
      <c r="V274" s="10">
        <f t="shared" si="47"/>
        <v>0</v>
      </c>
      <c r="W274" s="10">
        <f t="shared" si="48"/>
        <v>0</v>
      </c>
      <c r="X274" s="66">
        <f t="shared" si="49"/>
        <v>0</v>
      </c>
      <c r="Y274" s="100" t="str">
        <f>IF(AND(D274="All_IPs",OR(N274=0,O274=0,R274+S274+T274=0,U274=0,V274=0,X274=0)),"Halt",IF(AND(D274="GRP_ALL_CNSP_SUBNETS",OR(N274=0,O274=0,R274+S274+T274=0,U274=0,V274=0,X274=0)),"Halt",IF(SUM(M274:X274)=0,"-",IF(AND(D274&lt;&gt;"All_IPs",D274&lt;&gt;"GRP_ALL_CNSP_SUBNETS",OR(N274=0,O274=0,P274=0,Q274=0,R274+S274+T274=0,U274=0,V274=0,X274=0,'Processed IP Rules'!ET243="BAD")),"Halt","Proceed"))))</f>
        <v>-</v>
      </c>
      <c r="Z274" s="145"/>
    </row>
    <row r="275" spans="1:26">
      <c r="A275" s="138">
        <v>234</v>
      </c>
      <c r="B275" s="70" t="str">
        <f>IF('IP Rules'!D244="","",'IP Rules'!D244)</f>
        <v/>
      </c>
      <c r="C275" s="73" t="str">
        <f>IF('IP Rules'!F244="","",'IP Rules'!F244)</f>
        <v/>
      </c>
      <c r="D275" s="77" t="str">
        <f>'Processed IP Rules'!AO244</f>
        <v/>
      </c>
      <c r="E275" s="78" t="str">
        <f>'Processed IP Rules'!AQ244</f>
        <v/>
      </c>
      <c r="F275" s="77" t="str">
        <f>'Processed IP Rules'!EA244</f>
        <v/>
      </c>
      <c r="G275" s="78" t="str">
        <f>'Processed IP Rules'!EC244</f>
        <v/>
      </c>
      <c r="H275" s="27" t="str">
        <f>'Processed IP Rules'!EE244</f>
        <v/>
      </c>
      <c r="I275" s="77" t="str">
        <f>'Processed IP Rules'!EI244</f>
        <v/>
      </c>
      <c r="J275" s="27" t="str">
        <f>'Processed IP Rules'!EK244</f>
        <v/>
      </c>
      <c r="K275" s="96" t="str">
        <f>'Processed IP Rules'!EM244</f>
        <v/>
      </c>
      <c r="L275" s="78" t="str">
        <f>'Processed IP Rules'!EU244</f>
        <v/>
      </c>
      <c r="M275" s="89">
        <f t="shared" si="38"/>
        <v>0</v>
      </c>
      <c r="N275" s="10">
        <f t="shared" si="39"/>
        <v>0</v>
      </c>
      <c r="O275" s="10">
        <f t="shared" si="40"/>
        <v>0</v>
      </c>
      <c r="P275" s="10">
        <f t="shared" si="41"/>
        <v>0</v>
      </c>
      <c r="Q275" s="10">
        <f t="shared" si="42"/>
        <v>0</v>
      </c>
      <c r="R275" s="10">
        <f t="shared" si="43"/>
        <v>0</v>
      </c>
      <c r="S275" s="10">
        <f t="shared" si="44"/>
        <v>0</v>
      </c>
      <c r="T275" s="10">
        <f t="shared" si="45"/>
        <v>0</v>
      </c>
      <c r="U275" s="10">
        <f t="shared" si="46"/>
        <v>0</v>
      </c>
      <c r="V275" s="10">
        <f t="shared" si="47"/>
        <v>0</v>
      </c>
      <c r="W275" s="10">
        <f t="shared" si="48"/>
        <v>0</v>
      </c>
      <c r="X275" s="66">
        <f t="shared" si="49"/>
        <v>0</v>
      </c>
      <c r="Y275" s="100" t="str">
        <f>IF(AND(D275="All_IPs",OR(N275=0,O275=0,R275+S275+T275=0,U275=0,V275=0,X275=0)),"Halt",IF(AND(D275="GRP_ALL_CNSP_SUBNETS",OR(N275=0,O275=0,R275+S275+T275=0,U275=0,V275=0,X275=0)),"Halt",IF(SUM(M275:X275)=0,"-",IF(AND(D275&lt;&gt;"All_IPs",D275&lt;&gt;"GRP_ALL_CNSP_SUBNETS",OR(N275=0,O275=0,P275=0,Q275=0,R275+S275+T275=0,U275=0,V275=0,X275=0,'Processed IP Rules'!ET244="BAD")),"Halt","Proceed"))))</f>
        <v>-</v>
      </c>
      <c r="Z275" s="145"/>
    </row>
    <row r="276" spans="1:26">
      <c r="A276" s="138">
        <v>235</v>
      </c>
      <c r="B276" s="70" t="str">
        <f>IF('IP Rules'!D245="","",'IP Rules'!D245)</f>
        <v/>
      </c>
      <c r="C276" s="73" t="str">
        <f>IF('IP Rules'!F245="","",'IP Rules'!F245)</f>
        <v/>
      </c>
      <c r="D276" s="77" t="str">
        <f>'Processed IP Rules'!AO245</f>
        <v/>
      </c>
      <c r="E276" s="78" t="str">
        <f>'Processed IP Rules'!AQ245</f>
        <v/>
      </c>
      <c r="F276" s="77" t="str">
        <f>'Processed IP Rules'!EA245</f>
        <v/>
      </c>
      <c r="G276" s="78" t="str">
        <f>'Processed IP Rules'!EC245</f>
        <v/>
      </c>
      <c r="H276" s="27" t="str">
        <f>'Processed IP Rules'!EE245</f>
        <v/>
      </c>
      <c r="I276" s="77" t="str">
        <f>'Processed IP Rules'!EI245</f>
        <v/>
      </c>
      <c r="J276" s="27" t="str">
        <f>'Processed IP Rules'!EK245</f>
        <v/>
      </c>
      <c r="K276" s="96" t="str">
        <f>'Processed IP Rules'!EM245</f>
        <v/>
      </c>
      <c r="L276" s="78" t="str">
        <f>'Processed IP Rules'!EU245</f>
        <v/>
      </c>
      <c r="M276" s="89">
        <f t="shared" si="38"/>
        <v>0</v>
      </c>
      <c r="N276" s="10">
        <f t="shared" si="39"/>
        <v>0</v>
      </c>
      <c r="O276" s="10">
        <f t="shared" si="40"/>
        <v>0</v>
      </c>
      <c r="P276" s="10">
        <f t="shared" si="41"/>
        <v>0</v>
      </c>
      <c r="Q276" s="10">
        <f t="shared" si="42"/>
        <v>0</v>
      </c>
      <c r="R276" s="10">
        <f t="shared" si="43"/>
        <v>0</v>
      </c>
      <c r="S276" s="10">
        <f t="shared" si="44"/>
        <v>0</v>
      </c>
      <c r="T276" s="10">
        <f t="shared" si="45"/>
        <v>0</v>
      </c>
      <c r="U276" s="10">
        <f t="shared" si="46"/>
        <v>0</v>
      </c>
      <c r="V276" s="10">
        <f t="shared" si="47"/>
        <v>0</v>
      </c>
      <c r="W276" s="10">
        <f t="shared" si="48"/>
        <v>0</v>
      </c>
      <c r="X276" s="66">
        <f t="shared" si="49"/>
        <v>0</v>
      </c>
      <c r="Y276" s="100" t="str">
        <f>IF(AND(D276="All_IPs",OR(N276=0,O276=0,R276+S276+T276=0,U276=0,V276=0,X276=0)),"Halt",IF(AND(D276="GRP_ALL_CNSP_SUBNETS",OR(N276=0,O276=0,R276+S276+T276=0,U276=0,V276=0,X276=0)),"Halt",IF(SUM(M276:X276)=0,"-",IF(AND(D276&lt;&gt;"All_IPs",D276&lt;&gt;"GRP_ALL_CNSP_SUBNETS",OR(N276=0,O276=0,P276=0,Q276=0,R276+S276+T276=0,U276=0,V276=0,X276=0,'Processed IP Rules'!ET245="BAD")),"Halt","Proceed"))))</f>
        <v>-</v>
      </c>
      <c r="Z276" s="145"/>
    </row>
    <row r="277" spans="1:26">
      <c r="A277" s="138">
        <v>236</v>
      </c>
      <c r="B277" s="70" t="str">
        <f>IF('IP Rules'!D246="","",'IP Rules'!D246)</f>
        <v/>
      </c>
      <c r="C277" s="73" t="str">
        <f>IF('IP Rules'!F246="","",'IP Rules'!F246)</f>
        <v/>
      </c>
      <c r="D277" s="77" t="str">
        <f>'Processed IP Rules'!AO246</f>
        <v/>
      </c>
      <c r="E277" s="78" t="str">
        <f>'Processed IP Rules'!AQ246</f>
        <v/>
      </c>
      <c r="F277" s="77" t="str">
        <f>'Processed IP Rules'!EA246</f>
        <v/>
      </c>
      <c r="G277" s="78" t="str">
        <f>'Processed IP Rules'!EC246</f>
        <v/>
      </c>
      <c r="H277" s="27" t="str">
        <f>'Processed IP Rules'!EE246</f>
        <v/>
      </c>
      <c r="I277" s="77" t="str">
        <f>'Processed IP Rules'!EI246</f>
        <v/>
      </c>
      <c r="J277" s="27" t="str">
        <f>'Processed IP Rules'!EK246</f>
        <v/>
      </c>
      <c r="K277" s="96" t="str">
        <f>'Processed IP Rules'!EM246</f>
        <v/>
      </c>
      <c r="L277" s="78" t="str">
        <f>'Processed IP Rules'!EU246</f>
        <v/>
      </c>
      <c r="M277" s="89">
        <f t="shared" si="38"/>
        <v>0</v>
      </c>
      <c r="N277" s="10">
        <f t="shared" si="39"/>
        <v>0</v>
      </c>
      <c r="O277" s="10">
        <f t="shared" si="40"/>
        <v>0</v>
      </c>
      <c r="P277" s="10">
        <f t="shared" si="41"/>
        <v>0</v>
      </c>
      <c r="Q277" s="10">
        <f t="shared" si="42"/>
        <v>0</v>
      </c>
      <c r="R277" s="10">
        <f t="shared" si="43"/>
        <v>0</v>
      </c>
      <c r="S277" s="10">
        <f t="shared" si="44"/>
        <v>0</v>
      </c>
      <c r="T277" s="10">
        <f t="shared" si="45"/>
        <v>0</v>
      </c>
      <c r="U277" s="10">
        <f t="shared" si="46"/>
        <v>0</v>
      </c>
      <c r="V277" s="10">
        <f t="shared" si="47"/>
        <v>0</v>
      </c>
      <c r="W277" s="10">
        <f t="shared" si="48"/>
        <v>0</v>
      </c>
      <c r="X277" s="66">
        <f t="shared" si="49"/>
        <v>0</v>
      </c>
      <c r="Y277" s="100" t="str">
        <f>IF(AND(D277="All_IPs",OR(N277=0,O277=0,R277+S277+T277=0,U277=0,V277=0,X277=0)),"Halt",IF(AND(D277="GRP_ALL_CNSP_SUBNETS",OR(N277=0,O277=0,R277+S277+T277=0,U277=0,V277=0,X277=0)),"Halt",IF(SUM(M277:X277)=0,"-",IF(AND(D277&lt;&gt;"All_IPs",D277&lt;&gt;"GRP_ALL_CNSP_SUBNETS",OR(N277=0,O277=0,P277=0,Q277=0,R277+S277+T277=0,U277=0,V277=0,X277=0,'Processed IP Rules'!ET246="BAD")),"Halt","Proceed"))))</f>
        <v>-</v>
      </c>
      <c r="Z277" s="145"/>
    </row>
    <row r="278" spans="1:26">
      <c r="A278" s="138">
        <v>237</v>
      </c>
      <c r="B278" s="70" t="str">
        <f>IF('IP Rules'!D247="","",'IP Rules'!D247)</f>
        <v/>
      </c>
      <c r="C278" s="73" t="str">
        <f>IF('IP Rules'!F247="","",'IP Rules'!F247)</f>
        <v/>
      </c>
      <c r="D278" s="77" t="str">
        <f>'Processed IP Rules'!AO247</f>
        <v/>
      </c>
      <c r="E278" s="78" t="str">
        <f>'Processed IP Rules'!AQ247</f>
        <v/>
      </c>
      <c r="F278" s="77" t="str">
        <f>'Processed IP Rules'!EA247</f>
        <v/>
      </c>
      <c r="G278" s="78" t="str">
        <f>'Processed IP Rules'!EC247</f>
        <v/>
      </c>
      <c r="H278" s="27" t="str">
        <f>'Processed IP Rules'!EE247</f>
        <v/>
      </c>
      <c r="I278" s="77" t="str">
        <f>'Processed IP Rules'!EI247</f>
        <v/>
      </c>
      <c r="J278" s="27" t="str">
        <f>'Processed IP Rules'!EK247</f>
        <v/>
      </c>
      <c r="K278" s="96" t="str">
        <f>'Processed IP Rules'!EM247</f>
        <v/>
      </c>
      <c r="L278" s="78" t="str">
        <f>'Processed IP Rules'!EU247</f>
        <v/>
      </c>
      <c r="M278" s="89">
        <f t="shared" si="38"/>
        <v>0</v>
      </c>
      <c r="N278" s="10">
        <f t="shared" si="39"/>
        <v>0</v>
      </c>
      <c r="O278" s="10">
        <f t="shared" si="40"/>
        <v>0</v>
      </c>
      <c r="P278" s="10">
        <f t="shared" si="41"/>
        <v>0</v>
      </c>
      <c r="Q278" s="10">
        <f t="shared" si="42"/>
        <v>0</v>
      </c>
      <c r="R278" s="10">
        <f t="shared" si="43"/>
        <v>0</v>
      </c>
      <c r="S278" s="10">
        <f t="shared" si="44"/>
        <v>0</v>
      </c>
      <c r="T278" s="10">
        <f t="shared" si="45"/>
        <v>0</v>
      </c>
      <c r="U278" s="10">
        <f t="shared" si="46"/>
        <v>0</v>
      </c>
      <c r="V278" s="10">
        <f t="shared" si="47"/>
        <v>0</v>
      </c>
      <c r="W278" s="10">
        <f t="shared" si="48"/>
        <v>0</v>
      </c>
      <c r="X278" s="66">
        <f t="shared" si="49"/>
        <v>0</v>
      </c>
      <c r="Y278" s="100" t="str">
        <f>IF(AND(D278="All_IPs",OR(N278=0,O278=0,R278+S278+T278=0,U278=0,V278=0,X278=0)),"Halt",IF(AND(D278="GRP_ALL_CNSP_SUBNETS",OR(N278=0,O278=0,R278+S278+T278=0,U278=0,V278=0,X278=0)),"Halt",IF(SUM(M278:X278)=0,"-",IF(AND(D278&lt;&gt;"All_IPs",D278&lt;&gt;"GRP_ALL_CNSP_SUBNETS",OR(N278=0,O278=0,P278=0,Q278=0,R278+S278+T278=0,U278=0,V278=0,X278=0,'Processed IP Rules'!ET247="BAD")),"Halt","Proceed"))))</f>
        <v>-</v>
      </c>
      <c r="Z278" s="145"/>
    </row>
    <row r="279" spans="1:26">
      <c r="A279" s="138">
        <v>238</v>
      </c>
      <c r="B279" s="70" t="str">
        <f>IF('IP Rules'!D248="","",'IP Rules'!D248)</f>
        <v/>
      </c>
      <c r="C279" s="73" t="str">
        <f>IF('IP Rules'!F248="","",'IP Rules'!F248)</f>
        <v/>
      </c>
      <c r="D279" s="77" t="str">
        <f>'Processed IP Rules'!AO248</f>
        <v/>
      </c>
      <c r="E279" s="78" t="str">
        <f>'Processed IP Rules'!AQ248</f>
        <v/>
      </c>
      <c r="F279" s="77" t="str">
        <f>'Processed IP Rules'!EA248</f>
        <v/>
      </c>
      <c r="G279" s="78" t="str">
        <f>'Processed IP Rules'!EC248</f>
        <v/>
      </c>
      <c r="H279" s="27" t="str">
        <f>'Processed IP Rules'!EE248</f>
        <v/>
      </c>
      <c r="I279" s="77" t="str">
        <f>'Processed IP Rules'!EI248</f>
        <v/>
      </c>
      <c r="J279" s="27" t="str">
        <f>'Processed IP Rules'!EK248</f>
        <v/>
      </c>
      <c r="K279" s="96" t="str">
        <f>'Processed IP Rules'!EM248</f>
        <v/>
      </c>
      <c r="L279" s="78" t="str">
        <f>'Processed IP Rules'!EU248</f>
        <v/>
      </c>
      <c r="M279" s="89">
        <f t="shared" si="38"/>
        <v>0</v>
      </c>
      <c r="N279" s="10">
        <f t="shared" si="39"/>
        <v>0</v>
      </c>
      <c r="O279" s="10">
        <f t="shared" si="40"/>
        <v>0</v>
      </c>
      <c r="P279" s="10">
        <f t="shared" si="41"/>
        <v>0</v>
      </c>
      <c r="Q279" s="10">
        <f t="shared" si="42"/>
        <v>0</v>
      </c>
      <c r="R279" s="10">
        <f t="shared" si="43"/>
        <v>0</v>
      </c>
      <c r="S279" s="10">
        <f t="shared" si="44"/>
        <v>0</v>
      </c>
      <c r="T279" s="10">
        <f t="shared" si="45"/>
        <v>0</v>
      </c>
      <c r="U279" s="10">
        <f t="shared" si="46"/>
        <v>0</v>
      </c>
      <c r="V279" s="10">
        <f t="shared" si="47"/>
        <v>0</v>
      </c>
      <c r="W279" s="10">
        <f t="shared" si="48"/>
        <v>0</v>
      </c>
      <c r="X279" s="66">
        <f t="shared" si="49"/>
        <v>0</v>
      </c>
      <c r="Y279" s="100" t="str">
        <f>IF(AND(D279="All_IPs",OR(N279=0,O279=0,R279+S279+T279=0,U279=0,V279=0,X279=0)),"Halt",IF(AND(D279="GRP_ALL_CNSP_SUBNETS",OR(N279=0,O279=0,R279+S279+T279=0,U279=0,V279=0,X279=0)),"Halt",IF(SUM(M279:X279)=0,"-",IF(AND(D279&lt;&gt;"All_IPs",D279&lt;&gt;"GRP_ALL_CNSP_SUBNETS",OR(N279=0,O279=0,P279=0,Q279=0,R279+S279+T279=0,U279=0,V279=0,X279=0,'Processed IP Rules'!ET248="BAD")),"Halt","Proceed"))))</f>
        <v>-</v>
      </c>
      <c r="Z279" s="145"/>
    </row>
    <row r="280" spans="1:26">
      <c r="A280" s="138">
        <v>239</v>
      </c>
      <c r="B280" s="70" t="str">
        <f>IF('IP Rules'!D249="","",'IP Rules'!D249)</f>
        <v/>
      </c>
      <c r="C280" s="73" t="str">
        <f>IF('IP Rules'!F249="","",'IP Rules'!F249)</f>
        <v/>
      </c>
      <c r="D280" s="77" t="str">
        <f>'Processed IP Rules'!AO249</f>
        <v/>
      </c>
      <c r="E280" s="78" t="str">
        <f>'Processed IP Rules'!AQ249</f>
        <v/>
      </c>
      <c r="F280" s="77" t="str">
        <f>'Processed IP Rules'!EA249</f>
        <v/>
      </c>
      <c r="G280" s="78" t="str">
        <f>'Processed IP Rules'!EC249</f>
        <v/>
      </c>
      <c r="H280" s="27" t="str">
        <f>'Processed IP Rules'!EE249</f>
        <v/>
      </c>
      <c r="I280" s="77" t="str">
        <f>'Processed IP Rules'!EI249</f>
        <v/>
      </c>
      <c r="J280" s="27" t="str">
        <f>'Processed IP Rules'!EK249</f>
        <v/>
      </c>
      <c r="K280" s="96" t="str">
        <f>'Processed IP Rules'!EM249</f>
        <v/>
      </c>
      <c r="L280" s="78" t="str">
        <f>'Processed IP Rules'!EU249</f>
        <v/>
      </c>
      <c r="M280" s="89">
        <f t="shared" si="38"/>
        <v>0</v>
      </c>
      <c r="N280" s="10">
        <f t="shared" si="39"/>
        <v>0</v>
      </c>
      <c r="O280" s="10">
        <f t="shared" si="40"/>
        <v>0</v>
      </c>
      <c r="P280" s="10">
        <f t="shared" si="41"/>
        <v>0</v>
      </c>
      <c r="Q280" s="10">
        <f t="shared" si="42"/>
        <v>0</v>
      </c>
      <c r="R280" s="10">
        <f t="shared" si="43"/>
        <v>0</v>
      </c>
      <c r="S280" s="10">
        <f t="shared" si="44"/>
        <v>0</v>
      </c>
      <c r="T280" s="10">
        <f t="shared" si="45"/>
        <v>0</v>
      </c>
      <c r="U280" s="10">
        <f t="shared" si="46"/>
        <v>0</v>
      </c>
      <c r="V280" s="10">
        <f t="shared" si="47"/>
        <v>0</v>
      </c>
      <c r="W280" s="10">
        <f t="shared" si="48"/>
        <v>0</v>
      </c>
      <c r="X280" s="66">
        <f t="shared" si="49"/>
        <v>0</v>
      </c>
      <c r="Y280" s="100" t="str">
        <f>IF(AND(D280="All_IPs",OR(N280=0,O280=0,R280+S280+T280=0,U280=0,V280=0,X280=0)),"Halt",IF(AND(D280="GRP_ALL_CNSP_SUBNETS",OR(N280=0,O280=0,R280+S280+T280=0,U280=0,V280=0,X280=0)),"Halt",IF(SUM(M280:X280)=0,"-",IF(AND(D280&lt;&gt;"All_IPs",D280&lt;&gt;"GRP_ALL_CNSP_SUBNETS",OR(N280=0,O280=0,P280=0,Q280=0,R280+S280+T280=0,U280=0,V280=0,X280=0,'Processed IP Rules'!ET249="BAD")),"Halt","Proceed"))))</f>
        <v>-</v>
      </c>
      <c r="Z280" s="145"/>
    </row>
    <row r="281" spans="1:26">
      <c r="A281" s="138">
        <v>240</v>
      </c>
      <c r="B281" s="70" t="str">
        <f>IF('IP Rules'!D250="","",'IP Rules'!D250)</f>
        <v/>
      </c>
      <c r="C281" s="73" t="str">
        <f>IF('IP Rules'!F250="","",'IP Rules'!F250)</f>
        <v/>
      </c>
      <c r="D281" s="77" t="str">
        <f>'Processed IP Rules'!AO250</f>
        <v/>
      </c>
      <c r="E281" s="78" t="str">
        <f>'Processed IP Rules'!AQ250</f>
        <v/>
      </c>
      <c r="F281" s="77" t="str">
        <f>'Processed IP Rules'!EA250</f>
        <v/>
      </c>
      <c r="G281" s="78" t="str">
        <f>'Processed IP Rules'!EC250</f>
        <v/>
      </c>
      <c r="H281" s="27" t="str">
        <f>'Processed IP Rules'!EE250</f>
        <v/>
      </c>
      <c r="I281" s="77" t="str">
        <f>'Processed IP Rules'!EI250</f>
        <v/>
      </c>
      <c r="J281" s="27" t="str">
        <f>'Processed IP Rules'!EK250</f>
        <v/>
      </c>
      <c r="K281" s="96" t="str">
        <f>'Processed IP Rules'!EM250</f>
        <v/>
      </c>
      <c r="L281" s="78" t="str">
        <f>'Processed IP Rules'!EU250</f>
        <v/>
      </c>
      <c r="M281" s="89">
        <f t="shared" si="38"/>
        <v>0</v>
      </c>
      <c r="N281" s="10">
        <f t="shared" si="39"/>
        <v>0</v>
      </c>
      <c r="O281" s="10">
        <f t="shared" si="40"/>
        <v>0</v>
      </c>
      <c r="P281" s="10">
        <f t="shared" si="41"/>
        <v>0</v>
      </c>
      <c r="Q281" s="10">
        <f t="shared" si="42"/>
        <v>0</v>
      </c>
      <c r="R281" s="10">
        <f t="shared" si="43"/>
        <v>0</v>
      </c>
      <c r="S281" s="10">
        <f t="shared" si="44"/>
        <v>0</v>
      </c>
      <c r="T281" s="10">
        <f t="shared" si="45"/>
        <v>0</v>
      </c>
      <c r="U281" s="10">
        <f t="shared" si="46"/>
        <v>0</v>
      </c>
      <c r="V281" s="10">
        <f t="shared" si="47"/>
        <v>0</v>
      </c>
      <c r="W281" s="10">
        <f t="shared" si="48"/>
        <v>0</v>
      </c>
      <c r="X281" s="66">
        <f t="shared" si="49"/>
        <v>0</v>
      </c>
      <c r="Y281" s="100" t="str">
        <f>IF(AND(D281="All_IPs",OR(N281=0,O281=0,R281+S281+T281=0,U281=0,V281=0,X281=0)),"Halt",IF(AND(D281="GRP_ALL_CNSP_SUBNETS",OR(N281=0,O281=0,R281+S281+T281=0,U281=0,V281=0,X281=0)),"Halt",IF(SUM(M281:X281)=0,"-",IF(AND(D281&lt;&gt;"All_IPs",D281&lt;&gt;"GRP_ALL_CNSP_SUBNETS",OR(N281=0,O281=0,P281=0,Q281=0,R281+S281+T281=0,U281=0,V281=0,X281=0,'Processed IP Rules'!ET250="BAD")),"Halt","Proceed"))))</f>
        <v>-</v>
      </c>
      <c r="Z281" s="145"/>
    </row>
    <row r="282" spans="1:26">
      <c r="A282" s="138">
        <v>241</v>
      </c>
      <c r="B282" s="70" t="str">
        <f>IF('IP Rules'!D251="","",'IP Rules'!D251)</f>
        <v/>
      </c>
      <c r="C282" s="73" t="str">
        <f>IF('IP Rules'!F251="","",'IP Rules'!F251)</f>
        <v/>
      </c>
      <c r="D282" s="77" t="str">
        <f>'Processed IP Rules'!AO251</f>
        <v/>
      </c>
      <c r="E282" s="78" t="str">
        <f>'Processed IP Rules'!AQ251</f>
        <v/>
      </c>
      <c r="F282" s="77" t="str">
        <f>'Processed IP Rules'!EA251</f>
        <v/>
      </c>
      <c r="G282" s="78" t="str">
        <f>'Processed IP Rules'!EC251</f>
        <v/>
      </c>
      <c r="H282" s="27" t="str">
        <f>'Processed IP Rules'!EE251</f>
        <v/>
      </c>
      <c r="I282" s="77" t="str">
        <f>'Processed IP Rules'!EI251</f>
        <v/>
      </c>
      <c r="J282" s="27" t="str">
        <f>'Processed IP Rules'!EK251</f>
        <v/>
      </c>
      <c r="K282" s="96" t="str">
        <f>'Processed IP Rules'!EM251</f>
        <v/>
      </c>
      <c r="L282" s="78" t="str">
        <f>'Processed IP Rules'!EU251</f>
        <v/>
      </c>
      <c r="M282" s="89">
        <f t="shared" si="38"/>
        <v>0</v>
      </c>
      <c r="N282" s="10">
        <f t="shared" si="39"/>
        <v>0</v>
      </c>
      <c r="O282" s="10">
        <f t="shared" si="40"/>
        <v>0</v>
      </c>
      <c r="P282" s="10">
        <f t="shared" si="41"/>
        <v>0</v>
      </c>
      <c r="Q282" s="10">
        <f t="shared" si="42"/>
        <v>0</v>
      </c>
      <c r="R282" s="10">
        <f t="shared" si="43"/>
        <v>0</v>
      </c>
      <c r="S282" s="10">
        <f t="shared" si="44"/>
        <v>0</v>
      </c>
      <c r="T282" s="10">
        <f t="shared" si="45"/>
        <v>0</v>
      </c>
      <c r="U282" s="10">
        <f t="shared" si="46"/>
        <v>0</v>
      </c>
      <c r="V282" s="10">
        <f t="shared" si="47"/>
        <v>0</v>
      </c>
      <c r="W282" s="10">
        <f t="shared" si="48"/>
        <v>0</v>
      </c>
      <c r="X282" s="66">
        <f t="shared" si="49"/>
        <v>0</v>
      </c>
      <c r="Y282" s="100" t="str">
        <f>IF(AND(D282="All_IPs",OR(N282=0,O282=0,R282+S282+T282=0,U282=0,V282=0,X282=0)),"Halt",IF(AND(D282="GRP_ALL_CNSP_SUBNETS",OR(N282=0,O282=0,R282+S282+T282=0,U282=0,V282=0,X282=0)),"Halt",IF(SUM(M282:X282)=0,"-",IF(AND(D282&lt;&gt;"All_IPs",D282&lt;&gt;"GRP_ALL_CNSP_SUBNETS",OR(N282=0,O282=0,P282=0,Q282=0,R282+S282+T282=0,U282=0,V282=0,X282=0,'Processed IP Rules'!ET251="BAD")),"Halt","Proceed"))))</f>
        <v>-</v>
      </c>
      <c r="Z282" s="145"/>
    </row>
    <row r="283" spans="1:26">
      <c r="A283" s="138">
        <v>242</v>
      </c>
      <c r="B283" s="70" t="str">
        <f>IF('IP Rules'!D252="","",'IP Rules'!D252)</f>
        <v/>
      </c>
      <c r="C283" s="73" t="str">
        <f>IF('IP Rules'!F252="","",'IP Rules'!F252)</f>
        <v/>
      </c>
      <c r="D283" s="77" t="str">
        <f>'Processed IP Rules'!AO252</f>
        <v/>
      </c>
      <c r="E283" s="78" t="str">
        <f>'Processed IP Rules'!AQ252</f>
        <v/>
      </c>
      <c r="F283" s="77" t="str">
        <f>'Processed IP Rules'!EA252</f>
        <v/>
      </c>
      <c r="G283" s="78" t="str">
        <f>'Processed IP Rules'!EC252</f>
        <v/>
      </c>
      <c r="H283" s="27" t="str">
        <f>'Processed IP Rules'!EE252</f>
        <v/>
      </c>
      <c r="I283" s="77" t="str">
        <f>'Processed IP Rules'!EI252</f>
        <v/>
      </c>
      <c r="J283" s="27" t="str">
        <f>'Processed IP Rules'!EK252</f>
        <v/>
      </c>
      <c r="K283" s="96" t="str">
        <f>'Processed IP Rules'!EM252</f>
        <v/>
      </c>
      <c r="L283" s="78" t="str">
        <f>'Processed IP Rules'!EU252</f>
        <v/>
      </c>
      <c r="M283" s="89">
        <f t="shared" si="38"/>
        <v>0</v>
      </c>
      <c r="N283" s="10">
        <f t="shared" si="39"/>
        <v>0</v>
      </c>
      <c r="O283" s="10">
        <f t="shared" si="40"/>
        <v>0</v>
      </c>
      <c r="P283" s="10">
        <f t="shared" si="41"/>
        <v>0</v>
      </c>
      <c r="Q283" s="10">
        <f t="shared" si="42"/>
        <v>0</v>
      </c>
      <c r="R283" s="10">
        <f t="shared" si="43"/>
        <v>0</v>
      </c>
      <c r="S283" s="10">
        <f t="shared" si="44"/>
        <v>0</v>
      </c>
      <c r="T283" s="10">
        <f t="shared" si="45"/>
        <v>0</v>
      </c>
      <c r="U283" s="10">
        <f t="shared" si="46"/>
        <v>0</v>
      </c>
      <c r="V283" s="10">
        <f t="shared" si="47"/>
        <v>0</v>
      </c>
      <c r="W283" s="10">
        <f t="shared" si="48"/>
        <v>0</v>
      </c>
      <c r="X283" s="66">
        <f t="shared" si="49"/>
        <v>0</v>
      </c>
      <c r="Y283" s="100" t="str">
        <f>IF(AND(D283="All_IPs",OR(N283=0,O283=0,R283+S283+T283=0,U283=0,V283=0,X283=0)),"Halt",IF(AND(D283="GRP_ALL_CNSP_SUBNETS",OR(N283=0,O283=0,R283+S283+T283=0,U283=0,V283=0,X283=0)),"Halt",IF(SUM(M283:X283)=0,"-",IF(AND(D283&lt;&gt;"All_IPs",D283&lt;&gt;"GRP_ALL_CNSP_SUBNETS",OR(N283=0,O283=0,P283=0,Q283=0,R283+S283+T283=0,U283=0,V283=0,X283=0,'Processed IP Rules'!ET252="BAD")),"Halt","Proceed"))))</f>
        <v>-</v>
      </c>
      <c r="Z283" s="145"/>
    </row>
    <row r="284" spans="1:26">
      <c r="A284" s="138">
        <v>243</v>
      </c>
      <c r="B284" s="70" t="str">
        <f>IF('IP Rules'!D253="","",'IP Rules'!D253)</f>
        <v/>
      </c>
      <c r="C284" s="73" t="str">
        <f>IF('IP Rules'!F253="","",'IP Rules'!F253)</f>
        <v/>
      </c>
      <c r="D284" s="77" t="str">
        <f>'Processed IP Rules'!AO253</f>
        <v/>
      </c>
      <c r="E284" s="78" t="str">
        <f>'Processed IP Rules'!AQ253</f>
        <v/>
      </c>
      <c r="F284" s="77" t="str">
        <f>'Processed IP Rules'!EA253</f>
        <v/>
      </c>
      <c r="G284" s="78" t="str">
        <f>'Processed IP Rules'!EC253</f>
        <v/>
      </c>
      <c r="H284" s="27" t="str">
        <f>'Processed IP Rules'!EE253</f>
        <v/>
      </c>
      <c r="I284" s="77" t="str">
        <f>'Processed IP Rules'!EI253</f>
        <v/>
      </c>
      <c r="J284" s="27" t="str">
        <f>'Processed IP Rules'!EK253</f>
        <v/>
      </c>
      <c r="K284" s="96" t="str">
        <f>'Processed IP Rules'!EM253</f>
        <v/>
      </c>
      <c r="L284" s="78" t="str">
        <f>'Processed IP Rules'!EU253</f>
        <v/>
      </c>
      <c r="M284" s="89">
        <f t="shared" si="38"/>
        <v>0</v>
      </c>
      <c r="N284" s="10">
        <f t="shared" si="39"/>
        <v>0</v>
      </c>
      <c r="O284" s="10">
        <f t="shared" si="40"/>
        <v>0</v>
      </c>
      <c r="P284" s="10">
        <f t="shared" si="41"/>
        <v>0</v>
      </c>
      <c r="Q284" s="10">
        <f t="shared" si="42"/>
        <v>0</v>
      </c>
      <c r="R284" s="10">
        <f t="shared" si="43"/>
        <v>0</v>
      </c>
      <c r="S284" s="10">
        <f t="shared" si="44"/>
        <v>0</v>
      </c>
      <c r="T284" s="10">
        <f t="shared" si="45"/>
        <v>0</v>
      </c>
      <c r="U284" s="10">
        <f t="shared" si="46"/>
        <v>0</v>
      </c>
      <c r="V284" s="10">
        <f t="shared" si="47"/>
        <v>0</v>
      </c>
      <c r="W284" s="10">
        <f t="shared" si="48"/>
        <v>0</v>
      </c>
      <c r="X284" s="66">
        <f t="shared" si="49"/>
        <v>0</v>
      </c>
      <c r="Y284" s="100" t="str">
        <f>IF(AND(D284="All_IPs",OR(N284=0,O284=0,R284+S284+T284=0,U284=0,V284=0,X284=0)),"Halt",IF(AND(D284="GRP_ALL_CNSP_SUBNETS",OR(N284=0,O284=0,R284+S284+T284=0,U284=0,V284=0,X284=0)),"Halt",IF(SUM(M284:X284)=0,"-",IF(AND(D284&lt;&gt;"All_IPs",D284&lt;&gt;"GRP_ALL_CNSP_SUBNETS",OR(N284=0,O284=0,P284=0,Q284=0,R284+S284+T284=0,U284=0,V284=0,X284=0,'Processed IP Rules'!ET253="BAD")),"Halt","Proceed"))))</f>
        <v>-</v>
      </c>
      <c r="Z284" s="145"/>
    </row>
    <row r="285" spans="1:26">
      <c r="A285" s="138">
        <v>244</v>
      </c>
      <c r="B285" s="70" t="str">
        <f>IF('IP Rules'!D254="","",'IP Rules'!D254)</f>
        <v/>
      </c>
      <c r="C285" s="73" t="str">
        <f>IF('IP Rules'!F254="","",'IP Rules'!F254)</f>
        <v/>
      </c>
      <c r="D285" s="77" t="str">
        <f>'Processed IP Rules'!AO254</f>
        <v/>
      </c>
      <c r="E285" s="78" t="str">
        <f>'Processed IP Rules'!AQ254</f>
        <v/>
      </c>
      <c r="F285" s="77" t="str">
        <f>'Processed IP Rules'!EA254</f>
        <v/>
      </c>
      <c r="G285" s="78" t="str">
        <f>'Processed IP Rules'!EC254</f>
        <v/>
      </c>
      <c r="H285" s="27" t="str">
        <f>'Processed IP Rules'!EE254</f>
        <v/>
      </c>
      <c r="I285" s="77" t="str">
        <f>'Processed IP Rules'!EI254</f>
        <v/>
      </c>
      <c r="J285" s="27" t="str">
        <f>'Processed IP Rules'!EK254</f>
        <v/>
      </c>
      <c r="K285" s="96" t="str">
        <f>'Processed IP Rules'!EM254</f>
        <v/>
      </c>
      <c r="L285" s="78" t="str">
        <f>'Processed IP Rules'!EU254</f>
        <v/>
      </c>
      <c r="M285" s="89">
        <f t="shared" si="38"/>
        <v>0</v>
      </c>
      <c r="N285" s="10">
        <f t="shared" si="39"/>
        <v>0</v>
      </c>
      <c r="O285" s="10">
        <f t="shared" si="40"/>
        <v>0</v>
      </c>
      <c r="P285" s="10">
        <f t="shared" si="41"/>
        <v>0</v>
      </c>
      <c r="Q285" s="10">
        <f t="shared" si="42"/>
        <v>0</v>
      </c>
      <c r="R285" s="10">
        <f t="shared" si="43"/>
        <v>0</v>
      </c>
      <c r="S285" s="10">
        <f t="shared" si="44"/>
        <v>0</v>
      </c>
      <c r="T285" s="10">
        <f t="shared" si="45"/>
        <v>0</v>
      </c>
      <c r="U285" s="10">
        <f t="shared" si="46"/>
        <v>0</v>
      </c>
      <c r="V285" s="10">
        <f t="shared" si="47"/>
        <v>0</v>
      </c>
      <c r="W285" s="10">
        <f t="shared" si="48"/>
        <v>0</v>
      </c>
      <c r="X285" s="66">
        <f t="shared" si="49"/>
        <v>0</v>
      </c>
      <c r="Y285" s="100" t="str">
        <f>IF(AND(D285="All_IPs",OR(N285=0,O285=0,R285+S285+T285=0,U285=0,V285=0,X285=0)),"Halt",IF(AND(D285="GRP_ALL_CNSP_SUBNETS",OR(N285=0,O285=0,R285+S285+T285=0,U285=0,V285=0,X285=0)),"Halt",IF(SUM(M285:X285)=0,"-",IF(AND(D285&lt;&gt;"All_IPs",D285&lt;&gt;"GRP_ALL_CNSP_SUBNETS",OR(N285=0,O285=0,P285=0,Q285=0,R285+S285+T285=0,U285=0,V285=0,X285=0,'Processed IP Rules'!ET254="BAD")),"Halt","Proceed"))))</f>
        <v>-</v>
      </c>
      <c r="Z285" s="145"/>
    </row>
    <row r="286" spans="1:26">
      <c r="A286" s="138">
        <v>245</v>
      </c>
      <c r="B286" s="70" t="str">
        <f>IF('IP Rules'!D255="","",'IP Rules'!D255)</f>
        <v/>
      </c>
      <c r="C286" s="73" t="str">
        <f>IF('IP Rules'!F255="","",'IP Rules'!F255)</f>
        <v/>
      </c>
      <c r="D286" s="77" t="str">
        <f>'Processed IP Rules'!AO255</f>
        <v/>
      </c>
      <c r="E286" s="78" t="str">
        <f>'Processed IP Rules'!AQ255</f>
        <v/>
      </c>
      <c r="F286" s="77" t="str">
        <f>'Processed IP Rules'!EA255</f>
        <v/>
      </c>
      <c r="G286" s="78" t="str">
        <f>'Processed IP Rules'!EC255</f>
        <v/>
      </c>
      <c r="H286" s="27" t="str">
        <f>'Processed IP Rules'!EE255</f>
        <v/>
      </c>
      <c r="I286" s="77" t="str">
        <f>'Processed IP Rules'!EI255</f>
        <v/>
      </c>
      <c r="J286" s="27" t="str">
        <f>'Processed IP Rules'!EK255</f>
        <v/>
      </c>
      <c r="K286" s="96" t="str">
        <f>'Processed IP Rules'!EM255</f>
        <v/>
      </c>
      <c r="L286" s="78" t="str">
        <f>'Processed IP Rules'!EU255</f>
        <v/>
      </c>
      <c r="M286" s="89">
        <f t="shared" si="38"/>
        <v>0</v>
      </c>
      <c r="N286" s="10">
        <f t="shared" si="39"/>
        <v>0</v>
      </c>
      <c r="O286" s="10">
        <f t="shared" si="40"/>
        <v>0</v>
      </c>
      <c r="P286" s="10">
        <f t="shared" si="41"/>
        <v>0</v>
      </c>
      <c r="Q286" s="10">
        <f t="shared" si="42"/>
        <v>0</v>
      </c>
      <c r="R286" s="10">
        <f t="shared" si="43"/>
        <v>0</v>
      </c>
      <c r="S286" s="10">
        <f t="shared" si="44"/>
        <v>0</v>
      </c>
      <c r="T286" s="10">
        <f t="shared" si="45"/>
        <v>0</v>
      </c>
      <c r="U286" s="10">
        <f t="shared" si="46"/>
        <v>0</v>
      </c>
      <c r="V286" s="10">
        <f t="shared" si="47"/>
        <v>0</v>
      </c>
      <c r="W286" s="10">
        <f t="shared" si="48"/>
        <v>0</v>
      </c>
      <c r="X286" s="66">
        <f t="shared" si="49"/>
        <v>0</v>
      </c>
      <c r="Y286" s="100" t="str">
        <f>IF(AND(D286="All_IPs",OR(N286=0,O286=0,R286+S286+T286=0,U286=0,V286=0,X286=0)),"Halt",IF(AND(D286="GRP_ALL_CNSP_SUBNETS",OR(N286=0,O286=0,R286+S286+T286=0,U286=0,V286=0,X286=0)),"Halt",IF(SUM(M286:X286)=0,"-",IF(AND(D286&lt;&gt;"All_IPs",D286&lt;&gt;"GRP_ALL_CNSP_SUBNETS",OR(N286=0,O286=0,P286=0,Q286=0,R286+S286+T286=0,U286=0,V286=0,X286=0,'Processed IP Rules'!ET255="BAD")),"Halt","Proceed"))))</f>
        <v>-</v>
      </c>
      <c r="Z286" s="145"/>
    </row>
    <row r="287" spans="1:26">
      <c r="A287" s="138">
        <v>246</v>
      </c>
      <c r="B287" s="70" t="str">
        <f>IF('IP Rules'!D256="","",'IP Rules'!D256)</f>
        <v/>
      </c>
      <c r="C287" s="73" t="str">
        <f>IF('IP Rules'!F256="","",'IP Rules'!F256)</f>
        <v/>
      </c>
      <c r="D287" s="77" t="str">
        <f>'Processed IP Rules'!AO256</f>
        <v/>
      </c>
      <c r="E287" s="78" t="str">
        <f>'Processed IP Rules'!AQ256</f>
        <v/>
      </c>
      <c r="F287" s="77" t="str">
        <f>'Processed IP Rules'!EA256</f>
        <v/>
      </c>
      <c r="G287" s="78" t="str">
        <f>'Processed IP Rules'!EC256</f>
        <v/>
      </c>
      <c r="H287" s="27" t="str">
        <f>'Processed IP Rules'!EE256</f>
        <v/>
      </c>
      <c r="I287" s="77" t="str">
        <f>'Processed IP Rules'!EI256</f>
        <v/>
      </c>
      <c r="J287" s="27" t="str">
        <f>'Processed IP Rules'!EK256</f>
        <v/>
      </c>
      <c r="K287" s="96" t="str">
        <f>'Processed IP Rules'!EM256</f>
        <v/>
      </c>
      <c r="L287" s="78" t="str">
        <f>'Processed IP Rules'!EU256</f>
        <v/>
      </c>
      <c r="M287" s="89">
        <f t="shared" si="38"/>
        <v>0</v>
      </c>
      <c r="N287" s="10">
        <f t="shared" si="39"/>
        <v>0</v>
      </c>
      <c r="O287" s="10">
        <f t="shared" si="40"/>
        <v>0</v>
      </c>
      <c r="P287" s="10">
        <f t="shared" si="41"/>
        <v>0</v>
      </c>
      <c r="Q287" s="10">
        <f t="shared" si="42"/>
        <v>0</v>
      </c>
      <c r="R287" s="10">
        <f t="shared" si="43"/>
        <v>0</v>
      </c>
      <c r="S287" s="10">
        <f t="shared" si="44"/>
        <v>0</v>
      </c>
      <c r="T287" s="10">
        <f t="shared" si="45"/>
        <v>0</v>
      </c>
      <c r="U287" s="10">
        <f t="shared" si="46"/>
        <v>0</v>
      </c>
      <c r="V287" s="10">
        <f t="shared" si="47"/>
        <v>0</v>
      </c>
      <c r="W287" s="10">
        <f t="shared" si="48"/>
        <v>0</v>
      </c>
      <c r="X287" s="66">
        <f t="shared" si="49"/>
        <v>0</v>
      </c>
      <c r="Y287" s="100" t="str">
        <f>IF(AND(D287="All_IPs",OR(N287=0,O287=0,R287+S287+T287=0,U287=0,V287=0,X287=0)),"Halt",IF(AND(D287="GRP_ALL_CNSP_SUBNETS",OR(N287=0,O287=0,R287+S287+T287=0,U287=0,V287=0,X287=0)),"Halt",IF(SUM(M287:X287)=0,"-",IF(AND(D287&lt;&gt;"All_IPs",D287&lt;&gt;"GRP_ALL_CNSP_SUBNETS",OR(N287=0,O287=0,P287=0,Q287=0,R287+S287+T287=0,U287=0,V287=0,X287=0,'Processed IP Rules'!ET256="BAD")),"Halt","Proceed"))))</f>
        <v>-</v>
      </c>
      <c r="Z287" s="145"/>
    </row>
    <row r="288" spans="1:26">
      <c r="A288" s="138">
        <v>247</v>
      </c>
      <c r="B288" s="70" t="str">
        <f>IF('IP Rules'!D257="","",'IP Rules'!D257)</f>
        <v/>
      </c>
      <c r="C288" s="73" t="str">
        <f>IF('IP Rules'!F257="","",'IP Rules'!F257)</f>
        <v/>
      </c>
      <c r="D288" s="77" t="str">
        <f>'Processed IP Rules'!AO257</f>
        <v/>
      </c>
      <c r="E288" s="78" t="str">
        <f>'Processed IP Rules'!AQ257</f>
        <v/>
      </c>
      <c r="F288" s="77" t="str">
        <f>'Processed IP Rules'!EA257</f>
        <v/>
      </c>
      <c r="G288" s="78" t="str">
        <f>'Processed IP Rules'!EC257</f>
        <v/>
      </c>
      <c r="H288" s="27" t="str">
        <f>'Processed IP Rules'!EE257</f>
        <v/>
      </c>
      <c r="I288" s="77" t="str">
        <f>'Processed IP Rules'!EI257</f>
        <v/>
      </c>
      <c r="J288" s="27" t="str">
        <f>'Processed IP Rules'!EK257</f>
        <v/>
      </c>
      <c r="K288" s="96" t="str">
        <f>'Processed IP Rules'!EM257</f>
        <v/>
      </c>
      <c r="L288" s="78" t="str">
        <f>'Processed IP Rules'!EU257</f>
        <v/>
      </c>
      <c r="M288" s="89">
        <f t="shared" si="38"/>
        <v>0</v>
      </c>
      <c r="N288" s="10">
        <f t="shared" si="39"/>
        <v>0</v>
      </c>
      <c r="O288" s="10">
        <f t="shared" si="40"/>
        <v>0</v>
      </c>
      <c r="P288" s="10">
        <f t="shared" si="41"/>
        <v>0</v>
      </c>
      <c r="Q288" s="10">
        <f t="shared" si="42"/>
        <v>0</v>
      </c>
      <c r="R288" s="10">
        <f t="shared" si="43"/>
        <v>0</v>
      </c>
      <c r="S288" s="10">
        <f t="shared" si="44"/>
        <v>0</v>
      </c>
      <c r="T288" s="10">
        <f t="shared" si="45"/>
        <v>0</v>
      </c>
      <c r="U288" s="10">
        <f t="shared" si="46"/>
        <v>0</v>
      </c>
      <c r="V288" s="10">
        <f t="shared" si="47"/>
        <v>0</v>
      </c>
      <c r="W288" s="10">
        <f t="shared" si="48"/>
        <v>0</v>
      </c>
      <c r="X288" s="66">
        <f t="shared" si="49"/>
        <v>0</v>
      </c>
      <c r="Y288" s="100" t="str">
        <f>IF(AND(D288="All_IPs",OR(N288=0,O288=0,R288+S288+T288=0,U288=0,V288=0,X288=0)),"Halt",IF(AND(D288="GRP_ALL_CNSP_SUBNETS",OR(N288=0,O288=0,R288+S288+T288=0,U288=0,V288=0,X288=0)),"Halt",IF(SUM(M288:X288)=0,"-",IF(AND(D288&lt;&gt;"All_IPs",D288&lt;&gt;"GRP_ALL_CNSP_SUBNETS",OR(N288=0,O288=0,P288=0,Q288=0,R288+S288+T288=0,U288=0,V288=0,X288=0,'Processed IP Rules'!ET257="BAD")),"Halt","Proceed"))))</f>
        <v>-</v>
      </c>
      <c r="Z288" s="145"/>
    </row>
    <row r="289" spans="1:26">
      <c r="A289" s="138">
        <v>248</v>
      </c>
      <c r="B289" s="70" t="str">
        <f>IF('IP Rules'!D258="","",'IP Rules'!D258)</f>
        <v/>
      </c>
      <c r="C289" s="73" t="str">
        <f>IF('IP Rules'!F258="","",'IP Rules'!F258)</f>
        <v/>
      </c>
      <c r="D289" s="77" t="str">
        <f>'Processed IP Rules'!AO258</f>
        <v/>
      </c>
      <c r="E289" s="78" t="str">
        <f>'Processed IP Rules'!AQ258</f>
        <v/>
      </c>
      <c r="F289" s="77" t="str">
        <f>'Processed IP Rules'!EA258</f>
        <v/>
      </c>
      <c r="G289" s="78" t="str">
        <f>'Processed IP Rules'!EC258</f>
        <v/>
      </c>
      <c r="H289" s="27" t="str">
        <f>'Processed IP Rules'!EE258</f>
        <v/>
      </c>
      <c r="I289" s="77" t="str">
        <f>'Processed IP Rules'!EI258</f>
        <v/>
      </c>
      <c r="J289" s="27" t="str">
        <f>'Processed IP Rules'!EK258</f>
        <v/>
      </c>
      <c r="K289" s="96" t="str">
        <f>'Processed IP Rules'!EM258</f>
        <v/>
      </c>
      <c r="L289" s="78" t="str">
        <f>'Processed IP Rules'!EU258</f>
        <v/>
      </c>
      <c r="M289" s="89">
        <f t="shared" si="38"/>
        <v>0</v>
      </c>
      <c r="N289" s="10">
        <f t="shared" si="39"/>
        <v>0</v>
      </c>
      <c r="O289" s="10">
        <f t="shared" si="40"/>
        <v>0</v>
      </c>
      <c r="P289" s="10">
        <f t="shared" si="41"/>
        <v>0</v>
      </c>
      <c r="Q289" s="10">
        <f t="shared" si="42"/>
        <v>0</v>
      </c>
      <c r="R289" s="10">
        <f t="shared" si="43"/>
        <v>0</v>
      </c>
      <c r="S289" s="10">
        <f t="shared" si="44"/>
        <v>0</v>
      </c>
      <c r="T289" s="10">
        <f t="shared" si="45"/>
        <v>0</v>
      </c>
      <c r="U289" s="10">
        <f t="shared" si="46"/>
        <v>0</v>
      </c>
      <c r="V289" s="10">
        <f t="shared" si="47"/>
        <v>0</v>
      </c>
      <c r="W289" s="10">
        <f t="shared" si="48"/>
        <v>0</v>
      </c>
      <c r="X289" s="66">
        <f t="shared" si="49"/>
        <v>0</v>
      </c>
      <c r="Y289" s="100" t="str">
        <f>IF(AND(D289="All_IPs",OR(N289=0,O289=0,R289+S289+T289=0,U289=0,V289=0,X289=0)),"Halt",IF(AND(D289="GRP_ALL_CNSP_SUBNETS",OR(N289=0,O289=0,R289+S289+T289=0,U289=0,V289=0,X289=0)),"Halt",IF(SUM(M289:X289)=0,"-",IF(AND(D289&lt;&gt;"All_IPs",D289&lt;&gt;"GRP_ALL_CNSP_SUBNETS",OR(N289=0,O289=0,P289=0,Q289=0,R289+S289+T289=0,U289=0,V289=0,X289=0,'Processed IP Rules'!ET258="BAD")),"Halt","Proceed"))))</f>
        <v>-</v>
      </c>
      <c r="Z289" s="145"/>
    </row>
    <row r="290" spans="1:26">
      <c r="A290" s="138">
        <v>249</v>
      </c>
      <c r="B290" s="70" t="str">
        <f>IF('IP Rules'!D259="","",'IP Rules'!D259)</f>
        <v/>
      </c>
      <c r="C290" s="73" t="str">
        <f>IF('IP Rules'!F259="","",'IP Rules'!F259)</f>
        <v/>
      </c>
      <c r="D290" s="77" t="str">
        <f>'Processed IP Rules'!AO259</f>
        <v/>
      </c>
      <c r="E290" s="78" t="str">
        <f>'Processed IP Rules'!AQ259</f>
        <v/>
      </c>
      <c r="F290" s="77" t="str">
        <f>'Processed IP Rules'!EA259</f>
        <v/>
      </c>
      <c r="G290" s="78" t="str">
        <f>'Processed IP Rules'!EC259</f>
        <v/>
      </c>
      <c r="H290" s="27" t="str">
        <f>'Processed IP Rules'!EE259</f>
        <v/>
      </c>
      <c r="I290" s="77" t="str">
        <f>'Processed IP Rules'!EI259</f>
        <v/>
      </c>
      <c r="J290" s="27" t="str">
        <f>'Processed IP Rules'!EK259</f>
        <v/>
      </c>
      <c r="K290" s="96" t="str">
        <f>'Processed IP Rules'!EM259</f>
        <v/>
      </c>
      <c r="L290" s="78" t="str">
        <f>'Processed IP Rules'!EU259</f>
        <v/>
      </c>
      <c r="M290" s="89">
        <f t="shared" si="38"/>
        <v>0</v>
      </c>
      <c r="N290" s="10">
        <f t="shared" si="39"/>
        <v>0</v>
      </c>
      <c r="O290" s="10">
        <f t="shared" si="40"/>
        <v>0</v>
      </c>
      <c r="P290" s="10">
        <f t="shared" si="41"/>
        <v>0</v>
      </c>
      <c r="Q290" s="10">
        <f t="shared" si="42"/>
        <v>0</v>
      </c>
      <c r="R290" s="10">
        <f t="shared" si="43"/>
        <v>0</v>
      </c>
      <c r="S290" s="10">
        <f t="shared" si="44"/>
        <v>0</v>
      </c>
      <c r="T290" s="10">
        <f t="shared" si="45"/>
        <v>0</v>
      </c>
      <c r="U290" s="10">
        <f t="shared" si="46"/>
        <v>0</v>
      </c>
      <c r="V290" s="10">
        <f t="shared" si="47"/>
        <v>0</v>
      </c>
      <c r="W290" s="10">
        <f t="shared" si="48"/>
        <v>0</v>
      </c>
      <c r="X290" s="66">
        <f t="shared" si="49"/>
        <v>0</v>
      </c>
      <c r="Y290" s="100" t="str">
        <f>IF(AND(D290="All_IPs",OR(N290=0,O290=0,R290+S290+T290=0,U290=0,V290=0,X290=0)),"Halt",IF(AND(D290="GRP_ALL_CNSP_SUBNETS",OR(N290=0,O290=0,R290+S290+T290=0,U290=0,V290=0,X290=0)),"Halt",IF(SUM(M290:X290)=0,"-",IF(AND(D290&lt;&gt;"All_IPs",D290&lt;&gt;"GRP_ALL_CNSP_SUBNETS",OR(N290=0,O290=0,P290=0,Q290=0,R290+S290+T290=0,U290=0,V290=0,X290=0,'Processed IP Rules'!ET259="BAD")),"Halt","Proceed"))))</f>
        <v>-</v>
      </c>
      <c r="Z290" s="145"/>
    </row>
    <row r="291" spans="1:26">
      <c r="A291" s="138">
        <v>250</v>
      </c>
      <c r="B291" s="70" t="str">
        <f>IF('IP Rules'!D260="","",'IP Rules'!D260)</f>
        <v/>
      </c>
      <c r="C291" s="73" t="str">
        <f>IF('IP Rules'!F260="","",'IP Rules'!F260)</f>
        <v/>
      </c>
      <c r="D291" s="77" t="str">
        <f>'Processed IP Rules'!AO260</f>
        <v/>
      </c>
      <c r="E291" s="78" t="str">
        <f>'Processed IP Rules'!AQ260</f>
        <v/>
      </c>
      <c r="F291" s="77" t="str">
        <f>'Processed IP Rules'!EA260</f>
        <v/>
      </c>
      <c r="G291" s="78" t="str">
        <f>'Processed IP Rules'!EC260</f>
        <v/>
      </c>
      <c r="H291" s="27" t="str">
        <f>'Processed IP Rules'!EE260</f>
        <v/>
      </c>
      <c r="I291" s="77" t="str">
        <f>'Processed IP Rules'!EI260</f>
        <v/>
      </c>
      <c r="J291" s="27" t="str">
        <f>'Processed IP Rules'!EK260</f>
        <v/>
      </c>
      <c r="K291" s="96" t="str">
        <f>'Processed IP Rules'!EM260</f>
        <v/>
      </c>
      <c r="L291" s="78" t="str">
        <f>'Processed IP Rules'!EU260</f>
        <v/>
      </c>
      <c r="M291" s="89">
        <f t="shared" si="38"/>
        <v>0</v>
      </c>
      <c r="N291" s="10">
        <f t="shared" si="39"/>
        <v>0</v>
      </c>
      <c r="O291" s="10">
        <f t="shared" si="40"/>
        <v>0</v>
      </c>
      <c r="P291" s="10">
        <f t="shared" si="41"/>
        <v>0</v>
      </c>
      <c r="Q291" s="10">
        <f t="shared" si="42"/>
        <v>0</v>
      </c>
      <c r="R291" s="10">
        <f t="shared" si="43"/>
        <v>0</v>
      </c>
      <c r="S291" s="10">
        <f t="shared" si="44"/>
        <v>0</v>
      </c>
      <c r="T291" s="10">
        <f t="shared" si="45"/>
        <v>0</v>
      </c>
      <c r="U291" s="10">
        <f t="shared" si="46"/>
        <v>0</v>
      </c>
      <c r="V291" s="10">
        <f t="shared" si="47"/>
        <v>0</v>
      </c>
      <c r="W291" s="10">
        <f t="shared" si="48"/>
        <v>0</v>
      </c>
      <c r="X291" s="66">
        <f t="shared" si="49"/>
        <v>0</v>
      </c>
      <c r="Y291" s="100" t="str">
        <f>IF(AND(D291="All_IPs",OR(N291=0,O291=0,R291+S291+T291=0,U291=0,V291=0,X291=0)),"Halt",IF(AND(D291="GRP_ALL_CNSP_SUBNETS",OR(N291=0,O291=0,R291+S291+T291=0,U291=0,V291=0,X291=0)),"Halt",IF(SUM(M291:X291)=0,"-",IF(AND(D291&lt;&gt;"All_IPs",D291&lt;&gt;"GRP_ALL_CNSP_SUBNETS",OR(N291=0,O291=0,P291=0,Q291=0,R291+S291+T291=0,U291=0,V291=0,X291=0,'Processed IP Rules'!ET260="BAD")),"Halt","Proceed"))))</f>
        <v>-</v>
      </c>
      <c r="Z291" s="145"/>
    </row>
    <row r="292" spans="1:26">
      <c r="A292" s="138">
        <v>251</v>
      </c>
      <c r="B292" s="70" t="str">
        <f>IF('IP Rules'!D261="","",'IP Rules'!D261)</f>
        <v/>
      </c>
      <c r="C292" s="73" t="str">
        <f>IF('IP Rules'!F261="","",'IP Rules'!F261)</f>
        <v/>
      </c>
      <c r="D292" s="77" t="str">
        <f>'Processed IP Rules'!AO261</f>
        <v/>
      </c>
      <c r="E292" s="78" t="str">
        <f>'Processed IP Rules'!AQ261</f>
        <v/>
      </c>
      <c r="F292" s="77" t="str">
        <f>'Processed IP Rules'!EA261</f>
        <v/>
      </c>
      <c r="G292" s="78" t="str">
        <f>'Processed IP Rules'!EC261</f>
        <v/>
      </c>
      <c r="H292" s="27" t="str">
        <f>'Processed IP Rules'!EE261</f>
        <v/>
      </c>
      <c r="I292" s="77" t="str">
        <f>'Processed IP Rules'!EI261</f>
        <v/>
      </c>
      <c r="J292" s="27" t="str">
        <f>'Processed IP Rules'!EK261</f>
        <v/>
      </c>
      <c r="K292" s="96" t="str">
        <f>'Processed IP Rules'!EM261</f>
        <v/>
      </c>
      <c r="L292" s="78" t="str">
        <f>'Processed IP Rules'!EU261</f>
        <v/>
      </c>
      <c r="M292" s="89">
        <f t="shared" si="38"/>
        <v>0</v>
      </c>
      <c r="N292" s="10">
        <f t="shared" si="39"/>
        <v>0</v>
      </c>
      <c r="O292" s="10">
        <f t="shared" si="40"/>
        <v>0</v>
      </c>
      <c r="P292" s="10">
        <f t="shared" si="41"/>
        <v>0</v>
      </c>
      <c r="Q292" s="10">
        <f t="shared" si="42"/>
        <v>0</v>
      </c>
      <c r="R292" s="10">
        <f t="shared" si="43"/>
        <v>0</v>
      </c>
      <c r="S292" s="10">
        <f t="shared" si="44"/>
        <v>0</v>
      </c>
      <c r="T292" s="10">
        <f t="shared" si="45"/>
        <v>0</v>
      </c>
      <c r="U292" s="10">
        <f t="shared" si="46"/>
        <v>0</v>
      </c>
      <c r="V292" s="10">
        <f t="shared" si="47"/>
        <v>0</v>
      </c>
      <c r="W292" s="10">
        <f t="shared" si="48"/>
        <v>0</v>
      </c>
      <c r="X292" s="66">
        <f t="shared" si="49"/>
        <v>0</v>
      </c>
      <c r="Y292" s="100" t="str">
        <f>IF(AND(D292="All_IPs",OR(N292=0,O292=0,R292+S292+T292=0,U292=0,V292=0,X292=0)),"Halt",IF(AND(D292="GRP_ALL_CNSP_SUBNETS",OR(N292=0,O292=0,R292+S292+T292=0,U292=0,V292=0,X292=0)),"Halt",IF(SUM(M292:X292)=0,"-",IF(AND(D292&lt;&gt;"All_IPs",D292&lt;&gt;"GRP_ALL_CNSP_SUBNETS",OR(N292=0,O292=0,P292=0,Q292=0,R292+S292+T292=0,U292=0,V292=0,X292=0,'Processed IP Rules'!ET261="BAD")),"Halt","Proceed"))))</f>
        <v>-</v>
      </c>
      <c r="Z292" s="145"/>
    </row>
    <row r="293" spans="1:26">
      <c r="A293" s="138">
        <v>252</v>
      </c>
      <c r="B293" s="70" t="str">
        <f>IF('IP Rules'!D262="","",'IP Rules'!D262)</f>
        <v/>
      </c>
      <c r="C293" s="73" t="str">
        <f>IF('IP Rules'!F262="","",'IP Rules'!F262)</f>
        <v/>
      </c>
      <c r="D293" s="77" t="str">
        <f>'Processed IP Rules'!AO262</f>
        <v/>
      </c>
      <c r="E293" s="78" t="str">
        <f>'Processed IP Rules'!AQ262</f>
        <v/>
      </c>
      <c r="F293" s="77" t="str">
        <f>'Processed IP Rules'!EA262</f>
        <v/>
      </c>
      <c r="G293" s="78" t="str">
        <f>'Processed IP Rules'!EC262</f>
        <v/>
      </c>
      <c r="H293" s="27" t="str">
        <f>'Processed IP Rules'!EE262</f>
        <v/>
      </c>
      <c r="I293" s="77" t="str">
        <f>'Processed IP Rules'!EI262</f>
        <v/>
      </c>
      <c r="J293" s="27" t="str">
        <f>'Processed IP Rules'!EK262</f>
        <v/>
      </c>
      <c r="K293" s="96" t="str">
        <f>'Processed IP Rules'!EM262</f>
        <v/>
      </c>
      <c r="L293" s="78" t="str">
        <f>'Processed IP Rules'!EU262</f>
        <v/>
      </c>
      <c r="M293" s="89">
        <f t="shared" si="38"/>
        <v>0</v>
      </c>
      <c r="N293" s="10">
        <f t="shared" si="39"/>
        <v>0</v>
      </c>
      <c r="O293" s="10">
        <f t="shared" si="40"/>
        <v>0</v>
      </c>
      <c r="P293" s="10">
        <f t="shared" si="41"/>
        <v>0</v>
      </c>
      <c r="Q293" s="10">
        <f t="shared" si="42"/>
        <v>0</v>
      </c>
      <c r="R293" s="10">
        <f t="shared" si="43"/>
        <v>0</v>
      </c>
      <c r="S293" s="10">
        <f t="shared" si="44"/>
        <v>0</v>
      </c>
      <c r="T293" s="10">
        <f t="shared" si="45"/>
        <v>0</v>
      </c>
      <c r="U293" s="10">
        <f t="shared" si="46"/>
        <v>0</v>
      </c>
      <c r="V293" s="10">
        <f t="shared" si="47"/>
        <v>0</v>
      </c>
      <c r="W293" s="10">
        <f t="shared" si="48"/>
        <v>0</v>
      </c>
      <c r="X293" s="66">
        <f t="shared" si="49"/>
        <v>0</v>
      </c>
      <c r="Y293" s="100" t="str">
        <f>IF(AND(D293="All_IPs",OR(N293=0,O293=0,R293+S293+T293=0,U293=0,V293=0,X293=0)),"Halt",IF(AND(D293="GRP_ALL_CNSP_SUBNETS",OR(N293=0,O293=0,R293+S293+T293=0,U293=0,V293=0,X293=0)),"Halt",IF(SUM(M293:X293)=0,"-",IF(AND(D293&lt;&gt;"All_IPs",D293&lt;&gt;"GRP_ALL_CNSP_SUBNETS",OR(N293=0,O293=0,P293=0,Q293=0,R293+S293+T293=0,U293=0,V293=0,X293=0,'Processed IP Rules'!ET262="BAD")),"Halt","Proceed"))))</f>
        <v>-</v>
      </c>
      <c r="Z293" s="145"/>
    </row>
    <row r="294" spans="1:26">
      <c r="A294" s="138">
        <v>253</v>
      </c>
      <c r="B294" s="70" t="str">
        <f>IF('IP Rules'!D263="","",'IP Rules'!D263)</f>
        <v/>
      </c>
      <c r="C294" s="73" t="str">
        <f>IF('IP Rules'!F263="","",'IP Rules'!F263)</f>
        <v/>
      </c>
      <c r="D294" s="77" t="str">
        <f>'Processed IP Rules'!AO263</f>
        <v/>
      </c>
      <c r="E294" s="78" t="str">
        <f>'Processed IP Rules'!AQ263</f>
        <v/>
      </c>
      <c r="F294" s="77" t="str">
        <f>'Processed IP Rules'!EA263</f>
        <v/>
      </c>
      <c r="G294" s="78" t="str">
        <f>'Processed IP Rules'!EC263</f>
        <v/>
      </c>
      <c r="H294" s="27" t="str">
        <f>'Processed IP Rules'!EE263</f>
        <v/>
      </c>
      <c r="I294" s="77" t="str">
        <f>'Processed IP Rules'!EI263</f>
        <v/>
      </c>
      <c r="J294" s="27" t="str">
        <f>'Processed IP Rules'!EK263</f>
        <v/>
      </c>
      <c r="K294" s="96" t="str">
        <f>'Processed IP Rules'!EM263</f>
        <v/>
      </c>
      <c r="L294" s="78" t="str">
        <f>'Processed IP Rules'!EU263</f>
        <v/>
      </c>
      <c r="M294" s="89">
        <f t="shared" si="38"/>
        <v>0</v>
      </c>
      <c r="N294" s="10">
        <f t="shared" si="39"/>
        <v>0</v>
      </c>
      <c r="O294" s="10">
        <f t="shared" si="40"/>
        <v>0</v>
      </c>
      <c r="P294" s="10">
        <f t="shared" si="41"/>
        <v>0</v>
      </c>
      <c r="Q294" s="10">
        <f t="shared" si="42"/>
        <v>0</v>
      </c>
      <c r="R294" s="10">
        <f t="shared" si="43"/>
        <v>0</v>
      </c>
      <c r="S294" s="10">
        <f t="shared" si="44"/>
        <v>0</v>
      </c>
      <c r="T294" s="10">
        <f t="shared" si="45"/>
        <v>0</v>
      </c>
      <c r="U294" s="10">
        <f t="shared" si="46"/>
        <v>0</v>
      </c>
      <c r="V294" s="10">
        <f t="shared" si="47"/>
        <v>0</v>
      </c>
      <c r="W294" s="10">
        <f t="shared" si="48"/>
        <v>0</v>
      </c>
      <c r="X294" s="66">
        <f t="shared" si="49"/>
        <v>0</v>
      </c>
      <c r="Y294" s="100" t="str">
        <f>IF(AND(D294="All_IPs",OR(N294=0,O294=0,R294+S294+T294=0,U294=0,V294=0,X294=0)),"Halt",IF(AND(D294="GRP_ALL_CNSP_SUBNETS",OR(N294=0,O294=0,R294+S294+T294=0,U294=0,V294=0,X294=0)),"Halt",IF(SUM(M294:X294)=0,"-",IF(AND(D294&lt;&gt;"All_IPs",D294&lt;&gt;"GRP_ALL_CNSP_SUBNETS",OR(N294=0,O294=0,P294=0,Q294=0,R294+S294+T294=0,U294=0,V294=0,X294=0,'Processed IP Rules'!ET263="BAD")),"Halt","Proceed"))))</f>
        <v>-</v>
      </c>
      <c r="Z294" s="145"/>
    </row>
    <row r="295" spans="1:26">
      <c r="A295" s="138">
        <v>254</v>
      </c>
      <c r="B295" s="70" t="str">
        <f>IF('IP Rules'!D264="","",'IP Rules'!D264)</f>
        <v/>
      </c>
      <c r="C295" s="73" t="str">
        <f>IF('IP Rules'!F264="","",'IP Rules'!F264)</f>
        <v/>
      </c>
      <c r="D295" s="77" t="str">
        <f>'Processed IP Rules'!AO264</f>
        <v/>
      </c>
      <c r="E295" s="78" t="str">
        <f>'Processed IP Rules'!AQ264</f>
        <v/>
      </c>
      <c r="F295" s="77" t="str">
        <f>'Processed IP Rules'!EA264</f>
        <v/>
      </c>
      <c r="G295" s="78" t="str">
        <f>'Processed IP Rules'!EC264</f>
        <v/>
      </c>
      <c r="H295" s="27" t="str">
        <f>'Processed IP Rules'!EE264</f>
        <v/>
      </c>
      <c r="I295" s="77" t="str">
        <f>'Processed IP Rules'!EI264</f>
        <v/>
      </c>
      <c r="J295" s="27" t="str">
        <f>'Processed IP Rules'!EK264</f>
        <v/>
      </c>
      <c r="K295" s="96" t="str">
        <f>'Processed IP Rules'!EM264</f>
        <v/>
      </c>
      <c r="L295" s="78" t="str">
        <f>'Processed IP Rules'!EU264</f>
        <v/>
      </c>
      <c r="M295" s="89">
        <f t="shared" si="38"/>
        <v>0</v>
      </c>
      <c r="N295" s="10">
        <f t="shared" si="39"/>
        <v>0</v>
      </c>
      <c r="O295" s="10">
        <f t="shared" si="40"/>
        <v>0</v>
      </c>
      <c r="P295" s="10">
        <f t="shared" si="41"/>
        <v>0</v>
      </c>
      <c r="Q295" s="10">
        <f t="shared" si="42"/>
        <v>0</v>
      </c>
      <c r="R295" s="10">
        <f t="shared" si="43"/>
        <v>0</v>
      </c>
      <c r="S295" s="10">
        <f t="shared" si="44"/>
        <v>0</v>
      </c>
      <c r="T295" s="10">
        <f t="shared" si="45"/>
        <v>0</v>
      </c>
      <c r="U295" s="10">
        <f t="shared" si="46"/>
        <v>0</v>
      </c>
      <c r="V295" s="10">
        <f t="shared" si="47"/>
        <v>0</v>
      </c>
      <c r="W295" s="10">
        <f t="shared" si="48"/>
        <v>0</v>
      </c>
      <c r="X295" s="66">
        <f t="shared" si="49"/>
        <v>0</v>
      </c>
      <c r="Y295" s="100" t="str">
        <f>IF(AND(D295="All_IPs",OR(N295=0,O295=0,R295+S295+T295=0,U295=0,V295=0,X295=0)),"Halt",IF(AND(D295="GRP_ALL_CNSP_SUBNETS",OR(N295=0,O295=0,R295+S295+T295=0,U295=0,V295=0,X295=0)),"Halt",IF(SUM(M295:X295)=0,"-",IF(AND(D295&lt;&gt;"All_IPs",D295&lt;&gt;"GRP_ALL_CNSP_SUBNETS",OR(N295=0,O295=0,P295=0,Q295=0,R295+S295+T295=0,U295=0,V295=0,X295=0,'Processed IP Rules'!ET264="BAD")),"Halt","Proceed"))))</f>
        <v>-</v>
      </c>
      <c r="Z295" s="145"/>
    </row>
    <row r="296" spans="1:26">
      <c r="A296" s="138">
        <v>255</v>
      </c>
      <c r="B296" s="70" t="str">
        <f>IF('IP Rules'!D265="","",'IP Rules'!D265)</f>
        <v/>
      </c>
      <c r="C296" s="73" t="str">
        <f>IF('IP Rules'!F265="","",'IP Rules'!F265)</f>
        <v/>
      </c>
      <c r="D296" s="77" t="str">
        <f>'Processed IP Rules'!AO265</f>
        <v/>
      </c>
      <c r="E296" s="78" t="str">
        <f>'Processed IP Rules'!AQ265</f>
        <v/>
      </c>
      <c r="F296" s="77" t="str">
        <f>'Processed IP Rules'!EA265</f>
        <v/>
      </c>
      <c r="G296" s="78" t="str">
        <f>'Processed IP Rules'!EC265</f>
        <v/>
      </c>
      <c r="H296" s="27" t="str">
        <f>'Processed IP Rules'!EE265</f>
        <v/>
      </c>
      <c r="I296" s="77" t="str">
        <f>'Processed IP Rules'!EI265</f>
        <v/>
      </c>
      <c r="J296" s="27" t="str">
        <f>'Processed IP Rules'!EK265</f>
        <v/>
      </c>
      <c r="K296" s="96" t="str">
        <f>'Processed IP Rules'!EM265</f>
        <v/>
      </c>
      <c r="L296" s="78" t="str">
        <f>'Processed IP Rules'!EU265</f>
        <v/>
      </c>
      <c r="M296" s="89">
        <f t="shared" si="38"/>
        <v>0</v>
      </c>
      <c r="N296" s="10">
        <f t="shared" si="39"/>
        <v>0</v>
      </c>
      <c r="O296" s="10">
        <f t="shared" si="40"/>
        <v>0</v>
      </c>
      <c r="P296" s="10">
        <f t="shared" si="41"/>
        <v>0</v>
      </c>
      <c r="Q296" s="10">
        <f t="shared" si="42"/>
        <v>0</v>
      </c>
      <c r="R296" s="10">
        <f t="shared" si="43"/>
        <v>0</v>
      </c>
      <c r="S296" s="10">
        <f t="shared" si="44"/>
        <v>0</v>
      </c>
      <c r="T296" s="10">
        <f t="shared" si="45"/>
        <v>0</v>
      </c>
      <c r="U296" s="10">
        <f t="shared" si="46"/>
        <v>0</v>
      </c>
      <c r="V296" s="10">
        <f t="shared" si="47"/>
        <v>0</v>
      </c>
      <c r="W296" s="10">
        <f t="shared" si="48"/>
        <v>0</v>
      </c>
      <c r="X296" s="66">
        <f t="shared" si="49"/>
        <v>0</v>
      </c>
      <c r="Y296" s="100" t="str">
        <f>IF(AND(D296="All_IPs",OR(N296=0,O296=0,R296+S296+T296=0,U296=0,V296=0,X296=0)),"Halt",IF(AND(D296="GRP_ALL_CNSP_SUBNETS",OR(N296=0,O296=0,R296+S296+T296=0,U296=0,V296=0,X296=0)),"Halt",IF(SUM(M296:X296)=0,"-",IF(AND(D296&lt;&gt;"All_IPs",D296&lt;&gt;"GRP_ALL_CNSP_SUBNETS",OR(N296=0,O296=0,P296=0,Q296=0,R296+S296+T296=0,U296=0,V296=0,X296=0,'Processed IP Rules'!ET265="BAD")),"Halt","Proceed"))))</f>
        <v>-</v>
      </c>
      <c r="Z296" s="145"/>
    </row>
    <row r="297" spans="1:26">
      <c r="A297" s="138">
        <v>256</v>
      </c>
      <c r="B297" s="70" t="str">
        <f>IF('IP Rules'!D266="","",'IP Rules'!D266)</f>
        <v/>
      </c>
      <c r="C297" s="73" t="str">
        <f>IF('IP Rules'!F266="","",'IP Rules'!F266)</f>
        <v/>
      </c>
      <c r="D297" s="77" t="str">
        <f>'Processed IP Rules'!AO266</f>
        <v/>
      </c>
      <c r="E297" s="78" t="str">
        <f>'Processed IP Rules'!AQ266</f>
        <v/>
      </c>
      <c r="F297" s="77" t="str">
        <f>'Processed IP Rules'!EA266</f>
        <v/>
      </c>
      <c r="G297" s="78" t="str">
        <f>'Processed IP Rules'!EC266</f>
        <v/>
      </c>
      <c r="H297" s="27" t="str">
        <f>'Processed IP Rules'!EE266</f>
        <v/>
      </c>
      <c r="I297" s="77" t="str">
        <f>'Processed IP Rules'!EI266</f>
        <v/>
      </c>
      <c r="J297" s="27" t="str">
        <f>'Processed IP Rules'!EK266</f>
        <v/>
      </c>
      <c r="K297" s="96" t="str">
        <f>'Processed IP Rules'!EM266</f>
        <v/>
      </c>
      <c r="L297" s="78" t="str">
        <f>'Processed IP Rules'!EU266</f>
        <v/>
      </c>
      <c r="M297" s="89">
        <f t="shared" si="38"/>
        <v>0</v>
      </c>
      <c r="N297" s="10">
        <f t="shared" si="39"/>
        <v>0</v>
      </c>
      <c r="O297" s="10">
        <f t="shared" si="40"/>
        <v>0</v>
      </c>
      <c r="P297" s="10">
        <f t="shared" si="41"/>
        <v>0</v>
      </c>
      <c r="Q297" s="10">
        <f t="shared" si="42"/>
        <v>0</v>
      </c>
      <c r="R297" s="10">
        <f t="shared" si="43"/>
        <v>0</v>
      </c>
      <c r="S297" s="10">
        <f t="shared" si="44"/>
        <v>0</v>
      </c>
      <c r="T297" s="10">
        <f t="shared" si="45"/>
        <v>0</v>
      </c>
      <c r="U297" s="10">
        <f t="shared" si="46"/>
        <v>0</v>
      </c>
      <c r="V297" s="10">
        <f t="shared" si="47"/>
        <v>0</v>
      </c>
      <c r="W297" s="10">
        <f t="shared" si="48"/>
        <v>0</v>
      </c>
      <c r="X297" s="66">
        <f t="shared" si="49"/>
        <v>0</v>
      </c>
      <c r="Y297" s="100" t="str">
        <f>IF(AND(D297="All_IPs",OR(N297=0,O297=0,R297+S297+T297=0,U297=0,V297=0,X297=0)),"Halt",IF(AND(D297="GRP_ALL_CNSP_SUBNETS",OR(N297=0,O297=0,R297+S297+T297=0,U297=0,V297=0,X297=0)),"Halt",IF(SUM(M297:X297)=0,"-",IF(AND(D297&lt;&gt;"All_IPs",D297&lt;&gt;"GRP_ALL_CNSP_SUBNETS",OR(N297=0,O297=0,P297=0,Q297=0,R297+S297+T297=0,U297=0,V297=0,X297=0,'Processed IP Rules'!ET266="BAD")),"Halt","Proceed"))))</f>
        <v>-</v>
      </c>
      <c r="Z297" s="145"/>
    </row>
    <row r="298" spans="1:26">
      <c r="A298" s="138">
        <v>257</v>
      </c>
      <c r="B298" s="70" t="str">
        <f>IF('IP Rules'!D267="","",'IP Rules'!D267)</f>
        <v/>
      </c>
      <c r="C298" s="73" t="str">
        <f>IF('IP Rules'!F267="","",'IP Rules'!F267)</f>
        <v/>
      </c>
      <c r="D298" s="77" t="str">
        <f>'Processed IP Rules'!AO267</f>
        <v/>
      </c>
      <c r="E298" s="78" t="str">
        <f>'Processed IP Rules'!AQ267</f>
        <v/>
      </c>
      <c r="F298" s="77" t="str">
        <f>'Processed IP Rules'!EA267</f>
        <v/>
      </c>
      <c r="G298" s="78" t="str">
        <f>'Processed IP Rules'!EC267</f>
        <v/>
      </c>
      <c r="H298" s="27" t="str">
        <f>'Processed IP Rules'!EE267</f>
        <v/>
      </c>
      <c r="I298" s="77" t="str">
        <f>'Processed IP Rules'!EI267</f>
        <v/>
      </c>
      <c r="J298" s="27" t="str">
        <f>'Processed IP Rules'!EK267</f>
        <v/>
      </c>
      <c r="K298" s="96" t="str">
        <f>'Processed IP Rules'!EM267</f>
        <v/>
      </c>
      <c r="L298" s="78" t="str">
        <f>'Processed IP Rules'!EU267</f>
        <v/>
      </c>
      <c r="M298" s="89">
        <f t="shared" ref="M298:M361" si="50">LEN(TRIM(B298&amp;D298&amp;E298&amp;F298&amp;G298&amp;I298&amp;J298&amp;L298))</f>
        <v>0</v>
      </c>
      <c r="N298" s="10">
        <f t="shared" si="39"/>
        <v>0</v>
      </c>
      <c r="O298" s="10">
        <f t="shared" si="40"/>
        <v>0</v>
      </c>
      <c r="P298" s="10">
        <f t="shared" si="41"/>
        <v>0</v>
      </c>
      <c r="Q298" s="10">
        <f t="shared" si="42"/>
        <v>0</v>
      </c>
      <c r="R298" s="10">
        <f t="shared" si="43"/>
        <v>0</v>
      </c>
      <c r="S298" s="10">
        <f t="shared" si="44"/>
        <v>0</v>
      </c>
      <c r="T298" s="10">
        <f t="shared" si="45"/>
        <v>0</v>
      </c>
      <c r="U298" s="10">
        <f t="shared" si="46"/>
        <v>0</v>
      </c>
      <c r="V298" s="10">
        <f t="shared" si="47"/>
        <v>0</v>
      </c>
      <c r="W298" s="10">
        <f t="shared" si="48"/>
        <v>0</v>
      </c>
      <c r="X298" s="66">
        <f t="shared" si="49"/>
        <v>0</v>
      </c>
      <c r="Y298" s="100" t="str">
        <f>IF(AND(D298="All_IPs",OR(N298=0,O298=0,R298+S298+T298=0,U298=0,V298=0,X298=0)),"Halt",IF(AND(D298="GRP_ALL_CNSP_SUBNETS",OR(N298=0,O298=0,R298+S298+T298=0,U298=0,V298=0,X298=0)),"Halt",IF(SUM(M298:X298)=0,"-",IF(AND(D298&lt;&gt;"All_IPs",D298&lt;&gt;"GRP_ALL_CNSP_SUBNETS",OR(N298=0,O298=0,P298=0,Q298=0,R298+S298+T298=0,U298=0,V298=0,X298=0,'Processed IP Rules'!ET267="BAD")),"Halt","Proceed"))))</f>
        <v>-</v>
      </c>
      <c r="Z298" s="145"/>
    </row>
    <row r="299" spans="1:26">
      <c r="A299" s="138">
        <v>258</v>
      </c>
      <c r="B299" s="70" t="str">
        <f>IF('IP Rules'!D268="","",'IP Rules'!D268)</f>
        <v/>
      </c>
      <c r="C299" s="73" t="str">
        <f>IF('IP Rules'!F268="","",'IP Rules'!F268)</f>
        <v/>
      </c>
      <c r="D299" s="77" t="str">
        <f>'Processed IP Rules'!AO268</f>
        <v/>
      </c>
      <c r="E299" s="78" t="str">
        <f>'Processed IP Rules'!AQ268</f>
        <v/>
      </c>
      <c r="F299" s="77" t="str">
        <f>'Processed IP Rules'!EA268</f>
        <v/>
      </c>
      <c r="G299" s="78" t="str">
        <f>'Processed IP Rules'!EC268</f>
        <v/>
      </c>
      <c r="H299" s="27" t="str">
        <f>'Processed IP Rules'!EE268</f>
        <v/>
      </c>
      <c r="I299" s="77" t="str">
        <f>'Processed IP Rules'!EI268</f>
        <v/>
      </c>
      <c r="J299" s="27" t="str">
        <f>'Processed IP Rules'!EK268</f>
        <v/>
      </c>
      <c r="K299" s="96" t="str">
        <f>'Processed IP Rules'!EM268</f>
        <v/>
      </c>
      <c r="L299" s="78" t="str">
        <f>'Processed IP Rules'!EU268</f>
        <v/>
      </c>
      <c r="M299" s="89">
        <f t="shared" si="50"/>
        <v>0</v>
      </c>
      <c r="N299" s="10">
        <f t="shared" ref="N299:N362" si="51">LEN(TRIM(B299))</f>
        <v>0</v>
      </c>
      <c r="O299" s="10">
        <f t="shared" ref="O299:O362" si="52">LEN(TRIM(C299))</f>
        <v>0</v>
      </c>
      <c r="P299" s="10">
        <f t="shared" ref="P299:P362" si="53">LEN(TRIM(D299))</f>
        <v>0</v>
      </c>
      <c r="Q299" s="10">
        <f t="shared" ref="Q299:Q362" si="54">LEN(TRIM(E299))</f>
        <v>0</v>
      </c>
      <c r="R299" s="10">
        <f t="shared" ref="R299:R362" si="55">LEN(TRIM(F299))</f>
        <v>0</v>
      </c>
      <c r="S299" s="10">
        <f t="shared" ref="S299:S362" si="56">LEN(TRIM(G299))</f>
        <v>0</v>
      </c>
      <c r="T299" s="10">
        <f t="shared" ref="T299:T362" si="57">LEN(TRIM(H299))</f>
        <v>0</v>
      </c>
      <c r="U299" s="10">
        <f t="shared" ref="U299:U362" si="58">LEN(TRIM(I299))</f>
        <v>0</v>
      </c>
      <c r="V299" s="10">
        <f t="shared" ref="V299:V362" si="59">LEN(TRIM(J299))</f>
        <v>0</v>
      </c>
      <c r="W299" s="10">
        <f t="shared" ref="W299:W362" si="60">LEN(TRIM(K299))</f>
        <v>0</v>
      </c>
      <c r="X299" s="66">
        <f t="shared" ref="X299:X362" si="61">LEN(TRIM(L299))</f>
        <v>0</v>
      </c>
      <c r="Y299" s="100" t="str">
        <f>IF(AND(D299="All_IPs",OR(N299=0,O299=0,R299+S299+T299=0,U299=0,V299=0,X299=0)),"Halt",IF(AND(D299="GRP_ALL_CNSP_SUBNETS",OR(N299=0,O299=0,R299+S299+T299=0,U299=0,V299=0,X299=0)),"Halt",IF(SUM(M299:X299)=0,"-",IF(AND(D299&lt;&gt;"All_IPs",D299&lt;&gt;"GRP_ALL_CNSP_SUBNETS",OR(N299=0,O299=0,P299=0,Q299=0,R299+S299+T299=0,U299=0,V299=0,X299=0,'Processed IP Rules'!ET268="BAD")),"Halt","Proceed"))))</f>
        <v>-</v>
      </c>
      <c r="Z299" s="145"/>
    </row>
    <row r="300" spans="1:26">
      <c r="A300" s="138">
        <v>259</v>
      </c>
      <c r="B300" s="70" t="str">
        <f>IF('IP Rules'!D269="","",'IP Rules'!D269)</f>
        <v/>
      </c>
      <c r="C300" s="73" t="str">
        <f>IF('IP Rules'!F269="","",'IP Rules'!F269)</f>
        <v/>
      </c>
      <c r="D300" s="77" t="str">
        <f>'Processed IP Rules'!AO269</f>
        <v/>
      </c>
      <c r="E300" s="78" t="str">
        <f>'Processed IP Rules'!AQ269</f>
        <v/>
      </c>
      <c r="F300" s="77" t="str">
        <f>'Processed IP Rules'!EA269</f>
        <v/>
      </c>
      <c r="G300" s="78" t="str">
        <f>'Processed IP Rules'!EC269</f>
        <v/>
      </c>
      <c r="H300" s="27" t="str">
        <f>'Processed IP Rules'!EE269</f>
        <v/>
      </c>
      <c r="I300" s="77" t="str">
        <f>'Processed IP Rules'!EI269</f>
        <v/>
      </c>
      <c r="J300" s="27" t="str">
        <f>'Processed IP Rules'!EK269</f>
        <v/>
      </c>
      <c r="K300" s="96" t="str">
        <f>'Processed IP Rules'!EM269</f>
        <v/>
      </c>
      <c r="L300" s="78" t="str">
        <f>'Processed IP Rules'!EU269</f>
        <v/>
      </c>
      <c r="M300" s="89">
        <f t="shared" si="50"/>
        <v>0</v>
      </c>
      <c r="N300" s="10">
        <f t="shared" si="51"/>
        <v>0</v>
      </c>
      <c r="O300" s="10">
        <f t="shared" si="52"/>
        <v>0</v>
      </c>
      <c r="P300" s="10">
        <f t="shared" si="53"/>
        <v>0</v>
      </c>
      <c r="Q300" s="10">
        <f t="shared" si="54"/>
        <v>0</v>
      </c>
      <c r="R300" s="10">
        <f t="shared" si="55"/>
        <v>0</v>
      </c>
      <c r="S300" s="10">
        <f t="shared" si="56"/>
        <v>0</v>
      </c>
      <c r="T300" s="10">
        <f t="shared" si="57"/>
        <v>0</v>
      </c>
      <c r="U300" s="10">
        <f t="shared" si="58"/>
        <v>0</v>
      </c>
      <c r="V300" s="10">
        <f t="shared" si="59"/>
        <v>0</v>
      </c>
      <c r="W300" s="10">
        <f t="shared" si="60"/>
        <v>0</v>
      </c>
      <c r="X300" s="66">
        <f t="shared" si="61"/>
        <v>0</v>
      </c>
      <c r="Y300" s="100" t="str">
        <f>IF(AND(D300="All_IPs",OR(N300=0,O300=0,R300+S300+T300=0,U300=0,V300=0,X300=0)),"Halt",IF(AND(D300="GRP_ALL_CNSP_SUBNETS",OR(N300=0,O300=0,R300+S300+T300=0,U300=0,V300=0,X300=0)),"Halt",IF(SUM(M300:X300)=0,"-",IF(AND(D300&lt;&gt;"All_IPs",D300&lt;&gt;"GRP_ALL_CNSP_SUBNETS",OR(N300=0,O300=0,P300=0,Q300=0,R300+S300+T300=0,U300=0,V300=0,X300=0,'Processed IP Rules'!ET269="BAD")),"Halt","Proceed"))))</f>
        <v>-</v>
      </c>
      <c r="Z300" s="145"/>
    </row>
    <row r="301" spans="1:26">
      <c r="A301" s="138">
        <v>260</v>
      </c>
      <c r="B301" s="70" t="str">
        <f>IF('IP Rules'!D270="","",'IP Rules'!D270)</f>
        <v/>
      </c>
      <c r="C301" s="73" t="str">
        <f>IF('IP Rules'!F270="","",'IP Rules'!F270)</f>
        <v/>
      </c>
      <c r="D301" s="77" t="str">
        <f>'Processed IP Rules'!AO270</f>
        <v/>
      </c>
      <c r="E301" s="78" t="str">
        <f>'Processed IP Rules'!AQ270</f>
        <v/>
      </c>
      <c r="F301" s="77" t="str">
        <f>'Processed IP Rules'!EA270</f>
        <v/>
      </c>
      <c r="G301" s="78" t="str">
        <f>'Processed IP Rules'!EC270</f>
        <v/>
      </c>
      <c r="H301" s="27" t="str">
        <f>'Processed IP Rules'!EE270</f>
        <v/>
      </c>
      <c r="I301" s="77" t="str">
        <f>'Processed IP Rules'!EI270</f>
        <v/>
      </c>
      <c r="J301" s="27" t="str">
        <f>'Processed IP Rules'!EK270</f>
        <v/>
      </c>
      <c r="K301" s="96" t="str">
        <f>'Processed IP Rules'!EM270</f>
        <v/>
      </c>
      <c r="L301" s="78" t="str">
        <f>'Processed IP Rules'!EU270</f>
        <v/>
      </c>
      <c r="M301" s="89">
        <f t="shared" si="50"/>
        <v>0</v>
      </c>
      <c r="N301" s="10">
        <f t="shared" si="51"/>
        <v>0</v>
      </c>
      <c r="O301" s="10">
        <f t="shared" si="52"/>
        <v>0</v>
      </c>
      <c r="P301" s="10">
        <f t="shared" si="53"/>
        <v>0</v>
      </c>
      <c r="Q301" s="10">
        <f t="shared" si="54"/>
        <v>0</v>
      </c>
      <c r="R301" s="10">
        <f t="shared" si="55"/>
        <v>0</v>
      </c>
      <c r="S301" s="10">
        <f t="shared" si="56"/>
        <v>0</v>
      </c>
      <c r="T301" s="10">
        <f t="shared" si="57"/>
        <v>0</v>
      </c>
      <c r="U301" s="10">
        <f t="shared" si="58"/>
        <v>0</v>
      </c>
      <c r="V301" s="10">
        <f t="shared" si="59"/>
        <v>0</v>
      </c>
      <c r="W301" s="10">
        <f t="shared" si="60"/>
        <v>0</v>
      </c>
      <c r="X301" s="66">
        <f t="shared" si="61"/>
        <v>0</v>
      </c>
      <c r="Y301" s="100" t="str">
        <f>IF(AND(D301="All_IPs",OR(N301=0,O301=0,R301+S301+T301=0,U301=0,V301=0,X301=0)),"Halt",IF(AND(D301="GRP_ALL_CNSP_SUBNETS",OR(N301=0,O301=0,R301+S301+T301=0,U301=0,V301=0,X301=0)),"Halt",IF(SUM(M301:X301)=0,"-",IF(AND(D301&lt;&gt;"All_IPs",D301&lt;&gt;"GRP_ALL_CNSP_SUBNETS",OR(N301=0,O301=0,P301=0,Q301=0,R301+S301+T301=0,U301=0,V301=0,X301=0,'Processed IP Rules'!ET270="BAD")),"Halt","Proceed"))))</f>
        <v>-</v>
      </c>
      <c r="Z301" s="145"/>
    </row>
    <row r="302" spans="1:26">
      <c r="A302" s="138">
        <v>261</v>
      </c>
      <c r="B302" s="70" t="str">
        <f>IF('IP Rules'!D271="","",'IP Rules'!D271)</f>
        <v/>
      </c>
      <c r="C302" s="73" t="str">
        <f>IF('IP Rules'!F271="","",'IP Rules'!F271)</f>
        <v/>
      </c>
      <c r="D302" s="77" t="str">
        <f>'Processed IP Rules'!AO271</f>
        <v/>
      </c>
      <c r="E302" s="78" t="str">
        <f>'Processed IP Rules'!AQ271</f>
        <v/>
      </c>
      <c r="F302" s="77" t="str">
        <f>'Processed IP Rules'!EA271</f>
        <v/>
      </c>
      <c r="G302" s="78" t="str">
        <f>'Processed IP Rules'!EC271</f>
        <v/>
      </c>
      <c r="H302" s="27" t="str">
        <f>'Processed IP Rules'!EE271</f>
        <v/>
      </c>
      <c r="I302" s="77" t="str">
        <f>'Processed IP Rules'!EI271</f>
        <v/>
      </c>
      <c r="J302" s="27" t="str">
        <f>'Processed IP Rules'!EK271</f>
        <v/>
      </c>
      <c r="K302" s="96" t="str">
        <f>'Processed IP Rules'!EM271</f>
        <v/>
      </c>
      <c r="L302" s="78" t="str">
        <f>'Processed IP Rules'!EU271</f>
        <v/>
      </c>
      <c r="M302" s="89">
        <f t="shared" si="50"/>
        <v>0</v>
      </c>
      <c r="N302" s="10">
        <f t="shared" si="51"/>
        <v>0</v>
      </c>
      <c r="O302" s="10">
        <f t="shared" si="52"/>
        <v>0</v>
      </c>
      <c r="P302" s="10">
        <f t="shared" si="53"/>
        <v>0</v>
      </c>
      <c r="Q302" s="10">
        <f t="shared" si="54"/>
        <v>0</v>
      </c>
      <c r="R302" s="10">
        <f t="shared" si="55"/>
        <v>0</v>
      </c>
      <c r="S302" s="10">
        <f t="shared" si="56"/>
        <v>0</v>
      </c>
      <c r="T302" s="10">
        <f t="shared" si="57"/>
        <v>0</v>
      </c>
      <c r="U302" s="10">
        <f t="shared" si="58"/>
        <v>0</v>
      </c>
      <c r="V302" s="10">
        <f t="shared" si="59"/>
        <v>0</v>
      </c>
      <c r="W302" s="10">
        <f t="shared" si="60"/>
        <v>0</v>
      </c>
      <c r="X302" s="66">
        <f t="shared" si="61"/>
        <v>0</v>
      </c>
      <c r="Y302" s="100" t="str">
        <f>IF(AND(D302="All_IPs",OR(N302=0,O302=0,R302+S302+T302=0,U302=0,V302=0,X302=0)),"Halt",IF(AND(D302="GRP_ALL_CNSP_SUBNETS",OR(N302=0,O302=0,R302+S302+T302=0,U302=0,V302=0,X302=0)),"Halt",IF(SUM(M302:X302)=0,"-",IF(AND(D302&lt;&gt;"All_IPs",D302&lt;&gt;"GRP_ALL_CNSP_SUBNETS",OR(N302=0,O302=0,P302=0,Q302=0,R302+S302+T302=0,U302=0,V302=0,X302=0,'Processed IP Rules'!ET271="BAD")),"Halt","Proceed"))))</f>
        <v>-</v>
      </c>
      <c r="Z302" s="145"/>
    </row>
    <row r="303" spans="1:26">
      <c r="A303" s="138">
        <v>262</v>
      </c>
      <c r="B303" s="70" t="str">
        <f>IF('IP Rules'!D272="","",'IP Rules'!D272)</f>
        <v/>
      </c>
      <c r="C303" s="73" t="str">
        <f>IF('IP Rules'!F272="","",'IP Rules'!F272)</f>
        <v/>
      </c>
      <c r="D303" s="77" t="str">
        <f>'Processed IP Rules'!AO272</f>
        <v/>
      </c>
      <c r="E303" s="78" t="str">
        <f>'Processed IP Rules'!AQ272</f>
        <v/>
      </c>
      <c r="F303" s="77" t="str">
        <f>'Processed IP Rules'!EA272</f>
        <v/>
      </c>
      <c r="G303" s="78" t="str">
        <f>'Processed IP Rules'!EC272</f>
        <v/>
      </c>
      <c r="H303" s="27" t="str">
        <f>'Processed IP Rules'!EE272</f>
        <v/>
      </c>
      <c r="I303" s="77" t="str">
        <f>'Processed IP Rules'!EI272</f>
        <v/>
      </c>
      <c r="J303" s="27" t="str">
        <f>'Processed IP Rules'!EK272</f>
        <v/>
      </c>
      <c r="K303" s="96" t="str">
        <f>'Processed IP Rules'!EM272</f>
        <v/>
      </c>
      <c r="L303" s="78" t="str">
        <f>'Processed IP Rules'!EU272</f>
        <v/>
      </c>
      <c r="M303" s="89">
        <f t="shared" si="50"/>
        <v>0</v>
      </c>
      <c r="N303" s="10">
        <f t="shared" si="51"/>
        <v>0</v>
      </c>
      <c r="O303" s="10">
        <f t="shared" si="52"/>
        <v>0</v>
      </c>
      <c r="P303" s="10">
        <f t="shared" si="53"/>
        <v>0</v>
      </c>
      <c r="Q303" s="10">
        <f t="shared" si="54"/>
        <v>0</v>
      </c>
      <c r="R303" s="10">
        <f t="shared" si="55"/>
        <v>0</v>
      </c>
      <c r="S303" s="10">
        <f t="shared" si="56"/>
        <v>0</v>
      </c>
      <c r="T303" s="10">
        <f t="shared" si="57"/>
        <v>0</v>
      </c>
      <c r="U303" s="10">
        <f t="shared" si="58"/>
        <v>0</v>
      </c>
      <c r="V303" s="10">
        <f t="shared" si="59"/>
        <v>0</v>
      </c>
      <c r="W303" s="10">
        <f t="shared" si="60"/>
        <v>0</v>
      </c>
      <c r="X303" s="66">
        <f t="shared" si="61"/>
        <v>0</v>
      </c>
      <c r="Y303" s="100" t="str">
        <f>IF(AND(D303="All_IPs",OR(N303=0,O303=0,R303+S303+T303=0,U303=0,V303=0,X303=0)),"Halt",IF(AND(D303="GRP_ALL_CNSP_SUBNETS",OR(N303=0,O303=0,R303+S303+T303=0,U303=0,V303=0,X303=0)),"Halt",IF(SUM(M303:X303)=0,"-",IF(AND(D303&lt;&gt;"All_IPs",D303&lt;&gt;"GRP_ALL_CNSP_SUBNETS",OR(N303=0,O303=0,P303=0,Q303=0,R303+S303+T303=0,U303=0,V303=0,X303=0,'Processed IP Rules'!ET272="BAD")),"Halt","Proceed"))))</f>
        <v>-</v>
      </c>
      <c r="Z303" s="145"/>
    </row>
    <row r="304" spans="1:26">
      <c r="A304" s="138">
        <v>263</v>
      </c>
      <c r="B304" s="70" t="str">
        <f>IF('IP Rules'!D273="","",'IP Rules'!D273)</f>
        <v/>
      </c>
      <c r="C304" s="73" t="str">
        <f>IF('IP Rules'!F273="","",'IP Rules'!F273)</f>
        <v/>
      </c>
      <c r="D304" s="77" t="str">
        <f>'Processed IP Rules'!AO273</f>
        <v/>
      </c>
      <c r="E304" s="78" t="str">
        <f>'Processed IP Rules'!AQ273</f>
        <v/>
      </c>
      <c r="F304" s="77" t="str">
        <f>'Processed IP Rules'!EA273</f>
        <v/>
      </c>
      <c r="G304" s="78" t="str">
        <f>'Processed IP Rules'!EC273</f>
        <v/>
      </c>
      <c r="H304" s="27" t="str">
        <f>'Processed IP Rules'!EE273</f>
        <v/>
      </c>
      <c r="I304" s="77" t="str">
        <f>'Processed IP Rules'!EI273</f>
        <v/>
      </c>
      <c r="J304" s="27" t="str">
        <f>'Processed IP Rules'!EK273</f>
        <v/>
      </c>
      <c r="K304" s="96" t="str">
        <f>'Processed IP Rules'!EM273</f>
        <v/>
      </c>
      <c r="L304" s="78" t="str">
        <f>'Processed IP Rules'!EU273</f>
        <v/>
      </c>
      <c r="M304" s="89">
        <f t="shared" si="50"/>
        <v>0</v>
      </c>
      <c r="N304" s="10">
        <f t="shared" si="51"/>
        <v>0</v>
      </c>
      <c r="O304" s="10">
        <f t="shared" si="52"/>
        <v>0</v>
      </c>
      <c r="P304" s="10">
        <f t="shared" si="53"/>
        <v>0</v>
      </c>
      <c r="Q304" s="10">
        <f t="shared" si="54"/>
        <v>0</v>
      </c>
      <c r="R304" s="10">
        <f t="shared" si="55"/>
        <v>0</v>
      </c>
      <c r="S304" s="10">
        <f t="shared" si="56"/>
        <v>0</v>
      </c>
      <c r="T304" s="10">
        <f t="shared" si="57"/>
        <v>0</v>
      </c>
      <c r="U304" s="10">
        <f t="shared" si="58"/>
        <v>0</v>
      </c>
      <c r="V304" s="10">
        <f t="shared" si="59"/>
        <v>0</v>
      </c>
      <c r="W304" s="10">
        <f t="shared" si="60"/>
        <v>0</v>
      </c>
      <c r="X304" s="66">
        <f t="shared" si="61"/>
        <v>0</v>
      </c>
      <c r="Y304" s="100" t="str">
        <f>IF(AND(D304="All_IPs",OR(N304=0,O304=0,R304+S304+T304=0,U304=0,V304=0,X304=0)),"Halt",IF(AND(D304="GRP_ALL_CNSP_SUBNETS",OR(N304=0,O304=0,R304+S304+T304=0,U304=0,V304=0,X304=0)),"Halt",IF(SUM(M304:X304)=0,"-",IF(AND(D304&lt;&gt;"All_IPs",D304&lt;&gt;"GRP_ALL_CNSP_SUBNETS",OR(N304=0,O304=0,P304=0,Q304=0,R304+S304+T304=0,U304=0,V304=0,X304=0,'Processed IP Rules'!ET273="BAD")),"Halt","Proceed"))))</f>
        <v>-</v>
      </c>
      <c r="Z304" s="145"/>
    </row>
    <row r="305" spans="1:26">
      <c r="A305" s="138">
        <v>264</v>
      </c>
      <c r="B305" s="70" t="str">
        <f>IF('IP Rules'!D274="","",'IP Rules'!D274)</f>
        <v/>
      </c>
      <c r="C305" s="73" t="str">
        <f>IF('IP Rules'!F274="","",'IP Rules'!F274)</f>
        <v/>
      </c>
      <c r="D305" s="77" t="str">
        <f>'Processed IP Rules'!AO274</f>
        <v/>
      </c>
      <c r="E305" s="78" t="str">
        <f>'Processed IP Rules'!AQ274</f>
        <v/>
      </c>
      <c r="F305" s="77" t="str">
        <f>'Processed IP Rules'!EA274</f>
        <v/>
      </c>
      <c r="G305" s="78" t="str">
        <f>'Processed IP Rules'!EC274</f>
        <v/>
      </c>
      <c r="H305" s="27" t="str">
        <f>'Processed IP Rules'!EE274</f>
        <v/>
      </c>
      <c r="I305" s="77" t="str">
        <f>'Processed IP Rules'!EI274</f>
        <v/>
      </c>
      <c r="J305" s="27" t="str">
        <f>'Processed IP Rules'!EK274</f>
        <v/>
      </c>
      <c r="K305" s="96" t="str">
        <f>'Processed IP Rules'!EM274</f>
        <v/>
      </c>
      <c r="L305" s="78" t="str">
        <f>'Processed IP Rules'!EU274</f>
        <v/>
      </c>
      <c r="M305" s="89">
        <f t="shared" si="50"/>
        <v>0</v>
      </c>
      <c r="N305" s="10">
        <f t="shared" si="51"/>
        <v>0</v>
      </c>
      <c r="O305" s="10">
        <f t="shared" si="52"/>
        <v>0</v>
      </c>
      <c r="P305" s="10">
        <f t="shared" si="53"/>
        <v>0</v>
      </c>
      <c r="Q305" s="10">
        <f t="shared" si="54"/>
        <v>0</v>
      </c>
      <c r="R305" s="10">
        <f t="shared" si="55"/>
        <v>0</v>
      </c>
      <c r="S305" s="10">
        <f t="shared" si="56"/>
        <v>0</v>
      </c>
      <c r="T305" s="10">
        <f t="shared" si="57"/>
        <v>0</v>
      </c>
      <c r="U305" s="10">
        <f t="shared" si="58"/>
        <v>0</v>
      </c>
      <c r="V305" s="10">
        <f t="shared" si="59"/>
        <v>0</v>
      </c>
      <c r="W305" s="10">
        <f t="shared" si="60"/>
        <v>0</v>
      </c>
      <c r="X305" s="66">
        <f t="shared" si="61"/>
        <v>0</v>
      </c>
      <c r="Y305" s="100" t="str">
        <f>IF(AND(D305="All_IPs",OR(N305=0,O305=0,R305+S305+T305=0,U305=0,V305=0,X305=0)),"Halt",IF(AND(D305="GRP_ALL_CNSP_SUBNETS",OR(N305=0,O305=0,R305+S305+T305=0,U305=0,V305=0,X305=0)),"Halt",IF(SUM(M305:X305)=0,"-",IF(AND(D305&lt;&gt;"All_IPs",D305&lt;&gt;"GRP_ALL_CNSP_SUBNETS",OR(N305=0,O305=0,P305=0,Q305=0,R305+S305+T305=0,U305=0,V305=0,X305=0,'Processed IP Rules'!ET274="BAD")),"Halt","Proceed"))))</f>
        <v>-</v>
      </c>
      <c r="Z305" s="145"/>
    </row>
    <row r="306" spans="1:26">
      <c r="A306" s="138">
        <v>265</v>
      </c>
      <c r="B306" s="70" t="str">
        <f>IF('IP Rules'!D275="","",'IP Rules'!D275)</f>
        <v/>
      </c>
      <c r="C306" s="73" t="str">
        <f>IF('IP Rules'!F275="","",'IP Rules'!F275)</f>
        <v/>
      </c>
      <c r="D306" s="77" t="str">
        <f>'Processed IP Rules'!AO275</f>
        <v/>
      </c>
      <c r="E306" s="78" t="str">
        <f>'Processed IP Rules'!AQ275</f>
        <v/>
      </c>
      <c r="F306" s="77" t="str">
        <f>'Processed IP Rules'!EA275</f>
        <v/>
      </c>
      <c r="G306" s="78" t="str">
        <f>'Processed IP Rules'!EC275</f>
        <v/>
      </c>
      <c r="H306" s="27" t="str">
        <f>'Processed IP Rules'!EE275</f>
        <v/>
      </c>
      <c r="I306" s="77" t="str">
        <f>'Processed IP Rules'!EI275</f>
        <v/>
      </c>
      <c r="J306" s="27" t="str">
        <f>'Processed IP Rules'!EK275</f>
        <v/>
      </c>
      <c r="K306" s="96" t="str">
        <f>'Processed IP Rules'!EM275</f>
        <v/>
      </c>
      <c r="L306" s="78" t="str">
        <f>'Processed IP Rules'!EU275</f>
        <v/>
      </c>
      <c r="M306" s="89">
        <f t="shared" si="50"/>
        <v>0</v>
      </c>
      <c r="N306" s="10">
        <f t="shared" si="51"/>
        <v>0</v>
      </c>
      <c r="O306" s="10">
        <f t="shared" si="52"/>
        <v>0</v>
      </c>
      <c r="P306" s="10">
        <f t="shared" si="53"/>
        <v>0</v>
      </c>
      <c r="Q306" s="10">
        <f t="shared" si="54"/>
        <v>0</v>
      </c>
      <c r="R306" s="10">
        <f t="shared" si="55"/>
        <v>0</v>
      </c>
      <c r="S306" s="10">
        <f t="shared" si="56"/>
        <v>0</v>
      </c>
      <c r="T306" s="10">
        <f t="shared" si="57"/>
        <v>0</v>
      </c>
      <c r="U306" s="10">
        <f t="shared" si="58"/>
        <v>0</v>
      </c>
      <c r="V306" s="10">
        <f t="shared" si="59"/>
        <v>0</v>
      </c>
      <c r="W306" s="10">
        <f t="shared" si="60"/>
        <v>0</v>
      </c>
      <c r="X306" s="66">
        <f t="shared" si="61"/>
        <v>0</v>
      </c>
      <c r="Y306" s="100" t="str">
        <f>IF(AND(D306="All_IPs",OR(N306=0,O306=0,R306+S306+T306=0,U306=0,V306=0,X306=0)),"Halt",IF(AND(D306="GRP_ALL_CNSP_SUBNETS",OR(N306=0,O306=0,R306+S306+T306=0,U306=0,V306=0,X306=0)),"Halt",IF(SUM(M306:X306)=0,"-",IF(AND(D306&lt;&gt;"All_IPs",D306&lt;&gt;"GRP_ALL_CNSP_SUBNETS",OR(N306=0,O306=0,P306=0,Q306=0,R306+S306+T306=0,U306=0,V306=0,X306=0,'Processed IP Rules'!ET275="BAD")),"Halt","Proceed"))))</f>
        <v>-</v>
      </c>
      <c r="Z306" s="145"/>
    </row>
    <row r="307" spans="1:26">
      <c r="A307" s="138">
        <v>266</v>
      </c>
      <c r="B307" s="70" t="str">
        <f>IF('IP Rules'!D276="","",'IP Rules'!D276)</f>
        <v/>
      </c>
      <c r="C307" s="73" t="str">
        <f>IF('IP Rules'!F276="","",'IP Rules'!F276)</f>
        <v/>
      </c>
      <c r="D307" s="77" t="str">
        <f>'Processed IP Rules'!AO276</f>
        <v/>
      </c>
      <c r="E307" s="78" t="str">
        <f>'Processed IP Rules'!AQ276</f>
        <v/>
      </c>
      <c r="F307" s="77" t="str">
        <f>'Processed IP Rules'!EA276</f>
        <v/>
      </c>
      <c r="G307" s="78" t="str">
        <f>'Processed IP Rules'!EC276</f>
        <v/>
      </c>
      <c r="H307" s="27" t="str">
        <f>'Processed IP Rules'!EE276</f>
        <v/>
      </c>
      <c r="I307" s="77" t="str">
        <f>'Processed IP Rules'!EI276</f>
        <v/>
      </c>
      <c r="J307" s="27" t="str">
        <f>'Processed IP Rules'!EK276</f>
        <v/>
      </c>
      <c r="K307" s="96" t="str">
        <f>'Processed IP Rules'!EM276</f>
        <v/>
      </c>
      <c r="L307" s="78" t="str">
        <f>'Processed IP Rules'!EU276</f>
        <v/>
      </c>
      <c r="M307" s="89">
        <f t="shared" si="50"/>
        <v>0</v>
      </c>
      <c r="N307" s="10">
        <f t="shared" si="51"/>
        <v>0</v>
      </c>
      <c r="O307" s="10">
        <f t="shared" si="52"/>
        <v>0</v>
      </c>
      <c r="P307" s="10">
        <f t="shared" si="53"/>
        <v>0</v>
      </c>
      <c r="Q307" s="10">
        <f t="shared" si="54"/>
        <v>0</v>
      </c>
      <c r="R307" s="10">
        <f t="shared" si="55"/>
        <v>0</v>
      </c>
      <c r="S307" s="10">
        <f t="shared" si="56"/>
        <v>0</v>
      </c>
      <c r="T307" s="10">
        <f t="shared" si="57"/>
        <v>0</v>
      </c>
      <c r="U307" s="10">
        <f t="shared" si="58"/>
        <v>0</v>
      </c>
      <c r="V307" s="10">
        <f t="shared" si="59"/>
        <v>0</v>
      </c>
      <c r="W307" s="10">
        <f t="shared" si="60"/>
        <v>0</v>
      </c>
      <c r="X307" s="66">
        <f t="shared" si="61"/>
        <v>0</v>
      </c>
      <c r="Y307" s="100" t="str">
        <f>IF(AND(D307="All_IPs",OR(N307=0,O307=0,R307+S307+T307=0,U307=0,V307=0,X307=0)),"Halt",IF(AND(D307="GRP_ALL_CNSP_SUBNETS",OR(N307=0,O307=0,R307+S307+T307=0,U307=0,V307=0,X307=0)),"Halt",IF(SUM(M307:X307)=0,"-",IF(AND(D307&lt;&gt;"All_IPs",D307&lt;&gt;"GRP_ALL_CNSP_SUBNETS",OR(N307=0,O307=0,P307=0,Q307=0,R307+S307+T307=0,U307=0,V307=0,X307=0,'Processed IP Rules'!ET276="BAD")),"Halt","Proceed"))))</f>
        <v>-</v>
      </c>
      <c r="Z307" s="145"/>
    </row>
    <row r="308" spans="1:26">
      <c r="A308" s="138">
        <v>267</v>
      </c>
      <c r="B308" s="70" t="str">
        <f>IF('IP Rules'!D277="","",'IP Rules'!D277)</f>
        <v/>
      </c>
      <c r="C308" s="73" t="str">
        <f>IF('IP Rules'!F277="","",'IP Rules'!F277)</f>
        <v/>
      </c>
      <c r="D308" s="77" t="str">
        <f>'Processed IP Rules'!AO277</f>
        <v/>
      </c>
      <c r="E308" s="78" t="str">
        <f>'Processed IP Rules'!AQ277</f>
        <v/>
      </c>
      <c r="F308" s="77" t="str">
        <f>'Processed IP Rules'!EA277</f>
        <v/>
      </c>
      <c r="G308" s="78" t="str">
        <f>'Processed IP Rules'!EC277</f>
        <v/>
      </c>
      <c r="H308" s="27" t="str">
        <f>'Processed IP Rules'!EE277</f>
        <v/>
      </c>
      <c r="I308" s="77" t="str">
        <f>'Processed IP Rules'!EI277</f>
        <v/>
      </c>
      <c r="J308" s="27" t="str">
        <f>'Processed IP Rules'!EK277</f>
        <v/>
      </c>
      <c r="K308" s="96" t="str">
        <f>'Processed IP Rules'!EM277</f>
        <v/>
      </c>
      <c r="L308" s="78" t="str">
        <f>'Processed IP Rules'!EU277</f>
        <v/>
      </c>
      <c r="M308" s="89">
        <f t="shared" si="50"/>
        <v>0</v>
      </c>
      <c r="N308" s="10">
        <f t="shared" si="51"/>
        <v>0</v>
      </c>
      <c r="O308" s="10">
        <f t="shared" si="52"/>
        <v>0</v>
      </c>
      <c r="P308" s="10">
        <f t="shared" si="53"/>
        <v>0</v>
      </c>
      <c r="Q308" s="10">
        <f t="shared" si="54"/>
        <v>0</v>
      </c>
      <c r="R308" s="10">
        <f t="shared" si="55"/>
        <v>0</v>
      </c>
      <c r="S308" s="10">
        <f t="shared" si="56"/>
        <v>0</v>
      </c>
      <c r="T308" s="10">
        <f t="shared" si="57"/>
        <v>0</v>
      </c>
      <c r="U308" s="10">
        <f t="shared" si="58"/>
        <v>0</v>
      </c>
      <c r="V308" s="10">
        <f t="shared" si="59"/>
        <v>0</v>
      </c>
      <c r="W308" s="10">
        <f t="shared" si="60"/>
        <v>0</v>
      </c>
      <c r="X308" s="66">
        <f t="shared" si="61"/>
        <v>0</v>
      </c>
      <c r="Y308" s="100" t="str">
        <f>IF(AND(D308="All_IPs",OR(N308=0,O308=0,R308+S308+T308=0,U308=0,V308=0,X308=0)),"Halt",IF(AND(D308="GRP_ALL_CNSP_SUBNETS",OR(N308=0,O308=0,R308+S308+T308=0,U308=0,V308=0,X308=0)),"Halt",IF(SUM(M308:X308)=0,"-",IF(AND(D308&lt;&gt;"All_IPs",D308&lt;&gt;"GRP_ALL_CNSP_SUBNETS",OR(N308=0,O308=0,P308=0,Q308=0,R308+S308+T308=0,U308=0,V308=0,X308=0,'Processed IP Rules'!ET277="BAD")),"Halt","Proceed"))))</f>
        <v>-</v>
      </c>
      <c r="Z308" s="145"/>
    </row>
    <row r="309" spans="1:26">
      <c r="A309" s="138">
        <v>268</v>
      </c>
      <c r="B309" s="70" t="str">
        <f>IF('IP Rules'!D278="","",'IP Rules'!D278)</f>
        <v/>
      </c>
      <c r="C309" s="73" t="str">
        <f>IF('IP Rules'!F278="","",'IP Rules'!F278)</f>
        <v/>
      </c>
      <c r="D309" s="77" t="str">
        <f>'Processed IP Rules'!AO278</f>
        <v/>
      </c>
      <c r="E309" s="78" t="str">
        <f>'Processed IP Rules'!AQ278</f>
        <v/>
      </c>
      <c r="F309" s="77" t="str">
        <f>'Processed IP Rules'!EA278</f>
        <v/>
      </c>
      <c r="G309" s="78" t="str">
        <f>'Processed IP Rules'!EC278</f>
        <v/>
      </c>
      <c r="H309" s="27" t="str">
        <f>'Processed IP Rules'!EE278</f>
        <v/>
      </c>
      <c r="I309" s="77" t="str">
        <f>'Processed IP Rules'!EI278</f>
        <v/>
      </c>
      <c r="J309" s="27" t="str">
        <f>'Processed IP Rules'!EK278</f>
        <v/>
      </c>
      <c r="K309" s="96" t="str">
        <f>'Processed IP Rules'!EM278</f>
        <v/>
      </c>
      <c r="L309" s="78" t="str">
        <f>'Processed IP Rules'!EU278</f>
        <v/>
      </c>
      <c r="M309" s="89">
        <f t="shared" si="50"/>
        <v>0</v>
      </c>
      <c r="N309" s="10">
        <f t="shared" si="51"/>
        <v>0</v>
      </c>
      <c r="O309" s="10">
        <f t="shared" si="52"/>
        <v>0</v>
      </c>
      <c r="P309" s="10">
        <f t="shared" si="53"/>
        <v>0</v>
      </c>
      <c r="Q309" s="10">
        <f t="shared" si="54"/>
        <v>0</v>
      </c>
      <c r="R309" s="10">
        <f t="shared" si="55"/>
        <v>0</v>
      </c>
      <c r="S309" s="10">
        <f t="shared" si="56"/>
        <v>0</v>
      </c>
      <c r="T309" s="10">
        <f t="shared" si="57"/>
        <v>0</v>
      </c>
      <c r="U309" s="10">
        <f t="shared" si="58"/>
        <v>0</v>
      </c>
      <c r="V309" s="10">
        <f t="shared" si="59"/>
        <v>0</v>
      </c>
      <c r="W309" s="10">
        <f t="shared" si="60"/>
        <v>0</v>
      </c>
      <c r="X309" s="66">
        <f t="shared" si="61"/>
        <v>0</v>
      </c>
      <c r="Y309" s="100" t="str">
        <f>IF(AND(D309="All_IPs",OR(N309=0,O309=0,R309+S309+T309=0,U309=0,V309=0,X309=0)),"Halt",IF(AND(D309="GRP_ALL_CNSP_SUBNETS",OR(N309=0,O309=0,R309+S309+T309=0,U309=0,V309=0,X309=0)),"Halt",IF(SUM(M309:X309)=0,"-",IF(AND(D309&lt;&gt;"All_IPs",D309&lt;&gt;"GRP_ALL_CNSP_SUBNETS",OR(N309=0,O309=0,P309=0,Q309=0,R309+S309+T309=0,U309=0,V309=0,X309=0,'Processed IP Rules'!ET278="BAD")),"Halt","Proceed"))))</f>
        <v>-</v>
      </c>
      <c r="Z309" s="145"/>
    </row>
    <row r="310" spans="1:26">
      <c r="A310" s="138">
        <v>269</v>
      </c>
      <c r="B310" s="70" t="str">
        <f>IF('IP Rules'!D279="","",'IP Rules'!D279)</f>
        <v/>
      </c>
      <c r="C310" s="73" t="str">
        <f>IF('IP Rules'!F279="","",'IP Rules'!F279)</f>
        <v/>
      </c>
      <c r="D310" s="77" t="str">
        <f>'Processed IP Rules'!AO279</f>
        <v/>
      </c>
      <c r="E310" s="78" t="str">
        <f>'Processed IP Rules'!AQ279</f>
        <v/>
      </c>
      <c r="F310" s="77" t="str">
        <f>'Processed IP Rules'!EA279</f>
        <v/>
      </c>
      <c r="G310" s="78" t="str">
        <f>'Processed IP Rules'!EC279</f>
        <v/>
      </c>
      <c r="H310" s="27" t="str">
        <f>'Processed IP Rules'!EE279</f>
        <v/>
      </c>
      <c r="I310" s="77" t="str">
        <f>'Processed IP Rules'!EI279</f>
        <v/>
      </c>
      <c r="J310" s="27" t="str">
        <f>'Processed IP Rules'!EK279</f>
        <v/>
      </c>
      <c r="K310" s="96" t="str">
        <f>'Processed IP Rules'!EM279</f>
        <v/>
      </c>
      <c r="L310" s="78" t="str">
        <f>'Processed IP Rules'!EU279</f>
        <v/>
      </c>
      <c r="M310" s="89">
        <f t="shared" si="50"/>
        <v>0</v>
      </c>
      <c r="N310" s="10">
        <f t="shared" si="51"/>
        <v>0</v>
      </c>
      <c r="O310" s="10">
        <f t="shared" si="52"/>
        <v>0</v>
      </c>
      <c r="P310" s="10">
        <f t="shared" si="53"/>
        <v>0</v>
      </c>
      <c r="Q310" s="10">
        <f t="shared" si="54"/>
        <v>0</v>
      </c>
      <c r="R310" s="10">
        <f t="shared" si="55"/>
        <v>0</v>
      </c>
      <c r="S310" s="10">
        <f t="shared" si="56"/>
        <v>0</v>
      </c>
      <c r="T310" s="10">
        <f t="shared" si="57"/>
        <v>0</v>
      </c>
      <c r="U310" s="10">
        <f t="shared" si="58"/>
        <v>0</v>
      </c>
      <c r="V310" s="10">
        <f t="shared" si="59"/>
        <v>0</v>
      </c>
      <c r="W310" s="10">
        <f t="shared" si="60"/>
        <v>0</v>
      </c>
      <c r="X310" s="66">
        <f t="shared" si="61"/>
        <v>0</v>
      </c>
      <c r="Y310" s="100" t="str">
        <f>IF(AND(D310="All_IPs",OR(N310=0,O310=0,R310+S310+T310=0,U310=0,V310=0,X310=0)),"Halt",IF(AND(D310="GRP_ALL_CNSP_SUBNETS",OR(N310=0,O310=0,R310+S310+T310=0,U310=0,V310=0,X310=0)),"Halt",IF(SUM(M310:X310)=0,"-",IF(AND(D310&lt;&gt;"All_IPs",D310&lt;&gt;"GRP_ALL_CNSP_SUBNETS",OR(N310=0,O310=0,P310=0,Q310=0,R310+S310+T310=0,U310=0,V310=0,X310=0,'Processed IP Rules'!ET279="BAD")),"Halt","Proceed"))))</f>
        <v>-</v>
      </c>
      <c r="Z310" s="145"/>
    </row>
    <row r="311" spans="1:26">
      <c r="A311" s="138">
        <v>270</v>
      </c>
      <c r="B311" s="70" t="str">
        <f>IF('IP Rules'!D280="","",'IP Rules'!D280)</f>
        <v/>
      </c>
      <c r="C311" s="73" t="str">
        <f>IF('IP Rules'!F280="","",'IP Rules'!F280)</f>
        <v/>
      </c>
      <c r="D311" s="77" t="str">
        <f>'Processed IP Rules'!AO280</f>
        <v/>
      </c>
      <c r="E311" s="78" t="str">
        <f>'Processed IP Rules'!AQ280</f>
        <v/>
      </c>
      <c r="F311" s="77" t="str">
        <f>'Processed IP Rules'!EA280</f>
        <v/>
      </c>
      <c r="G311" s="78" t="str">
        <f>'Processed IP Rules'!EC280</f>
        <v/>
      </c>
      <c r="H311" s="27" t="str">
        <f>'Processed IP Rules'!EE280</f>
        <v/>
      </c>
      <c r="I311" s="77" t="str">
        <f>'Processed IP Rules'!EI280</f>
        <v/>
      </c>
      <c r="J311" s="27" t="str">
        <f>'Processed IP Rules'!EK280</f>
        <v/>
      </c>
      <c r="K311" s="96" t="str">
        <f>'Processed IP Rules'!EM280</f>
        <v/>
      </c>
      <c r="L311" s="78" t="str">
        <f>'Processed IP Rules'!EU280</f>
        <v/>
      </c>
      <c r="M311" s="89">
        <f t="shared" si="50"/>
        <v>0</v>
      </c>
      <c r="N311" s="10">
        <f t="shared" si="51"/>
        <v>0</v>
      </c>
      <c r="O311" s="10">
        <f t="shared" si="52"/>
        <v>0</v>
      </c>
      <c r="P311" s="10">
        <f t="shared" si="53"/>
        <v>0</v>
      </c>
      <c r="Q311" s="10">
        <f t="shared" si="54"/>
        <v>0</v>
      </c>
      <c r="R311" s="10">
        <f t="shared" si="55"/>
        <v>0</v>
      </c>
      <c r="S311" s="10">
        <f t="shared" si="56"/>
        <v>0</v>
      </c>
      <c r="T311" s="10">
        <f t="shared" si="57"/>
        <v>0</v>
      </c>
      <c r="U311" s="10">
        <f t="shared" si="58"/>
        <v>0</v>
      </c>
      <c r="V311" s="10">
        <f t="shared" si="59"/>
        <v>0</v>
      </c>
      <c r="W311" s="10">
        <f t="shared" si="60"/>
        <v>0</v>
      </c>
      <c r="X311" s="66">
        <f t="shared" si="61"/>
        <v>0</v>
      </c>
      <c r="Y311" s="100" t="str">
        <f>IF(AND(D311="All_IPs",OR(N311=0,O311=0,R311+S311+T311=0,U311=0,V311=0,X311=0)),"Halt",IF(AND(D311="GRP_ALL_CNSP_SUBNETS",OR(N311=0,O311=0,R311+S311+T311=0,U311=0,V311=0,X311=0)),"Halt",IF(SUM(M311:X311)=0,"-",IF(AND(D311&lt;&gt;"All_IPs",D311&lt;&gt;"GRP_ALL_CNSP_SUBNETS",OR(N311=0,O311=0,P311=0,Q311=0,R311+S311+T311=0,U311=0,V311=0,X311=0,'Processed IP Rules'!ET280="BAD")),"Halt","Proceed"))))</f>
        <v>-</v>
      </c>
      <c r="Z311" s="145"/>
    </row>
    <row r="312" spans="1:26">
      <c r="A312" s="138">
        <v>271</v>
      </c>
      <c r="B312" s="70" t="str">
        <f>IF('IP Rules'!D281="","",'IP Rules'!D281)</f>
        <v/>
      </c>
      <c r="C312" s="73" t="str">
        <f>IF('IP Rules'!F281="","",'IP Rules'!F281)</f>
        <v/>
      </c>
      <c r="D312" s="77" t="str">
        <f>'Processed IP Rules'!AO281</f>
        <v/>
      </c>
      <c r="E312" s="78" t="str">
        <f>'Processed IP Rules'!AQ281</f>
        <v/>
      </c>
      <c r="F312" s="77" t="str">
        <f>'Processed IP Rules'!EA281</f>
        <v/>
      </c>
      <c r="G312" s="78" t="str">
        <f>'Processed IP Rules'!EC281</f>
        <v/>
      </c>
      <c r="H312" s="27" t="str">
        <f>'Processed IP Rules'!EE281</f>
        <v/>
      </c>
      <c r="I312" s="77" t="str">
        <f>'Processed IP Rules'!EI281</f>
        <v/>
      </c>
      <c r="J312" s="27" t="str">
        <f>'Processed IP Rules'!EK281</f>
        <v/>
      </c>
      <c r="K312" s="96" t="str">
        <f>'Processed IP Rules'!EM281</f>
        <v/>
      </c>
      <c r="L312" s="78" t="str">
        <f>'Processed IP Rules'!EU281</f>
        <v/>
      </c>
      <c r="M312" s="89">
        <f t="shared" si="50"/>
        <v>0</v>
      </c>
      <c r="N312" s="10">
        <f t="shared" si="51"/>
        <v>0</v>
      </c>
      <c r="O312" s="10">
        <f t="shared" si="52"/>
        <v>0</v>
      </c>
      <c r="P312" s="10">
        <f t="shared" si="53"/>
        <v>0</v>
      </c>
      <c r="Q312" s="10">
        <f t="shared" si="54"/>
        <v>0</v>
      </c>
      <c r="R312" s="10">
        <f t="shared" si="55"/>
        <v>0</v>
      </c>
      <c r="S312" s="10">
        <f t="shared" si="56"/>
        <v>0</v>
      </c>
      <c r="T312" s="10">
        <f t="shared" si="57"/>
        <v>0</v>
      </c>
      <c r="U312" s="10">
        <f t="shared" si="58"/>
        <v>0</v>
      </c>
      <c r="V312" s="10">
        <f t="shared" si="59"/>
        <v>0</v>
      </c>
      <c r="W312" s="10">
        <f t="shared" si="60"/>
        <v>0</v>
      </c>
      <c r="X312" s="66">
        <f t="shared" si="61"/>
        <v>0</v>
      </c>
      <c r="Y312" s="100" t="str">
        <f>IF(AND(D312="All_IPs",OR(N312=0,O312=0,R312+S312+T312=0,U312=0,V312=0,X312=0)),"Halt",IF(AND(D312="GRP_ALL_CNSP_SUBNETS",OR(N312=0,O312=0,R312+S312+T312=0,U312=0,V312=0,X312=0)),"Halt",IF(SUM(M312:X312)=0,"-",IF(AND(D312&lt;&gt;"All_IPs",D312&lt;&gt;"GRP_ALL_CNSP_SUBNETS",OR(N312=0,O312=0,P312=0,Q312=0,R312+S312+T312=0,U312=0,V312=0,X312=0,'Processed IP Rules'!ET281="BAD")),"Halt","Proceed"))))</f>
        <v>-</v>
      </c>
      <c r="Z312" s="145"/>
    </row>
    <row r="313" spans="1:26">
      <c r="A313" s="138">
        <v>272</v>
      </c>
      <c r="B313" s="70" t="str">
        <f>IF('IP Rules'!D282="","",'IP Rules'!D282)</f>
        <v/>
      </c>
      <c r="C313" s="73" t="str">
        <f>IF('IP Rules'!F282="","",'IP Rules'!F282)</f>
        <v/>
      </c>
      <c r="D313" s="77" t="str">
        <f>'Processed IP Rules'!AO282</f>
        <v/>
      </c>
      <c r="E313" s="78" t="str">
        <f>'Processed IP Rules'!AQ282</f>
        <v/>
      </c>
      <c r="F313" s="77" t="str">
        <f>'Processed IP Rules'!EA282</f>
        <v/>
      </c>
      <c r="G313" s="78" t="str">
        <f>'Processed IP Rules'!EC282</f>
        <v/>
      </c>
      <c r="H313" s="27" t="str">
        <f>'Processed IP Rules'!EE282</f>
        <v/>
      </c>
      <c r="I313" s="77" t="str">
        <f>'Processed IP Rules'!EI282</f>
        <v/>
      </c>
      <c r="J313" s="27" t="str">
        <f>'Processed IP Rules'!EK282</f>
        <v/>
      </c>
      <c r="K313" s="96" t="str">
        <f>'Processed IP Rules'!EM282</f>
        <v/>
      </c>
      <c r="L313" s="78" t="str">
        <f>'Processed IP Rules'!EU282</f>
        <v/>
      </c>
      <c r="M313" s="89">
        <f t="shared" si="50"/>
        <v>0</v>
      </c>
      <c r="N313" s="10">
        <f t="shared" si="51"/>
        <v>0</v>
      </c>
      <c r="O313" s="10">
        <f t="shared" si="52"/>
        <v>0</v>
      </c>
      <c r="P313" s="10">
        <f t="shared" si="53"/>
        <v>0</v>
      </c>
      <c r="Q313" s="10">
        <f t="shared" si="54"/>
        <v>0</v>
      </c>
      <c r="R313" s="10">
        <f t="shared" si="55"/>
        <v>0</v>
      </c>
      <c r="S313" s="10">
        <f t="shared" si="56"/>
        <v>0</v>
      </c>
      <c r="T313" s="10">
        <f t="shared" si="57"/>
        <v>0</v>
      </c>
      <c r="U313" s="10">
        <f t="shared" si="58"/>
        <v>0</v>
      </c>
      <c r="V313" s="10">
        <f t="shared" si="59"/>
        <v>0</v>
      </c>
      <c r="W313" s="10">
        <f t="shared" si="60"/>
        <v>0</v>
      </c>
      <c r="X313" s="66">
        <f t="shared" si="61"/>
        <v>0</v>
      </c>
      <c r="Y313" s="100" t="str">
        <f>IF(AND(D313="All_IPs",OR(N313=0,O313=0,R313+S313+T313=0,U313=0,V313=0,X313=0)),"Halt",IF(AND(D313="GRP_ALL_CNSP_SUBNETS",OR(N313=0,O313=0,R313+S313+T313=0,U313=0,V313=0,X313=0)),"Halt",IF(SUM(M313:X313)=0,"-",IF(AND(D313&lt;&gt;"All_IPs",D313&lt;&gt;"GRP_ALL_CNSP_SUBNETS",OR(N313=0,O313=0,P313=0,Q313=0,R313+S313+T313=0,U313=0,V313=0,X313=0,'Processed IP Rules'!ET282="BAD")),"Halt","Proceed"))))</f>
        <v>-</v>
      </c>
      <c r="Z313" s="145"/>
    </row>
    <row r="314" spans="1:26">
      <c r="A314" s="138">
        <v>273</v>
      </c>
      <c r="B314" s="70" t="str">
        <f>IF('IP Rules'!D283="","",'IP Rules'!D283)</f>
        <v/>
      </c>
      <c r="C314" s="73" t="str">
        <f>IF('IP Rules'!F283="","",'IP Rules'!F283)</f>
        <v/>
      </c>
      <c r="D314" s="77" t="str">
        <f>'Processed IP Rules'!AO283</f>
        <v/>
      </c>
      <c r="E314" s="78" t="str">
        <f>'Processed IP Rules'!AQ283</f>
        <v/>
      </c>
      <c r="F314" s="77" t="str">
        <f>'Processed IP Rules'!EA283</f>
        <v/>
      </c>
      <c r="G314" s="78" t="str">
        <f>'Processed IP Rules'!EC283</f>
        <v/>
      </c>
      <c r="H314" s="27" t="str">
        <f>'Processed IP Rules'!EE283</f>
        <v/>
      </c>
      <c r="I314" s="77" t="str">
        <f>'Processed IP Rules'!EI283</f>
        <v/>
      </c>
      <c r="J314" s="27" t="str">
        <f>'Processed IP Rules'!EK283</f>
        <v/>
      </c>
      <c r="K314" s="96" t="str">
        <f>'Processed IP Rules'!EM283</f>
        <v/>
      </c>
      <c r="L314" s="78" t="str">
        <f>'Processed IP Rules'!EU283</f>
        <v/>
      </c>
      <c r="M314" s="89">
        <f t="shared" si="50"/>
        <v>0</v>
      </c>
      <c r="N314" s="10">
        <f t="shared" si="51"/>
        <v>0</v>
      </c>
      <c r="O314" s="10">
        <f t="shared" si="52"/>
        <v>0</v>
      </c>
      <c r="P314" s="10">
        <f t="shared" si="53"/>
        <v>0</v>
      </c>
      <c r="Q314" s="10">
        <f t="shared" si="54"/>
        <v>0</v>
      </c>
      <c r="R314" s="10">
        <f t="shared" si="55"/>
        <v>0</v>
      </c>
      <c r="S314" s="10">
        <f t="shared" si="56"/>
        <v>0</v>
      </c>
      <c r="T314" s="10">
        <f t="shared" si="57"/>
        <v>0</v>
      </c>
      <c r="U314" s="10">
        <f t="shared" si="58"/>
        <v>0</v>
      </c>
      <c r="V314" s="10">
        <f t="shared" si="59"/>
        <v>0</v>
      </c>
      <c r="W314" s="10">
        <f t="shared" si="60"/>
        <v>0</v>
      </c>
      <c r="X314" s="66">
        <f t="shared" si="61"/>
        <v>0</v>
      </c>
      <c r="Y314" s="100" t="str">
        <f>IF(AND(D314="All_IPs",OR(N314=0,O314=0,R314+S314+T314=0,U314=0,V314=0,X314=0)),"Halt",IF(AND(D314="GRP_ALL_CNSP_SUBNETS",OR(N314=0,O314=0,R314+S314+T314=0,U314=0,V314=0,X314=0)),"Halt",IF(SUM(M314:X314)=0,"-",IF(AND(D314&lt;&gt;"All_IPs",D314&lt;&gt;"GRP_ALL_CNSP_SUBNETS",OR(N314=0,O314=0,P314=0,Q314=0,R314+S314+T314=0,U314=0,V314=0,X314=0,'Processed IP Rules'!ET283="BAD")),"Halt","Proceed"))))</f>
        <v>-</v>
      </c>
      <c r="Z314" s="145"/>
    </row>
    <row r="315" spans="1:26">
      <c r="A315" s="138">
        <v>274</v>
      </c>
      <c r="B315" s="70" t="str">
        <f>IF('IP Rules'!D284="","",'IP Rules'!D284)</f>
        <v/>
      </c>
      <c r="C315" s="73" t="str">
        <f>IF('IP Rules'!F284="","",'IP Rules'!F284)</f>
        <v/>
      </c>
      <c r="D315" s="77" t="str">
        <f>'Processed IP Rules'!AO284</f>
        <v/>
      </c>
      <c r="E315" s="78" t="str">
        <f>'Processed IP Rules'!AQ284</f>
        <v/>
      </c>
      <c r="F315" s="77" t="str">
        <f>'Processed IP Rules'!EA284</f>
        <v/>
      </c>
      <c r="G315" s="78" t="str">
        <f>'Processed IP Rules'!EC284</f>
        <v/>
      </c>
      <c r="H315" s="27" t="str">
        <f>'Processed IP Rules'!EE284</f>
        <v/>
      </c>
      <c r="I315" s="77" t="str">
        <f>'Processed IP Rules'!EI284</f>
        <v/>
      </c>
      <c r="J315" s="27" t="str">
        <f>'Processed IP Rules'!EK284</f>
        <v/>
      </c>
      <c r="K315" s="96" t="str">
        <f>'Processed IP Rules'!EM284</f>
        <v/>
      </c>
      <c r="L315" s="78" t="str">
        <f>'Processed IP Rules'!EU284</f>
        <v/>
      </c>
      <c r="M315" s="89">
        <f t="shared" si="50"/>
        <v>0</v>
      </c>
      <c r="N315" s="10">
        <f t="shared" si="51"/>
        <v>0</v>
      </c>
      <c r="O315" s="10">
        <f t="shared" si="52"/>
        <v>0</v>
      </c>
      <c r="P315" s="10">
        <f t="shared" si="53"/>
        <v>0</v>
      </c>
      <c r="Q315" s="10">
        <f t="shared" si="54"/>
        <v>0</v>
      </c>
      <c r="R315" s="10">
        <f t="shared" si="55"/>
        <v>0</v>
      </c>
      <c r="S315" s="10">
        <f t="shared" si="56"/>
        <v>0</v>
      </c>
      <c r="T315" s="10">
        <f t="shared" si="57"/>
        <v>0</v>
      </c>
      <c r="U315" s="10">
        <f t="shared" si="58"/>
        <v>0</v>
      </c>
      <c r="V315" s="10">
        <f t="shared" si="59"/>
        <v>0</v>
      </c>
      <c r="W315" s="10">
        <f t="shared" si="60"/>
        <v>0</v>
      </c>
      <c r="X315" s="66">
        <f t="shared" si="61"/>
        <v>0</v>
      </c>
      <c r="Y315" s="100" t="str">
        <f>IF(AND(D315="All_IPs",OR(N315=0,O315=0,R315+S315+T315=0,U315=0,V315=0,X315=0)),"Halt",IF(AND(D315="GRP_ALL_CNSP_SUBNETS",OR(N315=0,O315=0,R315+S315+T315=0,U315=0,V315=0,X315=0)),"Halt",IF(SUM(M315:X315)=0,"-",IF(AND(D315&lt;&gt;"All_IPs",D315&lt;&gt;"GRP_ALL_CNSP_SUBNETS",OR(N315=0,O315=0,P315=0,Q315=0,R315+S315+T315=0,U315=0,V315=0,X315=0,'Processed IP Rules'!ET284="BAD")),"Halt","Proceed"))))</f>
        <v>-</v>
      </c>
      <c r="Z315" s="145"/>
    </row>
    <row r="316" spans="1:26">
      <c r="A316" s="138">
        <v>275</v>
      </c>
      <c r="B316" s="70" t="str">
        <f>IF('IP Rules'!D285="","",'IP Rules'!D285)</f>
        <v/>
      </c>
      <c r="C316" s="73" t="str">
        <f>IF('IP Rules'!F285="","",'IP Rules'!F285)</f>
        <v/>
      </c>
      <c r="D316" s="77" t="str">
        <f>'Processed IP Rules'!AO285</f>
        <v/>
      </c>
      <c r="E316" s="78" t="str">
        <f>'Processed IP Rules'!AQ285</f>
        <v/>
      </c>
      <c r="F316" s="77" t="str">
        <f>'Processed IP Rules'!EA285</f>
        <v/>
      </c>
      <c r="G316" s="78" t="str">
        <f>'Processed IP Rules'!EC285</f>
        <v/>
      </c>
      <c r="H316" s="27" t="str">
        <f>'Processed IP Rules'!EE285</f>
        <v/>
      </c>
      <c r="I316" s="77" t="str">
        <f>'Processed IP Rules'!EI285</f>
        <v/>
      </c>
      <c r="J316" s="27" t="str">
        <f>'Processed IP Rules'!EK285</f>
        <v/>
      </c>
      <c r="K316" s="96" t="str">
        <f>'Processed IP Rules'!EM285</f>
        <v/>
      </c>
      <c r="L316" s="78" t="str">
        <f>'Processed IP Rules'!EU285</f>
        <v/>
      </c>
      <c r="M316" s="89">
        <f t="shared" si="50"/>
        <v>0</v>
      </c>
      <c r="N316" s="10">
        <f t="shared" si="51"/>
        <v>0</v>
      </c>
      <c r="O316" s="10">
        <f t="shared" si="52"/>
        <v>0</v>
      </c>
      <c r="P316" s="10">
        <f t="shared" si="53"/>
        <v>0</v>
      </c>
      <c r="Q316" s="10">
        <f t="shared" si="54"/>
        <v>0</v>
      </c>
      <c r="R316" s="10">
        <f t="shared" si="55"/>
        <v>0</v>
      </c>
      <c r="S316" s="10">
        <f t="shared" si="56"/>
        <v>0</v>
      </c>
      <c r="T316" s="10">
        <f t="shared" si="57"/>
        <v>0</v>
      </c>
      <c r="U316" s="10">
        <f t="shared" si="58"/>
        <v>0</v>
      </c>
      <c r="V316" s="10">
        <f t="shared" si="59"/>
        <v>0</v>
      </c>
      <c r="W316" s="10">
        <f t="shared" si="60"/>
        <v>0</v>
      </c>
      <c r="X316" s="66">
        <f t="shared" si="61"/>
        <v>0</v>
      </c>
      <c r="Y316" s="100" t="str">
        <f>IF(AND(D316="All_IPs",OR(N316=0,O316=0,R316+S316+T316=0,U316=0,V316=0,X316=0)),"Halt",IF(AND(D316="GRP_ALL_CNSP_SUBNETS",OR(N316=0,O316=0,R316+S316+T316=0,U316=0,V316=0,X316=0)),"Halt",IF(SUM(M316:X316)=0,"-",IF(AND(D316&lt;&gt;"All_IPs",D316&lt;&gt;"GRP_ALL_CNSP_SUBNETS",OR(N316=0,O316=0,P316=0,Q316=0,R316+S316+T316=0,U316=0,V316=0,X316=0,'Processed IP Rules'!ET285="BAD")),"Halt","Proceed"))))</f>
        <v>-</v>
      </c>
      <c r="Z316" s="145"/>
    </row>
    <row r="317" spans="1:26">
      <c r="A317" s="138">
        <v>276</v>
      </c>
      <c r="B317" s="70" t="str">
        <f>IF('IP Rules'!D286="","",'IP Rules'!D286)</f>
        <v/>
      </c>
      <c r="C317" s="73" t="str">
        <f>IF('IP Rules'!F286="","",'IP Rules'!F286)</f>
        <v/>
      </c>
      <c r="D317" s="77" t="str">
        <f>'Processed IP Rules'!AO286</f>
        <v/>
      </c>
      <c r="E317" s="78" t="str">
        <f>'Processed IP Rules'!AQ286</f>
        <v/>
      </c>
      <c r="F317" s="77" t="str">
        <f>'Processed IP Rules'!EA286</f>
        <v/>
      </c>
      <c r="G317" s="78" t="str">
        <f>'Processed IP Rules'!EC286</f>
        <v/>
      </c>
      <c r="H317" s="27" t="str">
        <f>'Processed IP Rules'!EE286</f>
        <v/>
      </c>
      <c r="I317" s="77" t="str">
        <f>'Processed IP Rules'!EI286</f>
        <v/>
      </c>
      <c r="J317" s="27" t="str">
        <f>'Processed IP Rules'!EK286</f>
        <v/>
      </c>
      <c r="K317" s="96" t="str">
        <f>'Processed IP Rules'!EM286</f>
        <v/>
      </c>
      <c r="L317" s="78" t="str">
        <f>'Processed IP Rules'!EU286</f>
        <v/>
      </c>
      <c r="M317" s="89">
        <f t="shared" si="50"/>
        <v>0</v>
      </c>
      <c r="N317" s="10">
        <f t="shared" si="51"/>
        <v>0</v>
      </c>
      <c r="O317" s="10">
        <f t="shared" si="52"/>
        <v>0</v>
      </c>
      <c r="P317" s="10">
        <f t="shared" si="53"/>
        <v>0</v>
      </c>
      <c r="Q317" s="10">
        <f t="shared" si="54"/>
        <v>0</v>
      </c>
      <c r="R317" s="10">
        <f t="shared" si="55"/>
        <v>0</v>
      </c>
      <c r="S317" s="10">
        <f t="shared" si="56"/>
        <v>0</v>
      </c>
      <c r="T317" s="10">
        <f t="shared" si="57"/>
        <v>0</v>
      </c>
      <c r="U317" s="10">
        <f t="shared" si="58"/>
        <v>0</v>
      </c>
      <c r="V317" s="10">
        <f t="shared" si="59"/>
        <v>0</v>
      </c>
      <c r="W317" s="10">
        <f t="shared" si="60"/>
        <v>0</v>
      </c>
      <c r="X317" s="66">
        <f t="shared" si="61"/>
        <v>0</v>
      </c>
      <c r="Y317" s="100" t="str">
        <f>IF(AND(D317="All_IPs",OR(N317=0,O317=0,R317+S317+T317=0,U317=0,V317=0,X317=0)),"Halt",IF(AND(D317="GRP_ALL_CNSP_SUBNETS",OR(N317=0,O317=0,R317+S317+T317=0,U317=0,V317=0,X317=0)),"Halt",IF(SUM(M317:X317)=0,"-",IF(AND(D317&lt;&gt;"All_IPs",D317&lt;&gt;"GRP_ALL_CNSP_SUBNETS",OR(N317=0,O317=0,P317=0,Q317=0,R317+S317+T317=0,U317=0,V317=0,X317=0,'Processed IP Rules'!ET286="BAD")),"Halt","Proceed"))))</f>
        <v>-</v>
      </c>
      <c r="Z317" s="145"/>
    </row>
    <row r="318" spans="1:26">
      <c r="A318" s="138">
        <v>277</v>
      </c>
      <c r="B318" s="70" t="str">
        <f>IF('IP Rules'!D287="","",'IP Rules'!D287)</f>
        <v/>
      </c>
      <c r="C318" s="73" t="str">
        <f>IF('IP Rules'!F287="","",'IP Rules'!F287)</f>
        <v/>
      </c>
      <c r="D318" s="77" t="str">
        <f>'Processed IP Rules'!AO287</f>
        <v/>
      </c>
      <c r="E318" s="78" t="str">
        <f>'Processed IP Rules'!AQ287</f>
        <v/>
      </c>
      <c r="F318" s="77" t="str">
        <f>'Processed IP Rules'!EA287</f>
        <v/>
      </c>
      <c r="G318" s="78" t="str">
        <f>'Processed IP Rules'!EC287</f>
        <v/>
      </c>
      <c r="H318" s="27" t="str">
        <f>'Processed IP Rules'!EE287</f>
        <v/>
      </c>
      <c r="I318" s="77" t="str">
        <f>'Processed IP Rules'!EI287</f>
        <v/>
      </c>
      <c r="J318" s="27" t="str">
        <f>'Processed IP Rules'!EK287</f>
        <v/>
      </c>
      <c r="K318" s="96" t="str">
        <f>'Processed IP Rules'!EM287</f>
        <v/>
      </c>
      <c r="L318" s="78" t="str">
        <f>'Processed IP Rules'!EU287</f>
        <v/>
      </c>
      <c r="M318" s="89">
        <f t="shared" si="50"/>
        <v>0</v>
      </c>
      <c r="N318" s="10">
        <f t="shared" si="51"/>
        <v>0</v>
      </c>
      <c r="O318" s="10">
        <f t="shared" si="52"/>
        <v>0</v>
      </c>
      <c r="P318" s="10">
        <f t="shared" si="53"/>
        <v>0</v>
      </c>
      <c r="Q318" s="10">
        <f t="shared" si="54"/>
        <v>0</v>
      </c>
      <c r="R318" s="10">
        <f t="shared" si="55"/>
        <v>0</v>
      </c>
      <c r="S318" s="10">
        <f t="shared" si="56"/>
        <v>0</v>
      </c>
      <c r="T318" s="10">
        <f t="shared" si="57"/>
        <v>0</v>
      </c>
      <c r="U318" s="10">
        <f t="shared" si="58"/>
        <v>0</v>
      </c>
      <c r="V318" s="10">
        <f t="shared" si="59"/>
        <v>0</v>
      </c>
      <c r="W318" s="10">
        <f t="shared" si="60"/>
        <v>0</v>
      </c>
      <c r="X318" s="66">
        <f t="shared" si="61"/>
        <v>0</v>
      </c>
      <c r="Y318" s="100" t="str">
        <f>IF(AND(D318="All_IPs",OR(N318=0,O318=0,R318+S318+T318=0,U318=0,V318=0,X318=0)),"Halt",IF(AND(D318="GRP_ALL_CNSP_SUBNETS",OR(N318=0,O318=0,R318+S318+T318=0,U318=0,V318=0,X318=0)),"Halt",IF(SUM(M318:X318)=0,"-",IF(AND(D318&lt;&gt;"All_IPs",D318&lt;&gt;"GRP_ALL_CNSP_SUBNETS",OR(N318=0,O318=0,P318=0,Q318=0,R318+S318+T318=0,U318=0,V318=0,X318=0,'Processed IP Rules'!ET287="BAD")),"Halt","Proceed"))))</f>
        <v>-</v>
      </c>
      <c r="Z318" s="145"/>
    </row>
    <row r="319" spans="1:26">
      <c r="A319" s="138">
        <v>278</v>
      </c>
      <c r="B319" s="70" t="str">
        <f>IF('IP Rules'!D288="","",'IP Rules'!D288)</f>
        <v/>
      </c>
      <c r="C319" s="73" t="str">
        <f>IF('IP Rules'!F288="","",'IP Rules'!F288)</f>
        <v/>
      </c>
      <c r="D319" s="77" t="str">
        <f>'Processed IP Rules'!AO288</f>
        <v/>
      </c>
      <c r="E319" s="78" t="str">
        <f>'Processed IP Rules'!AQ288</f>
        <v/>
      </c>
      <c r="F319" s="77" t="str">
        <f>'Processed IP Rules'!EA288</f>
        <v/>
      </c>
      <c r="G319" s="78" t="str">
        <f>'Processed IP Rules'!EC288</f>
        <v/>
      </c>
      <c r="H319" s="27" t="str">
        <f>'Processed IP Rules'!EE288</f>
        <v/>
      </c>
      <c r="I319" s="77" t="str">
        <f>'Processed IP Rules'!EI288</f>
        <v/>
      </c>
      <c r="J319" s="27" t="str">
        <f>'Processed IP Rules'!EK288</f>
        <v/>
      </c>
      <c r="K319" s="96" t="str">
        <f>'Processed IP Rules'!EM288</f>
        <v/>
      </c>
      <c r="L319" s="78" t="str">
        <f>'Processed IP Rules'!EU288</f>
        <v/>
      </c>
      <c r="M319" s="89">
        <f t="shared" si="50"/>
        <v>0</v>
      </c>
      <c r="N319" s="10">
        <f t="shared" si="51"/>
        <v>0</v>
      </c>
      <c r="O319" s="10">
        <f t="shared" si="52"/>
        <v>0</v>
      </c>
      <c r="P319" s="10">
        <f t="shared" si="53"/>
        <v>0</v>
      </c>
      <c r="Q319" s="10">
        <f t="shared" si="54"/>
        <v>0</v>
      </c>
      <c r="R319" s="10">
        <f t="shared" si="55"/>
        <v>0</v>
      </c>
      <c r="S319" s="10">
        <f t="shared" si="56"/>
        <v>0</v>
      </c>
      <c r="T319" s="10">
        <f t="shared" si="57"/>
        <v>0</v>
      </c>
      <c r="U319" s="10">
        <f t="shared" si="58"/>
        <v>0</v>
      </c>
      <c r="V319" s="10">
        <f t="shared" si="59"/>
        <v>0</v>
      </c>
      <c r="W319" s="10">
        <f t="shared" si="60"/>
        <v>0</v>
      </c>
      <c r="X319" s="66">
        <f t="shared" si="61"/>
        <v>0</v>
      </c>
      <c r="Y319" s="100" t="str">
        <f>IF(AND(D319="All_IPs",OR(N319=0,O319=0,R319+S319+T319=0,U319=0,V319=0,X319=0)),"Halt",IF(AND(D319="GRP_ALL_CNSP_SUBNETS",OR(N319=0,O319=0,R319+S319+T319=0,U319=0,V319=0,X319=0)),"Halt",IF(SUM(M319:X319)=0,"-",IF(AND(D319&lt;&gt;"All_IPs",D319&lt;&gt;"GRP_ALL_CNSP_SUBNETS",OR(N319=0,O319=0,P319=0,Q319=0,R319+S319+T319=0,U319=0,V319=0,X319=0,'Processed IP Rules'!ET288="BAD")),"Halt","Proceed"))))</f>
        <v>-</v>
      </c>
      <c r="Z319" s="145"/>
    </row>
    <row r="320" spans="1:26">
      <c r="A320" s="138">
        <v>279</v>
      </c>
      <c r="B320" s="70" t="str">
        <f>IF('IP Rules'!D289="","",'IP Rules'!D289)</f>
        <v/>
      </c>
      <c r="C320" s="73" t="str">
        <f>IF('IP Rules'!F289="","",'IP Rules'!F289)</f>
        <v/>
      </c>
      <c r="D320" s="77" t="str">
        <f>'Processed IP Rules'!AO289</f>
        <v/>
      </c>
      <c r="E320" s="78" t="str">
        <f>'Processed IP Rules'!AQ289</f>
        <v/>
      </c>
      <c r="F320" s="77" t="str">
        <f>'Processed IP Rules'!EA289</f>
        <v/>
      </c>
      <c r="G320" s="78" t="str">
        <f>'Processed IP Rules'!EC289</f>
        <v/>
      </c>
      <c r="H320" s="27" t="str">
        <f>'Processed IP Rules'!EE289</f>
        <v/>
      </c>
      <c r="I320" s="77" t="str">
        <f>'Processed IP Rules'!EI289</f>
        <v/>
      </c>
      <c r="J320" s="27" t="str">
        <f>'Processed IP Rules'!EK289</f>
        <v/>
      </c>
      <c r="K320" s="96" t="str">
        <f>'Processed IP Rules'!EM289</f>
        <v/>
      </c>
      <c r="L320" s="78" t="str">
        <f>'Processed IP Rules'!EU289</f>
        <v/>
      </c>
      <c r="M320" s="89">
        <f t="shared" si="50"/>
        <v>0</v>
      </c>
      <c r="N320" s="10">
        <f t="shared" si="51"/>
        <v>0</v>
      </c>
      <c r="O320" s="10">
        <f t="shared" si="52"/>
        <v>0</v>
      </c>
      <c r="P320" s="10">
        <f t="shared" si="53"/>
        <v>0</v>
      </c>
      <c r="Q320" s="10">
        <f t="shared" si="54"/>
        <v>0</v>
      </c>
      <c r="R320" s="10">
        <f t="shared" si="55"/>
        <v>0</v>
      </c>
      <c r="S320" s="10">
        <f t="shared" si="56"/>
        <v>0</v>
      </c>
      <c r="T320" s="10">
        <f t="shared" si="57"/>
        <v>0</v>
      </c>
      <c r="U320" s="10">
        <f t="shared" si="58"/>
        <v>0</v>
      </c>
      <c r="V320" s="10">
        <f t="shared" si="59"/>
        <v>0</v>
      </c>
      <c r="W320" s="10">
        <f t="shared" si="60"/>
        <v>0</v>
      </c>
      <c r="X320" s="66">
        <f t="shared" si="61"/>
        <v>0</v>
      </c>
      <c r="Y320" s="100" t="str">
        <f>IF(AND(D320="All_IPs",OR(N320=0,O320=0,R320+S320+T320=0,U320=0,V320=0,X320=0)),"Halt",IF(AND(D320="GRP_ALL_CNSP_SUBNETS",OR(N320=0,O320=0,R320+S320+T320=0,U320=0,V320=0,X320=0)),"Halt",IF(SUM(M320:X320)=0,"-",IF(AND(D320&lt;&gt;"All_IPs",D320&lt;&gt;"GRP_ALL_CNSP_SUBNETS",OR(N320=0,O320=0,P320=0,Q320=0,R320+S320+T320=0,U320=0,V320=0,X320=0,'Processed IP Rules'!ET289="BAD")),"Halt","Proceed"))))</f>
        <v>-</v>
      </c>
      <c r="Z320" s="145"/>
    </row>
    <row r="321" spans="1:26">
      <c r="A321" s="138">
        <v>280</v>
      </c>
      <c r="B321" s="70" t="str">
        <f>IF('IP Rules'!D290="","",'IP Rules'!D290)</f>
        <v/>
      </c>
      <c r="C321" s="73" t="str">
        <f>IF('IP Rules'!F290="","",'IP Rules'!F290)</f>
        <v/>
      </c>
      <c r="D321" s="77" t="str">
        <f>'Processed IP Rules'!AO290</f>
        <v/>
      </c>
      <c r="E321" s="78" t="str">
        <f>'Processed IP Rules'!AQ290</f>
        <v/>
      </c>
      <c r="F321" s="77" t="str">
        <f>'Processed IP Rules'!EA290</f>
        <v/>
      </c>
      <c r="G321" s="78" t="str">
        <f>'Processed IP Rules'!EC290</f>
        <v/>
      </c>
      <c r="H321" s="27" t="str">
        <f>'Processed IP Rules'!EE290</f>
        <v/>
      </c>
      <c r="I321" s="77" t="str">
        <f>'Processed IP Rules'!EI290</f>
        <v/>
      </c>
      <c r="J321" s="27" t="str">
        <f>'Processed IP Rules'!EK290</f>
        <v/>
      </c>
      <c r="K321" s="96" t="str">
        <f>'Processed IP Rules'!EM290</f>
        <v/>
      </c>
      <c r="L321" s="78" t="str">
        <f>'Processed IP Rules'!EU290</f>
        <v/>
      </c>
      <c r="M321" s="89">
        <f t="shared" si="50"/>
        <v>0</v>
      </c>
      <c r="N321" s="10">
        <f t="shared" si="51"/>
        <v>0</v>
      </c>
      <c r="O321" s="10">
        <f t="shared" si="52"/>
        <v>0</v>
      </c>
      <c r="P321" s="10">
        <f t="shared" si="53"/>
        <v>0</v>
      </c>
      <c r="Q321" s="10">
        <f t="shared" si="54"/>
        <v>0</v>
      </c>
      <c r="R321" s="10">
        <f t="shared" si="55"/>
        <v>0</v>
      </c>
      <c r="S321" s="10">
        <f t="shared" si="56"/>
        <v>0</v>
      </c>
      <c r="T321" s="10">
        <f t="shared" si="57"/>
        <v>0</v>
      </c>
      <c r="U321" s="10">
        <f t="shared" si="58"/>
        <v>0</v>
      </c>
      <c r="V321" s="10">
        <f t="shared" si="59"/>
        <v>0</v>
      </c>
      <c r="W321" s="10">
        <f t="shared" si="60"/>
        <v>0</v>
      </c>
      <c r="X321" s="66">
        <f t="shared" si="61"/>
        <v>0</v>
      </c>
      <c r="Y321" s="100" t="str">
        <f>IF(AND(D321="All_IPs",OR(N321=0,O321=0,R321+S321+T321=0,U321=0,V321=0,X321=0)),"Halt",IF(AND(D321="GRP_ALL_CNSP_SUBNETS",OR(N321=0,O321=0,R321+S321+T321=0,U321=0,V321=0,X321=0)),"Halt",IF(SUM(M321:X321)=0,"-",IF(AND(D321&lt;&gt;"All_IPs",D321&lt;&gt;"GRP_ALL_CNSP_SUBNETS",OR(N321=0,O321=0,P321=0,Q321=0,R321+S321+T321=0,U321=0,V321=0,X321=0,'Processed IP Rules'!ET290="BAD")),"Halt","Proceed"))))</f>
        <v>-</v>
      </c>
      <c r="Z321" s="145"/>
    </row>
    <row r="322" spans="1:26">
      <c r="A322" s="138">
        <v>281</v>
      </c>
      <c r="B322" s="70" t="str">
        <f>IF('IP Rules'!D291="","",'IP Rules'!D291)</f>
        <v/>
      </c>
      <c r="C322" s="73" t="str">
        <f>IF('IP Rules'!F291="","",'IP Rules'!F291)</f>
        <v/>
      </c>
      <c r="D322" s="77" t="str">
        <f>'Processed IP Rules'!AO291</f>
        <v/>
      </c>
      <c r="E322" s="78" t="str">
        <f>'Processed IP Rules'!AQ291</f>
        <v/>
      </c>
      <c r="F322" s="77" t="str">
        <f>'Processed IP Rules'!EA291</f>
        <v/>
      </c>
      <c r="G322" s="78" t="str">
        <f>'Processed IP Rules'!EC291</f>
        <v/>
      </c>
      <c r="H322" s="27" t="str">
        <f>'Processed IP Rules'!EE291</f>
        <v/>
      </c>
      <c r="I322" s="77" t="str">
        <f>'Processed IP Rules'!EI291</f>
        <v/>
      </c>
      <c r="J322" s="27" t="str">
        <f>'Processed IP Rules'!EK291</f>
        <v/>
      </c>
      <c r="K322" s="96" t="str">
        <f>'Processed IP Rules'!EM291</f>
        <v/>
      </c>
      <c r="L322" s="78" t="str">
        <f>'Processed IP Rules'!EU291</f>
        <v/>
      </c>
      <c r="M322" s="89">
        <f t="shared" si="50"/>
        <v>0</v>
      </c>
      <c r="N322" s="10">
        <f t="shared" si="51"/>
        <v>0</v>
      </c>
      <c r="O322" s="10">
        <f t="shared" si="52"/>
        <v>0</v>
      </c>
      <c r="P322" s="10">
        <f t="shared" si="53"/>
        <v>0</v>
      </c>
      <c r="Q322" s="10">
        <f t="shared" si="54"/>
        <v>0</v>
      </c>
      <c r="R322" s="10">
        <f t="shared" si="55"/>
        <v>0</v>
      </c>
      <c r="S322" s="10">
        <f t="shared" si="56"/>
        <v>0</v>
      </c>
      <c r="T322" s="10">
        <f t="shared" si="57"/>
        <v>0</v>
      </c>
      <c r="U322" s="10">
        <f t="shared" si="58"/>
        <v>0</v>
      </c>
      <c r="V322" s="10">
        <f t="shared" si="59"/>
        <v>0</v>
      </c>
      <c r="W322" s="10">
        <f t="shared" si="60"/>
        <v>0</v>
      </c>
      <c r="X322" s="66">
        <f t="shared" si="61"/>
        <v>0</v>
      </c>
      <c r="Y322" s="100" t="str">
        <f>IF(AND(D322="All_IPs",OR(N322=0,O322=0,R322+S322+T322=0,U322=0,V322=0,X322=0)),"Halt",IF(AND(D322="GRP_ALL_CNSP_SUBNETS",OR(N322=0,O322=0,R322+S322+T322=0,U322=0,V322=0,X322=0)),"Halt",IF(SUM(M322:X322)=0,"-",IF(AND(D322&lt;&gt;"All_IPs",D322&lt;&gt;"GRP_ALL_CNSP_SUBNETS",OR(N322=0,O322=0,P322=0,Q322=0,R322+S322+T322=0,U322=0,V322=0,X322=0,'Processed IP Rules'!ET291="BAD")),"Halt","Proceed"))))</f>
        <v>-</v>
      </c>
      <c r="Z322" s="145"/>
    </row>
    <row r="323" spans="1:26">
      <c r="A323" s="138">
        <v>282</v>
      </c>
      <c r="B323" s="70" t="str">
        <f>IF('IP Rules'!D292="","",'IP Rules'!D292)</f>
        <v/>
      </c>
      <c r="C323" s="73" t="str">
        <f>IF('IP Rules'!F292="","",'IP Rules'!F292)</f>
        <v/>
      </c>
      <c r="D323" s="77" t="str">
        <f>'Processed IP Rules'!AO292</f>
        <v/>
      </c>
      <c r="E323" s="78" t="str">
        <f>'Processed IP Rules'!AQ292</f>
        <v/>
      </c>
      <c r="F323" s="77" t="str">
        <f>'Processed IP Rules'!EA292</f>
        <v/>
      </c>
      <c r="G323" s="78" t="str">
        <f>'Processed IP Rules'!EC292</f>
        <v/>
      </c>
      <c r="H323" s="27" t="str">
        <f>'Processed IP Rules'!EE292</f>
        <v/>
      </c>
      <c r="I323" s="77" t="str">
        <f>'Processed IP Rules'!EI292</f>
        <v/>
      </c>
      <c r="J323" s="27" t="str">
        <f>'Processed IP Rules'!EK292</f>
        <v/>
      </c>
      <c r="K323" s="96" t="str">
        <f>'Processed IP Rules'!EM292</f>
        <v/>
      </c>
      <c r="L323" s="78" t="str">
        <f>'Processed IP Rules'!EU292</f>
        <v/>
      </c>
      <c r="M323" s="89">
        <f t="shared" si="50"/>
        <v>0</v>
      </c>
      <c r="N323" s="10">
        <f t="shared" si="51"/>
        <v>0</v>
      </c>
      <c r="O323" s="10">
        <f t="shared" si="52"/>
        <v>0</v>
      </c>
      <c r="P323" s="10">
        <f t="shared" si="53"/>
        <v>0</v>
      </c>
      <c r="Q323" s="10">
        <f t="shared" si="54"/>
        <v>0</v>
      </c>
      <c r="R323" s="10">
        <f t="shared" si="55"/>
        <v>0</v>
      </c>
      <c r="S323" s="10">
        <f t="shared" si="56"/>
        <v>0</v>
      </c>
      <c r="T323" s="10">
        <f t="shared" si="57"/>
        <v>0</v>
      </c>
      <c r="U323" s="10">
        <f t="shared" si="58"/>
        <v>0</v>
      </c>
      <c r="V323" s="10">
        <f t="shared" si="59"/>
        <v>0</v>
      </c>
      <c r="W323" s="10">
        <f t="shared" si="60"/>
        <v>0</v>
      </c>
      <c r="X323" s="66">
        <f t="shared" si="61"/>
        <v>0</v>
      </c>
      <c r="Y323" s="100" t="str">
        <f>IF(AND(D323="All_IPs",OR(N323=0,O323=0,R323+S323+T323=0,U323=0,V323=0,X323=0)),"Halt",IF(AND(D323="GRP_ALL_CNSP_SUBNETS",OR(N323=0,O323=0,R323+S323+T323=0,U323=0,V323=0,X323=0)),"Halt",IF(SUM(M323:X323)=0,"-",IF(AND(D323&lt;&gt;"All_IPs",D323&lt;&gt;"GRP_ALL_CNSP_SUBNETS",OR(N323=0,O323=0,P323=0,Q323=0,R323+S323+T323=0,U323=0,V323=0,X323=0,'Processed IP Rules'!ET292="BAD")),"Halt","Proceed"))))</f>
        <v>-</v>
      </c>
      <c r="Z323" s="145"/>
    </row>
    <row r="324" spans="1:26">
      <c r="A324" s="138">
        <v>283</v>
      </c>
      <c r="B324" s="70" t="str">
        <f>IF('IP Rules'!D293="","",'IP Rules'!D293)</f>
        <v/>
      </c>
      <c r="C324" s="73" t="str">
        <f>IF('IP Rules'!F293="","",'IP Rules'!F293)</f>
        <v/>
      </c>
      <c r="D324" s="77" t="str">
        <f>'Processed IP Rules'!AO293</f>
        <v/>
      </c>
      <c r="E324" s="78" t="str">
        <f>'Processed IP Rules'!AQ293</f>
        <v/>
      </c>
      <c r="F324" s="77" t="str">
        <f>'Processed IP Rules'!EA293</f>
        <v/>
      </c>
      <c r="G324" s="78" t="str">
        <f>'Processed IP Rules'!EC293</f>
        <v/>
      </c>
      <c r="H324" s="27" t="str">
        <f>'Processed IP Rules'!EE293</f>
        <v/>
      </c>
      <c r="I324" s="77" t="str">
        <f>'Processed IP Rules'!EI293</f>
        <v/>
      </c>
      <c r="J324" s="27" t="str">
        <f>'Processed IP Rules'!EK293</f>
        <v/>
      </c>
      <c r="K324" s="96" t="str">
        <f>'Processed IP Rules'!EM293</f>
        <v/>
      </c>
      <c r="L324" s="78" t="str">
        <f>'Processed IP Rules'!EU293</f>
        <v/>
      </c>
      <c r="M324" s="89">
        <f t="shared" si="50"/>
        <v>0</v>
      </c>
      <c r="N324" s="10">
        <f t="shared" si="51"/>
        <v>0</v>
      </c>
      <c r="O324" s="10">
        <f t="shared" si="52"/>
        <v>0</v>
      </c>
      <c r="P324" s="10">
        <f t="shared" si="53"/>
        <v>0</v>
      </c>
      <c r="Q324" s="10">
        <f t="shared" si="54"/>
        <v>0</v>
      </c>
      <c r="R324" s="10">
        <f t="shared" si="55"/>
        <v>0</v>
      </c>
      <c r="S324" s="10">
        <f t="shared" si="56"/>
        <v>0</v>
      </c>
      <c r="T324" s="10">
        <f t="shared" si="57"/>
        <v>0</v>
      </c>
      <c r="U324" s="10">
        <f t="shared" si="58"/>
        <v>0</v>
      </c>
      <c r="V324" s="10">
        <f t="shared" si="59"/>
        <v>0</v>
      </c>
      <c r="W324" s="10">
        <f t="shared" si="60"/>
        <v>0</v>
      </c>
      <c r="X324" s="66">
        <f t="shared" si="61"/>
        <v>0</v>
      </c>
      <c r="Y324" s="100" t="str">
        <f>IF(AND(D324="All_IPs",OR(N324=0,O324=0,R324+S324+T324=0,U324=0,V324=0,X324=0)),"Halt",IF(AND(D324="GRP_ALL_CNSP_SUBNETS",OR(N324=0,O324=0,R324+S324+T324=0,U324=0,V324=0,X324=0)),"Halt",IF(SUM(M324:X324)=0,"-",IF(AND(D324&lt;&gt;"All_IPs",D324&lt;&gt;"GRP_ALL_CNSP_SUBNETS",OR(N324=0,O324=0,P324=0,Q324=0,R324+S324+T324=0,U324=0,V324=0,X324=0,'Processed IP Rules'!ET293="BAD")),"Halt","Proceed"))))</f>
        <v>-</v>
      </c>
      <c r="Z324" s="145"/>
    </row>
    <row r="325" spans="1:26">
      <c r="A325" s="138">
        <v>284</v>
      </c>
      <c r="B325" s="70" t="str">
        <f>IF('IP Rules'!D294="","",'IP Rules'!D294)</f>
        <v/>
      </c>
      <c r="C325" s="73" t="str">
        <f>IF('IP Rules'!F294="","",'IP Rules'!F294)</f>
        <v/>
      </c>
      <c r="D325" s="77" t="str">
        <f>'Processed IP Rules'!AO294</f>
        <v/>
      </c>
      <c r="E325" s="78" t="str">
        <f>'Processed IP Rules'!AQ294</f>
        <v/>
      </c>
      <c r="F325" s="77" t="str">
        <f>'Processed IP Rules'!EA294</f>
        <v/>
      </c>
      <c r="G325" s="78" t="str">
        <f>'Processed IP Rules'!EC294</f>
        <v/>
      </c>
      <c r="H325" s="27" t="str">
        <f>'Processed IP Rules'!EE294</f>
        <v/>
      </c>
      <c r="I325" s="77" t="str">
        <f>'Processed IP Rules'!EI294</f>
        <v/>
      </c>
      <c r="J325" s="27" t="str">
        <f>'Processed IP Rules'!EK294</f>
        <v/>
      </c>
      <c r="K325" s="96" t="str">
        <f>'Processed IP Rules'!EM294</f>
        <v/>
      </c>
      <c r="L325" s="78" t="str">
        <f>'Processed IP Rules'!EU294</f>
        <v/>
      </c>
      <c r="M325" s="89">
        <f t="shared" si="50"/>
        <v>0</v>
      </c>
      <c r="N325" s="10">
        <f t="shared" si="51"/>
        <v>0</v>
      </c>
      <c r="O325" s="10">
        <f t="shared" si="52"/>
        <v>0</v>
      </c>
      <c r="P325" s="10">
        <f t="shared" si="53"/>
        <v>0</v>
      </c>
      <c r="Q325" s="10">
        <f t="shared" si="54"/>
        <v>0</v>
      </c>
      <c r="R325" s="10">
        <f t="shared" si="55"/>
        <v>0</v>
      </c>
      <c r="S325" s="10">
        <f t="shared" si="56"/>
        <v>0</v>
      </c>
      <c r="T325" s="10">
        <f t="shared" si="57"/>
        <v>0</v>
      </c>
      <c r="U325" s="10">
        <f t="shared" si="58"/>
        <v>0</v>
      </c>
      <c r="V325" s="10">
        <f t="shared" si="59"/>
        <v>0</v>
      </c>
      <c r="W325" s="10">
        <f t="shared" si="60"/>
        <v>0</v>
      </c>
      <c r="X325" s="66">
        <f t="shared" si="61"/>
        <v>0</v>
      </c>
      <c r="Y325" s="100" t="str">
        <f>IF(AND(D325="All_IPs",OR(N325=0,O325=0,R325+S325+T325=0,U325=0,V325=0,X325=0)),"Halt",IF(AND(D325="GRP_ALL_CNSP_SUBNETS",OR(N325=0,O325=0,R325+S325+T325=0,U325=0,V325=0,X325=0)),"Halt",IF(SUM(M325:X325)=0,"-",IF(AND(D325&lt;&gt;"All_IPs",D325&lt;&gt;"GRP_ALL_CNSP_SUBNETS",OR(N325=0,O325=0,P325=0,Q325=0,R325+S325+T325=0,U325=0,V325=0,X325=0,'Processed IP Rules'!ET294="BAD")),"Halt","Proceed"))))</f>
        <v>-</v>
      </c>
      <c r="Z325" s="145"/>
    </row>
    <row r="326" spans="1:26">
      <c r="A326" s="138">
        <v>285</v>
      </c>
      <c r="B326" s="70" t="str">
        <f>IF('IP Rules'!D295="","",'IP Rules'!D295)</f>
        <v/>
      </c>
      <c r="C326" s="73" t="str">
        <f>IF('IP Rules'!F295="","",'IP Rules'!F295)</f>
        <v/>
      </c>
      <c r="D326" s="77" t="str">
        <f>'Processed IP Rules'!AO295</f>
        <v/>
      </c>
      <c r="E326" s="78" t="str">
        <f>'Processed IP Rules'!AQ295</f>
        <v/>
      </c>
      <c r="F326" s="77" t="str">
        <f>'Processed IP Rules'!EA295</f>
        <v/>
      </c>
      <c r="G326" s="78" t="str">
        <f>'Processed IP Rules'!EC295</f>
        <v/>
      </c>
      <c r="H326" s="27" t="str">
        <f>'Processed IP Rules'!EE295</f>
        <v/>
      </c>
      <c r="I326" s="77" t="str">
        <f>'Processed IP Rules'!EI295</f>
        <v/>
      </c>
      <c r="J326" s="27" t="str">
        <f>'Processed IP Rules'!EK295</f>
        <v/>
      </c>
      <c r="K326" s="96" t="str">
        <f>'Processed IP Rules'!EM295</f>
        <v/>
      </c>
      <c r="L326" s="78" t="str">
        <f>'Processed IP Rules'!EU295</f>
        <v/>
      </c>
      <c r="M326" s="89">
        <f t="shared" si="50"/>
        <v>0</v>
      </c>
      <c r="N326" s="10">
        <f t="shared" si="51"/>
        <v>0</v>
      </c>
      <c r="O326" s="10">
        <f t="shared" si="52"/>
        <v>0</v>
      </c>
      <c r="P326" s="10">
        <f t="shared" si="53"/>
        <v>0</v>
      </c>
      <c r="Q326" s="10">
        <f t="shared" si="54"/>
        <v>0</v>
      </c>
      <c r="R326" s="10">
        <f t="shared" si="55"/>
        <v>0</v>
      </c>
      <c r="S326" s="10">
        <f t="shared" si="56"/>
        <v>0</v>
      </c>
      <c r="T326" s="10">
        <f t="shared" si="57"/>
        <v>0</v>
      </c>
      <c r="U326" s="10">
        <f t="shared" si="58"/>
        <v>0</v>
      </c>
      <c r="V326" s="10">
        <f t="shared" si="59"/>
        <v>0</v>
      </c>
      <c r="W326" s="10">
        <f t="shared" si="60"/>
        <v>0</v>
      </c>
      <c r="X326" s="66">
        <f t="shared" si="61"/>
        <v>0</v>
      </c>
      <c r="Y326" s="100" t="str">
        <f>IF(AND(D326="All_IPs",OR(N326=0,O326=0,R326+S326+T326=0,U326=0,V326=0,X326=0)),"Halt",IF(AND(D326="GRP_ALL_CNSP_SUBNETS",OR(N326=0,O326=0,R326+S326+T326=0,U326=0,V326=0,X326=0)),"Halt",IF(SUM(M326:X326)=0,"-",IF(AND(D326&lt;&gt;"All_IPs",D326&lt;&gt;"GRP_ALL_CNSP_SUBNETS",OR(N326=0,O326=0,P326=0,Q326=0,R326+S326+T326=0,U326=0,V326=0,X326=0,'Processed IP Rules'!ET295="BAD")),"Halt","Proceed"))))</f>
        <v>-</v>
      </c>
      <c r="Z326" s="145"/>
    </row>
    <row r="327" spans="1:26">
      <c r="A327" s="138">
        <v>286</v>
      </c>
      <c r="B327" s="70" t="str">
        <f>IF('IP Rules'!D296="","",'IP Rules'!D296)</f>
        <v/>
      </c>
      <c r="C327" s="73" t="str">
        <f>IF('IP Rules'!F296="","",'IP Rules'!F296)</f>
        <v/>
      </c>
      <c r="D327" s="77" t="str">
        <f>'Processed IP Rules'!AO296</f>
        <v/>
      </c>
      <c r="E327" s="78" t="str">
        <f>'Processed IP Rules'!AQ296</f>
        <v/>
      </c>
      <c r="F327" s="77" t="str">
        <f>'Processed IP Rules'!EA296</f>
        <v/>
      </c>
      <c r="G327" s="78" t="str">
        <f>'Processed IP Rules'!EC296</f>
        <v/>
      </c>
      <c r="H327" s="27" t="str">
        <f>'Processed IP Rules'!EE296</f>
        <v/>
      </c>
      <c r="I327" s="77" t="str">
        <f>'Processed IP Rules'!EI296</f>
        <v/>
      </c>
      <c r="J327" s="27" t="str">
        <f>'Processed IP Rules'!EK296</f>
        <v/>
      </c>
      <c r="K327" s="96" t="str">
        <f>'Processed IP Rules'!EM296</f>
        <v/>
      </c>
      <c r="L327" s="78" t="str">
        <f>'Processed IP Rules'!EU296</f>
        <v/>
      </c>
      <c r="M327" s="89">
        <f t="shared" si="50"/>
        <v>0</v>
      </c>
      <c r="N327" s="10">
        <f t="shared" si="51"/>
        <v>0</v>
      </c>
      <c r="O327" s="10">
        <f t="shared" si="52"/>
        <v>0</v>
      </c>
      <c r="P327" s="10">
        <f t="shared" si="53"/>
        <v>0</v>
      </c>
      <c r="Q327" s="10">
        <f t="shared" si="54"/>
        <v>0</v>
      </c>
      <c r="R327" s="10">
        <f t="shared" si="55"/>
        <v>0</v>
      </c>
      <c r="S327" s="10">
        <f t="shared" si="56"/>
        <v>0</v>
      </c>
      <c r="T327" s="10">
        <f t="shared" si="57"/>
        <v>0</v>
      </c>
      <c r="U327" s="10">
        <f t="shared" si="58"/>
        <v>0</v>
      </c>
      <c r="V327" s="10">
        <f t="shared" si="59"/>
        <v>0</v>
      </c>
      <c r="W327" s="10">
        <f t="shared" si="60"/>
        <v>0</v>
      </c>
      <c r="X327" s="66">
        <f t="shared" si="61"/>
        <v>0</v>
      </c>
      <c r="Y327" s="100" t="str">
        <f>IF(AND(D327="All_IPs",OR(N327=0,O327=0,R327+S327+T327=0,U327=0,V327=0,X327=0)),"Halt",IF(AND(D327="GRP_ALL_CNSP_SUBNETS",OR(N327=0,O327=0,R327+S327+T327=0,U327=0,V327=0,X327=0)),"Halt",IF(SUM(M327:X327)=0,"-",IF(AND(D327&lt;&gt;"All_IPs",D327&lt;&gt;"GRP_ALL_CNSP_SUBNETS",OR(N327=0,O327=0,P327=0,Q327=0,R327+S327+T327=0,U327=0,V327=0,X327=0,'Processed IP Rules'!ET296="BAD")),"Halt","Proceed"))))</f>
        <v>-</v>
      </c>
      <c r="Z327" s="145"/>
    </row>
    <row r="328" spans="1:26">
      <c r="A328" s="138">
        <v>287</v>
      </c>
      <c r="B328" s="70" t="str">
        <f>IF('IP Rules'!D297="","",'IP Rules'!D297)</f>
        <v/>
      </c>
      <c r="C328" s="73" t="str">
        <f>IF('IP Rules'!F297="","",'IP Rules'!F297)</f>
        <v/>
      </c>
      <c r="D328" s="77" t="str">
        <f>'Processed IP Rules'!AO297</f>
        <v/>
      </c>
      <c r="E328" s="78" t="str">
        <f>'Processed IP Rules'!AQ297</f>
        <v/>
      </c>
      <c r="F328" s="77" t="str">
        <f>'Processed IP Rules'!EA297</f>
        <v/>
      </c>
      <c r="G328" s="78" t="str">
        <f>'Processed IP Rules'!EC297</f>
        <v/>
      </c>
      <c r="H328" s="27" t="str">
        <f>'Processed IP Rules'!EE297</f>
        <v/>
      </c>
      <c r="I328" s="77" t="str">
        <f>'Processed IP Rules'!EI297</f>
        <v/>
      </c>
      <c r="J328" s="27" t="str">
        <f>'Processed IP Rules'!EK297</f>
        <v/>
      </c>
      <c r="K328" s="96" t="str">
        <f>'Processed IP Rules'!EM297</f>
        <v/>
      </c>
      <c r="L328" s="78" t="str">
        <f>'Processed IP Rules'!EU297</f>
        <v/>
      </c>
      <c r="M328" s="89">
        <f t="shared" si="50"/>
        <v>0</v>
      </c>
      <c r="N328" s="10">
        <f t="shared" si="51"/>
        <v>0</v>
      </c>
      <c r="O328" s="10">
        <f t="shared" si="52"/>
        <v>0</v>
      </c>
      <c r="P328" s="10">
        <f t="shared" si="53"/>
        <v>0</v>
      </c>
      <c r="Q328" s="10">
        <f t="shared" si="54"/>
        <v>0</v>
      </c>
      <c r="R328" s="10">
        <f t="shared" si="55"/>
        <v>0</v>
      </c>
      <c r="S328" s="10">
        <f t="shared" si="56"/>
        <v>0</v>
      </c>
      <c r="T328" s="10">
        <f t="shared" si="57"/>
        <v>0</v>
      </c>
      <c r="U328" s="10">
        <f t="shared" si="58"/>
        <v>0</v>
      </c>
      <c r="V328" s="10">
        <f t="shared" si="59"/>
        <v>0</v>
      </c>
      <c r="W328" s="10">
        <f t="shared" si="60"/>
        <v>0</v>
      </c>
      <c r="X328" s="66">
        <f t="shared" si="61"/>
        <v>0</v>
      </c>
      <c r="Y328" s="100" t="str">
        <f>IF(AND(D328="All_IPs",OR(N328=0,O328=0,R328+S328+T328=0,U328=0,V328=0,X328=0)),"Halt",IF(AND(D328="GRP_ALL_CNSP_SUBNETS",OR(N328=0,O328=0,R328+S328+T328=0,U328=0,V328=0,X328=0)),"Halt",IF(SUM(M328:X328)=0,"-",IF(AND(D328&lt;&gt;"All_IPs",D328&lt;&gt;"GRP_ALL_CNSP_SUBNETS",OR(N328=0,O328=0,P328=0,Q328=0,R328+S328+T328=0,U328=0,V328=0,X328=0,'Processed IP Rules'!ET297="BAD")),"Halt","Proceed"))))</f>
        <v>-</v>
      </c>
      <c r="Z328" s="145"/>
    </row>
    <row r="329" spans="1:26">
      <c r="A329" s="138">
        <v>288</v>
      </c>
      <c r="B329" s="70" t="str">
        <f>IF('IP Rules'!D298="","",'IP Rules'!D298)</f>
        <v/>
      </c>
      <c r="C329" s="73" t="str">
        <f>IF('IP Rules'!F298="","",'IP Rules'!F298)</f>
        <v/>
      </c>
      <c r="D329" s="77" t="str">
        <f>'Processed IP Rules'!AO298</f>
        <v/>
      </c>
      <c r="E329" s="78" t="str">
        <f>'Processed IP Rules'!AQ298</f>
        <v/>
      </c>
      <c r="F329" s="77" t="str">
        <f>'Processed IP Rules'!EA298</f>
        <v/>
      </c>
      <c r="G329" s="78" t="str">
        <f>'Processed IP Rules'!EC298</f>
        <v/>
      </c>
      <c r="H329" s="27" t="str">
        <f>'Processed IP Rules'!EE298</f>
        <v/>
      </c>
      <c r="I329" s="77" t="str">
        <f>'Processed IP Rules'!EI298</f>
        <v/>
      </c>
      <c r="J329" s="27" t="str">
        <f>'Processed IP Rules'!EK298</f>
        <v/>
      </c>
      <c r="K329" s="96" t="str">
        <f>'Processed IP Rules'!EM298</f>
        <v/>
      </c>
      <c r="L329" s="78" t="str">
        <f>'Processed IP Rules'!EU298</f>
        <v/>
      </c>
      <c r="M329" s="89">
        <f t="shared" si="50"/>
        <v>0</v>
      </c>
      <c r="N329" s="10">
        <f t="shared" si="51"/>
        <v>0</v>
      </c>
      <c r="O329" s="10">
        <f t="shared" si="52"/>
        <v>0</v>
      </c>
      <c r="P329" s="10">
        <f t="shared" si="53"/>
        <v>0</v>
      </c>
      <c r="Q329" s="10">
        <f t="shared" si="54"/>
        <v>0</v>
      </c>
      <c r="R329" s="10">
        <f t="shared" si="55"/>
        <v>0</v>
      </c>
      <c r="S329" s="10">
        <f t="shared" si="56"/>
        <v>0</v>
      </c>
      <c r="T329" s="10">
        <f t="shared" si="57"/>
        <v>0</v>
      </c>
      <c r="U329" s="10">
        <f t="shared" si="58"/>
        <v>0</v>
      </c>
      <c r="V329" s="10">
        <f t="shared" si="59"/>
        <v>0</v>
      </c>
      <c r="W329" s="10">
        <f t="shared" si="60"/>
        <v>0</v>
      </c>
      <c r="X329" s="66">
        <f t="shared" si="61"/>
        <v>0</v>
      </c>
      <c r="Y329" s="100" t="str">
        <f>IF(AND(D329="All_IPs",OR(N329=0,O329=0,R329+S329+T329=0,U329=0,V329=0,X329=0)),"Halt",IF(AND(D329="GRP_ALL_CNSP_SUBNETS",OR(N329=0,O329=0,R329+S329+T329=0,U329=0,V329=0,X329=0)),"Halt",IF(SUM(M329:X329)=0,"-",IF(AND(D329&lt;&gt;"All_IPs",D329&lt;&gt;"GRP_ALL_CNSP_SUBNETS",OR(N329=0,O329=0,P329=0,Q329=0,R329+S329+T329=0,U329=0,V329=0,X329=0,'Processed IP Rules'!ET298="BAD")),"Halt","Proceed"))))</f>
        <v>-</v>
      </c>
      <c r="Z329" s="145"/>
    </row>
    <row r="330" spans="1:26">
      <c r="A330" s="138">
        <v>289</v>
      </c>
      <c r="B330" s="70" t="str">
        <f>IF('IP Rules'!D299="","",'IP Rules'!D299)</f>
        <v/>
      </c>
      <c r="C330" s="73" t="str">
        <f>IF('IP Rules'!F299="","",'IP Rules'!F299)</f>
        <v/>
      </c>
      <c r="D330" s="77" t="str">
        <f>'Processed IP Rules'!AO299</f>
        <v/>
      </c>
      <c r="E330" s="78" t="str">
        <f>'Processed IP Rules'!AQ299</f>
        <v/>
      </c>
      <c r="F330" s="77" t="str">
        <f>'Processed IP Rules'!EA299</f>
        <v/>
      </c>
      <c r="G330" s="78" t="str">
        <f>'Processed IP Rules'!EC299</f>
        <v/>
      </c>
      <c r="H330" s="27" t="str">
        <f>'Processed IP Rules'!EE299</f>
        <v/>
      </c>
      <c r="I330" s="77" t="str">
        <f>'Processed IP Rules'!EI299</f>
        <v/>
      </c>
      <c r="J330" s="27" t="str">
        <f>'Processed IP Rules'!EK299</f>
        <v/>
      </c>
      <c r="K330" s="96" t="str">
        <f>'Processed IP Rules'!EM299</f>
        <v/>
      </c>
      <c r="L330" s="78" t="str">
        <f>'Processed IP Rules'!EU299</f>
        <v/>
      </c>
      <c r="M330" s="89">
        <f t="shared" si="50"/>
        <v>0</v>
      </c>
      <c r="N330" s="10">
        <f t="shared" si="51"/>
        <v>0</v>
      </c>
      <c r="O330" s="10">
        <f t="shared" si="52"/>
        <v>0</v>
      </c>
      <c r="P330" s="10">
        <f t="shared" si="53"/>
        <v>0</v>
      </c>
      <c r="Q330" s="10">
        <f t="shared" si="54"/>
        <v>0</v>
      </c>
      <c r="R330" s="10">
        <f t="shared" si="55"/>
        <v>0</v>
      </c>
      <c r="S330" s="10">
        <f t="shared" si="56"/>
        <v>0</v>
      </c>
      <c r="T330" s="10">
        <f t="shared" si="57"/>
        <v>0</v>
      </c>
      <c r="U330" s="10">
        <f t="shared" si="58"/>
        <v>0</v>
      </c>
      <c r="V330" s="10">
        <f t="shared" si="59"/>
        <v>0</v>
      </c>
      <c r="W330" s="10">
        <f t="shared" si="60"/>
        <v>0</v>
      </c>
      <c r="X330" s="66">
        <f t="shared" si="61"/>
        <v>0</v>
      </c>
      <c r="Y330" s="100" t="str">
        <f>IF(AND(D330="All_IPs",OR(N330=0,O330=0,R330+S330+T330=0,U330=0,V330=0,X330=0)),"Halt",IF(AND(D330="GRP_ALL_CNSP_SUBNETS",OR(N330=0,O330=0,R330+S330+T330=0,U330=0,V330=0,X330=0)),"Halt",IF(SUM(M330:X330)=0,"-",IF(AND(D330&lt;&gt;"All_IPs",D330&lt;&gt;"GRP_ALL_CNSP_SUBNETS",OR(N330=0,O330=0,P330=0,Q330=0,R330+S330+T330=0,U330=0,V330=0,X330=0,'Processed IP Rules'!ET299="BAD")),"Halt","Proceed"))))</f>
        <v>-</v>
      </c>
      <c r="Z330" s="145"/>
    </row>
    <row r="331" spans="1:26">
      <c r="A331" s="138">
        <v>290</v>
      </c>
      <c r="B331" s="70" t="str">
        <f>IF('IP Rules'!D300="","",'IP Rules'!D300)</f>
        <v/>
      </c>
      <c r="C331" s="73" t="str">
        <f>IF('IP Rules'!F300="","",'IP Rules'!F300)</f>
        <v/>
      </c>
      <c r="D331" s="77" t="str">
        <f>'Processed IP Rules'!AO300</f>
        <v/>
      </c>
      <c r="E331" s="78" t="str">
        <f>'Processed IP Rules'!AQ300</f>
        <v/>
      </c>
      <c r="F331" s="77" t="str">
        <f>'Processed IP Rules'!EA300</f>
        <v/>
      </c>
      <c r="G331" s="78" t="str">
        <f>'Processed IP Rules'!EC300</f>
        <v/>
      </c>
      <c r="H331" s="27" t="str">
        <f>'Processed IP Rules'!EE300</f>
        <v/>
      </c>
      <c r="I331" s="77" t="str">
        <f>'Processed IP Rules'!EI300</f>
        <v/>
      </c>
      <c r="J331" s="27" t="str">
        <f>'Processed IP Rules'!EK300</f>
        <v/>
      </c>
      <c r="K331" s="96" t="str">
        <f>'Processed IP Rules'!EM300</f>
        <v/>
      </c>
      <c r="L331" s="78" t="str">
        <f>'Processed IP Rules'!EU300</f>
        <v/>
      </c>
      <c r="M331" s="89">
        <f t="shared" si="50"/>
        <v>0</v>
      </c>
      <c r="N331" s="10">
        <f t="shared" si="51"/>
        <v>0</v>
      </c>
      <c r="O331" s="10">
        <f t="shared" si="52"/>
        <v>0</v>
      </c>
      <c r="P331" s="10">
        <f t="shared" si="53"/>
        <v>0</v>
      </c>
      <c r="Q331" s="10">
        <f t="shared" si="54"/>
        <v>0</v>
      </c>
      <c r="R331" s="10">
        <f t="shared" si="55"/>
        <v>0</v>
      </c>
      <c r="S331" s="10">
        <f t="shared" si="56"/>
        <v>0</v>
      </c>
      <c r="T331" s="10">
        <f t="shared" si="57"/>
        <v>0</v>
      </c>
      <c r="U331" s="10">
        <f t="shared" si="58"/>
        <v>0</v>
      </c>
      <c r="V331" s="10">
        <f t="shared" si="59"/>
        <v>0</v>
      </c>
      <c r="W331" s="10">
        <f t="shared" si="60"/>
        <v>0</v>
      </c>
      <c r="X331" s="66">
        <f t="shared" si="61"/>
        <v>0</v>
      </c>
      <c r="Y331" s="100" t="str">
        <f>IF(AND(D331="All_IPs",OR(N331=0,O331=0,R331+S331+T331=0,U331=0,V331=0,X331=0)),"Halt",IF(AND(D331="GRP_ALL_CNSP_SUBNETS",OR(N331=0,O331=0,R331+S331+T331=0,U331=0,V331=0,X331=0)),"Halt",IF(SUM(M331:X331)=0,"-",IF(AND(D331&lt;&gt;"All_IPs",D331&lt;&gt;"GRP_ALL_CNSP_SUBNETS",OR(N331=0,O331=0,P331=0,Q331=0,R331+S331+T331=0,U331=0,V331=0,X331=0,'Processed IP Rules'!ET300="BAD")),"Halt","Proceed"))))</f>
        <v>-</v>
      </c>
      <c r="Z331" s="145"/>
    </row>
    <row r="332" spans="1:26">
      <c r="A332" s="138">
        <v>291</v>
      </c>
      <c r="B332" s="70" t="str">
        <f>IF('IP Rules'!D301="","",'IP Rules'!D301)</f>
        <v/>
      </c>
      <c r="C332" s="73" t="str">
        <f>IF('IP Rules'!F301="","",'IP Rules'!F301)</f>
        <v/>
      </c>
      <c r="D332" s="77" t="str">
        <f>'Processed IP Rules'!AO301</f>
        <v/>
      </c>
      <c r="E332" s="78" t="str">
        <f>'Processed IP Rules'!AQ301</f>
        <v/>
      </c>
      <c r="F332" s="77" t="str">
        <f>'Processed IP Rules'!EA301</f>
        <v/>
      </c>
      <c r="G332" s="78" t="str">
        <f>'Processed IP Rules'!EC301</f>
        <v/>
      </c>
      <c r="H332" s="27" t="str">
        <f>'Processed IP Rules'!EE301</f>
        <v/>
      </c>
      <c r="I332" s="77" t="str">
        <f>'Processed IP Rules'!EI301</f>
        <v/>
      </c>
      <c r="J332" s="27" t="str">
        <f>'Processed IP Rules'!EK301</f>
        <v/>
      </c>
      <c r="K332" s="96" t="str">
        <f>'Processed IP Rules'!EM301</f>
        <v/>
      </c>
      <c r="L332" s="78" t="str">
        <f>'Processed IP Rules'!EU301</f>
        <v/>
      </c>
      <c r="M332" s="89">
        <f t="shared" si="50"/>
        <v>0</v>
      </c>
      <c r="N332" s="10">
        <f t="shared" si="51"/>
        <v>0</v>
      </c>
      <c r="O332" s="10">
        <f t="shared" si="52"/>
        <v>0</v>
      </c>
      <c r="P332" s="10">
        <f t="shared" si="53"/>
        <v>0</v>
      </c>
      <c r="Q332" s="10">
        <f t="shared" si="54"/>
        <v>0</v>
      </c>
      <c r="R332" s="10">
        <f t="shared" si="55"/>
        <v>0</v>
      </c>
      <c r="S332" s="10">
        <f t="shared" si="56"/>
        <v>0</v>
      </c>
      <c r="T332" s="10">
        <f t="shared" si="57"/>
        <v>0</v>
      </c>
      <c r="U332" s="10">
        <f t="shared" si="58"/>
        <v>0</v>
      </c>
      <c r="V332" s="10">
        <f t="shared" si="59"/>
        <v>0</v>
      </c>
      <c r="W332" s="10">
        <f t="shared" si="60"/>
        <v>0</v>
      </c>
      <c r="X332" s="66">
        <f t="shared" si="61"/>
        <v>0</v>
      </c>
      <c r="Y332" s="100" t="str">
        <f>IF(AND(D332="All_IPs",OR(N332=0,O332=0,R332+S332+T332=0,U332=0,V332=0,X332=0)),"Halt",IF(AND(D332="GRP_ALL_CNSP_SUBNETS",OR(N332=0,O332=0,R332+S332+T332=0,U332=0,V332=0,X332=0)),"Halt",IF(SUM(M332:X332)=0,"-",IF(AND(D332&lt;&gt;"All_IPs",D332&lt;&gt;"GRP_ALL_CNSP_SUBNETS",OR(N332=0,O332=0,P332=0,Q332=0,R332+S332+T332=0,U332=0,V332=0,X332=0,'Processed IP Rules'!ET301="BAD")),"Halt","Proceed"))))</f>
        <v>-</v>
      </c>
      <c r="Z332" s="145"/>
    </row>
    <row r="333" spans="1:26">
      <c r="A333" s="138">
        <v>292</v>
      </c>
      <c r="B333" s="70" t="str">
        <f>IF('IP Rules'!D302="","",'IP Rules'!D302)</f>
        <v/>
      </c>
      <c r="C333" s="73" t="str">
        <f>IF('IP Rules'!F302="","",'IP Rules'!F302)</f>
        <v/>
      </c>
      <c r="D333" s="77" t="str">
        <f>'Processed IP Rules'!AO302</f>
        <v/>
      </c>
      <c r="E333" s="78" t="str">
        <f>'Processed IP Rules'!AQ302</f>
        <v/>
      </c>
      <c r="F333" s="77" t="str">
        <f>'Processed IP Rules'!EA302</f>
        <v/>
      </c>
      <c r="G333" s="78" t="str">
        <f>'Processed IP Rules'!EC302</f>
        <v/>
      </c>
      <c r="H333" s="27" t="str">
        <f>'Processed IP Rules'!EE302</f>
        <v/>
      </c>
      <c r="I333" s="77" t="str">
        <f>'Processed IP Rules'!EI302</f>
        <v/>
      </c>
      <c r="J333" s="27" t="str">
        <f>'Processed IP Rules'!EK302</f>
        <v/>
      </c>
      <c r="K333" s="96" t="str">
        <f>'Processed IP Rules'!EM302</f>
        <v/>
      </c>
      <c r="L333" s="78" t="str">
        <f>'Processed IP Rules'!EU302</f>
        <v/>
      </c>
      <c r="M333" s="89">
        <f t="shared" si="50"/>
        <v>0</v>
      </c>
      <c r="N333" s="10">
        <f t="shared" si="51"/>
        <v>0</v>
      </c>
      <c r="O333" s="10">
        <f t="shared" si="52"/>
        <v>0</v>
      </c>
      <c r="P333" s="10">
        <f t="shared" si="53"/>
        <v>0</v>
      </c>
      <c r="Q333" s="10">
        <f t="shared" si="54"/>
        <v>0</v>
      </c>
      <c r="R333" s="10">
        <f t="shared" si="55"/>
        <v>0</v>
      </c>
      <c r="S333" s="10">
        <f t="shared" si="56"/>
        <v>0</v>
      </c>
      <c r="T333" s="10">
        <f t="shared" si="57"/>
        <v>0</v>
      </c>
      <c r="U333" s="10">
        <f t="shared" si="58"/>
        <v>0</v>
      </c>
      <c r="V333" s="10">
        <f t="shared" si="59"/>
        <v>0</v>
      </c>
      <c r="W333" s="10">
        <f t="shared" si="60"/>
        <v>0</v>
      </c>
      <c r="X333" s="66">
        <f t="shared" si="61"/>
        <v>0</v>
      </c>
      <c r="Y333" s="100" t="str">
        <f>IF(AND(D333="All_IPs",OR(N333=0,O333=0,R333+S333+T333=0,U333=0,V333=0,X333=0)),"Halt",IF(AND(D333="GRP_ALL_CNSP_SUBNETS",OR(N333=0,O333=0,R333+S333+T333=0,U333=0,V333=0,X333=0)),"Halt",IF(SUM(M333:X333)=0,"-",IF(AND(D333&lt;&gt;"All_IPs",D333&lt;&gt;"GRP_ALL_CNSP_SUBNETS",OR(N333=0,O333=0,P333=0,Q333=0,R333+S333+T333=0,U333=0,V333=0,X333=0,'Processed IP Rules'!ET302="BAD")),"Halt","Proceed"))))</f>
        <v>-</v>
      </c>
      <c r="Z333" s="145"/>
    </row>
    <row r="334" spans="1:26">
      <c r="A334" s="138">
        <v>293</v>
      </c>
      <c r="B334" s="70" t="str">
        <f>IF('IP Rules'!D303="","",'IP Rules'!D303)</f>
        <v/>
      </c>
      <c r="C334" s="73" t="str">
        <f>IF('IP Rules'!F303="","",'IP Rules'!F303)</f>
        <v/>
      </c>
      <c r="D334" s="77" t="str">
        <f>'Processed IP Rules'!AO303</f>
        <v/>
      </c>
      <c r="E334" s="78" t="str">
        <f>'Processed IP Rules'!AQ303</f>
        <v/>
      </c>
      <c r="F334" s="77" t="str">
        <f>'Processed IP Rules'!EA303</f>
        <v/>
      </c>
      <c r="G334" s="78" t="str">
        <f>'Processed IP Rules'!EC303</f>
        <v/>
      </c>
      <c r="H334" s="27" t="str">
        <f>'Processed IP Rules'!EE303</f>
        <v/>
      </c>
      <c r="I334" s="77" t="str">
        <f>'Processed IP Rules'!EI303</f>
        <v/>
      </c>
      <c r="J334" s="27" t="str">
        <f>'Processed IP Rules'!EK303</f>
        <v/>
      </c>
      <c r="K334" s="96" t="str">
        <f>'Processed IP Rules'!EM303</f>
        <v/>
      </c>
      <c r="L334" s="78" t="str">
        <f>'Processed IP Rules'!EU303</f>
        <v/>
      </c>
      <c r="M334" s="89">
        <f t="shared" si="50"/>
        <v>0</v>
      </c>
      <c r="N334" s="10">
        <f t="shared" si="51"/>
        <v>0</v>
      </c>
      <c r="O334" s="10">
        <f t="shared" si="52"/>
        <v>0</v>
      </c>
      <c r="P334" s="10">
        <f t="shared" si="53"/>
        <v>0</v>
      </c>
      <c r="Q334" s="10">
        <f t="shared" si="54"/>
        <v>0</v>
      </c>
      <c r="R334" s="10">
        <f t="shared" si="55"/>
        <v>0</v>
      </c>
      <c r="S334" s="10">
        <f t="shared" si="56"/>
        <v>0</v>
      </c>
      <c r="T334" s="10">
        <f t="shared" si="57"/>
        <v>0</v>
      </c>
      <c r="U334" s="10">
        <f t="shared" si="58"/>
        <v>0</v>
      </c>
      <c r="V334" s="10">
        <f t="shared" si="59"/>
        <v>0</v>
      </c>
      <c r="W334" s="10">
        <f t="shared" si="60"/>
        <v>0</v>
      </c>
      <c r="X334" s="66">
        <f t="shared" si="61"/>
        <v>0</v>
      </c>
      <c r="Y334" s="100" t="str">
        <f>IF(AND(D334="All_IPs",OR(N334=0,O334=0,R334+S334+T334=0,U334=0,V334=0,X334=0)),"Halt",IF(AND(D334="GRP_ALL_CNSP_SUBNETS",OR(N334=0,O334=0,R334+S334+T334=0,U334=0,V334=0,X334=0)),"Halt",IF(SUM(M334:X334)=0,"-",IF(AND(D334&lt;&gt;"All_IPs",D334&lt;&gt;"GRP_ALL_CNSP_SUBNETS",OR(N334=0,O334=0,P334=0,Q334=0,R334+S334+T334=0,U334=0,V334=0,X334=0,'Processed IP Rules'!ET303="BAD")),"Halt","Proceed"))))</f>
        <v>-</v>
      </c>
      <c r="Z334" s="145"/>
    </row>
    <row r="335" spans="1:26">
      <c r="A335" s="138">
        <v>294</v>
      </c>
      <c r="B335" s="70" t="str">
        <f>IF('IP Rules'!D304="","",'IP Rules'!D304)</f>
        <v/>
      </c>
      <c r="C335" s="73" t="str">
        <f>IF('IP Rules'!F304="","",'IP Rules'!F304)</f>
        <v/>
      </c>
      <c r="D335" s="77" t="str">
        <f>'Processed IP Rules'!AO304</f>
        <v/>
      </c>
      <c r="E335" s="78" t="str">
        <f>'Processed IP Rules'!AQ304</f>
        <v/>
      </c>
      <c r="F335" s="77" t="str">
        <f>'Processed IP Rules'!EA304</f>
        <v/>
      </c>
      <c r="G335" s="78" t="str">
        <f>'Processed IP Rules'!EC304</f>
        <v/>
      </c>
      <c r="H335" s="27" t="str">
        <f>'Processed IP Rules'!EE304</f>
        <v/>
      </c>
      <c r="I335" s="77" t="str">
        <f>'Processed IP Rules'!EI304</f>
        <v/>
      </c>
      <c r="J335" s="27" t="str">
        <f>'Processed IP Rules'!EK304</f>
        <v/>
      </c>
      <c r="K335" s="96" t="str">
        <f>'Processed IP Rules'!EM304</f>
        <v/>
      </c>
      <c r="L335" s="78" t="str">
        <f>'Processed IP Rules'!EU304</f>
        <v/>
      </c>
      <c r="M335" s="89">
        <f t="shared" si="50"/>
        <v>0</v>
      </c>
      <c r="N335" s="10">
        <f t="shared" si="51"/>
        <v>0</v>
      </c>
      <c r="O335" s="10">
        <f t="shared" si="52"/>
        <v>0</v>
      </c>
      <c r="P335" s="10">
        <f t="shared" si="53"/>
        <v>0</v>
      </c>
      <c r="Q335" s="10">
        <f t="shared" si="54"/>
        <v>0</v>
      </c>
      <c r="R335" s="10">
        <f t="shared" si="55"/>
        <v>0</v>
      </c>
      <c r="S335" s="10">
        <f t="shared" si="56"/>
        <v>0</v>
      </c>
      <c r="T335" s="10">
        <f t="shared" si="57"/>
        <v>0</v>
      </c>
      <c r="U335" s="10">
        <f t="shared" si="58"/>
        <v>0</v>
      </c>
      <c r="V335" s="10">
        <f t="shared" si="59"/>
        <v>0</v>
      </c>
      <c r="W335" s="10">
        <f t="shared" si="60"/>
        <v>0</v>
      </c>
      <c r="X335" s="66">
        <f t="shared" si="61"/>
        <v>0</v>
      </c>
      <c r="Y335" s="100" t="str">
        <f>IF(AND(D335="All_IPs",OR(N335=0,O335=0,R335+S335+T335=0,U335=0,V335=0,X335=0)),"Halt",IF(AND(D335="GRP_ALL_CNSP_SUBNETS",OR(N335=0,O335=0,R335+S335+T335=0,U335=0,V335=0,X335=0)),"Halt",IF(SUM(M335:X335)=0,"-",IF(AND(D335&lt;&gt;"All_IPs",D335&lt;&gt;"GRP_ALL_CNSP_SUBNETS",OR(N335=0,O335=0,P335=0,Q335=0,R335+S335+T335=0,U335=0,V335=0,X335=0,'Processed IP Rules'!ET304="BAD")),"Halt","Proceed"))))</f>
        <v>-</v>
      </c>
      <c r="Z335" s="145"/>
    </row>
    <row r="336" spans="1:26">
      <c r="A336" s="138">
        <v>295</v>
      </c>
      <c r="B336" s="70" t="str">
        <f>IF('IP Rules'!D305="","",'IP Rules'!D305)</f>
        <v/>
      </c>
      <c r="C336" s="73" t="str">
        <f>IF('IP Rules'!F305="","",'IP Rules'!F305)</f>
        <v/>
      </c>
      <c r="D336" s="77" t="str">
        <f>'Processed IP Rules'!AO305</f>
        <v/>
      </c>
      <c r="E336" s="78" t="str">
        <f>'Processed IP Rules'!AQ305</f>
        <v/>
      </c>
      <c r="F336" s="77" t="str">
        <f>'Processed IP Rules'!EA305</f>
        <v/>
      </c>
      <c r="G336" s="78" t="str">
        <f>'Processed IP Rules'!EC305</f>
        <v/>
      </c>
      <c r="H336" s="27" t="str">
        <f>'Processed IP Rules'!EE305</f>
        <v/>
      </c>
      <c r="I336" s="77" t="str">
        <f>'Processed IP Rules'!EI305</f>
        <v/>
      </c>
      <c r="J336" s="27" t="str">
        <f>'Processed IP Rules'!EK305</f>
        <v/>
      </c>
      <c r="K336" s="96" t="str">
        <f>'Processed IP Rules'!EM305</f>
        <v/>
      </c>
      <c r="L336" s="78" t="str">
        <f>'Processed IP Rules'!EU305</f>
        <v/>
      </c>
      <c r="M336" s="89">
        <f t="shared" si="50"/>
        <v>0</v>
      </c>
      <c r="N336" s="10">
        <f t="shared" si="51"/>
        <v>0</v>
      </c>
      <c r="O336" s="10">
        <f t="shared" si="52"/>
        <v>0</v>
      </c>
      <c r="P336" s="10">
        <f t="shared" si="53"/>
        <v>0</v>
      </c>
      <c r="Q336" s="10">
        <f t="shared" si="54"/>
        <v>0</v>
      </c>
      <c r="R336" s="10">
        <f t="shared" si="55"/>
        <v>0</v>
      </c>
      <c r="S336" s="10">
        <f t="shared" si="56"/>
        <v>0</v>
      </c>
      <c r="T336" s="10">
        <f t="shared" si="57"/>
        <v>0</v>
      </c>
      <c r="U336" s="10">
        <f t="shared" si="58"/>
        <v>0</v>
      </c>
      <c r="V336" s="10">
        <f t="shared" si="59"/>
        <v>0</v>
      </c>
      <c r="W336" s="10">
        <f t="shared" si="60"/>
        <v>0</v>
      </c>
      <c r="X336" s="66">
        <f t="shared" si="61"/>
        <v>0</v>
      </c>
      <c r="Y336" s="100" t="str">
        <f>IF(AND(D336="All_IPs",OR(N336=0,O336=0,R336+S336+T336=0,U336=0,V336=0,X336=0)),"Halt",IF(AND(D336="GRP_ALL_CNSP_SUBNETS",OR(N336=0,O336=0,R336+S336+T336=0,U336=0,V336=0,X336=0)),"Halt",IF(SUM(M336:X336)=0,"-",IF(AND(D336&lt;&gt;"All_IPs",D336&lt;&gt;"GRP_ALL_CNSP_SUBNETS",OR(N336=0,O336=0,P336=0,Q336=0,R336+S336+T336=0,U336=0,V336=0,X336=0,'Processed IP Rules'!ET305="BAD")),"Halt","Proceed"))))</f>
        <v>-</v>
      </c>
      <c r="Z336" s="145"/>
    </row>
    <row r="337" spans="1:26">
      <c r="A337" s="138">
        <v>296</v>
      </c>
      <c r="B337" s="70" t="str">
        <f>IF('IP Rules'!D306="","",'IP Rules'!D306)</f>
        <v/>
      </c>
      <c r="C337" s="73" t="str">
        <f>IF('IP Rules'!F306="","",'IP Rules'!F306)</f>
        <v/>
      </c>
      <c r="D337" s="77" t="str">
        <f>'Processed IP Rules'!AO306</f>
        <v/>
      </c>
      <c r="E337" s="78" t="str">
        <f>'Processed IP Rules'!AQ306</f>
        <v/>
      </c>
      <c r="F337" s="77" t="str">
        <f>'Processed IP Rules'!EA306</f>
        <v/>
      </c>
      <c r="G337" s="78" t="str">
        <f>'Processed IP Rules'!EC306</f>
        <v/>
      </c>
      <c r="H337" s="27" t="str">
        <f>'Processed IP Rules'!EE306</f>
        <v/>
      </c>
      <c r="I337" s="77" t="str">
        <f>'Processed IP Rules'!EI306</f>
        <v/>
      </c>
      <c r="J337" s="27" t="str">
        <f>'Processed IP Rules'!EK306</f>
        <v/>
      </c>
      <c r="K337" s="96" t="str">
        <f>'Processed IP Rules'!EM306</f>
        <v/>
      </c>
      <c r="L337" s="78" t="str">
        <f>'Processed IP Rules'!EU306</f>
        <v/>
      </c>
      <c r="M337" s="89">
        <f t="shared" si="50"/>
        <v>0</v>
      </c>
      <c r="N337" s="10">
        <f t="shared" si="51"/>
        <v>0</v>
      </c>
      <c r="O337" s="10">
        <f t="shared" si="52"/>
        <v>0</v>
      </c>
      <c r="P337" s="10">
        <f t="shared" si="53"/>
        <v>0</v>
      </c>
      <c r="Q337" s="10">
        <f t="shared" si="54"/>
        <v>0</v>
      </c>
      <c r="R337" s="10">
        <f t="shared" si="55"/>
        <v>0</v>
      </c>
      <c r="S337" s="10">
        <f t="shared" si="56"/>
        <v>0</v>
      </c>
      <c r="T337" s="10">
        <f t="shared" si="57"/>
        <v>0</v>
      </c>
      <c r="U337" s="10">
        <f t="shared" si="58"/>
        <v>0</v>
      </c>
      <c r="V337" s="10">
        <f t="shared" si="59"/>
        <v>0</v>
      </c>
      <c r="W337" s="10">
        <f t="shared" si="60"/>
        <v>0</v>
      </c>
      <c r="X337" s="66">
        <f t="shared" si="61"/>
        <v>0</v>
      </c>
      <c r="Y337" s="100" t="str">
        <f>IF(AND(D337="All_IPs",OR(N337=0,O337=0,R337+S337+T337=0,U337=0,V337=0,X337=0)),"Halt",IF(AND(D337="GRP_ALL_CNSP_SUBNETS",OR(N337=0,O337=0,R337+S337+T337=0,U337=0,V337=0,X337=0)),"Halt",IF(SUM(M337:X337)=0,"-",IF(AND(D337&lt;&gt;"All_IPs",D337&lt;&gt;"GRP_ALL_CNSP_SUBNETS",OR(N337=0,O337=0,P337=0,Q337=0,R337+S337+T337=0,U337=0,V337=0,X337=0,'Processed IP Rules'!ET306="BAD")),"Halt","Proceed"))))</f>
        <v>-</v>
      </c>
      <c r="Z337" s="145"/>
    </row>
    <row r="338" spans="1:26">
      <c r="A338" s="138">
        <v>297</v>
      </c>
      <c r="B338" s="70" t="str">
        <f>IF('IP Rules'!D307="","",'IP Rules'!D307)</f>
        <v/>
      </c>
      <c r="C338" s="73" t="str">
        <f>IF('IP Rules'!F307="","",'IP Rules'!F307)</f>
        <v/>
      </c>
      <c r="D338" s="77" t="str">
        <f>'Processed IP Rules'!AO307</f>
        <v/>
      </c>
      <c r="E338" s="78" t="str">
        <f>'Processed IP Rules'!AQ307</f>
        <v/>
      </c>
      <c r="F338" s="77" t="str">
        <f>'Processed IP Rules'!EA307</f>
        <v/>
      </c>
      <c r="G338" s="78" t="str">
        <f>'Processed IP Rules'!EC307</f>
        <v/>
      </c>
      <c r="H338" s="27" t="str">
        <f>'Processed IP Rules'!EE307</f>
        <v/>
      </c>
      <c r="I338" s="77" t="str">
        <f>'Processed IP Rules'!EI307</f>
        <v/>
      </c>
      <c r="J338" s="27" t="str">
        <f>'Processed IP Rules'!EK307</f>
        <v/>
      </c>
      <c r="K338" s="96" t="str">
        <f>'Processed IP Rules'!EM307</f>
        <v/>
      </c>
      <c r="L338" s="78" t="str">
        <f>'Processed IP Rules'!EU307</f>
        <v/>
      </c>
      <c r="M338" s="89">
        <f t="shared" si="50"/>
        <v>0</v>
      </c>
      <c r="N338" s="10">
        <f t="shared" si="51"/>
        <v>0</v>
      </c>
      <c r="O338" s="10">
        <f t="shared" si="52"/>
        <v>0</v>
      </c>
      <c r="P338" s="10">
        <f t="shared" si="53"/>
        <v>0</v>
      </c>
      <c r="Q338" s="10">
        <f t="shared" si="54"/>
        <v>0</v>
      </c>
      <c r="R338" s="10">
        <f t="shared" si="55"/>
        <v>0</v>
      </c>
      <c r="S338" s="10">
        <f t="shared" si="56"/>
        <v>0</v>
      </c>
      <c r="T338" s="10">
        <f t="shared" si="57"/>
        <v>0</v>
      </c>
      <c r="U338" s="10">
        <f t="shared" si="58"/>
        <v>0</v>
      </c>
      <c r="V338" s="10">
        <f t="shared" si="59"/>
        <v>0</v>
      </c>
      <c r="W338" s="10">
        <f t="shared" si="60"/>
        <v>0</v>
      </c>
      <c r="X338" s="66">
        <f t="shared" si="61"/>
        <v>0</v>
      </c>
      <c r="Y338" s="100" t="str">
        <f>IF(AND(D338="All_IPs",OR(N338=0,O338=0,R338+S338+T338=0,U338=0,V338=0,X338=0)),"Halt",IF(AND(D338="GRP_ALL_CNSP_SUBNETS",OR(N338=0,O338=0,R338+S338+T338=0,U338=0,V338=0,X338=0)),"Halt",IF(SUM(M338:X338)=0,"-",IF(AND(D338&lt;&gt;"All_IPs",D338&lt;&gt;"GRP_ALL_CNSP_SUBNETS",OR(N338=0,O338=0,P338=0,Q338=0,R338+S338+T338=0,U338=0,V338=0,X338=0,'Processed IP Rules'!ET307="BAD")),"Halt","Proceed"))))</f>
        <v>-</v>
      </c>
      <c r="Z338" s="145"/>
    </row>
    <row r="339" spans="1:26">
      <c r="A339" s="138">
        <v>298</v>
      </c>
      <c r="B339" s="70" t="str">
        <f>IF('IP Rules'!D308="","",'IP Rules'!D308)</f>
        <v/>
      </c>
      <c r="C339" s="73" t="str">
        <f>IF('IP Rules'!F308="","",'IP Rules'!F308)</f>
        <v/>
      </c>
      <c r="D339" s="77" t="str">
        <f>'Processed IP Rules'!AO308</f>
        <v/>
      </c>
      <c r="E339" s="78" t="str">
        <f>'Processed IP Rules'!AQ308</f>
        <v/>
      </c>
      <c r="F339" s="77" t="str">
        <f>'Processed IP Rules'!EA308</f>
        <v/>
      </c>
      <c r="G339" s="78" t="str">
        <f>'Processed IP Rules'!EC308</f>
        <v/>
      </c>
      <c r="H339" s="27" t="str">
        <f>'Processed IP Rules'!EE308</f>
        <v/>
      </c>
      <c r="I339" s="77" t="str">
        <f>'Processed IP Rules'!EI308</f>
        <v/>
      </c>
      <c r="J339" s="27" t="str">
        <f>'Processed IP Rules'!EK308</f>
        <v/>
      </c>
      <c r="K339" s="96" t="str">
        <f>'Processed IP Rules'!EM308</f>
        <v/>
      </c>
      <c r="L339" s="78" t="str">
        <f>'Processed IP Rules'!EU308</f>
        <v/>
      </c>
      <c r="M339" s="89">
        <f t="shared" si="50"/>
        <v>0</v>
      </c>
      <c r="N339" s="10">
        <f t="shared" si="51"/>
        <v>0</v>
      </c>
      <c r="O339" s="10">
        <f t="shared" si="52"/>
        <v>0</v>
      </c>
      <c r="P339" s="10">
        <f t="shared" si="53"/>
        <v>0</v>
      </c>
      <c r="Q339" s="10">
        <f t="shared" si="54"/>
        <v>0</v>
      </c>
      <c r="R339" s="10">
        <f t="shared" si="55"/>
        <v>0</v>
      </c>
      <c r="S339" s="10">
        <f t="shared" si="56"/>
        <v>0</v>
      </c>
      <c r="T339" s="10">
        <f t="shared" si="57"/>
        <v>0</v>
      </c>
      <c r="U339" s="10">
        <f t="shared" si="58"/>
        <v>0</v>
      </c>
      <c r="V339" s="10">
        <f t="shared" si="59"/>
        <v>0</v>
      </c>
      <c r="W339" s="10">
        <f t="shared" si="60"/>
        <v>0</v>
      </c>
      <c r="X339" s="66">
        <f t="shared" si="61"/>
        <v>0</v>
      </c>
      <c r="Y339" s="100" t="str">
        <f>IF(AND(D339="All_IPs",OR(N339=0,O339=0,R339+S339+T339=0,U339=0,V339=0,X339=0)),"Halt",IF(AND(D339="GRP_ALL_CNSP_SUBNETS",OR(N339=0,O339=0,R339+S339+T339=0,U339=0,V339=0,X339=0)),"Halt",IF(SUM(M339:X339)=0,"-",IF(AND(D339&lt;&gt;"All_IPs",D339&lt;&gt;"GRP_ALL_CNSP_SUBNETS",OR(N339=0,O339=0,P339=0,Q339=0,R339+S339+T339=0,U339=0,V339=0,X339=0,'Processed IP Rules'!ET308="BAD")),"Halt","Proceed"))))</f>
        <v>-</v>
      </c>
      <c r="Z339" s="145"/>
    </row>
    <row r="340" spans="1:26">
      <c r="A340" s="138">
        <v>299</v>
      </c>
      <c r="B340" s="70" t="str">
        <f>IF('IP Rules'!D309="","",'IP Rules'!D309)</f>
        <v/>
      </c>
      <c r="C340" s="73" t="str">
        <f>IF('IP Rules'!F309="","",'IP Rules'!F309)</f>
        <v/>
      </c>
      <c r="D340" s="77" t="str">
        <f>'Processed IP Rules'!AO309</f>
        <v/>
      </c>
      <c r="E340" s="78" t="str">
        <f>'Processed IP Rules'!AQ309</f>
        <v/>
      </c>
      <c r="F340" s="77" t="str">
        <f>'Processed IP Rules'!EA309</f>
        <v/>
      </c>
      <c r="G340" s="78" t="str">
        <f>'Processed IP Rules'!EC309</f>
        <v/>
      </c>
      <c r="H340" s="27" t="str">
        <f>'Processed IP Rules'!EE309</f>
        <v/>
      </c>
      <c r="I340" s="77" t="str">
        <f>'Processed IP Rules'!EI309</f>
        <v/>
      </c>
      <c r="J340" s="27" t="str">
        <f>'Processed IP Rules'!EK309</f>
        <v/>
      </c>
      <c r="K340" s="96" t="str">
        <f>'Processed IP Rules'!EM309</f>
        <v/>
      </c>
      <c r="L340" s="78" t="str">
        <f>'Processed IP Rules'!EU309</f>
        <v/>
      </c>
      <c r="M340" s="89">
        <f t="shared" si="50"/>
        <v>0</v>
      </c>
      <c r="N340" s="10">
        <f t="shared" si="51"/>
        <v>0</v>
      </c>
      <c r="O340" s="10">
        <f t="shared" si="52"/>
        <v>0</v>
      </c>
      <c r="P340" s="10">
        <f t="shared" si="53"/>
        <v>0</v>
      </c>
      <c r="Q340" s="10">
        <f t="shared" si="54"/>
        <v>0</v>
      </c>
      <c r="R340" s="10">
        <f t="shared" si="55"/>
        <v>0</v>
      </c>
      <c r="S340" s="10">
        <f t="shared" si="56"/>
        <v>0</v>
      </c>
      <c r="T340" s="10">
        <f t="shared" si="57"/>
        <v>0</v>
      </c>
      <c r="U340" s="10">
        <f t="shared" si="58"/>
        <v>0</v>
      </c>
      <c r="V340" s="10">
        <f t="shared" si="59"/>
        <v>0</v>
      </c>
      <c r="W340" s="10">
        <f t="shared" si="60"/>
        <v>0</v>
      </c>
      <c r="X340" s="66">
        <f t="shared" si="61"/>
        <v>0</v>
      </c>
      <c r="Y340" s="100" t="str">
        <f>IF(AND(D340="All_IPs",OR(N340=0,O340=0,R340+S340+T340=0,U340=0,V340=0,X340=0)),"Halt",IF(AND(D340="GRP_ALL_CNSP_SUBNETS",OR(N340=0,O340=0,R340+S340+T340=0,U340=0,V340=0,X340=0)),"Halt",IF(SUM(M340:X340)=0,"-",IF(AND(D340&lt;&gt;"All_IPs",D340&lt;&gt;"GRP_ALL_CNSP_SUBNETS",OR(N340=0,O340=0,P340=0,Q340=0,R340+S340+T340=0,U340=0,V340=0,X340=0,'Processed IP Rules'!ET309="BAD")),"Halt","Proceed"))))</f>
        <v>-</v>
      </c>
      <c r="Z340" s="145"/>
    </row>
    <row r="341" spans="1:26">
      <c r="A341" s="138">
        <v>300</v>
      </c>
      <c r="B341" s="70" t="str">
        <f>IF('IP Rules'!D310="","",'IP Rules'!D310)</f>
        <v/>
      </c>
      <c r="C341" s="73" t="str">
        <f>IF('IP Rules'!F310="","",'IP Rules'!F310)</f>
        <v/>
      </c>
      <c r="D341" s="77" t="str">
        <f>'Processed IP Rules'!AO310</f>
        <v/>
      </c>
      <c r="E341" s="78" t="str">
        <f>'Processed IP Rules'!AQ310</f>
        <v/>
      </c>
      <c r="F341" s="77" t="str">
        <f>'Processed IP Rules'!EA310</f>
        <v/>
      </c>
      <c r="G341" s="78" t="str">
        <f>'Processed IP Rules'!EC310</f>
        <v/>
      </c>
      <c r="H341" s="27" t="str">
        <f>'Processed IP Rules'!EE310</f>
        <v/>
      </c>
      <c r="I341" s="77" t="str">
        <f>'Processed IP Rules'!EI310</f>
        <v/>
      </c>
      <c r="J341" s="27" t="str">
        <f>'Processed IP Rules'!EK310</f>
        <v/>
      </c>
      <c r="K341" s="96" t="str">
        <f>'Processed IP Rules'!EM310</f>
        <v/>
      </c>
      <c r="L341" s="78" t="str">
        <f>'Processed IP Rules'!EU310</f>
        <v/>
      </c>
      <c r="M341" s="89">
        <f t="shared" si="50"/>
        <v>0</v>
      </c>
      <c r="N341" s="10">
        <f t="shared" si="51"/>
        <v>0</v>
      </c>
      <c r="O341" s="10">
        <f t="shared" si="52"/>
        <v>0</v>
      </c>
      <c r="P341" s="10">
        <f t="shared" si="53"/>
        <v>0</v>
      </c>
      <c r="Q341" s="10">
        <f t="shared" si="54"/>
        <v>0</v>
      </c>
      <c r="R341" s="10">
        <f t="shared" si="55"/>
        <v>0</v>
      </c>
      <c r="S341" s="10">
        <f t="shared" si="56"/>
        <v>0</v>
      </c>
      <c r="T341" s="10">
        <f t="shared" si="57"/>
        <v>0</v>
      </c>
      <c r="U341" s="10">
        <f t="shared" si="58"/>
        <v>0</v>
      </c>
      <c r="V341" s="10">
        <f t="shared" si="59"/>
        <v>0</v>
      </c>
      <c r="W341" s="10">
        <f t="shared" si="60"/>
        <v>0</v>
      </c>
      <c r="X341" s="66">
        <f t="shared" si="61"/>
        <v>0</v>
      </c>
      <c r="Y341" s="100" t="str">
        <f>IF(AND(D341="All_IPs",OR(N341=0,O341=0,R341+S341+T341=0,U341=0,V341=0,X341=0)),"Halt",IF(AND(D341="GRP_ALL_CNSP_SUBNETS",OR(N341=0,O341=0,R341+S341+T341=0,U341=0,V341=0,X341=0)),"Halt",IF(SUM(M341:X341)=0,"-",IF(AND(D341&lt;&gt;"All_IPs",D341&lt;&gt;"GRP_ALL_CNSP_SUBNETS",OR(N341=0,O341=0,P341=0,Q341=0,R341+S341+T341=0,U341=0,V341=0,X341=0,'Processed IP Rules'!ET310="BAD")),"Halt","Proceed"))))</f>
        <v>-</v>
      </c>
      <c r="Z341" s="145"/>
    </row>
    <row r="342" spans="1:26">
      <c r="A342" s="138">
        <v>301</v>
      </c>
      <c r="B342" s="70" t="str">
        <f>IF('IP Rules'!D311="","",'IP Rules'!D311)</f>
        <v/>
      </c>
      <c r="C342" s="73" t="str">
        <f>IF('IP Rules'!F311="","",'IP Rules'!F311)</f>
        <v/>
      </c>
      <c r="D342" s="77" t="str">
        <f>'Processed IP Rules'!AO311</f>
        <v/>
      </c>
      <c r="E342" s="78" t="str">
        <f>'Processed IP Rules'!AQ311</f>
        <v/>
      </c>
      <c r="F342" s="77" t="str">
        <f>'Processed IP Rules'!EA311</f>
        <v/>
      </c>
      <c r="G342" s="78" t="str">
        <f>'Processed IP Rules'!EC311</f>
        <v/>
      </c>
      <c r="H342" s="27" t="str">
        <f>'Processed IP Rules'!EE311</f>
        <v/>
      </c>
      <c r="I342" s="77" t="str">
        <f>'Processed IP Rules'!EI311</f>
        <v/>
      </c>
      <c r="J342" s="27" t="str">
        <f>'Processed IP Rules'!EK311</f>
        <v/>
      </c>
      <c r="K342" s="96" t="str">
        <f>'Processed IP Rules'!EM311</f>
        <v/>
      </c>
      <c r="L342" s="78" t="str">
        <f>'Processed IP Rules'!EU311</f>
        <v/>
      </c>
      <c r="M342" s="89">
        <f t="shared" si="50"/>
        <v>0</v>
      </c>
      <c r="N342" s="10">
        <f t="shared" si="51"/>
        <v>0</v>
      </c>
      <c r="O342" s="10">
        <f t="shared" si="52"/>
        <v>0</v>
      </c>
      <c r="P342" s="10">
        <f t="shared" si="53"/>
        <v>0</v>
      </c>
      <c r="Q342" s="10">
        <f t="shared" si="54"/>
        <v>0</v>
      </c>
      <c r="R342" s="10">
        <f t="shared" si="55"/>
        <v>0</v>
      </c>
      <c r="S342" s="10">
        <f t="shared" si="56"/>
        <v>0</v>
      </c>
      <c r="T342" s="10">
        <f t="shared" si="57"/>
        <v>0</v>
      </c>
      <c r="U342" s="10">
        <f t="shared" si="58"/>
        <v>0</v>
      </c>
      <c r="V342" s="10">
        <f t="shared" si="59"/>
        <v>0</v>
      </c>
      <c r="W342" s="10">
        <f t="shared" si="60"/>
        <v>0</v>
      </c>
      <c r="X342" s="66">
        <f t="shared" si="61"/>
        <v>0</v>
      </c>
      <c r="Y342" s="100" t="str">
        <f>IF(AND(D342="All_IPs",OR(N342=0,O342=0,R342+S342+T342=0,U342=0,V342=0,X342=0)),"Halt",IF(AND(D342="GRP_ALL_CNSP_SUBNETS",OR(N342=0,O342=0,R342+S342+T342=0,U342=0,V342=0,X342=0)),"Halt",IF(SUM(M342:X342)=0,"-",IF(AND(D342&lt;&gt;"All_IPs",D342&lt;&gt;"GRP_ALL_CNSP_SUBNETS",OR(N342=0,O342=0,P342=0,Q342=0,R342+S342+T342=0,U342=0,V342=0,X342=0,'Processed IP Rules'!ET311="BAD")),"Halt","Proceed"))))</f>
        <v>-</v>
      </c>
      <c r="Z342" s="145"/>
    </row>
    <row r="343" spans="1:26">
      <c r="A343" s="138">
        <v>302</v>
      </c>
      <c r="B343" s="70" t="str">
        <f>IF('IP Rules'!D312="","",'IP Rules'!D312)</f>
        <v/>
      </c>
      <c r="C343" s="73" t="str">
        <f>IF('IP Rules'!F312="","",'IP Rules'!F312)</f>
        <v/>
      </c>
      <c r="D343" s="77" t="str">
        <f>'Processed IP Rules'!AO312</f>
        <v/>
      </c>
      <c r="E343" s="78" t="str">
        <f>'Processed IP Rules'!AQ312</f>
        <v/>
      </c>
      <c r="F343" s="77" t="str">
        <f>'Processed IP Rules'!EA312</f>
        <v/>
      </c>
      <c r="G343" s="78" t="str">
        <f>'Processed IP Rules'!EC312</f>
        <v/>
      </c>
      <c r="H343" s="27" t="str">
        <f>'Processed IP Rules'!EE312</f>
        <v/>
      </c>
      <c r="I343" s="77" t="str">
        <f>'Processed IP Rules'!EI312</f>
        <v/>
      </c>
      <c r="J343" s="27" t="str">
        <f>'Processed IP Rules'!EK312</f>
        <v/>
      </c>
      <c r="K343" s="96" t="str">
        <f>'Processed IP Rules'!EM312</f>
        <v/>
      </c>
      <c r="L343" s="78" t="str">
        <f>'Processed IP Rules'!EU312</f>
        <v/>
      </c>
      <c r="M343" s="89">
        <f t="shared" si="50"/>
        <v>0</v>
      </c>
      <c r="N343" s="10">
        <f t="shared" si="51"/>
        <v>0</v>
      </c>
      <c r="O343" s="10">
        <f t="shared" si="52"/>
        <v>0</v>
      </c>
      <c r="P343" s="10">
        <f t="shared" si="53"/>
        <v>0</v>
      </c>
      <c r="Q343" s="10">
        <f t="shared" si="54"/>
        <v>0</v>
      </c>
      <c r="R343" s="10">
        <f t="shared" si="55"/>
        <v>0</v>
      </c>
      <c r="S343" s="10">
        <f t="shared" si="56"/>
        <v>0</v>
      </c>
      <c r="T343" s="10">
        <f t="shared" si="57"/>
        <v>0</v>
      </c>
      <c r="U343" s="10">
        <f t="shared" si="58"/>
        <v>0</v>
      </c>
      <c r="V343" s="10">
        <f t="shared" si="59"/>
        <v>0</v>
      </c>
      <c r="W343" s="10">
        <f t="shared" si="60"/>
        <v>0</v>
      </c>
      <c r="X343" s="66">
        <f t="shared" si="61"/>
        <v>0</v>
      </c>
      <c r="Y343" s="100" t="str">
        <f>IF(AND(D343="All_IPs",OR(N343=0,O343=0,R343+S343+T343=0,U343=0,V343=0,X343=0)),"Halt",IF(AND(D343="GRP_ALL_CNSP_SUBNETS",OR(N343=0,O343=0,R343+S343+T343=0,U343=0,V343=0,X343=0)),"Halt",IF(SUM(M343:X343)=0,"-",IF(AND(D343&lt;&gt;"All_IPs",D343&lt;&gt;"GRP_ALL_CNSP_SUBNETS",OR(N343=0,O343=0,P343=0,Q343=0,R343+S343+T343=0,U343=0,V343=0,X343=0,'Processed IP Rules'!ET312="BAD")),"Halt","Proceed"))))</f>
        <v>-</v>
      </c>
      <c r="Z343" s="145"/>
    </row>
    <row r="344" spans="1:26">
      <c r="A344" s="138">
        <v>303</v>
      </c>
      <c r="B344" s="70" t="str">
        <f>IF('IP Rules'!D313="","",'IP Rules'!D313)</f>
        <v/>
      </c>
      <c r="C344" s="73" t="str">
        <f>IF('IP Rules'!F313="","",'IP Rules'!F313)</f>
        <v/>
      </c>
      <c r="D344" s="77" t="str">
        <f>'Processed IP Rules'!AO313</f>
        <v/>
      </c>
      <c r="E344" s="78" t="str">
        <f>'Processed IP Rules'!AQ313</f>
        <v/>
      </c>
      <c r="F344" s="77" t="str">
        <f>'Processed IP Rules'!EA313</f>
        <v/>
      </c>
      <c r="G344" s="78" t="str">
        <f>'Processed IP Rules'!EC313</f>
        <v/>
      </c>
      <c r="H344" s="27" t="str">
        <f>'Processed IP Rules'!EE313</f>
        <v/>
      </c>
      <c r="I344" s="77" t="str">
        <f>'Processed IP Rules'!EI313</f>
        <v/>
      </c>
      <c r="J344" s="27" t="str">
        <f>'Processed IP Rules'!EK313</f>
        <v/>
      </c>
      <c r="K344" s="96" t="str">
        <f>'Processed IP Rules'!EM313</f>
        <v/>
      </c>
      <c r="L344" s="78" t="str">
        <f>'Processed IP Rules'!EU313</f>
        <v/>
      </c>
      <c r="M344" s="89">
        <f t="shared" si="50"/>
        <v>0</v>
      </c>
      <c r="N344" s="10">
        <f t="shared" si="51"/>
        <v>0</v>
      </c>
      <c r="O344" s="10">
        <f t="shared" si="52"/>
        <v>0</v>
      </c>
      <c r="P344" s="10">
        <f t="shared" si="53"/>
        <v>0</v>
      </c>
      <c r="Q344" s="10">
        <f t="shared" si="54"/>
        <v>0</v>
      </c>
      <c r="R344" s="10">
        <f t="shared" si="55"/>
        <v>0</v>
      </c>
      <c r="S344" s="10">
        <f t="shared" si="56"/>
        <v>0</v>
      </c>
      <c r="T344" s="10">
        <f t="shared" si="57"/>
        <v>0</v>
      </c>
      <c r="U344" s="10">
        <f t="shared" si="58"/>
        <v>0</v>
      </c>
      <c r="V344" s="10">
        <f t="shared" si="59"/>
        <v>0</v>
      </c>
      <c r="W344" s="10">
        <f t="shared" si="60"/>
        <v>0</v>
      </c>
      <c r="X344" s="66">
        <f t="shared" si="61"/>
        <v>0</v>
      </c>
      <c r="Y344" s="100" t="str">
        <f>IF(AND(D344="All_IPs",OR(N344=0,O344=0,R344+S344+T344=0,U344=0,V344=0,X344=0)),"Halt",IF(AND(D344="GRP_ALL_CNSP_SUBNETS",OR(N344=0,O344=0,R344+S344+T344=0,U344=0,V344=0,X344=0)),"Halt",IF(SUM(M344:X344)=0,"-",IF(AND(D344&lt;&gt;"All_IPs",D344&lt;&gt;"GRP_ALL_CNSP_SUBNETS",OR(N344=0,O344=0,P344=0,Q344=0,R344+S344+T344=0,U344=0,V344=0,X344=0,'Processed IP Rules'!ET313="BAD")),"Halt","Proceed"))))</f>
        <v>-</v>
      </c>
      <c r="Z344" s="145"/>
    </row>
    <row r="345" spans="1:26">
      <c r="A345" s="138">
        <v>304</v>
      </c>
      <c r="B345" s="70" t="str">
        <f>IF('IP Rules'!D314="","",'IP Rules'!D314)</f>
        <v/>
      </c>
      <c r="C345" s="73" t="str">
        <f>IF('IP Rules'!F314="","",'IP Rules'!F314)</f>
        <v/>
      </c>
      <c r="D345" s="77" t="str">
        <f>'Processed IP Rules'!AO314</f>
        <v/>
      </c>
      <c r="E345" s="78" t="str">
        <f>'Processed IP Rules'!AQ314</f>
        <v/>
      </c>
      <c r="F345" s="77" t="str">
        <f>'Processed IP Rules'!EA314</f>
        <v/>
      </c>
      <c r="G345" s="78" t="str">
        <f>'Processed IP Rules'!EC314</f>
        <v/>
      </c>
      <c r="H345" s="27" t="str">
        <f>'Processed IP Rules'!EE314</f>
        <v/>
      </c>
      <c r="I345" s="77" t="str">
        <f>'Processed IP Rules'!EI314</f>
        <v/>
      </c>
      <c r="J345" s="27" t="str">
        <f>'Processed IP Rules'!EK314</f>
        <v/>
      </c>
      <c r="K345" s="96" t="str">
        <f>'Processed IP Rules'!EM314</f>
        <v/>
      </c>
      <c r="L345" s="78" t="str">
        <f>'Processed IP Rules'!EU314</f>
        <v/>
      </c>
      <c r="M345" s="89">
        <f t="shared" si="50"/>
        <v>0</v>
      </c>
      <c r="N345" s="10">
        <f t="shared" si="51"/>
        <v>0</v>
      </c>
      <c r="O345" s="10">
        <f t="shared" si="52"/>
        <v>0</v>
      </c>
      <c r="P345" s="10">
        <f t="shared" si="53"/>
        <v>0</v>
      </c>
      <c r="Q345" s="10">
        <f t="shared" si="54"/>
        <v>0</v>
      </c>
      <c r="R345" s="10">
        <f t="shared" si="55"/>
        <v>0</v>
      </c>
      <c r="S345" s="10">
        <f t="shared" si="56"/>
        <v>0</v>
      </c>
      <c r="T345" s="10">
        <f t="shared" si="57"/>
        <v>0</v>
      </c>
      <c r="U345" s="10">
        <f t="shared" si="58"/>
        <v>0</v>
      </c>
      <c r="V345" s="10">
        <f t="shared" si="59"/>
        <v>0</v>
      </c>
      <c r="W345" s="10">
        <f t="shared" si="60"/>
        <v>0</v>
      </c>
      <c r="X345" s="66">
        <f t="shared" si="61"/>
        <v>0</v>
      </c>
      <c r="Y345" s="100" t="str">
        <f>IF(AND(D345="All_IPs",OR(N345=0,O345=0,R345+S345+T345=0,U345=0,V345=0,X345=0)),"Halt",IF(AND(D345="GRP_ALL_CNSP_SUBNETS",OR(N345=0,O345=0,R345+S345+T345=0,U345=0,V345=0,X345=0)),"Halt",IF(SUM(M345:X345)=0,"-",IF(AND(D345&lt;&gt;"All_IPs",D345&lt;&gt;"GRP_ALL_CNSP_SUBNETS",OR(N345=0,O345=0,P345=0,Q345=0,R345+S345+T345=0,U345=0,V345=0,X345=0,'Processed IP Rules'!ET314="BAD")),"Halt","Proceed"))))</f>
        <v>-</v>
      </c>
      <c r="Z345" s="145"/>
    </row>
    <row r="346" spans="1:26">
      <c r="A346" s="138">
        <v>305</v>
      </c>
      <c r="B346" s="70" t="str">
        <f>IF('IP Rules'!D315="","",'IP Rules'!D315)</f>
        <v/>
      </c>
      <c r="C346" s="73" t="str">
        <f>IF('IP Rules'!F315="","",'IP Rules'!F315)</f>
        <v/>
      </c>
      <c r="D346" s="77" t="str">
        <f>'Processed IP Rules'!AO315</f>
        <v/>
      </c>
      <c r="E346" s="78" t="str">
        <f>'Processed IP Rules'!AQ315</f>
        <v/>
      </c>
      <c r="F346" s="77" t="str">
        <f>'Processed IP Rules'!EA315</f>
        <v/>
      </c>
      <c r="G346" s="78" t="str">
        <f>'Processed IP Rules'!EC315</f>
        <v/>
      </c>
      <c r="H346" s="27" t="str">
        <f>'Processed IP Rules'!EE315</f>
        <v/>
      </c>
      <c r="I346" s="77" t="str">
        <f>'Processed IP Rules'!EI315</f>
        <v/>
      </c>
      <c r="J346" s="27" t="str">
        <f>'Processed IP Rules'!EK315</f>
        <v/>
      </c>
      <c r="K346" s="96" t="str">
        <f>'Processed IP Rules'!EM315</f>
        <v/>
      </c>
      <c r="L346" s="78" t="str">
        <f>'Processed IP Rules'!EU315</f>
        <v/>
      </c>
      <c r="M346" s="89">
        <f t="shared" si="50"/>
        <v>0</v>
      </c>
      <c r="N346" s="10">
        <f t="shared" si="51"/>
        <v>0</v>
      </c>
      <c r="O346" s="10">
        <f t="shared" si="52"/>
        <v>0</v>
      </c>
      <c r="P346" s="10">
        <f t="shared" si="53"/>
        <v>0</v>
      </c>
      <c r="Q346" s="10">
        <f t="shared" si="54"/>
        <v>0</v>
      </c>
      <c r="R346" s="10">
        <f t="shared" si="55"/>
        <v>0</v>
      </c>
      <c r="S346" s="10">
        <f t="shared" si="56"/>
        <v>0</v>
      </c>
      <c r="T346" s="10">
        <f t="shared" si="57"/>
        <v>0</v>
      </c>
      <c r="U346" s="10">
        <f t="shared" si="58"/>
        <v>0</v>
      </c>
      <c r="V346" s="10">
        <f t="shared" si="59"/>
        <v>0</v>
      </c>
      <c r="W346" s="10">
        <f t="shared" si="60"/>
        <v>0</v>
      </c>
      <c r="X346" s="66">
        <f t="shared" si="61"/>
        <v>0</v>
      </c>
      <c r="Y346" s="100" t="str">
        <f>IF(AND(D346="All_IPs",OR(N346=0,O346=0,R346+S346+T346=0,U346=0,V346=0,X346=0)),"Halt",IF(AND(D346="GRP_ALL_CNSP_SUBNETS",OR(N346=0,O346=0,R346+S346+T346=0,U346=0,V346=0,X346=0)),"Halt",IF(SUM(M346:X346)=0,"-",IF(AND(D346&lt;&gt;"All_IPs",D346&lt;&gt;"GRP_ALL_CNSP_SUBNETS",OR(N346=0,O346=0,P346=0,Q346=0,R346+S346+T346=0,U346=0,V346=0,X346=0,'Processed IP Rules'!ET315="BAD")),"Halt","Proceed"))))</f>
        <v>-</v>
      </c>
      <c r="Z346" s="145"/>
    </row>
    <row r="347" spans="1:26">
      <c r="A347" s="138">
        <v>306</v>
      </c>
      <c r="B347" s="70" t="str">
        <f>IF('IP Rules'!D316="","",'IP Rules'!D316)</f>
        <v/>
      </c>
      <c r="C347" s="73" t="str">
        <f>IF('IP Rules'!F316="","",'IP Rules'!F316)</f>
        <v/>
      </c>
      <c r="D347" s="77" t="str">
        <f>'Processed IP Rules'!AO316</f>
        <v/>
      </c>
      <c r="E347" s="78" t="str">
        <f>'Processed IP Rules'!AQ316</f>
        <v/>
      </c>
      <c r="F347" s="77" t="str">
        <f>'Processed IP Rules'!EA316</f>
        <v/>
      </c>
      <c r="G347" s="78" t="str">
        <f>'Processed IP Rules'!EC316</f>
        <v/>
      </c>
      <c r="H347" s="27" t="str">
        <f>'Processed IP Rules'!EE316</f>
        <v/>
      </c>
      <c r="I347" s="77" t="str">
        <f>'Processed IP Rules'!EI316</f>
        <v/>
      </c>
      <c r="J347" s="27" t="str">
        <f>'Processed IP Rules'!EK316</f>
        <v/>
      </c>
      <c r="K347" s="96" t="str">
        <f>'Processed IP Rules'!EM316</f>
        <v/>
      </c>
      <c r="L347" s="78" t="str">
        <f>'Processed IP Rules'!EU316</f>
        <v/>
      </c>
      <c r="M347" s="89">
        <f t="shared" si="50"/>
        <v>0</v>
      </c>
      <c r="N347" s="10">
        <f t="shared" si="51"/>
        <v>0</v>
      </c>
      <c r="O347" s="10">
        <f t="shared" si="52"/>
        <v>0</v>
      </c>
      <c r="P347" s="10">
        <f t="shared" si="53"/>
        <v>0</v>
      </c>
      <c r="Q347" s="10">
        <f t="shared" si="54"/>
        <v>0</v>
      </c>
      <c r="R347" s="10">
        <f t="shared" si="55"/>
        <v>0</v>
      </c>
      <c r="S347" s="10">
        <f t="shared" si="56"/>
        <v>0</v>
      </c>
      <c r="T347" s="10">
        <f t="shared" si="57"/>
        <v>0</v>
      </c>
      <c r="U347" s="10">
        <f t="shared" si="58"/>
        <v>0</v>
      </c>
      <c r="V347" s="10">
        <f t="shared" si="59"/>
        <v>0</v>
      </c>
      <c r="W347" s="10">
        <f t="shared" si="60"/>
        <v>0</v>
      </c>
      <c r="X347" s="66">
        <f t="shared" si="61"/>
        <v>0</v>
      </c>
      <c r="Y347" s="100" t="str">
        <f>IF(AND(D347="All_IPs",OR(N347=0,O347=0,R347+S347+T347=0,U347=0,V347=0,X347=0)),"Halt",IF(AND(D347="GRP_ALL_CNSP_SUBNETS",OR(N347=0,O347=0,R347+S347+T347=0,U347=0,V347=0,X347=0)),"Halt",IF(SUM(M347:X347)=0,"-",IF(AND(D347&lt;&gt;"All_IPs",D347&lt;&gt;"GRP_ALL_CNSP_SUBNETS",OR(N347=0,O347=0,P347=0,Q347=0,R347+S347+T347=0,U347=0,V347=0,X347=0,'Processed IP Rules'!ET316="BAD")),"Halt","Proceed"))))</f>
        <v>-</v>
      </c>
      <c r="Z347" s="145"/>
    </row>
    <row r="348" spans="1:26">
      <c r="A348" s="138">
        <v>307</v>
      </c>
      <c r="B348" s="70" t="str">
        <f>IF('IP Rules'!D317="","",'IP Rules'!D317)</f>
        <v/>
      </c>
      <c r="C348" s="73" t="str">
        <f>IF('IP Rules'!F317="","",'IP Rules'!F317)</f>
        <v/>
      </c>
      <c r="D348" s="77" t="str">
        <f>'Processed IP Rules'!AO317</f>
        <v/>
      </c>
      <c r="E348" s="78" t="str">
        <f>'Processed IP Rules'!AQ317</f>
        <v/>
      </c>
      <c r="F348" s="77" t="str">
        <f>'Processed IP Rules'!EA317</f>
        <v/>
      </c>
      <c r="G348" s="78" t="str">
        <f>'Processed IP Rules'!EC317</f>
        <v/>
      </c>
      <c r="H348" s="27" t="str">
        <f>'Processed IP Rules'!EE317</f>
        <v/>
      </c>
      <c r="I348" s="77" t="str">
        <f>'Processed IP Rules'!EI317</f>
        <v/>
      </c>
      <c r="J348" s="27" t="str">
        <f>'Processed IP Rules'!EK317</f>
        <v/>
      </c>
      <c r="K348" s="96" t="str">
        <f>'Processed IP Rules'!EM317</f>
        <v/>
      </c>
      <c r="L348" s="78" t="str">
        <f>'Processed IP Rules'!EU317</f>
        <v/>
      </c>
      <c r="M348" s="89">
        <f t="shared" si="50"/>
        <v>0</v>
      </c>
      <c r="N348" s="10">
        <f t="shared" si="51"/>
        <v>0</v>
      </c>
      <c r="O348" s="10">
        <f t="shared" si="52"/>
        <v>0</v>
      </c>
      <c r="P348" s="10">
        <f t="shared" si="53"/>
        <v>0</v>
      </c>
      <c r="Q348" s="10">
        <f t="shared" si="54"/>
        <v>0</v>
      </c>
      <c r="R348" s="10">
        <f t="shared" si="55"/>
        <v>0</v>
      </c>
      <c r="S348" s="10">
        <f t="shared" si="56"/>
        <v>0</v>
      </c>
      <c r="T348" s="10">
        <f t="shared" si="57"/>
        <v>0</v>
      </c>
      <c r="U348" s="10">
        <f t="shared" si="58"/>
        <v>0</v>
      </c>
      <c r="V348" s="10">
        <f t="shared" si="59"/>
        <v>0</v>
      </c>
      <c r="W348" s="10">
        <f t="shared" si="60"/>
        <v>0</v>
      </c>
      <c r="X348" s="66">
        <f t="shared" si="61"/>
        <v>0</v>
      </c>
      <c r="Y348" s="100" t="str">
        <f>IF(AND(D348="All_IPs",OR(N348=0,O348=0,R348+S348+T348=0,U348=0,V348=0,X348=0)),"Halt",IF(AND(D348="GRP_ALL_CNSP_SUBNETS",OR(N348=0,O348=0,R348+S348+T348=0,U348=0,V348=0,X348=0)),"Halt",IF(SUM(M348:X348)=0,"-",IF(AND(D348&lt;&gt;"All_IPs",D348&lt;&gt;"GRP_ALL_CNSP_SUBNETS",OR(N348=0,O348=0,P348=0,Q348=0,R348+S348+T348=0,U348=0,V348=0,X348=0,'Processed IP Rules'!ET317="BAD")),"Halt","Proceed"))))</f>
        <v>-</v>
      </c>
      <c r="Z348" s="145"/>
    </row>
    <row r="349" spans="1:26">
      <c r="A349" s="138">
        <v>308</v>
      </c>
      <c r="B349" s="70" t="str">
        <f>IF('IP Rules'!D318="","",'IP Rules'!D318)</f>
        <v/>
      </c>
      <c r="C349" s="73" t="str">
        <f>IF('IP Rules'!F318="","",'IP Rules'!F318)</f>
        <v/>
      </c>
      <c r="D349" s="77" t="str">
        <f>'Processed IP Rules'!AO318</f>
        <v/>
      </c>
      <c r="E349" s="78" t="str">
        <f>'Processed IP Rules'!AQ318</f>
        <v/>
      </c>
      <c r="F349" s="77" t="str">
        <f>'Processed IP Rules'!EA318</f>
        <v/>
      </c>
      <c r="G349" s="78" t="str">
        <f>'Processed IP Rules'!EC318</f>
        <v/>
      </c>
      <c r="H349" s="27" t="str">
        <f>'Processed IP Rules'!EE318</f>
        <v/>
      </c>
      <c r="I349" s="77" t="str">
        <f>'Processed IP Rules'!EI318</f>
        <v/>
      </c>
      <c r="J349" s="27" t="str">
        <f>'Processed IP Rules'!EK318</f>
        <v/>
      </c>
      <c r="K349" s="96" t="str">
        <f>'Processed IP Rules'!EM318</f>
        <v/>
      </c>
      <c r="L349" s="78" t="str">
        <f>'Processed IP Rules'!EU318</f>
        <v/>
      </c>
      <c r="M349" s="89">
        <f t="shared" si="50"/>
        <v>0</v>
      </c>
      <c r="N349" s="10">
        <f t="shared" si="51"/>
        <v>0</v>
      </c>
      <c r="O349" s="10">
        <f t="shared" si="52"/>
        <v>0</v>
      </c>
      <c r="P349" s="10">
        <f t="shared" si="53"/>
        <v>0</v>
      </c>
      <c r="Q349" s="10">
        <f t="shared" si="54"/>
        <v>0</v>
      </c>
      <c r="R349" s="10">
        <f t="shared" si="55"/>
        <v>0</v>
      </c>
      <c r="S349" s="10">
        <f t="shared" si="56"/>
        <v>0</v>
      </c>
      <c r="T349" s="10">
        <f t="shared" si="57"/>
        <v>0</v>
      </c>
      <c r="U349" s="10">
        <f t="shared" si="58"/>
        <v>0</v>
      </c>
      <c r="V349" s="10">
        <f t="shared" si="59"/>
        <v>0</v>
      </c>
      <c r="W349" s="10">
        <f t="shared" si="60"/>
        <v>0</v>
      </c>
      <c r="X349" s="66">
        <f t="shared" si="61"/>
        <v>0</v>
      </c>
      <c r="Y349" s="100" t="str">
        <f>IF(AND(D349="All_IPs",OR(N349=0,O349=0,R349+S349+T349=0,U349=0,V349=0,X349=0)),"Halt",IF(AND(D349="GRP_ALL_CNSP_SUBNETS",OR(N349=0,O349=0,R349+S349+T349=0,U349=0,V349=0,X349=0)),"Halt",IF(SUM(M349:X349)=0,"-",IF(AND(D349&lt;&gt;"All_IPs",D349&lt;&gt;"GRP_ALL_CNSP_SUBNETS",OR(N349=0,O349=0,P349=0,Q349=0,R349+S349+T349=0,U349=0,V349=0,X349=0,'Processed IP Rules'!ET318="BAD")),"Halt","Proceed"))))</f>
        <v>-</v>
      </c>
      <c r="Z349" s="145"/>
    </row>
    <row r="350" spans="1:26">
      <c r="A350" s="138">
        <v>309</v>
      </c>
      <c r="B350" s="70" t="str">
        <f>IF('IP Rules'!D319="","",'IP Rules'!D319)</f>
        <v/>
      </c>
      <c r="C350" s="73" t="str">
        <f>IF('IP Rules'!F319="","",'IP Rules'!F319)</f>
        <v/>
      </c>
      <c r="D350" s="77" t="str">
        <f>'Processed IP Rules'!AO319</f>
        <v/>
      </c>
      <c r="E350" s="78" t="str">
        <f>'Processed IP Rules'!AQ319</f>
        <v/>
      </c>
      <c r="F350" s="77" t="str">
        <f>'Processed IP Rules'!EA319</f>
        <v/>
      </c>
      <c r="G350" s="78" t="str">
        <f>'Processed IP Rules'!EC319</f>
        <v/>
      </c>
      <c r="H350" s="27" t="str">
        <f>'Processed IP Rules'!EE319</f>
        <v/>
      </c>
      <c r="I350" s="77" t="str">
        <f>'Processed IP Rules'!EI319</f>
        <v/>
      </c>
      <c r="J350" s="27" t="str">
        <f>'Processed IP Rules'!EK319</f>
        <v/>
      </c>
      <c r="K350" s="96" t="str">
        <f>'Processed IP Rules'!EM319</f>
        <v/>
      </c>
      <c r="L350" s="78" t="str">
        <f>'Processed IP Rules'!EU319</f>
        <v/>
      </c>
      <c r="M350" s="89">
        <f t="shared" si="50"/>
        <v>0</v>
      </c>
      <c r="N350" s="10">
        <f t="shared" si="51"/>
        <v>0</v>
      </c>
      <c r="O350" s="10">
        <f t="shared" si="52"/>
        <v>0</v>
      </c>
      <c r="P350" s="10">
        <f t="shared" si="53"/>
        <v>0</v>
      </c>
      <c r="Q350" s="10">
        <f t="shared" si="54"/>
        <v>0</v>
      </c>
      <c r="R350" s="10">
        <f t="shared" si="55"/>
        <v>0</v>
      </c>
      <c r="S350" s="10">
        <f t="shared" si="56"/>
        <v>0</v>
      </c>
      <c r="T350" s="10">
        <f t="shared" si="57"/>
        <v>0</v>
      </c>
      <c r="U350" s="10">
        <f t="shared" si="58"/>
        <v>0</v>
      </c>
      <c r="V350" s="10">
        <f t="shared" si="59"/>
        <v>0</v>
      </c>
      <c r="W350" s="10">
        <f t="shared" si="60"/>
        <v>0</v>
      </c>
      <c r="X350" s="66">
        <f t="shared" si="61"/>
        <v>0</v>
      </c>
      <c r="Y350" s="100" t="str">
        <f>IF(AND(D350="All_IPs",OR(N350=0,O350=0,R350+S350+T350=0,U350=0,V350=0,X350=0)),"Halt",IF(AND(D350="GRP_ALL_CNSP_SUBNETS",OR(N350=0,O350=0,R350+S350+T350=0,U350=0,V350=0,X350=0)),"Halt",IF(SUM(M350:X350)=0,"-",IF(AND(D350&lt;&gt;"All_IPs",D350&lt;&gt;"GRP_ALL_CNSP_SUBNETS",OR(N350=0,O350=0,P350=0,Q350=0,R350+S350+T350=0,U350=0,V350=0,X350=0,'Processed IP Rules'!ET319="BAD")),"Halt","Proceed"))))</f>
        <v>-</v>
      </c>
      <c r="Z350" s="145"/>
    </row>
    <row r="351" spans="1:26">
      <c r="A351" s="138">
        <v>310</v>
      </c>
      <c r="B351" s="70" t="str">
        <f>IF('IP Rules'!D320="","",'IP Rules'!D320)</f>
        <v/>
      </c>
      <c r="C351" s="73" t="str">
        <f>IF('IP Rules'!F320="","",'IP Rules'!F320)</f>
        <v/>
      </c>
      <c r="D351" s="77" t="str">
        <f>'Processed IP Rules'!AO320</f>
        <v/>
      </c>
      <c r="E351" s="78" t="str">
        <f>'Processed IP Rules'!AQ320</f>
        <v/>
      </c>
      <c r="F351" s="77" t="str">
        <f>'Processed IP Rules'!EA320</f>
        <v/>
      </c>
      <c r="G351" s="78" t="str">
        <f>'Processed IP Rules'!EC320</f>
        <v/>
      </c>
      <c r="H351" s="27" t="str">
        <f>'Processed IP Rules'!EE320</f>
        <v/>
      </c>
      <c r="I351" s="77" t="str">
        <f>'Processed IP Rules'!EI320</f>
        <v/>
      </c>
      <c r="J351" s="27" t="str">
        <f>'Processed IP Rules'!EK320</f>
        <v/>
      </c>
      <c r="K351" s="96" t="str">
        <f>'Processed IP Rules'!EM320</f>
        <v/>
      </c>
      <c r="L351" s="78" t="str">
        <f>'Processed IP Rules'!EU320</f>
        <v/>
      </c>
      <c r="M351" s="89">
        <f t="shared" si="50"/>
        <v>0</v>
      </c>
      <c r="N351" s="10">
        <f t="shared" si="51"/>
        <v>0</v>
      </c>
      <c r="O351" s="10">
        <f t="shared" si="52"/>
        <v>0</v>
      </c>
      <c r="P351" s="10">
        <f t="shared" si="53"/>
        <v>0</v>
      </c>
      <c r="Q351" s="10">
        <f t="shared" si="54"/>
        <v>0</v>
      </c>
      <c r="R351" s="10">
        <f t="shared" si="55"/>
        <v>0</v>
      </c>
      <c r="S351" s="10">
        <f t="shared" si="56"/>
        <v>0</v>
      </c>
      <c r="T351" s="10">
        <f t="shared" si="57"/>
        <v>0</v>
      </c>
      <c r="U351" s="10">
        <f t="shared" si="58"/>
        <v>0</v>
      </c>
      <c r="V351" s="10">
        <f t="shared" si="59"/>
        <v>0</v>
      </c>
      <c r="W351" s="10">
        <f t="shared" si="60"/>
        <v>0</v>
      </c>
      <c r="X351" s="66">
        <f t="shared" si="61"/>
        <v>0</v>
      </c>
      <c r="Y351" s="100" t="str">
        <f>IF(AND(D351="All_IPs",OR(N351=0,O351=0,R351+S351+T351=0,U351=0,V351=0,X351=0)),"Halt",IF(AND(D351="GRP_ALL_CNSP_SUBNETS",OR(N351=0,O351=0,R351+S351+T351=0,U351=0,V351=0,X351=0)),"Halt",IF(SUM(M351:X351)=0,"-",IF(AND(D351&lt;&gt;"All_IPs",D351&lt;&gt;"GRP_ALL_CNSP_SUBNETS",OR(N351=0,O351=0,P351=0,Q351=0,R351+S351+T351=0,U351=0,V351=0,X351=0,'Processed IP Rules'!ET320="BAD")),"Halt","Proceed"))))</f>
        <v>-</v>
      </c>
      <c r="Z351" s="145"/>
    </row>
    <row r="352" spans="1:26">
      <c r="A352" s="138">
        <v>311</v>
      </c>
      <c r="B352" s="70" t="str">
        <f>IF('IP Rules'!D321="","",'IP Rules'!D321)</f>
        <v/>
      </c>
      <c r="C352" s="73" t="str">
        <f>IF('IP Rules'!F321="","",'IP Rules'!F321)</f>
        <v/>
      </c>
      <c r="D352" s="77" t="str">
        <f>'Processed IP Rules'!AO321</f>
        <v/>
      </c>
      <c r="E352" s="78" t="str">
        <f>'Processed IP Rules'!AQ321</f>
        <v/>
      </c>
      <c r="F352" s="77" t="str">
        <f>'Processed IP Rules'!EA321</f>
        <v/>
      </c>
      <c r="G352" s="78" t="str">
        <f>'Processed IP Rules'!EC321</f>
        <v/>
      </c>
      <c r="H352" s="27" t="str">
        <f>'Processed IP Rules'!EE321</f>
        <v/>
      </c>
      <c r="I352" s="77" t="str">
        <f>'Processed IP Rules'!EI321</f>
        <v/>
      </c>
      <c r="J352" s="27" t="str">
        <f>'Processed IP Rules'!EK321</f>
        <v/>
      </c>
      <c r="K352" s="96" t="str">
        <f>'Processed IP Rules'!EM321</f>
        <v/>
      </c>
      <c r="L352" s="78" t="str">
        <f>'Processed IP Rules'!EU321</f>
        <v/>
      </c>
      <c r="M352" s="89">
        <f t="shared" si="50"/>
        <v>0</v>
      </c>
      <c r="N352" s="10">
        <f t="shared" si="51"/>
        <v>0</v>
      </c>
      <c r="O352" s="10">
        <f t="shared" si="52"/>
        <v>0</v>
      </c>
      <c r="P352" s="10">
        <f t="shared" si="53"/>
        <v>0</v>
      </c>
      <c r="Q352" s="10">
        <f t="shared" si="54"/>
        <v>0</v>
      </c>
      <c r="R352" s="10">
        <f t="shared" si="55"/>
        <v>0</v>
      </c>
      <c r="S352" s="10">
        <f t="shared" si="56"/>
        <v>0</v>
      </c>
      <c r="T352" s="10">
        <f t="shared" si="57"/>
        <v>0</v>
      </c>
      <c r="U352" s="10">
        <f t="shared" si="58"/>
        <v>0</v>
      </c>
      <c r="V352" s="10">
        <f t="shared" si="59"/>
        <v>0</v>
      </c>
      <c r="W352" s="10">
        <f t="shared" si="60"/>
        <v>0</v>
      </c>
      <c r="X352" s="66">
        <f t="shared" si="61"/>
        <v>0</v>
      </c>
      <c r="Y352" s="100" t="str">
        <f>IF(AND(D352="All_IPs",OR(N352=0,O352=0,R352+S352+T352=0,U352=0,V352=0,X352=0)),"Halt",IF(AND(D352="GRP_ALL_CNSP_SUBNETS",OR(N352=0,O352=0,R352+S352+T352=0,U352=0,V352=0,X352=0)),"Halt",IF(SUM(M352:X352)=0,"-",IF(AND(D352&lt;&gt;"All_IPs",D352&lt;&gt;"GRP_ALL_CNSP_SUBNETS",OR(N352=0,O352=0,P352=0,Q352=0,R352+S352+T352=0,U352=0,V352=0,X352=0,'Processed IP Rules'!ET321="BAD")),"Halt","Proceed"))))</f>
        <v>-</v>
      </c>
      <c r="Z352" s="145"/>
    </row>
    <row r="353" spans="1:26">
      <c r="A353" s="138">
        <v>312</v>
      </c>
      <c r="B353" s="70" t="str">
        <f>IF('IP Rules'!D322="","",'IP Rules'!D322)</f>
        <v/>
      </c>
      <c r="C353" s="73" t="str">
        <f>IF('IP Rules'!F322="","",'IP Rules'!F322)</f>
        <v/>
      </c>
      <c r="D353" s="77" t="str">
        <f>'Processed IP Rules'!AO322</f>
        <v/>
      </c>
      <c r="E353" s="78" t="str">
        <f>'Processed IP Rules'!AQ322</f>
        <v/>
      </c>
      <c r="F353" s="77" t="str">
        <f>'Processed IP Rules'!EA322</f>
        <v/>
      </c>
      <c r="G353" s="78" t="str">
        <f>'Processed IP Rules'!EC322</f>
        <v/>
      </c>
      <c r="H353" s="27" t="str">
        <f>'Processed IP Rules'!EE322</f>
        <v/>
      </c>
      <c r="I353" s="77" t="str">
        <f>'Processed IP Rules'!EI322</f>
        <v/>
      </c>
      <c r="J353" s="27" t="str">
        <f>'Processed IP Rules'!EK322</f>
        <v/>
      </c>
      <c r="K353" s="96" t="str">
        <f>'Processed IP Rules'!EM322</f>
        <v/>
      </c>
      <c r="L353" s="78" t="str">
        <f>'Processed IP Rules'!EU322</f>
        <v/>
      </c>
      <c r="M353" s="89">
        <f t="shared" si="50"/>
        <v>0</v>
      </c>
      <c r="N353" s="10">
        <f t="shared" si="51"/>
        <v>0</v>
      </c>
      <c r="O353" s="10">
        <f t="shared" si="52"/>
        <v>0</v>
      </c>
      <c r="P353" s="10">
        <f t="shared" si="53"/>
        <v>0</v>
      </c>
      <c r="Q353" s="10">
        <f t="shared" si="54"/>
        <v>0</v>
      </c>
      <c r="R353" s="10">
        <f t="shared" si="55"/>
        <v>0</v>
      </c>
      <c r="S353" s="10">
        <f t="shared" si="56"/>
        <v>0</v>
      </c>
      <c r="T353" s="10">
        <f t="shared" si="57"/>
        <v>0</v>
      </c>
      <c r="U353" s="10">
        <f t="shared" si="58"/>
        <v>0</v>
      </c>
      <c r="V353" s="10">
        <f t="shared" si="59"/>
        <v>0</v>
      </c>
      <c r="W353" s="10">
        <f t="shared" si="60"/>
        <v>0</v>
      </c>
      <c r="X353" s="66">
        <f t="shared" si="61"/>
        <v>0</v>
      </c>
      <c r="Y353" s="100" t="str">
        <f>IF(AND(D353="All_IPs",OR(N353=0,O353=0,R353+S353+T353=0,U353=0,V353=0,X353=0)),"Halt",IF(AND(D353="GRP_ALL_CNSP_SUBNETS",OR(N353=0,O353=0,R353+S353+T353=0,U353=0,V353=0,X353=0)),"Halt",IF(SUM(M353:X353)=0,"-",IF(AND(D353&lt;&gt;"All_IPs",D353&lt;&gt;"GRP_ALL_CNSP_SUBNETS",OR(N353=0,O353=0,P353=0,Q353=0,R353+S353+T353=0,U353=0,V353=0,X353=0,'Processed IP Rules'!ET322="BAD")),"Halt","Proceed"))))</f>
        <v>-</v>
      </c>
      <c r="Z353" s="145"/>
    </row>
    <row r="354" spans="1:26">
      <c r="A354" s="138">
        <v>313</v>
      </c>
      <c r="B354" s="70" t="str">
        <f>IF('IP Rules'!D323="","",'IP Rules'!D323)</f>
        <v/>
      </c>
      <c r="C354" s="73" t="str">
        <f>IF('IP Rules'!F323="","",'IP Rules'!F323)</f>
        <v/>
      </c>
      <c r="D354" s="77" t="str">
        <f>'Processed IP Rules'!AO323</f>
        <v/>
      </c>
      <c r="E354" s="78" t="str">
        <f>'Processed IP Rules'!AQ323</f>
        <v/>
      </c>
      <c r="F354" s="77" t="str">
        <f>'Processed IP Rules'!EA323</f>
        <v/>
      </c>
      <c r="G354" s="78" t="str">
        <f>'Processed IP Rules'!EC323</f>
        <v/>
      </c>
      <c r="H354" s="27" t="str">
        <f>'Processed IP Rules'!EE323</f>
        <v/>
      </c>
      <c r="I354" s="77" t="str">
        <f>'Processed IP Rules'!EI323</f>
        <v/>
      </c>
      <c r="J354" s="27" t="str">
        <f>'Processed IP Rules'!EK323</f>
        <v/>
      </c>
      <c r="K354" s="96" t="str">
        <f>'Processed IP Rules'!EM323</f>
        <v/>
      </c>
      <c r="L354" s="78" t="str">
        <f>'Processed IP Rules'!EU323</f>
        <v/>
      </c>
      <c r="M354" s="89">
        <f t="shared" si="50"/>
        <v>0</v>
      </c>
      <c r="N354" s="10">
        <f t="shared" si="51"/>
        <v>0</v>
      </c>
      <c r="O354" s="10">
        <f t="shared" si="52"/>
        <v>0</v>
      </c>
      <c r="P354" s="10">
        <f t="shared" si="53"/>
        <v>0</v>
      </c>
      <c r="Q354" s="10">
        <f t="shared" si="54"/>
        <v>0</v>
      </c>
      <c r="R354" s="10">
        <f t="shared" si="55"/>
        <v>0</v>
      </c>
      <c r="S354" s="10">
        <f t="shared" si="56"/>
        <v>0</v>
      </c>
      <c r="T354" s="10">
        <f t="shared" si="57"/>
        <v>0</v>
      </c>
      <c r="U354" s="10">
        <f t="shared" si="58"/>
        <v>0</v>
      </c>
      <c r="V354" s="10">
        <f t="shared" si="59"/>
        <v>0</v>
      </c>
      <c r="W354" s="10">
        <f t="shared" si="60"/>
        <v>0</v>
      </c>
      <c r="X354" s="66">
        <f t="shared" si="61"/>
        <v>0</v>
      </c>
      <c r="Y354" s="100" t="str">
        <f>IF(AND(D354="All_IPs",OR(N354=0,O354=0,R354+S354+T354=0,U354=0,V354=0,X354=0)),"Halt",IF(AND(D354="GRP_ALL_CNSP_SUBNETS",OR(N354=0,O354=0,R354+S354+T354=0,U354=0,V354=0,X354=0)),"Halt",IF(SUM(M354:X354)=0,"-",IF(AND(D354&lt;&gt;"All_IPs",D354&lt;&gt;"GRP_ALL_CNSP_SUBNETS",OR(N354=0,O354=0,P354=0,Q354=0,R354+S354+T354=0,U354=0,V354=0,X354=0,'Processed IP Rules'!ET323="BAD")),"Halt","Proceed"))))</f>
        <v>-</v>
      </c>
      <c r="Z354" s="145"/>
    </row>
    <row r="355" spans="1:26">
      <c r="A355" s="138">
        <v>314</v>
      </c>
      <c r="B355" s="70" t="str">
        <f>IF('IP Rules'!D324="","",'IP Rules'!D324)</f>
        <v/>
      </c>
      <c r="C355" s="73" t="str">
        <f>IF('IP Rules'!F324="","",'IP Rules'!F324)</f>
        <v/>
      </c>
      <c r="D355" s="77" t="str">
        <f>'Processed IP Rules'!AO324</f>
        <v/>
      </c>
      <c r="E355" s="78" t="str">
        <f>'Processed IP Rules'!AQ324</f>
        <v/>
      </c>
      <c r="F355" s="77" t="str">
        <f>'Processed IP Rules'!EA324</f>
        <v/>
      </c>
      <c r="G355" s="78" t="str">
        <f>'Processed IP Rules'!EC324</f>
        <v/>
      </c>
      <c r="H355" s="27" t="str">
        <f>'Processed IP Rules'!EE324</f>
        <v/>
      </c>
      <c r="I355" s="77" t="str">
        <f>'Processed IP Rules'!EI324</f>
        <v/>
      </c>
      <c r="J355" s="27" t="str">
        <f>'Processed IP Rules'!EK324</f>
        <v/>
      </c>
      <c r="K355" s="96" t="str">
        <f>'Processed IP Rules'!EM324</f>
        <v/>
      </c>
      <c r="L355" s="78" t="str">
        <f>'Processed IP Rules'!EU324</f>
        <v/>
      </c>
      <c r="M355" s="89">
        <f t="shared" si="50"/>
        <v>0</v>
      </c>
      <c r="N355" s="10">
        <f t="shared" si="51"/>
        <v>0</v>
      </c>
      <c r="O355" s="10">
        <f t="shared" si="52"/>
        <v>0</v>
      </c>
      <c r="P355" s="10">
        <f t="shared" si="53"/>
        <v>0</v>
      </c>
      <c r="Q355" s="10">
        <f t="shared" si="54"/>
        <v>0</v>
      </c>
      <c r="R355" s="10">
        <f t="shared" si="55"/>
        <v>0</v>
      </c>
      <c r="S355" s="10">
        <f t="shared" si="56"/>
        <v>0</v>
      </c>
      <c r="T355" s="10">
        <f t="shared" si="57"/>
        <v>0</v>
      </c>
      <c r="U355" s="10">
        <f t="shared" si="58"/>
        <v>0</v>
      </c>
      <c r="V355" s="10">
        <f t="shared" si="59"/>
        <v>0</v>
      </c>
      <c r="W355" s="10">
        <f t="shared" si="60"/>
        <v>0</v>
      </c>
      <c r="X355" s="66">
        <f t="shared" si="61"/>
        <v>0</v>
      </c>
      <c r="Y355" s="100" t="str">
        <f>IF(AND(D355="All_IPs",OR(N355=0,O355=0,R355+S355+T355=0,U355=0,V355=0,X355=0)),"Halt",IF(AND(D355="GRP_ALL_CNSP_SUBNETS",OR(N355=0,O355=0,R355+S355+T355=0,U355=0,V355=0,X355=0)),"Halt",IF(SUM(M355:X355)=0,"-",IF(AND(D355&lt;&gt;"All_IPs",D355&lt;&gt;"GRP_ALL_CNSP_SUBNETS",OR(N355=0,O355=0,P355=0,Q355=0,R355+S355+T355=0,U355=0,V355=0,X355=0,'Processed IP Rules'!ET324="BAD")),"Halt","Proceed"))))</f>
        <v>-</v>
      </c>
      <c r="Z355" s="145"/>
    </row>
    <row r="356" spans="1:26">
      <c r="A356" s="138">
        <v>315</v>
      </c>
      <c r="B356" s="70" t="str">
        <f>IF('IP Rules'!D325="","",'IP Rules'!D325)</f>
        <v/>
      </c>
      <c r="C356" s="73" t="str">
        <f>IF('IP Rules'!F325="","",'IP Rules'!F325)</f>
        <v/>
      </c>
      <c r="D356" s="77" t="str">
        <f>'Processed IP Rules'!AO325</f>
        <v/>
      </c>
      <c r="E356" s="78" t="str">
        <f>'Processed IP Rules'!AQ325</f>
        <v/>
      </c>
      <c r="F356" s="77" t="str">
        <f>'Processed IP Rules'!EA325</f>
        <v/>
      </c>
      <c r="G356" s="78" t="str">
        <f>'Processed IP Rules'!EC325</f>
        <v/>
      </c>
      <c r="H356" s="27" t="str">
        <f>'Processed IP Rules'!EE325</f>
        <v/>
      </c>
      <c r="I356" s="77" t="str">
        <f>'Processed IP Rules'!EI325</f>
        <v/>
      </c>
      <c r="J356" s="27" t="str">
        <f>'Processed IP Rules'!EK325</f>
        <v/>
      </c>
      <c r="K356" s="96" t="str">
        <f>'Processed IP Rules'!EM325</f>
        <v/>
      </c>
      <c r="L356" s="78" t="str">
        <f>'Processed IP Rules'!EU325</f>
        <v/>
      </c>
      <c r="M356" s="89">
        <f t="shared" si="50"/>
        <v>0</v>
      </c>
      <c r="N356" s="10">
        <f t="shared" si="51"/>
        <v>0</v>
      </c>
      <c r="O356" s="10">
        <f t="shared" si="52"/>
        <v>0</v>
      </c>
      <c r="P356" s="10">
        <f t="shared" si="53"/>
        <v>0</v>
      </c>
      <c r="Q356" s="10">
        <f t="shared" si="54"/>
        <v>0</v>
      </c>
      <c r="R356" s="10">
        <f t="shared" si="55"/>
        <v>0</v>
      </c>
      <c r="S356" s="10">
        <f t="shared" si="56"/>
        <v>0</v>
      </c>
      <c r="T356" s="10">
        <f t="shared" si="57"/>
        <v>0</v>
      </c>
      <c r="U356" s="10">
        <f t="shared" si="58"/>
        <v>0</v>
      </c>
      <c r="V356" s="10">
        <f t="shared" si="59"/>
        <v>0</v>
      </c>
      <c r="W356" s="10">
        <f t="shared" si="60"/>
        <v>0</v>
      </c>
      <c r="X356" s="66">
        <f t="shared" si="61"/>
        <v>0</v>
      </c>
      <c r="Y356" s="100" t="str">
        <f>IF(AND(D356="All_IPs",OR(N356=0,O356=0,R356+S356+T356=0,U356=0,V356=0,X356=0)),"Halt",IF(AND(D356="GRP_ALL_CNSP_SUBNETS",OR(N356=0,O356=0,R356+S356+T356=0,U356=0,V356=0,X356=0)),"Halt",IF(SUM(M356:X356)=0,"-",IF(AND(D356&lt;&gt;"All_IPs",D356&lt;&gt;"GRP_ALL_CNSP_SUBNETS",OR(N356=0,O356=0,P356=0,Q356=0,R356+S356+T356=0,U356=0,V356=0,X356=0,'Processed IP Rules'!ET325="BAD")),"Halt","Proceed"))))</f>
        <v>-</v>
      </c>
      <c r="Z356" s="145"/>
    </row>
    <row r="357" spans="1:26">
      <c r="A357" s="138">
        <v>316</v>
      </c>
      <c r="B357" s="70" t="str">
        <f>IF('IP Rules'!D326="","",'IP Rules'!D326)</f>
        <v/>
      </c>
      <c r="C357" s="73" t="str">
        <f>IF('IP Rules'!F326="","",'IP Rules'!F326)</f>
        <v/>
      </c>
      <c r="D357" s="77" t="str">
        <f>'Processed IP Rules'!AO326</f>
        <v/>
      </c>
      <c r="E357" s="78" t="str">
        <f>'Processed IP Rules'!AQ326</f>
        <v/>
      </c>
      <c r="F357" s="77" t="str">
        <f>'Processed IP Rules'!EA326</f>
        <v/>
      </c>
      <c r="G357" s="78" t="str">
        <f>'Processed IP Rules'!EC326</f>
        <v/>
      </c>
      <c r="H357" s="27" t="str">
        <f>'Processed IP Rules'!EE326</f>
        <v/>
      </c>
      <c r="I357" s="77" t="str">
        <f>'Processed IP Rules'!EI326</f>
        <v/>
      </c>
      <c r="J357" s="27" t="str">
        <f>'Processed IP Rules'!EK326</f>
        <v/>
      </c>
      <c r="K357" s="96" t="str">
        <f>'Processed IP Rules'!EM326</f>
        <v/>
      </c>
      <c r="L357" s="78" t="str">
        <f>'Processed IP Rules'!EU326</f>
        <v/>
      </c>
      <c r="M357" s="89">
        <f t="shared" si="50"/>
        <v>0</v>
      </c>
      <c r="N357" s="10">
        <f t="shared" si="51"/>
        <v>0</v>
      </c>
      <c r="O357" s="10">
        <f t="shared" si="52"/>
        <v>0</v>
      </c>
      <c r="P357" s="10">
        <f t="shared" si="53"/>
        <v>0</v>
      </c>
      <c r="Q357" s="10">
        <f t="shared" si="54"/>
        <v>0</v>
      </c>
      <c r="R357" s="10">
        <f t="shared" si="55"/>
        <v>0</v>
      </c>
      <c r="S357" s="10">
        <f t="shared" si="56"/>
        <v>0</v>
      </c>
      <c r="T357" s="10">
        <f t="shared" si="57"/>
        <v>0</v>
      </c>
      <c r="U357" s="10">
        <f t="shared" si="58"/>
        <v>0</v>
      </c>
      <c r="V357" s="10">
        <f t="shared" si="59"/>
        <v>0</v>
      </c>
      <c r="W357" s="10">
        <f t="shared" si="60"/>
        <v>0</v>
      </c>
      <c r="X357" s="66">
        <f t="shared" si="61"/>
        <v>0</v>
      </c>
      <c r="Y357" s="100" t="str">
        <f>IF(AND(D357="All_IPs",OR(N357=0,O357=0,R357+S357+T357=0,U357=0,V357=0,X357=0)),"Halt",IF(AND(D357="GRP_ALL_CNSP_SUBNETS",OR(N357=0,O357=0,R357+S357+T357=0,U357=0,V357=0,X357=0)),"Halt",IF(SUM(M357:X357)=0,"-",IF(AND(D357&lt;&gt;"All_IPs",D357&lt;&gt;"GRP_ALL_CNSP_SUBNETS",OR(N357=0,O357=0,P357=0,Q357=0,R357+S357+T357=0,U357=0,V357=0,X357=0,'Processed IP Rules'!ET326="BAD")),"Halt","Proceed"))))</f>
        <v>-</v>
      </c>
      <c r="Z357" s="145"/>
    </row>
    <row r="358" spans="1:26">
      <c r="A358" s="138">
        <v>317</v>
      </c>
      <c r="B358" s="70" t="str">
        <f>IF('IP Rules'!D327="","",'IP Rules'!D327)</f>
        <v/>
      </c>
      <c r="C358" s="73" t="str">
        <f>IF('IP Rules'!F327="","",'IP Rules'!F327)</f>
        <v/>
      </c>
      <c r="D358" s="77" t="str">
        <f>'Processed IP Rules'!AO327</f>
        <v/>
      </c>
      <c r="E358" s="78" t="str">
        <f>'Processed IP Rules'!AQ327</f>
        <v/>
      </c>
      <c r="F358" s="77" t="str">
        <f>'Processed IP Rules'!EA327</f>
        <v/>
      </c>
      <c r="G358" s="78" t="str">
        <f>'Processed IP Rules'!EC327</f>
        <v/>
      </c>
      <c r="H358" s="27" t="str">
        <f>'Processed IP Rules'!EE327</f>
        <v/>
      </c>
      <c r="I358" s="77" t="str">
        <f>'Processed IP Rules'!EI327</f>
        <v/>
      </c>
      <c r="J358" s="27" t="str">
        <f>'Processed IP Rules'!EK327</f>
        <v/>
      </c>
      <c r="K358" s="96" t="str">
        <f>'Processed IP Rules'!EM327</f>
        <v/>
      </c>
      <c r="L358" s="78" t="str">
        <f>'Processed IP Rules'!EU327</f>
        <v/>
      </c>
      <c r="M358" s="89">
        <f t="shared" si="50"/>
        <v>0</v>
      </c>
      <c r="N358" s="10">
        <f t="shared" si="51"/>
        <v>0</v>
      </c>
      <c r="O358" s="10">
        <f t="shared" si="52"/>
        <v>0</v>
      </c>
      <c r="P358" s="10">
        <f t="shared" si="53"/>
        <v>0</v>
      </c>
      <c r="Q358" s="10">
        <f t="shared" si="54"/>
        <v>0</v>
      </c>
      <c r="R358" s="10">
        <f t="shared" si="55"/>
        <v>0</v>
      </c>
      <c r="S358" s="10">
        <f t="shared" si="56"/>
        <v>0</v>
      </c>
      <c r="T358" s="10">
        <f t="shared" si="57"/>
        <v>0</v>
      </c>
      <c r="U358" s="10">
        <f t="shared" si="58"/>
        <v>0</v>
      </c>
      <c r="V358" s="10">
        <f t="shared" si="59"/>
        <v>0</v>
      </c>
      <c r="W358" s="10">
        <f t="shared" si="60"/>
        <v>0</v>
      </c>
      <c r="X358" s="66">
        <f t="shared" si="61"/>
        <v>0</v>
      </c>
      <c r="Y358" s="100" t="str">
        <f>IF(AND(D358="All_IPs",OR(N358=0,O358=0,R358+S358+T358=0,U358=0,V358=0,X358=0)),"Halt",IF(AND(D358="GRP_ALL_CNSP_SUBNETS",OR(N358=0,O358=0,R358+S358+T358=0,U358=0,V358=0,X358=0)),"Halt",IF(SUM(M358:X358)=0,"-",IF(AND(D358&lt;&gt;"All_IPs",D358&lt;&gt;"GRP_ALL_CNSP_SUBNETS",OR(N358=0,O358=0,P358=0,Q358=0,R358+S358+T358=0,U358=0,V358=0,X358=0,'Processed IP Rules'!ET327="BAD")),"Halt","Proceed"))))</f>
        <v>-</v>
      </c>
      <c r="Z358" s="145"/>
    </row>
    <row r="359" spans="1:26">
      <c r="A359" s="138">
        <v>318</v>
      </c>
      <c r="B359" s="70" t="str">
        <f>IF('IP Rules'!D328="","",'IP Rules'!D328)</f>
        <v/>
      </c>
      <c r="C359" s="73" t="str">
        <f>IF('IP Rules'!F328="","",'IP Rules'!F328)</f>
        <v/>
      </c>
      <c r="D359" s="77" t="str">
        <f>'Processed IP Rules'!AO328</f>
        <v/>
      </c>
      <c r="E359" s="78" t="str">
        <f>'Processed IP Rules'!AQ328</f>
        <v/>
      </c>
      <c r="F359" s="77" t="str">
        <f>'Processed IP Rules'!EA328</f>
        <v/>
      </c>
      <c r="G359" s="78" t="str">
        <f>'Processed IP Rules'!EC328</f>
        <v/>
      </c>
      <c r="H359" s="27" t="str">
        <f>'Processed IP Rules'!EE328</f>
        <v/>
      </c>
      <c r="I359" s="77" t="str">
        <f>'Processed IP Rules'!EI328</f>
        <v/>
      </c>
      <c r="J359" s="27" t="str">
        <f>'Processed IP Rules'!EK328</f>
        <v/>
      </c>
      <c r="K359" s="96" t="str">
        <f>'Processed IP Rules'!EM328</f>
        <v/>
      </c>
      <c r="L359" s="78" t="str">
        <f>'Processed IP Rules'!EU328</f>
        <v/>
      </c>
      <c r="M359" s="89">
        <f t="shared" si="50"/>
        <v>0</v>
      </c>
      <c r="N359" s="10">
        <f t="shared" si="51"/>
        <v>0</v>
      </c>
      <c r="O359" s="10">
        <f t="shared" si="52"/>
        <v>0</v>
      </c>
      <c r="P359" s="10">
        <f t="shared" si="53"/>
        <v>0</v>
      </c>
      <c r="Q359" s="10">
        <f t="shared" si="54"/>
        <v>0</v>
      </c>
      <c r="R359" s="10">
        <f t="shared" si="55"/>
        <v>0</v>
      </c>
      <c r="S359" s="10">
        <f t="shared" si="56"/>
        <v>0</v>
      </c>
      <c r="T359" s="10">
        <f t="shared" si="57"/>
        <v>0</v>
      </c>
      <c r="U359" s="10">
        <f t="shared" si="58"/>
        <v>0</v>
      </c>
      <c r="V359" s="10">
        <f t="shared" si="59"/>
        <v>0</v>
      </c>
      <c r="W359" s="10">
        <f t="shared" si="60"/>
        <v>0</v>
      </c>
      <c r="X359" s="66">
        <f t="shared" si="61"/>
        <v>0</v>
      </c>
      <c r="Y359" s="100" t="str">
        <f>IF(AND(D359="All_IPs",OR(N359=0,O359=0,R359+S359+T359=0,U359=0,V359=0,X359=0)),"Halt",IF(AND(D359="GRP_ALL_CNSP_SUBNETS",OR(N359=0,O359=0,R359+S359+T359=0,U359=0,V359=0,X359=0)),"Halt",IF(SUM(M359:X359)=0,"-",IF(AND(D359&lt;&gt;"All_IPs",D359&lt;&gt;"GRP_ALL_CNSP_SUBNETS",OR(N359=0,O359=0,P359=0,Q359=0,R359+S359+T359=0,U359=0,V359=0,X359=0,'Processed IP Rules'!ET328="BAD")),"Halt","Proceed"))))</f>
        <v>-</v>
      </c>
      <c r="Z359" s="145"/>
    </row>
    <row r="360" spans="1:26">
      <c r="A360" s="138">
        <v>319</v>
      </c>
      <c r="B360" s="70" t="str">
        <f>IF('IP Rules'!D329="","",'IP Rules'!D329)</f>
        <v/>
      </c>
      <c r="C360" s="73" t="str">
        <f>IF('IP Rules'!F329="","",'IP Rules'!F329)</f>
        <v/>
      </c>
      <c r="D360" s="77" t="str">
        <f>'Processed IP Rules'!AO329</f>
        <v/>
      </c>
      <c r="E360" s="78" t="str">
        <f>'Processed IP Rules'!AQ329</f>
        <v/>
      </c>
      <c r="F360" s="77" t="str">
        <f>'Processed IP Rules'!EA329</f>
        <v/>
      </c>
      <c r="G360" s="78" t="str">
        <f>'Processed IP Rules'!EC329</f>
        <v/>
      </c>
      <c r="H360" s="27" t="str">
        <f>'Processed IP Rules'!EE329</f>
        <v/>
      </c>
      <c r="I360" s="77" t="str">
        <f>'Processed IP Rules'!EI329</f>
        <v/>
      </c>
      <c r="J360" s="27" t="str">
        <f>'Processed IP Rules'!EK329</f>
        <v/>
      </c>
      <c r="K360" s="96" t="str">
        <f>'Processed IP Rules'!EM329</f>
        <v/>
      </c>
      <c r="L360" s="78" t="str">
        <f>'Processed IP Rules'!EU329</f>
        <v/>
      </c>
      <c r="M360" s="89">
        <f t="shared" si="50"/>
        <v>0</v>
      </c>
      <c r="N360" s="10">
        <f t="shared" si="51"/>
        <v>0</v>
      </c>
      <c r="O360" s="10">
        <f t="shared" si="52"/>
        <v>0</v>
      </c>
      <c r="P360" s="10">
        <f t="shared" si="53"/>
        <v>0</v>
      </c>
      <c r="Q360" s="10">
        <f t="shared" si="54"/>
        <v>0</v>
      </c>
      <c r="R360" s="10">
        <f t="shared" si="55"/>
        <v>0</v>
      </c>
      <c r="S360" s="10">
        <f t="shared" si="56"/>
        <v>0</v>
      </c>
      <c r="T360" s="10">
        <f t="shared" si="57"/>
        <v>0</v>
      </c>
      <c r="U360" s="10">
        <f t="shared" si="58"/>
        <v>0</v>
      </c>
      <c r="V360" s="10">
        <f t="shared" si="59"/>
        <v>0</v>
      </c>
      <c r="W360" s="10">
        <f t="shared" si="60"/>
        <v>0</v>
      </c>
      <c r="X360" s="66">
        <f t="shared" si="61"/>
        <v>0</v>
      </c>
      <c r="Y360" s="100" t="str">
        <f>IF(AND(D360="All_IPs",OR(N360=0,O360=0,R360+S360+T360=0,U360=0,V360=0,X360=0)),"Halt",IF(AND(D360="GRP_ALL_CNSP_SUBNETS",OR(N360=0,O360=0,R360+S360+T360=0,U360=0,V360=0,X360=0)),"Halt",IF(SUM(M360:X360)=0,"-",IF(AND(D360&lt;&gt;"All_IPs",D360&lt;&gt;"GRP_ALL_CNSP_SUBNETS",OR(N360=0,O360=0,P360=0,Q360=0,R360+S360+T360=0,U360=0,V360=0,X360=0,'Processed IP Rules'!ET329="BAD")),"Halt","Proceed"))))</f>
        <v>-</v>
      </c>
      <c r="Z360" s="145"/>
    </row>
    <row r="361" spans="1:26">
      <c r="A361" s="138">
        <v>320</v>
      </c>
      <c r="B361" s="70" t="str">
        <f>IF('IP Rules'!D330="","",'IP Rules'!D330)</f>
        <v/>
      </c>
      <c r="C361" s="73" t="str">
        <f>IF('IP Rules'!F330="","",'IP Rules'!F330)</f>
        <v/>
      </c>
      <c r="D361" s="77" t="str">
        <f>'Processed IP Rules'!AO330</f>
        <v/>
      </c>
      <c r="E361" s="78" t="str">
        <f>'Processed IP Rules'!AQ330</f>
        <v/>
      </c>
      <c r="F361" s="77" t="str">
        <f>'Processed IP Rules'!EA330</f>
        <v/>
      </c>
      <c r="G361" s="78" t="str">
        <f>'Processed IP Rules'!EC330</f>
        <v/>
      </c>
      <c r="H361" s="27" t="str">
        <f>'Processed IP Rules'!EE330</f>
        <v/>
      </c>
      <c r="I361" s="77" t="str">
        <f>'Processed IP Rules'!EI330</f>
        <v/>
      </c>
      <c r="J361" s="27" t="str">
        <f>'Processed IP Rules'!EK330</f>
        <v/>
      </c>
      <c r="K361" s="96" t="str">
        <f>'Processed IP Rules'!EM330</f>
        <v/>
      </c>
      <c r="L361" s="78" t="str">
        <f>'Processed IP Rules'!EU330</f>
        <v/>
      </c>
      <c r="M361" s="89">
        <f t="shared" si="50"/>
        <v>0</v>
      </c>
      <c r="N361" s="10">
        <f t="shared" si="51"/>
        <v>0</v>
      </c>
      <c r="O361" s="10">
        <f t="shared" si="52"/>
        <v>0</v>
      </c>
      <c r="P361" s="10">
        <f t="shared" si="53"/>
        <v>0</v>
      </c>
      <c r="Q361" s="10">
        <f t="shared" si="54"/>
        <v>0</v>
      </c>
      <c r="R361" s="10">
        <f t="shared" si="55"/>
        <v>0</v>
      </c>
      <c r="S361" s="10">
        <f t="shared" si="56"/>
        <v>0</v>
      </c>
      <c r="T361" s="10">
        <f t="shared" si="57"/>
        <v>0</v>
      </c>
      <c r="U361" s="10">
        <f t="shared" si="58"/>
        <v>0</v>
      </c>
      <c r="V361" s="10">
        <f t="shared" si="59"/>
        <v>0</v>
      </c>
      <c r="W361" s="10">
        <f t="shared" si="60"/>
        <v>0</v>
      </c>
      <c r="X361" s="66">
        <f t="shared" si="61"/>
        <v>0</v>
      </c>
      <c r="Y361" s="100" t="str">
        <f>IF(AND(D361="All_IPs",OR(N361=0,O361=0,R361+S361+T361=0,U361=0,V361=0,X361=0)),"Halt",IF(AND(D361="GRP_ALL_CNSP_SUBNETS",OR(N361=0,O361=0,R361+S361+T361=0,U361=0,V361=0,X361=0)),"Halt",IF(SUM(M361:X361)=0,"-",IF(AND(D361&lt;&gt;"All_IPs",D361&lt;&gt;"GRP_ALL_CNSP_SUBNETS",OR(N361=0,O361=0,P361=0,Q361=0,R361+S361+T361=0,U361=0,V361=0,X361=0,'Processed IP Rules'!ET330="BAD")),"Halt","Proceed"))))</f>
        <v>-</v>
      </c>
      <c r="Z361" s="145"/>
    </row>
    <row r="362" spans="1:26">
      <c r="A362" s="138">
        <v>321</v>
      </c>
      <c r="B362" s="70" t="str">
        <f>IF('IP Rules'!D331="","",'IP Rules'!D331)</f>
        <v/>
      </c>
      <c r="C362" s="73" t="str">
        <f>IF('IP Rules'!F331="","",'IP Rules'!F331)</f>
        <v/>
      </c>
      <c r="D362" s="77" t="str">
        <f>'Processed IP Rules'!AO331</f>
        <v/>
      </c>
      <c r="E362" s="78" t="str">
        <f>'Processed IP Rules'!AQ331</f>
        <v/>
      </c>
      <c r="F362" s="77" t="str">
        <f>'Processed IP Rules'!EA331</f>
        <v/>
      </c>
      <c r="G362" s="78" t="str">
        <f>'Processed IP Rules'!EC331</f>
        <v/>
      </c>
      <c r="H362" s="27" t="str">
        <f>'Processed IP Rules'!EE331</f>
        <v/>
      </c>
      <c r="I362" s="77" t="str">
        <f>'Processed IP Rules'!EI331</f>
        <v/>
      </c>
      <c r="J362" s="27" t="str">
        <f>'Processed IP Rules'!EK331</f>
        <v/>
      </c>
      <c r="K362" s="96" t="str">
        <f>'Processed IP Rules'!EM331</f>
        <v/>
      </c>
      <c r="L362" s="78" t="str">
        <f>'Processed IP Rules'!EU331</f>
        <v/>
      </c>
      <c r="M362" s="89">
        <f t="shared" ref="M362:M425" si="62">LEN(TRIM(B362&amp;D362&amp;E362&amp;F362&amp;G362&amp;I362&amp;J362&amp;L362))</f>
        <v>0</v>
      </c>
      <c r="N362" s="10">
        <f t="shared" si="51"/>
        <v>0</v>
      </c>
      <c r="O362" s="10">
        <f t="shared" si="52"/>
        <v>0</v>
      </c>
      <c r="P362" s="10">
        <f t="shared" si="53"/>
        <v>0</v>
      </c>
      <c r="Q362" s="10">
        <f t="shared" si="54"/>
        <v>0</v>
      </c>
      <c r="R362" s="10">
        <f t="shared" si="55"/>
        <v>0</v>
      </c>
      <c r="S362" s="10">
        <f t="shared" si="56"/>
        <v>0</v>
      </c>
      <c r="T362" s="10">
        <f t="shared" si="57"/>
        <v>0</v>
      </c>
      <c r="U362" s="10">
        <f t="shared" si="58"/>
        <v>0</v>
      </c>
      <c r="V362" s="10">
        <f t="shared" si="59"/>
        <v>0</v>
      </c>
      <c r="W362" s="10">
        <f t="shared" si="60"/>
        <v>0</v>
      </c>
      <c r="X362" s="66">
        <f t="shared" si="61"/>
        <v>0</v>
      </c>
      <c r="Y362" s="100" t="str">
        <f>IF(AND(D362="All_IPs",OR(N362=0,O362=0,R362+S362+T362=0,U362=0,V362=0,X362=0)),"Halt",IF(AND(D362="GRP_ALL_CNSP_SUBNETS",OR(N362=0,O362=0,R362+S362+T362=0,U362=0,V362=0,X362=0)),"Halt",IF(SUM(M362:X362)=0,"-",IF(AND(D362&lt;&gt;"All_IPs",D362&lt;&gt;"GRP_ALL_CNSP_SUBNETS",OR(N362=0,O362=0,P362=0,Q362=0,R362+S362+T362=0,U362=0,V362=0,X362=0,'Processed IP Rules'!ET331="BAD")),"Halt","Proceed"))))</f>
        <v>-</v>
      </c>
      <c r="Z362" s="145"/>
    </row>
    <row r="363" spans="1:26">
      <c r="A363" s="138">
        <v>322</v>
      </c>
      <c r="B363" s="70" t="str">
        <f>IF('IP Rules'!D332="","",'IP Rules'!D332)</f>
        <v/>
      </c>
      <c r="C363" s="73" t="str">
        <f>IF('IP Rules'!F332="","",'IP Rules'!F332)</f>
        <v/>
      </c>
      <c r="D363" s="77" t="str">
        <f>'Processed IP Rules'!AO332</f>
        <v/>
      </c>
      <c r="E363" s="78" t="str">
        <f>'Processed IP Rules'!AQ332</f>
        <v/>
      </c>
      <c r="F363" s="77" t="str">
        <f>'Processed IP Rules'!EA332</f>
        <v/>
      </c>
      <c r="G363" s="78" t="str">
        <f>'Processed IP Rules'!EC332</f>
        <v/>
      </c>
      <c r="H363" s="27" t="str">
        <f>'Processed IP Rules'!EE332</f>
        <v/>
      </c>
      <c r="I363" s="77" t="str">
        <f>'Processed IP Rules'!EI332</f>
        <v/>
      </c>
      <c r="J363" s="27" t="str">
        <f>'Processed IP Rules'!EK332</f>
        <v/>
      </c>
      <c r="K363" s="96" t="str">
        <f>'Processed IP Rules'!EM332</f>
        <v/>
      </c>
      <c r="L363" s="78" t="str">
        <f>'Processed IP Rules'!EU332</f>
        <v/>
      </c>
      <c r="M363" s="89">
        <f t="shared" si="62"/>
        <v>0</v>
      </c>
      <c r="N363" s="10">
        <f t="shared" ref="N363:N426" si="63">LEN(TRIM(B363))</f>
        <v>0</v>
      </c>
      <c r="O363" s="10">
        <f t="shared" ref="O363:O426" si="64">LEN(TRIM(C363))</f>
        <v>0</v>
      </c>
      <c r="P363" s="10">
        <f t="shared" ref="P363:P426" si="65">LEN(TRIM(D363))</f>
        <v>0</v>
      </c>
      <c r="Q363" s="10">
        <f t="shared" ref="Q363:Q426" si="66">LEN(TRIM(E363))</f>
        <v>0</v>
      </c>
      <c r="R363" s="10">
        <f t="shared" ref="R363:R426" si="67">LEN(TRIM(F363))</f>
        <v>0</v>
      </c>
      <c r="S363" s="10">
        <f t="shared" ref="S363:S426" si="68">LEN(TRIM(G363))</f>
        <v>0</v>
      </c>
      <c r="T363" s="10">
        <f t="shared" ref="T363:T426" si="69">LEN(TRIM(H363))</f>
        <v>0</v>
      </c>
      <c r="U363" s="10">
        <f t="shared" ref="U363:U426" si="70">LEN(TRIM(I363))</f>
        <v>0</v>
      </c>
      <c r="V363" s="10">
        <f t="shared" ref="V363:V426" si="71">LEN(TRIM(J363))</f>
        <v>0</v>
      </c>
      <c r="W363" s="10">
        <f t="shared" ref="W363:W426" si="72">LEN(TRIM(K363))</f>
        <v>0</v>
      </c>
      <c r="X363" s="66">
        <f t="shared" ref="X363:X426" si="73">LEN(TRIM(L363))</f>
        <v>0</v>
      </c>
      <c r="Y363" s="100" t="str">
        <f>IF(AND(D363="All_IPs",OR(N363=0,O363=0,R363+S363+T363=0,U363=0,V363=0,X363=0)),"Halt",IF(AND(D363="GRP_ALL_CNSP_SUBNETS",OR(N363=0,O363=0,R363+S363+T363=0,U363=0,V363=0,X363=0)),"Halt",IF(SUM(M363:X363)=0,"-",IF(AND(D363&lt;&gt;"All_IPs",D363&lt;&gt;"GRP_ALL_CNSP_SUBNETS",OR(N363=0,O363=0,P363=0,Q363=0,R363+S363+T363=0,U363=0,V363=0,X363=0,'Processed IP Rules'!ET332="BAD")),"Halt","Proceed"))))</f>
        <v>-</v>
      </c>
      <c r="Z363" s="145"/>
    </row>
    <row r="364" spans="1:26">
      <c r="A364" s="138">
        <v>323</v>
      </c>
      <c r="B364" s="70" t="str">
        <f>IF('IP Rules'!D333="","",'IP Rules'!D333)</f>
        <v/>
      </c>
      <c r="C364" s="73" t="str">
        <f>IF('IP Rules'!F333="","",'IP Rules'!F333)</f>
        <v/>
      </c>
      <c r="D364" s="77" t="str">
        <f>'Processed IP Rules'!AO333</f>
        <v/>
      </c>
      <c r="E364" s="78" t="str">
        <f>'Processed IP Rules'!AQ333</f>
        <v/>
      </c>
      <c r="F364" s="77" t="str">
        <f>'Processed IP Rules'!EA333</f>
        <v/>
      </c>
      <c r="G364" s="78" t="str">
        <f>'Processed IP Rules'!EC333</f>
        <v/>
      </c>
      <c r="H364" s="27" t="str">
        <f>'Processed IP Rules'!EE333</f>
        <v/>
      </c>
      <c r="I364" s="77" t="str">
        <f>'Processed IP Rules'!EI333</f>
        <v/>
      </c>
      <c r="J364" s="27" t="str">
        <f>'Processed IP Rules'!EK333</f>
        <v/>
      </c>
      <c r="K364" s="96" t="str">
        <f>'Processed IP Rules'!EM333</f>
        <v/>
      </c>
      <c r="L364" s="78" t="str">
        <f>'Processed IP Rules'!EU333</f>
        <v/>
      </c>
      <c r="M364" s="89">
        <f t="shared" si="62"/>
        <v>0</v>
      </c>
      <c r="N364" s="10">
        <f t="shared" si="63"/>
        <v>0</v>
      </c>
      <c r="O364" s="10">
        <f t="shared" si="64"/>
        <v>0</v>
      </c>
      <c r="P364" s="10">
        <f t="shared" si="65"/>
        <v>0</v>
      </c>
      <c r="Q364" s="10">
        <f t="shared" si="66"/>
        <v>0</v>
      </c>
      <c r="R364" s="10">
        <f t="shared" si="67"/>
        <v>0</v>
      </c>
      <c r="S364" s="10">
        <f t="shared" si="68"/>
        <v>0</v>
      </c>
      <c r="T364" s="10">
        <f t="shared" si="69"/>
        <v>0</v>
      </c>
      <c r="U364" s="10">
        <f t="shared" si="70"/>
        <v>0</v>
      </c>
      <c r="V364" s="10">
        <f t="shared" si="71"/>
        <v>0</v>
      </c>
      <c r="W364" s="10">
        <f t="shared" si="72"/>
        <v>0</v>
      </c>
      <c r="X364" s="66">
        <f t="shared" si="73"/>
        <v>0</v>
      </c>
      <c r="Y364" s="100" t="str">
        <f>IF(AND(D364="All_IPs",OR(N364=0,O364=0,R364+S364+T364=0,U364=0,V364=0,X364=0)),"Halt",IF(AND(D364="GRP_ALL_CNSP_SUBNETS",OR(N364=0,O364=0,R364+S364+T364=0,U364=0,V364=0,X364=0)),"Halt",IF(SUM(M364:X364)=0,"-",IF(AND(D364&lt;&gt;"All_IPs",D364&lt;&gt;"GRP_ALL_CNSP_SUBNETS",OR(N364=0,O364=0,P364=0,Q364=0,R364+S364+T364=0,U364=0,V364=0,X364=0,'Processed IP Rules'!ET333="BAD")),"Halt","Proceed"))))</f>
        <v>-</v>
      </c>
      <c r="Z364" s="145"/>
    </row>
    <row r="365" spans="1:26">
      <c r="A365" s="138">
        <v>324</v>
      </c>
      <c r="B365" s="70" t="str">
        <f>IF('IP Rules'!D334="","",'IP Rules'!D334)</f>
        <v/>
      </c>
      <c r="C365" s="73" t="str">
        <f>IF('IP Rules'!F334="","",'IP Rules'!F334)</f>
        <v/>
      </c>
      <c r="D365" s="77" t="str">
        <f>'Processed IP Rules'!AO334</f>
        <v/>
      </c>
      <c r="E365" s="78" t="str">
        <f>'Processed IP Rules'!AQ334</f>
        <v/>
      </c>
      <c r="F365" s="77" t="str">
        <f>'Processed IP Rules'!EA334</f>
        <v/>
      </c>
      <c r="G365" s="78" t="str">
        <f>'Processed IP Rules'!EC334</f>
        <v/>
      </c>
      <c r="H365" s="27" t="str">
        <f>'Processed IP Rules'!EE334</f>
        <v/>
      </c>
      <c r="I365" s="77" t="str">
        <f>'Processed IP Rules'!EI334</f>
        <v/>
      </c>
      <c r="J365" s="27" t="str">
        <f>'Processed IP Rules'!EK334</f>
        <v/>
      </c>
      <c r="K365" s="96" t="str">
        <f>'Processed IP Rules'!EM334</f>
        <v/>
      </c>
      <c r="L365" s="78" t="str">
        <f>'Processed IP Rules'!EU334</f>
        <v/>
      </c>
      <c r="M365" s="89">
        <f t="shared" si="62"/>
        <v>0</v>
      </c>
      <c r="N365" s="10">
        <f t="shared" si="63"/>
        <v>0</v>
      </c>
      <c r="O365" s="10">
        <f t="shared" si="64"/>
        <v>0</v>
      </c>
      <c r="P365" s="10">
        <f t="shared" si="65"/>
        <v>0</v>
      </c>
      <c r="Q365" s="10">
        <f t="shared" si="66"/>
        <v>0</v>
      </c>
      <c r="R365" s="10">
        <f t="shared" si="67"/>
        <v>0</v>
      </c>
      <c r="S365" s="10">
        <f t="shared" si="68"/>
        <v>0</v>
      </c>
      <c r="T365" s="10">
        <f t="shared" si="69"/>
        <v>0</v>
      </c>
      <c r="U365" s="10">
        <f t="shared" si="70"/>
        <v>0</v>
      </c>
      <c r="V365" s="10">
        <f t="shared" si="71"/>
        <v>0</v>
      </c>
      <c r="W365" s="10">
        <f t="shared" si="72"/>
        <v>0</v>
      </c>
      <c r="X365" s="66">
        <f t="shared" si="73"/>
        <v>0</v>
      </c>
      <c r="Y365" s="100" t="str">
        <f>IF(AND(D365="All_IPs",OR(N365=0,O365=0,R365+S365+T365=0,U365=0,V365=0,X365=0)),"Halt",IF(AND(D365="GRP_ALL_CNSP_SUBNETS",OR(N365=0,O365=0,R365+S365+T365=0,U365=0,V365=0,X365=0)),"Halt",IF(SUM(M365:X365)=0,"-",IF(AND(D365&lt;&gt;"All_IPs",D365&lt;&gt;"GRP_ALL_CNSP_SUBNETS",OR(N365=0,O365=0,P365=0,Q365=0,R365+S365+T365=0,U365=0,V365=0,X365=0,'Processed IP Rules'!ET334="BAD")),"Halt","Proceed"))))</f>
        <v>-</v>
      </c>
      <c r="Z365" s="145"/>
    </row>
    <row r="366" spans="1:26">
      <c r="A366" s="138">
        <v>325</v>
      </c>
      <c r="B366" s="70" t="str">
        <f>IF('IP Rules'!D335="","",'IP Rules'!D335)</f>
        <v/>
      </c>
      <c r="C366" s="73" t="str">
        <f>IF('IP Rules'!F335="","",'IP Rules'!F335)</f>
        <v/>
      </c>
      <c r="D366" s="77" t="str">
        <f>'Processed IP Rules'!AO335</f>
        <v/>
      </c>
      <c r="E366" s="78" t="str">
        <f>'Processed IP Rules'!AQ335</f>
        <v/>
      </c>
      <c r="F366" s="77" t="str">
        <f>'Processed IP Rules'!EA335</f>
        <v/>
      </c>
      <c r="G366" s="78" t="str">
        <f>'Processed IP Rules'!EC335</f>
        <v/>
      </c>
      <c r="H366" s="27" t="str">
        <f>'Processed IP Rules'!EE335</f>
        <v/>
      </c>
      <c r="I366" s="77" t="str">
        <f>'Processed IP Rules'!EI335</f>
        <v/>
      </c>
      <c r="J366" s="27" t="str">
        <f>'Processed IP Rules'!EK335</f>
        <v/>
      </c>
      <c r="K366" s="96" t="str">
        <f>'Processed IP Rules'!EM335</f>
        <v/>
      </c>
      <c r="L366" s="78" t="str">
        <f>'Processed IP Rules'!EU335</f>
        <v/>
      </c>
      <c r="M366" s="89">
        <f t="shared" si="62"/>
        <v>0</v>
      </c>
      <c r="N366" s="10">
        <f t="shared" si="63"/>
        <v>0</v>
      </c>
      <c r="O366" s="10">
        <f t="shared" si="64"/>
        <v>0</v>
      </c>
      <c r="P366" s="10">
        <f t="shared" si="65"/>
        <v>0</v>
      </c>
      <c r="Q366" s="10">
        <f t="shared" si="66"/>
        <v>0</v>
      </c>
      <c r="R366" s="10">
        <f t="shared" si="67"/>
        <v>0</v>
      </c>
      <c r="S366" s="10">
        <f t="shared" si="68"/>
        <v>0</v>
      </c>
      <c r="T366" s="10">
        <f t="shared" si="69"/>
        <v>0</v>
      </c>
      <c r="U366" s="10">
        <f t="shared" si="70"/>
        <v>0</v>
      </c>
      <c r="V366" s="10">
        <f t="shared" si="71"/>
        <v>0</v>
      </c>
      <c r="W366" s="10">
        <f t="shared" si="72"/>
        <v>0</v>
      </c>
      <c r="X366" s="66">
        <f t="shared" si="73"/>
        <v>0</v>
      </c>
      <c r="Y366" s="100" t="str">
        <f>IF(AND(D366="All_IPs",OR(N366=0,O366=0,R366+S366+T366=0,U366=0,V366=0,X366=0)),"Halt",IF(AND(D366="GRP_ALL_CNSP_SUBNETS",OR(N366=0,O366=0,R366+S366+T366=0,U366=0,V366=0,X366=0)),"Halt",IF(SUM(M366:X366)=0,"-",IF(AND(D366&lt;&gt;"All_IPs",D366&lt;&gt;"GRP_ALL_CNSP_SUBNETS",OR(N366=0,O366=0,P366=0,Q366=0,R366+S366+T366=0,U366=0,V366=0,X366=0,'Processed IP Rules'!ET335="BAD")),"Halt","Proceed"))))</f>
        <v>-</v>
      </c>
      <c r="Z366" s="145"/>
    </row>
    <row r="367" spans="1:26">
      <c r="A367" s="138">
        <v>326</v>
      </c>
      <c r="B367" s="70" t="str">
        <f>IF('IP Rules'!D336="","",'IP Rules'!D336)</f>
        <v/>
      </c>
      <c r="C367" s="73" t="str">
        <f>IF('IP Rules'!F336="","",'IP Rules'!F336)</f>
        <v/>
      </c>
      <c r="D367" s="77" t="str">
        <f>'Processed IP Rules'!AO336</f>
        <v/>
      </c>
      <c r="E367" s="78" t="str">
        <f>'Processed IP Rules'!AQ336</f>
        <v/>
      </c>
      <c r="F367" s="77" t="str">
        <f>'Processed IP Rules'!EA336</f>
        <v/>
      </c>
      <c r="G367" s="78" t="str">
        <f>'Processed IP Rules'!EC336</f>
        <v/>
      </c>
      <c r="H367" s="27" t="str">
        <f>'Processed IP Rules'!EE336</f>
        <v/>
      </c>
      <c r="I367" s="77" t="str">
        <f>'Processed IP Rules'!EI336</f>
        <v/>
      </c>
      <c r="J367" s="27" t="str">
        <f>'Processed IP Rules'!EK336</f>
        <v/>
      </c>
      <c r="K367" s="96" t="str">
        <f>'Processed IP Rules'!EM336</f>
        <v/>
      </c>
      <c r="L367" s="78" t="str">
        <f>'Processed IP Rules'!EU336</f>
        <v/>
      </c>
      <c r="M367" s="89">
        <f t="shared" si="62"/>
        <v>0</v>
      </c>
      <c r="N367" s="10">
        <f t="shared" si="63"/>
        <v>0</v>
      </c>
      <c r="O367" s="10">
        <f t="shared" si="64"/>
        <v>0</v>
      </c>
      <c r="P367" s="10">
        <f t="shared" si="65"/>
        <v>0</v>
      </c>
      <c r="Q367" s="10">
        <f t="shared" si="66"/>
        <v>0</v>
      </c>
      <c r="R367" s="10">
        <f t="shared" si="67"/>
        <v>0</v>
      </c>
      <c r="S367" s="10">
        <f t="shared" si="68"/>
        <v>0</v>
      </c>
      <c r="T367" s="10">
        <f t="shared" si="69"/>
        <v>0</v>
      </c>
      <c r="U367" s="10">
        <f t="shared" si="70"/>
        <v>0</v>
      </c>
      <c r="V367" s="10">
        <f t="shared" si="71"/>
        <v>0</v>
      </c>
      <c r="W367" s="10">
        <f t="shared" si="72"/>
        <v>0</v>
      </c>
      <c r="X367" s="66">
        <f t="shared" si="73"/>
        <v>0</v>
      </c>
      <c r="Y367" s="100" t="str">
        <f>IF(AND(D367="All_IPs",OR(N367=0,O367=0,R367+S367+T367=0,U367=0,V367=0,X367=0)),"Halt",IF(AND(D367="GRP_ALL_CNSP_SUBNETS",OR(N367=0,O367=0,R367+S367+T367=0,U367=0,V367=0,X367=0)),"Halt",IF(SUM(M367:X367)=0,"-",IF(AND(D367&lt;&gt;"All_IPs",D367&lt;&gt;"GRP_ALL_CNSP_SUBNETS",OR(N367=0,O367=0,P367=0,Q367=0,R367+S367+T367=0,U367=0,V367=0,X367=0,'Processed IP Rules'!ET336="BAD")),"Halt","Proceed"))))</f>
        <v>-</v>
      </c>
      <c r="Z367" s="145"/>
    </row>
    <row r="368" spans="1:26">
      <c r="A368" s="138">
        <v>327</v>
      </c>
      <c r="B368" s="70" t="str">
        <f>IF('IP Rules'!D337="","",'IP Rules'!D337)</f>
        <v/>
      </c>
      <c r="C368" s="73" t="str">
        <f>IF('IP Rules'!F337="","",'IP Rules'!F337)</f>
        <v/>
      </c>
      <c r="D368" s="77" t="str">
        <f>'Processed IP Rules'!AO337</f>
        <v/>
      </c>
      <c r="E368" s="78" t="str">
        <f>'Processed IP Rules'!AQ337</f>
        <v/>
      </c>
      <c r="F368" s="77" t="str">
        <f>'Processed IP Rules'!EA337</f>
        <v/>
      </c>
      <c r="G368" s="78" t="str">
        <f>'Processed IP Rules'!EC337</f>
        <v/>
      </c>
      <c r="H368" s="27" t="str">
        <f>'Processed IP Rules'!EE337</f>
        <v/>
      </c>
      <c r="I368" s="77" t="str">
        <f>'Processed IP Rules'!EI337</f>
        <v/>
      </c>
      <c r="J368" s="27" t="str">
        <f>'Processed IP Rules'!EK337</f>
        <v/>
      </c>
      <c r="K368" s="96" t="str">
        <f>'Processed IP Rules'!EM337</f>
        <v/>
      </c>
      <c r="L368" s="78" t="str">
        <f>'Processed IP Rules'!EU337</f>
        <v/>
      </c>
      <c r="M368" s="89">
        <f t="shared" si="62"/>
        <v>0</v>
      </c>
      <c r="N368" s="10">
        <f t="shared" si="63"/>
        <v>0</v>
      </c>
      <c r="O368" s="10">
        <f t="shared" si="64"/>
        <v>0</v>
      </c>
      <c r="P368" s="10">
        <f t="shared" si="65"/>
        <v>0</v>
      </c>
      <c r="Q368" s="10">
        <f t="shared" si="66"/>
        <v>0</v>
      </c>
      <c r="R368" s="10">
        <f t="shared" si="67"/>
        <v>0</v>
      </c>
      <c r="S368" s="10">
        <f t="shared" si="68"/>
        <v>0</v>
      </c>
      <c r="T368" s="10">
        <f t="shared" si="69"/>
        <v>0</v>
      </c>
      <c r="U368" s="10">
        <f t="shared" si="70"/>
        <v>0</v>
      </c>
      <c r="V368" s="10">
        <f t="shared" si="71"/>
        <v>0</v>
      </c>
      <c r="W368" s="10">
        <f t="shared" si="72"/>
        <v>0</v>
      </c>
      <c r="X368" s="66">
        <f t="shared" si="73"/>
        <v>0</v>
      </c>
      <c r="Y368" s="100" t="str">
        <f>IF(AND(D368="All_IPs",OR(N368=0,O368=0,R368+S368+T368=0,U368=0,V368=0,X368=0)),"Halt",IF(AND(D368="GRP_ALL_CNSP_SUBNETS",OR(N368=0,O368=0,R368+S368+T368=0,U368=0,V368=0,X368=0)),"Halt",IF(SUM(M368:X368)=0,"-",IF(AND(D368&lt;&gt;"All_IPs",D368&lt;&gt;"GRP_ALL_CNSP_SUBNETS",OR(N368=0,O368=0,P368=0,Q368=0,R368+S368+T368=0,U368=0,V368=0,X368=0,'Processed IP Rules'!ET337="BAD")),"Halt","Proceed"))))</f>
        <v>-</v>
      </c>
      <c r="Z368" s="145"/>
    </row>
    <row r="369" spans="1:26">
      <c r="A369" s="138">
        <v>328</v>
      </c>
      <c r="B369" s="70" t="str">
        <f>IF('IP Rules'!D338="","",'IP Rules'!D338)</f>
        <v/>
      </c>
      <c r="C369" s="73" t="str">
        <f>IF('IP Rules'!F338="","",'IP Rules'!F338)</f>
        <v/>
      </c>
      <c r="D369" s="77" t="str">
        <f>'Processed IP Rules'!AO338</f>
        <v/>
      </c>
      <c r="E369" s="78" t="str">
        <f>'Processed IP Rules'!AQ338</f>
        <v/>
      </c>
      <c r="F369" s="77" t="str">
        <f>'Processed IP Rules'!EA338</f>
        <v/>
      </c>
      <c r="G369" s="78" t="str">
        <f>'Processed IP Rules'!EC338</f>
        <v/>
      </c>
      <c r="H369" s="27" t="str">
        <f>'Processed IP Rules'!EE338</f>
        <v/>
      </c>
      <c r="I369" s="77" t="str">
        <f>'Processed IP Rules'!EI338</f>
        <v/>
      </c>
      <c r="J369" s="27" t="str">
        <f>'Processed IP Rules'!EK338</f>
        <v/>
      </c>
      <c r="K369" s="96" t="str">
        <f>'Processed IP Rules'!EM338</f>
        <v/>
      </c>
      <c r="L369" s="78" t="str">
        <f>'Processed IP Rules'!EU338</f>
        <v/>
      </c>
      <c r="M369" s="89">
        <f t="shared" si="62"/>
        <v>0</v>
      </c>
      <c r="N369" s="10">
        <f t="shared" si="63"/>
        <v>0</v>
      </c>
      <c r="O369" s="10">
        <f t="shared" si="64"/>
        <v>0</v>
      </c>
      <c r="P369" s="10">
        <f t="shared" si="65"/>
        <v>0</v>
      </c>
      <c r="Q369" s="10">
        <f t="shared" si="66"/>
        <v>0</v>
      </c>
      <c r="R369" s="10">
        <f t="shared" si="67"/>
        <v>0</v>
      </c>
      <c r="S369" s="10">
        <f t="shared" si="68"/>
        <v>0</v>
      </c>
      <c r="T369" s="10">
        <f t="shared" si="69"/>
        <v>0</v>
      </c>
      <c r="U369" s="10">
        <f t="shared" si="70"/>
        <v>0</v>
      </c>
      <c r="V369" s="10">
        <f t="shared" si="71"/>
        <v>0</v>
      </c>
      <c r="W369" s="10">
        <f t="shared" si="72"/>
        <v>0</v>
      </c>
      <c r="X369" s="66">
        <f t="shared" si="73"/>
        <v>0</v>
      </c>
      <c r="Y369" s="100" t="str">
        <f>IF(AND(D369="All_IPs",OR(N369=0,O369=0,R369+S369+T369=0,U369=0,V369=0,X369=0)),"Halt",IF(AND(D369="GRP_ALL_CNSP_SUBNETS",OR(N369=0,O369=0,R369+S369+T369=0,U369=0,V369=0,X369=0)),"Halt",IF(SUM(M369:X369)=0,"-",IF(AND(D369&lt;&gt;"All_IPs",D369&lt;&gt;"GRP_ALL_CNSP_SUBNETS",OR(N369=0,O369=0,P369=0,Q369=0,R369+S369+T369=0,U369=0,V369=0,X369=0,'Processed IP Rules'!ET338="BAD")),"Halt","Proceed"))))</f>
        <v>-</v>
      </c>
      <c r="Z369" s="145"/>
    </row>
    <row r="370" spans="1:26">
      <c r="A370" s="138">
        <v>329</v>
      </c>
      <c r="B370" s="70" t="str">
        <f>IF('IP Rules'!D339="","",'IP Rules'!D339)</f>
        <v/>
      </c>
      <c r="C370" s="73" t="str">
        <f>IF('IP Rules'!F339="","",'IP Rules'!F339)</f>
        <v/>
      </c>
      <c r="D370" s="77" t="str">
        <f>'Processed IP Rules'!AO339</f>
        <v/>
      </c>
      <c r="E370" s="78" t="str">
        <f>'Processed IP Rules'!AQ339</f>
        <v/>
      </c>
      <c r="F370" s="77" t="str">
        <f>'Processed IP Rules'!EA339</f>
        <v/>
      </c>
      <c r="G370" s="78" t="str">
        <f>'Processed IP Rules'!EC339</f>
        <v/>
      </c>
      <c r="H370" s="27" t="str">
        <f>'Processed IP Rules'!EE339</f>
        <v/>
      </c>
      <c r="I370" s="77" t="str">
        <f>'Processed IP Rules'!EI339</f>
        <v/>
      </c>
      <c r="J370" s="27" t="str">
        <f>'Processed IP Rules'!EK339</f>
        <v/>
      </c>
      <c r="K370" s="96" t="str">
        <f>'Processed IP Rules'!EM339</f>
        <v/>
      </c>
      <c r="L370" s="78" t="str">
        <f>'Processed IP Rules'!EU339</f>
        <v/>
      </c>
      <c r="M370" s="89">
        <f t="shared" si="62"/>
        <v>0</v>
      </c>
      <c r="N370" s="10">
        <f t="shared" si="63"/>
        <v>0</v>
      </c>
      <c r="O370" s="10">
        <f t="shared" si="64"/>
        <v>0</v>
      </c>
      <c r="P370" s="10">
        <f t="shared" si="65"/>
        <v>0</v>
      </c>
      <c r="Q370" s="10">
        <f t="shared" si="66"/>
        <v>0</v>
      </c>
      <c r="R370" s="10">
        <f t="shared" si="67"/>
        <v>0</v>
      </c>
      <c r="S370" s="10">
        <f t="shared" si="68"/>
        <v>0</v>
      </c>
      <c r="T370" s="10">
        <f t="shared" si="69"/>
        <v>0</v>
      </c>
      <c r="U370" s="10">
        <f t="shared" si="70"/>
        <v>0</v>
      </c>
      <c r="V370" s="10">
        <f t="shared" si="71"/>
        <v>0</v>
      </c>
      <c r="W370" s="10">
        <f t="shared" si="72"/>
        <v>0</v>
      </c>
      <c r="X370" s="66">
        <f t="shared" si="73"/>
        <v>0</v>
      </c>
      <c r="Y370" s="100" t="str">
        <f>IF(AND(D370="All_IPs",OR(N370=0,O370=0,R370+S370+T370=0,U370=0,V370=0,X370=0)),"Halt",IF(AND(D370="GRP_ALL_CNSP_SUBNETS",OR(N370=0,O370=0,R370+S370+T370=0,U370=0,V370=0,X370=0)),"Halt",IF(SUM(M370:X370)=0,"-",IF(AND(D370&lt;&gt;"All_IPs",D370&lt;&gt;"GRP_ALL_CNSP_SUBNETS",OR(N370=0,O370=0,P370=0,Q370=0,R370+S370+T370=0,U370=0,V370=0,X370=0,'Processed IP Rules'!ET339="BAD")),"Halt","Proceed"))))</f>
        <v>-</v>
      </c>
      <c r="Z370" s="145"/>
    </row>
    <row r="371" spans="1:26">
      <c r="A371" s="138">
        <v>330</v>
      </c>
      <c r="B371" s="70" t="str">
        <f>IF('IP Rules'!D340="","",'IP Rules'!D340)</f>
        <v/>
      </c>
      <c r="C371" s="73" t="str">
        <f>IF('IP Rules'!F340="","",'IP Rules'!F340)</f>
        <v/>
      </c>
      <c r="D371" s="77" t="str">
        <f>'Processed IP Rules'!AO340</f>
        <v/>
      </c>
      <c r="E371" s="78" t="str">
        <f>'Processed IP Rules'!AQ340</f>
        <v/>
      </c>
      <c r="F371" s="77" t="str">
        <f>'Processed IP Rules'!EA340</f>
        <v/>
      </c>
      <c r="G371" s="78" t="str">
        <f>'Processed IP Rules'!EC340</f>
        <v/>
      </c>
      <c r="H371" s="27" t="str">
        <f>'Processed IP Rules'!EE340</f>
        <v/>
      </c>
      <c r="I371" s="77" t="str">
        <f>'Processed IP Rules'!EI340</f>
        <v/>
      </c>
      <c r="J371" s="27" t="str">
        <f>'Processed IP Rules'!EK340</f>
        <v/>
      </c>
      <c r="K371" s="96" t="str">
        <f>'Processed IP Rules'!EM340</f>
        <v/>
      </c>
      <c r="L371" s="78" t="str">
        <f>'Processed IP Rules'!EU340</f>
        <v/>
      </c>
      <c r="M371" s="89">
        <f t="shared" si="62"/>
        <v>0</v>
      </c>
      <c r="N371" s="10">
        <f t="shared" si="63"/>
        <v>0</v>
      </c>
      <c r="O371" s="10">
        <f t="shared" si="64"/>
        <v>0</v>
      </c>
      <c r="P371" s="10">
        <f t="shared" si="65"/>
        <v>0</v>
      </c>
      <c r="Q371" s="10">
        <f t="shared" si="66"/>
        <v>0</v>
      </c>
      <c r="R371" s="10">
        <f t="shared" si="67"/>
        <v>0</v>
      </c>
      <c r="S371" s="10">
        <f t="shared" si="68"/>
        <v>0</v>
      </c>
      <c r="T371" s="10">
        <f t="shared" si="69"/>
        <v>0</v>
      </c>
      <c r="U371" s="10">
        <f t="shared" si="70"/>
        <v>0</v>
      </c>
      <c r="V371" s="10">
        <f t="shared" si="71"/>
        <v>0</v>
      </c>
      <c r="W371" s="10">
        <f t="shared" si="72"/>
        <v>0</v>
      </c>
      <c r="X371" s="66">
        <f t="shared" si="73"/>
        <v>0</v>
      </c>
      <c r="Y371" s="100" t="str">
        <f>IF(AND(D371="All_IPs",OR(N371=0,O371=0,R371+S371+T371=0,U371=0,V371=0,X371=0)),"Halt",IF(AND(D371="GRP_ALL_CNSP_SUBNETS",OR(N371=0,O371=0,R371+S371+T371=0,U371=0,V371=0,X371=0)),"Halt",IF(SUM(M371:X371)=0,"-",IF(AND(D371&lt;&gt;"All_IPs",D371&lt;&gt;"GRP_ALL_CNSP_SUBNETS",OR(N371=0,O371=0,P371=0,Q371=0,R371+S371+T371=0,U371=0,V371=0,X371=0,'Processed IP Rules'!ET340="BAD")),"Halt","Proceed"))))</f>
        <v>-</v>
      </c>
      <c r="Z371" s="145"/>
    </row>
    <row r="372" spans="1:26">
      <c r="A372" s="138">
        <v>331</v>
      </c>
      <c r="B372" s="70" t="str">
        <f>IF('IP Rules'!D341="","",'IP Rules'!D341)</f>
        <v/>
      </c>
      <c r="C372" s="73" t="str">
        <f>IF('IP Rules'!F341="","",'IP Rules'!F341)</f>
        <v/>
      </c>
      <c r="D372" s="77" t="str">
        <f>'Processed IP Rules'!AO341</f>
        <v/>
      </c>
      <c r="E372" s="78" t="str">
        <f>'Processed IP Rules'!AQ341</f>
        <v/>
      </c>
      <c r="F372" s="77" t="str">
        <f>'Processed IP Rules'!EA341</f>
        <v/>
      </c>
      <c r="G372" s="78" t="str">
        <f>'Processed IP Rules'!EC341</f>
        <v/>
      </c>
      <c r="H372" s="27" t="str">
        <f>'Processed IP Rules'!EE341</f>
        <v/>
      </c>
      <c r="I372" s="77" t="str">
        <f>'Processed IP Rules'!EI341</f>
        <v/>
      </c>
      <c r="J372" s="27" t="str">
        <f>'Processed IP Rules'!EK341</f>
        <v/>
      </c>
      <c r="K372" s="96" t="str">
        <f>'Processed IP Rules'!EM341</f>
        <v/>
      </c>
      <c r="L372" s="78" t="str">
        <f>'Processed IP Rules'!EU341</f>
        <v/>
      </c>
      <c r="M372" s="89">
        <f t="shared" si="62"/>
        <v>0</v>
      </c>
      <c r="N372" s="10">
        <f t="shared" si="63"/>
        <v>0</v>
      </c>
      <c r="O372" s="10">
        <f t="shared" si="64"/>
        <v>0</v>
      </c>
      <c r="P372" s="10">
        <f t="shared" si="65"/>
        <v>0</v>
      </c>
      <c r="Q372" s="10">
        <f t="shared" si="66"/>
        <v>0</v>
      </c>
      <c r="R372" s="10">
        <f t="shared" si="67"/>
        <v>0</v>
      </c>
      <c r="S372" s="10">
        <f t="shared" si="68"/>
        <v>0</v>
      </c>
      <c r="T372" s="10">
        <f t="shared" si="69"/>
        <v>0</v>
      </c>
      <c r="U372" s="10">
        <f t="shared" si="70"/>
        <v>0</v>
      </c>
      <c r="V372" s="10">
        <f t="shared" si="71"/>
        <v>0</v>
      </c>
      <c r="W372" s="10">
        <f t="shared" si="72"/>
        <v>0</v>
      </c>
      <c r="X372" s="66">
        <f t="shared" si="73"/>
        <v>0</v>
      </c>
      <c r="Y372" s="100" t="str">
        <f>IF(AND(D372="All_IPs",OR(N372=0,O372=0,R372+S372+T372=0,U372=0,V372=0,X372=0)),"Halt",IF(AND(D372="GRP_ALL_CNSP_SUBNETS",OR(N372=0,O372=0,R372+S372+T372=0,U372=0,V372=0,X372=0)),"Halt",IF(SUM(M372:X372)=0,"-",IF(AND(D372&lt;&gt;"All_IPs",D372&lt;&gt;"GRP_ALL_CNSP_SUBNETS",OR(N372=0,O372=0,P372=0,Q372=0,R372+S372+T372=0,U372=0,V372=0,X372=0,'Processed IP Rules'!ET341="BAD")),"Halt","Proceed"))))</f>
        <v>-</v>
      </c>
      <c r="Z372" s="145"/>
    </row>
    <row r="373" spans="1:26">
      <c r="A373" s="138">
        <v>332</v>
      </c>
      <c r="B373" s="70" t="str">
        <f>IF('IP Rules'!D342="","",'IP Rules'!D342)</f>
        <v/>
      </c>
      <c r="C373" s="73" t="str">
        <f>IF('IP Rules'!F342="","",'IP Rules'!F342)</f>
        <v/>
      </c>
      <c r="D373" s="77" t="str">
        <f>'Processed IP Rules'!AO342</f>
        <v/>
      </c>
      <c r="E373" s="78" t="str">
        <f>'Processed IP Rules'!AQ342</f>
        <v/>
      </c>
      <c r="F373" s="77" t="str">
        <f>'Processed IP Rules'!EA342</f>
        <v/>
      </c>
      <c r="G373" s="78" t="str">
        <f>'Processed IP Rules'!EC342</f>
        <v/>
      </c>
      <c r="H373" s="27" t="str">
        <f>'Processed IP Rules'!EE342</f>
        <v/>
      </c>
      <c r="I373" s="77" t="str">
        <f>'Processed IP Rules'!EI342</f>
        <v/>
      </c>
      <c r="J373" s="27" t="str">
        <f>'Processed IP Rules'!EK342</f>
        <v/>
      </c>
      <c r="K373" s="96" t="str">
        <f>'Processed IP Rules'!EM342</f>
        <v/>
      </c>
      <c r="L373" s="78" t="str">
        <f>'Processed IP Rules'!EU342</f>
        <v/>
      </c>
      <c r="M373" s="89">
        <f t="shared" si="62"/>
        <v>0</v>
      </c>
      <c r="N373" s="10">
        <f t="shared" si="63"/>
        <v>0</v>
      </c>
      <c r="O373" s="10">
        <f t="shared" si="64"/>
        <v>0</v>
      </c>
      <c r="P373" s="10">
        <f t="shared" si="65"/>
        <v>0</v>
      </c>
      <c r="Q373" s="10">
        <f t="shared" si="66"/>
        <v>0</v>
      </c>
      <c r="R373" s="10">
        <f t="shared" si="67"/>
        <v>0</v>
      </c>
      <c r="S373" s="10">
        <f t="shared" si="68"/>
        <v>0</v>
      </c>
      <c r="T373" s="10">
        <f t="shared" si="69"/>
        <v>0</v>
      </c>
      <c r="U373" s="10">
        <f t="shared" si="70"/>
        <v>0</v>
      </c>
      <c r="V373" s="10">
        <f t="shared" si="71"/>
        <v>0</v>
      </c>
      <c r="W373" s="10">
        <f t="shared" si="72"/>
        <v>0</v>
      </c>
      <c r="X373" s="66">
        <f t="shared" si="73"/>
        <v>0</v>
      </c>
      <c r="Y373" s="100" t="str">
        <f>IF(AND(D373="All_IPs",OR(N373=0,O373=0,R373+S373+T373=0,U373=0,V373=0,X373=0)),"Halt",IF(AND(D373="GRP_ALL_CNSP_SUBNETS",OR(N373=0,O373=0,R373+S373+T373=0,U373=0,V373=0,X373=0)),"Halt",IF(SUM(M373:X373)=0,"-",IF(AND(D373&lt;&gt;"All_IPs",D373&lt;&gt;"GRP_ALL_CNSP_SUBNETS",OR(N373=0,O373=0,P373=0,Q373=0,R373+S373+T373=0,U373=0,V373=0,X373=0,'Processed IP Rules'!ET342="BAD")),"Halt","Proceed"))))</f>
        <v>-</v>
      </c>
      <c r="Z373" s="145"/>
    </row>
    <row r="374" spans="1:26">
      <c r="A374" s="138">
        <v>333</v>
      </c>
      <c r="B374" s="70" t="str">
        <f>IF('IP Rules'!D343="","",'IP Rules'!D343)</f>
        <v/>
      </c>
      <c r="C374" s="73" t="str">
        <f>IF('IP Rules'!F343="","",'IP Rules'!F343)</f>
        <v/>
      </c>
      <c r="D374" s="77" t="str">
        <f>'Processed IP Rules'!AO343</f>
        <v/>
      </c>
      <c r="E374" s="78" t="str">
        <f>'Processed IP Rules'!AQ343</f>
        <v/>
      </c>
      <c r="F374" s="77" t="str">
        <f>'Processed IP Rules'!EA343</f>
        <v/>
      </c>
      <c r="G374" s="78" t="str">
        <f>'Processed IP Rules'!EC343</f>
        <v/>
      </c>
      <c r="H374" s="27" t="str">
        <f>'Processed IP Rules'!EE343</f>
        <v/>
      </c>
      <c r="I374" s="77" t="str">
        <f>'Processed IP Rules'!EI343</f>
        <v/>
      </c>
      <c r="J374" s="27" t="str">
        <f>'Processed IP Rules'!EK343</f>
        <v/>
      </c>
      <c r="K374" s="96" t="str">
        <f>'Processed IP Rules'!EM343</f>
        <v/>
      </c>
      <c r="L374" s="78" t="str">
        <f>'Processed IP Rules'!EU343</f>
        <v/>
      </c>
      <c r="M374" s="89">
        <f t="shared" si="62"/>
        <v>0</v>
      </c>
      <c r="N374" s="10">
        <f t="shared" si="63"/>
        <v>0</v>
      </c>
      <c r="O374" s="10">
        <f t="shared" si="64"/>
        <v>0</v>
      </c>
      <c r="P374" s="10">
        <f t="shared" si="65"/>
        <v>0</v>
      </c>
      <c r="Q374" s="10">
        <f t="shared" si="66"/>
        <v>0</v>
      </c>
      <c r="R374" s="10">
        <f t="shared" si="67"/>
        <v>0</v>
      </c>
      <c r="S374" s="10">
        <f t="shared" si="68"/>
        <v>0</v>
      </c>
      <c r="T374" s="10">
        <f t="shared" si="69"/>
        <v>0</v>
      </c>
      <c r="U374" s="10">
        <f t="shared" si="70"/>
        <v>0</v>
      </c>
      <c r="V374" s="10">
        <f t="shared" si="71"/>
        <v>0</v>
      </c>
      <c r="W374" s="10">
        <f t="shared" si="72"/>
        <v>0</v>
      </c>
      <c r="X374" s="66">
        <f t="shared" si="73"/>
        <v>0</v>
      </c>
      <c r="Y374" s="100" t="str">
        <f>IF(AND(D374="All_IPs",OR(N374=0,O374=0,R374+S374+T374=0,U374=0,V374=0,X374=0)),"Halt",IF(AND(D374="GRP_ALL_CNSP_SUBNETS",OR(N374=0,O374=0,R374+S374+T374=0,U374=0,V374=0,X374=0)),"Halt",IF(SUM(M374:X374)=0,"-",IF(AND(D374&lt;&gt;"All_IPs",D374&lt;&gt;"GRP_ALL_CNSP_SUBNETS",OR(N374=0,O374=0,P374=0,Q374=0,R374+S374+T374=0,U374=0,V374=0,X374=0,'Processed IP Rules'!ET343="BAD")),"Halt","Proceed"))))</f>
        <v>-</v>
      </c>
      <c r="Z374" s="145"/>
    </row>
    <row r="375" spans="1:26">
      <c r="A375" s="138">
        <v>334</v>
      </c>
      <c r="B375" s="70" t="str">
        <f>IF('IP Rules'!D344="","",'IP Rules'!D344)</f>
        <v/>
      </c>
      <c r="C375" s="73" t="str">
        <f>IF('IP Rules'!F344="","",'IP Rules'!F344)</f>
        <v/>
      </c>
      <c r="D375" s="77" t="str">
        <f>'Processed IP Rules'!AO344</f>
        <v/>
      </c>
      <c r="E375" s="78" t="str">
        <f>'Processed IP Rules'!AQ344</f>
        <v/>
      </c>
      <c r="F375" s="77" t="str">
        <f>'Processed IP Rules'!EA344</f>
        <v/>
      </c>
      <c r="G375" s="78" t="str">
        <f>'Processed IP Rules'!EC344</f>
        <v/>
      </c>
      <c r="H375" s="27" t="str">
        <f>'Processed IP Rules'!EE344</f>
        <v/>
      </c>
      <c r="I375" s="77" t="str">
        <f>'Processed IP Rules'!EI344</f>
        <v/>
      </c>
      <c r="J375" s="27" t="str">
        <f>'Processed IP Rules'!EK344</f>
        <v/>
      </c>
      <c r="K375" s="96" t="str">
        <f>'Processed IP Rules'!EM344</f>
        <v/>
      </c>
      <c r="L375" s="78" t="str">
        <f>'Processed IP Rules'!EU344</f>
        <v/>
      </c>
      <c r="M375" s="89">
        <f t="shared" si="62"/>
        <v>0</v>
      </c>
      <c r="N375" s="10">
        <f t="shared" si="63"/>
        <v>0</v>
      </c>
      <c r="O375" s="10">
        <f t="shared" si="64"/>
        <v>0</v>
      </c>
      <c r="P375" s="10">
        <f t="shared" si="65"/>
        <v>0</v>
      </c>
      <c r="Q375" s="10">
        <f t="shared" si="66"/>
        <v>0</v>
      </c>
      <c r="R375" s="10">
        <f t="shared" si="67"/>
        <v>0</v>
      </c>
      <c r="S375" s="10">
        <f t="shared" si="68"/>
        <v>0</v>
      </c>
      <c r="T375" s="10">
        <f t="shared" si="69"/>
        <v>0</v>
      </c>
      <c r="U375" s="10">
        <f t="shared" si="70"/>
        <v>0</v>
      </c>
      <c r="V375" s="10">
        <f t="shared" si="71"/>
        <v>0</v>
      </c>
      <c r="W375" s="10">
        <f t="shared" si="72"/>
        <v>0</v>
      </c>
      <c r="X375" s="66">
        <f t="shared" si="73"/>
        <v>0</v>
      </c>
      <c r="Y375" s="100" t="str">
        <f>IF(AND(D375="All_IPs",OR(N375=0,O375=0,R375+S375+T375=0,U375=0,V375=0,X375=0)),"Halt",IF(AND(D375="GRP_ALL_CNSP_SUBNETS",OR(N375=0,O375=0,R375+S375+T375=0,U375=0,V375=0,X375=0)),"Halt",IF(SUM(M375:X375)=0,"-",IF(AND(D375&lt;&gt;"All_IPs",D375&lt;&gt;"GRP_ALL_CNSP_SUBNETS",OR(N375=0,O375=0,P375=0,Q375=0,R375+S375+T375=0,U375=0,V375=0,X375=0,'Processed IP Rules'!ET344="BAD")),"Halt","Proceed"))))</f>
        <v>-</v>
      </c>
      <c r="Z375" s="145"/>
    </row>
    <row r="376" spans="1:26">
      <c r="A376" s="138">
        <v>335</v>
      </c>
      <c r="B376" s="70" t="str">
        <f>IF('IP Rules'!D345="","",'IP Rules'!D345)</f>
        <v/>
      </c>
      <c r="C376" s="73" t="str">
        <f>IF('IP Rules'!F345="","",'IP Rules'!F345)</f>
        <v/>
      </c>
      <c r="D376" s="77" t="str">
        <f>'Processed IP Rules'!AO345</f>
        <v/>
      </c>
      <c r="E376" s="78" t="str">
        <f>'Processed IP Rules'!AQ345</f>
        <v/>
      </c>
      <c r="F376" s="77" t="str">
        <f>'Processed IP Rules'!EA345</f>
        <v/>
      </c>
      <c r="G376" s="78" t="str">
        <f>'Processed IP Rules'!EC345</f>
        <v/>
      </c>
      <c r="H376" s="27" t="str">
        <f>'Processed IP Rules'!EE345</f>
        <v/>
      </c>
      <c r="I376" s="77" t="str">
        <f>'Processed IP Rules'!EI345</f>
        <v/>
      </c>
      <c r="J376" s="27" t="str">
        <f>'Processed IP Rules'!EK345</f>
        <v/>
      </c>
      <c r="K376" s="96" t="str">
        <f>'Processed IP Rules'!EM345</f>
        <v/>
      </c>
      <c r="L376" s="78" t="str">
        <f>'Processed IP Rules'!EU345</f>
        <v/>
      </c>
      <c r="M376" s="89">
        <f t="shared" si="62"/>
        <v>0</v>
      </c>
      <c r="N376" s="10">
        <f t="shared" si="63"/>
        <v>0</v>
      </c>
      <c r="O376" s="10">
        <f t="shared" si="64"/>
        <v>0</v>
      </c>
      <c r="P376" s="10">
        <f t="shared" si="65"/>
        <v>0</v>
      </c>
      <c r="Q376" s="10">
        <f t="shared" si="66"/>
        <v>0</v>
      </c>
      <c r="R376" s="10">
        <f t="shared" si="67"/>
        <v>0</v>
      </c>
      <c r="S376" s="10">
        <f t="shared" si="68"/>
        <v>0</v>
      </c>
      <c r="T376" s="10">
        <f t="shared" si="69"/>
        <v>0</v>
      </c>
      <c r="U376" s="10">
        <f t="shared" si="70"/>
        <v>0</v>
      </c>
      <c r="V376" s="10">
        <f t="shared" si="71"/>
        <v>0</v>
      </c>
      <c r="W376" s="10">
        <f t="shared" si="72"/>
        <v>0</v>
      </c>
      <c r="X376" s="66">
        <f t="shared" si="73"/>
        <v>0</v>
      </c>
      <c r="Y376" s="100" t="str">
        <f>IF(AND(D376="All_IPs",OR(N376=0,O376=0,R376+S376+T376=0,U376=0,V376=0,X376=0)),"Halt",IF(AND(D376="GRP_ALL_CNSP_SUBNETS",OR(N376=0,O376=0,R376+S376+T376=0,U376=0,V376=0,X376=0)),"Halt",IF(SUM(M376:X376)=0,"-",IF(AND(D376&lt;&gt;"All_IPs",D376&lt;&gt;"GRP_ALL_CNSP_SUBNETS",OR(N376=0,O376=0,P376=0,Q376=0,R376+S376+T376=0,U376=0,V376=0,X376=0,'Processed IP Rules'!ET345="BAD")),"Halt","Proceed"))))</f>
        <v>-</v>
      </c>
      <c r="Z376" s="145"/>
    </row>
    <row r="377" spans="1:26">
      <c r="A377" s="138">
        <v>336</v>
      </c>
      <c r="B377" s="70" t="str">
        <f>IF('IP Rules'!D346="","",'IP Rules'!D346)</f>
        <v/>
      </c>
      <c r="C377" s="73" t="str">
        <f>IF('IP Rules'!F346="","",'IP Rules'!F346)</f>
        <v/>
      </c>
      <c r="D377" s="77" t="str">
        <f>'Processed IP Rules'!AO346</f>
        <v/>
      </c>
      <c r="E377" s="78" t="str">
        <f>'Processed IP Rules'!AQ346</f>
        <v/>
      </c>
      <c r="F377" s="77" t="str">
        <f>'Processed IP Rules'!EA346</f>
        <v/>
      </c>
      <c r="G377" s="78" t="str">
        <f>'Processed IP Rules'!EC346</f>
        <v/>
      </c>
      <c r="H377" s="27" t="str">
        <f>'Processed IP Rules'!EE346</f>
        <v/>
      </c>
      <c r="I377" s="77" t="str">
        <f>'Processed IP Rules'!EI346</f>
        <v/>
      </c>
      <c r="J377" s="27" t="str">
        <f>'Processed IP Rules'!EK346</f>
        <v/>
      </c>
      <c r="K377" s="96" t="str">
        <f>'Processed IP Rules'!EM346</f>
        <v/>
      </c>
      <c r="L377" s="78" t="str">
        <f>'Processed IP Rules'!EU346</f>
        <v/>
      </c>
      <c r="M377" s="89">
        <f t="shared" si="62"/>
        <v>0</v>
      </c>
      <c r="N377" s="10">
        <f t="shared" si="63"/>
        <v>0</v>
      </c>
      <c r="O377" s="10">
        <f t="shared" si="64"/>
        <v>0</v>
      </c>
      <c r="P377" s="10">
        <f t="shared" si="65"/>
        <v>0</v>
      </c>
      <c r="Q377" s="10">
        <f t="shared" si="66"/>
        <v>0</v>
      </c>
      <c r="R377" s="10">
        <f t="shared" si="67"/>
        <v>0</v>
      </c>
      <c r="S377" s="10">
        <f t="shared" si="68"/>
        <v>0</v>
      </c>
      <c r="T377" s="10">
        <f t="shared" si="69"/>
        <v>0</v>
      </c>
      <c r="U377" s="10">
        <f t="shared" si="70"/>
        <v>0</v>
      </c>
      <c r="V377" s="10">
        <f t="shared" si="71"/>
        <v>0</v>
      </c>
      <c r="W377" s="10">
        <f t="shared" si="72"/>
        <v>0</v>
      </c>
      <c r="X377" s="66">
        <f t="shared" si="73"/>
        <v>0</v>
      </c>
      <c r="Y377" s="100" t="str">
        <f>IF(AND(D377="All_IPs",OR(N377=0,O377=0,R377+S377+T377=0,U377=0,V377=0,X377=0)),"Halt",IF(AND(D377="GRP_ALL_CNSP_SUBNETS",OR(N377=0,O377=0,R377+S377+T377=0,U377=0,V377=0,X377=0)),"Halt",IF(SUM(M377:X377)=0,"-",IF(AND(D377&lt;&gt;"All_IPs",D377&lt;&gt;"GRP_ALL_CNSP_SUBNETS",OR(N377=0,O377=0,P377=0,Q377=0,R377+S377+T377=0,U377=0,V377=0,X377=0,'Processed IP Rules'!ET346="BAD")),"Halt","Proceed"))))</f>
        <v>-</v>
      </c>
      <c r="Z377" s="145"/>
    </row>
    <row r="378" spans="1:26">
      <c r="A378" s="138">
        <v>337</v>
      </c>
      <c r="B378" s="70" t="str">
        <f>IF('IP Rules'!D347="","",'IP Rules'!D347)</f>
        <v/>
      </c>
      <c r="C378" s="73" t="str">
        <f>IF('IP Rules'!F347="","",'IP Rules'!F347)</f>
        <v/>
      </c>
      <c r="D378" s="77" t="str">
        <f>'Processed IP Rules'!AO347</f>
        <v/>
      </c>
      <c r="E378" s="78" t="str">
        <f>'Processed IP Rules'!AQ347</f>
        <v/>
      </c>
      <c r="F378" s="77" t="str">
        <f>'Processed IP Rules'!EA347</f>
        <v/>
      </c>
      <c r="G378" s="78" t="str">
        <f>'Processed IP Rules'!EC347</f>
        <v/>
      </c>
      <c r="H378" s="27" t="str">
        <f>'Processed IP Rules'!EE347</f>
        <v/>
      </c>
      <c r="I378" s="77" t="str">
        <f>'Processed IP Rules'!EI347</f>
        <v/>
      </c>
      <c r="J378" s="27" t="str">
        <f>'Processed IP Rules'!EK347</f>
        <v/>
      </c>
      <c r="K378" s="96" t="str">
        <f>'Processed IP Rules'!EM347</f>
        <v/>
      </c>
      <c r="L378" s="78" t="str">
        <f>'Processed IP Rules'!EU347</f>
        <v/>
      </c>
      <c r="M378" s="89">
        <f t="shared" si="62"/>
        <v>0</v>
      </c>
      <c r="N378" s="10">
        <f t="shared" si="63"/>
        <v>0</v>
      </c>
      <c r="O378" s="10">
        <f t="shared" si="64"/>
        <v>0</v>
      </c>
      <c r="P378" s="10">
        <f t="shared" si="65"/>
        <v>0</v>
      </c>
      <c r="Q378" s="10">
        <f t="shared" si="66"/>
        <v>0</v>
      </c>
      <c r="R378" s="10">
        <f t="shared" si="67"/>
        <v>0</v>
      </c>
      <c r="S378" s="10">
        <f t="shared" si="68"/>
        <v>0</v>
      </c>
      <c r="T378" s="10">
        <f t="shared" si="69"/>
        <v>0</v>
      </c>
      <c r="U378" s="10">
        <f t="shared" si="70"/>
        <v>0</v>
      </c>
      <c r="V378" s="10">
        <f t="shared" si="71"/>
        <v>0</v>
      </c>
      <c r="W378" s="10">
        <f t="shared" si="72"/>
        <v>0</v>
      </c>
      <c r="X378" s="66">
        <f t="shared" si="73"/>
        <v>0</v>
      </c>
      <c r="Y378" s="100" t="str">
        <f>IF(AND(D378="All_IPs",OR(N378=0,O378=0,R378+S378+T378=0,U378=0,V378=0,X378=0)),"Halt",IF(AND(D378="GRP_ALL_CNSP_SUBNETS",OR(N378=0,O378=0,R378+S378+T378=0,U378=0,V378=0,X378=0)),"Halt",IF(SUM(M378:X378)=0,"-",IF(AND(D378&lt;&gt;"All_IPs",D378&lt;&gt;"GRP_ALL_CNSP_SUBNETS",OR(N378=0,O378=0,P378=0,Q378=0,R378+S378+T378=0,U378=0,V378=0,X378=0,'Processed IP Rules'!ET347="BAD")),"Halt","Proceed"))))</f>
        <v>-</v>
      </c>
      <c r="Z378" s="145"/>
    </row>
    <row r="379" spans="1:26">
      <c r="A379" s="138">
        <v>338</v>
      </c>
      <c r="B379" s="70" t="str">
        <f>IF('IP Rules'!D348="","",'IP Rules'!D348)</f>
        <v/>
      </c>
      <c r="C379" s="73" t="str">
        <f>IF('IP Rules'!F348="","",'IP Rules'!F348)</f>
        <v/>
      </c>
      <c r="D379" s="77" t="str">
        <f>'Processed IP Rules'!AO348</f>
        <v/>
      </c>
      <c r="E379" s="78" t="str">
        <f>'Processed IP Rules'!AQ348</f>
        <v/>
      </c>
      <c r="F379" s="77" t="str">
        <f>'Processed IP Rules'!EA348</f>
        <v/>
      </c>
      <c r="G379" s="78" t="str">
        <f>'Processed IP Rules'!EC348</f>
        <v/>
      </c>
      <c r="H379" s="27" t="str">
        <f>'Processed IP Rules'!EE348</f>
        <v/>
      </c>
      <c r="I379" s="77" t="str">
        <f>'Processed IP Rules'!EI348</f>
        <v/>
      </c>
      <c r="J379" s="27" t="str">
        <f>'Processed IP Rules'!EK348</f>
        <v/>
      </c>
      <c r="K379" s="96" t="str">
        <f>'Processed IP Rules'!EM348</f>
        <v/>
      </c>
      <c r="L379" s="78" t="str">
        <f>'Processed IP Rules'!EU348</f>
        <v/>
      </c>
      <c r="M379" s="89">
        <f t="shared" si="62"/>
        <v>0</v>
      </c>
      <c r="N379" s="10">
        <f t="shared" si="63"/>
        <v>0</v>
      </c>
      <c r="O379" s="10">
        <f t="shared" si="64"/>
        <v>0</v>
      </c>
      <c r="P379" s="10">
        <f t="shared" si="65"/>
        <v>0</v>
      </c>
      <c r="Q379" s="10">
        <f t="shared" si="66"/>
        <v>0</v>
      </c>
      <c r="R379" s="10">
        <f t="shared" si="67"/>
        <v>0</v>
      </c>
      <c r="S379" s="10">
        <f t="shared" si="68"/>
        <v>0</v>
      </c>
      <c r="T379" s="10">
        <f t="shared" si="69"/>
        <v>0</v>
      </c>
      <c r="U379" s="10">
        <f t="shared" si="70"/>
        <v>0</v>
      </c>
      <c r="V379" s="10">
        <f t="shared" si="71"/>
        <v>0</v>
      </c>
      <c r="W379" s="10">
        <f t="shared" si="72"/>
        <v>0</v>
      </c>
      <c r="X379" s="66">
        <f t="shared" si="73"/>
        <v>0</v>
      </c>
      <c r="Y379" s="100" t="str">
        <f>IF(AND(D379="All_IPs",OR(N379=0,O379=0,R379+S379+T379=0,U379=0,V379=0,X379=0)),"Halt",IF(AND(D379="GRP_ALL_CNSP_SUBNETS",OR(N379=0,O379=0,R379+S379+T379=0,U379=0,V379=0,X379=0)),"Halt",IF(SUM(M379:X379)=0,"-",IF(AND(D379&lt;&gt;"All_IPs",D379&lt;&gt;"GRP_ALL_CNSP_SUBNETS",OR(N379=0,O379=0,P379=0,Q379=0,R379+S379+T379=0,U379=0,V379=0,X379=0,'Processed IP Rules'!ET348="BAD")),"Halt","Proceed"))))</f>
        <v>-</v>
      </c>
      <c r="Z379" s="145"/>
    </row>
    <row r="380" spans="1:26">
      <c r="A380" s="138">
        <v>339</v>
      </c>
      <c r="B380" s="70" t="str">
        <f>IF('IP Rules'!D349="","",'IP Rules'!D349)</f>
        <v/>
      </c>
      <c r="C380" s="73" t="str">
        <f>IF('IP Rules'!F349="","",'IP Rules'!F349)</f>
        <v/>
      </c>
      <c r="D380" s="77" t="str">
        <f>'Processed IP Rules'!AO349</f>
        <v/>
      </c>
      <c r="E380" s="78" t="str">
        <f>'Processed IP Rules'!AQ349</f>
        <v/>
      </c>
      <c r="F380" s="77" t="str">
        <f>'Processed IP Rules'!EA349</f>
        <v/>
      </c>
      <c r="G380" s="78" t="str">
        <f>'Processed IP Rules'!EC349</f>
        <v/>
      </c>
      <c r="H380" s="27" t="str">
        <f>'Processed IP Rules'!EE349</f>
        <v/>
      </c>
      <c r="I380" s="77" t="str">
        <f>'Processed IP Rules'!EI349</f>
        <v/>
      </c>
      <c r="J380" s="27" t="str">
        <f>'Processed IP Rules'!EK349</f>
        <v/>
      </c>
      <c r="K380" s="96" t="str">
        <f>'Processed IP Rules'!EM349</f>
        <v/>
      </c>
      <c r="L380" s="78" t="str">
        <f>'Processed IP Rules'!EU349</f>
        <v/>
      </c>
      <c r="M380" s="89">
        <f t="shared" si="62"/>
        <v>0</v>
      </c>
      <c r="N380" s="10">
        <f t="shared" si="63"/>
        <v>0</v>
      </c>
      <c r="O380" s="10">
        <f t="shared" si="64"/>
        <v>0</v>
      </c>
      <c r="P380" s="10">
        <f t="shared" si="65"/>
        <v>0</v>
      </c>
      <c r="Q380" s="10">
        <f t="shared" si="66"/>
        <v>0</v>
      </c>
      <c r="R380" s="10">
        <f t="shared" si="67"/>
        <v>0</v>
      </c>
      <c r="S380" s="10">
        <f t="shared" si="68"/>
        <v>0</v>
      </c>
      <c r="T380" s="10">
        <f t="shared" si="69"/>
        <v>0</v>
      </c>
      <c r="U380" s="10">
        <f t="shared" si="70"/>
        <v>0</v>
      </c>
      <c r="V380" s="10">
        <f t="shared" si="71"/>
        <v>0</v>
      </c>
      <c r="W380" s="10">
        <f t="shared" si="72"/>
        <v>0</v>
      </c>
      <c r="X380" s="66">
        <f t="shared" si="73"/>
        <v>0</v>
      </c>
      <c r="Y380" s="100" t="str">
        <f>IF(AND(D380="All_IPs",OR(N380=0,O380=0,R380+S380+T380=0,U380=0,V380=0,X380=0)),"Halt",IF(AND(D380="GRP_ALL_CNSP_SUBNETS",OR(N380=0,O380=0,R380+S380+T380=0,U380=0,V380=0,X380=0)),"Halt",IF(SUM(M380:X380)=0,"-",IF(AND(D380&lt;&gt;"All_IPs",D380&lt;&gt;"GRP_ALL_CNSP_SUBNETS",OR(N380=0,O380=0,P380=0,Q380=0,R380+S380+T380=0,U380=0,V380=0,X380=0,'Processed IP Rules'!ET349="BAD")),"Halt","Proceed"))))</f>
        <v>-</v>
      </c>
      <c r="Z380" s="145"/>
    </row>
    <row r="381" spans="1:26">
      <c r="A381" s="138">
        <v>340</v>
      </c>
      <c r="B381" s="70" t="str">
        <f>IF('IP Rules'!D350="","",'IP Rules'!D350)</f>
        <v/>
      </c>
      <c r="C381" s="73" t="str">
        <f>IF('IP Rules'!F350="","",'IP Rules'!F350)</f>
        <v/>
      </c>
      <c r="D381" s="77" t="str">
        <f>'Processed IP Rules'!AO350</f>
        <v/>
      </c>
      <c r="E381" s="78" t="str">
        <f>'Processed IP Rules'!AQ350</f>
        <v/>
      </c>
      <c r="F381" s="77" t="str">
        <f>'Processed IP Rules'!EA350</f>
        <v/>
      </c>
      <c r="G381" s="78" t="str">
        <f>'Processed IP Rules'!EC350</f>
        <v/>
      </c>
      <c r="H381" s="27" t="str">
        <f>'Processed IP Rules'!EE350</f>
        <v/>
      </c>
      <c r="I381" s="77" t="str">
        <f>'Processed IP Rules'!EI350</f>
        <v/>
      </c>
      <c r="J381" s="27" t="str">
        <f>'Processed IP Rules'!EK350</f>
        <v/>
      </c>
      <c r="K381" s="96" t="str">
        <f>'Processed IP Rules'!EM350</f>
        <v/>
      </c>
      <c r="L381" s="78" t="str">
        <f>'Processed IP Rules'!EU350</f>
        <v/>
      </c>
      <c r="M381" s="89">
        <f t="shared" si="62"/>
        <v>0</v>
      </c>
      <c r="N381" s="10">
        <f t="shared" si="63"/>
        <v>0</v>
      </c>
      <c r="O381" s="10">
        <f t="shared" si="64"/>
        <v>0</v>
      </c>
      <c r="P381" s="10">
        <f t="shared" si="65"/>
        <v>0</v>
      </c>
      <c r="Q381" s="10">
        <f t="shared" si="66"/>
        <v>0</v>
      </c>
      <c r="R381" s="10">
        <f t="shared" si="67"/>
        <v>0</v>
      </c>
      <c r="S381" s="10">
        <f t="shared" si="68"/>
        <v>0</v>
      </c>
      <c r="T381" s="10">
        <f t="shared" si="69"/>
        <v>0</v>
      </c>
      <c r="U381" s="10">
        <f t="shared" si="70"/>
        <v>0</v>
      </c>
      <c r="V381" s="10">
        <f t="shared" si="71"/>
        <v>0</v>
      </c>
      <c r="W381" s="10">
        <f t="shared" si="72"/>
        <v>0</v>
      </c>
      <c r="X381" s="66">
        <f t="shared" si="73"/>
        <v>0</v>
      </c>
      <c r="Y381" s="100" t="str">
        <f>IF(AND(D381="All_IPs",OR(N381=0,O381=0,R381+S381+T381=0,U381=0,V381=0,X381=0)),"Halt",IF(AND(D381="GRP_ALL_CNSP_SUBNETS",OR(N381=0,O381=0,R381+S381+T381=0,U381=0,V381=0,X381=0)),"Halt",IF(SUM(M381:X381)=0,"-",IF(AND(D381&lt;&gt;"All_IPs",D381&lt;&gt;"GRP_ALL_CNSP_SUBNETS",OR(N381=0,O381=0,P381=0,Q381=0,R381+S381+T381=0,U381=0,V381=0,X381=0,'Processed IP Rules'!ET350="BAD")),"Halt","Proceed"))))</f>
        <v>-</v>
      </c>
      <c r="Z381" s="145"/>
    </row>
    <row r="382" spans="1:26">
      <c r="A382" s="138">
        <v>341</v>
      </c>
      <c r="B382" s="70" t="str">
        <f>IF('IP Rules'!D351="","",'IP Rules'!D351)</f>
        <v/>
      </c>
      <c r="C382" s="73" t="str">
        <f>IF('IP Rules'!F351="","",'IP Rules'!F351)</f>
        <v/>
      </c>
      <c r="D382" s="77" t="str">
        <f>'Processed IP Rules'!AO351</f>
        <v/>
      </c>
      <c r="E382" s="78" t="str">
        <f>'Processed IP Rules'!AQ351</f>
        <v/>
      </c>
      <c r="F382" s="77" t="str">
        <f>'Processed IP Rules'!EA351</f>
        <v/>
      </c>
      <c r="G382" s="78" t="str">
        <f>'Processed IP Rules'!EC351</f>
        <v/>
      </c>
      <c r="H382" s="27" t="str">
        <f>'Processed IP Rules'!EE351</f>
        <v/>
      </c>
      <c r="I382" s="77" t="str">
        <f>'Processed IP Rules'!EI351</f>
        <v/>
      </c>
      <c r="J382" s="27" t="str">
        <f>'Processed IP Rules'!EK351</f>
        <v/>
      </c>
      <c r="K382" s="96" t="str">
        <f>'Processed IP Rules'!EM351</f>
        <v/>
      </c>
      <c r="L382" s="78" t="str">
        <f>'Processed IP Rules'!EU351</f>
        <v/>
      </c>
      <c r="M382" s="89">
        <f t="shared" si="62"/>
        <v>0</v>
      </c>
      <c r="N382" s="10">
        <f t="shared" si="63"/>
        <v>0</v>
      </c>
      <c r="O382" s="10">
        <f t="shared" si="64"/>
        <v>0</v>
      </c>
      <c r="P382" s="10">
        <f t="shared" si="65"/>
        <v>0</v>
      </c>
      <c r="Q382" s="10">
        <f t="shared" si="66"/>
        <v>0</v>
      </c>
      <c r="R382" s="10">
        <f t="shared" si="67"/>
        <v>0</v>
      </c>
      <c r="S382" s="10">
        <f t="shared" si="68"/>
        <v>0</v>
      </c>
      <c r="T382" s="10">
        <f t="shared" si="69"/>
        <v>0</v>
      </c>
      <c r="U382" s="10">
        <f t="shared" si="70"/>
        <v>0</v>
      </c>
      <c r="V382" s="10">
        <f t="shared" si="71"/>
        <v>0</v>
      </c>
      <c r="W382" s="10">
        <f t="shared" si="72"/>
        <v>0</v>
      </c>
      <c r="X382" s="66">
        <f t="shared" si="73"/>
        <v>0</v>
      </c>
      <c r="Y382" s="100" t="str">
        <f>IF(AND(D382="All_IPs",OR(N382=0,O382=0,R382+S382+T382=0,U382=0,V382=0,X382=0)),"Halt",IF(AND(D382="GRP_ALL_CNSP_SUBNETS",OR(N382=0,O382=0,R382+S382+T382=0,U382=0,V382=0,X382=0)),"Halt",IF(SUM(M382:X382)=0,"-",IF(AND(D382&lt;&gt;"All_IPs",D382&lt;&gt;"GRP_ALL_CNSP_SUBNETS",OR(N382=0,O382=0,P382=0,Q382=0,R382+S382+T382=0,U382=0,V382=0,X382=0,'Processed IP Rules'!ET351="BAD")),"Halt","Proceed"))))</f>
        <v>-</v>
      </c>
      <c r="Z382" s="145"/>
    </row>
    <row r="383" spans="1:26">
      <c r="A383" s="138">
        <v>342</v>
      </c>
      <c r="B383" s="70" t="str">
        <f>IF('IP Rules'!D352="","",'IP Rules'!D352)</f>
        <v/>
      </c>
      <c r="C383" s="73" t="str">
        <f>IF('IP Rules'!F352="","",'IP Rules'!F352)</f>
        <v/>
      </c>
      <c r="D383" s="77" t="str">
        <f>'Processed IP Rules'!AO352</f>
        <v/>
      </c>
      <c r="E383" s="78" t="str">
        <f>'Processed IP Rules'!AQ352</f>
        <v/>
      </c>
      <c r="F383" s="77" t="str">
        <f>'Processed IP Rules'!EA352</f>
        <v/>
      </c>
      <c r="G383" s="78" t="str">
        <f>'Processed IP Rules'!EC352</f>
        <v/>
      </c>
      <c r="H383" s="27" t="str">
        <f>'Processed IP Rules'!EE352</f>
        <v/>
      </c>
      <c r="I383" s="77" t="str">
        <f>'Processed IP Rules'!EI352</f>
        <v/>
      </c>
      <c r="J383" s="27" t="str">
        <f>'Processed IP Rules'!EK352</f>
        <v/>
      </c>
      <c r="K383" s="96" t="str">
        <f>'Processed IP Rules'!EM352</f>
        <v/>
      </c>
      <c r="L383" s="78" t="str">
        <f>'Processed IP Rules'!EU352</f>
        <v/>
      </c>
      <c r="M383" s="89">
        <f t="shared" si="62"/>
        <v>0</v>
      </c>
      <c r="N383" s="10">
        <f t="shared" si="63"/>
        <v>0</v>
      </c>
      <c r="O383" s="10">
        <f t="shared" si="64"/>
        <v>0</v>
      </c>
      <c r="P383" s="10">
        <f t="shared" si="65"/>
        <v>0</v>
      </c>
      <c r="Q383" s="10">
        <f t="shared" si="66"/>
        <v>0</v>
      </c>
      <c r="R383" s="10">
        <f t="shared" si="67"/>
        <v>0</v>
      </c>
      <c r="S383" s="10">
        <f t="shared" si="68"/>
        <v>0</v>
      </c>
      <c r="T383" s="10">
        <f t="shared" si="69"/>
        <v>0</v>
      </c>
      <c r="U383" s="10">
        <f t="shared" si="70"/>
        <v>0</v>
      </c>
      <c r="V383" s="10">
        <f t="shared" si="71"/>
        <v>0</v>
      </c>
      <c r="W383" s="10">
        <f t="shared" si="72"/>
        <v>0</v>
      </c>
      <c r="X383" s="66">
        <f t="shared" si="73"/>
        <v>0</v>
      </c>
      <c r="Y383" s="100" t="str">
        <f>IF(AND(D383="All_IPs",OR(N383=0,O383=0,R383+S383+T383=0,U383=0,V383=0,X383=0)),"Halt",IF(AND(D383="GRP_ALL_CNSP_SUBNETS",OR(N383=0,O383=0,R383+S383+T383=0,U383=0,V383=0,X383=0)),"Halt",IF(SUM(M383:X383)=0,"-",IF(AND(D383&lt;&gt;"All_IPs",D383&lt;&gt;"GRP_ALL_CNSP_SUBNETS",OR(N383=0,O383=0,P383=0,Q383=0,R383+S383+T383=0,U383=0,V383=0,X383=0,'Processed IP Rules'!ET352="BAD")),"Halt","Proceed"))))</f>
        <v>-</v>
      </c>
      <c r="Z383" s="145"/>
    </row>
    <row r="384" spans="1:26">
      <c r="A384" s="138">
        <v>343</v>
      </c>
      <c r="B384" s="70" t="str">
        <f>IF('IP Rules'!D353="","",'IP Rules'!D353)</f>
        <v/>
      </c>
      <c r="C384" s="73" t="str">
        <f>IF('IP Rules'!F353="","",'IP Rules'!F353)</f>
        <v/>
      </c>
      <c r="D384" s="77" t="str">
        <f>'Processed IP Rules'!AO353</f>
        <v/>
      </c>
      <c r="E384" s="78" t="str">
        <f>'Processed IP Rules'!AQ353</f>
        <v/>
      </c>
      <c r="F384" s="77" t="str">
        <f>'Processed IP Rules'!EA353</f>
        <v/>
      </c>
      <c r="G384" s="78" t="str">
        <f>'Processed IP Rules'!EC353</f>
        <v/>
      </c>
      <c r="H384" s="27" t="str">
        <f>'Processed IP Rules'!EE353</f>
        <v/>
      </c>
      <c r="I384" s="77" t="str">
        <f>'Processed IP Rules'!EI353</f>
        <v/>
      </c>
      <c r="J384" s="27" t="str">
        <f>'Processed IP Rules'!EK353</f>
        <v/>
      </c>
      <c r="K384" s="96" t="str">
        <f>'Processed IP Rules'!EM353</f>
        <v/>
      </c>
      <c r="L384" s="78" t="str">
        <f>'Processed IP Rules'!EU353</f>
        <v/>
      </c>
      <c r="M384" s="89">
        <f t="shared" si="62"/>
        <v>0</v>
      </c>
      <c r="N384" s="10">
        <f t="shared" si="63"/>
        <v>0</v>
      </c>
      <c r="O384" s="10">
        <f t="shared" si="64"/>
        <v>0</v>
      </c>
      <c r="P384" s="10">
        <f t="shared" si="65"/>
        <v>0</v>
      </c>
      <c r="Q384" s="10">
        <f t="shared" si="66"/>
        <v>0</v>
      </c>
      <c r="R384" s="10">
        <f t="shared" si="67"/>
        <v>0</v>
      </c>
      <c r="S384" s="10">
        <f t="shared" si="68"/>
        <v>0</v>
      </c>
      <c r="T384" s="10">
        <f t="shared" si="69"/>
        <v>0</v>
      </c>
      <c r="U384" s="10">
        <f t="shared" si="70"/>
        <v>0</v>
      </c>
      <c r="V384" s="10">
        <f t="shared" si="71"/>
        <v>0</v>
      </c>
      <c r="W384" s="10">
        <f t="shared" si="72"/>
        <v>0</v>
      </c>
      <c r="X384" s="66">
        <f t="shared" si="73"/>
        <v>0</v>
      </c>
      <c r="Y384" s="100" t="str">
        <f>IF(AND(D384="All_IPs",OR(N384=0,O384=0,R384+S384+T384=0,U384=0,V384=0,X384=0)),"Halt",IF(AND(D384="GRP_ALL_CNSP_SUBNETS",OR(N384=0,O384=0,R384+S384+T384=0,U384=0,V384=0,X384=0)),"Halt",IF(SUM(M384:X384)=0,"-",IF(AND(D384&lt;&gt;"All_IPs",D384&lt;&gt;"GRP_ALL_CNSP_SUBNETS",OR(N384=0,O384=0,P384=0,Q384=0,R384+S384+T384=0,U384=0,V384=0,X384=0,'Processed IP Rules'!ET353="BAD")),"Halt","Proceed"))))</f>
        <v>-</v>
      </c>
      <c r="Z384" s="145"/>
    </row>
    <row r="385" spans="1:26">
      <c r="A385" s="138">
        <v>344</v>
      </c>
      <c r="B385" s="70" t="str">
        <f>IF('IP Rules'!D354="","",'IP Rules'!D354)</f>
        <v/>
      </c>
      <c r="C385" s="73" t="str">
        <f>IF('IP Rules'!F354="","",'IP Rules'!F354)</f>
        <v/>
      </c>
      <c r="D385" s="77" t="str">
        <f>'Processed IP Rules'!AO354</f>
        <v/>
      </c>
      <c r="E385" s="78" t="str">
        <f>'Processed IP Rules'!AQ354</f>
        <v/>
      </c>
      <c r="F385" s="77" t="str">
        <f>'Processed IP Rules'!EA354</f>
        <v/>
      </c>
      <c r="G385" s="78" t="str">
        <f>'Processed IP Rules'!EC354</f>
        <v/>
      </c>
      <c r="H385" s="27" t="str">
        <f>'Processed IP Rules'!EE354</f>
        <v/>
      </c>
      <c r="I385" s="77" t="str">
        <f>'Processed IP Rules'!EI354</f>
        <v/>
      </c>
      <c r="J385" s="27" t="str">
        <f>'Processed IP Rules'!EK354</f>
        <v/>
      </c>
      <c r="K385" s="96" t="str">
        <f>'Processed IP Rules'!EM354</f>
        <v/>
      </c>
      <c r="L385" s="78" t="str">
        <f>'Processed IP Rules'!EU354</f>
        <v/>
      </c>
      <c r="M385" s="89">
        <f t="shared" si="62"/>
        <v>0</v>
      </c>
      <c r="N385" s="10">
        <f t="shared" si="63"/>
        <v>0</v>
      </c>
      <c r="O385" s="10">
        <f t="shared" si="64"/>
        <v>0</v>
      </c>
      <c r="P385" s="10">
        <f t="shared" si="65"/>
        <v>0</v>
      </c>
      <c r="Q385" s="10">
        <f t="shared" si="66"/>
        <v>0</v>
      </c>
      <c r="R385" s="10">
        <f t="shared" si="67"/>
        <v>0</v>
      </c>
      <c r="S385" s="10">
        <f t="shared" si="68"/>
        <v>0</v>
      </c>
      <c r="T385" s="10">
        <f t="shared" si="69"/>
        <v>0</v>
      </c>
      <c r="U385" s="10">
        <f t="shared" si="70"/>
        <v>0</v>
      </c>
      <c r="V385" s="10">
        <f t="shared" si="71"/>
        <v>0</v>
      </c>
      <c r="W385" s="10">
        <f t="shared" si="72"/>
        <v>0</v>
      </c>
      <c r="X385" s="66">
        <f t="shared" si="73"/>
        <v>0</v>
      </c>
      <c r="Y385" s="100" t="str">
        <f>IF(AND(D385="All_IPs",OR(N385=0,O385=0,R385+S385+T385=0,U385=0,V385=0,X385=0)),"Halt",IF(AND(D385="GRP_ALL_CNSP_SUBNETS",OR(N385=0,O385=0,R385+S385+T385=0,U385=0,V385=0,X385=0)),"Halt",IF(SUM(M385:X385)=0,"-",IF(AND(D385&lt;&gt;"All_IPs",D385&lt;&gt;"GRP_ALL_CNSP_SUBNETS",OR(N385=0,O385=0,P385=0,Q385=0,R385+S385+T385=0,U385=0,V385=0,X385=0,'Processed IP Rules'!ET354="BAD")),"Halt","Proceed"))))</f>
        <v>-</v>
      </c>
      <c r="Z385" s="145"/>
    </row>
    <row r="386" spans="1:26">
      <c r="A386" s="138">
        <v>345</v>
      </c>
      <c r="B386" s="70" t="str">
        <f>IF('IP Rules'!D355="","",'IP Rules'!D355)</f>
        <v/>
      </c>
      <c r="C386" s="73" t="str">
        <f>IF('IP Rules'!F355="","",'IP Rules'!F355)</f>
        <v/>
      </c>
      <c r="D386" s="77" t="str">
        <f>'Processed IP Rules'!AO355</f>
        <v/>
      </c>
      <c r="E386" s="78" t="str">
        <f>'Processed IP Rules'!AQ355</f>
        <v/>
      </c>
      <c r="F386" s="77" t="str">
        <f>'Processed IP Rules'!EA355</f>
        <v/>
      </c>
      <c r="G386" s="78" t="str">
        <f>'Processed IP Rules'!EC355</f>
        <v/>
      </c>
      <c r="H386" s="27" t="str">
        <f>'Processed IP Rules'!EE355</f>
        <v/>
      </c>
      <c r="I386" s="77" t="str">
        <f>'Processed IP Rules'!EI355</f>
        <v/>
      </c>
      <c r="J386" s="27" t="str">
        <f>'Processed IP Rules'!EK355</f>
        <v/>
      </c>
      <c r="K386" s="96" t="str">
        <f>'Processed IP Rules'!EM355</f>
        <v/>
      </c>
      <c r="L386" s="78" t="str">
        <f>'Processed IP Rules'!EU355</f>
        <v/>
      </c>
      <c r="M386" s="89">
        <f t="shared" si="62"/>
        <v>0</v>
      </c>
      <c r="N386" s="10">
        <f t="shared" si="63"/>
        <v>0</v>
      </c>
      <c r="O386" s="10">
        <f t="shared" si="64"/>
        <v>0</v>
      </c>
      <c r="P386" s="10">
        <f t="shared" si="65"/>
        <v>0</v>
      </c>
      <c r="Q386" s="10">
        <f t="shared" si="66"/>
        <v>0</v>
      </c>
      <c r="R386" s="10">
        <f t="shared" si="67"/>
        <v>0</v>
      </c>
      <c r="S386" s="10">
        <f t="shared" si="68"/>
        <v>0</v>
      </c>
      <c r="T386" s="10">
        <f t="shared" si="69"/>
        <v>0</v>
      </c>
      <c r="U386" s="10">
        <f t="shared" si="70"/>
        <v>0</v>
      </c>
      <c r="V386" s="10">
        <f t="shared" si="71"/>
        <v>0</v>
      </c>
      <c r="W386" s="10">
        <f t="shared" si="72"/>
        <v>0</v>
      </c>
      <c r="X386" s="66">
        <f t="shared" si="73"/>
        <v>0</v>
      </c>
      <c r="Y386" s="100" t="str">
        <f>IF(AND(D386="All_IPs",OR(N386=0,O386=0,R386+S386+T386=0,U386=0,V386=0,X386=0)),"Halt",IF(AND(D386="GRP_ALL_CNSP_SUBNETS",OR(N386=0,O386=0,R386+S386+T386=0,U386=0,V386=0,X386=0)),"Halt",IF(SUM(M386:X386)=0,"-",IF(AND(D386&lt;&gt;"All_IPs",D386&lt;&gt;"GRP_ALL_CNSP_SUBNETS",OR(N386=0,O386=0,P386=0,Q386=0,R386+S386+T386=0,U386=0,V386=0,X386=0,'Processed IP Rules'!ET355="BAD")),"Halt","Proceed"))))</f>
        <v>-</v>
      </c>
      <c r="Z386" s="145"/>
    </row>
    <row r="387" spans="1:26">
      <c r="A387" s="138">
        <v>346</v>
      </c>
      <c r="B387" s="70" t="str">
        <f>IF('IP Rules'!D356="","",'IP Rules'!D356)</f>
        <v/>
      </c>
      <c r="C387" s="73" t="str">
        <f>IF('IP Rules'!F356="","",'IP Rules'!F356)</f>
        <v/>
      </c>
      <c r="D387" s="77" t="str">
        <f>'Processed IP Rules'!AO356</f>
        <v/>
      </c>
      <c r="E387" s="78" t="str">
        <f>'Processed IP Rules'!AQ356</f>
        <v/>
      </c>
      <c r="F387" s="77" t="str">
        <f>'Processed IP Rules'!EA356</f>
        <v/>
      </c>
      <c r="G387" s="78" t="str">
        <f>'Processed IP Rules'!EC356</f>
        <v/>
      </c>
      <c r="H387" s="27" t="str">
        <f>'Processed IP Rules'!EE356</f>
        <v/>
      </c>
      <c r="I387" s="77" t="str">
        <f>'Processed IP Rules'!EI356</f>
        <v/>
      </c>
      <c r="J387" s="27" t="str">
        <f>'Processed IP Rules'!EK356</f>
        <v/>
      </c>
      <c r="K387" s="96" t="str">
        <f>'Processed IP Rules'!EM356</f>
        <v/>
      </c>
      <c r="L387" s="78" t="str">
        <f>'Processed IP Rules'!EU356</f>
        <v/>
      </c>
      <c r="M387" s="89">
        <f t="shared" si="62"/>
        <v>0</v>
      </c>
      <c r="N387" s="10">
        <f t="shared" si="63"/>
        <v>0</v>
      </c>
      <c r="O387" s="10">
        <f t="shared" si="64"/>
        <v>0</v>
      </c>
      <c r="P387" s="10">
        <f t="shared" si="65"/>
        <v>0</v>
      </c>
      <c r="Q387" s="10">
        <f t="shared" si="66"/>
        <v>0</v>
      </c>
      <c r="R387" s="10">
        <f t="shared" si="67"/>
        <v>0</v>
      </c>
      <c r="S387" s="10">
        <f t="shared" si="68"/>
        <v>0</v>
      </c>
      <c r="T387" s="10">
        <f t="shared" si="69"/>
        <v>0</v>
      </c>
      <c r="U387" s="10">
        <f t="shared" si="70"/>
        <v>0</v>
      </c>
      <c r="V387" s="10">
        <f t="shared" si="71"/>
        <v>0</v>
      </c>
      <c r="W387" s="10">
        <f t="shared" si="72"/>
        <v>0</v>
      </c>
      <c r="X387" s="66">
        <f t="shared" si="73"/>
        <v>0</v>
      </c>
      <c r="Y387" s="100" t="str">
        <f>IF(AND(D387="All_IPs",OR(N387=0,O387=0,R387+S387+T387=0,U387=0,V387=0,X387=0)),"Halt",IF(AND(D387="GRP_ALL_CNSP_SUBNETS",OR(N387=0,O387=0,R387+S387+T387=0,U387=0,V387=0,X387=0)),"Halt",IF(SUM(M387:X387)=0,"-",IF(AND(D387&lt;&gt;"All_IPs",D387&lt;&gt;"GRP_ALL_CNSP_SUBNETS",OR(N387=0,O387=0,P387=0,Q387=0,R387+S387+T387=0,U387=0,V387=0,X387=0,'Processed IP Rules'!ET356="BAD")),"Halt","Proceed"))))</f>
        <v>-</v>
      </c>
      <c r="Z387" s="145"/>
    </row>
    <row r="388" spans="1:26">
      <c r="A388" s="138">
        <v>347</v>
      </c>
      <c r="B388" s="70" t="str">
        <f>IF('IP Rules'!D357="","",'IP Rules'!D357)</f>
        <v/>
      </c>
      <c r="C388" s="73" t="str">
        <f>IF('IP Rules'!F357="","",'IP Rules'!F357)</f>
        <v/>
      </c>
      <c r="D388" s="77" t="str">
        <f>'Processed IP Rules'!AO357</f>
        <v/>
      </c>
      <c r="E388" s="78" t="str">
        <f>'Processed IP Rules'!AQ357</f>
        <v/>
      </c>
      <c r="F388" s="77" t="str">
        <f>'Processed IP Rules'!EA357</f>
        <v/>
      </c>
      <c r="G388" s="78" t="str">
        <f>'Processed IP Rules'!EC357</f>
        <v/>
      </c>
      <c r="H388" s="27" t="str">
        <f>'Processed IP Rules'!EE357</f>
        <v/>
      </c>
      <c r="I388" s="77" t="str">
        <f>'Processed IP Rules'!EI357</f>
        <v/>
      </c>
      <c r="J388" s="27" t="str">
        <f>'Processed IP Rules'!EK357</f>
        <v/>
      </c>
      <c r="K388" s="96" t="str">
        <f>'Processed IP Rules'!EM357</f>
        <v/>
      </c>
      <c r="L388" s="78" t="str">
        <f>'Processed IP Rules'!EU357</f>
        <v/>
      </c>
      <c r="M388" s="89">
        <f t="shared" si="62"/>
        <v>0</v>
      </c>
      <c r="N388" s="10">
        <f t="shared" si="63"/>
        <v>0</v>
      </c>
      <c r="O388" s="10">
        <f t="shared" si="64"/>
        <v>0</v>
      </c>
      <c r="P388" s="10">
        <f t="shared" si="65"/>
        <v>0</v>
      </c>
      <c r="Q388" s="10">
        <f t="shared" si="66"/>
        <v>0</v>
      </c>
      <c r="R388" s="10">
        <f t="shared" si="67"/>
        <v>0</v>
      </c>
      <c r="S388" s="10">
        <f t="shared" si="68"/>
        <v>0</v>
      </c>
      <c r="T388" s="10">
        <f t="shared" si="69"/>
        <v>0</v>
      </c>
      <c r="U388" s="10">
        <f t="shared" si="70"/>
        <v>0</v>
      </c>
      <c r="V388" s="10">
        <f t="shared" si="71"/>
        <v>0</v>
      </c>
      <c r="W388" s="10">
        <f t="shared" si="72"/>
        <v>0</v>
      </c>
      <c r="X388" s="66">
        <f t="shared" si="73"/>
        <v>0</v>
      </c>
      <c r="Y388" s="100" t="str">
        <f>IF(AND(D388="All_IPs",OR(N388=0,O388=0,R388+S388+T388=0,U388=0,V388=0,X388=0)),"Halt",IF(AND(D388="GRP_ALL_CNSP_SUBNETS",OR(N388=0,O388=0,R388+S388+T388=0,U388=0,V388=0,X388=0)),"Halt",IF(SUM(M388:X388)=0,"-",IF(AND(D388&lt;&gt;"All_IPs",D388&lt;&gt;"GRP_ALL_CNSP_SUBNETS",OR(N388=0,O388=0,P388=0,Q388=0,R388+S388+T388=0,U388=0,V388=0,X388=0,'Processed IP Rules'!ET357="BAD")),"Halt","Proceed"))))</f>
        <v>-</v>
      </c>
      <c r="Z388" s="145"/>
    </row>
    <row r="389" spans="1:26">
      <c r="A389" s="138">
        <v>348</v>
      </c>
      <c r="B389" s="70" t="str">
        <f>IF('IP Rules'!D358="","",'IP Rules'!D358)</f>
        <v/>
      </c>
      <c r="C389" s="73" t="str">
        <f>IF('IP Rules'!F358="","",'IP Rules'!F358)</f>
        <v/>
      </c>
      <c r="D389" s="77" t="str">
        <f>'Processed IP Rules'!AO358</f>
        <v/>
      </c>
      <c r="E389" s="78" t="str">
        <f>'Processed IP Rules'!AQ358</f>
        <v/>
      </c>
      <c r="F389" s="77" t="str">
        <f>'Processed IP Rules'!EA358</f>
        <v/>
      </c>
      <c r="G389" s="78" t="str">
        <f>'Processed IP Rules'!EC358</f>
        <v/>
      </c>
      <c r="H389" s="27" t="str">
        <f>'Processed IP Rules'!EE358</f>
        <v/>
      </c>
      <c r="I389" s="77" t="str">
        <f>'Processed IP Rules'!EI358</f>
        <v/>
      </c>
      <c r="J389" s="27" t="str">
        <f>'Processed IP Rules'!EK358</f>
        <v/>
      </c>
      <c r="K389" s="96" t="str">
        <f>'Processed IP Rules'!EM358</f>
        <v/>
      </c>
      <c r="L389" s="78" t="str">
        <f>'Processed IP Rules'!EU358</f>
        <v/>
      </c>
      <c r="M389" s="89">
        <f t="shared" si="62"/>
        <v>0</v>
      </c>
      <c r="N389" s="10">
        <f t="shared" si="63"/>
        <v>0</v>
      </c>
      <c r="O389" s="10">
        <f t="shared" si="64"/>
        <v>0</v>
      </c>
      <c r="P389" s="10">
        <f t="shared" si="65"/>
        <v>0</v>
      </c>
      <c r="Q389" s="10">
        <f t="shared" si="66"/>
        <v>0</v>
      </c>
      <c r="R389" s="10">
        <f t="shared" si="67"/>
        <v>0</v>
      </c>
      <c r="S389" s="10">
        <f t="shared" si="68"/>
        <v>0</v>
      </c>
      <c r="T389" s="10">
        <f t="shared" si="69"/>
        <v>0</v>
      </c>
      <c r="U389" s="10">
        <f t="shared" si="70"/>
        <v>0</v>
      </c>
      <c r="V389" s="10">
        <f t="shared" si="71"/>
        <v>0</v>
      </c>
      <c r="W389" s="10">
        <f t="shared" si="72"/>
        <v>0</v>
      </c>
      <c r="X389" s="66">
        <f t="shared" si="73"/>
        <v>0</v>
      </c>
      <c r="Y389" s="100" t="str">
        <f>IF(AND(D389="All_IPs",OR(N389=0,O389=0,R389+S389+T389=0,U389=0,V389=0,X389=0)),"Halt",IF(AND(D389="GRP_ALL_CNSP_SUBNETS",OR(N389=0,O389=0,R389+S389+T389=0,U389=0,V389=0,X389=0)),"Halt",IF(SUM(M389:X389)=0,"-",IF(AND(D389&lt;&gt;"All_IPs",D389&lt;&gt;"GRP_ALL_CNSP_SUBNETS",OR(N389=0,O389=0,P389=0,Q389=0,R389+S389+T389=0,U389=0,V389=0,X389=0,'Processed IP Rules'!ET358="BAD")),"Halt","Proceed"))))</f>
        <v>-</v>
      </c>
      <c r="Z389" s="145"/>
    </row>
    <row r="390" spans="1:26">
      <c r="A390" s="138">
        <v>349</v>
      </c>
      <c r="B390" s="70" t="str">
        <f>IF('IP Rules'!D359="","",'IP Rules'!D359)</f>
        <v/>
      </c>
      <c r="C390" s="73" t="str">
        <f>IF('IP Rules'!F359="","",'IP Rules'!F359)</f>
        <v/>
      </c>
      <c r="D390" s="77" t="str">
        <f>'Processed IP Rules'!AO359</f>
        <v/>
      </c>
      <c r="E390" s="78" t="str">
        <f>'Processed IP Rules'!AQ359</f>
        <v/>
      </c>
      <c r="F390" s="77" t="str">
        <f>'Processed IP Rules'!EA359</f>
        <v/>
      </c>
      <c r="G390" s="78" t="str">
        <f>'Processed IP Rules'!EC359</f>
        <v/>
      </c>
      <c r="H390" s="27" t="str">
        <f>'Processed IP Rules'!EE359</f>
        <v/>
      </c>
      <c r="I390" s="77" t="str">
        <f>'Processed IP Rules'!EI359</f>
        <v/>
      </c>
      <c r="J390" s="27" t="str">
        <f>'Processed IP Rules'!EK359</f>
        <v/>
      </c>
      <c r="K390" s="96" t="str">
        <f>'Processed IP Rules'!EM359</f>
        <v/>
      </c>
      <c r="L390" s="78" t="str">
        <f>'Processed IP Rules'!EU359</f>
        <v/>
      </c>
      <c r="M390" s="89">
        <f t="shared" si="62"/>
        <v>0</v>
      </c>
      <c r="N390" s="10">
        <f t="shared" si="63"/>
        <v>0</v>
      </c>
      <c r="O390" s="10">
        <f t="shared" si="64"/>
        <v>0</v>
      </c>
      <c r="P390" s="10">
        <f t="shared" si="65"/>
        <v>0</v>
      </c>
      <c r="Q390" s="10">
        <f t="shared" si="66"/>
        <v>0</v>
      </c>
      <c r="R390" s="10">
        <f t="shared" si="67"/>
        <v>0</v>
      </c>
      <c r="S390" s="10">
        <f t="shared" si="68"/>
        <v>0</v>
      </c>
      <c r="T390" s="10">
        <f t="shared" si="69"/>
        <v>0</v>
      </c>
      <c r="U390" s="10">
        <f t="shared" si="70"/>
        <v>0</v>
      </c>
      <c r="V390" s="10">
        <f t="shared" si="71"/>
        <v>0</v>
      </c>
      <c r="W390" s="10">
        <f t="shared" si="72"/>
        <v>0</v>
      </c>
      <c r="X390" s="66">
        <f t="shared" si="73"/>
        <v>0</v>
      </c>
      <c r="Y390" s="100" t="str">
        <f>IF(AND(D390="All_IPs",OR(N390=0,O390=0,R390+S390+T390=0,U390=0,V390=0,X390=0)),"Halt",IF(AND(D390="GRP_ALL_CNSP_SUBNETS",OR(N390=0,O390=0,R390+S390+T390=0,U390=0,V390=0,X390=0)),"Halt",IF(SUM(M390:X390)=0,"-",IF(AND(D390&lt;&gt;"All_IPs",D390&lt;&gt;"GRP_ALL_CNSP_SUBNETS",OR(N390=0,O390=0,P390=0,Q390=0,R390+S390+T390=0,U390=0,V390=0,X390=0,'Processed IP Rules'!ET359="BAD")),"Halt","Proceed"))))</f>
        <v>-</v>
      </c>
      <c r="Z390" s="145"/>
    </row>
    <row r="391" spans="1:26">
      <c r="A391" s="138">
        <v>350</v>
      </c>
      <c r="B391" s="70" t="str">
        <f>IF('IP Rules'!D360="","",'IP Rules'!D360)</f>
        <v/>
      </c>
      <c r="C391" s="73" t="str">
        <f>IF('IP Rules'!F360="","",'IP Rules'!F360)</f>
        <v/>
      </c>
      <c r="D391" s="77" t="str">
        <f>'Processed IP Rules'!AO360</f>
        <v/>
      </c>
      <c r="E391" s="78" t="str">
        <f>'Processed IP Rules'!AQ360</f>
        <v/>
      </c>
      <c r="F391" s="77" t="str">
        <f>'Processed IP Rules'!EA360</f>
        <v/>
      </c>
      <c r="G391" s="78" t="str">
        <f>'Processed IP Rules'!EC360</f>
        <v/>
      </c>
      <c r="H391" s="27" t="str">
        <f>'Processed IP Rules'!EE360</f>
        <v/>
      </c>
      <c r="I391" s="77" t="str">
        <f>'Processed IP Rules'!EI360</f>
        <v/>
      </c>
      <c r="J391" s="27" t="str">
        <f>'Processed IP Rules'!EK360</f>
        <v/>
      </c>
      <c r="K391" s="96" t="str">
        <f>'Processed IP Rules'!EM360</f>
        <v/>
      </c>
      <c r="L391" s="78" t="str">
        <f>'Processed IP Rules'!EU360</f>
        <v/>
      </c>
      <c r="M391" s="89">
        <f t="shared" si="62"/>
        <v>0</v>
      </c>
      <c r="N391" s="10">
        <f t="shared" si="63"/>
        <v>0</v>
      </c>
      <c r="O391" s="10">
        <f t="shared" si="64"/>
        <v>0</v>
      </c>
      <c r="P391" s="10">
        <f t="shared" si="65"/>
        <v>0</v>
      </c>
      <c r="Q391" s="10">
        <f t="shared" si="66"/>
        <v>0</v>
      </c>
      <c r="R391" s="10">
        <f t="shared" si="67"/>
        <v>0</v>
      </c>
      <c r="S391" s="10">
        <f t="shared" si="68"/>
        <v>0</v>
      </c>
      <c r="T391" s="10">
        <f t="shared" si="69"/>
        <v>0</v>
      </c>
      <c r="U391" s="10">
        <f t="shared" si="70"/>
        <v>0</v>
      </c>
      <c r="V391" s="10">
        <f t="shared" si="71"/>
        <v>0</v>
      </c>
      <c r="W391" s="10">
        <f t="shared" si="72"/>
        <v>0</v>
      </c>
      <c r="X391" s="66">
        <f t="shared" si="73"/>
        <v>0</v>
      </c>
      <c r="Y391" s="100" t="str">
        <f>IF(AND(D391="All_IPs",OR(N391=0,O391=0,R391+S391+T391=0,U391=0,V391=0,X391=0)),"Halt",IF(AND(D391="GRP_ALL_CNSP_SUBNETS",OR(N391=0,O391=0,R391+S391+T391=0,U391=0,V391=0,X391=0)),"Halt",IF(SUM(M391:X391)=0,"-",IF(AND(D391&lt;&gt;"All_IPs",D391&lt;&gt;"GRP_ALL_CNSP_SUBNETS",OR(N391=0,O391=0,P391=0,Q391=0,R391+S391+T391=0,U391=0,V391=0,X391=0,'Processed IP Rules'!ET360="BAD")),"Halt","Proceed"))))</f>
        <v>-</v>
      </c>
      <c r="Z391" s="145"/>
    </row>
    <row r="392" spans="1:26">
      <c r="A392" s="138">
        <v>351</v>
      </c>
      <c r="B392" s="70" t="str">
        <f>IF('IP Rules'!D361="","",'IP Rules'!D361)</f>
        <v/>
      </c>
      <c r="C392" s="73" t="str">
        <f>IF('IP Rules'!F361="","",'IP Rules'!F361)</f>
        <v/>
      </c>
      <c r="D392" s="77" t="str">
        <f>'Processed IP Rules'!AO361</f>
        <v/>
      </c>
      <c r="E392" s="78" t="str">
        <f>'Processed IP Rules'!AQ361</f>
        <v/>
      </c>
      <c r="F392" s="77" t="str">
        <f>'Processed IP Rules'!EA361</f>
        <v/>
      </c>
      <c r="G392" s="78" t="str">
        <f>'Processed IP Rules'!EC361</f>
        <v/>
      </c>
      <c r="H392" s="27" t="str">
        <f>'Processed IP Rules'!EE361</f>
        <v/>
      </c>
      <c r="I392" s="77" t="str">
        <f>'Processed IP Rules'!EI361</f>
        <v/>
      </c>
      <c r="J392" s="27" t="str">
        <f>'Processed IP Rules'!EK361</f>
        <v/>
      </c>
      <c r="K392" s="96" t="str">
        <f>'Processed IP Rules'!EM361</f>
        <v/>
      </c>
      <c r="L392" s="78" t="str">
        <f>'Processed IP Rules'!EU361</f>
        <v/>
      </c>
      <c r="M392" s="89">
        <f t="shared" si="62"/>
        <v>0</v>
      </c>
      <c r="N392" s="10">
        <f t="shared" si="63"/>
        <v>0</v>
      </c>
      <c r="O392" s="10">
        <f t="shared" si="64"/>
        <v>0</v>
      </c>
      <c r="P392" s="10">
        <f t="shared" si="65"/>
        <v>0</v>
      </c>
      <c r="Q392" s="10">
        <f t="shared" si="66"/>
        <v>0</v>
      </c>
      <c r="R392" s="10">
        <f t="shared" si="67"/>
        <v>0</v>
      </c>
      <c r="S392" s="10">
        <f t="shared" si="68"/>
        <v>0</v>
      </c>
      <c r="T392" s="10">
        <f t="shared" si="69"/>
        <v>0</v>
      </c>
      <c r="U392" s="10">
        <f t="shared" si="70"/>
        <v>0</v>
      </c>
      <c r="V392" s="10">
        <f t="shared" si="71"/>
        <v>0</v>
      </c>
      <c r="W392" s="10">
        <f t="shared" si="72"/>
        <v>0</v>
      </c>
      <c r="X392" s="66">
        <f t="shared" si="73"/>
        <v>0</v>
      </c>
      <c r="Y392" s="100" t="str">
        <f>IF(AND(D392="All_IPs",OR(N392=0,O392=0,R392+S392+T392=0,U392=0,V392=0,X392=0)),"Halt",IF(AND(D392="GRP_ALL_CNSP_SUBNETS",OR(N392=0,O392=0,R392+S392+T392=0,U392=0,V392=0,X392=0)),"Halt",IF(SUM(M392:X392)=0,"-",IF(AND(D392&lt;&gt;"All_IPs",D392&lt;&gt;"GRP_ALL_CNSP_SUBNETS",OR(N392=0,O392=0,P392=0,Q392=0,R392+S392+T392=0,U392=0,V392=0,X392=0,'Processed IP Rules'!ET361="BAD")),"Halt","Proceed"))))</f>
        <v>-</v>
      </c>
      <c r="Z392" s="145"/>
    </row>
    <row r="393" spans="1:26">
      <c r="A393" s="138">
        <v>352</v>
      </c>
      <c r="B393" s="70" t="str">
        <f>IF('IP Rules'!D362="","",'IP Rules'!D362)</f>
        <v/>
      </c>
      <c r="C393" s="73" t="str">
        <f>IF('IP Rules'!F362="","",'IP Rules'!F362)</f>
        <v/>
      </c>
      <c r="D393" s="77" t="str">
        <f>'Processed IP Rules'!AO362</f>
        <v/>
      </c>
      <c r="E393" s="78" t="str">
        <f>'Processed IP Rules'!AQ362</f>
        <v/>
      </c>
      <c r="F393" s="77" t="str">
        <f>'Processed IP Rules'!EA362</f>
        <v/>
      </c>
      <c r="G393" s="78" t="str">
        <f>'Processed IP Rules'!EC362</f>
        <v/>
      </c>
      <c r="H393" s="27" t="str">
        <f>'Processed IP Rules'!EE362</f>
        <v/>
      </c>
      <c r="I393" s="77" t="str">
        <f>'Processed IP Rules'!EI362</f>
        <v/>
      </c>
      <c r="J393" s="27" t="str">
        <f>'Processed IP Rules'!EK362</f>
        <v/>
      </c>
      <c r="K393" s="96" t="str">
        <f>'Processed IP Rules'!EM362</f>
        <v/>
      </c>
      <c r="L393" s="78" t="str">
        <f>'Processed IP Rules'!EU362</f>
        <v/>
      </c>
      <c r="M393" s="89">
        <f t="shared" si="62"/>
        <v>0</v>
      </c>
      <c r="N393" s="10">
        <f t="shared" si="63"/>
        <v>0</v>
      </c>
      <c r="O393" s="10">
        <f t="shared" si="64"/>
        <v>0</v>
      </c>
      <c r="P393" s="10">
        <f t="shared" si="65"/>
        <v>0</v>
      </c>
      <c r="Q393" s="10">
        <f t="shared" si="66"/>
        <v>0</v>
      </c>
      <c r="R393" s="10">
        <f t="shared" si="67"/>
        <v>0</v>
      </c>
      <c r="S393" s="10">
        <f t="shared" si="68"/>
        <v>0</v>
      </c>
      <c r="T393" s="10">
        <f t="shared" si="69"/>
        <v>0</v>
      </c>
      <c r="U393" s="10">
        <f t="shared" si="70"/>
        <v>0</v>
      </c>
      <c r="V393" s="10">
        <f t="shared" si="71"/>
        <v>0</v>
      </c>
      <c r="W393" s="10">
        <f t="shared" si="72"/>
        <v>0</v>
      </c>
      <c r="X393" s="66">
        <f t="shared" si="73"/>
        <v>0</v>
      </c>
      <c r="Y393" s="100" t="str">
        <f>IF(AND(D393="All_IPs",OR(N393=0,O393=0,R393+S393+T393=0,U393=0,V393=0,X393=0)),"Halt",IF(AND(D393="GRP_ALL_CNSP_SUBNETS",OR(N393=0,O393=0,R393+S393+T393=0,U393=0,V393=0,X393=0)),"Halt",IF(SUM(M393:X393)=0,"-",IF(AND(D393&lt;&gt;"All_IPs",D393&lt;&gt;"GRP_ALL_CNSP_SUBNETS",OR(N393=0,O393=0,P393=0,Q393=0,R393+S393+T393=0,U393=0,V393=0,X393=0,'Processed IP Rules'!ET362="BAD")),"Halt","Proceed"))))</f>
        <v>-</v>
      </c>
      <c r="Z393" s="145"/>
    </row>
    <row r="394" spans="1:26">
      <c r="A394" s="138">
        <v>353</v>
      </c>
      <c r="B394" s="70" t="str">
        <f>IF('IP Rules'!D363="","",'IP Rules'!D363)</f>
        <v/>
      </c>
      <c r="C394" s="73" t="str">
        <f>IF('IP Rules'!F363="","",'IP Rules'!F363)</f>
        <v/>
      </c>
      <c r="D394" s="77" t="str">
        <f>'Processed IP Rules'!AO363</f>
        <v/>
      </c>
      <c r="E394" s="78" t="str">
        <f>'Processed IP Rules'!AQ363</f>
        <v/>
      </c>
      <c r="F394" s="77" t="str">
        <f>'Processed IP Rules'!EA363</f>
        <v/>
      </c>
      <c r="G394" s="78" t="str">
        <f>'Processed IP Rules'!EC363</f>
        <v/>
      </c>
      <c r="H394" s="27" t="str">
        <f>'Processed IP Rules'!EE363</f>
        <v/>
      </c>
      <c r="I394" s="77" t="str">
        <f>'Processed IP Rules'!EI363</f>
        <v/>
      </c>
      <c r="J394" s="27" t="str">
        <f>'Processed IP Rules'!EK363</f>
        <v/>
      </c>
      <c r="K394" s="96" t="str">
        <f>'Processed IP Rules'!EM363</f>
        <v/>
      </c>
      <c r="L394" s="78" t="str">
        <f>'Processed IP Rules'!EU363</f>
        <v/>
      </c>
      <c r="M394" s="89">
        <f t="shared" si="62"/>
        <v>0</v>
      </c>
      <c r="N394" s="10">
        <f t="shared" si="63"/>
        <v>0</v>
      </c>
      <c r="O394" s="10">
        <f t="shared" si="64"/>
        <v>0</v>
      </c>
      <c r="P394" s="10">
        <f t="shared" si="65"/>
        <v>0</v>
      </c>
      <c r="Q394" s="10">
        <f t="shared" si="66"/>
        <v>0</v>
      </c>
      <c r="R394" s="10">
        <f t="shared" si="67"/>
        <v>0</v>
      </c>
      <c r="S394" s="10">
        <f t="shared" si="68"/>
        <v>0</v>
      </c>
      <c r="T394" s="10">
        <f t="shared" si="69"/>
        <v>0</v>
      </c>
      <c r="U394" s="10">
        <f t="shared" si="70"/>
        <v>0</v>
      </c>
      <c r="V394" s="10">
        <f t="shared" si="71"/>
        <v>0</v>
      </c>
      <c r="W394" s="10">
        <f t="shared" si="72"/>
        <v>0</v>
      </c>
      <c r="X394" s="66">
        <f t="shared" si="73"/>
        <v>0</v>
      </c>
      <c r="Y394" s="100" t="str">
        <f>IF(AND(D394="All_IPs",OR(N394=0,O394=0,R394+S394+T394=0,U394=0,V394=0,X394=0)),"Halt",IF(AND(D394="GRP_ALL_CNSP_SUBNETS",OR(N394=0,O394=0,R394+S394+T394=0,U394=0,V394=0,X394=0)),"Halt",IF(SUM(M394:X394)=0,"-",IF(AND(D394&lt;&gt;"All_IPs",D394&lt;&gt;"GRP_ALL_CNSP_SUBNETS",OR(N394=0,O394=0,P394=0,Q394=0,R394+S394+T394=0,U394=0,V394=0,X394=0,'Processed IP Rules'!ET363="BAD")),"Halt","Proceed"))))</f>
        <v>-</v>
      </c>
      <c r="Z394" s="145"/>
    </row>
    <row r="395" spans="1:26">
      <c r="A395" s="138">
        <v>354</v>
      </c>
      <c r="B395" s="70" t="str">
        <f>IF('IP Rules'!D364="","",'IP Rules'!D364)</f>
        <v/>
      </c>
      <c r="C395" s="73" t="str">
        <f>IF('IP Rules'!F364="","",'IP Rules'!F364)</f>
        <v/>
      </c>
      <c r="D395" s="77" t="str">
        <f>'Processed IP Rules'!AO364</f>
        <v/>
      </c>
      <c r="E395" s="78" t="str">
        <f>'Processed IP Rules'!AQ364</f>
        <v/>
      </c>
      <c r="F395" s="77" t="str">
        <f>'Processed IP Rules'!EA364</f>
        <v/>
      </c>
      <c r="G395" s="78" t="str">
        <f>'Processed IP Rules'!EC364</f>
        <v/>
      </c>
      <c r="H395" s="27" t="str">
        <f>'Processed IP Rules'!EE364</f>
        <v/>
      </c>
      <c r="I395" s="77" t="str">
        <f>'Processed IP Rules'!EI364</f>
        <v/>
      </c>
      <c r="J395" s="27" t="str">
        <f>'Processed IP Rules'!EK364</f>
        <v/>
      </c>
      <c r="K395" s="96" t="str">
        <f>'Processed IP Rules'!EM364</f>
        <v/>
      </c>
      <c r="L395" s="78" t="str">
        <f>'Processed IP Rules'!EU364</f>
        <v/>
      </c>
      <c r="M395" s="89">
        <f t="shared" si="62"/>
        <v>0</v>
      </c>
      <c r="N395" s="10">
        <f t="shared" si="63"/>
        <v>0</v>
      </c>
      <c r="O395" s="10">
        <f t="shared" si="64"/>
        <v>0</v>
      </c>
      <c r="P395" s="10">
        <f t="shared" si="65"/>
        <v>0</v>
      </c>
      <c r="Q395" s="10">
        <f t="shared" si="66"/>
        <v>0</v>
      </c>
      <c r="R395" s="10">
        <f t="shared" si="67"/>
        <v>0</v>
      </c>
      <c r="S395" s="10">
        <f t="shared" si="68"/>
        <v>0</v>
      </c>
      <c r="T395" s="10">
        <f t="shared" si="69"/>
        <v>0</v>
      </c>
      <c r="U395" s="10">
        <f t="shared" si="70"/>
        <v>0</v>
      </c>
      <c r="V395" s="10">
        <f t="shared" si="71"/>
        <v>0</v>
      </c>
      <c r="W395" s="10">
        <f t="shared" si="72"/>
        <v>0</v>
      </c>
      <c r="X395" s="66">
        <f t="shared" si="73"/>
        <v>0</v>
      </c>
      <c r="Y395" s="100" t="str">
        <f>IF(AND(D395="All_IPs",OR(N395=0,O395=0,R395+S395+T395=0,U395=0,V395=0,X395=0)),"Halt",IF(AND(D395="GRP_ALL_CNSP_SUBNETS",OR(N395=0,O395=0,R395+S395+T395=0,U395=0,V395=0,X395=0)),"Halt",IF(SUM(M395:X395)=0,"-",IF(AND(D395&lt;&gt;"All_IPs",D395&lt;&gt;"GRP_ALL_CNSP_SUBNETS",OR(N395=0,O395=0,P395=0,Q395=0,R395+S395+T395=0,U395=0,V395=0,X395=0,'Processed IP Rules'!ET364="BAD")),"Halt","Proceed"))))</f>
        <v>-</v>
      </c>
      <c r="Z395" s="145"/>
    </row>
    <row r="396" spans="1:26">
      <c r="A396" s="138">
        <v>355</v>
      </c>
      <c r="B396" s="70" t="str">
        <f>IF('IP Rules'!D365="","",'IP Rules'!D365)</f>
        <v/>
      </c>
      <c r="C396" s="73" t="str">
        <f>IF('IP Rules'!F365="","",'IP Rules'!F365)</f>
        <v/>
      </c>
      <c r="D396" s="77" t="str">
        <f>'Processed IP Rules'!AO365</f>
        <v/>
      </c>
      <c r="E396" s="78" t="str">
        <f>'Processed IP Rules'!AQ365</f>
        <v/>
      </c>
      <c r="F396" s="77" t="str">
        <f>'Processed IP Rules'!EA365</f>
        <v/>
      </c>
      <c r="G396" s="78" t="str">
        <f>'Processed IP Rules'!EC365</f>
        <v/>
      </c>
      <c r="H396" s="27" t="str">
        <f>'Processed IP Rules'!EE365</f>
        <v/>
      </c>
      <c r="I396" s="77" t="str">
        <f>'Processed IP Rules'!EI365</f>
        <v/>
      </c>
      <c r="J396" s="27" t="str">
        <f>'Processed IP Rules'!EK365</f>
        <v/>
      </c>
      <c r="K396" s="96" t="str">
        <f>'Processed IP Rules'!EM365</f>
        <v/>
      </c>
      <c r="L396" s="78" t="str">
        <f>'Processed IP Rules'!EU365</f>
        <v/>
      </c>
      <c r="M396" s="89">
        <f t="shared" si="62"/>
        <v>0</v>
      </c>
      <c r="N396" s="10">
        <f t="shared" si="63"/>
        <v>0</v>
      </c>
      <c r="O396" s="10">
        <f t="shared" si="64"/>
        <v>0</v>
      </c>
      <c r="P396" s="10">
        <f t="shared" si="65"/>
        <v>0</v>
      </c>
      <c r="Q396" s="10">
        <f t="shared" si="66"/>
        <v>0</v>
      </c>
      <c r="R396" s="10">
        <f t="shared" si="67"/>
        <v>0</v>
      </c>
      <c r="S396" s="10">
        <f t="shared" si="68"/>
        <v>0</v>
      </c>
      <c r="T396" s="10">
        <f t="shared" si="69"/>
        <v>0</v>
      </c>
      <c r="U396" s="10">
        <f t="shared" si="70"/>
        <v>0</v>
      </c>
      <c r="V396" s="10">
        <f t="shared" si="71"/>
        <v>0</v>
      </c>
      <c r="W396" s="10">
        <f t="shared" si="72"/>
        <v>0</v>
      </c>
      <c r="X396" s="66">
        <f t="shared" si="73"/>
        <v>0</v>
      </c>
      <c r="Y396" s="100" t="str">
        <f>IF(AND(D396="All_IPs",OR(N396=0,O396=0,R396+S396+T396=0,U396=0,V396=0,X396=0)),"Halt",IF(AND(D396="GRP_ALL_CNSP_SUBNETS",OR(N396=0,O396=0,R396+S396+T396=0,U396=0,V396=0,X396=0)),"Halt",IF(SUM(M396:X396)=0,"-",IF(AND(D396&lt;&gt;"All_IPs",D396&lt;&gt;"GRP_ALL_CNSP_SUBNETS",OR(N396=0,O396=0,P396=0,Q396=0,R396+S396+T396=0,U396=0,V396=0,X396=0,'Processed IP Rules'!ET365="BAD")),"Halt","Proceed"))))</f>
        <v>-</v>
      </c>
      <c r="Z396" s="145"/>
    </row>
    <row r="397" spans="1:26">
      <c r="A397" s="138">
        <v>356</v>
      </c>
      <c r="B397" s="70" t="str">
        <f>IF('IP Rules'!D366="","",'IP Rules'!D366)</f>
        <v/>
      </c>
      <c r="C397" s="73" t="str">
        <f>IF('IP Rules'!F366="","",'IP Rules'!F366)</f>
        <v/>
      </c>
      <c r="D397" s="77" t="str">
        <f>'Processed IP Rules'!AO366</f>
        <v/>
      </c>
      <c r="E397" s="78" t="str">
        <f>'Processed IP Rules'!AQ366</f>
        <v/>
      </c>
      <c r="F397" s="77" t="str">
        <f>'Processed IP Rules'!EA366</f>
        <v/>
      </c>
      <c r="G397" s="78" t="str">
        <f>'Processed IP Rules'!EC366</f>
        <v/>
      </c>
      <c r="H397" s="27" t="str">
        <f>'Processed IP Rules'!EE366</f>
        <v/>
      </c>
      <c r="I397" s="77" t="str">
        <f>'Processed IP Rules'!EI366</f>
        <v/>
      </c>
      <c r="J397" s="27" t="str">
        <f>'Processed IP Rules'!EK366</f>
        <v/>
      </c>
      <c r="K397" s="96" t="str">
        <f>'Processed IP Rules'!EM366</f>
        <v/>
      </c>
      <c r="L397" s="78" t="str">
        <f>'Processed IP Rules'!EU366</f>
        <v/>
      </c>
      <c r="M397" s="89">
        <f t="shared" si="62"/>
        <v>0</v>
      </c>
      <c r="N397" s="10">
        <f t="shared" si="63"/>
        <v>0</v>
      </c>
      <c r="O397" s="10">
        <f t="shared" si="64"/>
        <v>0</v>
      </c>
      <c r="P397" s="10">
        <f t="shared" si="65"/>
        <v>0</v>
      </c>
      <c r="Q397" s="10">
        <f t="shared" si="66"/>
        <v>0</v>
      </c>
      <c r="R397" s="10">
        <f t="shared" si="67"/>
        <v>0</v>
      </c>
      <c r="S397" s="10">
        <f t="shared" si="68"/>
        <v>0</v>
      </c>
      <c r="T397" s="10">
        <f t="shared" si="69"/>
        <v>0</v>
      </c>
      <c r="U397" s="10">
        <f t="shared" si="70"/>
        <v>0</v>
      </c>
      <c r="V397" s="10">
        <f t="shared" si="71"/>
        <v>0</v>
      </c>
      <c r="W397" s="10">
        <f t="shared" si="72"/>
        <v>0</v>
      </c>
      <c r="X397" s="66">
        <f t="shared" si="73"/>
        <v>0</v>
      </c>
      <c r="Y397" s="100" t="str">
        <f>IF(AND(D397="All_IPs",OR(N397=0,O397=0,R397+S397+T397=0,U397=0,V397=0,X397=0)),"Halt",IF(AND(D397="GRP_ALL_CNSP_SUBNETS",OR(N397=0,O397=0,R397+S397+T397=0,U397=0,V397=0,X397=0)),"Halt",IF(SUM(M397:X397)=0,"-",IF(AND(D397&lt;&gt;"All_IPs",D397&lt;&gt;"GRP_ALL_CNSP_SUBNETS",OR(N397=0,O397=0,P397=0,Q397=0,R397+S397+T397=0,U397=0,V397=0,X397=0,'Processed IP Rules'!ET366="BAD")),"Halt","Proceed"))))</f>
        <v>-</v>
      </c>
      <c r="Z397" s="145"/>
    </row>
    <row r="398" spans="1:26">
      <c r="A398" s="138">
        <v>357</v>
      </c>
      <c r="B398" s="70" t="str">
        <f>IF('IP Rules'!D367="","",'IP Rules'!D367)</f>
        <v/>
      </c>
      <c r="C398" s="73" t="str">
        <f>IF('IP Rules'!F367="","",'IP Rules'!F367)</f>
        <v/>
      </c>
      <c r="D398" s="77" t="str">
        <f>'Processed IP Rules'!AO367</f>
        <v/>
      </c>
      <c r="E398" s="78" t="str">
        <f>'Processed IP Rules'!AQ367</f>
        <v/>
      </c>
      <c r="F398" s="77" t="str">
        <f>'Processed IP Rules'!EA367</f>
        <v/>
      </c>
      <c r="G398" s="78" t="str">
        <f>'Processed IP Rules'!EC367</f>
        <v/>
      </c>
      <c r="H398" s="27" t="str">
        <f>'Processed IP Rules'!EE367</f>
        <v/>
      </c>
      <c r="I398" s="77" t="str">
        <f>'Processed IP Rules'!EI367</f>
        <v/>
      </c>
      <c r="J398" s="27" t="str">
        <f>'Processed IP Rules'!EK367</f>
        <v/>
      </c>
      <c r="K398" s="96" t="str">
        <f>'Processed IP Rules'!EM367</f>
        <v/>
      </c>
      <c r="L398" s="78" t="str">
        <f>'Processed IP Rules'!EU367</f>
        <v/>
      </c>
      <c r="M398" s="89">
        <f t="shared" si="62"/>
        <v>0</v>
      </c>
      <c r="N398" s="10">
        <f t="shared" si="63"/>
        <v>0</v>
      </c>
      <c r="O398" s="10">
        <f t="shared" si="64"/>
        <v>0</v>
      </c>
      <c r="P398" s="10">
        <f t="shared" si="65"/>
        <v>0</v>
      </c>
      <c r="Q398" s="10">
        <f t="shared" si="66"/>
        <v>0</v>
      </c>
      <c r="R398" s="10">
        <f t="shared" si="67"/>
        <v>0</v>
      </c>
      <c r="S398" s="10">
        <f t="shared" si="68"/>
        <v>0</v>
      </c>
      <c r="T398" s="10">
        <f t="shared" si="69"/>
        <v>0</v>
      </c>
      <c r="U398" s="10">
        <f t="shared" si="70"/>
        <v>0</v>
      </c>
      <c r="V398" s="10">
        <f t="shared" si="71"/>
        <v>0</v>
      </c>
      <c r="W398" s="10">
        <f t="shared" si="72"/>
        <v>0</v>
      </c>
      <c r="X398" s="66">
        <f t="shared" si="73"/>
        <v>0</v>
      </c>
      <c r="Y398" s="100" t="str">
        <f>IF(AND(D398="All_IPs",OR(N398=0,O398=0,R398+S398+T398=0,U398=0,V398=0,X398=0)),"Halt",IF(AND(D398="GRP_ALL_CNSP_SUBNETS",OR(N398=0,O398=0,R398+S398+T398=0,U398=0,V398=0,X398=0)),"Halt",IF(SUM(M398:X398)=0,"-",IF(AND(D398&lt;&gt;"All_IPs",D398&lt;&gt;"GRP_ALL_CNSP_SUBNETS",OR(N398=0,O398=0,P398=0,Q398=0,R398+S398+T398=0,U398=0,V398=0,X398=0,'Processed IP Rules'!ET367="BAD")),"Halt","Proceed"))))</f>
        <v>-</v>
      </c>
      <c r="Z398" s="145"/>
    </row>
    <row r="399" spans="1:26">
      <c r="A399" s="138">
        <v>358</v>
      </c>
      <c r="B399" s="70" t="str">
        <f>IF('IP Rules'!D368="","",'IP Rules'!D368)</f>
        <v/>
      </c>
      <c r="C399" s="73" t="str">
        <f>IF('IP Rules'!F368="","",'IP Rules'!F368)</f>
        <v/>
      </c>
      <c r="D399" s="77" t="str">
        <f>'Processed IP Rules'!AO368</f>
        <v/>
      </c>
      <c r="E399" s="78" t="str">
        <f>'Processed IP Rules'!AQ368</f>
        <v/>
      </c>
      <c r="F399" s="77" t="str">
        <f>'Processed IP Rules'!EA368</f>
        <v/>
      </c>
      <c r="G399" s="78" t="str">
        <f>'Processed IP Rules'!EC368</f>
        <v/>
      </c>
      <c r="H399" s="27" t="str">
        <f>'Processed IP Rules'!EE368</f>
        <v/>
      </c>
      <c r="I399" s="77" t="str">
        <f>'Processed IP Rules'!EI368</f>
        <v/>
      </c>
      <c r="J399" s="27" t="str">
        <f>'Processed IP Rules'!EK368</f>
        <v/>
      </c>
      <c r="K399" s="96" t="str">
        <f>'Processed IP Rules'!EM368</f>
        <v/>
      </c>
      <c r="L399" s="78" t="str">
        <f>'Processed IP Rules'!EU368</f>
        <v/>
      </c>
      <c r="M399" s="89">
        <f t="shared" si="62"/>
        <v>0</v>
      </c>
      <c r="N399" s="10">
        <f t="shared" si="63"/>
        <v>0</v>
      </c>
      <c r="O399" s="10">
        <f t="shared" si="64"/>
        <v>0</v>
      </c>
      <c r="P399" s="10">
        <f t="shared" si="65"/>
        <v>0</v>
      </c>
      <c r="Q399" s="10">
        <f t="shared" si="66"/>
        <v>0</v>
      </c>
      <c r="R399" s="10">
        <f t="shared" si="67"/>
        <v>0</v>
      </c>
      <c r="S399" s="10">
        <f t="shared" si="68"/>
        <v>0</v>
      </c>
      <c r="T399" s="10">
        <f t="shared" si="69"/>
        <v>0</v>
      </c>
      <c r="U399" s="10">
        <f t="shared" si="70"/>
        <v>0</v>
      </c>
      <c r="V399" s="10">
        <f t="shared" si="71"/>
        <v>0</v>
      </c>
      <c r="W399" s="10">
        <f t="shared" si="72"/>
        <v>0</v>
      </c>
      <c r="X399" s="66">
        <f t="shared" si="73"/>
        <v>0</v>
      </c>
      <c r="Y399" s="100" t="str">
        <f>IF(AND(D399="All_IPs",OR(N399=0,O399=0,R399+S399+T399=0,U399=0,V399=0,X399=0)),"Halt",IF(AND(D399="GRP_ALL_CNSP_SUBNETS",OR(N399=0,O399=0,R399+S399+T399=0,U399=0,V399=0,X399=0)),"Halt",IF(SUM(M399:X399)=0,"-",IF(AND(D399&lt;&gt;"All_IPs",D399&lt;&gt;"GRP_ALL_CNSP_SUBNETS",OR(N399=0,O399=0,P399=0,Q399=0,R399+S399+T399=0,U399=0,V399=0,X399=0,'Processed IP Rules'!ET368="BAD")),"Halt","Proceed"))))</f>
        <v>-</v>
      </c>
      <c r="Z399" s="145"/>
    </row>
    <row r="400" spans="1:26">
      <c r="A400" s="138">
        <v>359</v>
      </c>
      <c r="B400" s="70" t="str">
        <f>IF('IP Rules'!D369="","",'IP Rules'!D369)</f>
        <v/>
      </c>
      <c r="C400" s="73" t="str">
        <f>IF('IP Rules'!F369="","",'IP Rules'!F369)</f>
        <v/>
      </c>
      <c r="D400" s="77" t="str">
        <f>'Processed IP Rules'!AO369</f>
        <v/>
      </c>
      <c r="E400" s="78" t="str">
        <f>'Processed IP Rules'!AQ369</f>
        <v/>
      </c>
      <c r="F400" s="77" t="str">
        <f>'Processed IP Rules'!EA369</f>
        <v/>
      </c>
      <c r="G400" s="78" t="str">
        <f>'Processed IP Rules'!EC369</f>
        <v/>
      </c>
      <c r="H400" s="27" t="str">
        <f>'Processed IP Rules'!EE369</f>
        <v/>
      </c>
      <c r="I400" s="77" t="str">
        <f>'Processed IP Rules'!EI369</f>
        <v/>
      </c>
      <c r="J400" s="27" t="str">
        <f>'Processed IP Rules'!EK369</f>
        <v/>
      </c>
      <c r="K400" s="96" t="str">
        <f>'Processed IP Rules'!EM369</f>
        <v/>
      </c>
      <c r="L400" s="78" t="str">
        <f>'Processed IP Rules'!EU369</f>
        <v/>
      </c>
      <c r="M400" s="89">
        <f t="shared" si="62"/>
        <v>0</v>
      </c>
      <c r="N400" s="10">
        <f t="shared" si="63"/>
        <v>0</v>
      </c>
      <c r="O400" s="10">
        <f t="shared" si="64"/>
        <v>0</v>
      </c>
      <c r="P400" s="10">
        <f t="shared" si="65"/>
        <v>0</v>
      </c>
      <c r="Q400" s="10">
        <f t="shared" si="66"/>
        <v>0</v>
      </c>
      <c r="R400" s="10">
        <f t="shared" si="67"/>
        <v>0</v>
      </c>
      <c r="S400" s="10">
        <f t="shared" si="68"/>
        <v>0</v>
      </c>
      <c r="T400" s="10">
        <f t="shared" si="69"/>
        <v>0</v>
      </c>
      <c r="U400" s="10">
        <f t="shared" si="70"/>
        <v>0</v>
      </c>
      <c r="V400" s="10">
        <f t="shared" si="71"/>
        <v>0</v>
      </c>
      <c r="W400" s="10">
        <f t="shared" si="72"/>
        <v>0</v>
      </c>
      <c r="X400" s="66">
        <f t="shared" si="73"/>
        <v>0</v>
      </c>
      <c r="Y400" s="100" t="str">
        <f>IF(AND(D400="All_IPs",OR(N400=0,O400=0,R400+S400+T400=0,U400=0,V400=0,X400=0)),"Halt",IF(AND(D400="GRP_ALL_CNSP_SUBNETS",OR(N400=0,O400=0,R400+S400+T400=0,U400=0,V400=0,X400=0)),"Halt",IF(SUM(M400:X400)=0,"-",IF(AND(D400&lt;&gt;"All_IPs",D400&lt;&gt;"GRP_ALL_CNSP_SUBNETS",OR(N400=0,O400=0,P400=0,Q400=0,R400+S400+T400=0,U400=0,V400=0,X400=0,'Processed IP Rules'!ET369="BAD")),"Halt","Proceed"))))</f>
        <v>-</v>
      </c>
      <c r="Z400" s="145"/>
    </row>
    <row r="401" spans="1:26">
      <c r="A401" s="138">
        <v>360</v>
      </c>
      <c r="B401" s="70" t="str">
        <f>IF('IP Rules'!D370="","",'IP Rules'!D370)</f>
        <v/>
      </c>
      <c r="C401" s="73" t="str">
        <f>IF('IP Rules'!F370="","",'IP Rules'!F370)</f>
        <v/>
      </c>
      <c r="D401" s="77" t="str">
        <f>'Processed IP Rules'!AO370</f>
        <v/>
      </c>
      <c r="E401" s="78" t="str">
        <f>'Processed IP Rules'!AQ370</f>
        <v/>
      </c>
      <c r="F401" s="77" t="str">
        <f>'Processed IP Rules'!EA370</f>
        <v/>
      </c>
      <c r="G401" s="78" t="str">
        <f>'Processed IP Rules'!EC370</f>
        <v/>
      </c>
      <c r="H401" s="27" t="str">
        <f>'Processed IP Rules'!EE370</f>
        <v/>
      </c>
      <c r="I401" s="77" t="str">
        <f>'Processed IP Rules'!EI370</f>
        <v/>
      </c>
      <c r="J401" s="27" t="str">
        <f>'Processed IP Rules'!EK370</f>
        <v/>
      </c>
      <c r="K401" s="96" t="str">
        <f>'Processed IP Rules'!EM370</f>
        <v/>
      </c>
      <c r="L401" s="78" t="str">
        <f>'Processed IP Rules'!EU370</f>
        <v/>
      </c>
      <c r="M401" s="89">
        <f t="shared" si="62"/>
        <v>0</v>
      </c>
      <c r="N401" s="10">
        <f t="shared" si="63"/>
        <v>0</v>
      </c>
      <c r="O401" s="10">
        <f t="shared" si="64"/>
        <v>0</v>
      </c>
      <c r="P401" s="10">
        <f t="shared" si="65"/>
        <v>0</v>
      </c>
      <c r="Q401" s="10">
        <f t="shared" si="66"/>
        <v>0</v>
      </c>
      <c r="R401" s="10">
        <f t="shared" si="67"/>
        <v>0</v>
      </c>
      <c r="S401" s="10">
        <f t="shared" si="68"/>
        <v>0</v>
      </c>
      <c r="T401" s="10">
        <f t="shared" si="69"/>
        <v>0</v>
      </c>
      <c r="U401" s="10">
        <f t="shared" si="70"/>
        <v>0</v>
      </c>
      <c r="V401" s="10">
        <f t="shared" si="71"/>
        <v>0</v>
      </c>
      <c r="W401" s="10">
        <f t="shared" si="72"/>
        <v>0</v>
      </c>
      <c r="X401" s="66">
        <f t="shared" si="73"/>
        <v>0</v>
      </c>
      <c r="Y401" s="100" t="str">
        <f>IF(AND(D401="All_IPs",OR(N401=0,O401=0,R401+S401+T401=0,U401=0,V401=0,X401=0)),"Halt",IF(AND(D401="GRP_ALL_CNSP_SUBNETS",OR(N401=0,O401=0,R401+S401+T401=0,U401=0,V401=0,X401=0)),"Halt",IF(SUM(M401:X401)=0,"-",IF(AND(D401&lt;&gt;"All_IPs",D401&lt;&gt;"GRP_ALL_CNSP_SUBNETS",OR(N401=0,O401=0,P401=0,Q401=0,R401+S401+T401=0,U401=0,V401=0,X401=0,'Processed IP Rules'!ET370="BAD")),"Halt","Proceed"))))</f>
        <v>-</v>
      </c>
      <c r="Z401" s="145"/>
    </row>
    <row r="402" spans="1:26">
      <c r="A402" s="138">
        <v>361</v>
      </c>
      <c r="B402" s="70" t="str">
        <f>IF('IP Rules'!D371="","",'IP Rules'!D371)</f>
        <v/>
      </c>
      <c r="C402" s="73" t="str">
        <f>IF('IP Rules'!F371="","",'IP Rules'!F371)</f>
        <v/>
      </c>
      <c r="D402" s="77" t="str">
        <f>'Processed IP Rules'!AO371</f>
        <v/>
      </c>
      <c r="E402" s="78" t="str">
        <f>'Processed IP Rules'!AQ371</f>
        <v/>
      </c>
      <c r="F402" s="77" t="str">
        <f>'Processed IP Rules'!EA371</f>
        <v/>
      </c>
      <c r="G402" s="78" t="str">
        <f>'Processed IP Rules'!EC371</f>
        <v/>
      </c>
      <c r="H402" s="27" t="str">
        <f>'Processed IP Rules'!EE371</f>
        <v/>
      </c>
      <c r="I402" s="77" t="str">
        <f>'Processed IP Rules'!EI371</f>
        <v/>
      </c>
      <c r="J402" s="27" t="str">
        <f>'Processed IP Rules'!EK371</f>
        <v/>
      </c>
      <c r="K402" s="96" t="str">
        <f>'Processed IP Rules'!EM371</f>
        <v/>
      </c>
      <c r="L402" s="78" t="str">
        <f>'Processed IP Rules'!EU371</f>
        <v/>
      </c>
      <c r="M402" s="89">
        <f t="shared" si="62"/>
        <v>0</v>
      </c>
      <c r="N402" s="10">
        <f t="shared" si="63"/>
        <v>0</v>
      </c>
      <c r="O402" s="10">
        <f t="shared" si="64"/>
        <v>0</v>
      </c>
      <c r="P402" s="10">
        <f t="shared" si="65"/>
        <v>0</v>
      </c>
      <c r="Q402" s="10">
        <f t="shared" si="66"/>
        <v>0</v>
      </c>
      <c r="R402" s="10">
        <f t="shared" si="67"/>
        <v>0</v>
      </c>
      <c r="S402" s="10">
        <f t="shared" si="68"/>
        <v>0</v>
      </c>
      <c r="T402" s="10">
        <f t="shared" si="69"/>
        <v>0</v>
      </c>
      <c r="U402" s="10">
        <f t="shared" si="70"/>
        <v>0</v>
      </c>
      <c r="V402" s="10">
        <f t="shared" si="71"/>
        <v>0</v>
      </c>
      <c r="W402" s="10">
        <f t="shared" si="72"/>
        <v>0</v>
      </c>
      <c r="X402" s="66">
        <f t="shared" si="73"/>
        <v>0</v>
      </c>
      <c r="Y402" s="100" t="str">
        <f>IF(AND(D402="All_IPs",OR(N402=0,O402=0,R402+S402+T402=0,U402=0,V402=0,X402=0)),"Halt",IF(AND(D402="GRP_ALL_CNSP_SUBNETS",OR(N402=0,O402=0,R402+S402+T402=0,U402=0,V402=0,X402=0)),"Halt",IF(SUM(M402:X402)=0,"-",IF(AND(D402&lt;&gt;"All_IPs",D402&lt;&gt;"GRP_ALL_CNSP_SUBNETS",OR(N402=0,O402=0,P402=0,Q402=0,R402+S402+T402=0,U402=0,V402=0,X402=0,'Processed IP Rules'!ET371="BAD")),"Halt","Proceed"))))</f>
        <v>-</v>
      </c>
      <c r="Z402" s="145"/>
    </row>
    <row r="403" spans="1:26">
      <c r="A403" s="138">
        <v>362</v>
      </c>
      <c r="B403" s="70" t="str">
        <f>IF('IP Rules'!D372="","",'IP Rules'!D372)</f>
        <v/>
      </c>
      <c r="C403" s="73" t="str">
        <f>IF('IP Rules'!F372="","",'IP Rules'!F372)</f>
        <v/>
      </c>
      <c r="D403" s="77" t="str">
        <f>'Processed IP Rules'!AO372</f>
        <v/>
      </c>
      <c r="E403" s="78" t="str">
        <f>'Processed IP Rules'!AQ372</f>
        <v/>
      </c>
      <c r="F403" s="77" t="str">
        <f>'Processed IP Rules'!EA372</f>
        <v/>
      </c>
      <c r="G403" s="78" t="str">
        <f>'Processed IP Rules'!EC372</f>
        <v/>
      </c>
      <c r="H403" s="27" t="str">
        <f>'Processed IP Rules'!EE372</f>
        <v/>
      </c>
      <c r="I403" s="77" t="str">
        <f>'Processed IP Rules'!EI372</f>
        <v/>
      </c>
      <c r="J403" s="27" t="str">
        <f>'Processed IP Rules'!EK372</f>
        <v/>
      </c>
      <c r="K403" s="96" t="str">
        <f>'Processed IP Rules'!EM372</f>
        <v/>
      </c>
      <c r="L403" s="78" t="str">
        <f>'Processed IP Rules'!EU372</f>
        <v/>
      </c>
      <c r="M403" s="89">
        <f t="shared" si="62"/>
        <v>0</v>
      </c>
      <c r="N403" s="10">
        <f t="shared" si="63"/>
        <v>0</v>
      </c>
      <c r="O403" s="10">
        <f t="shared" si="64"/>
        <v>0</v>
      </c>
      <c r="P403" s="10">
        <f t="shared" si="65"/>
        <v>0</v>
      </c>
      <c r="Q403" s="10">
        <f t="shared" si="66"/>
        <v>0</v>
      </c>
      <c r="R403" s="10">
        <f t="shared" si="67"/>
        <v>0</v>
      </c>
      <c r="S403" s="10">
        <f t="shared" si="68"/>
        <v>0</v>
      </c>
      <c r="T403" s="10">
        <f t="shared" si="69"/>
        <v>0</v>
      </c>
      <c r="U403" s="10">
        <f t="shared" si="70"/>
        <v>0</v>
      </c>
      <c r="V403" s="10">
        <f t="shared" si="71"/>
        <v>0</v>
      </c>
      <c r="W403" s="10">
        <f t="shared" si="72"/>
        <v>0</v>
      </c>
      <c r="X403" s="66">
        <f t="shared" si="73"/>
        <v>0</v>
      </c>
      <c r="Y403" s="100" t="str">
        <f>IF(AND(D403="All_IPs",OR(N403=0,O403=0,R403+S403+T403=0,U403=0,V403=0,X403=0)),"Halt",IF(AND(D403="GRP_ALL_CNSP_SUBNETS",OR(N403=0,O403=0,R403+S403+T403=0,U403=0,V403=0,X403=0)),"Halt",IF(SUM(M403:X403)=0,"-",IF(AND(D403&lt;&gt;"All_IPs",D403&lt;&gt;"GRP_ALL_CNSP_SUBNETS",OR(N403=0,O403=0,P403=0,Q403=0,R403+S403+T403=0,U403=0,V403=0,X403=0,'Processed IP Rules'!ET372="BAD")),"Halt","Proceed"))))</f>
        <v>-</v>
      </c>
      <c r="Z403" s="145"/>
    </row>
    <row r="404" spans="1:26">
      <c r="A404" s="138">
        <v>363</v>
      </c>
      <c r="B404" s="70" t="str">
        <f>IF('IP Rules'!D373="","",'IP Rules'!D373)</f>
        <v/>
      </c>
      <c r="C404" s="73" t="str">
        <f>IF('IP Rules'!F373="","",'IP Rules'!F373)</f>
        <v/>
      </c>
      <c r="D404" s="77" t="str">
        <f>'Processed IP Rules'!AO373</f>
        <v/>
      </c>
      <c r="E404" s="78" t="str">
        <f>'Processed IP Rules'!AQ373</f>
        <v/>
      </c>
      <c r="F404" s="77" t="str">
        <f>'Processed IP Rules'!EA373</f>
        <v/>
      </c>
      <c r="G404" s="78" t="str">
        <f>'Processed IP Rules'!EC373</f>
        <v/>
      </c>
      <c r="H404" s="27" t="str">
        <f>'Processed IP Rules'!EE373</f>
        <v/>
      </c>
      <c r="I404" s="77" t="str">
        <f>'Processed IP Rules'!EI373</f>
        <v/>
      </c>
      <c r="J404" s="27" t="str">
        <f>'Processed IP Rules'!EK373</f>
        <v/>
      </c>
      <c r="K404" s="96" t="str">
        <f>'Processed IP Rules'!EM373</f>
        <v/>
      </c>
      <c r="L404" s="78" t="str">
        <f>'Processed IP Rules'!EU373</f>
        <v/>
      </c>
      <c r="M404" s="89">
        <f t="shared" si="62"/>
        <v>0</v>
      </c>
      <c r="N404" s="10">
        <f t="shared" si="63"/>
        <v>0</v>
      </c>
      <c r="O404" s="10">
        <f t="shared" si="64"/>
        <v>0</v>
      </c>
      <c r="P404" s="10">
        <f t="shared" si="65"/>
        <v>0</v>
      </c>
      <c r="Q404" s="10">
        <f t="shared" si="66"/>
        <v>0</v>
      </c>
      <c r="R404" s="10">
        <f t="shared" si="67"/>
        <v>0</v>
      </c>
      <c r="S404" s="10">
        <f t="shared" si="68"/>
        <v>0</v>
      </c>
      <c r="T404" s="10">
        <f t="shared" si="69"/>
        <v>0</v>
      </c>
      <c r="U404" s="10">
        <f t="shared" si="70"/>
        <v>0</v>
      </c>
      <c r="V404" s="10">
        <f t="shared" si="71"/>
        <v>0</v>
      </c>
      <c r="W404" s="10">
        <f t="shared" si="72"/>
        <v>0</v>
      </c>
      <c r="X404" s="66">
        <f t="shared" si="73"/>
        <v>0</v>
      </c>
      <c r="Y404" s="100" t="str">
        <f>IF(AND(D404="All_IPs",OR(N404=0,O404=0,R404+S404+T404=0,U404=0,V404=0,X404=0)),"Halt",IF(AND(D404="GRP_ALL_CNSP_SUBNETS",OR(N404=0,O404=0,R404+S404+T404=0,U404=0,V404=0,X404=0)),"Halt",IF(SUM(M404:X404)=0,"-",IF(AND(D404&lt;&gt;"All_IPs",D404&lt;&gt;"GRP_ALL_CNSP_SUBNETS",OR(N404=0,O404=0,P404=0,Q404=0,R404+S404+T404=0,U404=0,V404=0,X404=0,'Processed IP Rules'!ET373="BAD")),"Halt","Proceed"))))</f>
        <v>-</v>
      </c>
      <c r="Z404" s="145"/>
    </row>
    <row r="405" spans="1:26">
      <c r="A405" s="138">
        <v>364</v>
      </c>
      <c r="B405" s="70" t="str">
        <f>IF('IP Rules'!D374="","",'IP Rules'!D374)</f>
        <v/>
      </c>
      <c r="C405" s="73" t="str">
        <f>IF('IP Rules'!F374="","",'IP Rules'!F374)</f>
        <v/>
      </c>
      <c r="D405" s="77" t="str">
        <f>'Processed IP Rules'!AO374</f>
        <v/>
      </c>
      <c r="E405" s="78" t="str">
        <f>'Processed IP Rules'!AQ374</f>
        <v/>
      </c>
      <c r="F405" s="77" t="str">
        <f>'Processed IP Rules'!EA374</f>
        <v/>
      </c>
      <c r="G405" s="78" t="str">
        <f>'Processed IP Rules'!EC374</f>
        <v/>
      </c>
      <c r="H405" s="27" t="str">
        <f>'Processed IP Rules'!EE374</f>
        <v/>
      </c>
      <c r="I405" s="77" t="str">
        <f>'Processed IP Rules'!EI374</f>
        <v/>
      </c>
      <c r="J405" s="27" t="str">
        <f>'Processed IP Rules'!EK374</f>
        <v/>
      </c>
      <c r="K405" s="96" t="str">
        <f>'Processed IP Rules'!EM374</f>
        <v/>
      </c>
      <c r="L405" s="78" t="str">
        <f>'Processed IP Rules'!EU374</f>
        <v/>
      </c>
      <c r="M405" s="89">
        <f t="shared" si="62"/>
        <v>0</v>
      </c>
      <c r="N405" s="10">
        <f t="shared" si="63"/>
        <v>0</v>
      </c>
      <c r="O405" s="10">
        <f t="shared" si="64"/>
        <v>0</v>
      </c>
      <c r="P405" s="10">
        <f t="shared" si="65"/>
        <v>0</v>
      </c>
      <c r="Q405" s="10">
        <f t="shared" si="66"/>
        <v>0</v>
      </c>
      <c r="R405" s="10">
        <f t="shared" si="67"/>
        <v>0</v>
      </c>
      <c r="S405" s="10">
        <f t="shared" si="68"/>
        <v>0</v>
      </c>
      <c r="T405" s="10">
        <f t="shared" si="69"/>
        <v>0</v>
      </c>
      <c r="U405" s="10">
        <f t="shared" si="70"/>
        <v>0</v>
      </c>
      <c r="V405" s="10">
        <f t="shared" si="71"/>
        <v>0</v>
      </c>
      <c r="W405" s="10">
        <f t="shared" si="72"/>
        <v>0</v>
      </c>
      <c r="X405" s="66">
        <f t="shared" si="73"/>
        <v>0</v>
      </c>
      <c r="Y405" s="100" t="str">
        <f>IF(AND(D405="All_IPs",OR(N405=0,O405=0,R405+S405+T405=0,U405=0,V405=0,X405=0)),"Halt",IF(AND(D405="GRP_ALL_CNSP_SUBNETS",OR(N405=0,O405=0,R405+S405+T405=0,U405=0,V405=0,X405=0)),"Halt",IF(SUM(M405:X405)=0,"-",IF(AND(D405&lt;&gt;"All_IPs",D405&lt;&gt;"GRP_ALL_CNSP_SUBNETS",OR(N405=0,O405=0,P405=0,Q405=0,R405+S405+T405=0,U405=0,V405=0,X405=0,'Processed IP Rules'!ET374="BAD")),"Halt","Proceed"))))</f>
        <v>-</v>
      </c>
      <c r="Z405" s="145"/>
    </row>
    <row r="406" spans="1:26">
      <c r="A406" s="138">
        <v>365</v>
      </c>
      <c r="B406" s="70" t="str">
        <f>IF('IP Rules'!D375="","",'IP Rules'!D375)</f>
        <v/>
      </c>
      <c r="C406" s="73" t="str">
        <f>IF('IP Rules'!F375="","",'IP Rules'!F375)</f>
        <v/>
      </c>
      <c r="D406" s="77" t="str">
        <f>'Processed IP Rules'!AO375</f>
        <v/>
      </c>
      <c r="E406" s="78" t="str">
        <f>'Processed IP Rules'!AQ375</f>
        <v/>
      </c>
      <c r="F406" s="77" t="str">
        <f>'Processed IP Rules'!EA375</f>
        <v/>
      </c>
      <c r="G406" s="78" t="str">
        <f>'Processed IP Rules'!EC375</f>
        <v/>
      </c>
      <c r="H406" s="27" t="str">
        <f>'Processed IP Rules'!EE375</f>
        <v/>
      </c>
      <c r="I406" s="77" t="str">
        <f>'Processed IP Rules'!EI375</f>
        <v/>
      </c>
      <c r="J406" s="27" t="str">
        <f>'Processed IP Rules'!EK375</f>
        <v/>
      </c>
      <c r="K406" s="96" t="str">
        <f>'Processed IP Rules'!EM375</f>
        <v/>
      </c>
      <c r="L406" s="78" t="str">
        <f>'Processed IP Rules'!EU375</f>
        <v/>
      </c>
      <c r="M406" s="89">
        <f t="shared" si="62"/>
        <v>0</v>
      </c>
      <c r="N406" s="10">
        <f t="shared" si="63"/>
        <v>0</v>
      </c>
      <c r="O406" s="10">
        <f t="shared" si="64"/>
        <v>0</v>
      </c>
      <c r="P406" s="10">
        <f t="shared" si="65"/>
        <v>0</v>
      </c>
      <c r="Q406" s="10">
        <f t="shared" si="66"/>
        <v>0</v>
      </c>
      <c r="R406" s="10">
        <f t="shared" si="67"/>
        <v>0</v>
      </c>
      <c r="S406" s="10">
        <f t="shared" si="68"/>
        <v>0</v>
      </c>
      <c r="T406" s="10">
        <f t="shared" si="69"/>
        <v>0</v>
      </c>
      <c r="U406" s="10">
        <f t="shared" si="70"/>
        <v>0</v>
      </c>
      <c r="V406" s="10">
        <f t="shared" si="71"/>
        <v>0</v>
      </c>
      <c r="W406" s="10">
        <f t="shared" si="72"/>
        <v>0</v>
      </c>
      <c r="X406" s="66">
        <f t="shared" si="73"/>
        <v>0</v>
      </c>
      <c r="Y406" s="100" t="str">
        <f>IF(AND(D406="All_IPs",OR(N406=0,O406=0,R406+S406+T406=0,U406=0,V406=0,X406=0)),"Halt",IF(AND(D406="GRP_ALL_CNSP_SUBNETS",OR(N406=0,O406=0,R406+S406+T406=0,U406=0,V406=0,X406=0)),"Halt",IF(SUM(M406:X406)=0,"-",IF(AND(D406&lt;&gt;"All_IPs",D406&lt;&gt;"GRP_ALL_CNSP_SUBNETS",OR(N406=0,O406=0,P406=0,Q406=0,R406+S406+T406=0,U406=0,V406=0,X406=0,'Processed IP Rules'!ET375="BAD")),"Halt","Proceed"))))</f>
        <v>-</v>
      </c>
      <c r="Z406" s="145"/>
    </row>
    <row r="407" spans="1:26">
      <c r="A407" s="138">
        <v>366</v>
      </c>
      <c r="B407" s="70" t="str">
        <f>IF('IP Rules'!D376="","",'IP Rules'!D376)</f>
        <v/>
      </c>
      <c r="C407" s="73" t="str">
        <f>IF('IP Rules'!F376="","",'IP Rules'!F376)</f>
        <v/>
      </c>
      <c r="D407" s="77" t="str">
        <f>'Processed IP Rules'!AO376</f>
        <v/>
      </c>
      <c r="E407" s="78" t="str">
        <f>'Processed IP Rules'!AQ376</f>
        <v/>
      </c>
      <c r="F407" s="77" t="str">
        <f>'Processed IP Rules'!EA376</f>
        <v/>
      </c>
      <c r="G407" s="78" t="str">
        <f>'Processed IP Rules'!EC376</f>
        <v/>
      </c>
      <c r="H407" s="27" t="str">
        <f>'Processed IP Rules'!EE376</f>
        <v/>
      </c>
      <c r="I407" s="77" t="str">
        <f>'Processed IP Rules'!EI376</f>
        <v/>
      </c>
      <c r="J407" s="27" t="str">
        <f>'Processed IP Rules'!EK376</f>
        <v/>
      </c>
      <c r="K407" s="96" t="str">
        <f>'Processed IP Rules'!EM376</f>
        <v/>
      </c>
      <c r="L407" s="78" t="str">
        <f>'Processed IP Rules'!EU376</f>
        <v/>
      </c>
      <c r="M407" s="89">
        <f t="shared" si="62"/>
        <v>0</v>
      </c>
      <c r="N407" s="10">
        <f t="shared" si="63"/>
        <v>0</v>
      </c>
      <c r="O407" s="10">
        <f t="shared" si="64"/>
        <v>0</v>
      </c>
      <c r="P407" s="10">
        <f t="shared" si="65"/>
        <v>0</v>
      </c>
      <c r="Q407" s="10">
        <f t="shared" si="66"/>
        <v>0</v>
      </c>
      <c r="R407" s="10">
        <f t="shared" si="67"/>
        <v>0</v>
      </c>
      <c r="S407" s="10">
        <f t="shared" si="68"/>
        <v>0</v>
      </c>
      <c r="T407" s="10">
        <f t="shared" si="69"/>
        <v>0</v>
      </c>
      <c r="U407" s="10">
        <f t="shared" si="70"/>
        <v>0</v>
      </c>
      <c r="V407" s="10">
        <f t="shared" si="71"/>
        <v>0</v>
      </c>
      <c r="W407" s="10">
        <f t="shared" si="72"/>
        <v>0</v>
      </c>
      <c r="X407" s="66">
        <f t="shared" si="73"/>
        <v>0</v>
      </c>
      <c r="Y407" s="100" t="str">
        <f>IF(AND(D407="All_IPs",OR(N407=0,O407=0,R407+S407+T407=0,U407=0,V407=0,X407=0)),"Halt",IF(AND(D407="GRP_ALL_CNSP_SUBNETS",OR(N407=0,O407=0,R407+S407+T407=0,U407=0,V407=0,X407=0)),"Halt",IF(SUM(M407:X407)=0,"-",IF(AND(D407&lt;&gt;"All_IPs",D407&lt;&gt;"GRP_ALL_CNSP_SUBNETS",OR(N407=0,O407=0,P407=0,Q407=0,R407+S407+T407=0,U407=0,V407=0,X407=0,'Processed IP Rules'!ET376="BAD")),"Halt","Proceed"))))</f>
        <v>-</v>
      </c>
      <c r="Z407" s="145"/>
    </row>
    <row r="408" spans="1:26">
      <c r="A408" s="138">
        <v>367</v>
      </c>
      <c r="B408" s="70" t="str">
        <f>IF('IP Rules'!D377="","",'IP Rules'!D377)</f>
        <v/>
      </c>
      <c r="C408" s="73" t="str">
        <f>IF('IP Rules'!F377="","",'IP Rules'!F377)</f>
        <v/>
      </c>
      <c r="D408" s="77" t="str">
        <f>'Processed IP Rules'!AO377</f>
        <v/>
      </c>
      <c r="E408" s="78" t="str">
        <f>'Processed IP Rules'!AQ377</f>
        <v/>
      </c>
      <c r="F408" s="77" t="str">
        <f>'Processed IP Rules'!EA377</f>
        <v/>
      </c>
      <c r="G408" s="78" t="str">
        <f>'Processed IP Rules'!EC377</f>
        <v/>
      </c>
      <c r="H408" s="27" t="str">
        <f>'Processed IP Rules'!EE377</f>
        <v/>
      </c>
      <c r="I408" s="77" t="str">
        <f>'Processed IP Rules'!EI377</f>
        <v/>
      </c>
      <c r="J408" s="27" t="str">
        <f>'Processed IP Rules'!EK377</f>
        <v/>
      </c>
      <c r="K408" s="96" t="str">
        <f>'Processed IP Rules'!EM377</f>
        <v/>
      </c>
      <c r="L408" s="78" t="str">
        <f>'Processed IP Rules'!EU377</f>
        <v/>
      </c>
      <c r="M408" s="89">
        <f t="shared" si="62"/>
        <v>0</v>
      </c>
      <c r="N408" s="10">
        <f t="shared" si="63"/>
        <v>0</v>
      </c>
      <c r="O408" s="10">
        <f t="shared" si="64"/>
        <v>0</v>
      </c>
      <c r="P408" s="10">
        <f t="shared" si="65"/>
        <v>0</v>
      </c>
      <c r="Q408" s="10">
        <f t="shared" si="66"/>
        <v>0</v>
      </c>
      <c r="R408" s="10">
        <f t="shared" si="67"/>
        <v>0</v>
      </c>
      <c r="S408" s="10">
        <f t="shared" si="68"/>
        <v>0</v>
      </c>
      <c r="T408" s="10">
        <f t="shared" si="69"/>
        <v>0</v>
      </c>
      <c r="U408" s="10">
        <f t="shared" si="70"/>
        <v>0</v>
      </c>
      <c r="V408" s="10">
        <f t="shared" si="71"/>
        <v>0</v>
      </c>
      <c r="W408" s="10">
        <f t="shared" si="72"/>
        <v>0</v>
      </c>
      <c r="X408" s="66">
        <f t="shared" si="73"/>
        <v>0</v>
      </c>
      <c r="Y408" s="100" t="str">
        <f>IF(AND(D408="All_IPs",OR(N408=0,O408=0,R408+S408+T408=0,U408=0,V408=0,X408=0)),"Halt",IF(AND(D408="GRP_ALL_CNSP_SUBNETS",OR(N408=0,O408=0,R408+S408+T408=0,U408=0,V408=0,X408=0)),"Halt",IF(SUM(M408:X408)=0,"-",IF(AND(D408&lt;&gt;"All_IPs",D408&lt;&gt;"GRP_ALL_CNSP_SUBNETS",OR(N408=0,O408=0,P408=0,Q408=0,R408+S408+T408=0,U408=0,V408=0,X408=0,'Processed IP Rules'!ET377="BAD")),"Halt","Proceed"))))</f>
        <v>-</v>
      </c>
      <c r="Z408" s="145"/>
    </row>
    <row r="409" spans="1:26">
      <c r="A409" s="138">
        <v>368</v>
      </c>
      <c r="B409" s="70" t="str">
        <f>IF('IP Rules'!D378="","",'IP Rules'!D378)</f>
        <v/>
      </c>
      <c r="C409" s="73" t="str">
        <f>IF('IP Rules'!F378="","",'IP Rules'!F378)</f>
        <v/>
      </c>
      <c r="D409" s="77" t="str">
        <f>'Processed IP Rules'!AO378</f>
        <v/>
      </c>
      <c r="E409" s="78" t="str">
        <f>'Processed IP Rules'!AQ378</f>
        <v/>
      </c>
      <c r="F409" s="77" t="str">
        <f>'Processed IP Rules'!EA378</f>
        <v/>
      </c>
      <c r="G409" s="78" t="str">
        <f>'Processed IP Rules'!EC378</f>
        <v/>
      </c>
      <c r="H409" s="27" t="str">
        <f>'Processed IP Rules'!EE378</f>
        <v/>
      </c>
      <c r="I409" s="77" t="str">
        <f>'Processed IP Rules'!EI378</f>
        <v/>
      </c>
      <c r="J409" s="27" t="str">
        <f>'Processed IP Rules'!EK378</f>
        <v/>
      </c>
      <c r="K409" s="96" t="str">
        <f>'Processed IP Rules'!EM378</f>
        <v/>
      </c>
      <c r="L409" s="78" t="str">
        <f>'Processed IP Rules'!EU378</f>
        <v/>
      </c>
      <c r="M409" s="89">
        <f t="shared" si="62"/>
        <v>0</v>
      </c>
      <c r="N409" s="10">
        <f t="shared" si="63"/>
        <v>0</v>
      </c>
      <c r="O409" s="10">
        <f t="shared" si="64"/>
        <v>0</v>
      </c>
      <c r="P409" s="10">
        <f t="shared" si="65"/>
        <v>0</v>
      </c>
      <c r="Q409" s="10">
        <f t="shared" si="66"/>
        <v>0</v>
      </c>
      <c r="R409" s="10">
        <f t="shared" si="67"/>
        <v>0</v>
      </c>
      <c r="S409" s="10">
        <f t="shared" si="68"/>
        <v>0</v>
      </c>
      <c r="T409" s="10">
        <f t="shared" si="69"/>
        <v>0</v>
      </c>
      <c r="U409" s="10">
        <f t="shared" si="70"/>
        <v>0</v>
      </c>
      <c r="V409" s="10">
        <f t="shared" si="71"/>
        <v>0</v>
      </c>
      <c r="W409" s="10">
        <f t="shared" si="72"/>
        <v>0</v>
      </c>
      <c r="X409" s="66">
        <f t="shared" si="73"/>
        <v>0</v>
      </c>
      <c r="Y409" s="100" t="str">
        <f>IF(AND(D409="All_IPs",OR(N409=0,O409=0,R409+S409+T409=0,U409=0,V409=0,X409=0)),"Halt",IF(AND(D409="GRP_ALL_CNSP_SUBNETS",OR(N409=0,O409=0,R409+S409+T409=0,U409=0,V409=0,X409=0)),"Halt",IF(SUM(M409:X409)=0,"-",IF(AND(D409&lt;&gt;"All_IPs",D409&lt;&gt;"GRP_ALL_CNSP_SUBNETS",OR(N409=0,O409=0,P409=0,Q409=0,R409+S409+T409=0,U409=0,V409=0,X409=0,'Processed IP Rules'!ET378="BAD")),"Halt","Proceed"))))</f>
        <v>-</v>
      </c>
      <c r="Z409" s="145"/>
    </row>
    <row r="410" spans="1:26">
      <c r="A410" s="138">
        <v>369</v>
      </c>
      <c r="B410" s="70" t="str">
        <f>IF('IP Rules'!D379="","",'IP Rules'!D379)</f>
        <v/>
      </c>
      <c r="C410" s="73" t="str">
        <f>IF('IP Rules'!F379="","",'IP Rules'!F379)</f>
        <v/>
      </c>
      <c r="D410" s="77" t="str">
        <f>'Processed IP Rules'!AO379</f>
        <v/>
      </c>
      <c r="E410" s="78" t="str">
        <f>'Processed IP Rules'!AQ379</f>
        <v/>
      </c>
      <c r="F410" s="77" t="str">
        <f>'Processed IP Rules'!EA379</f>
        <v/>
      </c>
      <c r="G410" s="78" t="str">
        <f>'Processed IP Rules'!EC379</f>
        <v/>
      </c>
      <c r="H410" s="27" t="str">
        <f>'Processed IP Rules'!EE379</f>
        <v/>
      </c>
      <c r="I410" s="77" t="str">
        <f>'Processed IP Rules'!EI379</f>
        <v/>
      </c>
      <c r="J410" s="27" t="str">
        <f>'Processed IP Rules'!EK379</f>
        <v/>
      </c>
      <c r="K410" s="96" t="str">
        <f>'Processed IP Rules'!EM379</f>
        <v/>
      </c>
      <c r="L410" s="78" t="str">
        <f>'Processed IP Rules'!EU379</f>
        <v/>
      </c>
      <c r="M410" s="89">
        <f t="shared" si="62"/>
        <v>0</v>
      </c>
      <c r="N410" s="10">
        <f t="shared" si="63"/>
        <v>0</v>
      </c>
      <c r="O410" s="10">
        <f t="shared" si="64"/>
        <v>0</v>
      </c>
      <c r="P410" s="10">
        <f t="shared" si="65"/>
        <v>0</v>
      </c>
      <c r="Q410" s="10">
        <f t="shared" si="66"/>
        <v>0</v>
      </c>
      <c r="R410" s="10">
        <f t="shared" si="67"/>
        <v>0</v>
      </c>
      <c r="S410" s="10">
        <f t="shared" si="68"/>
        <v>0</v>
      </c>
      <c r="T410" s="10">
        <f t="shared" si="69"/>
        <v>0</v>
      </c>
      <c r="U410" s="10">
        <f t="shared" si="70"/>
        <v>0</v>
      </c>
      <c r="V410" s="10">
        <f t="shared" si="71"/>
        <v>0</v>
      </c>
      <c r="W410" s="10">
        <f t="shared" si="72"/>
        <v>0</v>
      </c>
      <c r="X410" s="66">
        <f t="shared" si="73"/>
        <v>0</v>
      </c>
      <c r="Y410" s="100" t="str">
        <f>IF(AND(D410="All_IPs",OR(N410=0,O410=0,R410+S410+T410=0,U410=0,V410=0,X410=0)),"Halt",IF(AND(D410="GRP_ALL_CNSP_SUBNETS",OR(N410=0,O410=0,R410+S410+T410=0,U410=0,V410=0,X410=0)),"Halt",IF(SUM(M410:X410)=0,"-",IF(AND(D410&lt;&gt;"All_IPs",D410&lt;&gt;"GRP_ALL_CNSP_SUBNETS",OR(N410=0,O410=0,P410=0,Q410=0,R410+S410+T410=0,U410=0,V410=0,X410=0,'Processed IP Rules'!ET379="BAD")),"Halt","Proceed"))))</f>
        <v>-</v>
      </c>
      <c r="Z410" s="145"/>
    </row>
    <row r="411" spans="1:26">
      <c r="A411" s="138">
        <v>370</v>
      </c>
      <c r="B411" s="70" t="str">
        <f>IF('IP Rules'!D380="","",'IP Rules'!D380)</f>
        <v/>
      </c>
      <c r="C411" s="73" t="str">
        <f>IF('IP Rules'!F380="","",'IP Rules'!F380)</f>
        <v/>
      </c>
      <c r="D411" s="77" t="str">
        <f>'Processed IP Rules'!AO380</f>
        <v/>
      </c>
      <c r="E411" s="78" t="str">
        <f>'Processed IP Rules'!AQ380</f>
        <v/>
      </c>
      <c r="F411" s="77" t="str">
        <f>'Processed IP Rules'!EA380</f>
        <v/>
      </c>
      <c r="G411" s="78" t="str">
        <f>'Processed IP Rules'!EC380</f>
        <v/>
      </c>
      <c r="H411" s="27" t="str">
        <f>'Processed IP Rules'!EE380</f>
        <v/>
      </c>
      <c r="I411" s="77" t="str">
        <f>'Processed IP Rules'!EI380</f>
        <v/>
      </c>
      <c r="J411" s="27" t="str">
        <f>'Processed IP Rules'!EK380</f>
        <v/>
      </c>
      <c r="K411" s="96" t="str">
        <f>'Processed IP Rules'!EM380</f>
        <v/>
      </c>
      <c r="L411" s="78" t="str">
        <f>'Processed IP Rules'!EU380</f>
        <v/>
      </c>
      <c r="M411" s="89">
        <f t="shared" si="62"/>
        <v>0</v>
      </c>
      <c r="N411" s="10">
        <f t="shared" si="63"/>
        <v>0</v>
      </c>
      <c r="O411" s="10">
        <f t="shared" si="64"/>
        <v>0</v>
      </c>
      <c r="P411" s="10">
        <f t="shared" si="65"/>
        <v>0</v>
      </c>
      <c r="Q411" s="10">
        <f t="shared" si="66"/>
        <v>0</v>
      </c>
      <c r="R411" s="10">
        <f t="shared" si="67"/>
        <v>0</v>
      </c>
      <c r="S411" s="10">
        <f t="shared" si="68"/>
        <v>0</v>
      </c>
      <c r="T411" s="10">
        <f t="shared" si="69"/>
        <v>0</v>
      </c>
      <c r="U411" s="10">
        <f t="shared" si="70"/>
        <v>0</v>
      </c>
      <c r="V411" s="10">
        <f t="shared" si="71"/>
        <v>0</v>
      </c>
      <c r="W411" s="10">
        <f t="shared" si="72"/>
        <v>0</v>
      </c>
      <c r="X411" s="66">
        <f t="shared" si="73"/>
        <v>0</v>
      </c>
      <c r="Y411" s="100" t="str">
        <f>IF(AND(D411="All_IPs",OR(N411=0,O411=0,R411+S411+T411=0,U411=0,V411=0,X411=0)),"Halt",IF(AND(D411="GRP_ALL_CNSP_SUBNETS",OR(N411=0,O411=0,R411+S411+T411=0,U411=0,V411=0,X411=0)),"Halt",IF(SUM(M411:X411)=0,"-",IF(AND(D411&lt;&gt;"All_IPs",D411&lt;&gt;"GRP_ALL_CNSP_SUBNETS",OR(N411=0,O411=0,P411=0,Q411=0,R411+S411+T411=0,U411=0,V411=0,X411=0,'Processed IP Rules'!ET380="BAD")),"Halt","Proceed"))))</f>
        <v>-</v>
      </c>
      <c r="Z411" s="145"/>
    </row>
    <row r="412" spans="1:26">
      <c r="A412" s="138">
        <v>371</v>
      </c>
      <c r="B412" s="70" t="str">
        <f>IF('IP Rules'!D381="","",'IP Rules'!D381)</f>
        <v/>
      </c>
      <c r="C412" s="73" t="str">
        <f>IF('IP Rules'!F381="","",'IP Rules'!F381)</f>
        <v/>
      </c>
      <c r="D412" s="77" t="str">
        <f>'Processed IP Rules'!AO381</f>
        <v/>
      </c>
      <c r="E412" s="78" t="str">
        <f>'Processed IP Rules'!AQ381</f>
        <v/>
      </c>
      <c r="F412" s="77" t="str">
        <f>'Processed IP Rules'!EA381</f>
        <v/>
      </c>
      <c r="G412" s="78" t="str">
        <f>'Processed IP Rules'!EC381</f>
        <v/>
      </c>
      <c r="H412" s="27" t="str">
        <f>'Processed IP Rules'!EE381</f>
        <v/>
      </c>
      <c r="I412" s="77" t="str">
        <f>'Processed IP Rules'!EI381</f>
        <v/>
      </c>
      <c r="J412" s="27" t="str">
        <f>'Processed IP Rules'!EK381</f>
        <v/>
      </c>
      <c r="K412" s="96" t="str">
        <f>'Processed IP Rules'!EM381</f>
        <v/>
      </c>
      <c r="L412" s="78" t="str">
        <f>'Processed IP Rules'!EU381</f>
        <v/>
      </c>
      <c r="M412" s="89">
        <f t="shared" si="62"/>
        <v>0</v>
      </c>
      <c r="N412" s="10">
        <f t="shared" si="63"/>
        <v>0</v>
      </c>
      <c r="O412" s="10">
        <f t="shared" si="64"/>
        <v>0</v>
      </c>
      <c r="P412" s="10">
        <f t="shared" si="65"/>
        <v>0</v>
      </c>
      <c r="Q412" s="10">
        <f t="shared" si="66"/>
        <v>0</v>
      </c>
      <c r="R412" s="10">
        <f t="shared" si="67"/>
        <v>0</v>
      </c>
      <c r="S412" s="10">
        <f t="shared" si="68"/>
        <v>0</v>
      </c>
      <c r="T412" s="10">
        <f t="shared" si="69"/>
        <v>0</v>
      </c>
      <c r="U412" s="10">
        <f t="shared" si="70"/>
        <v>0</v>
      </c>
      <c r="V412" s="10">
        <f t="shared" si="71"/>
        <v>0</v>
      </c>
      <c r="W412" s="10">
        <f t="shared" si="72"/>
        <v>0</v>
      </c>
      <c r="X412" s="66">
        <f t="shared" si="73"/>
        <v>0</v>
      </c>
      <c r="Y412" s="100" t="str">
        <f>IF(AND(D412="All_IPs",OR(N412=0,O412=0,R412+S412+T412=0,U412=0,V412=0,X412=0)),"Halt",IF(AND(D412="GRP_ALL_CNSP_SUBNETS",OR(N412=0,O412=0,R412+S412+T412=0,U412=0,V412=0,X412=0)),"Halt",IF(SUM(M412:X412)=0,"-",IF(AND(D412&lt;&gt;"All_IPs",D412&lt;&gt;"GRP_ALL_CNSP_SUBNETS",OR(N412=0,O412=0,P412=0,Q412=0,R412+S412+T412=0,U412=0,V412=0,X412=0,'Processed IP Rules'!ET381="BAD")),"Halt","Proceed"))))</f>
        <v>-</v>
      </c>
      <c r="Z412" s="145"/>
    </row>
    <row r="413" spans="1:26">
      <c r="A413" s="138">
        <v>372</v>
      </c>
      <c r="B413" s="70" t="str">
        <f>IF('IP Rules'!D382="","",'IP Rules'!D382)</f>
        <v/>
      </c>
      <c r="C413" s="73" t="str">
        <f>IF('IP Rules'!F382="","",'IP Rules'!F382)</f>
        <v/>
      </c>
      <c r="D413" s="77" t="str">
        <f>'Processed IP Rules'!AO382</f>
        <v/>
      </c>
      <c r="E413" s="78" t="str">
        <f>'Processed IP Rules'!AQ382</f>
        <v/>
      </c>
      <c r="F413" s="77" t="str">
        <f>'Processed IP Rules'!EA382</f>
        <v/>
      </c>
      <c r="G413" s="78" t="str">
        <f>'Processed IP Rules'!EC382</f>
        <v/>
      </c>
      <c r="H413" s="27" t="str">
        <f>'Processed IP Rules'!EE382</f>
        <v/>
      </c>
      <c r="I413" s="77" t="str">
        <f>'Processed IP Rules'!EI382</f>
        <v/>
      </c>
      <c r="J413" s="27" t="str">
        <f>'Processed IP Rules'!EK382</f>
        <v/>
      </c>
      <c r="K413" s="96" t="str">
        <f>'Processed IP Rules'!EM382</f>
        <v/>
      </c>
      <c r="L413" s="78" t="str">
        <f>'Processed IP Rules'!EU382</f>
        <v/>
      </c>
      <c r="M413" s="89">
        <f t="shared" si="62"/>
        <v>0</v>
      </c>
      <c r="N413" s="10">
        <f t="shared" si="63"/>
        <v>0</v>
      </c>
      <c r="O413" s="10">
        <f t="shared" si="64"/>
        <v>0</v>
      </c>
      <c r="P413" s="10">
        <f t="shared" si="65"/>
        <v>0</v>
      </c>
      <c r="Q413" s="10">
        <f t="shared" si="66"/>
        <v>0</v>
      </c>
      <c r="R413" s="10">
        <f t="shared" si="67"/>
        <v>0</v>
      </c>
      <c r="S413" s="10">
        <f t="shared" si="68"/>
        <v>0</v>
      </c>
      <c r="T413" s="10">
        <f t="shared" si="69"/>
        <v>0</v>
      </c>
      <c r="U413" s="10">
        <f t="shared" si="70"/>
        <v>0</v>
      </c>
      <c r="V413" s="10">
        <f t="shared" si="71"/>
        <v>0</v>
      </c>
      <c r="W413" s="10">
        <f t="shared" si="72"/>
        <v>0</v>
      </c>
      <c r="X413" s="66">
        <f t="shared" si="73"/>
        <v>0</v>
      </c>
      <c r="Y413" s="100" t="str">
        <f>IF(AND(D413="All_IPs",OR(N413=0,O413=0,R413+S413+T413=0,U413=0,V413=0,X413=0)),"Halt",IF(AND(D413="GRP_ALL_CNSP_SUBNETS",OR(N413=0,O413=0,R413+S413+T413=0,U413=0,V413=0,X413=0)),"Halt",IF(SUM(M413:X413)=0,"-",IF(AND(D413&lt;&gt;"All_IPs",D413&lt;&gt;"GRP_ALL_CNSP_SUBNETS",OR(N413=0,O413=0,P413=0,Q413=0,R413+S413+T413=0,U413=0,V413=0,X413=0,'Processed IP Rules'!ET382="BAD")),"Halt","Proceed"))))</f>
        <v>-</v>
      </c>
      <c r="Z413" s="145"/>
    </row>
    <row r="414" spans="1:26">
      <c r="A414" s="138">
        <v>373</v>
      </c>
      <c r="B414" s="70" t="str">
        <f>IF('IP Rules'!D383="","",'IP Rules'!D383)</f>
        <v/>
      </c>
      <c r="C414" s="73" t="str">
        <f>IF('IP Rules'!F383="","",'IP Rules'!F383)</f>
        <v/>
      </c>
      <c r="D414" s="77" t="str">
        <f>'Processed IP Rules'!AO383</f>
        <v/>
      </c>
      <c r="E414" s="78" t="str">
        <f>'Processed IP Rules'!AQ383</f>
        <v/>
      </c>
      <c r="F414" s="77" t="str">
        <f>'Processed IP Rules'!EA383</f>
        <v/>
      </c>
      <c r="G414" s="78" t="str">
        <f>'Processed IP Rules'!EC383</f>
        <v/>
      </c>
      <c r="H414" s="27" t="str">
        <f>'Processed IP Rules'!EE383</f>
        <v/>
      </c>
      <c r="I414" s="77" t="str">
        <f>'Processed IP Rules'!EI383</f>
        <v/>
      </c>
      <c r="J414" s="27" t="str">
        <f>'Processed IP Rules'!EK383</f>
        <v/>
      </c>
      <c r="K414" s="96" t="str">
        <f>'Processed IP Rules'!EM383</f>
        <v/>
      </c>
      <c r="L414" s="78" t="str">
        <f>'Processed IP Rules'!EU383</f>
        <v/>
      </c>
      <c r="M414" s="89">
        <f t="shared" si="62"/>
        <v>0</v>
      </c>
      <c r="N414" s="10">
        <f t="shared" si="63"/>
        <v>0</v>
      </c>
      <c r="O414" s="10">
        <f t="shared" si="64"/>
        <v>0</v>
      </c>
      <c r="P414" s="10">
        <f t="shared" si="65"/>
        <v>0</v>
      </c>
      <c r="Q414" s="10">
        <f t="shared" si="66"/>
        <v>0</v>
      </c>
      <c r="R414" s="10">
        <f t="shared" si="67"/>
        <v>0</v>
      </c>
      <c r="S414" s="10">
        <f t="shared" si="68"/>
        <v>0</v>
      </c>
      <c r="T414" s="10">
        <f t="shared" si="69"/>
        <v>0</v>
      </c>
      <c r="U414" s="10">
        <f t="shared" si="70"/>
        <v>0</v>
      </c>
      <c r="V414" s="10">
        <f t="shared" si="71"/>
        <v>0</v>
      </c>
      <c r="W414" s="10">
        <f t="shared" si="72"/>
        <v>0</v>
      </c>
      <c r="X414" s="66">
        <f t="shared" si="73"/>
        <v>0</v>
      </c>
      <c r="Y414" s="100" t="str">
        <f>IF(AND(D414="All_IPs",OR(N414=0,O414=0,R414+S414+T414=0,U414=0,V414=0,X414=0)),"Halt",IF(AND(D414="GRP_ALL_CNSP_SUBNETS",OR(N414=0,O414=0,R414+S414+T414=0,U414=0,V414=0,X414=0)),"Halt",IF(SUM(M414:X414)=0,"-",IF(AND(D414&lt;&gt;"All_IPs",D414&lt;&gt;"GRP_ALL_CNSP_SUBNETS",OR(N414=0,O414=0,P414=0,Q414=0,R414+S414+T414=0,U414=0,V414=0,X414=0,'Processed IP Rules'!ET383="BAD")),"Halt","Proceed"))))</f>
        <v>-</v>
      </c>
      <c r="Z414" s="145"/>
    </row>
    <row r="415" spans="1:26">
      <c r="A415" s="138">
        <v>374</v>
      </c>
      <c r="B415" s="70" t="str">
        <f>IF('IP Rules'!D384="","",'IP Rules'!D384)</f>
        <v/>
      </c>
      <c r="C415" s="73" t="str">
        <f>IF('IP Rules'!F384="","",'IP Rules'!F384)</f>
        <v/>
      </c>
      <c r="D415" s="77" t="str">
        <f>'Processed IP Rules'!AO384</f>
        <v/>
      </c>
      <c r="E415" s="78" t="str">
        <f>'Processed IP Rules'!AQ384</f>
        <v/>
      </c>
      <c r="F415" s="77" t="str">
        <f>'Processed IP Rules'!EA384</f>
        <v/>
      </c>
      <c r="G415" s="78" t="str">
        <f>'Processed IP Rules'!EC384</f>
        <v/>
      </c>
      <c r="H415" s="27" t="str">
        <f>'Processed IP Rules'!EE384</f>
        <v/>
      </c>
      <c r="I415" s="77" t="str">
        <f>'Processed IP Rules'!EI384</f>
        <v/>
      </c>
      <c r="J415" s="27" t="str">
        <f>'Processed IP Rules'!EK384</f>
        <v/>
      </c>
      <c r="K415" s="96" t="str">
        <f>'Processed IP Rules'!EM384</f>
        <v/>
      </c>
      <c r="L415" s="78" t="str">
        <f>'Processed IP Rules'!EU384</f>
        <v/>
      </c>
      <c r="M415" s="89">
        <f t="shared" si="62"/>
        <v>0</v>
      </c>
      <c r="N415" s="10">
        <f t="shared" si="63"/>
        <v>0</v>
      </c>
      <c r="O415" s="10">
        <f t="shared" si="64"/>
        <v>0</v>
      </c>
      <c r="P415" s="10">
        <f t="shared" si="65"/>
        <v>0</v>
      </c>
      <c r="Q415" s="10">
        <f t="shared" si="66"/>
        <v>0</v>
      </c>
      <c r="R415" s="10">
        <f t="shared" si="67"/>
        <v>0</v>
      </c>
      <c r="S415" s="10">
        <f t="shared" si="68"/>
        <v>0</v>
      </c>
      <c r="T415" s="10">
        <f t="shared" si="69"/>
        <v>0</v>
      </c>
      <c r="U415" s="10">
        <f t="shared" si="70"/>
        <v>0</v>
      </c>
      <c r="V415" s="10">
        <f t="shared" si="71"/>
        <v>0</v>
      </c>
      <c r="W415" s="10">
        <f t="shared" si="72"/>
        <v>0</v>
      </c>
      <c r="X415" s="66">
        <f t="shared" si="73"/>
        <v>0</v>
      </c>
      <c r="Y415" s="100" t="str">
        <f>IF(AND(D415="All_IPs",OR(N415=0,O415=0,R415+S415+T415=0,U415=0,V415=0,X415=0)),"Halt",IF(AND(D415="GRP_ALL_CNSP_SUBNETS",OR(N415=0,O415=0,R415+S415+T415=0,U415=0,V415=0,X415=0)),"Halt",IF(SUM(M415:X415)=0,"-",IF(AND(D415&lt;&gt;"All_IPs",D415&lt;&gt;"GRP_ALL_CNSP_SUBNETS",OR(N415=0,O415=0,P415=0,Q415=0,R415+S415+T415=0,U415=0,V415=0,X415=0,'Processed IP Rules'!ET384="BAD")),"Halt","Proceed"))))</f>
        <v>-</v>
      </c>
      <c r="Z415" s="145"/>
    </row>
    <row r="416" spans="1:26">
      <c r="A416" s="138">
        <v>375</v>
      </c>
      <c r="B416" s="70" t="str">
        <f>IF('IP Rules'!D385="","",'IP Rules'!D385)</f>
        <v/>
      </c>
      <c r="C416" s="73" t="str">
        <f>IF('IP Rules'!F385="","",'IP Rules'!F385)</f>
        <v/>
      </c>
      <c r="D416" s="77" t="str">
        <f>'Processed IP Rules'!AO385</f>
        <v/>
      </c>
      <c r="E416" s="78" t="str">
        <f>'Processed IP Rules'!AQ385</f>
        <v/>
      </c>
      <c r="F416" s="77" t="str">
        <f>'Processed IP Rules'!EA385</f>
        <v/>
      </c>
      <c r="G416" s="78" t="str">
        <f>'Processed IP Rules'!EC385</f>
        <v/>
      </c>
      <c r="H416" s="27" t="str">
        <f>'Processed IP Rules'!EE385</f>
        <v/>
      </c>
      <c r="I416" s="77" t="str">
        <f>'Processed IP Rules'!EI385</f>
        <v/>
      </c>
      <c r="J416" s="27" t="str">
        <f>'Processed IP Rules'!EK385</f>
        <v/>
      </c>
      <c r="K416" s="96" t="str">
        <f>'Processed IP Rules'!EM385</f>
        <v/>
      </c>
      <c r="L416" s="78" t="str">
        <f>'Processed IP Rules'!EU385</f>
        <v/>
      </c>
      <c r="M416" s="89">
        <f t="shared" si="62"/>
        <v>0</v>
      </c>
      <c r="N416" s="10">
        <f t="shared" si="63"/>
        <v>0</v>
      </c>
      <c r="O416" s="10">
        <f t="shared" si="64"/>
        <v>0</v>
      </c>
      <c r="P416" s="10">
        <f t="shared" si="65"/>
        <v>0</v>
      </c>
      <c r="Q416" s="10">
        <f t="shared" si="66"/>
        <v>0</v>
      </c>
      <c r="R416" s="10">
        <f t="shared" si="67"/>
        <v>0</v>
      </c>
      <c r="S416" s="10">
        <f t="shared" si="68"/>
        <v>0</v>
      </c>
      <c r="T416" s="10">
        <f t="shared" si="69"/>
        <v>0</v>
      </c>
      <c r="U416" s="10">
        <f t="shared" si="70"/>
        <v>0</v>
      </c>
      <c r="V416" s="10">
        <f t="shared" si="71"/>
        <v>0</v>
      </c>
      <c r="W416" s="10">
        <f t="shared" si="72"/>
        <v>0</v>
      </c>
      <c r="X416" s="66">
        <f t="shared" si="73"/>
        <v>0</v>
      </c>
      <c r="Y416" s="100" t="str">
        <f>IF(AND(D416="All_IPs",OR(N416=0,O416=0,R416+S416+T416=0,U416=0,V416=0,X416=0)),"Halt",IF(AND(D416="GRP_ALL_CNSP_SUBNETS",OR(N416=0,O416=0,R416+S416+T416=0,U416=0,V416=0,X416=0)),"Halt",IF(SUM(M416:X416)=0,"-",IF(AND(D416&lt;&gt;"All_IPs",D416&lt;&gt;"GRP_ALL_CNSP_SUBNETS",OR(N416=0,O416=0,P416=0,Q416=0,R416+S416+T416=0,U416=0,V416=0,X416=0,'Processed IP Rules'!ET385="BAD")),"Halt","Proceed"))))</f>
        <v>-</v>
      </c>
      <c r="Z416" s="145"/>
    </row>
    <row r="417" spans="1:26">
      <c r="A417" s="138">
        <v>376</v>
      </c>
      <c r="B417" s="70" t="str">
        <f>IF('IP Rules'!D386="","",'IP Rules'!D386)</f>
        <v/>
      </c>
      <c r="C417" s="73" t="str">
        <f>IF('IP Rules'!F386="","",'IP Rules'!F386)</f>
        <v/>
      </c>
      <c r="D417" s="77" t="str">
        <f>'Processed IP Rules'!AO386</f>
        <v/>
      </c>
      <c r="E417" s="78" t="str">
        <f>'Processed IP Rules'!AQ386</f>
        <v/>
      </c>
      <c r="F417" s="77" t="str">
        <f>'Processed IP Rules'!EA386</f>
        <v/>
      </c>
      <c r="G417" s="78" t="str">
        <f>'Processed IP Rules'!EC386</f>
        <v/>
      </c>
      <c r="H417" s="27" t="str">
        <f>'Processed IP Rules'!EE386</f>
        <v/>
      </c>
      <c r="I417" s="77" t="str">
        <f>'Processed IP Rules'!EI386</f>
        <v/>
      </c>
      <c r="J417" s="27" t="str">
        <f>'Processed IP Rules'!EK386</f>
        <v/>
      </c>
      <c r="K417" s="96" t="str">
        <f>'Processed IP Rules'!EM386</f>
        <v/>
      </c>
      <c r="L417" s="78" t="str">
        <f>'Processed IP Rules'!EU386</f>
        <v/>
      </c>
      <c r="M417" s="89">
        <f t="shared" si="62"/>
        <v>0</v>
      </c>
      <c r="N417" s="10">
        <f t="shared" si="63"/>
        <v>0</v>
      </c>
      <c r="O417" s="10">
        <f t="shared" si="64"/>
        <v>0</v>
      </c>
      <c r="P417" s="10">
        <f t="shared" si="65"/>
        <v>0</v>
      </c>
      <c r="Q417" s="10">
        <f t="shared" si="66"/>
        <v>0</v>
      </c>
      <c r="R417" s="10">
        <f t="shared" si="67"/>
        <v>0</v>
      </c>
      <c r="S417" s="10">
        <f t="shared" si="68"/>
        <v>0</v>
      </c>
      <c r="T417" s="10">
        <f t="shared" si="69"/>
        <v>0</v>
      </c>
      <c r="U417" s="10">
        <f t="shared" si="70"/>
        <v>0</v>
      </c>
      <c r="V417" s="10">
        <f t="shared" si="71"/>
        <v>0</v>
      </c>
      <c r="W417" s="10">
        <f t="shared" si="72"/>
        <v>0</v>
      </c>
      <c r="X417" s="66">
        <f t="shared" si="73"/>
        <v>0</v>
      </c>
      <c r="Y417" s="100" t="str">
        <f>IF(AND(D417="All_IPs",OR(N417=0,O417=0,R417+S417+T417=0,U417=0,V417=0,X417=0)),"Halt",IF(AND(D417="GRP_ALL_CNSP_SUBNETS",OR(N417=0,O417=0,R417+S417+T417=0,U417=0,V417=0,X417=0)),"Halt",IF(SUM(M417:X417)=0,"-",IF(AND(D417&lt;&gt;"All_IPs",D417&lt;&gt;"GRP_ALL_CNSP_SUBNETS",OR(N417=0,O417=0,P417=0,Q417=0,R417+S417+T417=0,U417=0,V417=0,X417=0,'Processed IP Rules'!ET386="BAD")),"Halt","Proceed"))))</f>
        <v>-</v>
      </c>
      <c r="Z417" s="145"/>
    </row>
    <row r="418" spans="1:26">
      <c r="A418" s="138">
        <v>377</v>
      </c>
      <c r="B418" s="70" t="str">
        <f>IF('IP Rules'!D387="","",'IP Rules'!D387)</f>
        <v/>
      </c>
      <c r="C418" s="73" t="str">
        <f>IF('IP Rules'!F387="","",'IP Rules'!F387)</f>
        <v/>
      </c>
      <c r="D418" s="77" t="str">
        <f>'Processed IP Rules'!AO387</f>
        <v/>
      </c>
      <c r="E418" s="78" t="str">
        <f>'Processed IP Rules'!AQ387</f>
        <v/>
      </c>
      <c r="F418" s="77" t="str">
        <f>'Processed IP Rules'!EA387</f>
        <v/>
      </c>
      <c r="G418" s="78" t="str">
        <f>'Processed IP Rules'!EC387</f>
        <v/>
      </c>
      <c r="H418" s="27" t="str">
        <f>'Processed IP Rules'!EE387</f>
        <v/>
      </c>
      <c r="I418" s="77" t="str">
        <f>'Processed IP Rules'!EI387</f>
        <v/>
      </c>
      <c r="J418" s="27" t="str">
        <f>'Processed IP Rules'!EK387</f>
        <v/>
      </c>
      <c r="K418" s="96" t="str">
        <f>'Processed IP Rules'!EM387</f>
        <v/>
      </c>
      <c r="L418" s="78" t="str">
        <f>'Processed IP Rules'!EU387</f>
        <v/>
      </c>
      <c r="M418" s="89">
        <f t="shared" si="62"/>
        <v>0</v>
      </c>
      <c r="N418" s="10">
        <f t="shared" si="63"/>
        <v>0</v>
      </c>
      <c r="O418" s="10">
        <f t="shared" si="64"/>
        <v>0</v>
      </c>
      <c r="P418" s="10">
        <f t="shared" si="65"/>
        <v>0</v>
      </c>
      <c r="Q418" s="10">
        <f t="shared" si="66"/>
        <v>0</v>
      </c>
      <c r="R418" s="10">
        <f t="shared" si="67"/>
        <v>0</v>
      </c>
      <c r="S418" s="10">
        <f t="shared" si="68"/>
        <v>0</v>
      </c>
      <c r="T418" s="10">
        <f t="shared" si="69"/>
        <v>0</v>
      </c>
      <c r="U418" s="10">
        <f t="shared" si="70"/>
        <v>0</v>
      </c>
      <c r="V418" s="10">
        <f t="shared" si="71"/>
        <v>0</v>
      </c>
      <c r="W418" s="10">
        <f t="shared" si="72"/>
        <v>0</v>
      </c>
      <c r="X418" s="66">
        <f t="shared" si="73"/>
        <v>0</v>
      </c>
      <c r="Y418" s="100" t="str">
        <f>IF(AND(D418="All_IPs",OR(N418=0,O418=0,R418+S418+T418=0,U418=0,V418=0,X418=0)),"Halt",IF(AND(D418="GRP_ALL_CNSP_SUBNETS",OR(N418=0,O418=0,R418+S418+T418=0,U418=0,V418=0,X418=0)),"Halt",IF(SUM(M418:X418)=0,"-",IF(AND(D418&lt;&gt;"All_IPs",D418&lt;&gt;"GRP_ALL_CNSP_SUBNETS",OR(N418=0,O418=0,P418=0,Q418=0,R418+S418+T418=0,U418=0,V418=0,X418=0,'Processed IP Rules'!ET387="BAD")),"Halt","Proceed"))))</f>
        <v>-</v>
      </c>
      <c r="Z418" s="145"/>
    </row>
    <row r="419" spans="1:26">
      <c r="A419" s="138">
        <v>378</v>
      </c>
      <c r="B419" s="70" t="str">
        <f>IF('IP Rules'!D388="","",'IP Rules'!D388)</f>
        <v/>
      </c>
      <c r="C419" s="73" t="str">
        <f>IF('IP Rules'!F388="","",'IP Rules'!F388)</f>
        <v/>
      </c>
      <c r="D419" s="77" t="str">
        <f>'Processed IP Rules'!AO388</f>
        <v/>
      </c>
      <c r="E419" s="78" t="str">
        <f>'Processed IP Rules'!AQ388</f>
        <v/>
      </c>
      <c r="F419" s="77" t="str">
        <f>'Processed IP Rules'!EA388</f>
        <v/>
      </c>
      <c r="G419" s="78" t="str">
        <f>'Processed IP Rules'!EC388</f>
        <v/>
      </c>
      <c r="H419" s="27" t="str">
        <f>'Processed IP Rules'!EE388</f>
        <v/>
      </c>
      <c r="I419" s="77" t="str">
        <f>'Processed IP Rules'!EI388</f>
        <v/>
      </c>
      <c r="J419" s="27" t="str">
        <f>'Processed IP Rules'!EK388</f>
        <v/>
      </c>
      <c r="K419" s="96" t="str">
        <f>'Processed IP Rules'!EM388</f>
        <v/>
      </c>
      <c r="L419" s="78" t="str">
        <f>'Processed IP Rules'!EU388</f>
        <v/>
      </c>
      <c r="M419" s="89">
        <f t="shared" si="62"/>
        <v>0</v>
      </c>
      <c r="N419" s="10">
        <f t="shared" si="63"/>
        <v>0</v>
      </c>
      <c r="O419" s="10">
        <f t="shared" si="64"/>
        <v>0</v>
      </c>
      <c r="P419" s="10">
        <f t="shared" si="65"/>
        <v>0</v>
      </c>
      <c r="Q419" s="10">
        <f t="shared" si="66"/>
        <v>0</v>
      </c>
      <c r="R419" s="10">
        <f t="shared" si="67"/>
        <v>0</v>
      </c>
      <c r="S419" s="10">
        <f t="shared" si="68"/>
        <v>0</v>
      </c>
      <c r="T419" s="10">
        <f t="shared" si="69"/>
        <v>0</v>
      </c>
      <c r="U419" s="10">
        <f t="shared" si="70"/>
        <v>0</v>
      </c>
      <c r="V419" s="10">
        <f t="shared" si="71"/>
        <v>0</v>
      </c>
      <c r="W419" s="10">
        <f t="shared" si="72"/>
        <v>0</v>
      </c>
      <c r="X419" s="66">
        <f t="shared" si="73"/>
        <v>0</v>
      </c>
      <c r="Y419" s="100" t="str">
        <f>IF(AND(D419="All_IPs",OR(N419=0,O419=0,R419+S419+T419=0,U419=0,V419=0,X419=0)),"Halt",IF(AND(D419="GRP_ALL_CNSP_SUBNETS",OR(N419=0,O419=0,R419+S419+T419=0,U419=0,V419=0,X419=0)),"Halt",IF(SUM(M419:X419)=0,"-",IF(AND(D419&lt;&gt;"All_IPs",D419&lt;&gt;"GRP_ALL_CNSP_SUBNETS",OR(N419=0,O419=0,P419=0,Q419=0,R419+S419+T419=0,U419=0,V419=0,X419=0,'Processed IP Rules'!ET388="BAD")),"Halt","Proceed"))))</f>
        <v>-</v>
      </c>
      <c r="Z419" s="145"/>
    </row>
    <row r="420" spans="1:26">
      <c r="A420" s="138">
        <v>379</v>
      </c>
      <c r="B420" s="70" t="str">
        <f>IF('IP Rules'!D389="","",'IP Rules'!D389)</f>
        <v/>
      </c>
      <c r="C420" s="73" t="str">
        <f>IF('IP Rules'!F389="","",'IP Rules'!F389)</f>
        <v/>
      </c>
      <c r="D420" s="77" t="str">
        <f>'Processed IP Rules'!AO389</f>
        <v/>
      </c>
      <c r="E420" s="78" t="str">
        <f>'Processed IP Rules'!AQ389</f>
        <v/>
      </c>
      <c r="F420" s="77" t="str">
        <f>'Processed IP Rules'!EA389</f>
        <v/>
      </c>
      <c r="G420" s="78" t="str">
        <f>'Processed IP Rules'!EC389</f>
        <v/>
      </c>
      <c r="H420" s="27" t="str">
        <f>'Processed IP Rules'!EE389</f>
        <v/>
      </c>
      <c r="I420" s="77" t="str">
        <f>'Processed IP Rules'!EI389</f>
        <v/>
      </c>
      <c r="J420" s="27" t="str">
        <f>'Processed IP Rules'!EK389</f>
        <v/>
      </c>
      <c r="K420" s="96" t="str">
        <f>'Processed IP Rules'!EM389</f>
        <v/>
      </c>
      <c r="L420" s="78" t="str">
        <f>'Processed IP Rules'!EU389</f>
        <v/>
      </c>
      <c r="M420" s="89">
        <f t="shared" si="62"/>
        <v>0</v>
      </c>
      <c r="N420" s="10">
        <f t="shared" si="63"/>
        <v>0</v>
      </c>
      <c r="O420" s="10">
        <f t="shared" si="64"/>
        <v>0</v>
      </c>
      <c r="P420" s="10">
        <f t="shared" si="65"/>
        <v>0</v>
      </c>
      <c r="Q420" s="10">
        <f t="shared" si="66"/>
        <v>0</v>
      </c>
      <c r="R420" s="10">
        <f t="shared" si="67"/>
        <v>0</v>
      </c>
      <c r="S420" s="10">
        <f t="shared" si="68"/>
        <v>0</v>
      </c>
      <c r="T420" s="10">
        <f t="shared" si="69"/>
        <v>0</v>
      </c>
      <c r="U420" s="10">
        <f t="shared" si="70"/>
        <v>0</v>
      </c>
      <c r="V420" s="10">
        <f t="shared" si="71"/>
        <v>0</v>
      </c>
      <c r="W420" s="10">
        <f t="shared" si="72"/>
        <v>0</v>
      </c>
      <c r="X420" s="66">
        <f t="shared" si="73"/>
        <v>0</v>
      </c>
      <c r="Y420" s="100" t="str">
        <f>IF(AND(D420="All_IPs",OR(N420=0,O420=0,R420+S420+T420=0,U420=0,V420=0,X420=0)),"Halt",IF(AND(D420="GRP_ALL_CNSP_SUBNETS",OR(N420=0,O420=0,R420+S420+T420=0,U420=0,V420=0,X420=0)),"Halt",IF(SUM(M420:X420)=0,"-",IF(AND(D420&lt;&gt;"All_IPs",D420&lt;&gt;"GRP_ALL_CNSP_SUBNETS",OR(N420=0,O420=0,P420=0,Q420=0,R420+S420+T420=0,U420=0,V420=0,X420=0,'Processed IP Rules'!ET389="BAD")),"Halt","Proceed"))))</f>
        <v>-</v>
      </c>
      <c r="Z420" s="145"/>
    </row>
    <row r="421" spans="1:26">
      <c r="A421" s="138">
        <v>380</v>
      </c>
      <c r="B421" s="70" t="str">
        <f>IF('IP Rules'!D390="","",'IP Rules'!D390)</f>
        <v/>
      </c>
      <c r="C421" s="73" t="str">
        <f>IF('IP Rules'!F390="","",'IP Rules'!F390)</f>
        <v/>
      </c>
      <c r="D421" s="77" t="str">
        <f>'Processed IP Rules'!AO390</f>
        <v/>
      </c>
      <c r="E421" s="78" t="str">
        <f>'Processed IP Rules'!AQ390</f>
        <v/>
      </c>
      <c r="F421" s="77" t="str">
        <f>'Processed IP Rules'!EA390</f>
        <v/>
      </c>
      <c r="G421" s="78" t="str">
        <f>'Processed IP Rules'!EC390</f>
        <v/>
      </c>
      <c r="H421" s="27" t="str">
        <f>'Processed IP Rules'!EE390</f>
        <v/>
      </c>
      <c r="I421" s="77" t="str">
        <f>'Processed IP Rules'!EI390</f>
        <v/>
      </c>
      <c r="J421" s="27" t="str">
        <f>'Processed IP Rules'!EK390</f>
        <v/>
      </c>
      <c r="K421" s="96" t="str">
        <f>'Processed IP Rules'!EM390</f>
        <v/>
      </c>
      <c r="L421" s="78" t="str">
        <f>'Processed IP Rules'!EU390</f>
        <v/>
      </c>
      <c r="M421" s="89">
        <f t="shared" si="62"/>
        <v>0</v>
      </c>
      <c r="N421" s="10">
        <f t="shared" si="63"/>
        <v>0</v>
      </c>
      <c r="O421" s="10">
        <f t="shared" si="64"/>
        <v>0</v>
      </c>
      <c r="P421" s="10">
        <f t="shared" si="65"/>
        <v>0</v>
      </c>
      <c r="Q421" s="10">
        <f t="shared" si="66"/>
        <v>0</v>
      </c>
      <c r="R421" s="10">
        <f t="shared" si="67"/>
        <v>0</v>
      </c>
      <c r="S421" s="10">
        <f t="shared" si="68"/>
        <v>0</v>
      </c>
      <c r="T421" s="10">
        <f t="shared" si="69"/>
        <v>0</v>
      </c>
      <c r="U421" s="10">
        <f t="shared" si="70"/>
        <v>0</v>
      </c>
      <c r="V421" s="10">
        <f t="shared" si="71"/>
        <v>0</v>
      </c>
      <c r="W421" s="10">
        <f t="shared" si="72"/>
        <v>0</v>
      </c>
      <c r="X421" s="66">
        <f t="shared" si="73"/>
        <v>0</v>
      </c>
      <c r="Y421" s="100" t="str">
        <f>IF(AND(D421="All_IPs",OR(N421=0,O421=0,R421+S421+T421=0,U421=0,V421=0,X421=0)),"Halt",IF(AND(D421="GRP_ALL_CNSP_SUBNETS",OR(N421=0,O421=0,R421+S421+T421=0,U421=0,V421=0,X421=0)),"Halt",IF(SUM(M421:X421)=0,"-",IF(AND(D421&lt;&gt;"All_IPs",D421&lt;&gt;"GRP_ALL_CNSP_SUBNETS",OR(N421=0,O421=0,P421=0,Q421=0,R421+S421+T421=0,U421=0,V421=0,X421=0,'Processed IP Rules'!ET390="BAD")),"Halt","Proceed"))))</f>
        <v>-</v>
      </c>
      <c r="Z421" s="145"/>
    </row>
    <row r="422" spans="1:26">
      <c r="A422" s="138">
        <v>381</v>
      </c>
      <c r="B422" s="70" t="str">
        <f>IF('IP Rules'!D391="","",'IP Rules'!D391)</f>
        <v/>
      </c>
      <c r="C422" s="73" t="str">
        <f>IF('IP Rules'!F391="","",'IP Rules'!F391)</f>
        <v/>
      </c>
      <c r="D422" s="77" t="str">
        <f>'Processed IP Rules'!AO391</f>
        <v/>
      </c>
      <c r="E422" s="78" t="str">
        <f>'Processed IP Rules'!AQ391</f>
        <v/>
      </c>
      <c r="F422" s="77" t="str">
        <f>'Processed IP Rules'!EA391</f>
        <v/>
      </c>
      <c r="G422" s="78" t="str">
        <f>'Processed IP Rules'!EC391</f>
        <v/>
      </c>
      <c r="H422" s="27" t="str">
        <f>'Processed IP Rules'!EE391</f>
        <v/>
      </c>
      <c r="I422" s="77" t="str">
        <f>'Processed IP Rules'!EI391</f>
        <v/>
      </c>
      <c r="J422" s="27" t="str">
        <f>'Processed IP Rules'!EK391</f>
        <v/>
      </c>
      <c r="K422" s="96" t="str">
        <f>'Processed IP Rules'!EM391</f>
        <v/>
      </c>
      <c r="L422" s="78" t="str">
        <f>'Processed IP Rules'!EU391</f>
        <v/>
      </c>
      <c r="M422" s="89">
        <f t="shared" si="62"/>
        <v>0</v>
      </c>
      <c r="N422" s="10">
        <f t="shared" si="63"/>
        <v>0</v>
      </c>
      <c r="O422" s="10">
        <f t="shared" si="64"/>
        <v>0</v>
      </c>
      <c r="P422" s="10">
        <f t="shared" si="65"/>
        <v>0</v>
      </c>
      <c r="Q422" s="10">
        <f t="shared" si="66"/>
        <v>0</v>
      </c>
      <c r="R422" s="10">
        <f t="shared" si="67"/>
        <v>0</v>
      </c>
      <c r="S422" s="10">
        <f t="shared" si="68"/>
        <v>0</v>
      </c>
      <c r="T422" s="10">
        <f t="shared" si="69"/>
        <v>0</v>
      </c>
      <c r="U422" s="10">
        <f t="shared" si="70"/>
        <v>0</v>
      </c>
      <c r="V422" s="10">
        <f t="shared" si="71"/>
        <v>0</v>
      </c>
      <c r="W422" s="10">
        <f t="shared" si="72"/>
        <v>0</v>
      </c>
      <c r="X422" s="66">
        <f t="shared" si="73"/>
        <v>0</v>
      </c>
      <c r="Y422" s="100" t="str">
        <f>IF(AND(D422="All_IPs",OR(N422=0,O422=0,R422+S422+T422=0,U422=0,V422=0,X422=0)),"Halt",IF(AND(D422="GRP_ALL_CNSP_SUBNETS",OR(N422=0,O422=0,R422+S422+T422=0,U422=0,V422=0,X422=0)),"Halt",IF(SUM(M422:X422)=0,"-",IF(AND(D422&lt;&gt;"All_IPs",D422&lt;&gt;"GRP_ALL_CNSP_SUBNETS",OR(N422=0,O422=0,P422=0,Q422=0,R422+S422+T422=0,U422=0,V422=0,X422=0,'Processed IP Rules'!ET391="BAD")),"Halt","Proceed"))))</f>
        <v>-</v>
      </c>
      <c r="Z422" s="145"/>
    </row>
    <row r="423" spans="1:26">
      <c r="A423" s="138">
        <v>382</v>
      </c>
      <c r="B423" s="70" t="str">
        <f>IF('IP Rules'!D392="","",'IP Rules'!D392)</f>
        <v/>
      </c>
      <c r="C423" s="73" t="str">
        <f>IF('IP Rules'!F392="","",'IP Rules'!F392)</f>
        <v/>
      </c>
      <c r="D423" s="77" t="str">
        <f>'Processed IP Rules'!AO392</f>
        <v/>
      </c>
      <c r="E423" s="78" t="str">
        <f>'Processed IP Rules'!AQ392</f>
        <v/>
      </c>
      <c r="F423" s="77" t="str">
        <f>'Processed IP Rules'!EA392</f>
        <v/>
      </c>
      <c r="G423" s="78" t="str">
        <f>'Processed IP Rules'!EC392</f>
        <v/>
      </c>
      <c r="H423" s="27" t="str">
        <f>'Processed IP Rules'!EE392</f>
        <v/>
      </c>
      <c r="I423" s="77" t="str">
        <f>'Processed IP Rules'!EI392</f>
        <v/>
      </c>
      <c r="J423" s="27" t="str">
        <f>'Processed IP Rules'!EK392</f>
        <v/>
      </c>
      <c r="K423" s="96" t="str">
        <f>'Processed IP Rules'!EM392</f>
        <v/>
      </c>
      <c r="L423" s="78" t="str">
        <f>'Processed IP Rules'!EU392</f>
        <v/>
      </c>
      <c r="M423" s="89">
        <f t="shared" si="62"/>
        <v>0</v>
      </c>
      <c r="N423" s="10">
        <f t="shared" si="63"/>
        <v>0</v>
      </c>
      <c r="O423" s="10">
        <f t="shared" si="64"/>
        <v>0</v>
      </c>
      <c r="P423" s="10">
        <f t="shared" si="65"/>
        <v>0</v>
      </c>
      <c r="Q423" s="10">
        <f t="shared" si="66"/>
        <v>0</v>
      </c>
      <c r="R423" s="10">
        <f t="shared" si="67"/>
        <v>0</v>
      </c>
      <c r="S423" s="10">
        <f t="shared" si="68"/>
        <v>0</v>
      </c>
      <c r="T423" s="10">
        <f t="shared" si="69"/>
        <v>0</v>
      </c>
      <c r="U423" s="10">
        <f t="shared" si="70"/>
        <v>0</v>
      </c>
      <c r="V423" s="10">
        <f t="shared" si="71"/>
        <v>0</v>
      </c>
      <c r="W423" s="10">
        <f t="shared" si="72"/>
        <v>0</v>
      </c>
      <c r="X423" s="66">
        <f t="shared" si="73"/>
        <v>0</v>
      </c>
      <c r="Y423" s="100" t="str">
        <f>IF(AND(D423="All_IPs",OR(N423=0,O423=0,R423+S423+T423=0,U423=0,V423=0,X423=0)),"Halt",IF(AND(D423="GRP_ALL_CNSP_SUBNETS",OR(N423=0,O423=0,R423+S423+T423=0,U423=0,V423=0,X423=0)),"Halt",IF(SUM(M423:X423)=0,"-",IF(AND(D423&lt;&gt;"All_IPs",D423&lt;&gt;"GRP_ALL_CNSP_SUBNETS",OR(N423=0,O423=0,P423=0,Q423=0,R423+S423+T423=0,U423=0,V423=0,X423=0,'Processed IP Rules'!ET392="BAD")),"Halt","Proceed"))))</f>
        <v>-</v>
      </c>
      <c r="Z423" s="145"/>
    </row>
    <row r="424" spans="1:26">
      <c r="A424" s="138">
        <v>383</v>
      </c>
      <c r="B424" s="70" t="str">
        <f>IF('IP Rules'!D393="","",'IP Rules'!D393)</f>
        <v/>
      </c>
      <c r="C424" s="73" t="str">
        <f>IF('IP Rules'!F393="","",'IP Rules'!F393)</f>
        <v/>
      </c>
      <c r="D424" s="77" t="str">
        <f>'Processed IP Rules'!AO393</f>
        <v/>
      </c>
      <c r="E424" s="78" t="str">
        <f>'Processed IP Rules'!AQ393</f>
        <v/>
      </c>
      <c r="F424" s="77" t="str">
        <f>'Processed IP Rules'!EA393</f>
        <v/>
      </c>
      <c r="G424" s="78" t="str">
        <f>'Processed IP Rules'!EC393</f>
        <v/>
      </c>
      <c r="H424" s="27" t="str">
        <f>'Processed IP Rules'!EE393</f>
        <v/>
      </c>
      <c r="I424" s="77" t="str">
        <f>'Processed IP Rules'!EI393</f>
        <v/>
      </c>
      <c r="J424" s="27" t="str">
        <f>'Processed IP Rules'!EK393</f>
        <v/>
      </c>
      <c r="K424" s="96" t="str">
        <f>'Processed IP Rules'!EM393</f>
        <v/>
      </c>
      <c r="L424" s="78" t="str">
        <f>'Processed IP Rules'!EU393</f>
        <v/>
      </c>
      <c r="M424" s="89">
        <f t="shared" si="62"/>
        <v>0</v>
      </c>
      <c r="N424" s="10">
        <f t="shared" si="63"/>
        <v>0</v>
      </c>
      <c r="O424" s="10">
        <f t="shared" si="64"/>
        <v>0</v>
      </c>
      <c r="P424" s="10">
        <f t="shared" si="65"/>
        <v>0</v>
      </c>
      <c r="Q424" s="10">
        <f t="shared" si="66"/>
        <v>0</v>
      </c>
      <c r="R424" s="10">
        <f t="shared" si="67"/>
        <v>0</v>
      </c>
      <c r="S424" s="10">
        <f t="shared" si="68"/>
        <v>0</v>
      </c>
      <c r="T424" s="10">
        <f t="shared" si="69"/>
        <v>0</v>
      </c>
      <c r="U424" s="10">
        <f t="shared" si="70"/>
        <v>0</v>
      </c>
      <c r="V424" s="10">
        <f t="shared" si="71"/>
        <v>0</v>
      </c>
      <c r="W424" s="10">
        <f t="shared" si="72"/>
        <v>0</v>
      </c>
      <c r="X424" s="66">
        <f t="shared" si="73"/>
        <v>0</v>
      </c>
      <c r="Y424" s="100" t="str">
        <f>IF(AND(D424="All_IPs",OR(N424=0,O424=0,R424+S424+T424=0,U424=0,V424=0,X424=0)),"Halt",IF(AND(D424="GRP_ALL_CNSP_SUBNETS",OR(N424=0,O424=0,R424+S424+T424=0,U424=0,V424=0,X424=0)),"Halt",IF(SUM(M424:X424)=0,"-",IF(AND(D424&lt;&gt;"All_IPs",D424&lt;&gt;"GRP_ALL_CNSP_SUBNETS",OR(N424=0,O424=0,P424=0,Q424=0,R424+S424+T424=0,U424=0,V424=0,X424=0,'Processed IP Rules'!ET393="BAD")),"Halt","Proceed"))))</f>
        <v>-</v>
      </c>
      <c r="Z424" s="145"/>
    </row>
    <row r="425" spans="1:26">
      <c r="A425" s="138">
        <v>384</v>
      </c>
      <c r="B425" s="70" t="str">
        <f>IF('IP Rules'!D394="","",'IP Rules'!D394)</f>
        <v/>
      </c>
      <c r="C425" s="73" t="str">
        <f>IF('IP Rules'!F394="","",'IP Rules'!F394)</f>
        <v/>
      </c>
      <c r="D425" s="77" t="str">
        <f>'Processed IP Rules'!AO394</f>
        <v/>
      </c>
      <c r="E425" s="78" t="str">
        <f>'Processed IP Rules'!AQ394</f>
        <v/>
      </c>
      <c r="F425" s="77" t="str">
        <f>'Processed IP Rules'!EA394</f>
        <v/>
      </c>
      <c r="G425" s="78" t="str">
        <f>'Processed IP Rules'!EC394</f>
        <v/>
      </c>
      <c r="H425" s="27" t="str">
        <f>'Processed IP Rules'!EE394</f>
        <v/>
      </c>
      <c r="I425" s="77" t="str">
        <f>'Processed IP Rules'!EI394</f>
        <v/>
      </c>
      <c r="J425" s="27" t="str">
        <f>'Processed IP Rules'!EK394</f>
        <v/>
      </c>
      <c r="K425" s="96" t="str">
        <f>'Processed IP Rules'!EM394</f>
        <v/>
      </c>
      <c r="L425" s="78" t="str">
        <f>'Processed IP Rules'!EU394</f>
        <v/>
      </c>
      <c r="M425" s="89">
        <f t="shared" si="62"/>
        <v>0</v>
      </c>
      <c r="N425" s="10">
        <f t="shared" si="63"/>
        <v>0</v>
      </c>
      <c r="O425" s="10">
        <f t="shared" si="64"/>
        <v>0</v>
      </c>
      <c r="P425" s="10">
        <f t="shared" si="65"/>
        <v>0</v>
      </c>
      <c r="Q425" s="10">
        <f t="shared" si="66"/>
        <v>0</v>
      </c>
      <c r="R425" s="10">
        <f t="shared" si="67"/>
        <v>0</v>
      </c>
      <c r="S425" s="10">
        <f t="shared" si="68"/>
        <v>0</v>
      </c>
      <c r="T425" s="10">
        <f t="shared" si="69"/>
        <v>0</v>
      </c>
      <c r="U425" s="10">
        <f t="shared" si="70"/>
        <v>0</v>
      </c>
      <c r="V425" s="10">
        <f t="shared" si="71"/>
        <v>0</v>
      </c>
      <c r="W425" s="10">
        <f t="shared" si="72"/>
        <v>0</v>
      </c>
      <c r="X425" s="66">
        <f t="shared" si="73"/>
        <v>0</v>
      </c>
      <c r="Y425" s="100" t="str">
        <f>IF(AND(D425="All_IPs",OR(N425=0,O425=0,R425+S425+T425=0,U425=0,V425=0,X425=0)),"Halt",IF(AND(D425="GRP_ALL_CNSP_SUBNETS",OR(N425=0,O425=0,R425+S425+T425=0,U425=0,V425=0,X425=0)),"Halt",IF(SUM(M425:X425)=0,"-",IF(AND(D425&lt;&gt;"All_IPs",D425&lt;&gt;"GRP_ALL_CNSP_SUBNETS",OR(N425=0,O425=0,P425=0,Q425=0,R425+S425+T425=0,U425=0,V425=0,X425=0,'Processed IP Rules'!ET394="BAD")),"Halt","Proceed"))))</f>
        <v>-</v>
      </c>
      <c r="Z425" s="145"/>
    </row>
    <row r="426" spans="1:26">
      <c r="A426" s="138">
        <v>385</v>
      </c>
      <c r="B426" s="70" t="str">
        <f>IF('IP Rules'!D395="","",'IP Rules'!D395)</f>
        <v/>
      </c>
      <c r="C426" s="73" t="str">
        <f>IF('IP Rules'!F395="","",'IP Rules'!F395)</f>
        <v/>
      </c>
      <c r="D426" s="77" t="str">
        <f>'Processed IP Rules'!AO395</f>
        <v/>
      </c>
      <c r="E426" s="78" t="str">
        <f>'Processed IP Rules'!AQ395</f>
        <v/>
      </c>
      <c r="F426" s="77" t="str">
        <f>'Processed IP Rules'!EA395</f>
        <v/>
      </c>
      <c r="G426" s="78" t="str">
        <f>'Processed IP Rules'!EC395</f>
        <v/>
      </c>
      <c r="H426" s="27" t="str">
        <f>'Processed IP Rules'!EE395</f>
        <v/>
      </c>
      <c r="I426" s="77" t="str">
        <f>'Processed IP Rules'!EI395</f>
        <v/>
      </c>
      <c r="J426" s="27" t="str">
        <f>'Processed IP Rules'!EK395</f>
        <v/>
      </c>
      <c r="K426" s="96" t="str">
        <f>'Processed IP Rules'!EM395</f>
        <v/>
      </c>
      <c r="L426" s="78" t="str">
        <f>'Processed IP Rules'!EU395</f>
        <v/>
      </c>
      <c r="M426" s="89">
        <f t="shared" ref="M426:M489" si="74">LEN(TRIM(B426&amp;D426&amp;E426&amp;F426&amp;G426&amp;I426&amp;J426&amp;L426))</f>
        <v>0</v>
      </c>
      <c r="N426" s="10">
        <f t="shared" si="63"/>
        <v>0</v>
      </c>
      <c r="O426" s="10">
        <f t="shared" si="64"/>
        <v>0</v>
      </c>
      <c r="P426" s="10">
        <f t="shared" si="65"/>
        <v>0</v>
      </c>
      <c r="Q426" s="10">
        <f t="shared" si="66"/>
        <v>0</v>
      </c>
      <c r="R426" s="10">
        <f t="shared" si="67"/>
        <v>0</v>
      </c>
      <c r="S426" s="10">
        <f t="shared" si="68"/>
        <v>0</v>
      </c>
      <c r="T426" s="10">
        <f t="shared" si="69"/>
        <v>0</v>
      </c>
      <c r="U426" s="10">
        <f t="shared" si="70"/>
        <v>0</v>
      </c>
      <c r="V426" s="10">
        <f t="shared" si="71"/>
        <v>0</v>
      </c>
      <c r="W426" s="10">
        <f t="shared" si="72"/>
        <v>0</v>
      </c>
      <c r="X426" s="66">
        <f t="shared" si="73"/>
        <v>0</v>
      </c>
      <c r="Y426" s="100" t="str">
        <f>IF(AND(D426="All_IPs",OR(N426=0,O426=0,R426+S426+T426=0,U426=0,V426=0,X426=0)),"Halt",IF(AND(D426="GRP_ALL_CNSP_SUBNETS",OR(N426=0,O426=0,R426+S426+T426=0,U426=0,V426=0,X426=0)),"Halt",IF(SUM(M426:X426)=0,"-",IF(AND(D426&lt;&gt;"All_IPs",D426&lt;&gt;"GRP_ALL_CNSP_SUBNETS",OR(N426=0,O426=0,P426=0,Q426=0,R426+S426+T426=0,U426=0,V426=0,X426=0,'Processed IP Rules'!ET395="BAD")),"Halt","Proceed"))))</f>
        <v>-</v>
      </c>
      <c r="Z426" s="145"/>
    </row>
    <row r="427" spans="1:26">
      <c r="A427" s="138">
        <v>386</v>
      </c>
      <c r="B427" s="70" t="str">
        <f>IF('IP Rules'!D396="","",'IP Rules'!D396)</f>
        <v/>
      </c>
      <c r="C427" s="73" t="str">
        <f>IF('IP Rules'!F396="","",'IP Rules'!F396)</f>
        <v/>
      </c>
      <c r="D427" s="77" t="str">
        <f>'Processed IP Rules'!AO396</f>
        <v/>
      </c>
      <c r="E427" s="78" t="str">
        <f>'Processed IP Rules'!AQ396</f>
        <v/>
      </c>
      <c r="F427" s="77" t="str">
        <f>'Processed IP Rules'!EA396</f>
        <v/>
      </c>
      <c r="G427" s="78" t="str">
        <f>'Processed IP Rules'!EC396</f>
        <v/>
      </c>
      <c r="H427" s="27" t="str">
        <f>'Processed IP Rules'!EE396</f>
        <v/>
      </c>
      <c r="I427" s="77" t="str">
        <f>'Processed IP Rules'!EI396</f>
        <v/>
      </c>
      <c r="J427" s="27" t="str">
        <f>'Processed IP Rules'!EK396</f>
        <v/>
      </c>
      <c r="K427" s="96" t="str">
        <f>'Processed IP Rules'!EM396</f>
        <v/>
      </c>
      <c r="L427" s="78" t="str">
        <f>'Processed IP Rules'!EU396</f>
        <v/>
      </c>
      <c r="M427" s="89">
        <f t="shared" si="74"/>
        <v>0</v>
      </c>
      <c r="N427" s="10">
        <f t="shared" ref="N427:N490" si="75">LEN(TRIM(B427))</f>
        <v>0</v>
      </c>
      <c r="O427" s="10">
        <f t="shared" ref="O427:O490" si="76">LEN(TRIM(C427))</f>
        <v>0</v>
      </c>
      <c r="P427" s="10">
        <f t="shared" ref="P427:P490" si="77">LEN(TRIM(D427))</f>
        <v>0</v>
      </c>
      <c r="Q427" s="10">
        <f t="shared" ref="Q427:Q490" si="78">LEN(TRIM(E427))</f>
        <v>0</v>
      </c>
      <c r="R427" s="10">
        <f t="shared" ref="R427:R490" si="79">LEN(TRIM(F427))</f>
        <v>0</v>
      </c>
      <c r="S427" s="10">
        <f t="shared" ref="S427:S490" si="80">LEN(TRIM(G427))</f>
        <v>0</v>
      </c>
      <c r="T427" s="10">
        <f t="shared" ref="T427:T490" si="81">LEN(TRIM(H427))</f>
        <v>0</v>
      </c>
      <c r="U427" s="10">
        <f t="shared" ref="U427:U490" si="82">LEN(TRIM(I427))</f>
        <v>0</v>
      </c>
      <c r="V427" s="10">
        <f t="shared" ref="V427:V490" si="83">LEN(TRIM(J427))</f>
        <v>0</v>
      </c>
      <c r="W427" s="10">
        <f t="shared" ref="W427:W490" si="84">LEN(TRIM(K427))</f>
        <v>0</v>
      </c>
      <c r="X427" s="66">
        <f t="shared" ref="X427:X490" si="85">LEN(TRIM(L427))</f>
        <v>0</v>
      </c>
      <c r="Y427" s="100" t="str">
        <f>IF(AND(D427="All_IPs",OR(N427=0,O427=0,R427+S427+T427=0,U427=0,V427=0,X427=0)),"Halt",IF(AND(D427="GRP_ALL_CNSP_SUBNETS",OR(N427=0,O427=0,R427+S427+T427=0,U427=0,V427=0,X427=0)),"Halt",IF(SUM(M427:X427)=0,"-",IF(AND(D427&lt;&gt;"All_IPs",D427&lt;&gt;"GRP_ALL_CNSP_SUBNETS",OR(N427=0,O427=0,P427=0,Q427=0,R427+S427+T427=0,U427=0,V427=0,X427=0,'Processed IP Rules'!ET396="BAD")),"Halt","Proceed"))))</f>
        <v>-</v>
      </c>
      <c r="Z427" s="145"/>
    </row>
    <row r="428" spans="1:26">
      <c r="A428" s="138">
        <v>387</v>
      </c>
      <c r="B428" s="70" t="str">
        <f>IF('IP Rules'!D397="","",'IP Rules'!D397)</f>
        <v/>
      </c>
      <c r="C428" s="73" t="str">
        <f>IF('IP Rules'!F397="","",'IP Rules'!F397)</f>
        <v/>
      </c>
      <c r="D428" s="77" t="str">
        <f>'Processed IP Rules'!AO397</f>
        <v/>
      </c>
      <c r="E428" s="78" t="str">
        <f>'Processed IP Rules'!AQ397</f>
        <v/>
      </c>
      <c r="F428" s="77" t="str">
        <f>'Processed IP Rules'!EA397</f>
        <v/>
      </c>
      <c r="G428" s="78" t="str">
        <f>'Processed IP Rules'!EC397</f>
        <v/>
      </c>
      <c r="H428" s="27" t="str">
        <f>'Processed IP Rules'!EE397</f>
        <v/>
      </c>
      <c r="I428" s="77" t="str">
        <f>'Processed IP Rules'!EI397</f>
        <v/>
      </c>
      <c r="J428" s="27" t="str">
        <f>'Processed IP Rules'!EK397</f>
        <v/>
      </c>
      <c r="K428" s="96" t="str">
        <f>'Processed IP Rules'!EM397</f>
        <v/>
      </c>
      <c r="L428" s="78" t="str">
        <f>'Processed IP Rules'!EU397</f>
        <v/>
      </c>
      <c r="M428" s="89">
        <f t="shared" si="74"/>
        <v>0</v>
      </c>
      <c r="N428" s="10">
        <f t="shared" si="75"/>
        <v>0</v>
      </c>
      <c r="O428" s="10">
        <f t="shared" si="76"/>
        <v>0</v>
      </c>
      <c r="P428" s="10">
        <f t="shared" si="77"/>
        <v>0</v>
      </c>
      <c r="Q428" s="10">
        <f t="shared" si="78"/>
        <v>0</v>
      </c>
      <c r="R428" s="10">
        <f t="shared" si="79"/>
        <v>0</v>
      </c>
      <c r="S428" s="10">
        <f t="shared" si="80"/>
        <v>0</v>
      </c>
      <c r="T428" s="10">
        <f t="shared" si="81"/>
        <v>0</v>
      </c>
      <c r="U428" s="10">
        <f t="shared" si="82"/>
        <v>0</v>
      </c>
      <c r="V428" s="10">
        <f t="shared" si="83"/>
        <v>0</v>
      </c>
      <c r="W428" s="10">
        <f t="shared" si="84"/>
        <v>0</v>
      </c>
      <c r="X428" s="66">
        <f t="shared" si="85"/>
        <v>0</v>
      </c>
      <c r="Y428" s="100" t="str">
        <f>IF(AND(D428="All_IPs",OR(N428=0,O428=0,R428+S428+T428=0,U428=0,V428=0,X428=0)),"Halt",IF(AND(D428="GRP_ALL_CNSP_SUBNETS",OR(N428=0,O428=0,R428+S428+T428=0,U428=0,V428=0,X428=0)),"Halt",IF(SUM(M428:X428)=0,"-",IF(AND(D428&lt;&gt;"All_IPs",D428&lt;&gt;"GRP_ALL_CNSP_SUBNETS",OR(N428=0,O428=0,P428=0,Q428=0,R428+S428+T428=0,U428=0,V428=0,X428=0,'Processed IP Rules'!ET397="BAD")),"Halt","Proceed"))))</f>
        <v>-</v>
      </c>
      <c r="Z428" s="145"/>
    </row>
    <row r="429" spans="1:26">
      <c r="A429" s="138">
        <v>388</v>
      </c>
      <c r="B429" s="70" t="str">
        <f>IF('IP Rules'!D398="","",'IP Rules'!D398)</f>
        <v/>
      </c>
      <c r="C429" s="73" t="str">
        <f>IF('IP Rules'!F398="","",'IP Rules'!F398)</f>
        <v/>
      </c>
      <c r="D429" s="77" t="str">
        <f>'Processed IP Rules'!AO398</f>
        <v/>
      </c>
      <c r="E429" s="78" t="str">
        <f>'Processed IP Rules'!AQ398</f>
        <v/>
      </c>
      <c r="F429" s="77" t="str">
        <f>'Processed IP Rules'!EA398</f>
        <v/>
      </c>
      <c r="G429" s="78" t="str">
        <f>'Processed IP Rules'!EC398</f>
        <v/>
      </c>
      <c r="H429" s="27" t="str">
        <f>'Processed IP Rules'!EE398</f>
        <v/>
      </c>
      <c r="I429" s="77" t="str">
        <f>'Processed IP Rules'!EI398</f>
        <v/>
      </c>
      <c r="J429" s="27" t="str">
        <f>'Processed IP Rules'!EK398</f>
        <v/>
      </c>
      <c r="K429" s="96" t="str">
        <f>'Processed IP Rules'!EM398</f>
        <v/>
      </c>
      <c r="L429" s="78" t="str">
        <f>'Processed IP Rules'!EU398</f>
        <v/>
      </c>
      <c r="M429" s="89">
        <f t="shared" si="74"/>
        <v>0</v>
      </c>
      <c r="N429" s="10">
        <f t="shared" si="75"/>
        <v>0</v>
      </c>
      <c r="O429" s="10">
        <f t="shared" si="76"/>
        <v>0</v>
      </c>
      <c r="P429" s="10">
        <f t="shared" si="77"/>
        <v>0</v>
      </c>
      <c r="Q429" s="10">
        <f t="shared" si="78"/>
        <v>0</v>
      </c>
      <c r="R429" s="10">
        <f t="shared" si="79"/>
        <v>0</v>
      </c>
      <c r="S429" s="10">
        <f t="shared" si="80"/>
        <v>0</v>
      </c>
      <c r="T429" s="10">
        <f t="shared" si="81"/>
        <v>0</v>
      </c>
      <c r="U429" s="10">
        <f t="shared" si="82"/>
        <v>0</v>
      </c>
      <c r="V429" s="10">
        <f t="shared" si="83"/>
        <v>0</v>
      </c>
      <c r="W429" s="10">
        <f t="shared" si="84"/>
        <v>0</v>
      </c>
      <c r="X429" s="66">
        <f t="shared" si="85"/>
        <v>0</v>
      </c>
      <c r="Y429" s="100" t="str">
        <f>IF(AND(D429="All_IPs",OR(N429=0,O429=0,R429+S429+T429=0,U429=0,V429=0,X429=0)),"Halt",IF(AND(D429="GRP_ALL_CNSP_SUBNETS",OR(N429=0,O429=0,R429+S429+T429=0,U429=0,V429=0,X429=0)),"Halt",IF(SUM(M429:X429)=0,"-",IF(AND(D429&lt;&gt;"All_IPs",D429&lt;&gt;"GRP_ALL_CNSP_SUBNETS",OR(N429=0,O429=0,P429=0,Q429=0,R429+S429+T429=0,U429=0,V429=0,X429=0,'Processed IP Rules'!ET398="BAD")),"Halt","Proceed"))))</f>
        <v>-</v>
      </c>
      <c r="Z429" s="145"/>
    </row>
    <row r="430" spans="1:26">
      <c r="A430" s="138">
        <v>389</v>
      </c>
      <c r="B430" s="70" t="str">
        <f>IF('IP Rules'!D399="","",'IP Rules'!D399)</f>
        <v/>
      </c>
      <c r="C430" s="73" t="str">
        <f>IF('IP Rules'!F399="","",'IP Rules'!F399)</f>
        <v/>
      </c>
      <c r="D430" s="77" t="str">
        <f>'Processed IP Rules'!AO399</f>
        <v/>
      </c>
      <c r="E430" s="78" t="str">
        <f>'Processed IP Rules'!AQ399</f>
        <v/>
      </c>
      <c r="F430" s="77" t="str">
        <f>'Processed IP Rules'!EA399</f>
        <v/>
      </c>
      <c r="G430" s="78" t="str">
        <f>'Processed IP Rules'!EC399</f>
        <v/>
      </c>
      <c r="H430" s="27" t="str">
        <f>'Processed IP Rules'!EE399</f>
        <v/>
      </c>
      <c r="I430" s="77" t="str">
        <f>'Processed IP Rules'!EI399</f>
        <v/>
      </c>
      <c r="J430" s="27" t="str">
        <f>'Processed IP Rules'!EK399</f>
        <v/>
      </c>
      <c r="K430" s="96" t="str">
        <f>'Processed IP Rules'!EM399</f>
        <v/>
      </c>
      <c r="L430" s="78" t="str">
        <f>'Processed IP Rules'!EU399</f>
        <v/>
      </c>
      <c r="M430" s="89">
        <f t="shared" si="74"/>
        <v>0</v>
      </c>
      <c r="N430" s="10">
        <f t="shared" si="75"/>
        <v>0</v>
      </c>
      <c r="O430" s="10">
        <f t="shared" si="76"/>
        <v>0</v>
      </c>
      <c r="P430" s="10">
        <f t="shared" si="77"/>
        <v>0</v>
      </c>
      <c r="Q430" s="10">
        <f t="shared" si="78"/>
        <v>0</v>
      </c>
      <c r="R430" s="10">
        <f t="shared" si="79"/>
        <v>0</v>
      </c>
      <c r="S430" s="10">
        <f t="shared" si="80"/>
        <v>0</v>
      </c>
      <c r="T430" s="10">
        <f t="shared" si="81"/>
        <v>0</v>
      </c>
      <c r="U430" s="10">
        <f t="shared" si="82"/>
        <v>0</v>
      </c>
      <c r="V430" s="10">
        <f t="shared" si="83"/>
        <v>0</v>
      </c>
      <c r="W430" s="10">
        <f t="shared" si="84"/>
        <v>0</v>
      </c>
      <c r="X430" s="66">
        <f t="shared" si="85"/>
        <v>0</v>
      </c>
      <c r="Y430" s="100" t="str">
        <f>IF(AND(D430="All_IPs",OR(N430=0,O430=0,R430+S430+T430=0,U430=0,V430=0,X430=0)),"Halt",IF(AND(D430="GRP_ALL_CNSP_SUBNETS",OR(N430=0,O430=0,R430+S430+T430=0,U430=0,V430=0,X430=0)),"Halt",IF(SUM(M430:X430)=0,"-",IF(AND(D430&lt;&gt;"All_IPs",D430&lt;&gt;"GRP_ALL_CNSP_SUBNETS",OR(N430=0,O430=0,P430=0,Q430=0,R430+S430+T430=0,U430=0,V430=0,X430=0,'Processed IP Rules'!ET399="BAD")),"Halt","Proceed"))))</f>
        <v>-</v>
      </c>
      <c r="Z430" s="145"/>
    </row>
    <row r="431" spans="1:26">
      <c r="A431" s="138">
        <v>390</v>
      </c>
      <c r="B431" s="70" t="str">
        <f>IF('IP Rules'!D400="","",'IP Rules'!D400)</f>
        <v/>
      </c>
      <c r="C431" s="73" t="str">
        <f>IF('IP Rules'!F400="","",'IP Rules'!F400)</f>
        <v/>
      </c>
      <c r="D431" s="77" t="str">
        <f>'Processed IP Rules'!AO400</f>
        <v/>
      </c>
      <c r="E431" s="78" t="str">
        <f>'Processed IP Rules'!AQ400</f>
        <v/>
      </c>
      <c r="F431" s="77" t="str">
        <f>'Processed IP Rules'!EA400</f>
        <v/>
      </c>
      <c r="G431" s="78" t="str">
        <f>'Processed IP Rules'!EC400</f>
        <v/>
      </c>
      <c r="H431" s="27" t="str">
        <f>'Processed IP Rules'!EE400</f>
        <v/>
      </c>
      <c r="I431" s="77" t="str">
        <f>'Processed IP Rules'!EI400</f>
        <v/>
      </c>
      <c r="J431" s="27" t="str">
        <f>'Processed IP Rules'!EK400</f>
        <v/>
      </c>
      <c r="K431" s="96" t="str">
        <f>'Processed IP Rules'!EM400</f>
        <v/>
      </c>
      <c r="L431" s="78" t="str">
        <f>'Processed IP Rules'!EU400</f>
        <v/>
      </c>
      <c r="M431" s="89">
        <f t="shared" si="74"/>
        <v>0</v>
      </c>
      <c r="N431" s="10">
        <f t="shared" si="75"/>
        <v>0</v>
      </c>
      <c r="O431" s="10">
        <f t="shared" si="76"/>
        <v>0</v>
      </c>
      <c r="P431" s="10">
        <f t="shared" si="77"/>
        <v>0</v>
      </c>
      <c r="Q431" s="10">
        <f t="shared" si="78"/>
        <v>0</v>
      </c>
      <c r="R431" s="10">
        <f t="shared" si="79"/>
        <v>0</v>
      </c>
      <c r="S431" s="10">
        <f t="shared" si="80"/>
        <v>0</v>
      </c>
      <c r="T431" s="10">
        <f t="shared" si="81"/>
        <v>0</v>
      </c>
      <c r="U431" s="10">
        <f t="shared" si="82"/>
        <v>0</v>
      </c>
      <c r="V431" s="10">
        <f t="shared" si="83"/>
        <v>0</v>
      </c>
      <c r="W431" s="10">
        <f t="shared" si="84"/>
        <v>0</v>
      </c>
      <c r="X431" s="66">
        <f t="shared" si="85"/>
        <v>0</v>
      </c>
      <c r="Y431" s="100" t="str">
        <f>IF(AND(D431="All_IPs",OR(N431=0,O431=0,R431+S431+T431=0,U431=0,V431=0,X431=0)),"Halt",IF(AND(D431="GRP_ALL_CNSP_SUBNETS",OR(N431=0,O431=0,R431+S431+T431=0,U431=0,V431=0,X431=0)),"Halt",IF(SUM(M431:X431)=0,"-",IF(AND(D431&lt;&gt;"All_IPs",D431&lt;&gt;"GRP_ALL_CNSP_SUBNETS",OR(N431=0,O431=0,P431=0,Q431=0,R431+S431+T431=0,U431=0,V431=0,X431=0,'Processed IP Rules'!ET400="BAD")),"Halt","Proceed"))))</f>
        <v>-</v>
      </c>
      <c r="Z431" s="145"/>
    </row>
    <row r="432" spans="1:26">
      <c r="A432" s="138">
        <v>391</v>
      </c>
      <c r="B432" s="70" t="str">
        <f>IF('IP Rules'!D401="","",'IP Rules'!D401)</f>
        <v/>
      </c>
      <c r="C432" s="73" t="str">
        <f>IF('IP Rules'!F401="","",'IP Rules'!F401)</f>
        <v/>
      </c>
      <c r="D432" s="77" t="str">
        <f>'Processed IP Rules'!AO401</f>
        <v/>
      </c>
      <c r="E432" s="78" t="str">
        <f>'Processed IP Rules'!AQ401</f>
        <v/>
      </c>
      <c r="F432" s="77" t="str">
        <f>'Processed IP Rules'!EA401</f>
        <v/>
      </c>
      <c r="G432" s="78" t="str">
        <f>'Processed IP Rules'!EC401</f>
        <v/>
      </c>
      <c r="H432" s="27" t="str">
        <f>'Processed IP Rules'!EE401</f>
        <v/>
      </c>
      <c r="I432" s="77" t="str">
        <f>'Processed IP Rules'!EI401</f>
        <v/>
      </c>
      <c r="J432" s="27" t="str">
        <f>'Processed IP Rules'!EK401</f>
        <v/>
      </c>
      <c r="K432" s="96" t="str">
        <f>'Processed IP Rules'!EM401</f>
        <v/>
      </c>
      <c r="L432" s="78" t="str">
        <f>'Processed IP Rules'!EU401</f>
        <v/>
      </c>
      <c r="M432" s="89">
        <f t="shared" si="74"/>
        <v>0</v>
      </c>
      <c r="N432" s="10">
        <f t="shared" si="75"/>
        <v>0</v>
      </c>
      <c r="O432" s="10">
        <f t="shared" si="76"/>
        <v>0</v>
      </c>
      <c r="P432" s="10">
        <f t="shared" si="77"/>
        <v>0</v>
      </c>
      <c r="Q432" s="10">
        <f t="shared" si="78"/>
        <v>0</v>
      </c>
      <c r="R432" s="10">
        <f t="shared" si="79"/>
        <v>0</v>
      </c>
      <c r="S432" s="10">
        <f t="shared" si="80"/>
        <v>0</v>
      </c>
      <c r="T432" s="10">
        <f t="shared" si="81"/>
        <v>0</v>
      </c>
      <c r="U432" s="10">
        <f t="shared" si="82"/>
        <v>0</v>
      </c>
      <c r="V432" s="10">
        <f t="shared" si="83"/>
        <v>0</v>
      </c>
      <c r="W432" s="10">
        <f t="shared" si="84"/>
        <v>0</v>
      </c>
      <c r="X432" s="66">
        <f t="shared" si="85"/>
        <v>0</v>
      </c>
      <c r="Y432" s="100" t="str">
        <f>IF(AND(D432="All_IPs",OR(N432=0,O432=0,R432+S432+T432=0,U432=0,V432=0,X432=0)),"Halt",IF(AND(D432="GRP_ALL_CNSP_SUBNETS",OR(N432=0,O432=0,R432+S432+T432=0,U432=0,V432=0,X432=0)),"Halt",IF(SUM(M432:X432)=0,"-",IF(AND(D432&lt;&gt;"All_IPs",D432&lt;&gt;"GRP_ALL_CNSP_SUBNETS",OR(N432=0,O432=0,P432=0,Q432=0,R432+S432+T432=0,U432=0,V432=0,X432=0,'Processed IP Rules'!ET401="BAD")),"Halt","Proceed"))))</f>
        <v>-</v>
      </c>
      <c r="Z432" s="145"/>
    </row>
    <row r="433" spans="1:26">
      <c r="A433" s="138">
        <v>392</v>
      </c>
      <c r="B433" s="70" t="str">
        <f>IF('IP Rules'!D402="","",'IP Rules'!D402)</f>
        <v/>
      </c>
      <c r="C433" s="73" t="str">
        <f>IF('IP Rules'!F402="","",'IP Rules'!F402)</f>
        <v/>
      </c>
      <c r="D433" s="77" t="str">
        <f>'Processed IP Rules'!AO402</f>
        <v/>
      </c>
      <c r="E433" s="78" t="str">
        <f>'Processed IP Rules'!AQ402</f>
        <v/>
      </c>
      <c r="F433" s="77" t="str">
        <f>'Processed IP Rules'!EA402</f>
        <v/>
      </c>
      <c r="G433" s="78" t="str">
        <f>'Processed IP Rules'!EC402</f>
        <v/>
      </c>
      <c r="H433" s="27" t="str">
        <f>'Processed IP Rules'!EE402</f>
        <v/>
      </c>
      <c r="I433" s="77" t="str">
        <f>'Processed IP Rules'!EI402</f>
        <v/>
      </c>
      <c r="J433" s="27" t="str">
        <f>'Processed IP Rules'!EK402</f>
        <v/>
      </c>
      <c r="K433" s="96" t="str">
        <f>'Processed IP Rules'!EM402</f>
        <v/>
      </c>
      <c r="L433" s="78" t="str">
        <f>'Processed IP Rules'!EU402</f>
        <v/>
      </c>
      <c r="M433" s="89">
        <f t="shared" si="74"/>
        <v>0</v>
      </c>
      <c r="N433" s="10">
        <f t="shared" si="75"/>
        <v>0</v>
      </c>
      <c r="O433" s="10">
        <f t="shared" si="76"/>
        <v>0</v>
      </c>
      <c r="P433" s="10">
        <f t="shared" si="77"/>
        <v>0</v>
      </c>
      <c r="Q433" s="10">
        <f t="shared" si="78"/>
        <v>0</v>
      </c>
      <c r="R433" s="10">
        <f t="shared" si="79"/>
        <v>0</v>
      </c>
      <c r="S433" s="10">
        <f t="shared" si="80"/>
        <v>0</v>
      </c>
      <c r="T433" s="10">
        <f t="shared" si="81"/>
        <v>0</v>
      </c>
      <c r="U433" s="10">
        <f t="shared" si="82"/>
        <v>0</v>
      </c>
      <c r="V433" s="10">
        <f t="shared" si="83"/>
        <v>0</v>
      </c>
      <c r="W433" s="10">
        <f t="shared" si="84"/>
        <v>0</v>
      </c>
      <c r="X433" s="66">
        <f t="shared" si="85"/>
        <v>0</v>
      </c>
      <c r="Y433" s="100" t="str">
        <f>IF(AND(D433="All_IPs",OR(N433=0,O433=0,R433+S433+T433=0,U433=0,V433=0,X433=0)),"Halt",IF(AND(D433="GRP_ALL_CNSP_SUBNETS",OR(N433=0,O433=0,R433+S433+T433=0,U433=0,V433=0,X433=0)),"Halt",IF(SUM(M433:X433)=0,"-",IF(AND(D433&lt;&gt;"All_IPs",D433&lt;&gt;"GRP_ALL_CNSP_SUBNETS",OR(N433=0,O433=0,P433=0,Q433=0,R433+S433+T433=0,U433=0,V433=0,X433=0,'Processed IP Rules'!ET402="BAD")),"Halt","Proceed"))))</f>
        <v>-</v>
      </c>
      <c r="Z433" s="145"/>
    </row>
    <row r="434" spans="1:26">
      <c r="A434" s="138">
        <v>393</v>
      </c>
      <c r="B434" s="70" t="str">
        <f>IF('IP Rules'!D403="","",'IP Rules'!D403)</f>
        <v/>
      </c>
      <c r="C434" s="73" t="str">
        <f>IF('IP Rules'!F403="","",'IP Rules'!F403)</f>
        <v/>
      </c>
      <c r="D434" s="77" t="str">
        <f>'Processed IP Rules'!AO403</f>
        <v/>
      </c>
      <c r="E434" s="78" t="str">
        <f>'Processed IP Rules'!AQ403</f>
        <v/>
      </c>
      <c r="F434" s="77" t="str">
        <f>'Processed IP Rules'!EA403</f>
        <v/>
      </c>
      <c r="G434" s="78" t="str">
        <f>'Processed IP Rules'!EC403</f>
        <v/>
      </c>
      <c r="H434" s="27" t="str">
        <f>'Processed IP Rules'!EE403</f>
        <v/>
      </c>
      <c r="I434" s="77" t="str">
        <f>'Processed IP Rules'!EI403</f>
        <v/>
      </c>
      <c r="J434" s="27" t="str">
        <f>'Processed IP Rules'!EK403</f>
        <v/>
      </c>
      <c r="K434" s="96" t="str">
        <f>'Processed IP Rules'!EM403</f>
        <v/>
      </c>
      <c r="L434" s="78" t="str">
        <f>'Processed IP Rules'!EU403</f>
        <v/>
      </c>
      <c r="M434" s="89">
        <f t="shared" si="74"/>
        <v>0</v>
      </c>
      <c r="N434" s="10">
        <f t="shared" si="75"/>
        <v>0</v>
      </c>
      <c r="O434" s="10">
        <f t="shared" si="76"/>
        <v>0</v>
      </c>
      <c r="P434" s="10">
        <f t="shared" si="77"/>
        <v>0</v>
      </c>
      <c r="Q434" s="10">
        <f t="shared" si="78"/>
        <v>0</v>
      </c>
      <c r="R434" s="10">
        <f t="shared" si="79"/>
        <v>0</v>
      </c>
      <c r="S434" s="10">
        <f t="shared" si="80"/>
        <v>0</v>
      </c>
      <c r="T434" s="10">
        <f t="shared" si="81"/>
        <v>0</v>
      </c>
      <c r="U434" s="10">
        <f t="shared" si="82"/>
        <v>0</v>
      </c>
      <c r="V434" s="10">
        <f t="shared" si="83"/>
        <v>0</v>
      </c>
      <c r="W434" s="10">
        <f t="shared" si="84"/>
        <v>0</v>
      </c>
      <c r="X434" s="66">
        <f t="shared" si="85"/>
        <v>0</v>
      </c>
      <c r="Y434" s="100" t="str">
        <f>IF(AND(D434="All_IPs",OR(N434=0,O434=0,R434+S434+T434=0,U434=0,V434=0,X434=0)),"Halt",IF(AND(D434="GRP_ALL_CNSP_SUBNETS",OR(N434=0,O434=0,R434+S434+T434=0,U434=0,V434=0,X434=0)),"Halt",IF(SUM(M434:X434)=0,"-",IF(AND(D434&lt;&gt;"All_IPs",D434&lt;&gt;"GRP_ALL_CNSP_SUBNETS",OR(N434=0,O434=0,P434=0,Q434=0,R434+S434+T434=0,U434=0,V434=0,X434=0,'Processed IP Rules'!ET403="BAD")),"Halt","Proceed"))))</f>
        <v>-</v>
      </c>
      <c r="Z434" s="145"/>
    </row>
    <row r="435" spans="1:26">
      <c r="A435" s="138">
        <v>394</v>
      </c>
      <c r="B435" s="70" t="str">
        <f>IF('IP Rules'!D404="","",'IP Rules'!D404)</f>
        <v/>
      </c>
      <c r="C435" s="73" t="str">
        <f>IF('IP Rules'!F404="","",'IP Rules'!F404)</f>
        <v/>
      </c>
      <c r="D435" s="77" t="str">
        <f>'Processed IP Rules'!AO404</f>
        <v/>
      </c>
      <c r="E435" s="78" t="str">
        <f>'Processed IP Rules'!AQ404</f>
        <v/>
      </c>
      <c r="F435" s="77" t="str">
        <f>'Processed IP Rules'!EA404</f>
        <v/>
      </c>
      <c r="G435" s="78" t="str">
        <f>'Processed IP Rules'!EC404</f>
        <v/>
      </c>
      <c r="H435" s="27" t="str">
        <f>'Processed IP Rules'!EE404</f>
        <v/>
      </c>
      <c r="I435" s="77" t="str">
        <f>'Processed IP Rules'!EI404</f>
        <v/>
      </c>
      <c r="J435" s="27" t="str">
        <f>'Processed IP Rules'!EK404</f>
        <v/>
      </c>
      <c r="K435" s="96" t="str">
        <f>'Processed IP Rules'!EM404</f>
        <v/>
      </c>
      <c r="L435" s="78" t="str">
        <f>'Processed IP Rules'!EU404</f>
        <v/>
      </c>
      <c r="M435" s="89">
        <f t="shared" si="74"/>
        <v>0</v>
      </c>
      <c r="N435" s="10">
        <f t="shared" si="75"/>
        <v>0</v>
      </c>
      <c r="O435" s="10">
        <f t="shared" si="76"/>
        <v>0</v>
      </c>
      <c r="P435" s="10">
        <f t="shared" si="77"/>
        <v>0</v>
      </c>
      <c r="Q435" s="10">
        <f t="shared" si="78"/>
        <v>0</v>
      </c>
      <c r="R435" s="10">
        <f t="shared" si="79"/>
        <v>0</v>
      </c>
      <c r="S435" s="10">
        <f t="shared" si="80"/>
        <v>0</v>
      </c>
      <c r="T435" s="10">
        <f t="shared" si="81"/>
        <v>0</v>
      </c>
      <c r="U435" s="10">
        <f t="shared" si="82"/>
        <v>0</v>
      </c>
      <c r="V435" s="10">
        <f t="shared" si="83"/>
        <v>0</v>
      </c>
      <c r="W435" s="10">
        <f t="shared" si="84"/>
        <v>0</v>
      </c>
      <c r="X435" s="66">
        <f t="shared" si="85"/>
        <v>0</v>
      </c>
      <c r="Y435" s="100" t="str">
        <f>IF(AND(D435="All_IPs",OR(N435=0,O435=0,R435+S435+T435=0,U435=0,V435=0,X435=0)),"Halt",IF(AND(D435="GRP_ALL_CNSP_SUBNETS",OR(N435=0,O435=0,R435+S435+T435=0,U435=0,V435=0,X435=0)),"Halt",IF(SUM(M435:X435)=0,"-",IF(AND(D435&lt;&gt;"All_IPs",D435&lt;&gt;"GRP_ALL_CNSP_SUBNETS",OR(N435=0,O435=0,P435=0,Q435=0,R435+S435+T435=0,U435=0,V435=0,X435=0,'Processed IP Rules'!ET404="BAD")),"Halt","Proceed"))))</f>
        <v>-</v>
      </c>
      <c r="Z435" s="145"/>
    </row>
    <row r="436" spans="1:26">
      <c r="A436" s="138">
        <v>395</v>
      </c>
      <c r="B436" s="70" t="str">
        <f>IF('IP Rules'!D405="","",'IP Rules'!D405)</f>
        <v/>
      </c>
      <c r="C436" s="73" t="str">
        <f>IF('IP Rules'!F405="","",'IP Rules'!F405)</f>
        <v/>
      </c>
      <c r="D436" s="77" t="str">
        <f>'Processed IP Rules'!AO405</f>
        <v/>
      </c>
      <c r="E436" s="78" t="str">
        <f>'Processed IP Rules'!AQ405</f>
        <v/>
      </c>
      <c r="F436" s="77" t="str">
        <f>'Processed IP Rules'!EA405</f>
        <v/>
      </c>
      <c r="G436" s="78" t="str">
        <f>'Processed IP Rules'!EC405</f>
        <v/>
      </c>
      <c r="H436" s="27" t="str">
        <f>'Processed IP Rules'!EE405</f>
        <v/>
      </c>
      <c r="I436" s="77" t="str">
        <f>'Processed IP Rules'!EI405</f>
        <v/>
      </c>
      <c r="J436" s="27" t="str">
        <f>'Processed IP Rules'!EK405</f>
        <v/>
      </c>
      <c r="K436" s="96" t="str">
        <f>'Processed IP Rules'!EM405</f>
        <v/>
      </c>
      <c r="L436" s="78" t="str">
        <f>'Processed IP Rules'!EU405</f>
        <v/>
      </c>
      <c r="M436" s="89">
        <f t="shared" si="74"/>
        <v>0</v>
      </c>
      <c r="N436" s="10">
        <f t="shared" si="75"/>
        <v>0</v>
      </c>
      <c r="O436" s="10">
        <f t="shared" si="76"/>
        <v>0</v>
      </c>
      <c r="P436" s="10">
        <f t="shared" si="77"/>
        <v>0</v>
      </c>
      <c r="Q436" s="10">
        <f t="shared" si="78"/>
        <v>0</v>
      </c>
      <c r="R436" s="10">
        <f t="shared" si="79"/>
        <v>0</v>
      </c>
      <c r="S436" s="10">
        <f t="shared" si="80"/>
        <v>0</v>
      </c>
      <c r="T436" s="10">
        <f t="shared" si="81"/>
        <v>0</v>
      </c>
      <c r="U436" s="10">
        <f t="shared" si="82"/>
        <v>0</v>
      </c>
      <c r="V436" s="10">
        <f t="shared" si="83"/>
        <v>0</v>
      </c>
      <c r="W436" s="10">
        <f t="shared" si="84"/>
        <v>0</v>
      </c>
      <c r="X436" s="66">
        <f t="shared" si="85"/>
        <v>0</v>
      </c>
      <c r="Y436" s="100" t="str">
        <f>IF(AND(D436="All_IPs",OR(N436=0,O436=0,R436+S436+T436=0,U436=0,V436=0,X436=0)),"Halt",IF(AND(D436="GRP_ALL_CNSP_SUBNETS",OR(N436=0,O436=0,R436+S436+T436=0,U436=0,V436=0,X436=0)),"Halt",IF(SUM(M436:X436)=0,"-",IF(AND(D436&lt;&gt;"All_IPs",D436&lt;&gt;"GRP_ALL_CNSP_SUBNETS",OR(N436=0,O436=0,P436=0,Q436=0,R436+S436+T436=0,U436=0,V436=0,X436=0,'Processed IP Rules'!ET405="BAD")),"Halt","Proceed"))))</f>
        <v>-</v>
      </c>
      <c r="Z436" s="145"/>
    </row>
    <row r="437" spans="1:26">
      <c r="A437" s="138">
        <v>396</v>
      </c>
      <c r="B437" s="70" t="str">
        <f>IF('IP Rules'!D406="","",'IP Rules'!D406)</f>
        <v/>
      </c>
      <c r="C437" s="73" t="str">
        <f>IF('IP Rules'!F406="","",'IP Rules'!F406)</f>
        <v/>
      </c>
      <c r="D437" s="77" t="str">
        <f>'Processed IP Rules'!AO406</f>
        <v/>
      </c>
      <c r="E437" s="78" t="str">
        <f>'Processed IP Rules'!AQ406</f>
        <v/>
      </c>
      <c r="F437" s="77" t="str">
        <f>'Processed IP Rules'!EA406</f>
        <v/>
      </c>
      <c r="G437" s="78" t="str">
        <f>'Processed IP Rules'!EC406</f>
        <v/>
      </c>
      <c r="H437" s="27" t="str">
        <f>'Processed IP Rules'!EE406</f>
        <v/>
      </c>
      <c r="I437" s="77" t="str">
        <f>'Processed IP Rules'!EI406</f>
        <v/>
      </c>
      <c r="J437" s="27" t="str">
        <f>'Processed IP Rules'!EK406</f>
        <v/>
      </c>
      <c r="K437" s="96" t="str">
        <f>'Processed IP Rules'!EM406</f>
        <v/>
      </c>
      <c r="L437" s="78" t="str">
        <f>'Processed IP Rules'!EU406</f>
        <v/>
      </c>
      <c r="M437" s="89">
        <f t="shared" si="74"/>
        <v>0</v>
      </c>
      <c r="N437" s="10">
        <f t="shared" si="75"/>
        <v>0</v>
      </c>
      <c r="O437" s="10">
        <f t="shared" si="76"/>
        <v>0</v>
      </c>
      <c r="P437" s="10">
        <f t="shared" si="77"/>
        <v>0</v>
      </c>
      <c r="Q437" s="10">
        <f t="shared" si="78"/>
        <v>0</v>
      </c>
      <c r="R437" s="10">
        <f t="shared" si="79"/>
        <v>0</v>
      </c>
      <c r="S437" s="10">
        <f t="shared" si="80"/>
        <v>0</v>
      </c>
      <c r="T437" s="10">
        <f t="shared" si="81"/>
        <v>0</v>
      </c>
      <c r="U437" s="10">
        <f t="shared" si="82"/>
        <v>0</v>
      </c>
      <c r="V437" s="10">
        <f t="shared" si="83"/>
        <v>0</v>
      </c>
      <c r="W437" s="10">
        <f t="shared" si="84"/>
        <v>0</v>
      </c>
      <c r="X437" s="66">
        <f t="shared" si="85"/>
        <v>0</v>
      </c>
      <c r="Y437" s="100" t="str">
        <f>IF(AND(D437="All_IPs",OR(N437=0,O437=0,R437+S437+T437=0,U437=0,V437=0,X437=0)),"Halt",IF(AND(D437="GRP_ALL_CNSP_SUBNETS",OR(N437=0,O437=0,R437+S437+T437=0,U437=0,V437=0,X437=0)),"Halt",IF(SUM(M437:X437)=0,"-",IF(AND(D437&lt;&gt;"All_IPs",D437&lt;&gt;"GRP_ALL_CNSP_SUBNETS",OR(N437=0,O437=0,P437=0,Q437=0,R437+S437+T437=0,U437=0,V437=0,X437=0,'Processed IP Rules'!ET406="BAD")),"Halt","Proceed"))))</f>
        <v>-</v>
      </c>
      <c r="Z437" s="145"/>
    </row>
    <row r="438" spans="1:26">
      <c r="A438" s="138">
        <v>397</v>
      </c>
      <c r="B438" s="70" t="str">
        <f>IF('IP Rules'!D407="","",'IP Rules'!D407)</f>
        <v/>
      </c>
      <c r="C438" s="73" t="str">
        <f>IF('IP Rules'!F407="","",'IP Rules'!F407)</f>
        <v/>
      </c>
      <c r="D438" s="77" t="str">
        <f>'Processed IP Rules'!AO407</f>
        <v/>
      </c>
      <c r="E438" s="78" t="str">
        <f>'Processed IP Rules'!AQ407</f>
        <v/>
      </c>
      <c r="F438" s="77" t="str">
        <f>'Processed IP Rules'!EA407</f>
        <v/>
      </c>
      <c r="G438" s="78" t="str">
        <f>'Processed IP Rules'!EC407</f>
        <v/>
      </c>
      <c r="H438" s="27" t="str">
        <f>'Processed IP Rules'!EE407</f>
        <v/>
      </c>
      <c r="I438" s="77" t="str">
        <f>'Processed IP Rules'!EI407</f>
        <v/>
      </c>
      <c r="J438" s="27" t="str">
        <f>'Processed IP Rules'!EK407</f>
        <v/>
      </c>
      <c r="K438" s="96" t="str">
        <f>'Processed IP Rules'!EM407</f>
        <v/>
      </c>
      <c r="L438" s="78" t="str">
        <f>'Processed IP Rules'!EU407</f>
        <v/>
      </c>
      <c r="M438" s="89">
        <f t="shared" si="74"/>
        <v>0</v>
      </c>
      <c r="N438" s="10">
        <f t="shared" si="75"/>
        <v>0</v>
      </c>
      <c r="O438" s="10">
        <f t="shared" si="76"/>
        <v>0</v>
      </c>
      <c r="P438" s="10">
        <f t="shared" si="77"/>
        <v>0</v>
      </c>
      <c r="Q438" s="10">
        <f t="shared" si="78"/>
        <v>0</v>
      </c>
      <c r="R438" s="10">
        <f t="shared" si="79"/>
        <v>0</v>
      </c>
      <c r="S438" s="10">
        <f t="shared" si="80"/>
        <v>0</v>
      </c>
      <c r="T438" s="10">
        <f t="shared" si="81"/>
        <v>0</v>
      </c>
      <c r="U438" s="10">
        <f t="shared" si="82"/>
        <v>0</v>
      </c>
      <c r="V438" s="10">
        <f t="shared" si="83"/>
        <v>0</v>
      </c>
      <c r="W438" s="10">
        <f t="shared" si="84"/>
        <v>0</v>
      </c>
      <c r="X438" s="66">
        <f t="shared" si="85"/>
        <v>0</v>
      </c>
      <c r="Y438" s="100" t="str">
        <f>IF(AND(D438="All_IPs",OR(N438=0,O438=0,R438+S438+T438=0,U438=0,V438=0,X438=0)),"Halt",IF(AND(D438="GRP_ALL_CNSP_SUBNETS",OR(N438=0,O438=0,R438+S438+T438=0,U438=0,V438=0,X438=0)),"Halt",IF(SUM(M438:X438)=0,"-",IF(AND(D438&lt;&gt;"All_IPs",D438&lt;&gt;"GRP_ALL_CNSP_SUBNETS",OR(N438=0,O438=0,P438=0,Q438=0,R438+S438+T438=0,U438=0,V438=0,X438=0,'Processed IP Rules'!ET407="BAD")),"Halt","Proceed"))))</f>
        <v>-</v>
      </c>
      <c r="Z438" s="145"/>
    </row>
    <row r="439" spans="1:26">
      <c r="A439" s="138">
        <v>398</v>
      </c>
      <c r="B439" s="70" t="str">
        <f>IF('IP Rules'!D408="","",'IP Rules'!D408)</f>
        <v/>
      </c>
      <c r="C439" s="73" t="str">
        <f>IF('IP Rules'!F408="","",'IP Rules'!F408)</f>
        <v/>
      </c>
      <c r="D439" s="77" t="str">
        <f>'Processed IP Rules'!AO408</f>
        <v/>
      </c>
      <c r="E439" s="78" t="str">
        <f>'Processed IP Rules'!AQ408</f>
        <v/>
      </c>
      <c r="F439" s="77" t="str">
        <f>'Processed IP Rules'!EA408</f>
        <v/>
      </c>
      <c r="G439" s="78" t="str">
        <f>'Processed IP Rules'!EC408</f>
        <v/>
      </c>
      <c r="H439" s="27" t="str">
        <f>'Processed IP Rules'!EE408</f>
        <v/>
      </c>
      <c r="I439" s="77" t="str">
        <f>'Processed IP Rules'!EI408</f>
        <v/>
      </c>
      <c r="J439" s="27" t="str">
        <f>'Processed IP Rules'!EK408</f>
        <v/>
      </c>
      <c r="K439" s="96" t="str">
        <f>'Processed IP Rules'!EM408</f>
        <v/>
      </c>
      <c r="L439" s="78" t="str">
        <f>'Processed IP Rules'!EU408</f>
        <v/>
      </c>
      <c r="M439" s="89">
        <f t="shared" si="74"/>
        <v>0</v>
      </c>
      <c r="N439" s="10">
        <f t="shared" si="75"/>
        <v>0</v>
      </c>
      <c r="O439" s="10">
        <f t="shared" si="76"/>
        <v>0</v>
      </c>
      <c r="P439" s="10">
        <f t="shared" si="77"/>
        <v>0</v>
      </c>
      <c r="Q439" s="10">
        <f t="shared" si="78"/>
        <v>0</v>
      </c>
      <c r="R439" s="10">
        <f t="shared" si="79"/>
        <v>0</v>
      </c>
      <c r="S439" s="10">
        <f t="shared" si="80"/>
        <v>0</v>
      </c>
      <c r="T439" s="10">
        <f t="shared" si="81"/>
        <v>0</v>
      </c>
      <c r="U439" s="10">
        <f t="shared" si="82"/>
        <v>0</v>
      </c>
      <c r="V439" s="10">
        <f t="shared" si="83"/>
        <v>0</v>
      </c>
      <c r="W439" s="10">
        <f t="shared" si="84"/>
        <v>0</v>
      </c>
      <c r="X439" s="66">
        <f t="shared" si="85"/>
        <v>0</v>
      </c>
      <c r="Y439" s="100" t="str">
        <f>IF(AND(D439="All_IPs",OR(N439=0,O439=0,R439+S439+T439=0,U439=0,V439=0,X439=0)),"Halt",IF(AND(D439="GRP_ALL_CNSP_SUBNETS",OR(N439=0,O439=0,R439+S439+T439=0,U439=0,V439=0,X439=0)),"Halt",IF(SUM(M439:X439)=0,"-",IF(AND(D439&lt;&gt;"All_IPs",D439&lt;&gt;"GRP_ALL_CNSP_SUBNETS",OR(N439=0,O439=0,P439=0,Q439=0,R439+S439+T439=0,U439=0,V439=0,X439=0,'Processed IP Rules'!ET408="BAD")),"Halt","Proceed"))))</f>
        <v>-</v>
      </c>
      <c r="Z439" s="145"/>
    </row>
    <row r="440" spans="1:26">
      <c r="A440" s="138">
        <v>399</v>
      </c>
      <c r="B440" s="70" t="str">
        <f>IF('IP Rules'!D409="","",'IP Rules'!D409)</f>
        <v/>
      </c>
      <c r="C440" s="73" t="str">
        <f>IF('IP Rules'!F409="","",'IP Rules'!F409)</f>
        <v/>
      </c>
      <c r="D440" s="77" t="str">
        <f>'Processed IP Rules'!AO409</f>
        <v/>
      </c>
      <c r="E440" s="78" t="str">
        <f>'Processed IP Rules'!AQ409</f>
        <v/>
      </c>
      <c r="F440" s="77" t="str">
        <f>'Processed IP Rules'!EA409</f>
        <v/>
      </c>
      <c r="G440" s="78" t="str">
        <f>'Processed IP Rules'!EC409</f>
        <v/>
      </c>
      <c r="H440" s="27" t="str">
        <f>'Processed IP Rules'!EE409</f>
        <v/>
      </c>
      <c r="I440" s="77" t="str">
        <f>'Processed IP Rules'!EI409</f>
        <v/>
      </c>
      <c r="J440" s="27" t="str">
        <f>'Processed IP Rules'!EK409</f>
        <v/>
      </c>
      <c r="K440" s="96" t="str">
        <f>'Processed IP Rules'!EM409</f>
        <v/>
      </c>
      <c r="L440" s="78" t="str">
        <f>'Processed IP Rules'!EU409</f>
        <v/>
      </c>
      <c r="M440" s="89">
        <f t="shared" si="74"/>
        <v>0</v>
      </c>
      <c r="N440" s="10">
        <f t="shared" si="75"/>
        <v>0</v>
      </c>
      <c r="O440" s="10">
        <f t="shared" si="76"/>
        <v>0</v>
      </c>
      <c r="P440" s="10">
        <f t="shared" si="77"/>
        <v>0</v>
      </c>
      <c r="Q440" s="10">
        <f t="shared" si="78"/>
        <v>0</v>
      </c>
      <c r="R440" s="10">
        <f t="shared" si="79"/>
        <v>0</v>
      </c>
      <c r="S440" s="10">
        <f t="shared" si="80"/>
        <v>0</v>
      </c>
      <c r="T440" s="10">
        <f t="shared" si="81"/>
        <v>0</v>
      </c>
      <c r="U440" s="10">
        <f t="shared" si="82"/>
        <v>0</v>
      </c>
      <c r="V440" s="10">
        <f t="shared" si="83"/>
        <v>0</v>
      </c>
      <c r="W440" s="10">
        <f t="shared" si="84"/>
        <v>0</v>
      </c>
      <c r="X440" s="66">
        <f t="shared" si="85"/>
        <v>0</v>
      </c>
      <c r="Y440" s="100" t="str">
        <f>IF(AND(D440="All_IPs",OR(N440=0,O440=0,R440+S440+T440=0,U440=0,V440=0,X440=0)),"Halt",IF(AND(D440="GRP_ALL_CNSP_SUBNETS",OR(N440=0,O440=0,R440+S440+T440=0,U440=0,V440=0,X440=0)),"Halt",IF(SUM(M440:X440)=0,"-",IF(AND(D440&lt;&gt;"All_IPs",D440&lt;&gt;"GRP_ALL_CNSP_SUBNETS",OR(N440=0,O440=0,P440=0,Q440=0,R440+S440+T440=0,U440=0,V440=0,X440=0,'Processed IP Rules'!ET409="BAD")),"Halt","Proceed"))))</f>
        <v>-</v>
      </c>
      <c r="Z440" s="145"/>
    </row>
    <row r="441" spans="1:26">
      <c r="A441" s="138">
        <v>400</v>
      </c>
      <c r="B441" s="70" t="str">
        <f>IF('IP Rules'!D410="","",'IP Rules'!D410)</f>
        <v/>
      </c>
      <c r="C441" s="73" t="str">
        <f>IF('IP Rules'!F410="","",'IP Rules'!F410)</f>
        <v/>
      </c>
      <c r="D441" s="77" t="str">
        <f>'Processed IP Rules'!AO410</f>
        <v/>
      </c>
      <c r="E441" s="78" t="str">
        <f>'Processed IP Rules'!AQ410</f>
        <v/>
      </c>
      <c r="F441" s="77" t="str">
        <f>'Processed IP Rules'!EA410</f>
        <v/>
      </c>
      <c r="G441" s="78" t="str">
        <f>'Processed IP Rules'!EC410</f>
        <v/>
      </c>
      <c r="H441" s="27" t="str">
        <f>'Processed IP Rules'!EE410</f>
        <v/>
      </c>
      <c r="I441" s="77" t="str">
        <f>'Processed IP Rules'!EI410</f>
        <v/>
      </c>
      <c r="J441" s="27" t="str">
        <f>'Processed IP Rules'!EK410</f>
        <v/>
      </c>
      <c r="K441" s="96" t="str">
        <f>'Processed IP Rules'!EM410</f>
        <v/>
      </c>
      <c r="L441" s="78" t="str">
        <f>'Processed IP Rules'!EU410</f>
        <v/>
      </c>
      <c r="M441" s="89">
        <f t="shared" si="74"/>
        <v>0</v>
      </c>
      <c r="N441" s="10">
        <f t="shared" si="75"/>
        <v>0</v>
      </c>
      <c r="O441" s="10">
        <f t="shared" si="76"/>
        <v>0</v>
      </c>
      <c r="P441" s="10">
        <f t="shared" si="77"/>
        <v>0</v>
      </c>
      <c r="Q441" s="10">
        <f t="shared" si="78"/>
        <v>0</v>
      </c>
      <c r="R441" s="10">
        <f t="shared" si="79"/>
        <v>0</v>
      </c>
      <c r="S441" s="10">
        <f t="shared" si="80"/>
        <v>0</v>
      </c>
      <c r="T441" s="10">
        <f t="shared" si="81"/>
        <v>0</v>
      </c>
      <c r="U441" s="10">
        <f t="shared" si="82"/>
        <v>0</v>
      </c>
      <c r="V441" s="10">
        <f t="shared" si="83"/>
        <v>0</v>
      </c>
      <c r="W441" s="10">
        <f t="shared" si="84"/>
        <v>0</v>
      </c>
      <c r="X441" s="66">
        <f t="shared" si="85"/>
        <v>0</v>
      </c>
      <c r="Y441" s="100" t="str">
        <f>IF(AND(D441="All_IPs",OR(N441=0,O441=0,R441+S441+T441=0,U441=0,V441=0,X441=0)),"Halt",IF(AND(D441="GRP_ALL_CNSP_SUBNETS",OR(N441=0,O441=0,R441+S441+T441=0,U441=0,V441=0,X441=0)),"Halt",IF(SUM(M441:X441)=0,"-",IF(AND(D441&lt;&gt;"All_IPs",D441&lt;&gt;"GRP_ALL_CNSP_SUBNETS",OR(N441=0,O441=0,P441=0,Q441=0,R441+S441+T441=0,U441=0,V441=0,X441=0,'Processed IP Rules'!ET410="BAD")),"Halt","Proceed"))))</f>
        <v>-</v>
      </c>
      <c r="Z441" s="145"/>
    </row>
    <row r="442" spans="1:26">
      <c r="A442" s="138">
        <v>401</v>
      </c>
      <c r="B442" s="70" t="str">
        <f>IF('IP Rules'!D411="","",'IP Rules'!D411)</f>
        <v/>
      </c>
      <c r="C442" s="73" t="str">
        <f>IF('IP Rules'!F411="","",'IP Rules'!F411)</f>
        <v/>
      </c>
      <c r="D442" s="77" t="str">
        <f>'Processed IP Rules'!AO411</f>
        <v/>
      </c>
      <c r="E442" s="78" t="str">
        <f>'Processed IP Rules'!AQ411</f>
        <v/>
      </c>
      <c r="F442" s="77" t="str">
        <f>'Processed IP Rules'!EA411</f>
        <v/>
      </c>
      <c r="G442" s="78" t="str">
        <f>'Processed IP Rules'!EC411</f>
        <v/>
      </c>
      <c r="H442" s="27" t="str">
        <f>'Processed IP Rules'!EE411</f>
        <v/>
      </c>
      <c r="I442" s="77" t="str">
        <f>'Processed IP Rules'!EI411</f>
        <v/>
      </c>
      <c r="J442" s="27" t="str">
        <f>'Processed IP Rules'!EK411</f>
        <v/>
      </c>
      <c r="K442" s="96" t="str">
        <f>'Processed IP Rules'!EM411</f>
        <v/>
      </c>
      <c r="L442" s="78" t="str">
        <f>'Processed IP Rules'!EU411</f>
        <v/>
      </c>
      <c r="M442" s="89">
        <f t="shared" si="74"/>
        <v>0</v>
      </c>
      <c r="N442" s="10">
        <f t="shared" si="75"/>
        <v>0</v>
      </c>
      <c r="O442" s="10">
        <f t="shared" si="76"/>
        <v>0</v>
      </c>
      <c r="P442" s="10">
        <f t="shared" si="77"/>
        <v>0</v>
      </c>
      <c r="Q442" s="10">
        <f t="shared" si="78"/>
        <v>0</v>
      </c>
      <c r="R442" s="10">
        <f t="shared" si="79"/>
        <v>0</v>
      </c>
      <c r="S442" s="10">
        <f t="shared" si="80"/>
        <v>0</v>
      </c>
      <c r="T442" s="10">
        <f t="shared" si="81"/>
        <v>0</v>
      </c>
      <c r="U442" s="10">
        <f t="shared" si="82"/>
        <v>0</v>
      </c>
      <c r="V442" s="10">
        <f t="shared" si="83"/>
        <v>0</v>
      </c>
      <c r="W442" s="10">
        <f t="shared" si="84"/>
        <v>0</v>
      </c>
      <c r="X442" s="66">
        <f t="shared" si="85"/>
        <v>0</v>
      </c>
      <c r="Y442" s="100" t="str">
        <f>IF(AND(D442="All_IPs",OR(N442=0,O442=0,R442+S442+T442=0,U442=0,V442=0,X442=0)),"Halt",IF(AND(D442="GRP_ALL_CNSP_SUBNETS",OR(N442=0,O442=0,R442+S442+T442=0,U442=0,V442=0,X442=0)),"Halt",IF(SUM(M442:X442)=0,"-",IF(AND(D442&lt;&gt;"All_IPs",D442&lt;&gt;"GRP_ALL_CNSP_SUBNETS",OR(N442=0,O442=0,P442=0,Q442=0,R442+S442+T442=0,U442=0,V442=0,X442=0,'Processed IP Rules'!ET411="BAD")),"Halt","Proceed"))))</f>
        <v>-</v>
      </c>
      <c r="Z442" s="145"/>
    </row>
    <row r="443" spans="1:26">
      <c r="A443" s="138">
        <v>402</v>
      </c>
      <c r="B443" s="70" t="str">
        <f>IF('IP Rules'!D412="","",'IP Rules'!D412)</f>
        <v/>
      </c>
      <c r="C443" s="73" t="str">
        <f>IF('IP Rules'!F412="","",'IP Rules'!F412)</f>
        <v/>
      </c>
      <c r="D443" s="77" t="str">
        <f>'Processed IP Rules'!AO412</f>
        <v/>
      </c>
      <c r="E443" s="78" t="str">
        <f>'Processed IP Rules'!AQ412</f>
        <v/>
      </c>
      <c r="F443" s="77" t="str">
        <f>'Processed IP Rules'!EA412</f>
        <v/>
      </c>
      <c r="G443" s="78" t="str">
        <f>'Processed IP Rules'!EC412</f>
        <v/>
      </c>
      <c r="H443" s="27" t="str">
        <f>'Processed IP Rules'!EE412</f>
        <v/>
      </c>
      <c r="I443" s="77" t="str">
        <f>'Processed IP Rules'!EI412</f>
        <v/>
      </c>
      <c r="J443" s="27" t="str">
        <f>'Processed IP Rules'!EK412</f>
        <v/>
      </c>
      <c r="K443" s="96" t="str">
        <f>'Processed IP Rules'!EM412</f>
        <v/>
      </c>
      <c r="L443" s="78" t="str">
        <f>'Processed IP Rules'!EU412</f>
        <v/>
      </c>
      <c r="M443" s="89">
        <f t="shared" si="74"/>
        <v>0</v>
      </c>
      <c r="N443" s="10">
        <f t="shared" si="75"/>
        <v>0</v>
      </c>
      <c r="O443" s="10">
        <f t="shared" si="76"/>
        <v>0</v>
      </c>
      <c r="P443" s="10">
        <f t="shared" si="77"/>
        <v>0</v>
      </c>
      <c r="Q443" s="10">
        <f t="shared" si="78"/>
        <v>0</v>
      </c>
      <c r="R443" s="10">
        <f t="shared" si="79"/>
        <v>0</v>
      </c>
      <c r="S443" s="10">
        <f t="shared" si="80"/>
        <v>0</v>
      </c>
      <c r="T443" s="10">
        <f t="shared" si="81"/>
        <v>0</v>
      </c>
      <c r="U443" s="10">
        <f t="shared" si="82"/>
        <v>0</v>
      </c>
      <c r="V443" s="10">
        <f t="shared" si="83"/>
        <v>0</v>
      </c>
      <c r="W443" s="10">
        <f t="shared" si="84"/>
        <v>0</v>
      </c>
      <c r="X443" s="66">
        <f t="shared" si="85"/>
        <v>0</v>
      </c>
      <c r="Y443" s="100" t="str">
        <f>IF(AND(D443="All_IPs",OR(N443=0,O443=0,R443+S443+T443=0,U443=0,V443=0,X443=0)),"Halt",IF(AND(D443="GRP_ALL_CNSP_SUBNETS",OR(N443=0,O443=0,R443+S443+T443=0,U443=0,V443=0,X443=0)),"Halt",IF(SUM(M443:X443)=0,"-",IF(AND(D443&lt;&gt;"All_IPs",D443&lt;&gt;"GRP_ALL_CNSP_SUBNETS",OR(N443=0,O443=0,P443=0,Q443=0,R443+S443+T443=0,U443=0,V443=0,X443=0,'Processed IP Rules'!ET412="BAD")),"Halt","Proceed"))))</f>
        <v>-</v>
      </c>
      <c r="Z443" s="145"/>
    </row>
    <row r="444" spans="1:26">
      <c r="A444" s="138">
        <v>403</v>
      </c>
      <c r="B444" s="70" t="str">
        <f>IF('IP Rules'!D413="","",'IP Rules'!D413)</f>
        <v/>
      </c>
      <c r="C444" s="73" t="str">
        <f>IF('IP Rules'!F413="","",'IP Rules'!F413)</f>
        <v/>
      </c>
      <c r="D444" s="77" t="str">
        <f>'Processed IP Rules'!AO413</f>
        <v/>
      </c>
      <c r="E444" s="78" t="str">
        <f>'Processed IP Rules'!AQ413</f>
        <v/>
      </c>
      <c r="F444" s="77" t="str">
        <f>'Processed IP Rules'!EA413</f>
        <v/>
      </c>
      <c r="G444" s="78" t="str">
        <f>'Processed IP Rules'!EC413</f>
        <v/>
      </c>
      <c r="H444" s="27" t="str">
        <f>'Processed IP Rules'!EE413</f>
        <v/>
      </c>
      <c r="I444" s="77" t="str">
        <f>'Processed IP Rules'!EI413</f>
        <v/>
      </c>
      <c r="J444" s="27" t="str">
        <f>'Processed IP Rules'!EK413</f>
        <v/>
      </c>
      <c r="K444" s="96" t="str">
        <f>'Processed IP Rules'!EM413</f>
        <v/>
      </c>
      <c r="L444" s="78" t="str">
        <f>'Processed IP Rules'!EU413</f>
        <v/>
      </c>
      <c r="M444" s="89">
        <f t="shared" si="74"/>
        <v>0</v>
      </c>
      <c r="N444" s="10">
        <f t="shared" si="75"/>
        <v>0</v>
      </c>
      <c r="O444" s="10">
        <f t="shared" si="76"/>
        <v>0</v>
      </c>
      <c r="P444" s="10">
        <f t="shared" si="77"/>
        <v>0</v>
      </c>
      <c r="Q444" s="10">
        <f t="shared" si="78"/>
        <v>0</v>
      </c>
      <c r="R444" s="10">
        <f t="shared" si="79"/>
        <v>0</v>
      </c>
      <c r="S444" s="10">
        <f t="shared" si="80"/>
        <v>0</v>
      </c>
      <c r="T444" s="10">
        <f t="shared" si="81"/>
        <v>0</v>
      </c>
      <c r="U444" s="10">
        <f t="shared" si="82"/>
        <v>0</v>
      </c>
      <c r="V444" s="10">
        <f t="shared" si="83"/>
        <v>0</v>
      </c>
      <c r="W444" s="10">
        <f t="shared" si="84"/>
        <v>0</v>
      </c>
      <c r="X444" s="66">
        <f t="shared" si="85"/>
        <v>0</v>
      </c>
      <c r="Y444" s="100" t="str">
        <f>IF(AND(D444="All_IPs",OR(N444=0,O444=0,R444+S444+T444=0,U444=0,V444=0,X444=0)),"Halt",IF(AND(D444="GRP_ALL_CNSP_SUBNETS",OR(N444=0,O444=0,R444+S444+T444=0,U444=0,V444=0,X444=0)),"Halt",IF(SUM(M444:X444)=0,"-",IF(AND(D444&lt;&gt;"All_IPs",D444&lt;&gt;"GRP_ALL_CNSP_SUBNETS",OR(N444=0,O444=0,P444=0,Q444=0,R444+S444+T444=0,U444=0,V444=0,X444=0,'Processed IP Rules'!ET413="BAD")),"Halt","Proceed"))))</f>
        <v>-</v>
      </c>
      <c r="Z444" s="145"/>
    </row>
    <row r="445" spans="1:26">
      <c r="A445" s="138">
        <v>404</v>
      </c>
      <c r="B445" s="70" t="str">
        <f>IF('IP Rules'!D414="","",'IP Rules'!D414)</f>
        <v/>
      </c>
      <c r="C445" s="73" t="str">
        <f>IF('IP Rules'!F414="","",'IP Rules'!F414)</f>
        <v/>
      </c>
      <c r="D445" s="77" t="str">
        <f>'Processed IP Rules'!AO414</f>
        <v/>
      </c>
      <c r="E445" s="78" t="str">
        <f>'Processed IP Rules'!AQ414</f>
        <v/>
      </c>
      <c r="F445" s="77" t="str">
        <f>'Processed IP Rules'!EA414</f>
        <v/>
      </c>
      <c r="G445" s="78" t="str">
        <f>'Processed IP Rules'!EC414</f>
        <v/>
      </c>
      <c r="H445" s="27" t="str">
        <f>'Processed IP Rules'!EE414</f>
        <v/>
      </c>
      <c r="I445" s="77" t="str">
        <f>'Processed IP Rules'!EI414</f>
        <v/>
      </c>
      <c r="J445" s="27" t="str">
        <f>'Processed IP Rules'!EK414</f>
        <v/>
      </c>
      <c r="K445" s="96" t="str">
        <f>'Processed IP Rules'!EM414</f>
        <v/>
      </c>
      <c r="L445" s="78" t="str">
        <f>'Processed IP Rules'!EU414</f>
        <v/>
      </c>
      <c r="M445" s="89">
        <f t="shared" si="74"/>
        <v>0</v>
      </c>
      <c r="N445" s="10">
        <f t="shared" si="75"/>
        <v>0</v>
      </c>
      <c r="O445" s="10">
        <f t="shared" si="76"/>
        <v>0</v>
      </c>
      <c r="P445" s="10">
        <f t="shared" si="77"/>
        <v>0</v>
      </c>
      <c r="Q445" s="10">
        <f t="shared" si="78"/>
        <v>0</v>
      </c>
      <c r="R445" s="10">
        <f t="shared" si="79"/>
        <v>0</v>
      </c>
      <c r="S445" s="10">
        <f t="shared" si="80"/>
        <v>0</v>
      </c>
      <c r="T445" s="10">
        <f t="shared" si="81"/>
        <v>0</v>
      </c>
      <c r="U445" s="10">
        <f t="shared" si="82"/>
        <v>0</v>
      </c>
      <c r="V445" s="10">
        <f t="shared" si="83"/>
        <v>0</v>
      </c>
      <c r="W445" s="10">
        <f t="shared" si="84"/>
        <v>0</v>
      </c>
      <c r="X445" s="66">
        <f t="shared" si="85"/>
        <v>0</v>
      </c>
      <c r="Y445" s="100" t="str">
        <f>IF(AND(D445="All_IPs",OR(N445=0,O445=0,R445+S445+T445=0,U445=0,V445=0,X445=0)),"Halt",IF(AND(D445="GRP_ALL_CNSP_SUBNETS",OR(N445=0,O445=0,R445+S445+T445=0,U445=0,V445=0,X445=0)),"Halt",IF(SUM(M445:X445)=0,"-",IF(AND(D445&lt;&gt;"All_IPs",D445&lt;&gt;"GRP_ALL_CNSP_SUBNETS",OR(N445=0,O445=0,P445=0,Q445=0,R445+S445+T445=0,U445=0,V445=0,X445=0,'Processed IP Rules'!ET414="BAD")),"Halt","Proceed"))))</f>
        <v>-</v>
      </c>
      <c r="Z445" s="145"/>
    </row>
    <row r="446" spans="1:26">
      <c r="A446" s="138">
        <v>405</v>
      </c>
      <c r="B446" s="70" t="str">
        <f>IF('IP Rules'!D415="","",'IP Rules'!D415)</f>
        <v/>
      </c>
      <c r="C446" s="73" t="str">
        <f>IF('IP Rules'!F415="","",'IP Rules'!F415)</f>
        <v/>
      </c>
      <c r="D446" s="77" t="str">
        <f>'Processed IP Rules'!AO415</f>
        <v/>
      </c>
      <c r="E446" s="78" t="str">
        <f>'Processed IP Rules'!AQ415</f>
        <v/>
      </c>
      <c r="F446" s="77" t="str">
        <f>'Processed IP Rules'!EA415</f>
        <v/>
      </c>
      <c r="G446" s="78" t="str">
        <f>'Processed IP Rules'!EC415</f>
        <v/>
      </c>
      <c r="H446" s="27" t="str">
        <f>'Processed IP Rules'!EE415</f>
        <v/>
      </c>
      <c r="I446" s="77" t="str">
        <f>'Processed IP Rules'!EI415</f>
        <v/>
      </c>
      <c r="J446" s="27" t="str">
        <f>'Processed IP Rules'!EK415</f>
        <v/>
      </c>
      <c r="K446" s="96" t="str">
        <f>'Processed IP Rules'!EM415</f>
        <v/>
      </c>
      <c r="L446" s="78" t="str">
        <f>'Processed IP Rules'!EU415</f>
        <v/>
      </c>
      <c r="M446" s="89">
        <f t="shared" si="74"/>
        <v>0</v>
      </c>
      <c r="N446" s="10">
        <f t="shared" si="75"/>
        <v>0</v>
      </c>
      <c r="O446" s="10">
        <f t="shared" si="76"/>
        <v>0</v>
      </c>
      <c r="P446" s="10">
        <f t="shared" si="77"/>
        <v>0</v>
      </c>
      <c r="Q446" s="10">
        <f t="shared" si="78"/>
        <v>0</v>
      </c>
      <c r="R446" s="10">
        <f t="shared" si="79"/>
        <v>0</v>
      </c>
      <c r="S446" s="10">
        <f t="shared" si="80"/>
        <v>0</v>
      </c>
      <c r="T446" s="10">
        <f t="shared" si="81"/>
        <v>0</v>
      </c>
      <c r="U446" s="10">
        <f t="shared" si="82"/>
        <v>0</v>
      </c>
      <c r="V446" s="10">
        <f t="shared" si="83"/>
        <v>0</v>
      </c>
      <c r="W446" s="10">
        <f t="shared" si="84"/>
        <v>0</v>
      </c>
      <c r="X446" s="66">
        <f t="shared" si="85"/>
        <v>0</v>
      </c>
      <c r="Y446" s="100" t="str">
        <f>IF(AND(D446="All_IPs",OR(N446=0,O446=0,R446+S446+T446=0,U446=0,V446=0,X446=0)),"Halt",IF(AND(D446="GRP_ALL_CNSP_SUBNETS",OR(N446=0,O446=0,R446+S446+T446=0,U446=0,V446=0,X446=0)),"Halt",IF(SUM(M446:X446)=0,"-",IF(AND(D446&lt;&gt;"All_IPs",D446&lt;&gt;"GRP_ALL_CNSP_SUBNETS",OR(N446=0,O446=0,P446=0,Q446=0,R446+S446+T446=0,U446=0,V446=0,X446=0,'Processed IP Rules'!ET415="BAD")),"Halt","Proceed"))))</f>
        <v>-</v>
      </c>
      <c r="Z446" s="145"/>
    </row>
    <row r="447" spans="1:26">
      <c r="A447" s="138">
        <v>406</v>
      </c>
      <c r="B447" s="70" t="str">
        <f>IF('IP Rules'!D416="","",'IP Rules'!D416)</f>
        <v/>
      </c>
      <c r="C447" s="73" t="str">
        <f>IF('IP Rules'!F416="","",'IP Rules'!F416)</f>
        <v/>
      </c>
      <c r="D447" s="77" t="str">
        <f>'Processed IP Rules'!AO416</f>
        <v/>
      </c>
      <c r="E447" s="78" t="str">
        <f>'Processed IP Rules'!AQ416</f>
        <v/>
      </c>
      <c r="F447" s="77" t="str">
        <f>'Processed IP Rules'!EA416</f>
        <v/>
      </c>
      <c r="G447" s="78" t="str">
        <f>'Processed IP Rules'!EC416</f>
        <v/>
      </c>
      <c r="H447" s="27" t="str">
        <f>'Processed IP Rules'!EE416</f>
        <v/>
      </c>
      <c r="I447" s="77" t="str">
        <f>'Processed IP Rules'!EI416</f>
        <v/>
      </c>
      <c r="J447" s="27" t="str">
        <f>'Processed IP Rules'!EK416</f>
        <v/>
      </c>
      <c r="K447" s="96" t="str">
        <f>'Processed IP Rules'!EM416</f>
        <v/>
      </c>
      <c r="L447" s="78" t="str">
        <f>'Processed IP Rules'!EU416</f>
        <v/>
      </c>
      <c r="M447" s="89">
        <f t="shared" si="74"/>
        <v>0</v>
      </c>
      <c r="N447" s="10">
        <f t="shared" si="75"/>
        <v>0</v>
      </c>
      <c r="O447" s="10">
        <f t="shared" si="76"/>
        <v>0</v>
      </c>
      <c r="P447" s="10">
        <f t="shared" si="77"/>
        <v>0</v>
      </c>
      <c r="Q447" s="10">
        <f t="shared" si="78"/>
        <v>0</v>
      </c>
      <c r="R447" s="10">
        <f t="shared" si="79"/>
        <v>0</v>
      </c>
      <c r="S447" s="10">
        <f t="shared" si="80"/>
        <v>0</v>
      </c>
      <c r="T447" s="10">
        <f t="shared" si="81"/>
        <v>0</v>
      </c>
      <c r="U447" s="10">
        <f t="shared" si="82"/>
        <v>0</v>
      </c>
      <c r="V447" s="10">
        <f t="shared" si="83"/>
        <v>0</v>
      </c>
      <c r="W447" s="10">
        <f t="shared" si="84"/>
        <v>0</v>
      </c>
      <c r="X447" s="66">
        <f t="shared" si="85"/>
        <v>0</v>
      </c>
      <c r="Y447" s="100" t="str">
        <f>IF(AND(D447="All_IPs",OR(N447=0,O447=0,R447+S447+T447=0,U447=0,V447=0,X447=0)),"Halt",IF(AND(D447="GRP_ALL_CNSP_SUBNETS",OR(N447=0,O447=0,R447+S447+T447=0,U447=0,V447=0,X447=0)),"Halt",IF(SUM(M447:X447)=0,"-",IF(AND(D447&lt;&gt;"All_IPs",D447&lt;&gt;"GRP_ALL_CNSP_SUBNETS",OR(N447=0,O447=0,P447=0,Q447=0,R447+S447+T447=0,U447=0,V447=0,X447=0,'Processed IP Rules'!ET416="BAD")),"Halt","Proceed"))))</f>
        <v>-</v>
      </c>
      <c r="Z447" s="145"/>
    </row>
    <row r="448" spans="1:26">
      <c r="A448" s="138">
        <v>407</v>
      </c>
      <c r="B448" s="70" t="str">
        <f>IF('IP Rules'!D417="","",'IP Rules'!D417)</f>
        <v/>
      </c>
      <c r="C448" s="73" t="str">
        <f>IF('IP Rules'!F417="","",'IP Rules'!F417)</f>
        <v/>
      </c>
      <c r="D448" s="77" t="str">
        <f>'Processed IP Rules'!AO417</f>
        <v/>
      </c>
      <c r="E448" s="78" t="str">
        <f>'Processed IP Rules'!AQ417</f>
        <v/>
      </c>
      <c r="F448" s="77" t="str">
        <f>'Processed IP Rules'!EA417</f>
        <v/>
      </c>
      <c r="G448" s="78" t="str">
        <f>'Processed IP Rules'!EC417</f>
        <v/>
      </c>
      <c r="H448" s="27" t="str">
        <f>'Processed IP Rules'!EE417</f>
        <v/>
      </c>
      <c r="I448" s="77" t="str">
        <f>'Processed IP Rules'!EI417</f>
        <v/>
      </c>
      <c r="J448" s="27" t="str">
        <f>'Processed IP Rules'!EK417</f>
        <v/>
      </c>
      <c r="K448" s="96" t="str">
        <f>'Processed IP Rules'!EM417</f>
        <v/>
      </c>
      <c r="L448" s="78" t="str">
        <f>'Processed IP Rules'!EU417</f>
        <v/>
      </c>
      <c r="M448" s="89">
        <f t="shared" si="74"/>
        <v>0</v>
      </c>
      <c r="N448" s="10">
        <f t="shared" si="75"/>
        <v>0</v>
      </c>
      <c r="O448" s="10">
        <f t="shared" si="76"/>
        <v>0</v>
      </c>
      <c r="P448" s="10">
        <f t="shared" si="77"/>
        <v>0</v>
      </c>
      <c r="Q448" s="10">
        <f t="shared" si="78"/>
        <v>0</v>
      </c>
      <c r="R448" s="10">
        <f t="shared" si="79"/>
        <v>0</v>
      </c>
      <c r="S448" s="10">
        <f t="shared" si="80"/>
        <v>0</v>
      </c>
      <c r="T448" s="10">
        <f t="shared" si="81"/>
        <v>0</v>
      </c>
      <c r="U448" s="10">
        <f t="shared" si="82"/>
        <v>0</v>
      </c>
      <c r="V448" s="10">
        <f t="shared" si="83"/>
        <v>0</v>
      </c>
      <c r="W448" s="10">
        <f t="shared" si="84"/>
        <v>0</v>
      </c>
      <c r="X448" s="66">
        <f t="shared" si="85"/>
        <v>0</v>
      </c>
      <c r="Y448" s="100" t="str">
        <f>IF(AND(D448="All_IPs",OR(N448=0,O448=0,R448+S448+T448=0,U448=0,V448=0,X448=0)),"Halt",IF(AND(D448="GRP_ALL_CNSP_SUBNETS",OR(N448=0,O448=0,R448+S448+T448=0,U448=0,V448=0,X448=0)),"Halt",IF(SUM(M448:X448)=0,"-",IF(AND(D448&lt;&gt;"All_IPs",D448&lt;&gt;"GRP_ALL_CNSP_SUBNETS",OR(N448=0,O448=0,P448=0,Q448=0,R448+S448+T448=0,U448=0,V448=0,X448=0,'Processed IP Rules'!ET417="BAD")),"Halt","Proceed"))))</f>
        <v>-</v>
      </c>
      <c r="Z448" s="145"/>
    </row>
    <row r="449" spans="1:26">
      <c r="A449" s="138">
        <v>408</v>
      </c>
      <c r="B449" s="70" t="str">
        <f>IF('IP Rules'!D418="","",'IP Rules'!D418)</f>
        <v/>
      </c>
      <c r="C449" s="73" t="str">
        <f>IF('IP Rules'!F418="","",'IP Rules'!F418)</f>
        <v/>
      </c>
      <c r="D449" s="77" t="str">
        <f>'Processed IP Rules'!AO418</f>
        <v/>
      </c>
      <c r="E449" s="78" t="str">
        <f>'Processed IP Rules'!AQ418</f>
        <v/>
      </c>
      <c r="F449" s="77" t="str">
        <f>'Processed IP Rules'!EA418</f>
        <v/>
      </c>
      <c r="G449" s="78" t="str">
        <f>'Processed IP Rules'!EC418</f>
        <v/>
      </c>
      <c r="H449" s="27" t="str">
        <f>'Processed IP Rules'!EE418</f>
        <v/>
      </c>
      <c r="I449" s="77" t="str">
        <f>'Processed IP Rules'!EI418</f>
        <v/>
      </c>
      <c r="J449" s="27" t="str">
        <f>'Processed IP Rules'!EK418</f>
        <v/>
      </c>
      <c r="K449" s="96" t="str">
        <f>'Processed IP Rules'!EM418</f>
        <v/>
      </c>
      <c r="L449" s="78" t="str">
        <f>'Processed IP Rules'!EU418</f>
        <v/>
      </c>
      <c r="M449" s="89">
        <f t="shared" si="74"/>
        <v>0</v>
      </c>
      <c r="N449" s="10">
        <f t="shared" si="75"/>
        <v>0</v>
      </c>
      <c r="O449" s="10">
        <f t="shared" si="76"/>
        <v>0</v>
      </c>
      <c r="P449" s="10">
        <f t="shared" si="77"/>
        <v>0</v>
      </c>
      <c r="Q449" s="10">
        <f t="shared" si="78"/>
        <v>0</v>
      </c>
      <c r="R449" s="10">
        <f t="shared" si="79"/>
        <v>0</v>
      </c>
      <c r="S449" s="10">
        <f t="shared" si="80"/>
        <v>0</v>
      </c>
      <c r="T449" s="10">
        <f t="shared" si="81"/>
        <v>0</v>
      </c>
      <c r="U449" s="10">
        <f t="shared" si="82"/>
        <v>0</v>
      </c>
      <c r="V449" s="10">
        <f t="shared" si="83"/>
        <v>0</v>
      </c>
      <c r="W449" s="10">
        <f t="shared" si="84"/>
        <v>0</v>
      </c>
      <c r="X449" s="66">
        <f t="shared" si="85"/>
        <v>0</v>
      </c>
      <c r="Y449" s="100" t="str">
        <f>IF(AND(D449="All_IPs",OR(N449=0,O449=0,R449+S449+T449=0,U449=0,V449=0,X449=0)),"Halt",IF(AND(D449="GRP_ALL_CNSP_SUBNETS",OR(N449=0,O449=0,R449+S449+T449=0,U449=0,V449=0,X449=0)),"Halt",IF(SUM(M449:X449)=0,"-",IF(AND(D449&lt;&gt;"All_IPs",D449&lt;&gt;"GRP_ALL_CNSP_SUBNETS",OR(N449=0,O449=0,P449=0,Q449=0,R449+S449+T449=0,U449=0,V449=0,X449=0,'Processed IP Rules'!ET418="BAD")),"Halt","Proceed"))))</f>
        <v>-</v>
      </c>
      <c r="Z449" s="145"/>
    </row>
    <row r="450" spans="1:26">
      <c r="A450" s="138">
        <v>409</v>
      </c>
      <c r="B450" s="70" t="str">
        <f>IF('IP Rules'!D419="","",'IP Rules'!D419)</f>
        <v/>
      </c>
      <c r="C450" s="73" t="str">
        <f>IF('IP Rules'!F419="","",'IP Rules'!F419)</f>
        <v/>
      </c>
      <c r="D450" s="77" t="str">
        <f>'Processed IP Rules'!AO419</f>
        <v/>
      </c>
      <c r="E450" s="78" t="str">
        <f>'Processed IP Rules'!AQ419</f>
        <v/>
      </c>
      <c r="F450" s="77" t="str">
        <f>'Processed IP Rules'!EA419</f>
        <v/>
      </c>
      <c r="G450" s="78" t="str">
        <f>'Processed IP Rules'!EC419</f>
        <v/>
      </c>
      <c r="H450" s="27" t="str">
        <f>'Processed IP Rules'!EE419</f>
        <v/>
      </c>
      <c r="I450" s="77" t="str">
        <f>'Processed IP Rules'!EI419</f>
        <v/>
      </c>
      <c r="J450" s="27" t="str">
        <f>'Processed IP Rules'!EK419</f>
        <v/>
      </c>
      <c r="K450" s="96" t="str">
        <f>'Processed IP Rules'!EM419</f>
        <v/>
      </c>
      <c r="L450" s="78" t="str">
        <f>'Processed IP Rules'!EU419</f>
        <v/>
      </c>
      <c r="M450" s="89">
        <f t="shared" si="74"/>
        <v>0</v>
      </c>
      <c r="N450" s="10">
        <f t="shared" si="75"/>
        <v>0</v>
      </c>
      <c r="O450" s="10">
        <f t="shared" si="76"/>
        <v>0</v>
      </c>
      <c r="P450" s="10">
        <f t="shared" si="77"/>
        <v>0</v>
      </c>
      <c r="Q450" s="10">
        <f t="shared" si="78"/>
        <v>0</v>
      </c>
      <c r="R450" s="10">
        <f t="shared" si="79"/>
        <v>0</v>
      </c>
      <c r="S450" s="10">
        <f t="shared" si="80"/>
        <v>0</v>
      </c>
      <c r="T450" s="10">
        <f t="shared" si="81"/>
        <v>0</v>
      </c>
      <c r="U450" s="10">
        <f t="shared" si="82"/>
        <v>0</v>
      </c>
      <c r="V450" s="10">
        <f t="shared" si="83"/>
        <v>0</v>
      </c>
      <c r="W450" s="10">
        <f t="shared" si="84"/>
        <v>0</v>
      </c>
      <c r="X450" s="66">
        <f t="shared" si="85"/>
        <v>0</v>
      </c>
      <c r="Y450" s="100" t="str">
        <f>IF(AND(D450="All_IPs",OR(N450=0,O450=0,R450+S450+T450=0,U450=0,V450=0,X450=0)),"Halt",IF(AND(D450="GRP_ALL_CNSP_SUBNETS",OR(N450=0,O450=0,R450+S450+T450=0,U450=0,V450=0,X450=0)),"Halt",IF(SUM(M450:X450)=0,"-",IF(AND(D450&lt;&gt;"All_IPs",D450&lt;&gt;"GRP_ALL_CNSP_SUBNETS",OR(N450=0,O450=0,P450=0,Q450=0,R450+S450+T450=0,U450=0,V450=0,X450=0,'Processed IP Rules'!ET419="BAD")),"Halt","Proceed"))))</f>
        <v>-</v>
      </c>
      <c r="Z450" s="145"/>
    </row>
    <row r="451" spans="1:26">
      <c r="A451" s="138">
        <v>410</v>
      </c>
      <c r="B451" s="70" t="str">
        <f>IF('IP Rules'!D420="","",'IP Rules'!D420)</f>
        <v/>
      </c>
      <c r="C451" s="73" t="str">
        <f>IF('IP Rules'!F420="","",'IP Rules'!F420)</f>
        <v/>
      </c>
      <c r="D451" s="77" t="str">
        <f>'Processed IP Rules'!AO420</f>
        <v/>
      </c>
      <c r="E451" s="78" t="str">
        <f>'Processed IP Rules'!AQ420</f>
        <v/>
      </c>
      <c r="F451" s="77" t="str">
        <f>'Processed IP Rules'!EA420</f>
        <v/>
      </c>
      <c r="G451" s="78" t="str">
        <f>'Processed IP Rules'!EC420</f>
        <v/>
      </c>
      <c r="H451" s="27" t="str">
        <f>'Processed IP Rules'!EE420</f>
        <v/>
      </c>
      <c r="I451" s="77" t="str">
        <f>'Processed IP Rules'!EI420</f>
        <v/>
      </c>
      <c r="J451" s="27" t="str">
        <f>'Processed IP Rules'!EK420</f>
        <v/>
      </c>
      <c r="K451" s="96" t="str">
        <f>'Processed IP Rules'!EM420</f>
        <v/>
      </c>
      <c r="L451" s="78" t="str">
        <f>'Processed IP Rules'!EU420</f>
        <v/>
      </c>
      <c r="M451" s="89">
        <f t="shared" si="74"/>
        <v>0</v>
      </c>
      <c r="N451" s="10">
        <f t="shared" si="75"/>
        <v>0</v>
      </c>
      <c r="O451" s="10">
        <f t="shared" si="76"/>
        <v>0</v>
      </c>
      <c r="P451" s="10">
        <f t="shared" si="77"/>
        <v>0</v>
      </c>
      <c r="Q451" s="10">
        <f t="shared" si="78"/>
        <v>0</v>
      </c>
      <c r="R451" s="10">
        <f t="shared" si="79"/>
        <v>0</v>
      </c>
      <c r="S451" s="10">
        <f t="shared" si="80"/>
        <v>0</v>
      </c>
      <c r="T451" s="10">
        <f t="shared" si="81"/>
        <v>0</v>
      </c>
      <c r="U451" s="10">
        <f t="shared" si="82"/>
        <v>0</v>
      </c>
      <c r="V451" s="10">
        <f t="shared" si="83"/>
        <v>0</v>
      </c>
      <c r="W451" s="10">
        <f t="shared" si="84"/>
        <v>0</v>
      </c>
      <c r="X451" s="66">
        <f t="shared" si="85"/>
        <v>0</v>
      </c>
      <c r="Y451" s="100" t="str">
        <f>IF(AND(D451="All_IPs",OR(N451=0,O451=0,R451+S451+T451=0,U451=0,V451=0,X451=0)),"Halt",IF(AND(D451="GRP_ALL_CNSP_SUBNETS",OR(N451=0,O451=0,R451+S451+T451=0,U451=0,V451=0,X451=0)),"Halt",IF(SUM(M451:X451)=0,"-",IF(AND(D451&lt;&gt;"All_IPs",D451&lt;&gt;"GRP_ALL_CNSP_SUBNETS",OR(N451=0,O451=0,P451=0,Q451=0,R451+S451+T451=0,U451=0,V451=0,X451=0,'Processed IP Rules'!ET420="BAD")),"Halt","Proceed"))))</f>
        <v>-</v>
      </c>
      <c r="Z451" s="145"/>
    </row>
    <row r="452" spans="1:26">
      <c r="A452" s="138">
        <v>411</v>
      </c>
      <c r="B452" s="70" t="str">
        <f>IF('IP Rules'!D421="","",'IP Rules'!D421)</f>
        <v/>
      </c>
      <c r="C452" s="73" t="str">
        <f>IF('IP Rules'!F421="","",'IP Rules'!F421)</f>
        <v/>
      </c>
      <c r="D452" s="77" t="str">
        <f>'Processed IP Rules'!AO421</f>
        <v/>
      </c>
      <c r="E452" s="78" t="str">
        <f>'Processed IP Rules'!AQ421</f>
        <v/>
      </c>
      <c r="F452" s="77" t="str">
        <f>'Processed IP Rules'!EA421</f>
        <v/>
      </c>
      <c r="G452" s="78" t="str">
        <f>'Processed IP Rules'!EC421</f>
        <v/>
      </c>
      <c r="H452" s="27" t="str">
        <f>'Processed IP Rules'!EE421</f>
        <v/>
      </c>
      <c r="I452" s="77" t="str">
        <f>'Processed IP Rules'!EI421</f>
        <v/>
      </c>
      <c r="J452" s="27" t="str">
        <f>'Processed IP Rules'!EK421</f>
        <v/>
      </c>
      <c r="K452" s="96" t="str">
        <f>'Processed IP Rules'!EM421</f>
        <v/>
      </c>
      <c r="L452" s="78" t="str">
        <f>'Processed IP Rules'!EU421</f>
        <v/>
      </c>
      <c r="M452" s="89">
        <f t="shared" si="74"/>
        <v>0</v>
      </c>
      <c r="N452" s="10">
        <f t="shared" si="75"/>
        <v>0</v>
      </c>
      <c r="O452" s="10">
        <f t="shared" si="76"/>
        <v>0</v>
      </c>
      <c r="P452" s="10">
        <f t="shared" si="77"/>
        <v>0</v>
      </c>
      <c r="Q452" s="10">
        <f t="shared" si="78"/>
        <v>0</v>
      </c>
      <c r="R452" s="10">
        <f t="shared" si="79"/>
        <v>0</v>
      </c>
      <c r="S452" s="10">
        <f t="shared" si="80"/>
        <v>0</v>
      </c>
      <c r="T452" s="10">
        <f t="shared" si="81"/>
        <v>0</v>
      </c>
      <c r="U452" s="10">
        <f t="shared" si="82"/>
        <v>0</v>
      </c>
      <c r="V452" s="10">
        <f t="shared" si="83"/>
        <v>0</v>
      </c>
      <c r="W452" s="10">
        <f t="shared" si="84"/>
        <v>0</v>
      </c>
      <c r="X452" s="66">
        <f t="shared" si="85"/>
        <v>0</v>
      </c>
      <c r="Y452" s="100" t="str">
        <f>IF(AND(D452="All_IPs",OR(N452=0,O452=0,R452+S452+T452=0,U452=0,V452=0,X452=0)),"Halt",IF(AND(D452="GRP_ALL_CNSP_SUBNETS",OR(N452=0,O452=0,R452+S452+T452=0,U452=0,V452=0,X452=0)),"Halt",IF(SUM(M452:X452)=0,"-",IF(AND(D452&lt;&gt;"All_IPs",D452&lt;&gt;"GRP_ALL_CNSP_SUBNETS",OR(N452=0,O452=0,P452=0,Q452=0,R452+S452+T452=0,U452=0,V452=0,X452=0,'Processed IP Rules'!ET421="BAD")),"Halt","Proceed"))))</f>
        <v>-</v>
      </c>
      <c r="Z452" s="145"/>
    </row>
    <row r="453" spans="1:26">
      <c r="A453" s="138">
        <v>412</v>
      </c>
      <c r="B453" s="70" t="str">
        <f>IF('IP Rules'!D422="","",'IP Rules'!D422)</f>
        <v/>
      </c>
      <c r="C453" s="73" t="str">
        <f>IF('IP Rules'!F422="","",'IP Rules'!F422)</f>
        <v/>
      </c>
      <c r="D453" s="77" t="str">
        <f>'Processed IP Rules'!AO422</f>
        <v/>
      </c>
      <c r="E453" s="78" t="str">
        <f>'Processed IP Rules'!AQ422</f>
        <v/>
      </c>
      <c r="F453" s="77" t="str">
        <f>'Processed IP Rules'!EA422</f>
        <v/>
      </c>
      <c r="G453" s="78" t="str">
        <f>'Processed IP Rules'!EC422</f>
        <v/>
      </c>
      <c r="H453" s="27" t="str">
        <f>'Processed IP Rules'!EE422</f>
        <v/>
      </c>
      <c r="I453" s="77" t="str">
        <f>'Processed IP Rules'!EI422</f>
        <v/>
      </c>
      <c r="J453" s="27" t="str">
        <f>'Processed IP Rules'!EK422</f>
        <v/>
      </c>
      <c r="K453" s="96" t="str">
        <f>'Processed IP Rules'!EM422</f>
        <v/>
      </c>
      <c r="L453" s="78" t="str">
        <f>'Processed IP Rules'!EU422</f>
        <v/>
      </c>
      <c r="M453" s="89">
        <f t="shared" si="74"/>
        <v>0</v>
      </c>
      <c r="N453" s="10">
        <f t="shared" si="75"/>
        <v>0</v>
      </c>
      <c r="O453" s="10">
        <f t="shared" si="76"/>
        <v>0</v>
      </c>
      <c r="P453" s="10">
        <f t="shared" si="77"/>
        <v>0</v>
      </c>
      <c r="Q453" s="10">
        <f t="shared" si="78"/>
        <v>0</v>
      </c>
      <c r="R453" s="10">
        <f t="shared" si="79"/>
        <v>0</v>
      </c>
      <c r="S453" s="10">
        <f t="shared" si="80"/>
        <v>0</v>
      </c>
      <c r="T453" s="10">
        <f t="shared" si="81"/>
        <v>0</v>
      </c>
      <c r="U453" s="10">
        <f t="shared" si="82"/>
        <v>0</v>
      </c>
      <c r="V453" s="10">
        <f t="shared" si="83"/>
        <v>0</v>
      </c>
      <c r="W453" s="10">
        <f t="shared" si="84"/>
        <v>0</v>
      </c>
      <c r="X453" s="66">
        <f t="shared" si="85"/>
        <v>0</v>
      </c>
      <c r="Y453" s="100" t="str">
        <f>IF(AND(D453="All_IPs",OR(N453=0,O453=0,R453+S453+T453=0,U453=0,V453=0,X453=0)),"Halt",IF(AND(D453="GRP_ALL_CNSP_SUBNETS",OR(N453=0,O453=0,R453+S453+T453=0,U453=0,V453=0,X453=0)),"Halt",IF(SUM(M453:X453)=0,"-",IF(AND(D453&lt;&gt;"All_IPs",D453&lt;&gt;"GRP_ALL_CNSP_SUBNETS",OR(N453=0,O453=0,P453=0,Q453=0,R453+S453+T453=0,U453=0,V453=0,X453=0,'Processed IP Rules'!ET422="BAD")),"Halt","Proceed"))))</f>
        <v>-</v>
      </c>
      <c r="Z453" s="145"/>
    </row>
    <row r="454" spans="1:26">
      <c r="A454" s="138">
        <v>413</v>
      </c>
      <c r="B454" s="70" t="str">
        <f>IF('IP Rules'!D423="","",'IP Rules'!D423)</f>
        <v/>
      </c>
      <c r="C454" s="73" t="str">
        <f>IF('IP Rules'!F423="","",'IP Rules'!F423)</f>
        <v/>
      </c>
      <c r="D454" s="77" t="str">
        <f>'Processed IP Rules'!AO423</f>
        <v/>
      </c>
      <c r="E454" s="78" t="str">
        <f>'Processed IP Rules'!AQ423</f>
        <v/>
      </c>
      <c r="F454" s="77" t="str">
        <f>'Processed IP Rules'!EA423</f>
        <v/>
      </c>
      <c r="G454" s="78" t="str">
        <f>'Processed IP Rules'!EC423</f>
        <v/>
      </c>
      <c r="H454" s="27" t="str">
        <f>'Processed IP Rules'!EE423</f>
        <v/>
      </c>
      <c r="I454" s="77" t="str">
        <f>'Processed IP Rules'!EI423</f>
        <v/>
      </c>
      <c r="J454" s="27" t="str">
        <f>'Processed IP Rules'!EK423</f>
        <v/>
      </c>
      <c r="K454" s="96" t="str">
        <f>'Processed IP Rules'!EM423</f>
        <v/>
      </c>
      <c r="L454" s="78" t="str">
        <f>'Processed IP Rules'!EU423</f>
        <v/>
      </c>
      <c r="M454" s="89">
        <f t="shared" si="74"/>
        <v>0</v>
      </c>
      <c r="N454" s="10">
        <f t="shared" si="75"/>
        <v>0</v>
      </c>
      <c r="O454" s="10">
        <f t="shared" si="76"/>
        <v>0</v>
      </c>
      <c r="P454" s="10">
        <f t="shared" si="77"/>
        <v>0</v>
      </c>
      <c r="Q454" s="10">
        <f t="shared" si="78"/>
        <v>0</v>
      </c>
      <c r="R454" s="10">
        <f t="shared" si="79"/>
        <v>0</v>
      </c>
      <c r="S454" s="10">
        <f t="shared" si="80"/>
        <v>0</v>
      </c>
      <c r="T454" s="10">
        <f t="shared" si="81"/>
        <v>0</v>
      </c>
      <c r="U454" s="10">
        <f t="shared" si="82"/>
        <v>0</v>
      </c>
      <c r="V454" s="10">
        <f t="shared" si="83"/>
        <v>0</v>
      </c>
      <c r="W454" s="10">
        <f t="shared" si="84"/>
        <v>0</v>
      </c>
      <c r="X454" s="66">
        <f t="shared" si="85"/>
        <v>0</v>
      </c>
      <c r="Y454" s="100" t="str">
        <f>IF(AND(D454="All_IPs",OR(N454=0,O454=0,R454+S454+T454=0,U454=0,V454=0,X454=0)),"Halt",IF(AND(D454="GRP_ALL_CNSP_SUBNETS",OR(N454=0,O454=0,R454+S454+T454=0,U454=0,V454=0,X454=0)),"Halt",IF(SUM(M454:X454)=0,"-",IF(AND(D454&lt;&gt;"All_IPs",D454&lt;&gt;"GRP_ALL_CNSP_SUBNETS",OR(N454=0,O454=0,P454=0,Q454=0,R454+S454+T454=0,U454=0,V454=0,X454=0,'Processed IP Rules'!ET423="BAD")),"Halt","Proceed"))))</f>
        <v>-</v>
      </c>
      <c r="Z454" s="145"/>
    </row>
    <row r="455" spans="1:26">
      <c r="A455" s="138">
        <v>414</v>
      </c>
      <c r="B455" s="70" t="str">
        <f>IF('IP Rules'!D424="","",'IP Rules'!D424)</f>
        <v/>
      </c>
      <c r="C455" s="73" t="str">
        <f>IF('IP Rules'!F424="","",'IP Rules'!F424)</f>
        <v/>
      </c>
      <c r="D455" s="77" t="str">
        <f>'Processed IP Rules'!AO424</f>
        <v/>
      </c>
      <c r="E455" s="78" t="str">
        <f>'Processed IP Rules'!AQ424</f>
        <v/>
      </c>
      <c r="F455" s="77" t="str">
        <f>'Processed IP Rules'!EA424</f>
        <v/>
      </c>
      <c r="G455" s="78" t="str">
        <f>'Processed IP Rules'!EC424</f>
        <v/>
      </c>
      <c r="H455" s="27" t="str">
        <f>'Processed IP Rules'!EE424</f>
        <v/>
      </c>
      <c r="I455" s="77" t="str">
        <f>'Processed IP Rules'!EI424</f>
        <v/>
      </c>
      <c r="J455" s="27" t="str">
        <f>'Processed IP Rules'!EK424</f>
        <v/>
      </c>
      <c r="K455" s="96" t="str">
        <f>'Processed IP Rules'!EM424</f>
        <v/>
      </c>
      <c r="L455" s="78" t="str">
        <f>'Processed IP Rules'!EU424</f>
        <v/>
      </c>
      <c r="M455" s="89">
        <f t="shared" si="74"/>
        <v>0</v>
      </c>
      <c r="N455" s="10">
        <f t="shared" si="75"/>
        <v>0</v>
      </c>
      <c r="O455" s="10">
        <f t="shared" si="76"/>
        <v>0</v>
      </c>
      <c r="P455" s="10">
        <f t="shared" si="77"/>
        <v>0</v>
      </c>
      <c r="Q455" s="10">
        <f t="shared" si="78"/>
        <v>0</v>
      </c>
      <c r="R455" s="10">
        <f t="shared" si="79"/>
        <v>0</v>
      </c>
      <c r="S455" s="10">
        <f t="shared" si="80"/>
        <v>0</v>
      </c>
      <c r="T455" s="10">
        <f t="shared" si="81"/>
        <v>0</v>
      </c>
      <c r="U455" s="10">
        <f t="shared" si="82"/>
        <v>0</v>
      </c>
      <c r="V455" s="10">
        <f t="shared" si="83"/>
        <v>0</v>
      </c>
      <c r="W455" s="10">
        <f t="shared" si="84"/>
        <v>0</v>
      </c>
      <c r="X455" s="66">
        <f t="shared" si="85"/>
        <v>0</v>
      </c>
      <c r="Y455" s="100" t="str">
        <f>IF(AND(D455="All_IPs",OR(N455=0,O455=0,R455+S455+T455=0,U455=0,V455=0,X455=0)),"Halt",IF(AND(D455="GRP_ALL_CNSP_SUBNETS",OR(N455=0,O455=0,R455+S455+T455=0,U455=0,V455=0,X455=0)),"Halt",IF(SUM(M455:X455)=0,"-",IF(AND(D455&lt;&gt;"All_IPs",D455&lt;&gt;"GRP_ALL_CNSP_SUBNETS",OR(N455=0,O455=0,P455=0,Q455=0,R455+S455+T455=0,U455=0,V455=0,X455=0,'Processed IP Rules'!ET424="BAD")),"Halt","Proceed"))))</f>
        <v>-</v>
      </c>
      <c r="Z455" s="145"/>
    </row>
    <row r="456" spans="1:26">
      <c r="A456" s="138">
        <v>415</v>
      </c>
      <c r="B456" s="70" t="str">
        <f>IF('IP Rules'!D425="","",'IP Rules'!D425)</f>
        <v/>
      </c>
      <c r="C456" s="73" t="str">
        <f>IF('IP Rules'!F425="","",'IP Rules'!F425)</f>
        <v/>
      </c>
      <c r="D456" s="77" t="str">
        <f>'Processed IP Rules'!AO425</f>
        <v/>
      </c>
      <c r="E456" s="78" t="str">
        <f>'Processed IP Rules'!AQ425</f>
        <v/>
      </c>
      <c r="F456" s="77" t="str">
        <f>'Processed IP Rules'!EA425</f>
        <v/>
      </c>
      <c r="G456" s="78" t="str">
        <f>'Processed IP Rules'!EC425</f>
        <v/>
      </c>
      <c r="H456" s="27" t="str">
        <f>'Processed IP Rules'!EE425</f>
        <v/>
      </c>
      <c r="I456" s="77" t="str">
        <f>'Processed IP Rules'!EI425</f>
        <v/>
      </c>
      <c r="J456" s="27" t="str">
        <f>'Processed IP Rules'!EK425</f>
        <v/>
      </c>
      <c r="K456" s="96" t="str">
        <f>'Processed IP Rules'!EM425</f>
        <v/>
      </c>
      <c r="L456" s="78" t="str">
        <f>'Processed IP Rules'!EU425</f>
        <v/>
      </c>
      <c r="M456" s="89">
        <f t="shared" si="74"/>
        <v>0</v>
      </c>
      <c r="N456" s="10">
        <f t="shared" si="75"/>
        <v>0</v>
      </c>
      <c r="O456" s="10">
        <f t="shared" si="76"/>
        <v>0</v>
      </c>
      <c r="P456" s="10">
        <f t="shared" si="77"/>
        <v>0</v>
      </c>
      <c r="Q456" s="10">
        <f t="shared" si="78"/>
        <v>0</v>
      </c>
      <c r="R456" s="10">
        <f t="shared" si="79"/>
        <v>0</v>
      </c>
      <c r="S456" s="10">
        <f t="shared" si="80"/>
        <v>0</v>
      </c>
      <c r="T456" s="10">
        <f t="shared" si="81"/>
        <v>0</v>
      </c>
      <c r="U456" s="10">
        <f t="shared" si="82"/>
        <v>0</v>
      </c>
      <c r="V456" s="10">
        <f t="shared" si="83"/>
        <v>0</v>
      </c>
      <c r="W456" s="10">
        <f t="shared" si="84"/>
        <v>0</v>
      </c>
      <c r="X456" s="66">
        <f t="shared" si="85"/>
        <v>0</v>
      </c>
      <c r="Y456" s="100" t="str">
        <f>IF(AND(D456="All_IPs",OR(N456=0,O456=0,R456+S456+T456=0,U456=0,V456=0,X456=0)),"Halt",IF(AND(D456="GRP_ALL_CNSP_SUBNETS",OR(N456=0,O456=0,R456+S456+T456=0,U456=0,V456=0,X456=0)),"Halt",IF(SUM(M456:X456)=0,"-",IF(AND(D456&lt;&gt;"All_IPs",D456&lt;&gt;"GRP_ALL_CNSP_SUBNETS",OR(N456=0,O456=0,P456=0,Q456=0,R456+S456+T456=0,U456=0,V456=0,X456=0,'Processed IP Rules'!ET425="BAD")),"Halt","Proceed"))))</f>
        <v>-</v>
      </c>
      <c r="Z456" s="145"/>
    </row>
    <row r="457" spans="1:26">
      <c r="A457" s="138">
        <v>416</v>
      </c>
      <c r="B457" s="70" t="str">
        <f>IF('IP Rules'!D426="","",'IP Rules'!D426)</f>
        <v/>
      </c>
      <c r="C457" s="73" t="str">
        <f>IF('IP Rules'!F426="","",'IP Rules'!F426)</f>
        <v/>
      </c>
      <c r="D457" s="77" t="str">
        <f>'Processed IP Rules'!AO426</f>
        <v/>
      </c>
      <c r="E457" s="78" t="str">
        <f>'Processed IP Rules'!AQ426</f>
        <v/>
      </c>
      <c r="F457" s="77" t="str">
        <f>'Processed IP Rules'!EA426</f>
        <v/>
      </c>
      <c r="G457" s="78" t="str">
        <f>'Processed IP Rules'!EC426</f>
        <v/>
      </c>
      <c r="H457" s="27" t="str">
        <f>'Processed IP Rules'!EE426</f>
        <v/>
      </c>
      <c r="I457" s="77" t="str">
        <f>'Processed IP Rules'!EI426</f>
        <v/>
      </c>
      <c r="J457" s="27" t="str">
        <f>'Processed IP Rules'!EK426</f>
        <v/>
      </c>
      <c r="K457" s="96" t="str">
        <f>'Processed IP Rules'!EM426</f>
        <v/>
      </c>
      <c r="L457" s="78" t="str">
        <f>'Processed IP Rules'!EU426</f>
        <v/>
      </c>
      <c r="M457" s="89">
        <f t="shared" si="74"/>
        <v>0</v>
      </c>
      <c r="N457" s="10">
        <f t="shared" si="75"/>
        <v>0</v>
      </c>
      <c r="O457" s="10">
        <f t="shared" si="76"/>
        <v>0</v>
      </c>
      <c r="P457" s="10">
        <f t="shared" si="77"/>
        <v>0</v>
      </c>
      <c r="Q457" s="10">
        <f t="shared" si="78"/>
        <v>0</v>
      </c>
      <c r="R457" s="10">
        <f t="shared" si="79"/>
        <v>0</v>
      </c>
      <c r="S457" s="10">
        <f t="shared" si="80"/>
        <v>0</v>
      </c>
      <c r="T457" s="10">
        <f t="shared" si="81"/>
        <v>0</v>
      </c>
      <c r="U457" s="10">
        <f t="shared" si="82"/>
        <v>0</v>
      </c>
      <c r="V457" s="10">
        <f t="shared" si="83"/>
        <v>0</v>
      </c>
      <c r="W457" s="10">
        <f t="shared" si="84"/>
        <v>0</v>
      </c>
      <c r="X457" s="66">
        <f t="shared" si="85"/>
        <v>0</v>
      </c>
      <c r="Y457" s="100" t="str">
        <f>IF(AND(D457="All_IPs",OR(N457=0,O457=0,R457+S457+T457=0,U457=0,V457=0,X457=0)),"Halt",IF(AND(D457="GRP_ALL_CNSP_SUBNETS",OR(N457=0,O457=0,R457+S457+T457=0,U457=0,V457=0,X457=0)),"Halt",IF(SUM(M457:X457)=0,"-",IF(AND(D457&lt;&gt;"All_IPs",D457&lt;&gt;"GRP_ALL_CNSP_SUBNETS",OR(N457=0,O457=0,P457=0,Q457=0,R457+S457+T457=0,U457=0,V457=0,X457=0,'Processed IP Rules'!ET426="BAD")),"Halt","Proceed"))))</f>
        <v>-</v>
      </c>
      <c r="Z457" s="145"/>
    </row>
    <row r="458" spans="1:26">
      <c r="A458" s="138">
        <v>417</v>
      </c>
      <c r="B458" s="70" t="str">
        <f>IF('IP Rules'!D427="","",'IP Rules'!D427)</f>
        <v/>
      </c>
      <c r="C458" s="73" t="str">
        <f>IF('IP Rules'!F427="","",'IP Rules'!F427)</f>
        <v/>
      </c>
      <c r="D458" s="77" t="str">
        <f>'Processed IP Rules'!AO427</f>
        <v/>
      </c>
      <c r="E458" s="78" t="str">
        <f>'Processed IP Rules'!AQ427</f>
        <v/>
      </c>
      <c r="F458" s="77" t="str">
        <f>'Processed IP Rules'!EA427</f>
        <v/>
      </c>
      <c r="G458" s="78" t="str">
        <f>'Processed IP Rules'!EC427</f>
        <v/>
      </c>
      <c r="H458" s="27" t="str">
        <f>'Processed IP Rules'!EE427</f>
        <v/>
      </c>
      <c r="I458" s="77" t="str">
        <f>'Processed IP Rules'!EI427</f>
        <v/>
      </c>
      <c r="J458" s="27" t="str">
        <f>'Processed IP Rules'!EK427</f>
        <v/>
      </c>
      <c r="K458" s="96" t="str">
        <f>'Processed IP Rules'!EM427</f>
        <v/>
      </c>
      <c r="L458" s="78" t="str">
        <f>'Processed IP Rules'!EU427</f>
        <v/>
      </c>
      <c r="M458" s="89">
        <f t="shared" si="74"/>
        <v>0</v>
      </c>
      <c r="N458" s="10">
        <f t="shared" si="75"/>
        <v>0</v>
      </c>
      <c r="O458" s="10">
        <f t="shared" si="76"/>
        <v>0</v>
      </c>
      <c r="P458" s="10">
        <f t="shared" si="77"/>
        <v>0</v>
      </c>
      <c r="Q458" s="10">
        <f t="shared" si="78"/>
        <v>0</v>
      </c>
      <c r="R458" s="10">
        <f t="shared" si="79"/>
        <v>0</v>
      </c>
      <c r="S458" s="10">
        <f t="shared" si="80"/>
        <v>0</v>
      </c>
      <c r="T458" s="10">
        <f t="shared" si="81"/>
        <v>0</v>
      </c>
      <c r="U458" s="10">
        <f t="shared" si="82"/>
        <v>0</v>
      </c>
      <c r="V458" s="10">
        <f t="shared" si="83"/>
        <v>0</v>
      </c>
      <c r="W458" s="10">
        <f t="shared" si="84"/>
        <v>0</v>
      </c>
      <c r="X458" s="66">
        <f t="shared" si="85"/>
        <v>0</v>
      </c>
      <c r="Y458" s="100" t="str">
        <f>IF(AND(D458="All_IPs",OR(N458=0,O458=0,R458+S458+T458=0,U458=0,V458=0,X458=0)),"Halt",IF(AND(D458="GRP_ALL_CNSP_SUBNETS",OR(N458=0,O458=0,R458+S458+T458=0,U458=0,V458=0,X458=0)),"Halt",IF(SUM(M458:X458)=0,"-",IF(AND(D458&lt;&gt;"All_IPs",D458&lt;&gt;"GRP_ALL_CNSP_SUBNETS",OR(N458=0,O458=0,P458=0,Q458=0,R458+S458+T458=0,U458=0,V458=0,X458=0,'Processed IP Rules'!ET427="BAD")),"Halt","Proceed"))))</f>
        <v>-</v>
      </c>
      <c r="Z458" s="145"/>
    </row>
    <row r="459" spans="1:26">
      <c r="A459" s="138">
        <v>418</v>
      </c>
      <c r="B459" s="70" t="str">
        <f>IF('IP Rules'!D428="","",'IP Rules'!D428)</f>
        <v/>
      </c>
      <c r="C459" s="73" t="str">
        <f>IF('IP Rules'!F428="","",'IP Rules'!F428)</f>
        <v/>
      </c>
      <c r="D459" s="77" t="str">
        <f>'Processed IP Rules'!AO428</f>
        <v/>
      </c>
      <c r="E459" s="78" t="str">
        <f>'Processed IP Rules'!AQ428</f>
        <v/>
      </c>
      <c r="F459" s="77" t="str">
        <f>'Processed IP Rules'!EA428</f>
        <v/>
      </c>
      <c r="G459" s="78" t="str">
        <f>'Processed IP Rules'!EC428</f>
        <v/>
      </c>
      <c r="H459" s="27" t="str">
        <f>'Processed IP Rules'!EE428</f>
        <v/>
      </c>
      <c r="I459" s="77" t="str">
        <f>'Processed IP Rules'!EI428</f>
        <v/>
      </c>
      <c r="J459" s="27" t="str">
        <f>'Processed IP Rules'!EK428</f>
        <v/>
      </c>
      <c r="K459" s="96" t="str">
        <f>'Processed IP Rules'!EM428</f>
        <v/>
      </c>
      <c r="L459" s="78" t="str">
        <f>'Processed IP Rules'!EU428</f>
        <v/>
      </c>
      <c r="M459" s="89">
        <f t="shared" si="74"/>
        <v>0</v>
      </c>
      <c r="N459" s="10">
        <f t="shared" si="75"/>
        <v>0</v>
      </c>
      <c r="O459" s="10">
        <f t="shared" si="76"/>
        <v>0</v>
      </c>
      <c r="P459" s="10">
        <f t="shared" si="77"/>
        <v>0</v>
      </c>
      <c r="Q459" s="10">
        <f t="shared" si="78"/>
        <v>0</v>
      </c>
      <c r="R459" s="10">
        <f t="shared" si="79"/>
        <v>0</v>
      </c>
      <c r="S459" s="10">
        <f t="shared" si="80"/>
        <v>0</v>
      </c>
      <c r="T459" s="10">
        <f t="shared" si="81"/>
        <v>0</v>
      </c>
      <c r="U459" s="10">
        <f t="shared" si="82"/>
        <v>0</v>
      </c>
      <c r="V459" s="10">
        <f t="shared" si="83"/>
        <v>0</v>
      </c>
      <c r="W459" s="10">
        <f t="shared" si="84"/>
        <v>0</v>
      </c>
      <c r="X459" s="66">
        <f t="shared" si="85"/>
        <v>0</v>
      </c>
      <c r="Y459" s="100" t="str">
        <f>IF(AND(D459="All_IPs",OR(N459=0,O459=0,R459+S459+T459=0,U459=0,V459=0,X459=0)),"Halt",IF(AND(D459="GRP_ALL_CNSP_SUBNETS",OR(N459=0,O459=0,R459+S459+T459=0,U459=0,V459=0,X459=0)),"Halt",IF(SUM(M459:X459)=0,"-",IF(AND(D459&lt;&gt;"All_IPs",D459&lt;&gt;"GRP_ALL_CNSP_SUBNETS",OR(N459=0,O459=0,P459=0,Q459=0,R459+S459+T459=0,U459=0,V459=0,X459=0,'Processed IP Rules'!ET428="BAD")),"Halt","Proceed"))))</f>
        <v>-</v>
      </c>
      <c r="Z459" s="145"/>
    </row>
    <row r="460" spans="1:26">
      <c r="A460" s="138">
        <v>419</v>
      </c>
      <c r="B460" s="70" t="str">
        <f>IF('IP Rules'!D429="","",'IP Rules'!D429)</f>
        <v/>
      </c>
      <c r="C460" s="73" t="str">
        <f>IF('IP Rules'!F429="","",'IP Rules'!F429)</f>
        <v/>
      </c>
      <c r="D460" s="77" t="str">
        <f>'Processed IP Rules'!AO429</f>
        <v/>
      </c>
      <c r="E460" s="78" t="str">
        <f>'Processed IP Rules'!AQ429</f>
        <v/>
      </c>
      <c r="F460" s="77" t="str">
        <f>'Processed IP Rules'!EA429</f>
        <v/>
      </c>
      <c r="G460" s="78" t="str">
        <f>'Processed IP Rules'!EC429</f>
        <v/>
      </c>
      <c r="H460" s="27" t="str">
        <f>'Processed IP Rules'!EE429</f>
        <v/>
      </c>
      <c r="I460" s="77" t="str">
        <f>'Processed IP Rules'!EI429</f>
        <v/>
      </c>
      <c r="J460" s="27" t="str">
        <f>'Processed IP Rules'!EK429</f>
        <v/>
      </c>
      <c r="K460" s="96" t="str">
        <f>'Processed IP Rules'!EM429</f>
        <v/>
      </c>
      <c r="L460" s="78" t="str">
        <f>'Processed IP Rules'!EU429</f>
        <v/>
      </c>
      <c r="M460" s="89">
        <f t="shared" si="74"/>
        <v>0</v>
      </c>
      <c r="N460" s="10">
        <f t="shared" si="75"/>
        <v>0</v>
      </c>
      <c r="O460" s="10">
        <f t="shared" si="76"/>
        <v>0</v>
      </c>
      <c r="P460" s="10">
        <f t="shared" si="77"/>
        <v>0</v>
      </c>
      <c r="Q460" s="10">
        <f t="shared" si="78"/>
        <v>0</v>
      </c>
      <c r="R460" s="10">
        <f t="shared" si="79"/>
        <v>0</v>
      </c>
      <c r="S460" s="10">
        <f t="shared" si="80"/>
        <v>0</v>
      </c>
      <c r="T460" s="10">
        <f t="shared" si="81"/>
        <v>0</v>
      </c>
      <c r="U460" s="10">
        <f t="shared" si="82"/>
        <v>0</v>
      </c>
      <c r="V460" s="10">
        <f t="shared" si="83"/>
        <v>0</v>
      </c>
      <c r="W460" s="10">
        <f t="shared" si="84"/>
        <v>0</v>
      </c>
      <c r="X460" s="66">
        <f t="shared" si="85"/>
        <v>0</v>
      </c>
      <c r="Y460" s="100" t="str">
        <f>IF(AND(D460="All_IPs",OR(N460=0,O460=0,R460+S460+T460=0,U460=0,V460=0,X460=0)),"Halt",IF(AND(D460="GRP_ALL_CNSP_SUBNETS",OR(N460=0,O460=0,R460+S460+T460=0,U460=0,V460=0,X460=0)),"Halt",IF(SUM(M460:X460)=0,"-",IF(AND(D460&lt;&gt;"All_IPs",D460&lt;&gt;"GRP_ALL_CNSP_SUBNETS",OR(N460=0,O460=0,P460=0,Q460=0,R460+S460+T460=0,U460=0,V460=0,X460=0,'Processed IP Rules'!ET429="BAD")),"Halt","Proceed"))))</f>
        <v>-</v>
      </c>
      <c r="Z460" s="145"/>
    </row>
    <row r="461" spans="1:26">
      <c r="A461" s="138">
        <v>420</v>
      </c>
      <c r="B461" s="70" t="str">
        <f>IF('IP Rules'!D430="","",'IP Rules'!D430)</f>
        <v/>
      </c>
      <c r="C461" s="73" t="str">
        <f>IF('IP Rules'!F430="","",'IP Rules'!F430)</f>
        <v/>
      </c>
      <c r="D461" s="77" t="str">
        <f>'Processed IP Rules'!AO430</f>
        <v/>
      </c>
      <c r="E461" s="78" t="str">
        <f>'Processed IP Rules'!AQ430</f>
        <v/>
      </c>
      <c r="F461" s="77" t="str">
        <f>'Processed IP Rules'!EA430</f>
        <v/>
      </c>
      <c r="G461" s="78" t="str">
        <f>'Processed IP Rules'!EC430</f>
        <v/>
      </c>
      <c r="H461" s="27" t="str">
        <f>'Processed IP Rules'!EE430</f>
        <v/>
      </c>
      <c r="I461" s="77" t="str">
        <f>'Processed IP Rules'!EI430</f>
        <v/>
      </c>
      <c r="J461" s="27" t="str">
        <f>'Processed IP Rules'!EK430</f>
        <v/>
      </c>
      <c r="K461" s="96" t="str">
        <f>'Processed IP Rules'!EM430</f>
        <v/>
      </c>
      <c r="L461" s="78" t="str">
        <f>'Processed IP Rules'!EU430</f>
        <v/>
      </c>
      <c r="M461" s="89">
        <f t="shared" si="74"/>
        <v>0</v>
      </c>
      <c r="N461" s="10">
        <f t="shared" si="75"/>
        <v>0</v>
      </c>
      <c r="O461" s="10">
        <f t="shared" si="76"/>
        <v>0</v>
      </c>
      <c r="P461" s="10">
        <f t="shared" si="77"/>
        <v>0</v>
      </c>
      <c r="Q461" s="10">
        <f t="shared" si="78"/>
        <v>0</v>
      </c>
      <c r="R461" s="10">
        <f t="shared" si="79"/>
        <v>0</v>
      </c>
      <c r="S461" s="10">
        <f t="shared" si="80"/>
        <v>0</v>
      </c>
      <c r="T461" s="10">
        <f t="shared" si="81"/>
        <v>0</v>
      </c>
      <c r="U461" s="10">
        <f t="shared" si="82"/>
        <v>0</v>
      </c>
      <c r="V461" s="10">
        <f t="shared" si="83"/>
        <v>0</v>
      </c>
      <c r="W461" s="10">
        <f t="shared" si="84"/>
        <v>0</v>
      </c>
      <c r="X461" s="66">
        <f t="shared" si="85"/>
        <v>0</v>
      </c>
      <c r="Y461" s="100" t="str">
        <f>IF(AND(D461="All_IPs",OR(N461=0,O461=0,R461+S461+T461=0,U461=0,V461=0,X461=0)),"Halt",IF(AND(D461="GRP_ALL_CNSP_SUBNETS",OR(N461=0,O461=0,R461+S461+T461=0,U461=0,V461=0,X461=0)),"Halt",IF(SUM(M461:X461)=0,"-",IF(AND(D461&lt;&gt;"All_IPs",D461&lt;&gt;"GRP_ALL_CNSP_SUBNETS",OR(N461=0,O461=0,P461=0,Q461=0,R461+S461+T461=0,U461=0,V461=0,X461=0,'Processed IP Rules'!ET430="BAD")),"Halt","Proceed"))))</f>
        <v>-</v>
      </c>
      <c r="Z461" s="145"/>
    </row>
    <row r="462" spans="1:26">
      <c r="A462" s="138">
        <v>421</v>
      </c>
      <c r="B462" s="70" t="str">
        <f>IF('IP Rules'!D431="","",'IP Rules'!D431)</f>
        <v/>
      </c>
      <c r="C462" s="73" t="str">
        <f>IF('IP Rules'!F431="","",'IP Rules'!F431)</f>
        <v/>
      </c>
      <c r="D462" s="77" t="str">
        <f>'Processed IP Rules'!AO431</f>
        <v/>
      </c>
      <c r="E462" s="78" t="str">
        <f>'Processed IP Rules'!AQ431</f>
        <v/>
      </c>
      <c r="F462" s="77" t="str">
        <f>'Processed IP Rules'!EA431</f>
        <v/>
      </c>
      <c r="G462" s="78" t="str">
        <f>'Processed IP Rules'!EC431</f>
        <v/>
      </c>
      <c r="H462" s="27" t="str">
        <f>'Processed IP Rules'!EE431</f>
        <v/>
      </c>
      <c r="I462" s="77" t="str">
        <f>'Processed IP Rules'!EI431</f>
        <v/>
      </c>
      <c r="J462" s="27" t="str">
        <f>'Processed IP Rules'!EK431</f>
        <v/>
      </c>
      <c r="K462" s="96" t="str">
        <f>'Processed IP Rules'!EM431</f>
        <v/>
      </c>
      <c r="L462" s="78" t="str">
        <f>'Processed IP Rules'!EU431</f>
        <v/>
      </c>
      <c r="M462" s="89">
        <f t="shared" si="74"/>
        <v>0</v>
      </c>
      <c r="N462" s="10">
        <f t="shared" si="75"/>
        <v>0</v>
      </c>
      <c r="O462" s="10">
        <f t="shared" si="76"/>
        <v>0</v>
      </c>
      <c r="P462" s="10">
        <f t="shared" si="77"/>
        <v>0</v>
      </c>
      <c r="Q462" s="10">
        <f t="shared" si="78"/>
        <v>0</v>
      </c>
      <c r="R462" s="10">
        <f t="shared" si="79"/>
        <v>0</v>
      </c>
      <c r="S462" s="10">
        <f t="shared" si="80"/>
        <v>0</v>
      </c>
      <c r="T462" s="10">
        <f t="shared" si="81"/>
        <v>0</v>
      </c>
      <c r="U462" s="10">
        <f t="shared" si="82"/>
        <v>0</v>
      </c>
      <c r="V462" s="10">
        <f t="shared" si="83"/>
        <v>0</v>
      </c>
      <c r="W462" s="10">
        <f t="shared" si="84"/>
        <v>0</v>
      </c>
      <c r="X462" s="66">
        <f t="shared" si="85"/>
        <v>0</v>
      </c>
      <c r="Y462" s="100" t="str">
        <f>IF(AND(D462="All_IPs",OR(N462=0,O462=0,R462+S462+T462=0,U462=0,V462=0,X462=0)),"Halt",IF(AND(D462="GRP_ALL_CNSP_SUBNETS",OR(N462=0,O462=0,R462+S462+T462=0,U462=0,V462=0,X462=0)),"Halt",IF(SUM(M462:X462)=0,"-",IF(AND(D462&lt;&gt;"All_IPs",D462&lt;&gt;"GRP_ALL_CNSP_SUBNETS",OR(N462=0,O462=0,P462=0,Q462=0,R462+S462+T462=0,U462=0,V462=0,X462=0,'Processed IP Rules'!ET431="BAD")),"Halt","Proceed"))))</f>
        <v>-</v>
      </c>
      <c r="Z462" s="145"/>
    </row>
    <row r="463" spans="1:26">
      <c r="A463" s="138">
        <v>422</v>
      </c>
      <c r="B463" s="70" t="str">
        <f>IF('IP Rules'!D432="","",'IP Rules'!D432)</f>
        <v/>
      </c>
      <c r="C463" s="73" t="str">
        <f>IF('IP Rules'!F432="","",'IP Rules'!F432)</f>
        <v/>
      </c>
      <c r="D463" s="77" t="str">
        <f>'Processed IP Rules'!AO432</f>
        <v/>
      </c>
      <c r="E463" s="78" t="str">
        <f>'Processed IP Rules'!AQ432</f>
        <v/>
      </c>
      <c r="F463" s="77" t="str">
        <f>'Processed IP Rules'!EA432</f>
        <v/>
      </c>
      <c r="G463" s="78" t="str">
        <f>'Processed IP Rules'!EC432</f>
        <v/>
      </c>
      <c r="H463" s="27" t="str">
        <f>'Processed IP Rules'!EE432</f>
        <v/>
      </c>
      <c r="I463" s="77" t="str">
        <f>'Processed IP Rules'!EI432</f>
        <v/>
      </c>
      <c r="J463" s="27" t="str">
        <f>'Processed IP Rules'!EK432</f>
        <v/>
      </c>
      <c r="K463" s="96" t="str">
        <f>'Processed IP Rules'!EM432</f>
        <v/>
      </c>
      <c r="L463" s="78" t="str">
        <f>'Processed IP Rules'!EU432</f>
        <v/>
      </c>
      <c r="M463" s="89">
        <f t="shared" si="74"/>
        <v>0</v>
      </c>
      <c r="N463" s="10">
        <f t="shared" si="75"/>
        <v>0</v>
      </c>
      <c r="O463" s="10">
        <f t="shared" si="76"/>
        <v>0</v>
      </c>
      <c r="P463" s="10">
        <f t="shared" si="77"/>
        <v>0</v>
      </c>
      <c r="Q463" s="10">
        <f t="shared" si="78"/>
        <v>0</v>
      </c>
      <c r="R463" s="10">
        <f t="shared" si="79"/>
        <v>0</v>
      </c>
      <c r="S463" s="10">
        <f t="shared" si="80"/>
        <v>0</v>
      </c>
      <c r="T463" s="10">
        <f t="shared" si="81"/>
        <v>0</v>
      </c>
      <c r="U463" s="10">
        <f t="shared" si="82"/>
        <v>0</v>
      </c>
      <c r="V463" s="10">
        <f t="shared" si="83"/>
        <v>0</v>
      </c>
      <c r="W463" s="10">
        <f t="shared" si="84"/>
        <v>0</v>
      </c>
      <c r="X463" s="66">
        <f t="shared" si="85"/>
        <v>0</v>
      </c>
      <c r="Y463" s="100" t="str">
        <f>IF(AND(D463="All_IPs",OR(N463=0,O463=0,R463+S463+T463=0,U463=0,V463=0,X463=0)),"Halt",IF(AND(D463="GRP_ALL_CNSP_SUBNETS",OR(N463=0,O463=0,R463+S463+T463=0,U463=0,V463=0,X463=0)),"Halt",IF(SUM(M463:X463)=0,"-",IF(AND(D463&lt;&gt;"All_IPs",D463&lt;&gt;"GRP_ALL_CNSP_SUBNETS",OR(N463=0,O463=0,P463=0,Q463=0,R463+S463+T463=0,U463=0,V463=0,X463=0,'Processed IP Rules'!ET432="BAD")),"Halt","Proceed"))))</f>
        <v>-</v>
      </c>
      <c r="Z463" s="145"/>
    </row>
    <row r="464" spans="1:26">
      <c r="A464" s="138">
        <v>423</v>
      </c>
      <c r="B464" s="70" t="str">
        <f>IF('IP Rules'!D433="","",'IP Rules'!D433)</f>
        <v/>
      </c>
      <c r="C464" s="73" t="str">
        <f>IF('IP Rules'!F433="","",'IP Rules'!F433)</f>
        <v/>
      </c>
      <c r="D464" s="77" t="str">
        <f>'Processed IP Rules'!AO433</f>
        <v/>
      </c>
      <c r="E464" s="78" t="str">
        <f>'Processed IP Rules'!AQ433</f>
        <v/>
      </c>
      <c r="F464" s="77" t="str">
        <f>'Processed IP Rules'!EA433</f>
        <v/>
      </c>
      <c r="G464" s="78" t="str">
        <f>'Processed IP Rules'!EC433</f>
        <v/>
      </c>
      <c r="H464" s="27" t="str">
        <f>'Processed IP Rules'!EE433</f>
        <v/>
      </c>
      <c r="I464" s="77" t="str">
        <f>'Processed IP Rules'!EI433</f>
        <v/>
      </c>
      <c r="J464" s="27" t="str">
        <f>'Processed IP Rules'!EK433</f>
        <v/>
      </c>
      <c r="K464" s="96" t="str">
        <f>'Processed IP Rules'!EM433</f>
        <v/>
      </c>
      <c r="L464" s="78" t="str">
        <f>'Processed IP Rules'!EU433</f>
        <v/>
      </c>
      <c r="M464" s="89">
        <f t="shared" si="74"/>
        <v>0</v>
      </c>
      <c r="N464" s="10">
        <f t="shared" si="75"/>
        <v>0</v>
      </c>
      <c r="O464" s="10">
        <f t="shared" si="76"/>
        <v>0</v>
      </c>
      <c r="P464" s="10">
        <f t="shared" si="77"/>
        <v>0</v>
      </c>
      <c r="Q464" s="10">
        <f t="shared" si="78"/>
        <v>0</v>
      </c>
      <c r="R464" s="10">
        <f t="shared" si="79"/>
        <v>0</v>
      </c>
      <c r="S464" s="10">
        <f t="shared" si="80"/>
        <v>0</v>
      </c>
      <c r="T464" s="10">
        <f t="shared" si="81"/>
        <v>0</v>
      </c>
      <c r="U464" s="10">
        <f t="shared" si="82"/>
        <v>0</v>
      </c>
      <c r="V464" s="10">
        <f t="shared" si="83"/>
        <v>0</v>
      </c>
      <c r="W464" s="10">
        <f t="shared" si="84"/>
        <v>0</v>
      </c>
      <c r="X464" s="66">
        <f t="shared" si="85"/>
        <v>0</v>
      </c>
      <c r="Y464" s="100" t="str">
        <f>IF(AND(D464="All_IPs",OR(N464=0,O464=0,R464+S464+T464=0,U464=0,V464=0,X464=0)),"Halt",IF(AND(D464="GRP_ALL_CNSP_SUBNETS",OR(N464=0,O464=0,R464+S464+T464=0,U464=0,V464=0,X464=0)),"Halt",IF(SUM(M464:X464)=0,"-",IF(AND(D464&lt;&gt;"All_IPs",D464&lt;&gt;"GRP_ALL_CNSP_SUBNETS",OR(N464=0,O464=0,P464=0,Q464=0,R464+S464+T464=0,U464=0,V464=0,X464=0,'Processed IP Rules'!ET433="BAD")),"Halt","Proceed"))))</f>
        <v>-</v>
      </c>
      <c r="Z464" s="145"/>
    </row>
    <row r="465" spans="1:26">
      <c r="A465" s="138">
        <v>424</v>
      </c>
      <c r="B465" s="70" t="str">
        <f>IF('IP Rules'!D434="","",'IP Rules'!D434)</f>
        <v/>
      </c>
      <c r="C465" s="73" t="str">
        <f>IF('IP Rules'!F434="","",'IP Rules'!F434)</f>
        <v/>
      </c>
      <c r="D465" s="77" t="str">
        <f>'Processed IP Rules'!AO434</f>
        <v/>
      </c>
      <c r="E465" s="78" t="str">
        <f>'Processed IP Rules'!AQ434</f>
        <v/>
      </c>
      <c r="F465" s="77" t="str">
        <f>'Processed IP Rules'!EA434</f>
        <v/>
      </c>
      <c r="G465" s="78" t="str">
        <f>'Processed IP Rules'!EC434</f>
        <v/>
      </c>
      <c r="H465" s="27" t="str">
        <f>'Processed IP Rules'!EE434</f>
        <v/>
      </c>
      <c r="I465" s="77" t="str">
        <f>'Processed IP Rules'!EI434</f>
        <v/>
      </c>
      <c r="J465" s="27" t="str">
        <f>'Processed IP Rules'!EK434</f>
        <v/>
      </c>
      <c r="K465" s="96" t="str">
        <f>'Processed IP Rules'!EM434</f>
        <v/>
      </c>
      <c r="L465" s="78" t="str">
        <f>'Processed IP Rules'!EU434</f>
        <v/>
      </c>
      <c r="M465" s="89">
        <f t="shared" si="74"/>
        <v>0</v>
      </c>
      <c r="N465" s="10">
        <f t="shared" si="75"/>
        <v>0</v>
      </c>
      <c r="O465" s="10">
        <f t="shared" si="76"/>
        <v>0</v>
      </c>
      <c r="P465" s="10">
        <f t="shared" si="77"/>
        <v>0</v>
      </c>
      <c r="Q465" s="10">
        <f t="shared" si="78"/>
        <v>0</v>
      </c>
      <c r="R465" s="10">
        <f t="shared" si="79"/>
        <v>0</v>
      </c>
      <c r="S465" s="10">
        <f t="shared" si="80"/>
        <v>0</v>
      </c>
      <c r="T465" s="10">
        <f t="shared" si="81"/>
        <v>0</v>
      </c>
      <c r="U465" s="10">
        <f t="shared" si="82"/>
        <v>0</v>
      </c>
      <c r="V465" s="10">
        <f t="shared" si="83"/>
        <v>0</v>
      </c>
      <c r="W465" s="10">
        <f t="shared" si="84"/>
        <v>0</v>
      </c>
      <c r="X465" s="66">
        <f t="shared" si="85"/>
        <v>0</v>
      </c>
      <c r="Y465" s="100" t="str">
        <f>IF(AND(D465="All_IPs",OR(N465=0,O465=0,R465+S465+T465=0,U465=0,V465=0,X465=0)),"Halt",IF(AND(D465="GRP_ALL_CNSP_SUBNETS",OR(N465=0,O465=0,R465+S465+T465=0,U465=0,V465=0,X465=0)),"Halt",IF(SUM(M465:X465)=0,"-",IF(AND(D465&lt;&gt;"All_IPs",D465&lt;&gt;"GRP_ALL_CNSP_SUBNETS",OR(N465=0,O465=0,P465=0,Q465=0,R465+S465+T465=0,U465=0,V465=0,X465=0,'Processed IP Rules'!ET434="BAD")),"Halt","Proceed"))))</f>
        <v>-</v>
      </c>
      <c r="Z465" s="145"/>
    </row>
    <row r="466" spans="1:26">
      <c r="A466" s="138">
        <v>425</v>
      </c>
      <c r="B466" s="70" t="str">
        <f>IF('IP Rules'!D435="","",'IP Rules'!D435)</f>
        <v/>
      </c>
      <c r="C466" s="73" t="str">
        <f>IF('IP Rules'!F435="","",'IP Rules'!F435)</f>
        <v/>
      </c>
      <c r="D466" s="77" t="str">
        <f>'Processed IP Rules'!AO435</f>
        <v/>
      </c>
      <c r="E466" s="78" t="str">
        <f>'Processed IP Rules'!AQ435</f>
        <v/>
      </c>
      <c r="F466" s="77" t="str">
        <f>'Processed IP Rules'!EA435</f>
        <v/>
      </c>
      <c r="G466" s="78" t="str">
        <f>'Processed IP Rules'!EC435</f>
        <v/>
      </c>
      <c r="H466" s="27" t="str">
        <f>'Processed IP Rules'!EE435</f>
        <v/>
      </c>
      <c r="I466" s="77" t="str">
        <f>'Processed IP Rules'!EI435</f>
        <v/>
      </c>
      <c r="J466" s="27" t="str">
        <f>'Processed IP Rules'!EK435</f>
        <v/>
      </c>
      <c r="K466" s="96" t="str">
        <f>'Processed IP Rules'!EM435</f>
        <v/>
      </c>
      <c r="L466" s="78" t="str">
        <f>'Processed IP Rules'!EU435</f>
        <v/>
      </c>
      <c r="M466" s="89">
        <f t="shared" si="74"/>
        <v>0</v>
      </c>
      <c r="N466" s="10">
        <f t="shared" si="75"/>
        <v>0</v>
      </c>
      <c r="O466" s="10">
        <f t="shared" si="76"/>
        <v>0</v>
      </c>
      <c r="P466" s="10">
        <f t="shared" si="77"/>
        <v>0</v>
      </c>
      <c r="Q466" s="10">
        <f t="shared" si="78"/>
        <v>0</v>
      </c>
      <c r="R466" s="10">
        <f t="shared" si="79"/>
        <v>0</v>
      </c>
      <c r="S466" s="10">
        <f t="shared" si="80"/>
        <v>0</v>
      </c>
      <c r="T466" s="10">
        <f t="shared" si="81"/>
        <v>0</v>
      </c>
      <c r="U466" s="10">
        <f t="shared" si="82"/>
        <v>0</v>
      </c>
      <c r="V466" s="10">
        <f t="shared" si="83"/>
        <v>0</v>
      </c>
      <c r="W466" s="10">
        <f t="shared" si="84"/>
        <v>0</v>
      </c>
      <c r="X466" s="66">
        <f t="shared" si="85"/>
        <v>0</v>
      </c>
      <c r="Y466" s="100" t="str">
        <f>IF(AND(D466="All_IPs",OR(N466=0,O466=0,R466+S466+T466=0,U466=0,V466=0,X466=0)),"Halt",IF(AND(D466="GRP_ALL_CNSP_SUBNETS",OR(N466=0,O466=0,R466+S466+T466=0,U466=0,V466=0,X466=0)),"Halt",IF(SUM(M466:X466)=0,"-",IF(AND(D466&lt;&gt;"All_IPs",D466&lt;&gt;"GRP_ALL_CNSP_SUBNETS",OR(N466=0,O466=0,P466=0,Q466=0,R466+S466+T466=0,U466=0,V466=0,X466=0,'Processed IP Rules'!ET435="BAD")),"Halt","Proceed"))))</f>
        <v>-</v>
      </c>
      <c r="Z466" s="145"/>
    </row>
    <row r="467" spans="1:26">
      <c r="A467" s="138">
        <v>426</v>
      </c>
      <c r="B467" s="70" t="str">
        <f>IF('IP Rules'!D436="","",'IP Rules'!D436)</f>
        <v/>
      </c>
      <c r="C467" s="73" t="str">
        <f>IF('IP Rules'!F436="","",'IP Rules'!F436)</f>
        <v/>
      </c>
      <c r="D467" s="77" t="str">
        <f>'Processed IP Rules'!AO436</f>
        <v/>
      </c>
      <c r="E467" s="78" t="str">
        <f>'Processed IP Rules'!AQ436</f>
        <v/>
      </c>
      <c r="F467" s="77" t="str">
        <f>'Processed IP Rules'!EA436</f>
        <v/>
      </c>
      <c r="G467" s="78" t="str">
        <f>'Processed IP Rules'!EC436</f>
        <v/>
      </c>
      <c r="H467" s="27" t="str">
        <f>'Processed IP Rules'!EE436</f>
        <v/>
      </c>
      <c r="I467" s="77" t="str">
        <f>'Processed IP Rules'!EI436</f>
        <v/>
      </c>
      <c r="J467" s="27" t="str">
        <f>'Processed IP Rules'!EK436</f>
        <v/>
      </c>
      <c r="K467" s="96" t="str">
        <f>'Processed IP Rules'!EM436</f>
        <v/>
      </c>
      <c r="L467" s="78" t="str">
        <f>'Processed IP Rules'!EU436</f>
        <v/>
      </c>
      <c r="M467" s="89">
        <f t="shared" si="74"/>
        <v>0</v>
      </c>
      <c r="N467" s="10">
        <f t="shared" si="75"/>
        <v>0</v>
      </c>
      <c r="O467" s="10">
        <f t="shared" si="76"/>
        <v>0</v>
      </c>
      <c r="P467" s="10">
        <f t="shared" si="77"/>
        <v>0</v>
      </c>
      <c r="Q467" s="10">
        <f t="shared" si="78"/>
        <v>0</v>
      </c>
      <c r="R467" s="10">
        <f t="shared" si="79"/>
        <v>0</v>
      </c>
      <c r="S467" s="10">
        <f t="shared" si="80"/>
        <v>0</v>
      </c>
      <c r="T467" s="10">
        <f t="shared" si="81"/>
        <v>0</v>
      </c>
      <c r="U467" s="10">
        <f t="shared" si="82"/>
        <v>0</v>
      </c>
      <c r="V467" s="10">
        <f t="shared" si="83"/>
        <v>0</v>
      </c>
      <c r="W467" s="10">
        <f t="shared" si="84"/>
        <v>0</v>
      </c>
      <c r="X467" s="66">
        <f t="shared" si="85"/>
        <v>0</v>
      </c>
      <c r="Y467" s="100" t="str">
        <f>IF(AND(D467="All_IPs",OR(N467=0,O467=0,R467+S467+T467=0,U467=0,V467=0,X467=0)),"Halt",IF(AND(D467="GRP_ALL_CNSP_SUBNETS",OR(N467=0,O467=0,R467+S467+T467=0,U467=0,V467=0,X467=0)),"Halt",IF(SUM(M467:X467)=0,"-",IF(AND(D467&lt;&gt;"All_IPs",D467&lt;&gt;"GRP_ALL_CNSP_SUBNETS",OR(N467=0,O467=0,P467=0,Q467=0,R467+S467+T467=0,U467=0,V467=0,X467=0,'Processed IP Rules'!ET436="BAD")),"Halt","Proceed"))))</f>
        <v>-</v>
      </c>
      <c r="Z467" s="145"/>
    </row>
    <row r="468" spans="1:26">
      <c r="A468" s="138">
        <v>427</v>
      </c>
      <c r="B468" s="70" t="str">
        <f>IF('IP Rules'!D437="","",'IP Rules'!D437)</f>
        <v/>
      </c>
      <c r="C468" s="73" t="str">
        <f>IF('IP Rules'!F437="","",'IP Rules'!F437)</f>
        <v/>
      </c>
      <c r="D468" s="77" t="str">
        <f>'Processed IP Rules'!AO437</f>
        <v/>
      </c>
      <c r="E468" s="78" t="str">
        <f>'Processed IP Rules'!AQ437</f>
        <v/>
      </c>
      <c r="F468" s="77" t="str">
        <f>'Processed IP Rules'!EA437</f>
        <v/>
      </c>
      <c r="G468" s="78" t="str">
        <f>'Processed IP Rules'!EC437</f>
        <v/>
      </c>
      <c r="H468" s="27" t="str">
        <f>'Processed IP Rules'!EE437</f>
        <v/>
      </c>
      <c r="I468" s="77" t="str">
        <f>'Processed IP Rules'!EI437</f>
        <v/>
      </c>
      <c r="J468" s="27" t="str">
        <f>'Processed IP Rules'!EK437</f>
        <v/>
      </c>
      <c r="K468" s="96" t="str">
        <f>'Processed IP Rules'!EM437</f>
        <v/>
      </c>
      <c r="L468" s="78" t="str">
        <f>'Processed IP Rules'!EU437</f>
        <v/>
      </c>
      <c r="M468" s="89">
        <f t="shared" si="74"/>
        <v>0</v>
      </c>
      <c r="N468" s="10">
        <f t="shared" si="75"/>
        <v>0</v>
      </c>
      <c r="O468" s="10">
        <f t="shared" si="76"/>
        <v>0</v>
      </c>
      <c r="P468" s="10">
        <f t="shared" si="77"/>
        <v>0</v>
      </c>
      <c r="Q468" s="10">
        <f t="shared" si="78"/>
        <v>0</v>
      </c>
      <c r="R468" s="10">
        <f t="shared" si="79"/>
        <v>0</v>
      </c>
      <c r="S468" s="10">
        <f t="shared" si="80"/>
        <v>0</v>
      </c>
      <c r="T468" s="10">
        <f t="shared" si="81"/>
        <v>0</v>
      </c>
      <c r="U468" s="10">
        <f t="shared" si="82"/>
        <v>0</v>
      </c>
      <c r="V468" s="10">
        <f t="shared" si="83"/>
        <v>0</v>
      </c>
      <c r="W468" s="10">
        <f t="shared" si="84"/>
        <v>0</v>
      </c>
      <c r="X468" s="66">
        <f t="shared" si="85"/>
        <v>0</v>
      </c>
      <c r="Y468" s="100" t="str">
        <f>IF(AND(D468="All_IPs",OR(N468=0,O468=0,R468+S468+T468=0,U468=0,V468=0,X468=0)),"Halt",IF(AND(D468="GRP_ALL_CNSP_SUBNETS",OR(N468=0,O468=0,R468+S468+T468=0,U468=0,V468=0,X468=0)),"Halt",IF(SUM(M468:X468)=0,"-",IF(AND(D468&lt;&gt;"All_IPs",D468&lt;&gt;"GRP_ALL_CNSP_SUBNETS",OR(N468=0,O468=0,P468=0,Q468=0,R468+S468+T468=0,U468=0,V468=0,X468=0,'Processed IP Rules'!ET437="BAD")),"Halt","Proceed"))))</f>
        <v>-</v>
      </c>
      <c r="Z468" s="145"/>
    </row>
    <row r="469" spans="1:26">
      <c r="A469" s="138">
        <v>428</v>
      </c>
      <c r="B469" s="70" t="str">
        <f>IF('IP Rules'!D438="","",'IP Rules'!D438)</f>
        <v/>
      </c>
      <c r="C469" s="73" t="str">
        <f>IF('IP Rules'!F438="","",'IP Rules'!F438)</f>
        <v/>
      </c>
      <c r="D469" s="77" t="str">
        <f>'Processed IP Rules'!AO438</f>
        <v/>
      </c>
      <c r="E469" s="78" t="str">
        <f>'Processed IP Rules'!AQ438</f>
        <v/>
      </c>
      <c r="F469" s="77" t="str">
        <f>'Processed IP Rules'!EA438</f>
        <v/>
      </c>
      <c r="G469" s="78" t="str">
        <f>'Processed IP Rules'!EC438</f>
        <v/>
      </c>
      <c r="H469" s="27" t="str">
        <f>'Processed IP Rules'!EE438</f>
        <v/>
      </c>
      <c r="I469" s="77" t="str">
        <f>'Processed IP Rules'!EI438</f>
        <v/>
      </c>
      <c r="J469" s="27" t="str">
        <f>'Processed IP Rules'!EK438</f>
        <v/>
      </c>
      <c r="K469" s="96" t="str">
        <f>'Processed IP Rules'!EM438</f>
        <v/>
      </c>
      <c r="L469" s="78" t="str">
        <f>'Processed IP Rules'!EU438</f>
        <v/>
      </c>
      <c r="M469" s="89">
        <f t="shared" si="74"/>
        <v>0</v>
      </c>
      <c r="N469" s="10">
        <f t="shared" si="75"/>
        <v>0</v>
      </c>
      <c r="O469" s="10">
        <f t="shared" si="76"/>
        <v>0</v>
      </c>
      <c r="P469" s="10">
        <f t="shared" si="77"/>
        <v>0</v>
      </c>
      <c r="Q469" s="10">
        <f t="shared" si="78"/>
        <v>0</v>
      </c>
      <c r="R469" s="10">
        <f t="shared" si="79"/>
        <v>0</v>
      </c>
      <c r="S469" s="10">
        <f t="shared" si="80"/>
        <v>0</v>
      </c>
      <c r="T469" s="10">
        <f t="shared" si="81"/>
        <v>0</v>
      </c>
      <c r="U469" s="10">
        <f t="shared" si="82"/>
        <v>0</v>
      </c>
      <c r="V469" s="10">
        <f t="shared" si="83"/>
        <v>0</v>
      </c>
      <c r="W469" s="10">
        <f t="shared" si="84"/>
        <v>0</v>
      </c>
      <c r="X469" s="66">
        <f t="shared" si="85"/>
        <v>0</v>
      </c>
      <c r="Y469" s="100" t="str">
        <f>IF(AND(D469="All_IPs",OR(N469=0,O469=0,R469+S469+T469=0,U469=0,V469=0,X469=0)),"Halt",IF(AND(D469="GRP_ALL_CNSP_SUBNETS",OR(N469=0,O469=0,R469+S469+T469=0,U469=0,V469=0,X469=0)),"Halt",IF(SUM(M469:X469)=0,"-",IF(AND(D469&lt;&gt;"All_IPs",D469&lt;&gt;"GRP_ALL_CNSP_SUBNETS",OR(N469=0,O469=0,P469=0,Q469=0,R469+S469+T469=0,U469=0,V469=0,X469=0,'Processed IP Rules'!ET438="BAD")),"Halt","Proceed"))))</f>
        <v>-</v>
      </c>
      <c r="Z469" s="145"/>
    </row>
    <row r="470" spans="1:26">
      <c r="A470" s="138">
        <v>429</v>
      </c>
      <c r="B470" s="70" t="str">
        <f>IF('IP Rules'!D439="","",'IP Rules'!D439)</f>
        <v/>
      </c>
      <c r="C470" s="73" t="str">
        <f>IF('IP Rules'!F439="","",'IP Rules'!F439)</f>
        <v/>
      </c>
      <c r="D470" s="77" t="str">
        <f>'Processed IP Rules'!AO439</f>
        <v/>
      </c>
      <c r="E470" s="78" t="str">
        <f>'Processed IP Rules'!AQ439</f>
        <v/>
      </c>
      <c r="F470" s="77" t="str">
        <f>'Processed IP Rules'!EA439</f>
        <v/>
      </c>
      <c r="G470" s="78" t="str">
        <f>'Processed IP Rules'!EC439</f>
        <v/>
      </c>
      <c r="H470" s="27" t="str">
        <f>'Processed IP Rules'!EE439</f>
        <v/>
      </c>
      <c r="I470" s="77" t="str">
        <f>'Processed IP Rules'!EI439</f>
        <v/>
      </c>
      <c r="J470" s="27" t="str">
        <f>'Processed IP Rules'!EK439</f>
        <v/>
      </c>
      <c r="K470" s="96" t="str">
        <f>'Processed IP Rules'!EM439</f>
        <v/>
      </c>
      <c r="L470" s="78" t="str">
        <f>'Processed IP Rules'!EU439</f>
        <v/>
      </c>
      <c r="M470" s="89">
        <f t="shared" si="74"/>
        <v>0</v>
      </c>
      <c r="N470" s="10">
        <f t="shared" si="75"/>
        <v>0</v>
      </c>
      <c r="O470" s="10">
        <f t="shared" si="76"/>
        <v>0</v>
      </c>
      <c r="P470" s="10">
        <f t="shared" si="77"/>
        <v>0</v>
      </c>
      <c r="Q470" s="10">
        <f t="shared" si="78"/>
        <v>0</v>
      </c>
      <c r="R470" s="10">
        <f t="shared" si="79"/>
        <v>0</v>
      </c>
      <c r="S470" s="10">
        <f t="shared" si="80"/>
        <v>0</v>
      </c>
      <c r="T470" s="10">
        <f t="shared" si="81"/>
        <v>0</v>
      </c>
      <c r="U470" s="10">
        <f t="shared" si="82"/>
        <v>0</v>
      </c>
      <c r="V470" s="10">
        <f t="shared" si="83"/>
        <v>0</v>
      </c>
      <c r="W470" s="10">
        <f t="shared" si="84"/>
        <v>0</v>
      </c>
      <c r="X470" s="66">
        <f t="shared" si="85"/>
        <v>0</v>
      </c>
      <c r="Y470" s="100" t="str">
        <f>IF(AND(D470="All_IPs",OR(N470=0,O470=0,R470+S470+T470=0,U470=0,V470=0,X470=0)),"Halt",IF(AND(D470="GRP_ALL_CNSP_SUBNETS",OR(N470=0,O470=0,R470+S470+T470=0,U470=0,V470=0,X470=0)),"Halt",IF(SUM(M470:X470)=0,"-",IF(AND(D470&lt;&gt;"All_IPs",D470&lt;&gt;"GRP_ALL_CNSP_SUBNETS",OR(N470=0,O470=0,P470=0,Q470=0,R470+S470+T470=0,U470=0,V470=0,X470=0,'Processed IP Rules'!ET439="BAD")),"Halt","Proceed"))))</f>
        <v>-</v>
      </c>
      <c r="Z470" s="145"/>
    </row>
    <row r="471" spans="1:26">
      <c r="A471" s="138">
        <v>430</v>
      </c>
      <c r="B471" s="70" t="str">
        <f>IF('IP Rules'!D440="","",'IP Rules'!D440)</f>
        <v/>
      </c>
      <c r="C471" s="73" t="str">
        <f>IF('IP Rules'!F440="","",'IP Rules'!F440)</f>
        <v/>
      </c>
      <c r="D471" s="77" t="str">
        <f>'Processed IP Rules'!AO440</f>
        <v/>
      </c>
      <c r="E471" s="78" t="str">
        <f>'Processed IP Rules'!AQ440</f>
        <v/>
      </c>
      <c r="F471" s="77" t="str">
        <f>'Processed IP Rules'!EA440</f>
        <v/>
      </c>
      <c r="G471" s="78" t="str">
        <f>'Processed IP Rules'!EC440</f>
        <v/>
      </c>
      <c r="H471" s="27" t="str">
        <f>'Processed IP Rules'!EE440</f>
        <v/>
      </c>
      <c r="I471" s="77" t="str">
        <f>'Processed IP Rules'!EI440</f>
        <v/>
      </c>
      <c r="J471" s="27" t="str">
        <f>'Processed IP Rules'!EK440</f>
        <v/>
      </c>
      <c r="K471" s="96" t="str">
        <f>'Processed IP Rules'!EM440</f>
        <v/>
      </c>
      <c r="L471" s="78" t="str">
        <f>'Processed IP Rules'!EU440</f>
        <v/>
      </c>
      <c r="M471" s="89">
        <f t="shared" si="74"/>
        <v>0</v>
      </c>
      <c r="N471" s="10">
        <f t="shared" si="75"/>
        <v>0</v>
      </c>
      <c r="O471" s="10">
        <f t="shared" si="76"/>
        <v>0</v>
      </c>
      <c r="P471" s="10">
        <f t="shared" si="77"/>
        <v>0</v>
      </c>
      <c r="Q471" s="10">
        <f t="shared" si="78"/>
        <v>0</v>
      </c>
      <c r="R471" s="10">
        <f t="shared" si="79"/>
        <v>0</v>
      </c>
      <c r="S471" s="10">
        <f t="shared" si="80"/>
        <v>0</v>
      </c>
      <c r="T471" s="10">
        <f t="shared" si="81"/>
        <v>0</v>
      </c>
      <c r="U471" s="10">
        <f t="shared" si="82"/>
        <v>0</v>
      </c>
      <c r="V471" s="10">
        <f t="shared" si="83"/>
        <v>0</v>
      </c>
      <c r="W471" s="10">
        <f t="shared" si="84"/>
        <v>0</v>
      </c>
      <c r="X471" s="66">
        <f t="shared" si="85"/>
        <v>0</v>
      </c>
      <c r="Y471" s="100" t="str">
        <f>IF(AND(D471="All_IPs",OR(N471=0,O471=0,R471+S471+T471=0,U471=0,V471=0,X471=0)),"Halt",IF(AND(D471="GRP_ALL_CNSP_SUBNETS",OR(N471=0,O471=0,R471+S471+T471=0,U471=0,V471=0,X471=0)),"Halt",IF(SUM(M471:X471)=0,"-",IF(AND(D471&lt;&gt;"All_IPs",D471&lt;&gt;"GRP_ALL_CNSP_SUBNETS",OR(N471=0,O471=0,P471=0,Q471=0,R471+S471+T471=0,U471=0,V471=0,X471=0,'Processed IP Rules'!ET440="BAD")),"Halt","Proceed"))))</f>
        <v>-</v>
      </c>
      <c r="Z471" s="145"/>
    </row>
    <row r="472" spans="1:26">
      <c r="A472" s="138">
        <v>431</v>
      </c>
      <c r="B472" s="70" t="str">
        <f>IF('IP Rules'!D441="","",'IP Rules'!D441)</f>
        <v/>
      </c>
      <c r="C472" s="73" t="str">
        <f>IF('IP Rules'!F441="","",'IP Rules'!F441)</f>
        <v/>
      </c>
      <c r="D472" s="77" t="str">
        <f>'Processed IP Rules'!AO441</f>
        <v/>
      </c>
      <c r="E472" s="78" t="str">
        <f>'Processed IP Rules'!AQ441</f>
        <v/>
      </c>
      <c r="F472" s="77" t="str">
        <f>'Processed IP Rules'!EA441</f>
        <v/>
      </c>
      <c r="G472" s="78" t="str">
        <f>'Processed IP Rules'!EC441</f>
        <v/>
      </c>
      <c r="H472" s="27" t="str">
        <f>'Processed IP Rules'!EE441</f>
        <v/>
      </c>
      <c r="I472" s="77" t="str">
        <f>'Processed IP Rules'!EI441</f>
        <v/>
      </c>
      <c r="J472" s="27" t="str">
        <f>'Processed IP Rules'!EK441</f>
        <v/>
      </c>
      <c r="K472" s="96" t="str">
        <f>'Processed IP Rules'!EM441</f>
        <v/>
      </c>
      <c r="L472" s="78" t="str">
        <f>'Processed IP Rules'!EU441</f>
        <v/>
      </c>
      <c r="M472" s="89">
        <f t="shared" si="74"/>
        <v>0</v>
      </c>
      <c r="N472" s="10">
        <f t="shared" si="75"/>
        <v>0</v>
      </c>
      <c r="O472" s="10">
        <f t="shared" si="76"/>
        <v>0</v>
      </c>
      <c r="P472" s="10">
        <f t="shared" si="77"/>
        <v>0</v>
      </c>
      <c r="Q472" s="10">
        <f t="shared" si="78"/>
        <v>0</v>
      </c>
      <c r="R472" s="10">
        <f t="shared" si="79"/>
        <v>0</v>
      </c>
      <c r="S472" s="10">
        <f t="shared" si="80"/>
        <v>0</v>
      </c>
      <c r="T472" s="10">
        <f t="shared" si="81"/>
        <v>0</v>
      </c>
      <c r="U472" s="10">
        <f t="shared" si="82"/>
        <v>0</v>
      </c>
      <c r="V472" s="10">
        <f t="shared" si="83"/>
        <v>0</v>
      </c>
      <c r="W472" s="10">
        <f t="shared" si="84"/>
        <v>0</v>
      </c>
      <c r="X472" s="66">
        <f t="shared" si="85"/>
        <v>0</v>
      </c>
      <c r="Y472" s="100" t="str">
        <f>IF(AND(D472="All_IPs",OR(N472=0,O472=0,R472+S472+T472=0,U472=0,V472=0,X472=0)),"Halt",IF(AND(D472="GRP_ALL_CNSP_SUBNETS",OR(N472=0,O472=0,R472+S472+T472=0,U472=0,V472=0,X472=0)),"Halt",IF(SUM(M472:X472)=0,"-",IF(AND(D472&lt;&gt;"All_IPs",D472&lt;&gt;"GRP_ALL_CNSP_SUBNETS",OR(N472=0,O472=0,P472=0,Q472=0,R472+S472+T472=0,U472=0,V472=0,X472=0,'Processed IP Rules'!ET441="BAD")),"Halt","Proceed"))))</f>
        <v>-</v>
      </c>
      <c r="Z472" s="145"/>
    </row>
    <row r="473" spans="1:26">
      <c r="A473" s="138">
        <v>432</v>
      </c>
      <c r="B473" s="70" t="str">
        <f>IF('IP Rules'!D442="","",'IP Rules'!D442)</f>
        <v/>
      </c>
      <c r="C473" s="73" t="str">
        <f>IF('IP Rules'!F442="","",'IP Rules'!F442)</f>
        <v/>
      </c>
      <c r="D473" s="77" t="str">
        <f>'Processed IP Rules'!AO442</f>
        <v/>
      </c>
      <c r="E473" s="78" t="str">
        <f>'Processed IP Rules'!AQ442</f>
        <v/>
      </c>
      <c r="F473" s="77" t="str">
        <f>'Processed IP Rules'!EA442</f>
        <v/>
      </c>
      <c r="G473" s="78" t="str">
        <f>'Processed IP Rules'!EC442</f>
        <v/>
      </c>
      <c r="H473" s="27" t="str">
        <f>'Processed IP Rules'!EE442</f>
        <v/>
      </c>
      <c r="I473" s="77" t="str">
        <f>'Processed IP Rules'!EI442</f>
        <v/>
      </c>
      <c r="J473" s="27" t="str">
        <f>'Processed IP Rules'!EK442</f>
        <v/>
      </c>
      <c r="K473" s="96" t="str">
        <f>'Processed IP Rules'!EM442</f>
        <v/>
      </c>
      <c r="L473" s="78" t="str">
        <f>'Processed IP Rules'!EU442</f>
        <v/>
      </c>
      <c r="M473" s="89">
        <f t="shared" si="74"/>
        <v>0</v>
      </c>
      <c r="N473" s="10">
        <f t="shared" si="75"/>
        <v>0</v>
      </c>
      <c r="O473" s="10">
        <f t="shared" si="76"/>
        <v>0</v>
      </c>
      <c r="P473" s="10">
        <f t="shared" si="77"/>
        <v>0</v>
      </c>
      <c r="Q473" s="10">
        <f t="shared" si="78"/>
        <v>0</v>
      </c>
      <c r="R473" s="10">
        <f t="shared" si="79"/>
        <v>0</v>
      </c>
      <c r="S473" s="10">
        <f t="shared" si="80"/>
        <v>0</v>
      </c>
      <c r="T473" s="10">
        <f t="shared" si="81"/>
        <v>0</v>
      </c>
      <c r="U473" s="10">
        <f t="shared" si="82"/>
        <v>0</v>
      </c>
      <c r="V473" s="10">
        <f t="shared" si="83"/>
        <v>0</v>
      </c>
      <c r="W473" s="10">
        <f t="shared" si="84"/>
        <v>0</v>
      </c>
      <c r="X473" s="66">
        <f t="shared" si="85"/>
        <v>0</v>
      </c>
      <c r="Y473" s="100" t="str">
        <f>IF(AND(D473="All_IPs",OR(N473=0,O473=0,R473+S473+T473=0,U473=0,V473=0,X473=0)),"Halt",IF(AND(D473="GRP_ALL_CNSP_SUBNETS",OR(N473=0,O473=0,R473+S473+T473=0,U473=0,V473=0,X473=0)),"Halt",IF(SUM(M473:X473)=0,"-",IF(AND(D473&lt;&gt;"All_IPs",D473&lt;&gt;"GRP_ALL_CNSP_SUBNETS",OR(N473=0,O473=0,P473=0,Q473=0,R473+S473+T473=0,U473=0,V473=0,X473=0,'Processed IP Rules'!ET442="BAD")),"Halt","Proceed"))))</f>
        <v>-</v>
      </c>
      <c r="Z473" s="145"/>
    </row>
    <row r="474" spans="1:26">
      <c r="A474" s="138">
        <v>433</v>
      </c>
      <c r="B474" s="70" t="str">
        <f>IF('IP Rules'!D443="","",'IP Rules'!D443)</f>
        <v/>
      </c>
      <c r="C474" s="73" t="str">
        <f>IF('IP Rules'!F443="","",'IP Rules'!F443)</f>
        <v/>
      </c>
      <c r="D474" s="77" t="str">
        <f>'Processed IP Rules'!AO443</f>
        <v/>
      </c>
      <c r="E474" s="78" t="str">
        <f>'Processed IP Rules'!AQ443</f>
        <v/>
      </c>
      <c r="F474" s="77" t="str">
        <f>'Processed IP Rules'!EA443</f>
        <v/>
      </c>
      <c r="G474" s="78" t="str">
        <f>'Processed IP Rules'!EC443</f>
        <v/>
      </c>
      <c r="H474" s="27" t="str">
        <f>'Processed IP Rules'!EE443</f>
        <v/>
      </c>
      <c r="I474" s="77" t="str">
        <f>'Processed IP Rules'!EI443</f>
        <v/>
      </c>
      <c r="J474" s="27" t="str">
        <f>'Processed IP Rules'!EK443</f>
        <v/>
      </c>
      <c r="K474" s="96" t="str">
        <f>'Processed IP Rules'!EM443</f>
        <v/>
      </c>
      <c r="L474" s="78" t="str">
        <f>'Processed IP Rules'!EU443</f>
        <v/>
      </c>
      <c r="M474" s="89">
        <f t="shared" si="74"/>
        <v>0</v>
      </c>
      <c r="N474" s="10">
        <f t="shared" si="75"/>
        <v>0</v>
      </c>
      <c r="O474" s="10">
        <f t="shared" si="76"/>
        <v>0</v>
      </c>
      <c r="P474" s="10">
        <f t="shared" si="77"/>
        <v>0</v>
      </c>
      <c r="Q474" s="10">
        <f t="shared" si="78"/>
        <v>0</v>
      </c>
      <c r="R474" s="10">
        <f t="shared" si="79"/>
        <v>0</v>
      </c>
      <c r="S474" s="10">
        <f t="shared" si="80"/>
        <v>0</v>
      </c>
      <c r="T474" s="10">
        <f t="shared" si="81"/>
        <v>0</v>
      </c>
      <c r="U474" s="10">
        <f t="shared" si="82"/>
        <v>0</v>
      </c>
      <c r="V474" s="10">
        <f t="shared" si="83"/>
        <v>0</v>
      </c>
      <c r="W474" s="10">
        <f t="shared" si="84"/>
        <v>0</v>
      </c>
      <c r="X474" s="66">
        <f t="shared" si="85"/>
        <v>0</v>
      </c>
      <c r="Y474" s="100" t="str">
        <f>IF(AND(D474="All_IPs",OR(N474=0,O474=0,R474+S474+T474=0,U474=0,V474=0,X474=0)),"Halt",IF(AND(D474="GRP_ALL_CNSP_SUBNETS",OR(N474=0,O474=0,R474+S474+T474=0,U474=0,V474=0,X474=0)),"Halt",IF(SUM(M474:X474)=0,"-",IF(AND(D474&lt;&gt;"All_IPs",D474&lt;&gt;"GRP_ALL_CNSP_SUBNETS",OR(N474=0,O474=0,P474=0,Q474=0,R474+S474+T474=0,U474=0,V474=0,X474=0,'Processed IP Rules'!ET443="BAD")),"Halt","Proceed"))))</f>
        <v>-</v>
      </c>
      <c r="Z474" s="145"/>
    </row>
    <row r="475" spans="1:26">
      <c r="A475" s="138">
        <v>434</v>
      </c>
      <c r="B475" s="70" t="str">
        <f>IF('IP Rules'!D444="","",'IP Rules'!D444)</f>
        <v/>
      </c>
      <c r="C475" s="73" t="str">
        <f>IF('IP Rules'!F444="","",'IP Rules'!F444)</f>
        <v/>
      </c>
      <c r="D475" s="77" t="str">
        <f>'Processed IP Rules'!AO444</f>
        <v/>
      </c>
      <c r="E475" s="78" t="str">
        <f>'Processed IP Rules'!AQ444</f>
        <v/>
      </c>
      <c r="F475" s="77" t="str">
        <f>'Processed IP Rules'!EA444</f>
        <v/>
      </c>
      <c r="G475" s="78" t="str">
        <f>'Processed IP Rules'!EC444</f>
        <v/>
      </c>
      <c r="H475" s="27" t="str">
        <f>'Processed IP Rules'!EE444</f>
        <v/>
      </c>
      <c r="I475" s="77" t="str">
        <f>'Processed IP Rules'!EI444</f>
        <v/>
      </c>
      <c r="J475" s="27" t="str">
        <f>'Processed IP Rules'!EK444</f>
        <v/>
      </c>
      <c r="K475" s="96" t="str">
        <f>'Processed IP Rules'!EM444</f>
        <v/>
      </c>
      <c r="L475" s="78" t="str">
        <f>'Processed IP Rules'!EU444</f>
        <v/>
      </c>
      <c r="M475" s="89">
        <f t="shared" si="74"/>
        <v>0</v>
      </c>
      <c r="N475" s="10">
        <f t="shared" si="75"/>
        <v>0</v>
      </c>
      <c r="O475" s="10">
        <f t="shared" si="76"/>
        <v>0</v>
      </c>
      <c r="P475" s="10">
        <f t="shared" si="77"/>
        <v>0</v>
      </c>
      <c r="Q475" s="10">
        <f t="shared" si="78"/>
        <v>0</v>
      </c>
      <c r="R475" s="10">
        <f t="shared" si="79"/>
        <v>0</v>
      </c>
      <c r="S475" s="10">
        <f t="shared" si="80"/>
        <v>0</v>
      </c>
      <c r="T475" s="10">
        <f t="shared" si="81"/>
        <v>0</v>
      </c>
      <c r="U475" s="10">
        <f t="shared" si="82"/>
        <v>0</v>
      </c>
      <c r="V475" s="10">
        <f t="shared" si="83"/>
        <v>0</v>
      </c>
      <c r="W475" s="10">
        <f t="shared" si="84"/>
        <v>0</v>
      </c>
      <c r="X475" s="66">
        <f t="shared" si="85"/>
        <v>0</v>
      </c>
      <c r="Y475" s="100" t="str">
        <f>IF(AND(D475="All_IPs",OR(N475=0,O475=0,R475+S475+T475=0,U475=0,V475=0,X475=0)),"Halt",IF(AND(D475="GRP_ALL_CNSP_SUBNETS",OR(N475=0,O475=0,R475+S475+T475=0,U475=0,V475=0,X475=0)),"Halt",IF(SUM(M475:X475)=0,"-",IF(AND(D475&lt;&gt;"All_IPs",D475&lt;&gt;"GRP_ALL_CNSP_SUBNETS",OR(N475=0,O475=0,P475=0,Q475=0,R475+S475+T475=0,U475=0,V475=0,X475=0,'Processed IP Rules'!ET444="BAD")),"Halt","Proceed"))))</f>
        <v>-</v>
      </c>
      <c r="Z475" s="145"/>
    </row>
    <row r="476" spans="1:26">
      <c r="A476" s="138">
        <v>435</v>
      </c>
      <c r="B476" s="70" t="str">
        <f>IF('IP Rules'!D445="","",'IP Rules'!D445)</f>
        <v/>
      </c>
      <c r="C476" s="73" t="str">
        <f>IF('IP Rules'!F445="","",'IP Rules'!F445)</f>
        <v/>
      </c>
      <c r="D476" s="77" t="str">
        <f>'Processed IP Rules'!AO445</f>
        <v/>
      </c>
      <c r="E476" s="78" t="str">
        <f>'Processed IP Rules'!AQ445</f>
        <v/>
      </c>
      <c r="F476" s="77" t="str">
        <f>'Processed IP Rules'!EA445</f>
        <v/>
      </c>
      <c r="G476" s="78" t="str">
        <f>'Processed IP Rules'!EC445</f>
        <v/>
      </c>
      <c r="H476" s="27" t="str">
        <f>'Processed IP Rules'!EE445</f>
        <v/>
      </c>
      <c r="I476" s="77" t="str">
        <f>'Processed IP Rules'!EI445</f>
        <v/>
      </c>
      <c r="J476" s="27" t="str">
        <f>'Processed IP Rules'!EK445</f>
        <v/>
      </c>
      <c r="K476" s="96" t="str">
        <f>'Processed IP Rules'!EM445</f>
        <v/>
      </c>
      <c r="L476" s="78" t="str">
        <f>'Processed IP Rules'!EU445</f>
        <v/>
      </c>
      <c r="M476" s="89">
        <f t="shared" si="74"/>
        <v>0</v>
      </c>
      <c r="N476" s="10">
        <f t="shared" si="75"/>
        <v>0</v>
      </c>
      <c r="O476" s="10">
        <f t="shared" si="76"/>
        <v>0</v>
      </c>
      <c r="P476" s="10">
        <f t="shared" si="77"/>
        <v>0</v>
      </c>
      <c r="Q476" s="10">
        <f t="shared" si="78"/>
        <v>0</v>
      </c>
      <c r="R476" s="10">
        <f t="shared" si="79"/>
        <v>0</v>
      </c>
      <c r="S476" s="10">
        <f t="shared" si="80"/>
        <v>0</v>
      </c>
      <c r="T476" s="10">
        <f t="shared" si="81"/>
        <v>0</v>
      </c>
      <c r="U476" s="10">
        <f t="shared" si="82"/>
        <v>0</v>
      </c>
      <c r="V476" s="10">
        <f t="shared" si="83"/>
        <v>0</v>
      </c>
      <c r="W476" s="10">
        <f t="shared" si="84"/>
        <v>0</v>
      </c>
      <c r="X476" s="66">
        <f t="shared" si="85"/>
        <v>0</v>
      </c>
      <c r="Y476" s="100" t="str">
        <f>IF(AND(D476="All_IPs",OR(N476=0,O476=0,R476+S476+T476=0,U476=0,V476=0,X476=0)),"Halt",IF(AND(D476="GRP_ALL_CNSP_SUBNETS",OR(N476=0,O476=0,R476+S476+T476=0,U476=0,V476=0,X476=0)),"Halt",IF(SUM(M476:X476)=0,"-",IF(AND(D476&lt;&gt;"All_IPs",D476&lt;&gt;"GRP_ALL_CNSP_SUBNETS",OR(N476=0,O476=0,P476=0,Q476=0,R476+S476+T476=0,U476=0,V476=0,X476=0,'Processed IP Rules'!ET445="BAD")),"Halt","Proceed"))))</f>
        <v>-</v>
      </c>
      <c r="Z476" s="145"/>
    </row>
    <row r="477" spans="1:26">
      <c r="A477" s="138">
        <v>436</v>
      </c>
      <c r="B477" s="70" t="str">
        <f>IF('IP Rules'!D446="","",'IP Rules'!D446)</f>
        <v/>
      </c>
      <c r="C477" s="73" t="str">
        <f>IF('IP Rules'!F446="","",'IP Rules'!F446)</f>
        <v/>
      </c>
      <c r="D477" s="77" t="str">
        <f>'Processed IP Rules'!AO446</f>
        <v/>
      </c>
      <c r="E477" s="78" t="str">
        <f>'Processed IP Rules'!AQ446</f>
        <v/>
      </c>
      <c r="F477" s="77" t="str">
        <f>'Processed IP Rules'!EA446</f>
        <v/>
      </c>
      <c r="G477" s="78" t="str">
        <f>'Processed IP Rules'!EC446</f>
        <v/>
      </c>
      <c r="H477" s="27" t="str">
        <f>'Processed IP Rules'!EE446</f>
        <v/>
      </c>
      <c r="I477" s="77" t="str">
        <f>'Processed IP Rules'!EI446</f>
        <v/>
      </c>
      <c r="J477" s="27" t="str">
        <f>'Processed IP Rules'!EK446</f>
        <v/>
      </c>
      <c r="K477" s="96" t="str">
        <f>'Processed IP Rules'!EM446</f>
        <v/>
      </c>
      <c r="L477" s="78" t="str">
        <f>'Processed IP Rules'!EU446</f>
        <v/>
      </c>
      <c r="M477" s="89">
        <f t="shared" si="74"/>
        <v>0</v>
      </c>
      <c r="N477" s="10">
        <f t="shared" si="75"/>
        <v>0</v>
      </c>
      <c r="O477" s="10">
        <f t="shared" si="76"/>
        <v>0</v>
      </c>
      <c r="P477" s="10">
        <f t="shared" si="77"/>
        <v>0</v>
      </c>
      <c r="Q477" s="10">
        <f t="shared" si="78"/>
        <v>0</v>
      </c>
      <c r="R477" s="10">
        <f t="shared" si="79"/>
        <v>0</v>
      </c>
      <c r="S477" s="10">
        <f t="shared" si="80"/>
        <v>0</v>
      </c>
      <c r="T477" s="10">
        <f t="shared" si="81"/>
        <v>0</v>
      </c>
      <c r="U477" s="10">
        <f t="shared" si="82"/>
        <v>0</v>
      </c>
      <c r="V477" s="10">
        <f t="shared" si="83"/>
        <v>0</v>
      </c>
      <c r="W477" s="10">
        <f t="shared" si="84"/>
        <v>0</v>
      </c>
      <c r="X477" s="66">
        <f t="shared" si="85"/>
        <v>0</v>
      </c>
      <c r="Y477" s="100" t="str">
        <f>IF(AND(D477="All_IPs",OR(N477=0,O477=0,R477+S477+T477=0,U477=0,V477=0,X477=0)),"Halt",IF(AND(D477="GRP_ALL_CNSP_SUBNETS",OR(N477=0,O477=0,R477+S477+T477=0,U477=0,V477=0,X477=0)),"Halt",IF(SUM(M477:X477)=0,"-",IF(AND(D477&lt;&gt;"All_IPs",D477&lt;&gt;"GRP_ALL_CNSP_SUBNETS",OR(N477=0,O477=0,P477=0,Q477=0,R477+S477+T477=0,U477=0,V477=0,X477=0,'Processed IP Rules'!ET446="BAD")),"Halt","Proceed"))))</f>
        <v>-</v>
      </c>
      <c r="Z477" s="145"/>
    </row>
    <row r="478" spans="1:26">
      <c r="A478" s="138">
        <v>437</v>
      </c>
      <c r="B478" s="70" t="str">
        <f>IF('IP Rules'!D447="","",'IP Rules'!D447)</f>
        <v/>
      </c>
      <c r="C478" s="73" t="str">
        <f>IF('IP Rules'!F447="","",'IP Rules'!F447)</f>
        <v/>
      </c>
      <c r="D478" s="77" t="str">
        <f>'Processed IP Rules'!AO447</f>
        <v/>
      </c>
      <c r="E478" s="78" t="str">
        <f>'Processed IP Rules'!AQ447</f>
        <v/>
      </c>
      <c r="F478" s="77" t="str">
        <f>'Processed IP Rules'!EA447</f>
        <v/>
      </c>
      <c r="G478" s="78" t="str">
        <f>'Processed IP Rules'!EC447</f>
        <v/>
      </c>
      <c r="H478" s="27" t="str">
        <f>'Processed IP Rules'!EE447</f>
        <v/>
      </c>
      <c r="I478" s="77" t="str">
        <f>'Processed IP Rules'!EI447</f>
        <v/>
      </c>
      <c r="J478" s="27" t="str">
        <f>'Processed IP Rules'!EK447</f>
        <v/>
      </c>
      <c r="K478" s="96" t="str">
        <f>'Processed IP Rules'!EM447</f>
        <v/>
      </c>
      <c r="L478" s="78" t="str">
        <f>'Processed IP Rules'!EU447</f>
        <v/>
      </c>
      <c r="M478" s="89">
        <f t="shared" si="74"/>
        <v>0</v>
      </c>
      <c r="N478" s="10">
        <f t="shared" si="75"/>
        <v>0</v>
      </c>
      <c r="O478" s="10">
        <f t="shared" si="76"/>
        <v>0</v>
      </c>
      <c r="P478" s="10">
        <f t="shared" si="77"/>
        <v>0</v>
      </c>
      <c r="Q478" s="10">
        <f t="shared" si="78"/>
        <v>0</v>
      </c>
      <c r="R478" s="10">
        <f t="shared" si="79"/>
        <v>0</v>
      </c>
      <c r="S478" s="10">
        <f t="shared" si="80"/>
        <v>0</v>
      </c>
      <c r="T478" s="10">
        <f t="shared" si="81"/>
        <v>0</v>
      </c>
      <c r="U478" s="10">
        <f t="shared" si="82"/>
        <v>0</v>
      </c>
      <c r="V478" s="10">
        <f t="shared" si="83"/>
        <v>0</v>
      </c>
      <c r="W478" s="10">
        <f t="shared" si="84"/>
        <v>0</v>
      </c>
      <c r="X478" s="66">
        <f t="shared" si="85"/>
        <v>0</v>
      </c>
      <c r="Y478" s="100" t="str">
        <f>IF(AND(D478="All_IPs",OR(N478=0,O478=0,R478+S478+T478=0,U478=0,V478=0,X478=0)),"Halt",IF(AND(D478="GRP_ALL_CNSP_SUBNETS",OR(N478=0,O478=0,R478+S478+T478=0,U478=0,V478=0,X478=0)),"Halt",IF(SUM(M478:X478)=0,"-",IF(AND(D478&lt;&gt;"All_IPs",D478&lt;&gt;"GRP_ALL_CNSP_SUBNETS",OR(N478=0,O478=0,P478=0,Q478=0,R478+S478+T478=0,U478=0,V478=0,X478=0,'Processed IP Rules'!ET447="BAD")),"Halt","Proceed"))))</f>
        <v>-</v>
      </c>
      <c r="Z478" s="145"/>
    </row>
    <row r="479" spans="1:26">
      <c r="A479" s="138">
        <v>438</v>
      </c>
      <c r="B479" s="70" t="str">
        <f>IF('IP Rules'!D448="","",'IP Rules'!D448)</f>
        <v/>
      </c>
      <c r="C479" s="73" t="str">
        <f>IF('IP Rules'!F448="","",'IP Rules'!F448)</f>
        <v/>
      </c>
      <c r="D479" s="77" t="str">
        <f>'Processed IP Rules'!AO448</f>
        <v/>
      </c>
      <c r="E479" s="78" t="str">
        <f>'Processed IP Rules'!AQ448</f>
        <v/>
      </c>
      <c r="F479" s="77" t="str">
        <f>'Processed IP Rules'!EA448</f>
        <v/>
      </c>
      <c r="G479" s="78" t="str">
        <f>'Processed IP Rules'!EC448</f>
        <v/>
      </c>
      <c r="H479" s="27" t="str">
        <f>'Processed IP Rules'!EE448</f>
        <v/>
      </c>
      <c r="I479" s="77" t="str">
        <f>'Processed IP Rules'!EI448</f>
        <v/>
      </c>
      <c r="J479" s="27" t="str">
        <f>'Processed IP Rules'!EK448</f>
        <v/>
      </c>
      <c r="K479" s="96" t="str">
        <f>'Processed IP Rules'!EM448</f>
        <v/>
      </c>
      <c r="L479" s="78" t="str">
        <f>'Processed IP Rules'!EU448</f>
        <v/>
      </c>
      <c r="M479" s="89">
        <f t="shared" si="74"/>
        <v>0</v>
      </c>
      <c r="N479" s="10">
        <f t="shared" si="75"/>
        <v>0</v>
      </c>
      <c r="O479" s="10">
        <f t="shared" si="76"/>
        <v>0</v>
      </c>
      <c r="P479" s="10">
        <f t="shared" si="77"/>
        <v>0</v>
      </c>
      <c r="Q479" s="10">
        <f t="shared" si="78"/>
        <v>0</v>
      </c>
      <c r="R479" s="10">
        <f t="shared" si="79"/>
        <v>0</v>
      </c>
      <c r="S479" s="10">
        <f t="shared" si="80"/>
        <v>0</v>
      </c>
      <c r="T479" s="10">
        <f t="shared" si="81"/>
        <v>0</v>
      </c>
      <c r="U479" s="10">
        <f t="shared" si="82"/>
        <v>0</v>
      </c>
      <c r="V479" s="10">
        <f t="shared" si="83"/>
        <v>0</v>
      </c>
      <c r="W479" s="10">
        <f t="shared" si="84"/>
        <v>0</v>
      </c>
      <c r="X479" s="66">
        <f t="shared" si="85"/>
        <v>0</v>
      </c>
      <c r="Y479" s="100" t="str">
        <f>IF(AND(D479="All_IPs",OR(N479=0,O479=0,R479+S479+T479=0,U479=0,V479=0,X479=0)),"Halt",IF(AND(D479="GRP_ALL_CNSP_SUBNETS",OR(N479=0,O479=0,R479+S479+T479=0,U479=0,V479=0,X479=0)),"Halt",IF(SUM(M479:X479)=0,"-",IF(AND(D479&lt;&gt;"All_IPs",D479&lt;&gt;"GRP_ALL_CNSP_SUBNETS",OR(N479=0,O479=0,P479=0,Q479=0,R479+S479+T479=0,U479=0,V479=0,X479=0,'Processed IP Rules'!ET448="BAD")),"Halt","Proceed"))))</f>
        <v>-</v>
      </c>
      <c r="Z479" s="145"/>
    </row>
    <row r="480" spans="1:26">
      <c r="A480" s="138">
        <v>439</v>
      </c>
      <c r="B480" s="70" t="str">
        <f>IF('IP Rules'!D449="","",'IP Rules'!D449)</f>
        <v/>
      </c>
      <c r="C480" s="73" t="str">
        <f>IF('IP Rules'!F449="","",'IP Rules'!F449)</f>
        <v/>
      </c>
      <c r="D480" s="77" t="str">
        <f>'Processed IP Rules'!AO449</f>
        <v/>
      </c>
      <c r="E480" s="78" t="str">
        <f>'Processed IP Rules'!AQ449</f>
        <v/>
      </c>
      <c r="F480" s="77" t="str">
        <f>'Processed IP Rules'!EA449</f>
        <v/>
      </c>
      <c r="G480" s="78" t="str">
        <f>'Processed IP Rules'!EC449</f>
        <v/>
      </c>
      <c r="H480" s="27" t="str">
        <f>'Processed IP Rules'!EE449</f>
        <v/>
      </c>
      <c r="I480" s="77" t="str">
        <f>'Processed IP Rules'!EI449</f>
        <v/>
      </c>
      <c r="J480" s="27" t="str">
        <f>'Processed IP Rules'!EK449</f>
        <v/>
      </c>
      <c r="K480" s="96" t="str">
        <f>'Processed IP Rules'!EM449</f>
        <v/>
      </c>
      <c r="L480" s="78" t="str">
        <f>'Processed IP Rules'!EU449</f>
        <v/>
      </c>
      <c r="M480" s="89">
        <f t="shared" si="74"/>
        <v>0</v>
      </c>
      <c r="N480" s="10">
        <f t="shared" si="75"/>
        <v>0</v>
      </c>
      <c r="O480" s="10">
        <f t="shared" si="76"/>
        <v>0</v>
      </c>
      <c r="P480" s="10">
        <f t="shared" si="77"/>
        <v>0</v>
      </c>
      <c r="Q480" s="10">
        <f t="shared" si="78"/>
        <v>0</v>
      </c>
      <c r="R480" s="10">
        <f t="shared" si="79"/>
        <v>0</v>
      </c>
      <c r="S480" s="10">
        <f t="shared" si="80"/>
        <v>0</v>
      </c>
      <c r="T480" s="10">
        <f t="shared" si="81"/>
        <v>0</v>
      </c>
      <c r="U480" s="10">
        <f t="shared" si="82"/>
        <v>0</v>
      </c>
      <c r="V480" s="10">
        <f t="shared" si="83"/>
        <v>0</v>
      </c>
      <c r="W480" s="10">
        <f t="shared" si="84"/>
        <v>0</v>
      </c>
      <c r="X480" s="66">
        <f t="shared" si="85"/>
        <v>0</v>
      </c>
      <c r="Y480" s="100" t="str">
        <f>IF(AND(D480="All_IPs",OR(N480=0,O480=0,R480+S480+T480=0,U480=0,V480=0,X480=0)),"Halt",IF(AND(D480="GRP_ALL_CNSP_SUBNETS",OR(N480=0,O480=0,R480+S480+T480=0,U480=0,V480=0,X480=0)),"Halt",IF(SUM(M480:X480)=0,"-",IF(AND(D480&lt;&gt;"All_IPs",D480&lt;&gt;"GRP_ALL_CNSP_SUBNETS",OR(N480=0,O480=0,P480=0,Q480=0,R480+S480+T480=0,U480=0,V480=0,X480=0,'Processed IP Rules'!ET449="BAD")),"Halt","Proceed"))))</f>
        <v>-</v>
      </c>
      <c r="Z480" s="145"/>
    </row>
    <row r="481" spans="1:26">
      <c r="A481" s="138">
        <v>440</v>
      </c>
      <c r="B481" s="70" t="str">
        <f>IF('IP Rules'!D450="","",'IP Rules'!D450)</f>
        <v/>
      </c>
      <c r="C481" s="73" t="str">
        <f>IF('IP Rules'!F450="","",'IP Rules'!F450)</f>
        <v/>
      </c>
      <c r="D481" s="77" t="str">
        <f>'Processed IP Rules'!AO450</f>
        <v/>
      </c>
      <c r="E481" s="78" t="str">
        <f>'Processed IP Rules'!AQ450</f>
        <v/>
      </c>
      <c r="F481" s="77" t="str">
        <f>'Processed IP Rules'!EA450</f>
        <v/>
      </c>
      <c r="G481" s="78" t="str">
        <f>'Processed IP Rules'!EC450</f>
        <v/>
      </c>
      <c r="H481" s="27" t="str">
        <f>'Processed IP Rules'!EE450</f>
        <v/>
      </c>
      <c r="I481" s="77" t="str">
        <f>'Processed IP Rules'!EI450</f>
        <v/>
      </c>
      <c r="J481" s="27" t="str">
        <f>'Processed IP Rules'!EK450</f>
        <v/>
      </c>
      <c r="K481" s="96" t="str">
        <f>'Processed IP Rules'!EM450</f>
        <v/>
      </c>
      <c r="L481" s="78" t="str">
        <f>'Processed IP Rules'!EU450</f>
        <v/>
      </c>
      <c r="M481" s="89">
        <f t="shared" si="74"/>
        <v>0</v>
      </c>
      <c r="N481" s="10">
        <f t="shared" si="75"/>
        <v>0</v>
      </c>
      <c r="O481" s="10">
        <f t="shared" si="76"/>
        <v>0</v>
      </c>
      <c r="P481" s="10">
        <f t="shared" si="77"/>
        <v>0</v>
      </c>
      <c r="Q481" s="10">
        <f t="shared" si="78"/>
        <v>0</v>
      </c>
      <c r="R481" s="10">
        <f t="shared" si="79"/>
        <v>0</v>
      </c>
      <c r="S481" s="10">
        <f t="shared" si="80"/>
        <v>0</v>
      </c>
      <c r="T481" s="10">
        <f t="shared" si="81"/>
        <v>0</v>
      </c>
      <c r="U481" s="10">
        <f t="shared" si="82"/>
        <v>0</v>
      </c>
      <c r="V481" s="10">
        <f t="shared" si="83"/>
        <v>0</v>
      </c>
      <c r="W481" s="10">
        <f t="shared" si="84"/>
        <v>0</v>
      </c>
      <c r="X481" s="66">
        <f t="shared" si="85"/>
        <v>0</v>
      </c>
      <c r="Y481" s="100" t="str">
        <f>IF(AND(D481="All_IPs",OR(N481=0,O481=0,R481+S481+T481=0,U481=0,V481=0,X481=0)),"Halt",IF(AND(D481="GRP_ALL_CNSP_SUBNETS",OR(N481=0,O481=0,R481+S481+T481=0,U481=0,V481=0,X481=0)),"Halt",IF(SUM(M481:X481)=0,"-",IF(AND(D481&lt;&gt;"All_IPs",D481&lt;&gt;"GRP_ALL_CNSP_SUBNETS",OR(N481=0,O481=0,P481=0,Q481=0,R481+S481+T481=0,U481=0,V481=0,X481=0,'Processed IP Rules'!ET450="BAD")),"Halt","Proceed"))))</f>
        <v>-</v>
      </c>
      <c r="Z481" s="145"/>
    </row>
    <row r="482" spans="1:26">
      <c r="A482" s="138">
        <v>441</v>
      </c>
      <c r="B482" s="70" t="str">
        <f>IF('IP Rules'!D451="","",'IP Rules'!D451)</f>
        <v/>
      </c>
      <c r="C482" s="73" t="str">
        <f>IF('IP Rules'!F451="","",'IP Rules'!F451)</f>
        <v/>
      </c>
      <c r="D482" s="77" t="str">
        <f>'Processed IP Rules'!AO451</f>
        <v/>
      </c>
      <c r="E482" s="78" t="str">
        <f>'Processed IP Rules'!AQ451</f>
        <v/>
      </c>
      <c r="F482" s="77" t="str">
        <f>'Processed IP Rules'!EA451</f>
        <v/>
      </c>
      <c r="G482" s="78" t="str">
        <f>'Processed IP Rules'!EC451</f>
        <v/>
      </c>
      <c r="H482" s="27" t="str">
        <f>'Processed IP Rules'!EE451</f>
        <v/>
      </c>
      <c r="I482" s="77" t="str">
        <f>'Processed IP Rules'!EI451</f>
        <v/>
      </c>
      <c r="J482" s="27" t="str">
        <f>'Processed IP Rules'!EK451</f>
        <v/>
      </c>
      <c r="K482" s="96" t="str">
        <f>'Processed IP Rules'!EM451</f>
        <v/>
      </c>
      <c r="L482" s="78" t="str">
        <f>'Processed IP Rules'!EU451</f>
        <v/>
      </c>
      <c r="M482" s="89">
        <f t="shared" si="74"/>
        <v>0</v>
      </c>
      <c r="N482" s="10">
        <f t="shared" si="75"/>
        <v>0</v>
      </c>
      <c r="O482" s="10">
        <f t="shared" si="76"/>
        <v>0</v>
      </c>
      <c r="P482" s="10">
        <f t="shared" si="77"/>
        <v>0</v>
      </c>
      <c r="Q482" s="10">
        <f t="shared" si="78"/>
        <v>0</v>
      </c>
      <c r="R482" s="10">
        <f t="shared" si="79"/>
        <v>0</v>
      </c>
      <c r="S482" s="10">
        <f t="shared" si="80"/>
        <v>0</v>
      </c>
      <c r="T482" s="10">
        <f t="shared" si="81"/>
        <v>0</v>
      </c>
      <c r="U482" s="10">
        <f t="shared" si="82"/>
        <v>0</v>
      </c>
      <c r="V482" s="10">
        <f t="shared" si="83"/>
        <v>0</v>
      </c>
      <c r="W482" s="10">
        <f t="shared" si="84"/>
        <v>0</v>
      </c>
      <c r="X482" s="66">
        <f t="shared" si="85"/>
        <v>0</v>
      </c>
      <c r="Y482" s="100" t="str">
        <f>IF(AND(D482="All_IPs",OR(N482=0,O482=0,R482+S482+T482=0,U482=0,V482=0,X482=0)),"Halt",IF(AND(D482="GRP_ALL_CNSP_SUBNETS",OR(N482=0,O482=0,R482+S482+T482=0,U482=0,V482=0,X482=0)),"Halt",IF(SUM(M482:X482)=0,"-",IF(AND(D482&lt;&gt;"All_IPs",D482&lt;&gt;"GRP_ALL_CNSP_SUBNETS",OR(N482=0,O482=0,P482=0,Q482=0,R482+S482+T482=0,U482=0,V482=0,X482=0,'Processed IP Rules'!ET451="BAD")),"Halt","Proceed"))))</f>
        <v>-</v>
      </c>
      <c r="Z482" s="145"/>
    </row>
    <row r="483" spans="1:26">
      <c r="A483" s="138">
        <v>442</v>
      </c>
      <c r="B483" s="70" t="str">
        <f>IF('IP Rules'!D452="","",'IP Rules'!D452)</f>
        <v/>
      </c>
      <c r="C483" s="73" t="str">
        <f>IF('IP Rules'!F452="","",'IP Rules'!F452)</f>
        <v/>
      </c>
      <c r="D483" s="77" t="str">
        <f>'Processed IP Rules'!AO452</f>
        <v/>
      </c>
      <c r="E483" s="78" t="str">
        <f>'Processed IP Rules'!AQ452</f>
        <v/>
      </c>
      <c r="F483" s="77" t="str">
        <f>'Processed IP Rules'!EA452</f>
        <v/>
      </c>
      <c r="G483" s="78" t="str">
        <f>'Processed IP Rules'!EC452</f>
        <v/>
      </c>
      <c r="H483" s="27" t="str">
        <f>'Processed IP Rules'!EE452</f>
        <v/>
      </c>
      <c r="I483" s="77" t="str">
        <f>'Processed IP Rules'!EI452</f>
        <v/>
      </c>
      <c r="J483" s="27" t="str">
        <f>'Processed IP Rules'!EK452</f>
        <v/>
      </c>
      <c r="K483" s="96" t="str">
        <f>'Processed IP Rules'!EM452</f>
        <v/>
      </c>
      <c r="L483" s="78" t="str">
        <f>'Processed IP Rules'!EU452</f>
        <v/>
      </c>
      <c r="M483" s="89">
        <f t="shared" si="74"/>
        <v>0</v>
      </c>
      <c r="N483" s="10">
        <f t="shared" si="75"/>
        <v>0</v>
      </c>
      <c r="O483" s="10">
        <f t="shared" si="76"/>
        <v>0</v>
      </c>
      <c r="P483" s="10">
        <f t="shared" si="77"/>
        <v>0</v>
      </c>
      <c r="Q483" s="10">
        <f t="shared" si="78"/>
        <v>0</v>
      </c>
      <c r="R483" s="10">
        <f t="shared" si="79"/>
        <v>0</v>
      </c>
      <c r="S483" s="10">
        <f t="shared" si="80"/>
        <v>0</v>
      </c>
      <c r="T483" s="10">
        <f t="shared" si="81"/>
        <v>0</v>
      </c>
      <c r="U483" s="10">
        <f t="shared" si="82"/>
        <v>0</v>
      </c>
      <c r="V483" s="10">
        <f t="shared" si="83"/>
        <v>0</v>
      </c>
      <c r="W483" s="10">
        <f t="shared" si="84"/>
        <v>0</v>
      </c>
      <c r="X483" s="66">
        <f t="shared" si="85"/>
        <v>0</v>
      </c>
      <c r="Y483" s="100" t="str">
        <f>IF(AND(D483="All_IPs",OR(N483=0,O483=0,R483+S483+T483=0,U483=0,V483=0,X483=0)),"Halt",IF(AND(D483="GRP_ALL_CNSP_SUBNETS",OR(N483=0,O483=0,R483+S483+T483=0,U483=0,V483=0,X483=0)),"Halt",IF(SUM(M483:X483)=0,"-",IF(AND(D483&lt;&gt;"All_IPs",D483&lt;&gt;"GRP_ALL_CNSP_SUBNETS",OR(N483=0,O483=0,P483=0,Q483=0,R483+S483+T483=0,U483=0,V483=0,X483=0,'Processed IP Rules'!ET452="BAD")),"Halt","Proceed"))))</f>
        <v>-</v>
      </c>
      <c r="Z483" s="145"/>
    </row>
    <row r="484" spans="1:26">
      <c r="A484" s="138">
        <v>443</v>
      </c>
      <c r="B484" s="70" t="str">
        <f>IF('IP Rules'!D453="","",'IP Rules'!D453)</f>
        <v/>
      </c>
      <c r="C484" s="73" t="str">
        <f>IF('IP Rules'!F453="","",'IP Rules'!F453)</f>
        <v/>
      </c>
      <c r="D484" s="77" t="str">
        <f>'Processed IP Rules'!AO453</f>
        <v/>
      </c>
      <c r="E484" s="78" t="str">
        <f>'Processed IP Rules'!AQ453</f>
        <v/>
      </c>
      <c r="F484" s="77" t="str">
        <f>'Processed IP Rules'!EA453</f>
        <v/>
      </c>
      <c r="G484" s="78" t="str">
        <f>'Processed IP Rules'!EC453</f>
        <v/>
      </c>
      <c r="H484" s="27" t="str">
        <f>'Processed IP Rules'!EE453</f>
        <v/>
      </c>
      <c r="I484" s="77" t="str">
        <f>'Processed IP Rules'!EI453</f>
        <v/>
      </c>
      <c r="J484" s="27" t="str">
        <f>'Processed IP Rules'!EK453</f>
        <v/>
      </c>
      <c r="K484" s="96" t="str">
        <f>'Processed IP Rules'!EM453</f>
        <v/>
      </c>
      <c r="L484" s="78" t="str">
        <f>'Processed IP Rules'!EU453</f>
        <v/>
      </c>
      <c r="M484" s="89">
        <f t="shared" si="74"/>
        <v>0</v>
      </c>
      <c r="N484" s="10">
        <f t="shared" si="75"/>
        <v>0</v>
      </c>
      <c r="O484" s="10">
        <f t="shared" si="76"/>
        <v>0</v>
      </c>
      <c r="P484" s="10">
        <f t="shared" si="77"/>
        <v>0</v>
      </c>
      <c r="Q484" s="10">
        <f t="shared" si="78"/>
        <v>0</v>
      </c>
      <c r="R484" s="10">
        <f t="shared" si="79"/>
        <v>0</v>
      </c>
      <c r="S484" s="10">
        <f t="shared" si="80"/>
        <v>0</v>
      </c>
      <c r="T484" s="10">
        <f t="shared" si="81"/>
        <v>0</v>
      </c>
      <c r="U484" s="10">
        <f t="shared" si="82"/>
        <v>0</v>
      </c>
      <c r="V484" s="10">
        <f t="shared" si="83"/>
        <v>0</v>
      </c>
      <c r="W484" s="10">
        <f t="shared" si="84"/>
        <v>0</v>
      </c>
      <c r="X484" s="66">
        <f t="shared" si="85"/>
        <v>0</v>
      </c>
      <c r="Y484" s="100" t="str">
        <f>IF(AND(D484="All_IPs",OR(N484=0,O484=0,R484+S484+T484=0,U484=0,V484=0,X484=0)),"Halt",IF(AND(D484="GRP_ALL_CNSP_SUBNETS",OR(N484=0,O484=0,R484+S484+T484=0,U484=0,V484=0,X484=0)),"Halt",IF(SUM(M484:X484)=0,"-",IF(AND(D484&lt;&gt;"All_IPs",D484&lt;&gt;"GRP_ALL_CNSP_SUBNETS",OR(N484=0,O484=0,P484=0,Q484=0,R484+S484+T484=0,U484=0,V484=0,X484=0,'Processed IP Rules'!ET453="BAD")),"Halt","Proceed"))))</f>
        <v>-</v>
      </c>
      <c r="Z484" s="145"/>
    </row>
    <row r="485" spans="1:26">
      <c r="A485" s="138">
        <v>444</v>
      </c>
      <c r="B485" s="70" t="str">
        <f>IF('IP Rules'!D454="","",'IP Rules'!D454)</f>
        <v/>
      </c>
      <c r="C485" s="73" t="str">
        <f>IF('IP Rules'!F454="","",'IP Rules'!F454)</f>
        <v/>
      </c>
      <c r="D485" s="77" t="str">
        <f>'Processed IP Rules'!AO454</f>
        <v/>
      </c>
      <c r="E485" s="78" t="str">
        <f>'Processed IP Rules'!AQ454</f>
        <v/>
      </c>
      <c r="F485" s="77" t="str">
        <f>'Processed IP Rules'!EA454</f>
        <v/>
      </c>
      <c r="G485" s="78" t="str">
        <f>'Processed IP Rules'!EC454</f>
        <v/>
      </c>
      <c r="H485" s="27" t="str">
        <f>'Processed IP Rules'!EE454</f>
        <v/>
      </c>
      <c r="I485" s="77" t="str">
        <f>'Processed IP Rules'!EI454</f>
        <v/>
      </c>
      <c r="J485" s="27" t="str">
        <f>'Processed IP Rules'!EK454</f>
        <v/>
      </c>
      <c r="K485" s="96" t="str">
        <f>'Processed IP Rules'!EM454</f>
        <v/>
      </c>
      <c r="L485" s="78" t="str">
        <f>'Processed IP Rules'!EU454</f>
        <v/>
      </c>
      <c r="M485" s="89">
        <f t="shared" si="74"/>
        <v>0</v>
      </c>
      <c r="N485" s="10">
        <f t="shared" si="75"/>
        <v>0</v>
      </c>
      <c r="O485" s="10">
        <f t="shared" si="76"/>
        <v>0</v>
      </c>
      <c r="P485" s="10">
        <f t="shared" si="77"/>
        <v>0</v>
      </c>
      <c r="Q485" s="10">
        <f t="shared" si="78"/>
        <v>0</v>
      </c>
      <c r="R485" s="10">
        <f t="shared" si="79"/>
        <v>0</v>
      </c>
      <c r="S485" s="10">
        <f t="shared" si="80"/>
        <v>0</v>
      </c>
      <c r="T485" s="10">
        <f t="shared" si="81"/>
        <v>0</v>
      </c>
      <c r="U485" s="10">
        <f t="shared" si="82"/>
        <v>0</v>
      </c>
      <c r="V485" s="10">
        <f t="shared" si="83"/>
        <v>0</v>
      </c>
      <c r="W485" s="10">
        <f t="shared" si="84"/>
        <v>0</v>
      </c>
      <c r="X485" s="66">
        <f t="shared" si="85"/>
        <v>0</v>
      </c>
      <c r="Y485" s="100" t="str">
        <f>IF(AND(D485="All_IPs",OR(N485=0,O485=0,R485+S485+T485=0,U485=0,V485=0,X485=0)),"Halt",IF(AND(D485="GRP_ALL_CNSP_SUBNETS",OR(N485=0,O485=0,R485+S485+T485=0,U485=0,V485=0,X485=0)),"Halt",IF(SUM(M485:X485)=0,"-",IF(AND(D485&lt;&gt;"All_IPs",D485&lt;&gt;"GRP_ALL_CNSP_SUBNETS",OR(N485=0,O485=0,P485=0,Q485=0,R485+S485+T485=0,U485=0,V485=0,X485=0,'Processed IP Rules'!ET454="BAD")),"Halt","Proceed"))))</f>
        <v>-</v>
      </c>
      <c r="Z485" s="145"/>
    </row>
    <row r="486" spans="1:26">
      <c r="A486" s="138">
        <v>445</v>
      </c>
      <c r="B486" s="70" t="str">
        <f>IF('IP Rules'!D455="","",'IP Rules'!D455)</f>
        <v/>
      </c>
      <c r="C486" s="73" t="str">
        <f>IF('IP Rules'!F455="","",'IP Rules'!F455)</f>
        <v/>
      </c>
      <c r="D486" s="77" t="str">
        <f>'Processed IP Rules'!AO455</f>
        <v/>
      </c>
      <c r="E486" s="78" t="str">
        <f>'Processed IP Rules'!AQ455</f>
        <v/>
      </c>
      <c r="F486" s="77" t="str">
        <f>'Processed IP Rules'!EA455</f>
        <v/>
      </c>
      <c r="G486" s="78" t="str">
        <f>'Processed IP Rules'!EC455</f>
        <v/>
      </c>
      <c r="H486" s="27" t="str">
        <f>'Processed IP Rules'!EE455</f>
        <v/>
      </c>
      <c r="I486" s="77" t="str">
        <f>'Processed IP Rules'!EI455</f>
        <v/>
      </c>
      <c r="J486" s="27" t="str">
        <f>'Processed IP Rules'!EK455</f>
        <v/>
      </c>
      <c r="K486" s="96" t="str">
        <f>'Processed IP Rules'!EM455</f>
        <v/>
      </c>
      <c r="L486" s="78" t="str">
        <f>'Processed IP Rules'!EU455</f>
        <v/>
      </c>
      <c r="M486" s="89">
        <f t="shared" si="74"/>
        <v>0</v>
      </c>
      <c r="N486" s="10">
        <f t="shared" si="75"/>
        <v>0</v>
      </c>
      <c r="O486" s="10">
        <f t="shared" si="76"/>
        <v>0</v>
      </c>
      <c r="P486" s="10">
        <f t="shared" si="77"/>
        <v>0</v>
      </c>
      <c r="Q486" s="10">
        <f t="shared" si="78"/>
        <v>0</v>
      </c>
      <c r="R486" s="10">
        <f t="shared" si="79"/>
        <v>0</v>
      </c>
      <c r="S486" s="10">
        <f t="shared" si="80"/>
        <v>0</v>
      </c>
      <c r="T486" s="10">
        <f t="shared" si="81"/>
        <v>0</v>
      </c>
      <c r="U486" s="10">
        <f t="shared" si="82"/>
        <v>0</v>
      </c>
      <c r="V486" s="10">
        <f t="shared" si="83"/>
        <v>0</v>
      </c>
      <c r="W486" s="10">
        <f t="shared" si="84"/>
        <v>0</v>
      </c>
      <c r="X486" s="66">
        <f t="shared" si="85"/>
        <v>0</v>
      </c>
      <c r="Y486" s="100" t="str">
        <f>IF(AND(D486="All_IPs",OR(N486=0,O486=0,R486+S486+T486=0,U486=0,V486=0,X486=0)),"Halt",IF(AND(D486="GRP_ALL_CNSP_SUBNETS",OR(N486=0,O486=0,R486+S486+T486=0,U486=0,V486=0,X486=0)),"Halt",IF(SUM(M486:X486)=0,"-",IF(AND(D486&lt;&gt;"All_IPs",D486&lt;&gt;"GRP_ALL_CNSP_SUBNETS",OR(N486=0,O486=0,P486=0,Q486=0,R486+S486+T486=0,U486=0,V486=0,X486=0,'Processed IP Rules'!ET455="BAD")),"Halt","Proceed"))))</f>
        <v>-</v>
      </c>
      <c r="Z486" s="145"/>
    </row>
    <row r="487" spans="1:26">
      <c r="A487" s="138">
        <v>446</v>
      </c>
      <c r="B487" s="70" t="str">
        <f>IF('IP Rules'!D456="","",'IP Rules'!D456)</f>
        <v/>
      </c>
      <c r="C487" s="73" t="str">
        <f>IF('IP Rules'!F456="","",'IP Rules'!F456)</f>
        <v/>
      </c>
      <c r="D487" s="77" t="str">
        <f>'Processed IP Rules'!AO456</f>
        <v/>
      </c>
      <c r="E487" s="78" t="str">
        <f>'Processed IP Rules'!AQ456</f>
        <v/>
      </c>
      <c r="F487" s="77" t="str">
        <f>'Processed IP Rules'!EA456</f>
        <v/>
      </c>
      <c r="G487" s="78" t="str">
        <f>'Processed IP Rules'!EC456</f>
        <v/>
      </c>
      <c r="H487" s="27" t="str">
        <f>'Processed IP Rules'!EE456</f>
        <v/>
      </c>
      <c r="I487" s="77" t="str">
        <f>'Processed IP Rules'!EI456</f>
        <v/>
      </c>
      <c r="J487" s="27" t="str">
        <f>'Processed IP Rules'!EK456</f>
        <v/>
      </c>
      <c r="K487" s="96" t="str">
        <f>'Processed IP Rules'!EM456</f>
        <v/>
      </c>
      <c r="L487" s="78" t="str">
        <f>'Processed IP Rules'!EU456</f>
        <v/>
      </c>
      <c r="M487" s="89">
        <f t="shared" si="74"/>
        <v>0</v>
      </c>
      <c r="N487" s="10">
        <f t="shared" si="75"/>
        <v>0</v>
      </c>
      <c r="O487" s="10">
        <f t="shared" si="76"/>
        <v>0</v>
      </c>
      <c r="P487" s="10">
        <f t="shared" si="77"/>
        <v>0</v>
      </c>
      <c r="Q487" s="10">
        <f t="shared" si="78"/>
        <v>0</v>
      </c>
      <c r="R487" s="10">
        <f t="shared" si="79"/>
        <v>0</v>
      </c>
      <c r="S487" s="10">
        <f t="shared" si="80"/>
        <v>0</v>
      </c>
      <c r="T487" s="10">
        <f t="shared" si="81"/>
        <v>0</v>
      </c>
      <c r="U487" s="10">
        <f t="shared" si="82"/>
        <v>0</v>
      </c>
      <c r="V487" s="10">
        <f t="shared" si="83"/>
        <v>0</v>
      </c>
      <c r="W487" s="10">
        <f t="shared" si="84"/>
        <v>0</v>
      </c>
      <c r="X487" s="66">
        <f t="shared" si="85"/>
        <v>0</v>
      </c>
      <c r="Y487" s="100" t="str">
        <f>IF(AND(D487="All_IPs",OR(N487=0,O487=0,R487+S487+T487=0,U487=0,V487=0,X487=0)),"Halt",IF(AND(D487="GRP_ALL_CNSP_SUBNETS",OR(N487=0,O487=0,R487+S487+T487=0,U487=0,V487=0,X487=0)),"Halt",IF(SUM(M487:X487)=0,"-",IF(AND(D487&lt;&gt;"All_IPs",D487&lt;&gt;"GRP_ALL_CNSP_SUBNETS",OR(N487=0,O487=0,P487=0,Q487=0,R487+S487+T487=0,U487=0,V487=0,X487=0,'Processed IP Rules'!ET456="BAD")),"Halt","Proceed"))))</f>
        <v>-</v>
      </c>
      <c r="Z487" s="145"/>
    </row>
    <row r="488" spans="1:26">
      <c r="A488" s="138">
        <v>447</v>
      </c>
      <c r="B488" s="70" t="str">
        <f>IF('IP Rules'!D457="","",'IP Rules'!D457)</f>
        <v/>
      </c>
      <c r="C488" s="73" t="str">
        <f>IF('IP Rules'!F457="","",'IP Rules'!F457)</f>
        <v/>
      </c>
      <c r="D488" s="77" t="str">
        <f>'Processed IP Rules'!AO457</f>
        <v/>
      </c>
      <c r="E488" s="78" t="str">
        <f>'Processed IP Rules'!AQ457</f>
        <v/>
      </c>
      <c r="F488" s="77" t="str">
        <f>'Processed IP Rules'!EA457</f>
        <v/>
      </c>
      <c r="G488" s="78" t="str">
        <f>'Processed IP Rules'!EC457</f>
        <v/>
      </c>
      <c r="H488" s="27" t="str">
        <f>'Processed IP Rules'!EE457</f>
        <v/>
      </c>
      <c r="I488" s="77" t="str">
        <f>'Processed IP Rules'!EI457</f>
        <v/>
      </c>
      <c r="J488" s="27" t="str">
        <f>'Processed IP Rules'!EK457</f>
        <v/>
      </c>
      <c r="K488" s="96" t="str">
        <f>'Processed IP Rules'!EM457</f>
        <v/>
      </c>
      <c r="L488" s="78" t="str">
        <f>'Processed IP Rules'!EU457</f>
        <v/>
      </c>
      <c r="M488" s="89">
        <f t="shared" si="74"/>
        <v>0</v>
      </c>
      <c r="N488" s="10">
        <f t="shared" si="75"/>
        <v>0</v>
      </c>
      <c r="O488" s="10">
        <f t="shared" si="76"/>
        <v>0</v>
      </c>
      <c r="P488" s="10">
        <f t="shared" si="77"/>
        <v>0</v>
      </c>
      <c r="Q488" s="10">
        <f t="shared" si="78"/>
        <v>0</v>
      </c>
      <c r="R488" s="10">
        <f t="shared" si="79"/>
        <v>0</v>
      </c>
      <c r="S488" s="10">
        <f t="shared" si="80"/>
        <v>0</v>
      </c>
      <c r="T488" s="10">
        <f t="shared" si="81"/>
        <v>0</v>
      </c>
      <c r="U488" s="10">
        <f t="shared" si="82"/>
        <v>0</v>
      </c>
      <c r="V488" s="10">
        <f t="shared" si="83"/>
        <v>0</v>
      </c>
      <c r="W488" s="10">
        <f t="shared" si="84"/>
        <v>0</v>
      </c>
      <c r="X488" s="66">
        <f t="shared" si="85"/>
        <v>0</v>
      </c>
      <c r="Y488" s="100" t="str">
        <f>IF(AND(D488="All_IPs",OR(N488=0,O488=0,R488+S488+T488=0,U488=0,V488=0,X488=0)),"Halt",IF(AND(D488="GRP_ALL_CNSP_SUBNETS",OR(N488=0,O488=0,R488+S488+T488=0,U488=0,V488=0,X488=0)),"Halt",IF(SUM(M488:X488)=0,"-",IF(AND(D488&lt;&gt;"All_IPs",D488&lt;&gt;"GRP_ALL_CNSP_SUBNETS",OR(N488=0,O488=0,P488=0,Q488=0,R488+S488+T488=0,U488=0,V488=0,X488=0,'Processed IP Rules'!ET457="BAD")),"Halt","Proceed"))))</f>
        <v>-</v>
      </c>
      <c r="Z488" s="145"/>
    </row>
    <row r="489" spans="1:26">
      <c r="A489" s="138">
        <v>448</v>
      </c>
      <c r="B489" s="70" t="str">
        <f>IF('IP Rules'!D458="","",'IP Rules'!D458)</f>
        <v/>
      </c>
      <c r="C489" s="73" t="str">
        <f>IF('IP Rules'!F458="","",'IP Rules'!F458)</f>
        <v/>
      </c>
      <c r="D489" s="77" t="str">
        <f>'Processed IP Rules'!AO458</f>
        <v/>
      </c>
      <c r="E489" s="78" t="str">
        <f>'Processed IP Rules'!AQ458</f>
        <v/>
      </c>
      <c r="F489" s="77" t="str">
        <f>'Processed IP Rules'!EA458</f>
        <v/>
      </c>
      <c r="G489" s="78" t="str">
        <f>'Processed IP Rules'!EC458</f>
        <v/>
      </c>
      <c r="H489" s="27" t="str">
        <f>'Processed IP Rules'!EE458</f>
        <v/>
      </c>
      <c r="I489" s="77" t="str">
        <f>'Processed IP Rules'!EI458</f>
        <v/>
      </c>
      <c r="J489" s="27" t="str">
        <f>'Processed IP Rules'!EK458</f>
        <v/>
      </c>
      <c r="K489" s="96" t="str">
        <f>'Processed IP Rules'!EM458</f>
        <v/>
      </c>
      <c r="L489" s="78" t="str">
        <f>'Processed IP Rules'!EU458</f>
        <v/>
      </c>
      <c r="M489" s="89">
        <f t="shared" si="74"/>
        <v>0</v>
      </c>
      <c r="N489" s="10">
        <f t="shared" si="75"/>
        <v>0</v>
      </c>
      <c r="O489" s="10">
        <f t="shared" si="76"/>
        <v>0</v>
      </c>
      <c r="P489" s="10">
        <f t="shared" si="77"/>
        <v>0</v>
      </c>
      <c r="Q489" s="10">
        <f t="shared" si="78"/>
        <v>0</v>
      </c>
      <c r="R489" s="10">
        <f t="shared" si="79"/>
        <v>0</v>
      </c>
      <c r="S489" s="10">
        <f t="shared" si="80"/>
        <v>0</v>
      </c>
      <c r="T489" s="10">
        <f t="shared" si="81"/>
        <v>0</v>
      </c>
      <c r="U489" s="10">
        <f t="shared" si="82"/>
        <v>0</v>
      </c>
      <c r="V489" s="10">
        <f t="shared" si="83"/>
        <v>0</v>
      </c>
      <c r="W489" s="10">
        <f t="shared" si="84"/>
        <v>0</v>
      </c>
      <c r="X489" s="66">
        <f t="shared" si="85"/>
        <v>0</v>
      </c>
      <c r="Y489" s="100" t="str">
        <f>IF(AND(D489="All_IPs",OR(N489=0,O489=0,R489+S489+T489=0,U489=0,V489=0,X489=0)),"Halt",IF(AND(D489="GRP_ALL_CNSP_SUBNETS",OR(N489=0,O489=0,R489+S489+T489=0,U489=0,V489=0,X489=0)),"Halt",IF(SUM(M489:X489)=0,"-",IF(AND(D489&lt;&gt;"All_IPs",D489&lt;&gt;"GRP_ALL_CNSP_SUBNETS",OR(N489=0,O489=0,P489=0,Q489=0,R489+S489+T489=0,U489=0,V489=0,X489=0,'Processed IP Rules'!ET458="BAD")),"Halt","Proceed"))))</f>
        <v>-</v>
      </c>
      <c r="Z489" s="145"/>
    </row>
    <row r="490" spans="1:26">
      <c r="A490" s="138">
        <v>449</v>
      </c>
      <c r="B490" s="70" t="str">
        <f>IF('IP Rules'!D459="","",'IP Rules'!D459)</f>
        <v/>
      </c>
      <c r="C490" s="73" t="str">
        <f>IF('IP Rules'!F459="","",'IP Rules'!F459)</f>
        <v/>
      </c>
      <c r="D490" s="77" t="str">
        <f>'Processed IP Rules'!AO459</f>
        <v/>
      </c>
      <c r="E490" s="78" t="str">
        <f>'Processed IP Rules'!AQ459</f>
        <v/>
      </c>
      <c r="F490" s="77" t="str">
        <f>'Processed IP Rules'!EA459</f>
        <v/>
      </c>
      <c r="G490" s="78" t="str">
        <f>'Processed IP Rules'!EC459</f>
        <v/>
      </c>
      <c r="H490" s="27" t="str">
        <f>'Processed IP Rules'!EE459</f>
        <v/>
      </c>
      <c r="I490" s="77" t="str">
        <f>'Processed IP Rules'!EI459</f>
        <v/>
      </c>
      <c r="J490" s="27" t="str">
        <f>'Processed IP Rules'!EK459</f>
        <v/>
      </c>
      <c r="K490" s="96" t="str">
        <f>'Processed IP Rules'!EM459</f>
        <v/>
      </c>
      <c r="L490" s="78" t="str">
        <f>'Processed IP Rules'!EU459</f>
        <v/>
      </c>
      <c r="M490" s="89">
        <f t="shared" ref="M490:M541" si="86">LEN(TRIM(B490&amp;D490&amp;E490&amp;F490&amp;G490&amp;I490&amp;J490&amp;L490))</f>
        <v>0</v>
      </c>
      <c r="N490" s="10">
        <f t="shared" si="75"/>
        <v>0</v>
      </c>
      <c r="O490" s="10">
        <f t="shared" si="76"/>
        <v>0</v>
      </c>
      <c r="P490" s="10">
        <f t="shared" si="77"/>
        <v>0</v>
      </c>
      <c r="Q490" s="10">
        <f t="shared" si="78"/>
        <v>0</v>
      </c>
      <c r="R490" s="10">
        <f t="shared" si="79"/>
        <v>0</v>
      </c>
      <c r="S490" s="10">
        <f t="shared" si="80"/>
        <v>0</v>
      </c>
      <c r="T490" s="10">
        <f t="shared" si="81"/>
        <v>0</v>
      </c>
      <c r="U490" s="10">
        <f t="shared" si="82"/>
        <v>0</v>
      </c>
      <c r="V490" s="10">
        <f t="shared" si="83"/>
        <v>0</v>
      </c>
      <c r="W490" s="10">
        <f t="shared" si="84"/>
        <v>0</v>
      </c>
      <c r="X490" s="66">
        <f t="shared" si="85"/>
        <v>0</v>
      </c>
      <c r="Y490" s="100" t="str">
        <f>IF(AND(D490="All_IPs",OR(N490=0,O490=0,R490+S490+T490=0,U490=0,V490=0,X490=0)),"Halt",IF(AND(D490="GRP_ALL_CNSP_SUBNETS",OR(N490=0,O490=0,R490+S490+T490=0,U490=0,V490=0,X490=0)),"Halt",IF(SUM(M490:X490)=0,"-",IF(AND(D490&lt;&gt;"All_IPs",D490&lt;&gt;"GRP_ALL_CNSP_SUBNETS",OR(N490=0,O490=0,P490=0,Q490=0,R490+S490+T490=0,U490=0,V490=0,X490=0,'Processed IP Rules'!ET459="BAD")),"Halt","Proceed"))))</f>
        <v>-</v>
      </c>
      <c r="Z490" s="145"/>
    </row>
    <row r="491" spans="1:26">
      <c r="A491" s="138">
        <v>450</v>
      </c>
      <c r="B491" s="70" t="str">
        <f>IF('IP Rules'!D460="","",'IP Rules'!D460)</f>
        <v/>
      </c>
      <c r="C491" s="73" t="str">
        <f>IF('IP Rules'!F460="","",'IP Rules'!F460)</f>
        <v/>
      </c>
      <c r="D491" s="77" t="str">
        <f>'Processed IP Rules'!AO460</f>
        <v/>
      </c>
      <c r="E491" s="78" t="str">
        <f>'Processed IP Rules'!AQ460</f>
        <v/>
      </c>
      <c r="F491" s="77" t="str">
        <f>'Processed IP Rules'!EA460</f>
        <v/>
      </c>
      <c r="G491" s="78" t="str">
        <f>'Processed IP Rules'!EC460</f>
        <v/>
      </c>
      <c r="H491" s="27" t="str">
        <f>'Processed IP Rules'!EE460</f>
        <v/>
      </c>
      <c r="I491" s="77" t="str">
        <f>'Processed IP Rules'!EI460</f>
        <v/>
      </c>
      <c r="J491" s="27" t="str">
        <f>'Processed IP Rules'!EK460</f>
        <v/>
      </c>
      <c r="K491" s="96" t="str">
        <f>'Processed IP Rules'!EM460</f>
        <v/>
      </c>
      <c r="L491" s="78" t="str">
        <f>'Processed IP Rules'!EU460</f>
        <v/>
      </c>
      <c r="M491" s="89">
        <f t="shared" si="86"/>
        <v>0</v>
      </c>
      <c r="N491" s="10">
        <f t="shared" ref="N491:N541" si="87">LEN(TRIM(B491))</f>
        <v>0</v>
      </c>
      <c r="O491" s="10">
        <f t="shared" ref="O491:O541" si="88">LEN(TRIM(C491))</f>
        <v>0</v>
      </c>
      <c r="P491" s="10">
        <f t="shared" ref="P491:P541" si="89">LEN(TRIM(D491))</f>
        <v>0</v>
      </c>
      <c r="Q491" s="10">
        <f t="shared" ref="Q491:Q541" si="90">LEN(TRIM(E491))</f>
        <v>0</v>
      </c>
      <c r="R491" s="10">
        <f t="shared" ref="R491:R541" si="91">LEN(TRIM(F491))</f>
        <v>0</v>
      </c>
      <c r="S491" s="10">
        <f t="shared" ref="S491:S541" si="92">LEN(TRIM(G491))</f>
        <v>0</v>
      </c>
      <c r="T491" s="10">
        <f t="shared" ref="T491:T541" si="93">LEN(TRIM(H491))</f>
        <v>0</v>
      </c>
      <c r="U491" s="10">
        <f t="shared" ref="U491:U541" si="94">LEN(TRIM(I491))</f>
        <v>0</v>
      </c>
      <c r="V491" s="10">
        <f t="shared" ref="V491:V541" si="95">LEN(TRIM(J491))</f>
        <v>0</v>
      </c>
      <c r="W491" s="10">
        <f t="shared" ref="W491:W541" si="96">LEN(TRIM(K491))</f>
        <v>0</v>
      </c>
      <c r="X491" s="66">
        <f t="shared" ref="X491:X541" si="97">LEN(TRIM(L491))</f>
        <v>0</v>
      </c>
      <c r="Y491" s="100" t="str">
        <f>IF(AND(D491="All_IPs",OR(N491=0,O491=0,R491+S491+T491=0,U491=0,V491=0,X491=0)),"Halt",IF(AND(D491="GRP_ALL_CNSP_SUBNETS",OR(N491=0,O491=0,R491+S491+T491=0,U491=0,V491=0,X491=0)),"Halt",IF(SUM(M491:X491)=0,"-",IF(AND(D491&lt;&gt;"All_IPs",D491&lt;&gt;"GRP_ALL_CNSP_SUBNETS",OR(N491=0,O491=0,P491=0,Q491=0,R491+S491+T491=0,U491=0,V491=0,X491=0,'Processed IP Rules'!ET460="BAD")),"Halt","Proceed"))))</f>
        <v>-</v>
      </c>
      <c r="Z491" s="145"/>
    </row>
    <row r="492" spans="1:26">
      <c r="A492" s="138">
        <v>451</v>
      </c>
      <c r="B492" s="70" t="str">
        <f>IF('IP Rules'!D461="","",'IP Rules'!D461)</f>
        <v/>
      </c>
      <c r="C492" s="73" t="str">
        <f>IF('IP Rules'!F461="","",'IP Rules'!F461)</f>
        <v/>
      </c>
      <c r="D492" s="77" t="str">
        <f>'Processed IP Rules'!AO461</f>
        <v/>
      </c>
      <c r="E492" s="78" t="str">
        <f>'Processed IP Rules'!AQ461</f>
        <v/>
      </c>
      <c r="F492" s="77" t="str">
        <f>'Processed IP Rules'!EA461</f>
        <v/>
      </c>
      <c r="G492" s="78" t="str">
        <f>'Processed IP Rules'!EC461</f>
        <v/>
      </c>
      <c r="H492" s="27" t="str">
        <f>'Processed IP Rules'!EE461</f>
        <v/>
      </c>
      <c r="I492" s="77" t="str">
        <f>'Processed IP Rules'!EI461</f>
        <v/>
      </c>
      <c r="J492" s="27" t="str">
        <f>'Processed IP Rules'!EK461</f>
        <v/>
      </c>
      <c r="K492" s="96" t="str">
        <f>'Processed IP Rules'!EM461</f>
        <v/>
      </c>
      <c r="L492" s="78" t="str">
        <f>'Processed IP Rules'!EU461</f>
        <v/>
      </c>
      <c r="M492" s="89">
        <f t="shared" si="86"/>
        <v>0</v>
      </c>
      <c r="N492" s="10">
        <f t="shared" si="87"/>
        <v>0</v>
      </c>
      <c r="O492" s="10">
        <f t="shared" si="88"/>
        <v>0</v>
      </c>
      <c r="P492" s="10">
        <f t="shared" si="89"/>
        <v>0</v>
      </c>
      <c r="Q492" s="10">
        <f t="shared" si="90"/>
        <v>0</v>
      </c>
      <c r="R492" s="10">
        <f t="shared" si="91"/>
        <v>0</v>
      </c>
      <c r="S492" s="10">
        <f t="shared" si="92"/>
        <v>0</v>
      </c>
      <c r="T492" s="10">
        <f t="shared" si="93"/>
        <v>0</v>
      </c>
      <c r="U492" s="10">
        <f t="shared" si="94"/>
        <v>0</v>
      </c>
      <c r="V492" s="10">
        <f t="shared" si="95"/>
        <v>0</v>
      </c>
      <c r="W492" s="10">
        <f t="shared" si="96"/>
        <v>0</v>
      </c>
      <c r="X492" s="66">
        <f t="shared" si="97"/>
        <v>0</v>
      </c>
      <c r="Y492" s="100" t="str">
        <f>IF(AND(D492="All_IPs",OR(N492=0,O492=0,R492+S492+T492=0,U492=0,V492=0,X492=0)),"Halt",IF(AND(D492="GRP_ALL_CNSP_SUBNETS",OR(N492=0,O492=0,R492+S492+T492=0,U492=0,V492=0,X492=0)),"Halt",IF(SUM(M492:X492)=0,"-",IF(AND(D492&lt;&gt;"All_IPs",D492&lt;&gt;"GRP_ALL_CNSP_SUBNETS",OR(N492=0,O492=0,P492=0,Q492=0,R492+S492+T492=0,U492=0,V492=0,X492=0,'Processed IP Rules'!ET461="BAD")),"Halt","Proceed"))))</f>
        <v>-</v>
      </c>
      <c r="Z492" s="145"/>
    </row>
    <row r="493" spans="1:26">
      <c r="A493" s="138">
        <v>452</v>
      </c>
      <c r="B493" s="70" t="str">
        <f>IF('IP Rules'!D462="","",'IP Rules'!D462)</f>
        <v/>
      </c>
      <c r="C493" s="73" t="str">
        <f>IF('IP Rules'!F462="","",'IP Rules'!F462)</f>
        <v/>
      </c>
      <c r="D493" s="77" t="str">
        <f>'Processed IP Rules'!AO462</f>
        <v/>
      </c>
      <c r="E493" s="78" t="str">
        <f>'Processed IP Rules'!AQ462</f>
        <v/>
      </c>
      <c r="F493" s="77" t="str">
        <f>'Processed IP Rules'!EA462</f>
        <v/>
      </c>
      <c r="G493" s="78" t="str">
        <f>'Processed IP Rules'!EC462</f>
        <v/>
      </c>
      <c r="H493" s="27" t="str">
        <f>'Processed IP Rules'!EE462</f>
        <v/>
      </c>
      <c r="I493" s="77" t="str">
        <f>'Processed IP Rules'!EI462</f>
        <v/>
      </c>
      <c r="J493" s="27" t="str">
        <f>'Processed IP Rules'!EK462</f>
        <v/>
      </c>
      <c r="K493" s="96" t="str">
        <f>'Processed IP Rules'!EM462</f>
        <v/>
      </c>
      <c r="L493" s="78" t="str">
        <f>'Processed IP Rules'!EU462</f>
        <v/>
      </c>
      <c r="M493" s="89">
        <f t="shared" si="86"/>
        <v>0</v>
      </c>
      <c r="N493" s="10">
        <f t="shared" si="87"/>
        <v>0</v>
      </c>
      <c r="O493" s="10">
        <f t="shared" si="88"/>
        <v>0</v>
      </c>
      <c r="P493" s="10">
        <f t="shared" si="89"/>
        <v>0</v>
      </c>
      <c r="Q493" s="10">
        <f t="shared" si="90"/>
        <v>0</v>
      </c>
      <c r="R493" s="10">
        <f t="shared" si="91"/>
        <v>0</v>
      </c>
      <c r="S493" s="10">
        <f t="shared" si="92"/>
        <v>0</v>
      </c>
      <c r="T493" s="10">
        <f t="shared" si="93"/>
        <v>0</v>
      </c>
      <c r="U493" s="10">
        <f t="shared" si="94"/>
        <v>0</v>
      </c>
      <c r="V493" s="10">
        <f t="shared" si="95"/>
        <v>0</v>
      </c>
      <c r="W493" s="10">
        <f t="shared" si="96"/>
        <v>0</v>
      </c>
      <c r="X493" s="66">
        <f t="shared" si="97"/>
        <v>0</v>
      </c>
      <c r="Y493" s="100" t="str">
        <f>IF(AND(D493="All_IPs",OR(N493=0,O493=0,R493+S493+T493=0,U493=0,V493=0,X493=0)),"Halt",IF(AND(D493="GRP_ALL_CNSP_SUBNETS",OR(N493=0,O493=0,R493+S493+T493=0,U493=0,V493=0,X493=0)),"Halt",IF(SUM(M493:X493)=0,"-",IF(AND(D493&lt;&gt;"All_IPs",D493&lt;&gt;"GRP_ALL_CNSP_SUBNETS",OR(N493=0,O493=0,P493=0,Q493=0,R493+S493+T493=0,U493=0,V493=0,X493=0,'Processed IP Rules'!ET462="BAD")),"Halt","Proceed"))))</f>
        <v>-</v>
      </c>
      <c r="Z493" s="145"/>
    </row>
    <row r="494" spans="1:26">
      <c r="A494" s="138">
        <v>453</v>
      </c>
      <c r="B494" s="70" t="str">
        <f>IF('IP Rules'!D463="","",'IP Rules'!D463)</f>
        <v/>
      </c>
      <c r="C494" s="73" t="str">
        <f>IF('IP Rules'!F463="","",'IP Rules'!F463)</f>
        <v/>
      </c>
      <c r="D494" s="77" t="str">
        <f>'Processed IP Rules'!AO463</f>
        <v/>
      </c>
      <c r="E494" s="78" t="str">
        <f>'Processed IP Rules'!AQ463</f>
        <v/>
      </c>
      <c r="F494" s="77" t="str">
        <f>'Processed IP Rules'!EA463</f>
        <v/>
      </c>
      <c r="G494" s="78" t="str">
        <f>'Processed IP Rules'!EC463</f>
        <v/>
      </c>
      <c r="H494" s="27" t="str">
        <f>'Processed IP Rules'!EE463</f>
        <v/>
      </c>
      <c r="I494" s="77" t="str">
        <f>'Processed IP Rules'!EI463</f>
        <v/>
      </c>
      <c r="J494" s="27" t="str">
        <f>'Processed IP Rules'!EK463</f>
        <v/>
      </c>
      <c r="K494" s="96" t="str">
        <f>'Processed IP Rules'!EM463</f>
        <v/>
      </c>
      <c r="L494" s="78" t="str">
        <f>'Processed IP Rules'!EU463</f>
        <v/>
      </c>
      <c r="M494" s="89">
        <f t="shared" si="86"/>
        <v>0</v>
      </c>
      <c r="N494" s="10">
        <f t="shared" si="87"/>
        <v>0</v>
      </c>
      <c r="O494" s="10">
        <f t="shared" si="88"/>
        <v>0</v>
      </c>
      <c r="P494" s="10">
        <f t="shared" si="89"/>
        <v>0</v>
      </c>
      <c r="Q494" s="10">
        <f t="shared" si="90"/>
        <v>0</v>
      </c>
      <c r="R494" s="10">
        <f t="shared" si="91"/>
        <v>0</v>
      </c>
      <c r="S494" s="10">
        <f t="shared" si="92"/>
        <v>0</v>
      </c>
      <c r="T494" s="10">
        <f t="shared" si="93"/>
        <v>0</v>
      </c>
      <c r="U494" s="10">
        <f t="shared" si="94"/>
        <v>0</v>
      </c>
      <c r="V494" s="10">
        <f t="shared" si="95"/>
        <v>0</v>
      </c>
      <c r="W494" s="10">
        <f t="shared" si="96"/>
        <v>0</v>
      </c>
      <c r="X494" s="66">
        <f t="shared" si="97"/>
        <v>0</v>
      </c>
      <c r="Y494" s="100" t="str">
        <f>IF(AND(D494="All_IPs",OR(N494=0,O494=0,R494+S494+T494=0,U494=0,V494=0,X494=0)),"Halt",IF(AND(D494="GRP_ALL_CNSP_SUBNETS",OR(N494=0,O494=0,R494+S494+T494=0,U494=0,V494=0,X494=0)),"Halt",IF(SUM(M494:X494)=0,"-",IF(AND(D494&lt;&gt;"All_IPs",D494&lt;&gt;"GRP_ALL_CNSP_SUBNETS",OR(N494=0,O494=0,P494=0,Q494=0,R494+S494+T494=0,U494=0,V494=0,X494=0,'Processed IP Rules'!ET463="BAD")),"Halt","Proceed"))))</f>
        <v>-</v>
      </c>
      <c r="Z494" s="145"/>
    </row>
    <row r="495" spans="1:26">
      <c r="A495" s="138">
        <v>454</v>
      </c>
      <c r="B495" s="70" t="str">
        <f>IF('IP Rules'!D464="","",'IP Rules'!D464)</f>
        <v/>
      </c>
      <c r="C495" s="73" t="str">
        <f>IF('IP Rules'!F464="","",'IP Rules'!F464)</f>
        <v/>
      </c>
      <c r="D495" s="77" t="str">
        <f>'Processed IP Rules'!AO464</f>
        <v/>
      </c>
      <c r="E495" s="78" t="str">
        <f>'Processed IP Rules'!AQ464</f>
        <v/>
      </c>
      <c r="F495" s="77" t="str">
        <f>'Processed IP Rules'!EA464</f>
        <v/>
      </c>
      <c r="G495" s="78" t="str">
        <f>'Processed IP Rules'!EC464</f>
        <v/>
      </c>
      <c r="H495" s="27" t="str">
        <f>'Processed IP Rules'!EE464</f>
        <v/>
      </c>
      <c r="I495" s="77" t="str">
        <f>'Processed IP Rules'!EI464</f>
        <v/>
      </c>
      <c r="J495" s="27" t="str">
        <f>'Processed IP Rules'!EK464</f>
        <v/>
      </c>
      <c r="K495" s="96" t="str">
        <f>'Processed IP Rules'!EM464</f>
        <v/>
      </c>
      <c r="L495" s="78" t="str">
        <f>'Processed IP Rules'!EU464</f>
        <v/>
      </c>
      <c r="M495" s="89">
        <f t="shared" si="86"/>
        <v>0</v>
      </c>
      <c r="N495" s="10">
        <f t="shared" si="87"/>
        <v>0</v>
      </c>
      <c r="O495" s="10">
        <f t="shared" si="88"/>
        <v>0</v>
      </c>
      <c r="P495" s="10">
        <f t="shared" si="89"/>
        <v>0</v>
      </c>
      <c r="Q495" s="10">
        <f t="shared" si="90"/>
        <v>0</v>
      </c>
      <c r="R495" s="10">
        <f t="shared" si="91"/>
        <v>0</v>
      </c>
      <c r="S495" s="10">
        <f t="shared" si="92"/>
        <v>0</v>
      </c>
      <c r="T495" s="10">
        <f t="shared" si="93"/>
        <v>0</v>
      </c>
      <c r="U495" s="10">
        <f t="shared" si="94"/>
        <v>0</v>
      </c>
      <c r="V495" s="10">
        <f t="shared" si="95"/>
        <v>0</v>
      </c>
      <c r="W495" s="10">
        <f t="shared" si="96"/>
        <v>0</v>
      </c>
      <c r="X495" s="66">
        <f t="shared" si="97"/>
        <v>0</v>
      </c>
      <c r="Y495" s="100" t="str">
        <f>IF(AND(D495="All_IPs",OR(N495=0,O495=0,R495+S495+T495=0,U495=0,V495=0,X495=0)),"Halt",IF(AND(D495="GRP_ALL_CNSP_SUBNETS",OR(N495=0,O495=0,R495+S495+T495=0,U495=0,V495=0,X495=0)),"Halt",IF(SUM(M495:X495)=0,"-",IF(AND(D495&lt;&gt;"All_IPs",D495&lt;&gt;"GRP_ALL_CNSP_SUBNETS",OR(N495=0,O495=0,P495=0,Q495=0,R495+S495+T495=0,U495=0,V495=0,X495=0,'Processed IP Rules'!ET464="BAD")),"Halt","Proceed"))))</f>
        <v>-</v>
      </c>
      <c r="Z495" s="145"/>
    </row>
    <row r="496" spans="1:26">
      <c r="A496" s="138">
        <v>455</v>
      </c>
      <c r="B496" s="70" t="str">
        <f>IF('IP Rules'!D465="","",'IP Rules'!D465)</f>
        <v/>
      </c>
      <c r="C496" s="73" t="str">
        <f>IF('IP Rules'!F465="","",'IP Rules'!F465)</f>
        <v/>
      </c>
      <c r="D496" s="77" t="str">
        <f>'Processed IP Rules'!AO465</f>
        <v/>
      </c>
      <c r="E496" s="78" t="str">
        <f>'Processed IP Rules'!AQ465</f>
        <v/>
      </c>
      <c r="F496" s="77" t="str">
        <f>'Processed IP Rules'!EA465</f>
        <v/>
      </c>
      <c r="G496" s="78" t="str">
        <f>'Processed IP Rules'!EC465</f>
        <v/>
      </c>
      <c r="H496" s="27" t="str">
        <f>'Processed IP Rules'!EE465</f>
        <v/>
      </c>
      <c r="I496" s="77" t="str">
        <f>'Processed IP Rules'!EI465</f>
        <v/>
      </c>
      <c r="J496" s="27" t="str">
        <f>'Processed IP Rules'!EK465</f>
        <v/>
      </c>
      <c r="K496" s="96" t="str">
        <f>'Processed IP Rules'!EM465</f>
        <v/>
      </c>
      <c r="L496" s="78" t="str">
        <f>'Processed IP Rules'!EU465</f>
        <v/>
      </c>
      <c r="M496" s="89">
        <f t="shared" si="86"/>
        <v>0</v>
      </c>
      <c r="N496" s="10">
        <f t="shared" si="87"/>
        <v>0</v>
      </c>
      <c r="O496" s="10">
        <f t="shared" si="88"/>
        <v>0</v>
      </c>
      <c r="P496" s="10">
        <f t="shared" si="89"/>
        <v>0</v>
      </c>
      <c r="Q496" s="10">
        <f t="shared" si="90"/>
        <v>0</v>
      </c>
      <c r="R496" s="10">
        <f t="shared" si="91"/>
        <v>0</v>
      </c>
      <c r="S496" s="10">
        <f t="shared" si="92"/>
        <v>0</v>
      </c>
      <c r="T496" s="10">
        <f t="shared" si="93"/>
        <v>0</v>
      </c>
      <c r="U496" s="10">
        <f t="shared" si="94"/>
        <v>0</v>
      </c>
      <c r="V496" s="10">
        <f t="shared" si="95"/>
        <v>0</v>
      </c>
      <c r="W496" s="10">
        <f t="shared" si="96"/>
        <v>0</v>
      </c>
      <c r="X496" s="66">
        <f t="shared" si="97"/>
        <v>0</v>
      </c>
      <c r="Y496" s="100" t="str">
        <f>IF(AND(D496="All_IPs",OR(N496=0,O496=0,R496+S496+T496=0,U496=0,V496=0,X496=0)),"Halt",IF(AND(D496="GRP_ALL_CNSP_SUBNETS",OR(N496=0,O496=0,R496+S496+T496=0,U496=0,V496=0,X496=0)),"Halt",IF(SUM(M496:X496)=0,"-",IF(AND(D496&lt;&gt;"All_IPs",D496&lt;&gt;"GRP_ALL_CNSP_SUBNETS",OR(N496=0,O496=0,P496=0,Q496=0,R496+S496+T496=0,U496=0,V496=0,X496=0,'Processed IP Rules'!ET465="BAD")),"Halt","Proceed"))))</f>
        <v>-</v>
      </c>
      <c r="Z496" s="145"/>
    </row>
    <row r="497" spans="1:26">
      <c r="A497" s="138">
        <v>456</v>
      </c>
      <c r="B497" s="70" t="str">
        <f>IF('IP Rules'!D466="","",'IP Rules'!D466)</f>
        <v/>
      </c>
      <c r="C497" s="73" t="str">
        <f>IF('IP Rules'!F466="","",'IP Rules'!F466)</f>
        <v/>
      </c>
      <c r="D497" s="77" t="str">
        <f>'Processed IP Rules'!AO466</f>
        <v/>
      </c>
      <c r="E497" s="78" t="str">
        <f>'Processed IP Rules'!AQ466</f>
        <v/>
      </c>
      <c r="F497" s="77" t="str">
        <f>'Processed IP Rules'!EA466</f>
        <v/>
      </c>
      <c r="G497" s="78" t="str">
        <f>'Processed IP Rules'!EC466</f>
        <v/>
      </c>
      <c r="H497" s="27" t="str">
        <f>'Processed IP Rules'!EE466</f>
        <v/>
      </c>
      <c r="I497" s="77" t="str">
        <f>'Processed IP Rules'!EI466</f>
        <v/>
      </c>
      <c r="J497" s="27" t="str">
        <f>'Processed IP Rules'!EK466</f>
        <v/>
      </c>
      <c r="K497" s="96" t="str">
        <f>'Processed IP Rules'!EM466</f>
        <v/>
      </c>
      <c r="L497" s="78" t="str">
        <f>'Processed IP Rules'!EU466</f>
        <v/>
      </c>
      <c r="M497" s="89">
        <f t="shared" si="86"/>
        <v>0</v>
      </c>
      <c r="N497" s="10">
        <f t="shared" si="87"/>
        <v>0</v>
      </c>
      <c r="O497" s="10">
        <f t="shared" si="88"/>
        <v>0</v>
      </c>
      <c r="P497" s="10">
        <f t="shared" si="89"/>
        <v>0</v>
      </c>
      <c r="Q497" s="10">
        <f t="shared" si="90"/>
        <v>0</v>
      </c>
      <c r="R497" s="10">
        <f t="shared" si="91"/>
        <v>0</v>
      </c>
      <c r="S497" s="10">
        <f t="shared" si="92"/>
        <v>0</v>
      </c>
      <c r="T497" s="10">
        <f t="shared" si="93"/>
        <v>0</v>
      </c>
      <c r="U497" s="10">
        <f t="shared" si="94"/>
        <v>0</v>
      </c>
      <c r="V497" s="10">
        <f t="shared" si="95"/>
        <v>0</v>
      </c>
      <c r="W497" s="10">
        <f t="shared" si="96"/>
        <v>0</v>
      </c>
      <c r="X497" s="66">
        <f t="shared" si="97"/>
        <v>0</v>
      </c>
      <c r="Y497" s="100" t="str">
        <f>IF(AND(D497="All_IPs",OR(N497=0,O497=0,R497+S497+T497=0,U497=0,V497=0,X497=0)),"Halt",IF(AND(D497="GRP_ALL_CNSP_SUBNETS",OR(N497=0,O497=0,R497+S497+T497=0,U497=0,V497=0,X497=0)),"Halt",IF(SUM(M497:X497)=0,"-",IF(AND(D497&lt;&gt;"All_IPs",D497&lt;&gt;"GRP_ALL_CNSP_SUBNETS",OR(N497=0,O497=0,P497=0,Q497=0,R497+S497+T497=0,U497=0,V497=0,X497=0,'Processed IP Rules'!ET466="BAD")),"Halt","Proceed"))))</f>
        <v>-</v>
      </c>
      <c r="Z497" s="145"/>
    </row>
    <row r="498" spans="1:26">
      <c r="A498" s="138">
        <v>457</v>
      </c>
      <c r="B498" s="70" t="str">
        <f>IF('IP Rules'!D467="","",'IP Rules'!D467)</f>
        <v/>
      </c>
      <c r="C498" s="73" t="str">
        <f>IF('IP Rules'!F467="","",'IP Rules'!F467)</f>
        <v/>
      </c>
      <c r="D498" s="77" t="str">
        <f>'Processed IP Rules'!AO467</f>
        <v/>
      </c>
      <c r="E498" s="78" t="str">
        <f>'Processed IP Rules'!AQ467</f>
        <v/>
      </c>
      <c r="F498" s="77" t="str">
        <f>'Processed IP Rules'!EA467</f>
        <v/>
      </c>
      <c r="G498" s="78" t="str">
        <f>'Processed IP Rules'!EC467</f>
        <v/>
      </c>
      <c r="H498" s="27" t="str">
        <f>'Processed IP Rules'!EE467</f>
        <v/>
      </c>
      <c r="I498" s="77" t="str">
        <f>'Processed IP Rules'!EI467</f>
        <v/>
      </c>
      <c r="J498" s="27" t="str">
        <f>'Processed IP Rules'!EK467</f>
        <v/>
      </c>
      <c r="K498" s="96" t="str">
        <f>'Processed IP Rules'!EM467</f>
        <v/>
      </c>
      <c r="L498" s="78" t="str">
        <f>'Processed IP Rules'!EU467</f>
        <v/>
      </c>
      <c r="M498" s="89">
        <f t="shared" si="86"/>
        <v>0</v>
      </c>
      <c r="N498" s="10">
        <f t="shared" si="87"/>
        <v>0</v>
      </c>
      <c r="O498" s="10">
        <f t="shared" si="88"/>
        <v>0</v>
      </c>
      <c r="P498" s="10">
        <f t="shared" si="89"/>
        <v>0</v>
      </c>
      <c r="Q498" s="10">
        <f t="shared" si="90"/>
        <v>0</v>
      </c>
      <c r="R498" s="10">
        <f t="shared" si="91"/>
        <v>0</v>
      </c>
      <c r="S498" s="10">
        <f t="shared" si="92"/>
        <v>0</v>
      </c>
      <c r="T498" s="10">
        <f t="shared" si="93"/>
        <v>0</v>
      </c>
      <c r="U498" s="10">
        <f t="shared" si="94"/>
        <v>0</v>
      </c>
      <c r="V498" s="10">
        <f t="shared" si="95"/>
        <v>0</v>
      </c>
      <c r="W498" s="10">
        <f t="shared" si="96"/>
        <v>0</v>
      </c>
      <c r="X498" s="66">
        <f t="shared" si="97"/>
        <v>0</v>
      </c>
      <c r="Y498" s="100" t="str">
        <f>IF(AND(D498="All_IPs",OR(N498=0,O498=0,R498+S498+T498=0,U498=0,V498=0,X498=0)),"Halt",IF(AND(D498="GRP_ALL_CNSP_SUBNETS",OR(N498=0,O498=0,R498+S498+T498=0,U498=0,V498=0,X498=0)),"Halt",IF(SUM(M498:X498)=0,"-",IF(AND(D498&lt;&gt;"All_IPs",D498&lt;&gt;"GRP_ALL_CNSP_SUBNETS",OR(N498=0,O498=0,P498=0,Q498=0,R498+S498+T498=0,U498=0,V498=0,X498=0,'Processed IP Rules'!ET467="BAD")),"Halt","Proceed"))))</f>
        <v>-</v>
      </c>
      <c r="Z498" s="145"/>
    </row>
    <row r="499" spans="1:26">
      <c r="A499" s="138">
        <v>458</v>
      </c>
      <c r="B499" s="70" t="str">
        <f>IF('IP Rules'!D468="","",'IP Rules'!D468)</f>
        <v/>
      </c>
      <c r="C499" s="73" t="str">
        <f>IF('IP Rules'!F468="","",'IP Rules'!F468)</f>
        <v/>
      </c>
      <c r="D499" s="77" t="str">
        <f>'Processed IP Rules'!AO468</f>
        <v/>
      </c>
      <c r="E499" s="78" t="str">
        <f>'Processed IP Rules'!AQ468</f>
        <v/>
      </c>
      <c r="F499" s="77" t="str">
        <f>'Processed IP Rules'!EA468</f>
        <v/>
      </c>
      <c r="G499" s="78" t="str">
        <f>'Processed IP Rules'!EC468</f>
        <v/>
      </c>
      <c r="H499" s="27" t="str">
        <f>'Processed IP Rules'!EE468</f>
        <v/>
      </c>
      <c r="I499" s="77" t="str">
        <f>'Processed IP Rules'!EI468</f>
        <v/>
      </c>
      <c r="J499" s="27" t="str">
        <f>'Processed IP Rules'!EK468</f>
        <v/>
      </c>
      <c r="K499" s="96" t="str">
        <f>'Processed IP Rules'!EM468</f>
        <v/>
      </c>
      <c r="L499" s="78" t="str">
        <f>'Processed IP Rules'!EU468</f>
        <v/>
      </c>
      <c r="M499" s="89">
        <f t="shared" si="86"/>
        <v>0</v>
      </c>
      <c r="N499" s="10">
        <f t="shared" si="87"/>
        <v>0</v>
      </c>
      <c r="O499" s="10">
        <f t="shared" si="88"/>
        <v>0</v>
      </c>
      <c r="P499" s="10">
        <f t="shared" si="89"/>
        <v>0</v>
      </c>
      <c r="Q499" s="10">
        <f t="shared" si="90"/>
        <v>0</v>
      </c>
      <c r="R499" s="10">
        <f t="shared" si="91"/>
        <v>0</v>
      </c>
      <c r="S499" s="10">
        <f t="shared" si="92"/>
        <v>0</v>
      </c>
      <c r="T499" s="10">
        <f t="shared" si="93"/>
        <v>0</v>
      </c>
      <c r="U499" s="10">
        <f t="shared" si="94"/>
        <v>0</v>
      </c>
      <c r="V499" s="10">
        <f t="shared" si="95"/>
        <v>0</v>
      </c>
      <c r="W499" s="10">
        <f t="shared" si="96"/>
        <v>0</v>
      </c>
      <c r="X499" s="66">
        <f t="shared" si="97"/>
        <v>0</v>
      </c>
      <c r="Y499" s="100" t="str">
        <f>IF(AND(D499="All_IPs",OR(N499=0,O499=0,R499+S499+T499=0,U499=0,V499=0,X499=0)),"Halt",IF(AND(D499="GRP_ALL_CNSP_SUBNETS",OR(N499=0,O499=0,R499+S499+T499=0,U499=0,V499=0,X499=0)),"Halt",IF(SUM(M499:X499)=0,"-",IF(AND(D499&lt;&gt;"All_IPs",D499&lt;&gt;"GRP_ALL_CNSP_SUBNETS",OR(N499=0,O499=0,P499=0,Q499=0,R499+S499+T499=0,U499=0,V499=0,X499=0,'Processed IP Rules'!ET468="BAD")),"Halt","Proceed"))))</f>
        <v>-</v>
      </c>
      <c r="Z499" s="145"/>
    </row>
    <row r="500" spans="1:26">
      <c r="A500" s="138">
        <v>459</v>
      </c>
      <c r="B500" s="70" t="str">
        <f>IF('IP Rules'!D469="","",'IP Rules'!D469)</f>
        <v/>
      </c>
      <c r="C500" s="73" t="str">
        <f>IF('IP Rules'!F469="","",'IP Rules'!F469)</f>
        <v/>
      </c>
      <c r="D500" s="77" t="str">
        <f>'Processed IP Rules'!AO469</f>
        <v/>
      </c>
      <c r="E500" s="78" t="str">
        <f>'Processed IP Rules'!AQ469</f>
        <v/>
      </c>
      <c r="F500" s="77" t="str">
        <f>'Processed IP Rules'!EA469</f>
        <v/>
      </c>
      <c r="G500" s="78" t="str">
        <f>'Processed IP Rules'!EC469</f>
        <v/>
      </c>
      <c r="H500" s="27" t="str">
        <f>'Processed IP Rules'!EE469</f>
        <v/>
      </c>
      <c r="I500" s="77" t="str">
        <f>'Processed IP Rules'!EI469</f>
        <v/>
      </c>
      <c r="J500" s="27" t="str">
        <f>'Processed IP Rules'!EK469</f>
        <v/>
      </c>
      <c r="K500" s="96" t="str">
        <f>'Processed IP Rules'!EM469</f>
        <v/>
      </c>
      <c r="L500" s="78" t="str">
        <f>'Processed IP Rules'!EU469</f>
        <v/>
      </c>
      <c r="M500" s="89">
        <f t="shared" si="86"/>
        <v>0</v>
      </c>
      <c r="N500" s="10">
        <f t="shared" si="87"/>
        <v>0</v>
      </c>
      <c r="O500" s="10">
        <f t="shared" si="88"/>
        <v>0</v>
      </c>
      <c r="P500" s="10">
        <f t="shared" si="89"/>
        <v>0</v>
      </c>
      <c r="Q500" s="10">
        <f t="shared" si="90"/>
        <v>0</v>
      </c>
      <c r="R500" s="10">
        <f t="shared" si="91"/>
        <v>0</v>
      </c>
      <c r="S500" s="10">
        <f t="shared" si="92"/>
        <v>0</v>
      </c>
      <c r="T500" s="10">
        <f t="shared" si="93"/>
        <v>0</v>
      </c>
      <c r="U500" s="10">
        <f t="shared" si="94"/>
        <v>0</v>
      </c>
      <c r="V500" s="10">
        <f t="shared" si="95"/>
        <v>0</v>
      </c>
      <c r="W500" s="10">
        <f t="shared" si="96"/>
        <v>0</v>
      </c>
      <c r="X500" s="66">
        <f t="shared" si="97"/>
        <v>0</v>
      </c>
      <c r="Y500" s="100" t="str">
        <f>IF(AND(D500="All_IPs",OR(N500=0,O500=0,R500+S500+T500=0,U500=0,V500=0,X500=0)),"Halt",IF(AND(D500="GRP_ALL_CNSP_SUBNETS",OR(N500=0,O500=0,R500+S500+T500=0,U500=0,V500=0,X500=0)),"Halt",IF(SUM(M500:X500)=0,"-",IF(AND(D500&lt;&gt;"All_IPs",D500&lt;&gt;"GRP_ALL_CNSP_SUBNETS",OR(N500=0,O500=0,P500=0,Q500=0,R500+S500+T500=0,U500=0,V500=0,X500=0,'Processed IP Rules'!ET469="BAD")),"Halt","Proceed"))))</f>
        <v>-</v>
      </c>
      <c r="Z500" s="145"/>
    </row>
    <row r="501" spans="1:26">
      <c r="A501" s="138">
        <v>460</v>
      </c>
      <c r="B501" s="70" t="str">
        <f>IF('IP Rules'!D470="","",'IP Rules'!D470)</f>
        <v/>
      </c>
      <c r="C501" s="73" t="str">
        <f>IF('IP Rules'!F470="","",'IP Rules'!F470)</f>
        <v/>
      </c>
      <c r="D501" s="77" t="str">
        <f>'Processed IP Rules'!AO470</f>
        <v/>
      </c>
      <c r="E501" s="78" t="str">
        <f>'Processed IP Rules'!AQ470</f>
        <v/>
      </c>
      <c r="F501" s="77" t="str">
        <f>'Processed IP Rules'!EA470</f>
        <v/>
      </c>
      <c r="G501" s="78" t="str">
        <f>'Processed IP Rules'!EC470</f>
        <v/>
      </c>
      <c r="H501" s="27" t="str">
        <f>'Processed IP Rules'!EE470</f>
        <v/>
      </c>
      <c r="I501" s="77" t="str">
        <f>'Processed IP Rules'!EI470</f>
        <v/>
      </c>
      <c r="J501" s="27" t="str">
        <f>'Processed IP Rules'!EK470</f>
        <v/>
      </c>
      <c r="K501" s="96" t="str">
        <f>'Processed IP Rules'!EM470</f>
        <v/>
      </c>
      <c r="L501" s="78" t="str">
        <f>'Processed IP Rules'!EU470</f>
        <v/>
      </c>
      <c r="M501" s="89">
        <f t="shared" si="86"/>
        <v>0</v>
      </c>
      <c r="N501" s="10">
        <f t="shared" si="87"/>
        <v>0</v>
      </c>
      <c r="O501" s="10">
        <f t="shared" si="88"/>
        <v>0</v>
      </c>
      <c r="P501" s="10">
        <f t="shared" si="89"/>
        <v>0</v>
      </c>
      <c r="Q501" s="10">
        <f t="shared" si="90"/>
        <v>0</v>
      </c>
      <c r="R501" s="10">
        <f t="shared" si="91"/>
        <v>0</v>
      </c>
      <c r="S501" s="10">
        <f t="shared" si="92"/>
        <v>0</v>
      </c>
      <c r="T501" s="10">
        <f t="shared" si="93"/>
        <v>0</v>
      </c>
      <c r="U501" s="10">
        <f t="shared" si="94"/>
        <v>0</v>
      </c>
      <c r="V501" s="10">
        <f t="shared" si="95"/>
        <v>0</v>
      </c>
      <c r="W501" s="10">
        <f t="shared" si="96"/>
        <v>0</v>
      </c>
      <c r="X501" s="66">
        <f t="shared" si="97"/>
        <v>0</v>
      </c>
      <c r="Y501" s="100" t="str">
        <f>IF(AND(D501="All_IPs",OR(N501=0,O501=0,R501+S501+T501=0,U501=0,V501=0,X501=0)),"Halt",IF(AND(D501="GRP_ALL_CNSP_SUBNETS",OR(N501=0,O501=0,R501+S501+T501=0,U501=0,V501=0,X501=0)),"Halt",IF(SUM(M501:X501)=0,"-",IF(AND(D501&lt;&gt;"All_IPs",D501&lt;&gt;"GRP_ALL_CNSP_SUBNETS",OR(N501=0,O501=0,P501=0,Q501=0,R501+S501+T501=0,U501=0,V501=0,X501=0,'Processed IP Rules'!ET470="BAD")),"Halt","Proceed"))))</f>
        <v>-</v>
      </c>
      <c r="Z501" s="145"/>
    </row>
    <row r="502" spans="1:26">
      <c r="A502" s="138">
        <v>461</v>
      </c>
      <c r="B502" s="70" t="str">
        <f>IF('IP Rules'!D471="","",'IP Rules'!D471)</f>
        <v/>
      </c>
      <c r="C502" s="73" t="str">
        <f>IF('IP Rules'!F471="","",'IP Rules'!F471)</f>
        <v/>
      </c>
      <c r="D502" s="77" t="str">
        <f>'Processed IP Rules'!AO471</f>
        <v/>
      </c>
      <c r="E502" s="78" t="str">
        <f>'Processed IP Rules'!AQ471</f>
        <v/>
      </c>
      <c r="F502" s="77" t="str">
        <f>'Processed IP Rules'!EA471</f>
        <v/>
      </c>
      <c r="G502" s="78" t="str">
        <f>'Processed IP Rules'!EC471</f>
        <v/>
      </c>
      <c r="H502" s="27" t="str">
        <f>'Processed IP Rules'!EE471</f>
        <v/>
      </c>
      <c r="I502" s="77" t="str">
        <f>'Processed IP Rules'!EI471</f>
        <v/>
      </c>
      <c r="J502" s="27" t="str">
        <f>'Processed IP Rules'!EK471</f>
        <v/>
      </c>
      <c r="K502" s="96" t="str">
        <f>'Processed IP Rules'!EM471</f>
        <v/>
      </c>
      <c r="L502" s="78" t="str">
        <f>'Processed IP Rules'!EU471</f>
        <v/>
      </c>
      <c r="M502" s="89">
        <f t="shared" si="86"/>
        <v>0</v>
      </c>
      <c r="N502" s="10">
        <f t="shared" si="87"/>
        <v>0</v>
      </c>
      <c r="O502" s="10">
        <f t="shared" si="88"/>
        <v>0</v>
      </c>
      <c r="P502" s="10">
        <f t="shared" si="89"/>
        <v>0</v>
      </c>
      <c r="Q502" s="10">
        <f t="shared" si="90"/>
        <v>0</v>
      </c>
      <c r="R502" s="10">
        <f t="shared" si="91"/>
        <v>0</v>
      </c>
      <c r="S502" s="10">
        <f t="shared" si="92"/>
        <v>0</v>
      </c>
      <c r="T502" s="10">
        <f t="shared" si="93"/>
        <v>0</v>
      </c>
      <c r="U502" s="10">
        <f t="shared" si="94"/>
        <v>0</v>
      </c>
      <c r="V502" s="10">
        <f t="shared" si="95"/>
        <v>0</v>
      </c>
      <c r="W502" s="10">
        <f t="shared" si="96"/>
        <v>0</v>
      </c>
      <c r="X502" s="66">
        <f t="shared" si="97"/>
        <v>0</v>
      </c>
      <c r="Y502" s="100" t="str">
        <f>IF(AND(D502="All_IPs",OR(N502=0,O502=0,R502+S502+T502=0,U502=0,V502=0,X502=0)),"Halt",IF(AND(D502="GRP_ALL_CNSP_SUBNETS",OR(N502=0,O502=0,R502+S502+T502=0,U502=0,V502=0,X502=0)),"Halt",IF(SUM(M502:X502)=0,"-",IF(AND(D502&lt;&gt;"All_IPs",D502&lt;&gt;"GRP_ALL_CNSP_SUBNETS",OR(N502=0,O502=0,P502=0,Q502=0,R502+S502+T502=0,U502=0,V502=0,X502=0,'Processed IP Rules'!ET471="BAD")),"Halt","Proceed"))))</f>
        <v>-</v>
      </c>
      <c r="Z502" s="145"/>
    </row>
    <row r="503" spans="1:26">
      <c r="A503" s="138">
        <v>462</v>
      </c>
      <c r="B503" s="70" t="str">
        <f>IF('IP Rules'!D472="","",'IP Rules'!D472)</f>
        <v/>
      </c>
      <c r="C503" s="73" t="str">
        <f>IF('IP Rules'!F472="","",'IP Rules'!F472)</f>
        <v/>
      </c>
      <c r="D503" s="77" t="str">
        <f>'Processed IP Rules'!AO472</f>
        <v/>
      </c>
      <c r="E503" s="78" t="str">
        <f>'Processed IP Rules'!AQ472</f>
        <v/>
      </c>
      <c r="F503" s="77" t="str">
        <f>'Processed IP Rules'!EA472</f>
        <v/>
      </c>
      <c r="G503" s="78" t="str">
        <f>'Processed IP Rules'!EC472</f>
        <v/>
      </c>
      <c r="H503" s="27" t="str">
        <f>'Processed IP Rules'!EE472</f>
        <v/>
      </c>
      <c r="I503" s="77" t="str">
        <f>'Processed IP Rules'!EI472</f>
        <v/>
      </c>
      <c r="J503" s="27" t="str">
        <f>'Processed IP Rules'!EK472</f>
        <v/>
      </c>
      <c r="K503" s="96" t="str">
        <f>'Processed IP Rules'!EM472</f>
        <v/>
      </c>
      <c r="L503" s="78" t="str">
        <f>'Processed IP Rules'!EU472</f>
        <v/>
      </c>
      <c r="M503" s="89">
        <f t="shared" si="86"/>
        <v>0</v>
      </c>
      <c r="N503" s="10">
        <f t="shared" si="87"/>
        <v>0</v>
      </c>
      <c r="O503" s="10">
        <f t="shared" si="88"/>
        <v>0</v>
      </c>
      <c r="P503" s="10">
        <f t="shared" si="89"/>
        <v>0</v>
      </c>
      <c r="Q503" s="10">
        <f t="shared" si="90"/>
        <v>0</v>
      </c>
      <c r="R503" s="10">
        <f t="shared" si="91"/>
        <v>0</v>
      </c>
      <c r="S503" s="10">
        <f t="shared" si="92"/>
        <v>0</v>
      </c>
      <c r="T503" s="10">
        <f t="shared" si="93"/>
        <v>0</v>
      </c>
      <c r="U503" s="10">
        <f t="shared" si="94"/>
        <v>0</v>
      </c>
      <c r="V503" s="10">
        <f t="shared" si="95"/>
        <v>0</v>
      </c>
      <c r="W503" s="10">
        <f t="shared" si="96"/>
        <v>0</v>
      </c>
      <c r="X503" s="66">
        <f t="shared" si="97"/>
        <v>0</v>
      </c>
      <c r="Y503" s="100" t="str">
        <f>IF(AND(D503="All_IPs",OR(N503=0,O503=0,R503+S503+T503=0,U503=0,V503=0,X503=0)),"Halt",IF(AND(D503="GRP_ALL_CNSP_SUBNETS",OR(N503=0,O503=0,R503+S503+T503=0,U503=0,V503=0,X503=0)),"Halt",IF(SUM(M503:X503)=0,"-",IF(AND(D503&lt;&gt;"All_IPs",D503&lt;&gt;"GRP_ALL_CNSP_SUBNETS",OR(N503=0,O503=0,P503=0,Q503=0,R503+S503+T503=0,U503=0,V503=0,X503=0,'Processed IP Rules'!ET472="BAD")),"Halt","Proceed"))))</f>
        <v>-</v>
      </c>
      <c r="Z503" s="145"/>
    </row>
    <row r="504" spans="1:26">
      <c r="A504" s="138">
        <v>463</v>
      </c>
      <c r="B504" s="70" t="str">
        <f>IF('IP Rules'!D473="","",'IP Rules'!D473)</f>
        <v/>
      </c>
      <c r="C504" s="73" t="str">
        <f>IF('IP Rules'!F473="","",'IP Rules'!F473)</f>
        <v/>
      </c>
      <c r="D504" s="77" t="str">
        <f>'Processed IP Rules'!AO473</f>
        <v/>
      </c>
      <c r="E504" s="78" t="str">
        <f>'Processed IP Rules'!AQ473</f>
        <v/>
      </c>
      <c r="F504" s="77" t="str">
        <f>'Processed IP Rules'!EA473</f>
        <v/>
      </c>
      <c r="G504" s="78" t="str">
        <f>'Processed IP Rules'!EC473</f>
        <v/>
      </c>
      <c r="H504" s="27" t="str">
        <f>'Processed IP Rules'!EE473</f>
        <v/>
      </c>
      <c r="I504" s="77" t="str">
        <f>'Processed IP Rules'!EI473</f>
        <v/>
      </c>
      <c r="J504" s="27" t="str">
        <f>'Processed IP Rules'!EK473</f>
        <v/>
      </c>
      <c r="K504" s="96" t="str">
        <f>'Processed IP Rules'!EM473</f>
        <v/>
      </c>
      <c r="L504" s="78" t="str">
        <f>'Processed IP Rules'!EU473</f>
        <v/>
      </c>
      <c r="M504" s="89">
        <f t="shared" si="86"/>
        <v>0</v>
      </c>
      <c r="N504" s="10">
        <f t="shared" si="87"/>
        <v>0</v>
      </c>
      <c r="O504" s="10">
        <f t="shared" si="88"/>
        <v>0</v>
      </c>
      <c r="P504" s="10">
        <f t="shared" si="89"/>
        <v>0</v>
      </c>
      <c r="Q504" s="10">
        <f t="shared" si="90"/>
        <v>0</v>
      </c>
      <c r="R504" s="10">
        <f t="shared" si="91"/>
        <v>0</v>
      </c>
      <c r="S504" s="10">
        <f t="shared" si="92"/>
        <v>0</v>
      </c>
      <c r="T504" s="10">
        <f t="shared" si="93"/>
        <v>0</v>
      </c>
      <c r="U504" s="10">
        <f t="shared" si="94"/>
        <v>0</v>
      </c>
      <c r="V504" s="10">
        <f t="shared" si="95"/>
        <v>0</v>
      </c>
      <c r="W504" s="10">
        <f t="shared" si="96"/>
        <v>0</v>
      </c>
      <c r="X504" s="66">
        <f t="shared" si="97"/>
        <v>0</v>
      </c>
      <c r="Y504" s="100" t="str">
        <f>IF(AND(D504="All_IPs",OR(N504=0,O504=0,R504+S504+T504=0,U504=0,V504=0,X504=0)),"Halt",IF(AND(D504="GRP_ALL_CNSP_SUBNETS",OR(N504=0,O504=0,R504+S504+T504=0,U504=0,V504=0,X504=0)),"Halt",IF(SUM(M504:X504)=0,"-",IF(AND(D504&lt;&gt;"All_IPs",D504&lt;&gt;"GRP_ALL_CNSP_SUBNETS",OR(N504=0,O504=0,P504=0,Q504=0,R504+S504+T504=0,U504=0,V504=0,X504=0,'Processed IP Rules'!ET473="BAD")),"Halt","Proceed"))))</f>
        <v>-</v>
      </c>
      <c r="Z504" s="145"/>
    </row>
    <row r="505" spans="1:26">
      <c r="A505" s="138">
        <v>464</v>
      </c>
      <c r="B505" s="70" t="str">
        <f>IF('IP Rules'!D474="","",'IP Rules'!D474)</f>
        <v/>
      </c>
      <c r="C505" s="73" t="str">
        <f>IF('IP Rules'!F474="","",'IP Rules'!F474)</f>
        <v/>
      </c>
      <c r="D505" s="77" t="str">
        <f>'Processed IP Rules'!AO474</f>
        <v/>
      </c>
      <c r="E505" s="78" t="str">
        <f>'Processed IP Rules'!AQ474</f>
        <v/>
      </c>
      <c r="F505" s="77" t="str">
        <f>'Processed IP Rules'!EA474</f>
        <v/>
      </c>
      <c r="G505" s="78" t="str">
        <f>'Processed IP Rules'!EC474</f>
        <v/>
      </c>
      <c r="H505" s="27" t="str">
        <f>'Processed IP Rules'!EE474</f>
        <v/>
      </c>
      <c r="I505" s="77" t="str">
        <f>'Processed IP Rules'!EI474</f>
        <v/>
      </c>
      <c r="J505" s="27" t="str">
        <f>'Processed IP Rules'!EK474</f>
        <v/>
      </c>
      <c r="K505" s="96" t="str">
        <f>'Processed IP Rules'!EM474</f>
        <v/>
      </c>
      <c r="L505" s="78" t="str">
        <f>'Processed IP Rules'!EU474</f>
        <v/>
      </c>
      <c r="M505" s="89">
        <f t="shared" si="86"/>
        <v>0</v>
      </c>
      <c r="N505" s="10">
        <f t="shared" si="87"/>
        <v>0</v>
      </c>
      <c r="O505" s="10">
        <f t="shared" si="88"/>
        <v>0</v>
      </c>
      <c r="P505" s="10">
        <f t="shared" si="89"/>
        <v>0</v>
      </c>
      <c r="Q505" s="10">
        <f t="shared" si="90"/>
        <v>0</v>
      </c>
      <c r="R505" s="10">
        <f t="shared" si="91"/>
        <v>0</v>
      </c>
      <c r="S505" s="10">
        <f t="shared" si="92"/>
        <v>0</v>
      </c>
      <c r="T505" s="10">
        <f t="shared" si="93"/>
        <v>0</v>
      </c>
      <c r="U505" s="10">
        <f t="shared" si="94"/>
        <v>0</v>
      </c>
      <c r="V505" s="10">
        <f t="shared" si="95"/>
        <v>0</v>
      </c>
      <c r="W505" s="10">
        <f t="shared" si="96"/>
        <v>0</v>
      </c>
      <c r="X505" s="66">
        <f t="shared" si="97"/>
        <v>0</v>
      </c>
      <c r="Y505" s="100" t="str">
        <f>IF(AND(D505="All_IPs",OR(N505=0,O505=0,R505+S505+T505=0,U505=0,V505=0,X505=0)),"Halt",IF(AND(D505="GRP_ALL_CNSP_SUBNETS",OR(N505=0,O505=0,R505+S505+T505=0,U505=0,V505=0,X505=0)),"Halt",IF(SUM(M505:X505)=0,"-",IF(AND(D505&lt;&gt;"All_IPs",D505&lt;&gt;"GRP_ALL_CNSP_SUBNETS",OR(N505=0,O505=0,P505=0,Q505=0,R505+S505+T505=0,U505=0,V505=0,X505=0,'Processed IP Rules'!ET474="BAD")),"Halt","Proceed"))))</f>
        <v>-</v>
      </c>
      <c r="Z505" s="145"/>
    </row>
    <row r="506" spans="1:26">
      <c r="A506" s="138">
        <v>465</v>
      </c>
      <c r="B506" s="70" t="str">
        <f>IF('IP Rules'!D475="","",'IP Rules'!D475)</f>
        <v/>
      </c>
      <c r="C506" s="73" t="str">
        <f>IF('IP Rules'!F475="","",'IP Rules'!F475)</f>
        <v/>
      </c>
      <c r="D506" s="77" t="str">
        <f>'Processed IP Rules'!AO475</f>
        <v/>
      </c>
      <c r="E506" s="78" t="str">
        <f>'Processed IP Rules'!AQ475</f>
        <v/>
      </c>
      <c r="F506" s="77" t="str">
        <f>'Processed IP Rules'!EA475</f>
        <v/>
      </c>
      <c r="G506" s="78" t="str">
        <f>'Processed IP Rules'!EC475</f>
        <v/>
      </c>
      <c r="H506" s="27" t="str">
        <f>'Processed IP Rules'!EE475</f>
        <v/>
      </c>
      <c r="I506" s="77" t="str">
        <f>'Processed IP Rules'!EI475</f>
        <v/>
      </c>
      <c r="J506" s="27" t="str">
        <f>'Processed IP Rules'!EK475</f>
        <v/>
      </c>
      <c r="K506" s="96" t="str">
        <f>'Processed IP Rules'!EM475</f>
        <v/>
      </c>
      <c r="L506" s="78" t="str">
        <f>'Processed IP Rules'!EU475</f>
        <v/>
      </c>
      <c r="M506" s="89">
        <f t="shared" si="86"/>
        <v>0</v>
      </c>
      <c r="N506" s="10">
        <f t="shared" si="87"/>
        <v>0</v>
      </c>
      <c r="O506" s="10">
        <f t="shared" si="88"/>
        <v>0</v>
      </c>
      <c r="P506" s="10">
        <f t="shared" si="89"/>
        <v>0</v>
      </c>
      <c r="Q506" s="10">
        <f t="shared" si="90"/>
        <v>0</v>
      </c>
      <c r="R506" s="10">
        <f t="shared" si="91"/>
        <v>0</v>
      </c>
      <c r="S506" s="10">
        <f t="shared" si="92"/>
        <v>0</v>
      </c>
      <c r="T506" s="10">
        <f t="shared" si="93"/>
        <v>0</v>
      </c>
      <c r="U506" s="10">
        <f t="shared" si="94"/>
        <v>0</v>
      </c>
      <c r="V506" s="10">
        <f t="shared" si="95"/>
        <v>0</v>
      </c>
      <c r="W506" s="10">
        <f t="shared" si="96"/>
        <v>0</v>
      </c>
      <c r="X506" s="66">
        <f t="shared" si="97"/>
        <v>0</v>
      </c>
      <c r="Y506" s="100" t="str">
        <f>IF(AND(D506="All_IPs",OR(N506=0,O506=0,R506+S506+T506=0,U506=0,V506=0,X506=0)),"Halt",IF(AND(D506="GRP_ALL_CNSP_SUBNETS",OR(N506=0,O506=0,R506+S506+T506=0,U506=0,V506=0,X506=0)),"Halt",IF(SUM(M506:X506)=0,"-",IF(AND(D506&lt;&gt;"All_IPs",D506&lt;&gt;"GRP_ALL_CNSP_SUBNETS",OR(N506=0,O506=0,P506=0,Q506=0,R506+S506+T506=0,U506=0,V506=0,X506=0,'Processed IP Rules'!ET475="BAD")),"Halt","Proceed"))))</f>
        <v>-</v>
      </c>
      <c r="Z506" s="145"/>
    </row>
    <row r="507" spans="1:26">
      <c r="A507" s="138">
        <v>466</v>
      </c>
      <c r="B507" s="70" t="str">
        <f>IF('IP Rules'!D476="","",'IP Rules'!D476)</f>
        <v/>
      </c>
      <c r="C507" s="73" t="str">
        <f>IF('IP Rules'!F476="","",'IP Rules'!F476)</f>
        <v/>
      </c>
      <c r="D507" s="77" t="str">
        <f>'Processed IP Rules'!AO476</f>
        <v/>
      </c>
      <c r="E507" s="78" t="str">
        <f>'Processed IP Rules'!AQ476</f>
        <v/>
      </c>
      <c r="F507" s="77" t="str">
        <f>'Processed IP Rules'!EA476</f>
        <v/>
      </c>
      <c r="G507" s="78" t="str">
        <f>'Processed IP Rules'!EC476</f>
        <v/>
      </c>
      <c r="H507" s="27" t="str">
        <f>'Processed IP Rules'!EE476</f>
        <v/>
      </c>
      <c r="I507" s="77" t="str">
        <f>'Processed IP Rules'!EI476</f>
        <v/>
      </c>
      <c r="J507" s="27" t="str">
        <f>'Processed IP Rules'!EK476</f>
        <v/>
      </c>
      <c r="K507" s="96" t="str">
        <f>'Processed IP Rules'!EM476</f>
        <v/>
      </c>
      <c r="L507" s="78" t="str">
        <f>'Processed IP Rules'!EU476</f>
        <v/>
      </c>
      <c r="M507" s="89">
        <f t="shared" si="86"/>
        <v>0</v>
      </c>
      <c r="N507" s="10">
        <f t="shared" si="87"/>
        <v>0</v>
      </c>
      <c r="O507" s="10">
        <f t="shared" si="88"/>
        <v>0</v>
      </c>
      <c r="P507" s="10">
        <f t="shared" si="89"/>
        <v>0</v>
      </c>
      <c r="Q507" s="10">
        <f t="shared" si="90"/>
        <v>0</v>
      </c>
      <c r="R507" s="10">
        <f t="shared" si="91"/>
        <v>0</v>
      </c>
      <c r="S507" s="10">
        <f t="shared" si="92"/>
        <v>0</v>
      </c>
      <c r="T507" s="10">
        <f t="shared" si="93"/>
        <v>0</v>
      </c>
      <c r="U507" s="10">
        <f t="shared" si="94"/>
        <v>0</v>
      </c>
      <c r="V507" s="10">
        <f t="shared" si="95"/>
        <v>0</v>
      </c>
      <c r="W507" s="10">
        <f t="shared" si="96"/>
        <v>0</v>
      </c>
      <c r="X507" s="66">
        <f t="shared" si="97"/>
        <v>0</v>
      </c>
      <c r="Y507" s="100" t="str">
        <f>IF(AND(D507="All_IPs",OR(N507=0,O507=0,R507+S507+T507=0,U507=0,V507=0,X507=0)),"Halt",IF(AND(D507="GRP_ALL_CNSP_SUBNETS",OR(N507=0,O507=0,R507+S507+T507=0,U507=0,V507=0,X507=0)),"Halt",IF(SUM(M507:X507)=0,"-",IF(AND(D507&lt;&gt;"All_IPs",D507&lt;&gt;"GRP_ALL_CNSP_SUBNETS",OR(N507=0,O507=0,P507=0,Q507=0,R507+S507+T507=0,U507=0,V507=0,X507=0,'Processed IP Rules'!ET476="BAD")),"Halt","Proceed"))))</f>
        <v>-</v>
      </c>
      <c r="Z507" s="145"/>
    </row>
    <row r="508" spans="1:26">
      <c r="A508" s="138">
        <v>467</v>
      </c>
      <c r="B508" s="70" t="str">
        <f>IF('IP Rules'!D477="","",'IP Rules'!D477)</f>
        <v/>
      </c>
      <c r="C508" s="73" t="str">
        <f>IF('IP Rules'!F477="","",'IP Rules'!F477)</f>
        <v/>
      </c>
      <c r="D508" s="77" t="str">
        <f>'Processed IP Rules'!AO477</f>
        <v/>
      </c>
      <c r="E508" s="78" t="str">
        <f>'Processed IP Rules'!AQ477</f>
        <v/>
      </c>
      <c r="F508" s="77" t="str">
        <f>'Processed IP Rules'!EA477</f>
        <v/>
      </c>
      <c r="G508" s="78" t="str">
        <f>'Processed IP Rules'!EC477</f>
        <v/>
      </c>
      <c r="H508" s="27" t="str">
        <f>'Processed IP Rules'!EE477</f>
        <v/>
      </c>
      <c r="I508" s="77" t="str">
        <f>'Processed IP Rules'!EI477</f>
        <v/>
      </c>
      <c r="J508" s="27" t="str">
        <f>'Processed IP Rules'!EK477</f>
        <v/>
      </c>
      <c r="K508" s="96" t="str">
        <f>'Processed IP Rules'!EM477</f>
        <v/>
      </c>
      <c r="L508" s="78" t="str">
        <f>'Processed IP Rules'!EU477</f>
        <v/>
      </c>
      <c r="M508" s="89">
        <f t="shared" si="86"/>
        <v>0</v>
      </c>
      <c r="N508" s="10">
        <f t="shared" si="87"/>
        <v>0</v>
      </c>
      <c r="O508" s="10">
        <f t="shared" si="88"/>
        <v>0</v>
      </c>
      <c r="P508" s="10">
        <f t="shared" si="89"/>
        <v>0</v>
      </c>
      <c r="Q508" s="10">
        <f t="shared" si="90"/>
        <v>0</v>
      </c>
      <c r="R508" s="10">
        <f t="shared" si="91"/>
        <v>0</v>
      </c>
      <c r="S508" s="10">
        <f t="shared" si="92"/>
        <v>0</v>
      </c>
      <c r="T508" s="10">
        <f t="shared" si="93"/>
        <v>0</v>
      </c>
      <c r="U508" s="10">
        <f t="shared" si="94"/>
        <v>0</v>
      </c>
      <c r="V508" s="10">
        <f t="shared" si="95"/>
        <v>0</v>
      </c>
      <c r="W508" s="10">
        <f t="shared" si="96"/>
        <v>0</v>
      </c>
      <c r="X508" s="66">
        <f t="shared" si="97"/>
        <v>0</v>
      </c>
      <c r="Y508" s="100" t="str">
        <f>IF(AND(D508="All_IPs",OR(N508=0,O508=0,R508+S508+T508=0,U508=0,V508=0,X508=0)),"Halt",IF(AND(D508="GRP_ALL_CNSP_SUBNETS",OR(N508=0,O508=0,R508+S508+T508=0,U508=0,V508=0,X508=0)),"Halt",IF(SUM(M508:X508)=0,"-",IF(AND(D508&lt;&gt;"All_IPs",D508&lt;&gt;"GRP_ALL_CNSP_SUBNETS",OR(N508=0,O508=0,P508=0,Q508=0,R508+S508+T508=0,U508=0,V508=0,X508=0,'Processed IP Rules'!ET477="BAD")),"Halt","Proceed"))))</f>
        <v>-</v>
      </c>
      <c r="Z508" s="145"/>
    </row>
    <row r="509" spans="1:26">
      <c r="A509" s="138">
        <v>468</v>
      </c>
      <c r="B509" s="70" t="str">
        <f>IF('IP Rules'!D478="","",'IP Rules'!D478)</f>
        <v/>
      </c>
      <c r="C509" s="73" t="str">
        <f>IF('IP Rules'!F478="","",'IP Rules'!F478)</f>
        <v/>
      </c>
      <c r="D509" s="77" t="str">
        <f>'Processed IP Rules'!AO478</f>
        <v/>
      </c>
      <c r="E509" s="78" t="str">
        <f>'Processed IP Rules'!AQ478</f>
        <v/>
      </c>
      <c r="F509" s="77" t="str">
        <f>'Processed IP Rules'!EA478</f>
        <v/>
      </c>
      <c r="G509" s="78" t="str">
        <f>'Processed IP Rules'!EC478</f>
        <v/>
      </c>
      <c r="H509" s="27" t="str">
        <f>'Processed IP Rules'!EE478</f>
        <v/>
      </c>
      <c r="I509" s="77" t="str">
        <f>'Processed IP Rules'!EI478</f>
        <v/>
      </c>
      <c r="J509" s="27" t="str">
        <f>'Processed IP Rules'!EK478</f>
        <v/>
      </c>
      <c r="K509" s="96" t="str">
        <f>'Processed IP Rules'!EM478</f>
        <v/>
      </c>
      <c r="L509" s="78" t="str">
        <f>'Processed IP Rules'!EU478</f>
        <v/>
      </c>
      <c r="M509" s="89">
        <f t="shared" si="86"/>
        <v>0</v>
      </c>
      <c r="N509" s="10">
        <f t="shared" si="87"/>
        <v>0</v>
      </c>
      <c r="O509" s="10">
        <f t="shared" si="88"/>
        <v>0</v>
      </c>
      <c r="P509" s="10">
        <f t="shared" si="89"/>
        <v>0</v>
      </c>
      <c r="Q509" s="10">
        <f t="shared" si="90"/>
        <v>0</v>
      </c>
      <c r="R509" s="10">
        <f t="shared" si="91"/>
        <v>0</v>
      </c>
      <c r="S509" s="10">
        <f t="shared" si="92"/>
        <v>0</v>
      </c>
      <c r="T509" s="10">
        <f t="shared" si="93"/>
        <v>0</v>
      </c>
      <c r="U509" s="10">
        <f t="shared" si="94"/>
        <v>0</v>
      </c>
      <c r="V509" s="10">
        <f t="shared" si="95"/>
        <v>0</v>
      </c>
      <c r="W509" s="10">
        <f t="shared" si="96"/>
        <v>0</v>
      </c>
      <c r="X509" s="66">
        <f t="shared" si="97"/>
        <v>0</v>
      </c>
      <c r="Y509" s="100" t="str">
        <f>IF(AND(D509="All_IPs",OR(N509=0,O509=0,R509+S509+T509=0,U509=0,V509=0,X509=0)),"Halt",IF(AND(D509="GRP_ALL_CNSP_SUBNETS",OR(N509=0,O509=0,R509+S509+T509=0,U509=0,V509=0,X509=0)),"Halt",IF(SUM(M509:X509)=0,"-",IF(AND(D509&lt;&gt;"All_IPs",D509&lt;&gt;"GRP_ALL_CNSP_SUBNETS",OR(N509=0,O509=0,P509=0,Q509=0,R509+S509+T509=0,U509=0,V509=0,X509=0,'Processed IP Rules'!ET478="BAD")),"Halt","Proceed"))))</f>
        <v>-</v>
      </c>
      <c r="Z509" s="145"/>
    </row>
    <row r="510" spans="1:26">
      <c r="A510" s="138">
        <v>469</v>
      </c>
      <c r="B510" s="70" t="str">
        <f>IF('IP Rules'!D479="","",'IP Rules'!D479)</f>
        <v/>
      </c>
      <c r="C510" s="73" t="str">
        <f>IF('IP Rules'!F479="","",'IP Rules'!F479)</f>
        <v/>
      </c>
      <c r="D510" s="77" t="str">
        <f>'Processed IP Rules'!AO479</f>
        <v/>
      </c>
      <c r="E510" s="78" t="str">
        <f>'Processed IP Rules'!AQ479</f>
        <v/>
      </c>
      <c r="F510" s="77" t="str">
        <f>'Processed IP Rules'!EA479</f>
        <v/>
      </c>
      <c r="G510" s="78" t="str">
        <f>'Processed IP Rules'!EC479</f>
        <v/>
      </c>
      <c r="H510" s="27" t="str">
        <f>'Processed IP Rules'!EE479</f>
        <v/>
      </c>
      <c r="I510" s="77" t="str">
        <f>'Processed IP Rules'!EI479</f>
        <v/>
      </c>
      <c r="J510" s="27" t="str">
        <f>'Processed IP Rules'!EK479</f>
        <v/>
      </c>
      <c r="K510" s="96" t="str">
        <f>'Processed IP Rules'!EM479</f>
        <v/>
      </c>
      <c r="L510" s="78" t="str">
        <f>'Processed IP Rules'!EU479</f>
        <v/>
      </c>
      <c r="M510" s="89">
        <f t="shared" si="86"/>
        <v>0</v>
      </c>
      <c r="N510" s="10">
        <f t="shared" si="87"/>
        <v>0</v>
      </c>
      <c r="O510" s="10">
        <f t="shared" si="88"/>
        <v>0</v>
      </c>
      <c r="P510" s="10">
        <f t="shared" si="89"/>
        <v>0</v>
      </c>
      <c r="Q510" s="10">
        <f t="shared" si="90"/>
        <v>0</v>
      </c>
      <c r="R510" s="10">
        <f t="shared" si="91"/>
        <v>0</v>
      </c>
      <c r="S510" s="10">
        <f t="shared" si="92"/>
        <v>0</v>
      </c>
      <c r="T510" s="10">
        <f t="shared" si="93"/>
        <v>0</v>
      </c>
      <c r="U510" s="10">
        <f t="shared" si="94"/>
        <v>0</v>
      </c>
      <c r="V510" s="10">
        <f t="shared" si="95"/>
        <v>0</v>
      </c>
      <c r="W510" s="10">
        <f t="shared" si="96"/>
        <v>0</v>
      </c>
      <c r="X510" s="66">
        <f t="shared" si="97"/>
        <v>0</v>
      </c>
      <c r="Y510" s="100" t="str">
        <f>IF(AND(D510="All_IPs",OR(N510=0,O510=0,R510+S510+T510=0,U510=0,V510=0,X510=0)),"Halt",IF(AND(D510="GRP_ALL_CNSP_SUBNETS",OR(N510=0,O510=0,R510+S510+T510=0,U510=0,V510=0,X510=0)),"Halt",IF(SUM(M510:X510)=0,"-",IF(AND(D510&lt;&gt;"All_IPs",D510&lt;&gt;"GRP_ALL_CNSP_SUBNETS",OR(N510=0,O510=0,P510=0,Q510=0,R510+S510+T510=0,U510=0,V510=0,X510=0,'Processed IP Rules'!ET479="BAD")),"Halt","Proceed"))))</f>
        <v>-</v>
      </c>
      <c r="Z510" s="145"/>
    </row>
    <row r="511" spans="1:26">
      <c r="A511" s="138">
        <v>470</v>
      </c>
      <c r="B511" s="70" t="str">
        <f>IF('IP Rules'!D480="","",'IP Rules'!D480)</f>
        <v/>
      </c>
      <c r="C511" s="73" t="str">
        <f>IF('IP Rules'!F480="","",'IP Rules'!F480)</f>
        <v/>
      </c>
      <c r="D511" s="77" t="str">
        <f>'Processed IP Rules'!AO480</f>
        <v/>
      </c>
      <c r="E511" s="78" t="str">
        <f>'Processed IP Rules'!AQ480</f>
        <v/>
      </c>
      <c r="F511" s="77" t="str">
        <f>'Processed IP Rules'!EA480</f>
        <v/>
      </c>
      <c r="G511" s="78" t="str">
        <f>'Processed IP Rules'!EC480</f>
        <v/>
      </c>
      <c r="H511" s="27" t="str">
        <f>'Processed IP Rules'!EE480</f>
        <v/>
      </c>
      <c r="I511" s="77" t="str">
        <f>'Processed IP Rules'!EI480</f>
        <v/>
      </c>
      <c r="J511" s="27" t="str">
        <f>'Processed IP Rules'!EK480</f>
        <v/>
      </c>
      <c r="K511" s="96" t="str">
        <f>'Processed IP Rules'!EM480</f>
        <v/>
      </c>
      <c r="L511" s="78" t="str">
        <f>'Processed IP Rules'!EU480</f>
        <v/>
      </c>
      <c r="M511" s="89">
        <f t="shared" si="86"/>
        <v>0</v>
      </c>
      <c r="N511" s="10">
        <f t="shared" si="87"/>
        <v>0</v>
      </c>
      <c r="O511" s="10">
        <f t="shared" si="88"/>
        <v>0</v>
      </c>
      <c r="P511" s="10">
        <f t="shared" si="89"/>
        <v>0</v>
      </c>
      <c r="Q511" s="10">
        <f t="shared" si="90"/>
        <v>0</v>
      </c>
      <c r="R511" s="10">
        <f t="shared" si="91"/>
        <v>0</v>
      </c>
      <c r="S511" s="10">
        <f t="shared" si="92"/>
        <v>0</v>
      </c>
      <c r="T511" s="10">
        <f t="shared" si="93"/>
        <v>0</v>
      </c>
      <c r="U511" s="10">
        <f t="shared" si="94"/>
        <v>0</v>
      </c>
      <c r="V511" s="10">
        <f t="shared" si="95"/>
        <v>0</v>
      </c>
      <c r="W511" s="10">
        <f t="shared" si="96"/>
        <v>0</v>
      </c>
      <c r="X511" s="66">
        <f t="shared" si="97"/>
        <v>0</v>
      </c>
      <c r="Y511" s="100" t="str">
        <f>IF(AND(D511="All_IPs",OR(N511=0,O511=0,R511+S511+T511=0,U511=0,V511=0,X511=0)),"Halt",IF(AND(D511="GRP_ALL_CNSP_SUBNETS",OR(N511=0,O511=0,R511+S511+T511=0,U511=0,V511=0,X511=0)),"Halt",IF(SUM(M511:X511)=0,"-",IF(AND(D511&lt;&gt;"All_IPs",D511&lt;&gt;"GRP_ALL_CNSP_SUBNETS",OR(N511=0,O511=0,P511=0,Q511=0,R511+S511+T511=0,U511=0,V511=0,X511=0,'Processed IP Rules'!ET480="BAD")),"Halt","Proceed"))))</f>
        <v>-</v>
      </c>
      <c r="Z511" s="145"/>
    </row>
    <row r="512" spans="1:26">
      <c r="A512" s="138">
        <v>471</v>
      </c>
      <c r="B512" s="70" t="str">
        <f>IF('IP Rules'!D481="","",'IP Rules'!D481)</f>
        <v/>
      </c>
      <c r="C512" s="73" t="str">
        <f>IF('IP Rules'!F481="","",'IP Rules'!F481)</f>
        <v/>
      </c>
      <c r="D512" s="77" t="str">
        <f>'Processed IP Rules'!AO481</f>
        <v/>
      </c>
      <c r="E512" s="78" t="str">
        <f>'Processed IP Rules'!AQ481</f>
        <v/>
      </c>
      <c r="F512" s="77" t="str">
        <f>'Processed IP Rules'!EA481</f>
        <v/>
      </c>
      <c r="G512" s="78" t="str">
        <f>'Processed IP Rules'!EC481</f>
        <v/>
      </c>
      <c r="H512" s="27" t="str">
        <f>'Processed IP Rules'!EE481</f>
        <v/>
      </c>
      <c r="I512" s="77" t="str">
        <f>'Processed IP Rules'!EI481</f>
        <v/>
      </c>
      <c r="J512" s="27" t="str">
        <f>'Processed IP Rules'!EK481</f>
        <v/>
      </c>
      <c r="K512" s="96" t="str">
        <f>'Processed IP Rules'!EM481</f>
        <v/>
      </c>
      <c r="L512" s="78" t="str">
        <f>'Processed IP Rules'!EU481</f>
        <v/>
      </c>
      <c r="M512" s="89">
        <f t="shared" si="86"/>
        <v>0</v>
      </c>
      <c r="N512" s="10">
        <f t="shared" si="87"/>
        <v>0</v>
      </c>
      <c r="O512" s="10">
        <f t="shared" si="88"/>
        <v>0</v>
      </c>
      <c r="P512" s="10">
        <f t="shared" si="89"/>
        <v>0</v>
      </c>
      <c r="Q512" s="10">
        <f t="shared" si="90"/>
        <v>0</v>
      </c>
      <c r="R512" s="10">
        <f t="shared" si="91"/>
        <v>0</v>
      </c>
      <c r="S512" s="10">
        <f t="shared" si="92"/>
        <v>0</v>
      </c>
      <c r="T512" s="10">
        <f t="shared" si="93"/>
        <v>0</v>
      </c>
      <c r="U512" s="10">
        <f t="shared" si="94"/>
        <v>0</v>
      </c>
      <c r="V512" s="10">
        <f t="shared" si="95"/>
        <v>0</v>
      </c>
      <c r="W512" s="10">
        <f t="shared" si="96"/>
        <v>0</v>
      </c>
      <c r="X512" s="66">
        <f t="shared" si="97"/>
        <v>0</v>
      </c>
      <c r="Y512" s="100" t="str">
        <f>IF(AND(D512="All_IPs",OR(N512=0,O512=0,R512+S512+T512=0,U512=0,V512=0,X512=0)),"Halt",IF(AND(D512="GRP_ALL_CNSP_SUBNETS",OR(N512=0,O512=0,R512+S512+T512=0,U512=0,V512=0,X512=0)),"Halt",IF(SUM(M512:X512)=0,"-",IF(AND(D512&lt;&gt;"All_IPs",D512&lt;&gt;"GRP_ALL_CNSP_SUBNETS",OR(N512=0,O512=0,P512=0,Q512=0,R512+S512+T512=0,U512=0,V512=0,X512=0,'Processed IP Rules'!ET481="BAD")),"Halt","Proceed"))))</f>
        <v>-</v>
      </c>
      <c r="Z512" s="145"/>
    </row>
    <row r="513" spans="1:26">
      <c r="A513" s="138">
        <v>472</v>
      </c>
      <c r="B513" s="70" t="str">
        <f>IF('IP Rules'!D482="","",'IP Rules'!D482)</f>
        <v/>
      </c>
      <c r="C513" s="73" t="str">
        <f>IF('IP Rules'!F482="","",'IP Rules'!F482)</f>
        <v/>
      </c>
      <c r="D513" s="77" t="str">
        <f>'Processed IP Rules'!AO482</f>
        <v/>
      </c>
      <c r="E513" s="78" t="str">
        <f>'Processed IP Rules'!AQ482</f>
        <v/>
      </c>
      <c r="F513" s="77" t="str">
        <f>'Processed IP Rules'!EA482</f>
        <v/>
      </c>
      <c r="G513" s="78" t="str">
        <f>'Processed IP Rules'!EC482</f>
        <v/>
      </c>
      <c r="H513" s="27" t="str">
        <f>'Processed IP Rules'!EE482</f>
        <v/>
      </c>
      <c r="I513" s="77" t="str">
        <f>'Processed IP Rules'!EI482</f>
        <v/>
      </c>
      <c r="J513" s="27" t="str">
        <f>'Processed IP Rules'!EK482</f>
        <v/>
      </c>
      <c r="K513" s="96" t="str">
        <f>'Processed IP Rules'!EM482</f>
        <v/>
      </c>
      <c r="L513" s="78" t="str">
        <f>'Processed IP Rules'!EU482</f>
        <v/>
      </c>
      <c r="M513" s="89">
        <f t="shared" si="86"/>
        <v>0</v>
      </c>
      <c r="N513" s="10">
        <f t="shared" si="87"/>
        <v>0</v>
      </c>
      <c r="O513" s="10">
        <f t="shared" si="88"/>
        <v>0</v>
      </c>
      <c r="P513" s="10">
        <f t="shared" si="89"/>
        <v>0</v>
      </c>
      <c r="Q513" s="10">
        <f t="shared" si="90"/>
        <v>0</v>
      </c>
      <c r="R513" s="10">
        <f t="shared" si="91"/>
        <v>0</v>
      </c>
      <c r="S513" s="10">
        <f t="shared" si="92"/>
        <v>0</v>
      </c>
      <c r="T513" s="10">
        <f t="shared" si="93"/>
        <v>0</v>
      </c>
      <c r="U513" s="10">
        <f t="shared" si="94"/>
        <v>0</v>
      </c>
      <c r="V513" s="10">
        <f t="shared" si="95"/>
        <v>0</v>
      </c>
      <c r="W513" s="10">
        <f t="shared" si="96"/>
        <v>0</v>
      </c>
      <c r="X513" s="66">
        <f t="shared" si="97"/>
        <v>0</v>
      </c>
      <c r="Y513" s="100" t="str">
        <f>IF(AND(D513="All_IPs",OR(N513=0,O513=0,R513+S513+T513=0,U513=0,V513=0,X513=0)),"Halt",IF(AND(D513="GRP_ALL_CNSP_SUBNETS",OR(N513=0,O513=0,R513+S513+T513=0,U513=0,V513=0,X513=0)),"Halt",IF(SUM(M513:X513)=0,"-",IF(AND(D513&lt;&gt;"All_IPs",D513&lt;&gt;"GRP_ALL_CNSP_SUBNETS",OR(N513=0,O513=0,P513=0,Q513=0,R513+S513+T513=0,U513=0,V513=0,X513=0,'Processed IP Rules'!ET482="BAD")),"Halt","Proceed"))))</f>
        <v>-</v>
      </c>
      <c r="Z513" s="145"/>
    </row>
    <row r="514" spans="1:26">
      <c r="A514" s="138">
        <v>473</v>
      </c>
      <c r="B514" s="70" t="str">
        <f>IF('IP Rules'!D483="","",'IP Rules'!D483)</f>
        <v/>
      </c>
      <c r="C514" s="73" t="str">
        <f>IF('IP Rules'!F483="","",'IP Rules'!F483)</f>
        <v/>
      </c>
      <c r="D514" s="77" t="str">
        <f>'Processed IP Rules'!AO483</f>
        <v/>
      </c>
      <c r="E514" s="78" t="str">
        <f>'Processed IP Rules'!AQ483</f>
        <v/>
      </c>
      <c r="F514" s="77" t="str">
        <f>'Processed IP Rules'!EA483</f>
        <v/>
      </c>
      <c r="G514" s="78" t="str">
        <f>'Processed IP Rules'!EC483</f>
        <v/>
      </c>
      <c r="H514" s="27" t="str">
        <f>'Processed IP Rules'!EE483</f>
        <v/>
      </c>
      <c r="I514" s="77" t="str">
        <f>'Processed IP Rules'!EI483</f>
        <v/>
      </c>
      <c r="J514" s="27" t="str">
        <f>'Processed IP Rules'!EK483</f>
        <v/>
      </c>
      <c r="K514" s="96" t="str">
        <f>'Processed IP Rules'!EM483</f>
        <v/>
      </c>
      <c r="L514" s="78" t="str">
        <f>'Processed IP Rules'!EU483</f>
        <v/>
      </c>
      <c r="M514" s="89">
        <f t="shared" si="86"/>
        <v>0</v>
      </c>
      <c r="N514" s="10">
        <f t="shared" si="87"/>
        <v>0</v>
      </c>
      <c r="O514" s="10">
        <f t="shared" si="88"/>
        <v>0</v>
      </c>
      <c r="P514" s="10">
        <f t="shared" si="89"/>
        <v>0</v>
      </c>
      <c r="Q514" s="10">
        <f t="shared" si="90"/>
        <v>0</v>
      </c>
      <c r="R514" s="10">
        <f t="shared" si="91"/>
        <v>0</v>
      </c>
      <c r="S514" s="10">
        <f t="shared" si="92"/>
        <v>0</v>
      </c>
      <c r="T514" s="10">
        <f t="shared" si="93"/>
        <v>0</v>
      </c>
      <c r="U514" s="10">
        <f t="shared" si="94"/>
        <v>0</v>
      </c>
      <c r="V514" s="10">
        <f t="shared" si="95"/>
        <v>0</v>
      </c>
      <c r="W514" s="10">
        <f t="shared" si="96"/>
        <v>0</v>
      </c>
      <c r="X514" s="66">
        <f t="shared" si="97"/>
        <v>0</v>
      </c>
      <c r="Y514" s="100" t="str">
        <f>IF(AND(D514="All_IPs",OR(N514=0,O514=0,R514+S514+T514=0,U514=0,V514=0,X514=0)),"Halt",IF(AND(D514="GRP_ALL_CNSP_SUBNETS",OR(N514=0,O514=0,R514+S514+T514=0,U514=0,V514=0,X514=0)),"Halt",IF(SUM(M514:X514)=0,"-",IF(AND(D514&lt;&gt;"All_IPs",D514&lt;&gt;"GRP_ALL_CNSP_SUBNETS",OR(N514=0,O514=0,P514=0,Q514=0,R514+S514+T514=0,U514=0,V514=0,X514=0,'Processed IP Rules'!ET483="BAD")),"Halt","Proceed"))))</f>
        <v>-</v>
      </c>
      <c r="Z514" s="145"/>
    </row>
    <row r="515" spans="1:26">
      <c r="A515" s="138">
        <v>474</v>
      </c>
      <c r="B515" s="70" t="str">
        <f>IF('IP Rules'!D484="","",'IP Rules'!D484)</f>
        <v/>
      </c>
      <c r="C515" s="73" t="str">
        <f>IF('IP Rules'!F484="","",'IP Rules'!F484)</f>
        <v/>
      </c>
      <c r="D515" s="77" t="str">
        <f>'Processed IP Rules'!AO484</f>
        <v/>
      </c>
      <c r="E515" s="78" t="str">
        <f>'Processed IP Rules'!AQ484</f>
        <v/>
      </c>
      <c r="F515" s="77" t="str">
        <f>'Processed IP Rules'!EA484</f>
        <v/>
      </c>
      <c r="G515" s="78" t="str">
        <f>'Processed IP Rules'!EC484</f>
        <v/>
      </c>
      <c r="H515" s="27" t="str">
        <f>'Processed IP Rules'!EE484</f>
        <v/>
      </c>
      <c r="I515" s="77" t="str">
        <f>'Processed IP Rules'!EI484</f>
        <v/>
      </c>
      <c r="J515" s="27" t="str">
        <f>'Processed IP Rules'!EK484</f>
        <v/>
      </c>
      <c r="K515" s="96" t="str">
        <f>'Processed IP Rules'!EM484</f>
        <v/>
      </c>
      <c r="L515" s="78" t="str">
        <f>'Processed IP Rules'!EU484</f>
        <v/>
      </c>
      <c r="M515" s="89">
        <f t="shared" si="86"/>
        <v>0</v>
      </c>
      <c r="N515" s="10">
        <f t="shared" si="87"/>
        <v>0</v>
      </c>
      <c r="O515" s="10">
        <f t="shared" si="88"/>
        <v>0</v>
      </c>
      <c r="P515" s="10">
        <f t="shared" si="89"/>
        <v>0</v>
      </c>
      <c r="Q515" s="10">
        <f t="shared" si="90"/>
        <v>0</v>
      </c>
      <c r="R515" s="10">
        <f t="shared" si="91"/>
        <v>0</v>
      </c>
      <c r="S515" s="10">
        <f t="shared" si="92"/>
        <v>0</v>
      </c>
      <c r="T515" s="10">
        <f t="shared" si="93"/>
        <v>0</v>
      </c>
      <c r="U515" s="10">
        <f t="shared" si="94"/>
        <v>0</v>
      </c>
      <c r="V515" s="10">
        <f t="shared" si="95"/>
        <v>0</v>
      </c>
      <c r="W515" s="10">
        <f t="shared" si="96"/>
        <v>0</v>
      </c>
      <c r="X515" s="66">
        <f t="shared" si="97"/>
        <v>0</v>
      </c>
      <c r="Y515" s="100" t="str">
        <f>IF(AND(D515="All_IPs",OR(N515=0,O515=0,R515+S515+T515=0,U515=0,V515=0,X515=0)),"Halt",IF(AND(D515="GRP_ALL_CNSP_SUBNETS",OR(N515=0,O515=0,R515+S515+T515=0,U515=0,V515=0,X515=0)),"Halt",IF(SUM(M515:X515)=0,"-",IF(AND(D515&lt;&gt;"All_IPs",D515&lt;&gt;"GRP_ALL_CNSP_SUBNETS",OR(N515=0,O515=0,P515=0,Q515=0,R515+S515+T515=0,U515=0,V515=0,X515=0,'Processed IP Rules'!ET484="BAD")),"Halt","Proceed"))))</f>
        <v>-</v>
      </c>
      <c r="Z515" s="145"/>
    </row>
    <row r="516" spans="1:26">
      <c r="A516" s="138">
        <v>475</v>
      </c>
      <c r="B516" s="70" t="str">
        <f>IF('IP Rules'!D485="","",'IP Rules'!D485)</f>
        <v/>
      </c>
      <c r="C516" s="73" t="str">
        <f>IF('IP Rules'!F485="","",'IP Rules'!F485)</f>
        <v/>
      </c>
      <c r="D516" s="77" t="str">
        <f>'Processed IP Rules'!AO485</f>
        <v/>
      </c>
      <c r="E516" s="78" t="str">
        <f>'Processed IP Rules'!AQ485</f>
        <v/>
      </c>
      <c r="F516" s="77" t="str">
        <f>'Processed IP Rules'!EA485</f>
        <v/>
      </c>
      <c r="G516" s="78" t="str">
        <f>'Processed IP Rules'!EC485</f>
        <v/>
      </c>
      <c r="H516" s="27" t="str">
        <f>'Processed IP Rules'!EE485</f>
        <v/>
      </c>
      <c r="I516" s="77" t="str">
        <f>'Processed IP Rules'!EI485</f>
        <v/>
      </c>
      <c r="J516" s="27" t="str">
        <f>'Processed IP Rules'!EK485</f>
        <v/>
      </c>
      <c r="K516" s="96" t="str">
        <f>'Processed IP Rules'!EM485</f>
        <v/>
      </c>
      <c r="L516" s="78" t="str">
        <f>'Processed IP Rules'!EU485</f>
        <v/>
      </c>
      <c r="M516" s="89">
        <f t="shared" si="86"/>
        <v>0</v>
      </c>
      <c r="N516" s="10">
        <f t="shared" si="87"/>
        <v>0</v>
      </c>
      <c r="O516" s="10">
        <f t="shared" si="88"/>
        <v>0</v>
      </c>
      <c r="P516" s="10">
        <f t="shared" si="89"/>
        <v>0</v>
      </c>
      <c r="Q516" s="10">
        <f t="shared" si="90"/>
        <v>0</v>
      </c>
      <c r="R516" s="10">
        <f t="shared" si="91"/>
        <v>0</v>
      </c>
      <c r="S516" s="10">
        <f t="shared" si="92"/>
        <v>0</v>
      </c>
      <c r="T516" s="10">
        <f t="shared" si="93"/>
        <v>0</v>
      </c>
      <c r="U516" s="10">
        <f t="shared" si="94"/>
        <v>0</v>
      </c>
      <c r="V516" s="10">
        <f t="shared" si="95"/>
        <v>0</v>
      </c>
      <c r="W516" s="10">
        <f t="shared" si="96"/>
        <v>0</v>
      </c>
      <c r="X516" s="66">
        <f t="shared" si="97"/>
        <v>0</v>
      </c>
      <c r="Y516" s="100" t="str">
        <f>IF(AND(D516="All_IPs",OR(N516=0,O516=0,R516+S516+T516=0,U516=0,V516=0,X516=0)),"Halt",IF(AND(D516="GRP_ALL_CNSP_SUBNETS",OR(N516=0,O516=0,R516+S516+T516=0,U516=0,V516=0,X516=0)),"Halt",IF(SUM(M516:X516)=0,"-",IF(AND(D516&lt;&gt;"All_IPs",D516&lt;&gt;"GRP_ALL_CNSP_SUBNETS",OR(N516=0,O516=0,P516=0,Q516=0,R516+S516+T516=0,U516=0,V516=0,X516=0,'Processed IP Rules'!ET485="BAD")),"Halt","Proceed"))))</f>
        <v>-</v>
      </c>
      <c r="Z516" s="145"/>
    </row>
    <row r="517" spans="1:26">
      <c r="A517" s="138">
        <v>476</v>
      </c>
      <c r="B517" s="70" t="str">
        <f>IF('IP Rules'!D486="","",'IP Rules'!D486)</f>
        <v/>
      </c>
      <c r="C517" s="73" t="str">
        <f>IF('IP Rules'!F486="","",'IP Rules'!F486)</f>
        <v/>
      </c>
      <c r="D517" s="77" t="str">
        <f>'Processed IP Rules'!AO486</f>
        <v/>
      </c>
      <c r="E517" s="78" t="str">
        <f>'Processed IP Rules'!AQ486</f>
        <v/>
      </c>
      <c r="F517" s="77" t="str">
        <f>'Processed IP Rules'!EA486</f>
        <v/>
      </c>
      <c r="G517" s="78" t="str">
        <f>'Processed IP Rules'!EC486</f>
        <v/>
      </c>
      <c r="H517" s="27" t="str">
        <f>'Processed IP Rules'!EE486</f>
        <v/>
      </c>
      <c r="I517" s="77" t="str">
        <f>'Processed IP Rules'!EI486</f>
        <v/>
      </c>
      <c r="J517" s="27" t="str">
        <f>'Processed IP Rules'!EK486</f>
        <v/>
      </c>
      <c r="K517" s="96" t="str">
        <f>'Processed IP Rules'!EM486</f>
        <v/>
      </c>
      <c r="L517" s="78" t="str">
        <f>'Processed IP Rules'!EU486</f>
        <v/>
      </c>
      <c r="M517" s="89">
        <f t="shared" si="86"/>
        <v>0</v>
      </c>
      <c r="N517" s="10">
        <f t="shared" si="87"/>
        <v>0</v>
      </c>
      <c r="O517" s="10">
        <f t="shared" si="88"/>
        <v>0</v>
      </c>
      <c r="P517" s="10">
        <f t="shared" si="89"/>
        <v>0</v>
      </c>
      <c r="Q517" s="10">
        <f t="shared" si="90"/>
        <v>0</v>
      </c>
      <c r="R517" s="10">
        <f t="shared" si="91"/>
        <v>0</v>
      </c>
      <c r="S517" s="10">
        <f t="shared" si="92"/>
        <v>0</v>
      </c>
      <c r="T517" s="10">
        <f t="shared" si="93"/>
        <v>0</v>
      </c>
      <c r="U517" s="10">
        <f t="shared" si="94"/>
        <v>0</v>
      </c>
      <c r="V517" s="10">
        <f t="shared" si="95"/>
        <v>0</v>
      </c>
      <c r="W517" s="10">
        <f t="shared" si="96"/>
        <v>0</v>
      </c>
      <c r="X517" s="66">
        <f t="shared" si="97"/>
        <v>0</v>
      </c>
      <c r="Y517" s="100" t="str">
        <f>IF(AND(D517="All_IPs",OR(N517=0,O517=0,R517+S517+T517=0,U517=0,V517=0,X517=0)),"Halt",IF(AND(D517="GRP_ALL_CNSP_SUBNETS",OR(N517=0,O517=0,R517+S517+T517=0,U517=0,V517=0,X517=0)),"Halt",IF(SUM(M517:X517)=0,"-",IF(AND(D517&lt;&gt;"All_IPs",D517&lt;&gt;"GRP_ALL_CNSP_SUBNETS",OR(N517=0,O517=0,P517=0,Q517=0,R517+S517+T517=0,U517=0,V517=0,X517=0,'Processed IP Rules'!ET486="BAD")),"Halt","Proceed"))))</f>
        <v>-</v>
      </c>
      <c r="Z517" s="145"/>
    </row>
    <row r="518" spans="1:26">
      <c r="A518" s="138">
        <v>477</v>
      </c>
      <c r="B518" s="70" t="str">
        <f>IF('IP Rules'!D487="","",'IP Rules'!D487)</f>
        <v/>
      </c>
      <c r="C518" s="73" t="str">
        <f>IF('IP Rules'!F487="","",'IP Rules'!F487)</f>
        <v/>
      </c>
      <c r="D518" s="77" t="str">
        <f>'Processed IP Rules'!AO487</f>
        <v/>
      </c>
      <c r="E518" s="78" t="str">
        <f>'Processed IP Rules'!AQ487</f>
        <v/>
      </c>
      <c r="F518" s="77" t="str">
        <f>'Processed IP Rules'!EA487</f>
        <v/>
      </c>
      <c r="G518" s="78" t="str">
        <f>'Processed IP Rules'!EC487</f>
        <v/>
      </c>
      <c r="H518" s="27" t="str">
        <f>'Processed IP Rules'!EE487</f>
        <v/>
      </c>
      <c r="I518" s="77" t="str">
        <f>'Processed IP Rules'!EI487</f>
        <v/>
      </c>
      <c r="J518" s="27" t="str">
        <f>'Processed IP Rules'!EK487</f>
        <v/>
      </c>
      <c r="K518" s="96" t="str">
        <f>'Processed IP Rules'!EM487</f>
        <v/>
      </c>
      <c r="L518" s="78" t="str">
        <f>'Processed IP Rules'!EU487</f>
        <v/>
      </c>
      <c r="M518" s="89">
        <f t="shared" si="86"/>
        <v>0</v>
      </c>
      <c r="N518" s="10">
        <f t="shared" si="87"/>
        <v>0</v>
      </c>
      <c r="O518" s="10">
        <f t="shared" si="88"/>
        <v>0</v>
      </c>
      <c r="P518" s="10">
        <f t="shared" si="89"/>
        <v>0</v>
      </c>
      <c r="Q518" s="10">
        <f t="shared" si="90"/>
        <v>0</v>
      </c>
      <c r="R518" s="10">
        <f t="shared" si="91"/>
        <v>0</v>
      </c>
      <c r="S518" s="10">
        <f t="shared" si="92"/>
        <v>0</v>
      </c>
      <c r="T518" s="10">
        <f t="shared" si="93"/>
        <v>0</v>
      </c>
      <c r="U518" s="10">
        <f t="shared" si="94"/>
        <v>0</v>
      </c>
      <c r="V518" s="10">
        <f t="shared" si="95"/>
        <v>0</v>
      </c>
      <c r="W518" s="10">
        <f t="shared" si="96"/>
        <v>0</v>
      </c>
      <c r="X518" s="66">
        <f t="shared" si="97"/>
        <v>0</v>
      </c>
      <c r="Y518" s="100" t="str">
        <f>IF(AND(D518="All_IPs",OR(N518=0,O518=0,R518+S518+T518=0,U518=0,V518=0,X518=0)),"Halt",IF(AND(D518="GRP_ALL_CNSP_SUBNETS",OR(N518=0,O518=0,R518+S518+T518=0,U518=0,V518=0,X518=0)),"Halt",IF(SUM(M518:X518)=0,"-",IF(AND(D518&lt;&gt;"All_IPs",D518&lt;&gt;"GRP_ALL_CNSP_SUBNETS",OR(N518=0,O518=0,P518=0,Q518=0,R518+S518+T518=0,U518=0,V518=0,X518=0,'Processed IP Rules'!ET487="BAD")),"Halt","Proceed"))))</f>
        <v>-</v>
      </c>
      <c r="Z518" s="145"/>
    </row>
    <row r="519" spans="1:26">
      <c r="A519" s="138">
        <v>478</v>
      </c>
      <c r="B519" s="70" t="str">
        <f>IF('IP Rules'!D488="","",'IP Rules'!D488)</f>
        <v/>
      </c>
      <c r="C519" s="73" t="str">
        <f>IF('IP Rules'!F488="","",'IP Rules'!F488)</f>
        <v/>
      </c>
      <c r="D519" s="77" t="str">
        <f>'Processed IP Rules'!AO488</f>
        <v/>
      </c>
      <c r="E519" s="78" t="str">
        <f>'Processed IP Rules'!AQ488</f>
        <v/>
      </c>
      <c r="F519" s="77" t="str">
        <f>'Processed IP Rules'!EA488</f>
        <v/>
      </c>
      <c r="G519" s="78" t="str">
        <f>'Processed IP Rules'!EC488</f>
        <v/>
      </c>
      <c r="H519" s="27" t="str">
        <f>'Processed IP Rules'!EE488</f>
        <v/>
      </c>
      <c r="I519" s="77" t="str">
        <f>'Processed IP Rules'!EI488</f>
        <v/>
      </c>
      <c r="J519" s="27" t="str">
        <f>'Processed IP Rules'!EK488</f>
        <v/>
      </c>
      <c r="K519" s="96" t="str">
        <f>'Processed IP Rules'!EM488</f>
        <v/>
      </c>
      <c r="L519" s="78" t="str">
        <f>'Processed IP Rules'!EU488</f>
        <v/>
      </c>
      <c r="M519" s="89">
        <f t="shared" si="86"/>
        <v>0</v>
      </c>
      <c r="N519" s="10">
        <f t="shared" si="87"/>
        <v>0</v>
      </c>
      <c r="O519" s="10">
        <f t="shared" si="88"/>
        <v>0</v>
      </c>
      <c r="P519" s="10">
        <f t="shared" si="89"/>
        <v>0</v>
      </c>
      <c r="Q519" s="10">
        <f t="shared" si="90"/>
        <v>0</v>
      </c>
      <c r="R519" s="10">
        <f t="shared" si="91"/>
        <v>0</v>
      </c>
      <c r="S519" s="10">
        <f t="shared" si="92"/>
        <v>0</v>
      </c>
      <c r="T519" s="10">
        <f t="shared" si="93"/>
        <v>0</v>
      </c>
      <c r="U519" s="10">
        <f t="shared" si="94"/>
        <v>0</v>
      </c>
      <c r="V519" s="10">
        <f t="shared" si="95"/>
        <v>0</v>
      </c>
      <c r="W519" s="10">
        <f t="shared" si="96"/>
        <v>0</v>
      </c>
      <c r="X519" s="66">
        <f t="shared" si="97"/>
        <v>0</v>
      </c>
      <c r="Y519" s="100" t="str">
        <f>IF(AND(D519="All_IPs",OR(N519=0,O519=0,R519+S519+T519=0,U519=0,V519=0,X519=0)),"Halt",IF(AND(D519="GRP_ALL_CNSP_SUBNETS",OR(N519=0,O519=0,R519+S519+T519=0,U519=0,V519=0,X519=0)),"Halt",IF(SUM(M519:X519)=0,"-",IF(AND(D519&lt;&gt;"All_IPs",D519&lt;&gt;"GRP_ALL_CNSP_SUBNETS",OR(N519=0,O519=0,P519=0,Q519=0,R519+S519+T519=0,U519=0,V519=0,X519=0,'Processed IP Rules'!ET488="BAD")),"Halt","Proceed"))))</f>
        <v>-</v>
      </c>
      <c r="Z519" s="145"/>
    </row>
    <row r="520" spans="1:26">
      <c r="A520" s="138">
        <v>479</v>
      </c>
      <c r="B520" s="70" t="str">
        <f>IF('IP Rules'!D489="","",'IP Rules'!D489)</f>
        <v/>
      </c>
      <c r="C520" s="73" t="str">
        <f>IF('IP Rules'!F489="","",'IP Rules'!F489)</f>
        <v/>
      </c>
      <c r="D520" s="77" t="str">
        <f>'Processed IP Rules'!AO489</f>
        <v/>
      </c>
      <c r="E520" s="78" t="str">
        <f>'Processed IP Rules'!AQ489</f>
        <v/>
      </c>
      <c r="F520" s="77" t="str">
        <f>'Processed IP Rules'!EA489</f>
        <v/>
      </c>
      <c r="G520" s="78" t="str">
        <f>'Processed IP Rules'!EC489</f>
        <v/>
      </c>
      <c r="H520" s="27" t="str">
        <f>'Processed IP Rules'!EE489</f>
        <v/>
      </c>
      <c r="I520" s="77" t="str">
        <f>'Processed IP Rules'!EI489</f>
        <v/>
      </c>
      <c r="J520" s="27" t="str">
        <f>'Processed IP Rules'!EK489</f>
        <v/>
      </c>
      <c r="K520" s="96" t="str">
        <f>'Processed IP Rules'!EM489</f>
        <v/>
      </c>
      <c r="L520" s="78" t="str">
        <f>'Processed IP Rules'!EU489</f>
        <v/>
      </c>
      <c r="M520" s="89">
        <f t="shared" si="86"/>
        <v>0</v>
      </c>
      <c r="N520" s="10">
        <f t="shared" si="87"/>
        <v>0</v>
      </c>
      <c r="O520" s="10">
        <f t="shared" si="88"/>
        <v>0</v>
      </c>
      <c r="P520" s="10">
        <f t="shared" si="89"/>
        <v>0</v>
      </c>
      <c r="Q520" s="10">
        <f t="shared" si="90"/>
        <v>0</v>
      </c>
      <c r="R520" s="10">
        <f t="shared" si="91"/>
        <v>0</v>
      </c>
      <c r="S520" s="10">
        <f t="shared" si="92"/>
        <v>0</v>
      </c>
      <c r="T520" s="10">
        <f t="shared" si="93"/>
        <v>0</v>
      </c>
      <c r="U520" s="10">
        <f t="shared" si="94"/>
        <v>0</v>
      </c>
      <c r="V520" s="10">
        <f t="shared" si="95"/>
        <v>0</v>
      </c>
      <c r="W520" s="10">
        <f t="shared" si="96"/>
        <v>0</v>
      </c>
      <c r="X520" s="66">
        <f t="shared" si="97"/>
        <v>0</v>
      </c>
      <c r="Y520" s="100" t="str">
        <f>IF(AND(D520="All_IPs",OR(N520=0,O520=0,R520+S520+T520=0,U520=0,V520=0,X520=0)),"Halt",IF(AND(D520="GRP_ALL_CNSP_SUBNETS",OR(N520=0,O520=0,R520+S520+T520=0,U520=0,V520=0,X520=0)),"Halt",IF(SUM(M520:X520)=0,"-",IF(AND(D520&lt;&gt;"All_IPs",D520&lt;&gt;"GRP_ALL_CNSP_SUBNETS",OR(N520=0,O520=0,P520=0,Q520=0,R520+S520+T520=0,U520=0,V520=0,X520=0,'Processed IP Rules'!ET489="BAD")),"Halt","Proceed"))))</f>
        <v>-</v>
      </c>
      <c r="Z520" s="145"/>
    </row>
    <row r="521" spans="1:26">
      <c r="A521" s="138">
        <v>480</v>
      </c>
      <c r="B521" s="70" t="str">
        <f>IF('IP Rules'!D490="","",'IP Rules'!D490)</f>
        <v/>
      </c>
      <c r="C521" s="73" t="str">
        <f>IF('IP Rules'!F490="","",'IP Rules'!F490)</f>
        <v/>
      </c>
      <c r="D521" s="77" t="str">
        <f>'Processed IP Rules'!AO490</f>
        <v/>
      </c>
      <c r="E521" s="78" t="str">
        <f>'Processed IP Rules'!AQ490</f>
        <v/>
      </c>
      <c r="F521" s="77" t="str">
        <f>'Processed IP Rules'!EA490</f>
        <v/>
      </c>
      <c r="G521" s="78" t="str">
        <f>'Processed IP Rules'!EC490</f>
        <v/>
      </c>
      <c r="H521" s="27" t="str">
        <f>'Processed IP Rules'!EE490</f>
        <v/>
      </c>
      <c r="I521" s="77" t="str">
        <f>'Processed IP Rules'!EI490</f>
        <v/>
      </c>
      <c r="J521" s="27" t="str">
        <f>'Processed IP Rules'!EK490</f>
        <v/>
      </c>
      <c r="K521" s="96" t="str">
        <f>'Processed IP Rules'!EM490</f>
        <v/>
      </c>
      <c r="L521" s="78" t="str">
        <f>'Processed IP Rules'!EU490</f>
        <v/>
      </c>
      <c r="M521" s="89">
        <f t="shared" si="86"/>
        <v>0</v>
      </c>
      <c r="N521" s="10">
        <f t="shared" si="87"/>
        <v>0</v>
      </c>
      <c r="O521" s="10">
        <f t="shared" si="88"/>
        <v>0</v>
      </c>
      <c r="P521" s="10">
        <f t="shared" si="89"/>
        <v>0</v>
      </c>
      <c r="Q521" s="10">
        <f t="shared" si="90"/>
        <v>0</v>
      </c>
      <c r="R521" s="10">
        <f t="shared" si="91"/>
        <v>0</v>
      </c>
      <c r="S521" s="10">
        <f t="shared" si="92"/>
        <v>0</v>
      </c>
      <c r="T521" s="10">
        <f t="shared" si="93"/>
        <v>0</v>
      </c>
      <c r="U521" s="10">
        <f t="shared" si="94"/>
        <v>0</v>
      </c>
      <c r="V521" s="10">
        <f t="shared" si="95"/>
        <v>0</v>
      </c>
      <c r="W521" s="10">
        <f t="shared" si="96"/>
        <v>0</v>
      </c>
      <c r="X521" s="66">
        <f t="shared" si="97"/>
        <v>0</v>
      </c>
      <c r="Y521" s="100" t="str">
        <f>IF(AND(D521="All_IPs",OR(N521=0,O521=0,R521+S521+T521=0,U521=0,V521=0,X521=0)),"Halt",IF(AND(D521="GRP_ALL_CNSP_SUBNETS",OR(N521=0,O521=0,R521+S521+T521=0,U521=0,V521=0,X521=0)),"Halt",IF(SUM(M521:X521)=0,"-",IF(AND(D521&lt;&gt;"All_IPs",D521&lt;&gt;"GRP_ALL_CNSP_SUBNETS",OR(N521=0,O521=0,P521=0,Q521=0,R521+S521+T521=0,U521=0,V521=0,X521=0,'Processed IP Rules'!ET490="BAD")),"Halt","Proceed"))))</f>
        <v>-</v>
      </c>
      <c r="Z521" s="145"/>
    </row>
    <row r="522" spans="1:26">
      <c r="A522" s="138">
        <v>481</v>
      </c>
      <c r="B522" s="70" t="str">
        <f>IF('IP Rules'!D491="","",'IP Rules'!D491)</f>
        <v/>
      </c>
      <c r="C522" s="73" t="str">
        <f>IF('IP Rules'!F491="","",'IP Rules'!F491)</f>
        <v/>
      </c>
      <c r="D522" s="77" t="str">
        <f>'Processed IP Rules'!AO491</f>
        <v/>
      </c>
      <c r="E522" s="78" t="str">
        <f>'Processed IP Rules'!AQ491</f>
        <v/>
      </c>
      <c r="F522" s="77" t="str">
        <f>'Processed IP Rules'!EA491</f>
        <v/>
      </c>
      <c r="G522" s="78" t="str">
        <f>'Processed IP Rules'!EC491</f>
        <v/>
      </c>
      <c r="H522" s="27" t="str">
        <f>'Processed IP Rules'!EE491</f>
        <v/>
      </c>
      <c r="I522" s="77" t="str">
        <f>'Processed IP Rules'!EI491</f>
        <v/>
      </c>
      <c r="J522" s="27" t="str">
        <f>'Processed IP Rules'!EK491</f>
        <v/>
      </c>
      <c r="K522" s="96" t="str">
        <f>'Processed IP Rules'!EM491</f>
        <v/>
      </c>
      <c r="L522" s="78" t="str">
        <f>'Processed IP Rules'!EU491</f>
        <v/>
      </c>
      <c r="M522" s="89">
        <f t="shared" si="86"/>
        <v>0</v>
      </c>
      <c r="N522" s="10">
        <f t="shared" si="87"/>
        <v>0</v>
      </c>
      <c r="O522" s="10">
        <f t="shared" si="88"/>
        <v>0</v>
      </c>
      <c r="P522" s="10">
        <f t="shared" si="89"/>
        <v>0</v>
      </c>
      <c r="Q522" s="10">
        <f t="shared" si="90"/>
        <v>0</v>
      </c>
      <c r="R522" s="10">
        <f t="shared" si="91"/>
        <v>0</v>
      </c>
      <c r="S522" s="10">
        <f t="shared" si="92"/>
        <v>0</v>
      </c>
      <c r="T522" s="10">
        <f t="shared" si="93"/>
        <v>0</v>
      </c>
      <c r="U522" s="10">
        <f t="shared" si="94"/>
        <v>0</v>
      </c>
      <c r="V522" s="10">
        <f t="shared" si="95"/>
        <v>0</v>
      </c>
      <c r="W522" s="10">
        <f t="shared" si="96"/>
        <v>0</v>
      </c>
      <c r="X522" s="66">
        <f t="shared" si="97"/>
        <v>0</v>
      </c>
      <c r="Y522" s="100" t="str">
        <f>IF(AND(D522="All_IPs",OR(N522=0,O522=0,R522+S522+T522=0,U522=0,V522=0,X522=0)),"Halt",IF(AND(D522="GRP_ALL_CNSP_SUBNETS",OR(N522=0,O522=0,R522+S522+T522=0,U522=0,V522=0,X522=0)),"Halt",IF(SUM(M522:X522)=0,"-",IF(AND(D522&lt;&gt;"All_IPs",D522&lt;&gt;"GRP_ALL_CNSP_SUBNETS",OR(N522=0,O522=0,P522=0,Q522=0,R522+S522+T522=0,U522=0,V522=0,X522=0,'Processed IP Rules'!ET491="BAD")),"Halt","Proceed"))))</f>
        <v>-</v>
      </c>
      <c r="Z522" s="145"/>
    </row>
    <row r="523" spans="1:26">
      <c r="A523" s="138">
        <v>482</v>
      </c>
      <c r="B523" s="70" t="str">
        <f>IF('IP Rules'!D492="","",'IP Rules'!D492)</f>
        <v/>
      </c>
      <c r="C523" s="73" t="str">
        <f>IF('IP Rules'!F492="","",'IP Rules'!F492)</f>
        <v/>
      </c>
      <c r="D523" s="77" t="str">
        <f>'Processed IP Rules'!AO492</f>
        <v/>
      </c>
      <c r="E523" s="78" t="str">
        <f>'Processed IP Rules'!AQ492</f>
        <v/>
      </c>
      <c r="F523" s="77" t="str">
        <f>'Processed IP Rules'!EA492</f>
        <v/>
      </c>
      <c r="G523" s="78" t="str">
        <f>'Processed IP Rules'!EC492</f>
        <v/>
      </c>
      <c r="H523" s="27" t="str">
        <f>'Processed IP Rules'!EE492</f>
        <v/>
      </c>
      <c r="I523" s="77" t="str">
        <f>'Processed IP Rules'!EI492</f>
        <v/>
      </c>
      <c r="J523" s="27" t="str">
        <f>'Processed IP Rules'!EK492</f>
        <v/>
      </c>
      <c r="K523" s="96" t="str">
        <f>'Processed IP Rules'!EM492</f>
        <v/>
      </c>
      <c r="L523" s="78" t="str">
        <f>'Processed IP Rules'!EU492</f>
        <v/>
      </c>
      <c r="M523" s="89">
        <f t="shared" si="86"/>
        <v>0</v>
      </c>
      <c r="N523" s="10">
        <f t="shared" si="87"/>
        <v>0</v>
      </c>
      <c r="O523" s="10">
        <f t="shared" si="88"/>
        <v>0</v>
      </c>
      <c r="P523" s="10">
        <f t="shared" si="89"/>
        <v>0</v>
      </c>
      <c r="Q523" s="10">
        <f t="shared" si="90"/>
        <v>0</v>
      </c>
      <c r="R523" s="10">
        <f t="shared" si="91"/>
        <v>0</v>
      </c>
      <c r="S523" s="10">
        <f t="shared" si="92"/>
        <v>0</v>
      </c>
      <c r="T523" s="10">
        <f t="shared" si="93"/>
        <v>0</v>
      </c>
      <c r="U523" s="10">
        <f t="shared" si="94"/>
        <v>0</v>
      </c>
      <c r="V523" s="10">
        <f t="shared" si="95"/>
        <v>0</v>
      </c>
      <c r="W523" s="10">
        <f t="shared" si="96"/>
        <v>0</v>
      </c>
      <c r="X523" s="66">
        <f t="shared" si="97"/>
        <v>0</v>
      </c>
      <c r="Y523" s="100" t="str">
        <f>IF(AND(D523="All_IPs",OR(N523=0,O523=0,R523+S523+T523=0,U523=0,V523=0,X523=0)),"Halt",IF(AND(D523="GRP_ALL_CNSP_SUBNETS",OR(N523=0,O523=0,R523+S523+T523=0,U523=0,V523=0,X523=0)),"Halt",IF(SUM(M523:X523)=0,"-",IF(AND(D523&lt;&gt;"All_IPs",D523&lt;&gt;"GRP_ALL_CNSP_SUBNETS",OR(N523=0,O523=0,P523=0,Q523=0,R523+S523+T523=0,U523=0,V523=0,X523=0,'Processed IP Rules'!ET492="BAD")),"Halt","Proceed"))))</f>
        <v>-</v>
      </c>
      <c r="Z523" s="145"/>
    </row>
    <row r="524" spans="1:26">
      <c r="A524" s="138">
        <v>483</v>
      </c>
      <c r="B524" s="70" t="str">
        <f>IF('IP Rules'!D493="","",'IP Rules'!D493)</f>
        <v/>
      </c>
      <c r="C524" s="73" t="str">
        <f>IF('IP Rules'!F493="","",'IP Rules'!F493)</f>
        <v/>
      </c>
      <c r="D524" s="77" t="str">
        <f>'Processed IP Rules'!AO493</f>
        <v/>
      </c>
      <c r="E524" s="78" t="str">
        <f>'Processed IP Rules'!AQ493</f>
        <v/>
      </c>
      <c r="F524" s="77" t="str">
        <f>'Processed IP Rules'!EA493</f>
        <v/>
      </c>
      <c r="G524" s="78" t="str">
        <f>'Processed IP Rules'!EC493</f>
        <v/>
      </c>
      <c r="H524" s="27" t="str">
        <f>'Processed IP Rules'!EE493</f>
        <v/>
      </c>
      <c r="I524" s="77" t="str">
        <f>'Processed IP Rules'!EI493</f>
        <v/>
      </c>
      <c r="J524" s="27" t="str">
        <f>'Processed IP Rules'!EK493</f>
        <v/>
      </c>
      <c r="K524" s="96" t="str">
        <f>'Processed IP Rules'!EM493</f>
        <v/>
      </c>
      <c r="L524" s="78" t="str">
        <f>'Processed IP Rules'!EU493</f>
        <v/>
      </c>
      <c r="M524" s="89">
        <f t="shared" si="86"/>
        <v>0</v>
      </c>
      <c r="N524" s="10">
        <f t="shared" si="87"/>
        <v>0</v>
      </c>
      <c r="O524" s="10">
        <f t="shared" si="88"/>
        <v>0</v>
      </c>
      <c r="P524" s="10">
        <f t="shared" si="89"/>
        <v>0</v>
      </c>
      <c r="Q524" s="10">
        <f t="shared" si="90"/>
        <v>0</v>
      </c>
      <c r="R524" s="10">
        <f t="shared" si="91"/>
        <v>0</v>
      </c>
      <c r="S524" s="10">
        <f t="shared" si="92"/>
        <v>0</v>
      </c>
      <c r="T524" s="10">
        <f t="shared" si="93"/>
        <v>0</v>
      </c>
      <c r="U524" s="10">
        <f t="shared" si="94"/>
        <v>0</v>
      </c>
      <c r="V524" s="10">
        <f t="shared" si="95"/>
        <v>0</v>
      </c>
      <c r="W524" s="10">
        <f t="shared" si="96"/>
        <v>0</v>
      </c>
      <c r="X524" s="66">
        <f t="shared" si="97"/>
        <v>0</v>
      </c>
      <c r="Y524" s="100" t="str">
        <f>IF(AND(D524="All_IPs",OR(N524=0,O524=0,R524+S524+T524=0,U524=0,V524=0,X524=0)),"Halt",IF(AND(D524="GRP_ALL_CNSP_SUBNETS",OR(N524=0,O524=0,R524+S524+T524=0,U524=0,V524=0,X524=0)),"Halt",IF(SUM(M524:X524)=0,"-",IF(AND(D524&lt;&gt;"All_IPs",D524&lt;&gt;"GRP_ALL_CNSP_SUBNETS",OR(N524=0,O524=0,P524=0,Q524=0,R524+S524+T524=0,U524=0,V524=0,X524=0,'Processed IP Rules'!ET493="BAD")),"Halt","Proceed"))))</f>
        <v>-</v>
      </c>
      <c r="Z524" s="145"/>
    </row>
    <row r="525" spans="1:26">
      <c r="A525" s="138">
        <v>484</v>
      </c>
      <c r="B525" s="70" t="str">
        <f>IF('IP Rules'!D494="","",'IP Rules'!D494)</f>
        <v/>
      </c>
      <c r="C525" s="73" t="str">
        <f>IF('IP Rules'!F494="","",'IP Rules'!F494)</f>
        <v/>
      </c>
      <c r="D525" s="77" t="str">
        <f>'Processed IP Rules'!AO494</f>
        <v/>
      </c>
      <c r="E525" s="78" t="str">
        <f>'Processed IP Rules'!AQ494</f>
        <v/>
      </c>
      <c r="F525" s="77" t="str">
        <f>'Processed IP Rules'!EA494</f>
        <v/>
      </c>
      <c r="G525" s="78" t="str">
        <f>'Processed IP Rules'!EC494</f>
        <v/>
      </c>
      <c r="H525" s="27" t="str">
        <f>'Processed IP Rules'!EE494</f>
        <v/>
      </c>
      <c r="I525" s="77" t="str">
        <f>'Processed IP Rules'!EI494</f>
        <v/>
      </c>
      <c r="J525" s="27" t="str">
        <f>'Processed IP Rules'!EK494</f>
        <v/>
      </c>
      <c r="K525" s="96" t="str">
        <f>'Processed IP Rules'!EM494</f>
        <v/>
      </c>
      <c r="L525" s="78" t="str">
        <f>'Processed IP Rules'!EU494</f>
        <v/>
      </c>
      <c r="M525" s="89">
        <f t="shared" si="86"/>
        <v>0</v>
      </c>
      <c r="N525" s="10">
        <f t="shared" si="87"/>
        <v>0</v>
      </c>
      <c r="O525" s="10">
        <f t="shared" si="88"/>
        <v>0</v>
      </c>
      <c r="P525" s="10">
        <f t="shared" si="89"/>
        <v>0</v>
      </c>
      <c r="Q525" s="10">
        <f t="shared" si="90"/>
        <v>0</v>
      </c>
      <c r="R525" s="10">
        <f t="shared" si="91"/>
        <v>0</v>
      </c>
      <c r="S525" s="10">
        <f t="shared" si="92"/>
        <v>0</v>
      </c>
      <c r="T525" s="10">
        <f t="shared" si="93"/>
        <v>0</v>
      </c>
      <c r="U525" s="10">
        <f t="shared" si="94"/>
        <v>0</v>
      </c>
      <c r="V525" s="10">
        <f t="shared" si="95"/>
        <v>0</v>
      </c>
      <c r="W525" s="10">
        <f t="shared" si="96"/>
        <v>0</v>
      </c>
      <c r="X525" s="66">
        <f t="shared" si="97"/>
        <v>0</v>
      </c>
      <c r="Y525" s="100" t="str">
        <f>IF(AND(D525="All_IPs",OR(N525=0,O525=0,R525+S525+T525=0,U525=0,V525=0,X525=0)),"Halt",IF(AND(D525="GRP_ALL_CNSP_SUBNETS",OR(N525=0,O525=0,R525+S525+T525=0,U525=0,V525=0,X525=0)),"Halt",IF(SUM(M525:X525)=0,"-",IF(AND(D525&lt;&gt;"All_IPs",D525&lt;&gt;"GRP_ALL_CNSP_SUBNETS",OR(N525=0,O525=0,P525=0,Q525=0,R525+S525+T525=0,U525=0,V525=0,X525=0,'Processed IP Rules'!ET494="BAD")),"Halt","Proceed"))))</f>
        <v>-</v>
      </c>
      <c r="Z525" s="145"/>
    </row>
    <row r="526" spans="1:26">
      <c r="A526" s="138">
        <v>485</v>
      </c>
      <c r="B526" s="70" t="str">
        <f>IF('IP Rules'!D495="","",'IP Rules'!D495)</f>
        <v/>
      </c>
      <c r="C526" s="73" t="str">
        <f>IF('IP Rules'!F495="","",'IP Rules'!F495)</f>
        <v/>
      </c>
      <c r="D526" s="77" t="str">
        <f>'Processed IP Rules'!AO495</f>
        <v/>
      </c>
      <c r="E526" s="78" t="str">
        <f>'Processed IP Rules'!AQ495</f>
        <v/>
      </c>
      <c r="F526" s="77" t="str">
        <f>'Processed IP Rules'!EA495</f>
        <v/>
      </c>
      <c r="G526" s="78" t="str">
        <f>'Processed IP Rules'!EC495</f>
        <v/>
      </c>
      <c r="H526" s="27" t="str">
        <f>'Processed IP Rules'!EE495</f>
        <v/>
      </c>
      <c r="I526" s="77" t="str">
        <f>'Processed IP Rules'!EI495</f>
        <v/>
      </c>
      <c r="J526" s="27" t="str">
        <f>'Processed IP Rules'!EK495</f>
        <v/>
      </c>
      <c r="K526" s="96" t="str">
        <f>'Processed IP Rules'!EM495</f>
        <v/>
      </c>
      <c r="L526" s="78" t="str">
        <f>'Processed IP Rules'!EU495</f>
        <v/>
      </c>
      <c r="M526" s="89">
        <f t="shared" si="86"/>
        <v>0</v>
      </c>
      <c r="N526" s="10">
        <f t="shared" si="87"/>
        <v>0</v>
      </c>
      <c r="O526" s="10">
        <f t="shared" si="88"/>
        <v>0</v>
      </c>
      <c r="P526" s="10">
        <f t="shared" si="89"/>
        <v>0</v>
      </c>
      <c r="Q526" s="10">
        <f t="shared" si="90"/>
        <v>0</v>
      </c>
      <c r="R526" s="10">
        <f t="shared" si="91"/>
        <v>0</v>
      </c>
      <c r="S526" s="10">
        <f t="shared" si="92"/>
        <v>0</v>
      </c>
      <c r="T526" s="10">
        <f t="shared" si="93"/>
        <v>0</v>
      </c>
      <c r="U526" s="10">
        <f t="shared" si="94"/>
        <v>0</v>
      </c>
      <c r="V526" s="10">
        <f t="shared" si="95"/>
        <v>0</v>
      </c>
      <c r="W526" s="10">
        <f t="shared" si="96"/>
        <v>0</v>
      </c>
      <c r="X526" s="66">
        <f t="shared" si="97"/>
        <v>0</v>
      </c>
      <c r="Y526" s="100" t="str">
        <f>IF(AND(D526="All_IPs",OR(N526=0,O526=0,R526+S526+T526=0,U526=0,V526=0,X526=0)),"Halt",IF(AND(D526="GRP_ALL_CNSP_SUBNETS",OR(N526=0,O526=0,R526+S526+T526=0,U526=0,V526=0,X526=0)),"Halt",IF(SUM(M526:X526)=0,"-",IF(AND(D526&lt;&gt;"All_IPs",D526&lt;&gt;"GRP_ALL_CNSP_SUBNETS",OR(N526=0,O526=0,P526=0,Q526=0,R526+S526+T526=0,U526=0,V526=0,X526=0,'Processed IP Rules'!ET495="BAD")),"Halt","Proceed"))))</f>
        <v>-</v>
      </c>
      <c r="Z526" s="145"/>
    </row>
    <row r="527" spans="1:26">
      <c r="A527" s="138">
        <v>486</v>
      </c>
      <c r="B527" s="70" t="str">
        <f>IF('IP Rules'!D496="","",'IP Rules'!D496)</f>
        <v/>
      </c>
      <c r="C527" s="73" t="str">
        <f>IF('IP Rules'!F496="","",'IP Rules'!F496)</f>
        <v/>
      </c>
      <c r="D527" s="77" t="str">
        <f>'Processed IP Rules'!AO496</f>
        <v/>
      </c>
      <c r="E527" s="78" t="str">
        <f>'Processed IP Rules'!AQ496</f>
        <v/>
      </c>
      <c r="F527" s="77" t="str">
        <f>'Processed IP Rules'!EA496</f>
        <v/>
      </c>
      <c r="G527" s="78" t="str">
        <f>'Processed IP Rules'!EC496</f>
        <v/>
      </c>
      <c r="H527" s="27" t="str">
        <f>'Processed IP Rules'!EE496</f>
        <v/>
      </c>
      <c r="I527" s="77" t="str">
        <f>'Processed IP Rules'!EI496</f>
        <v/>
      </c>
      <c r="J527" s="27" t="str">
        <f>'Processed IP Rules'!EK496</f>
        <v/>
      </c>
      <c r="K527" s="96" t="str">
        <f>'Processed IP Rules'!EM496</f>
        <v/>
      </c>
      <c r="L527" s="78" t="str">
        <f>'Processed IP Rules'!EU496</f>
        <v/>
      </c>
      <c r="M527" s="89">
        <f t="shared" si="86"/>
        <v>0</v>
      </c>
      <c r="N527" s="10">
        <f t="shared" si="87"/>
        <v>0</v>
      </c>
      <c r="O527" s="10">
        <f t="shared" si="88"/>
        <v>0</v>
      </c>
      <c r="P527" s="10">
        <f t="shared" si="89"/>
        <v>0</v>
      </c>
      <c r="Q527" s="10">
        <f t="shared" si="90"/>
        <v>0</v>
      </c>
      <c r="R527" s="10">
        <f t="shared" si="91"/>
        <v>0</v>
      </c>
      <c r="S527" s="10">
        <f t="shared" si="92"/>
        <v>0</v>
      </c>
      <c r="T527" s="10">
        <f t="shared" si="93"/>
        <v>0</v>
      </c>
      <c r="U527" s="10">
        <f t="shared" si="94"/>
        <v>0</v>
      </c>
      <c r="V527" s="10">
        <f t="shared" si="95"/>
        <v>0</v>
      </c>
      <c r="W527" s="10">
        <f t="shared" si="96"/>
        <v>0</v>
      </c>
      <c r="X527" s="66">
        <f t="shared" si="97"/>
        <v>0</v>
      </c>
      <c r="Y527" s="100" t="str">
        <f>IF(AND(D527="All_IPs",OR(N527=0,O527=0,R527+S527+T527=0,U527=0,V527=0,X527=0)),"Halt",IF(AND(D527="GRP_ALL_CNSP_SUBNETS",OR(N527=0,O527=0,R527+S527+T527=0,U527=0,V527=0,X527=0)),"Halt",IF(SUM(M527:X527)=0,"-",IF(AND(D527&lt;&gt;"All_IPs",D527&lt;&gt;"GRP_ALL_CNSP_SUBNETS",OR(N527=0,O527=0,P527=0,Q527=0,R527+S527+T527=0,U527=0,V527=0,X527=0,'Processed IP Rules'!ET496="BAD")),"Halt","Proceed"))))</f>
        <v>-</v>
      </c>
      <c r="Z527" s="145"/>
    </row>
    <row r="528" spans="1:26">
      <c r="A528" s="138">
        <v>487</v>
      </c>
      <c r="B528" s="70" t="str">
        <f>IF('IP Rules'!D497="","",'IP Rules'!D497)</f>
        <v/>
      </c>
      <c r="C528" s="73" t="str">
        <f>IF('IP Rules'!F497="","",'IP Rules'!F497)</f>
        <v/>
      </c>
      <c r="D528" s="77" t="str">
        <f>'Processed IP Rules'!AO497</f>
        <v/>
      </c>
      <c r="E528" s="78" t="str">
        <f>'Processed IP Rules'!AQ497</f>
        <v/>
      </c>
      <c r="F528" s="77" t="str">
        <f>'Processed IP Rules'!EA497</f>
        <v/>
      </c>
      <c r="G528" s="78" t="str">
        <f>'Processed IP Rules'!EC497</f>
        <v/>
      </c>
      <c r="H528" s="27" t="str">
        <f>'Processed IP Rules'!EE497</f>
        <v/>
      </c>
      <c r="I528" s="77" t="str">
        <f>'Processed IP Rules'!EI497</f>
        <v/>
      </c>
      <c r="J528" s="27" t="str">
        <f>'Processed IP Rules'!EK497</f>
        <v/>
      </c>
      <c r="K528" s="96" t="str">
        <f>'Processed IP Rules'!EM497</f>
        <v/>
      </c>
      <c r="L528" s="78" t="str">
        <f>'Processed IP Rules'!EU497</f>
        <v/>
      </c>
      <c r="M528" s="89">
        <f t="shared" si="86"/>
        <v>0</v>
      </c>
      <c r="N528" s="10">
        <f t="shared" si="87"/>
        <v>0</v>
      </c>
      <c r="O528" s="10">
        <f t="shared" si="88"/>
        <v>0</v>
      </c>
      <c r="P528" s="10">
        <f t="shared" si="89"/>
        <v>0</v>
      </c>
      <c r="Q528" s="10">
        <f t="shared" si="90"/>
        <v>0</v>
      </c>
      <c r="R528" s="10">
        <f t="shared" si="91"/>
        <v>0</v>
      </c>
      <c r="S528" s="10">
        <f t="shared" si="92"/>
        <v>0</v>
      </c>
      <c r="T528" s="10">
        <f t="shared" si="93"/>
        <v>0</v>
      </c>
      <c r="U528" s="10">
        <f t="shared" si="94"/>
        <v>0</v>
      </c>
      <c r="V528" s="10">
        <f t="shared" si="95"/>
        <v>0</v>
      </c>
      <c r="W528" s="10">
        <f t="shared" si="96"/>
        <v>0</v>
      </c>
      <c r="X528" s="66">
        <f t="shared" si="97"/>
        <v>0</v>
      </c>
      <c r="Y528" s="100" t="str">
        <f>IF(AND(D528="All_IPs",OR(N528=0,O528=0,R528+S528+T528=0,U528=0,V528=0,X528=0)),"Halt",IF(AND(D528="GRP_ALL_CNSP_SUBNETS",OR(N528=0,O528=0,R528+S528+T528=0,U528=0,V528=0,X528=0)),"Halt",IF(SUM(M528:X528)=0,"-",IF(AND(D528&lt;&gt;"All_IPs",D528&lt;&gt;"GRP_ALL_CNSP_SUBNETS",OR(N528=0,O528=0,P528=0,Q528=0,R528+S528+T528=0,U528=0,V528=0,X528=0,'Processed IP Rules'!ET497="BAD")),"Halt","Proceed"))))</f>
        <v>-</v>
      </c>
      <c r="Z528" s="145"/>
    </row>
    <row r="529" spans="1:26">
      <c r="A529" s="138">
        <v>488</v>
      </c>
      <c r="B529" s="70" t="str">
        <f>IF('IP Rules'!D498="","",'IP Rules'!D498)</f>
        <v/>
      </c>
      <c r="C529" s="73" t="str">
        <f>IF('IP Rules'!F498="","",'IP Rules'!F498)</f>
        <v/>
      </c>
      <c r="D529" s="77" t="str">
        <f>'Processed IP Rules'!AO498</f>
        <v/>
      </c>
      <c r="E529" s="78" t="str">
        <f>'Processed IP Rules'!AQ498</f>
        <v/>
      </c>
      <c r="F529" s="77" t="str">
        <f>'Processed IP Rules'!EA498</f>
        <v/>
      </c>
      <c r="G529" s="78" t="str">
        <f>'Processed IP Rules'!EC498</f>
        <v/>
      </c>
      <c r="H529" s="27" t="str">
        <f>'Processed IP Rules'!EE498</f>
        <v/>
      </c>
      <c r="I529" s="77" t="str">
        <f>'Processed IP Rules'!EI498</f>
        <v/>
      </c>
      <c r="J529" s="27" t="str">
        <f>'Processed IP Rules'!EK498</f>
        <v/>
      </c>
      <c r="K529" s="96" t="str">
        <f>'Processed IP Rules'!EM498</f>
        <v/>
      </c>
      <c r="L529" s="78" t="str">
        <f>'Processed IP Rules'!EU498</f>
        <v/>
      </c>
      <c r="M529" s="89">
        <f t="shared" si="86"/>
        <v>0</v>
      </c>
      <c r="N529" s="10">
        <f t="shared" si="87"/>
        <v>0</v>
      </c>
      <c r="O529" s="10">
        <f t="shared" si="88"/>
        <v>0</v>
      </c>
      <c r="P529" s="10">
        <f t="shared" si="89"/>
        <v>0</v>
      </c>
      <c r="Q529" s="10">
        <f t="shared" si="90"/>
        <v>0</v>
      </c>
      <c r="R529" s="10">
        <f t="shared" si="91"/>
        <v>0</v>
      </c>
      <c r="S529" s="10">
        <f t="shared" si="92"/>
        <v>0</v>
      </c>
      <c r="T529" s="10">
        <f t="shared" si="93"/>
        <v>0</v>
      </c>
      <c r="U529" s="10">
        <f t="shared" si="94"/>
        <v>0</v>
      </c>
      <c r="V529" s="10">
        <f t="shared" si="95"/>
        <v>0</v>
      </c>
      <c r="W529" s="10">
        <f t="shared" si="96"/>
        <v>0</v>
      </c>
      <c r="X529" s="66">
        <f t="shared" si="97"/>
        <v>0</v>
      </c>
      <c r="Y529" s="100" t="str">
        <f>IF(AND(D529="All_IPs",OR(N529=0,O529=0,R529+S529+T529=0,U529=0,V529=0,X529=0)),"Halt",IF(AND(D529="GRP_ALL_CNSP_SUBNETS",OR(N529=0,O529=0,R529+S529+T529=0,U529=0,V529=0,X529=0)),"Halt",IF(SUM(M529:X529)=0,"-",IF(AND(D529&lt;&gt;"All_IPs",D529&lt;&gt;"GRP_ALL_CNSP_SUBNETS",OR(N529=0,O529=0,P529=0,Q529=0,R529+S529+T529=0,U529=0,V529=0,X529=0,'Processed IP Rules'!ET498="BAD")),"Halt","Proceed"))))</f>
        <v>-</v>
      </c>
      <c r="Z529" s="145"/>
    </row>
    <row r="530" spans="1:26">
      <c r="A530" s="138">
        <v>489</v>
      </c>
      <c r="B530" s="70" t="str">
        <f>IF('IP Rules'!D499="","",'IP Rules'!D499)</f>
        <v/>
      </c>
      <c r="C530" s="73" t="str">
        <f>IF('IP Rules'!F499="","",'IP Rules'!F499)</f>
        <v/>
      </c>
      <c r="D530" s="77" t="str">
        <f>'Processed IP Rules'!AO499</f>
        <v/>
      </c>
      <c r="E530" s="78" t="str">
        <f>'Processed IP Rules'!AQ499</f>
        <v/>
      </c>
      <c r="F530" s="77" t="str">
        <f>'Processed IP Rules'!EA499</f>
        <v/>
      </c>
      <c r="G530" s="78" t="str">
        <f>'Processed IP Rules'!EC499</f>
        <v/>
      </c>
      <c r="H530" s="27" t="str">
        <f>'Processed IP Rules'!EE499</f>
        <v/>
      </c>
      <c r="I530" s="77" t="str">
        <f>'Processed IP Rules'!EI499</f>
        <v/>
      </c>
      <c r="J530" s="27" t="str">
        <f>'Processed IP Rules'!EK499</f>
        <v/>
      </c>
      <c r="K530" s="96" t="str">
        <f>'Processed IP Rules'!EM499</f>
        <v/>
      </c>
      <c r="L530" s="78" t="str">
        <f>'Processed IP Rules'!EU499</f>
        <v/>
      </c>
      <c r="M530" s="89">
        <f t="shared" si="86"/>
        <v>0</v>
      </c>
      <c r="N530" s="10">
        <f t="shared" si="87"/>
        <v>0</v>
      </c>
      <c r="O530" s="10">
        <f t="shared" si="88"/>
        <v>0</v>
      </c>
      <c r="P530" s="10">
        <f t="shared" si="89"/>
        <v>0</v>
      </c>
      <c r="Q530" s="10">
        <f t="shared" si="90"/>
        <v>0</v>
      </c>
      <c r="R530" s="10">
        <f t="shared" si="91"/>
        <v>0</v>
      </c>
      <c r="S530" s="10">
        <f t="shared" si="92"/>
        <v>0</v>
      </c>
      <c r="T530" s="10">
        <f t="shared" si="93"/>
        <v>0</v>
      </c>
      <c r="U530" s="10">
        <f t="shared" si="94"/>
        <v>0</v>
      </c>
      <c r="V530" s="10">
        <f t="shared" si="95"/>
        <v>0</v>
      </c>
      <c r="W530" s="10">
        <f t="shared" si="96"/>
        <v>0</v>
      </c>
      <c r="X530" s="66">
        <f t="shared" si="97"/>
        <v>0</v>
      </c>
      <c r="Y530" s="100" t="str">
        <f>IF(AND(D530="All_IPs",OR(N530=0,O530=0,R530+S530+T530=0,U530=0,V530=0,X530=0)),"Halt",IF(AND(D530="GRP_ALL_CNSP_SUBNETS",OR(N530=0,O530=0,R530+S530+T530=0,U530=0,V530=0,X530=0)),"Halt",IF(SUM(M530:X530)=0,"-",IF(AND(D530&lt;&gt;"All_IPs",D530&lt;&gt;"GRP_ALL_CNSP_SUBNETS",OR(N530=0,O530=0,P530=0,Q530=0,R530+S530+T530=0,U530=0,V530=0,X530=0,'Processed IP Rules'!ET499="BAD")),"Halt","Proceed"))))</f>
        <v>-</v>
      </c>
      <c r="Z530" s="145"/>
    </row>
    <row r="531" spans="1:26">
      <c r="A531" s="138">
        <v>490</v>
      </c>
      <c r="B531" s="70" t="str">
        <f>IF('IP Rules'!D500="","",'IP Rules'!D500)</f>
        <v/>
      </c>
      <c r="C531" s="73" t="str">
        <f>IF('IP Rules'!F500="","",'IP Rules'!F500)</f>
        <v/>
      </c>
      <c r="D531" s="77" t="str">
        <f>'Processed IP Rules'!AO500</f>
        <v/>
      </c>
      <c r="E531" s="78" t="str">
        <f>'Processed IP Rules'!AQ500</f>
        <v/>
      </c>
      <c r="F531" s="77" t="str">
        <f>'Processed IP Rules'!EA500</f>
        <v/>
      </c>
      <c r="G531" s="78" t="str">
        <f>'Processed IP Rules'!EC500</f>
        <v/>
      </c>
      <c r="H531" s="27" t="str">
        <f>'Processed IP Rules'!EE500</f>
        <v/>
      </c>
      <c r="I531" s="77" t="str">
        <f>'Processed IP Rules'!EI500</f>
        <v/>
      </c>
      <c r="J531" s="27" t="str">
        <f>'Processed IP Rules'!EK500</f>
        <v/>
      </c>
      <c r="K531" s="96" t="str">
        <f>'Processed IP Rules'!EM500</f>
        <v/>
      </c>
      <c r="L531" s="78" t="str">
        <f>'Processed IP Rules'!EU500</f>
        <v/>
      </c>
      <c r="M531" s="89">
        <f t="shared" si="86"/>
        <v>0</v>
      </c>
      <c r="N531" s="10">
        <f t="shared" si="87"/>
        <v>0</v>
      </c>
      <c r="O531" s="10">
        <f t="shared" si="88"/>
        <v>0</v>
      </c>
      <c r="P531" s="10">
        <f t="shared" si="89"/>
        <v>0</v>
      </c>
      <c r="Q531" s="10">
        <f t="shared" si="90"/>
        <v>0</v>
      </c>
      <c r="R531" s="10">
        <f t="shared" si="91"/>
        <v>0</v>
      </c>
      <c r="S531" s="10">
        <f t="shared" si="92"/>
        <v>0</v>
      </c>
      <c r="T531" s="10">
        <f t="shared" si="93"/>
        <v>0</v>
      </c>
      <c r="U531" s="10">
        <f t="shared" si="94"/>
        <v>0</v>
      </c>
      <c r="V531" s="10">
        <f t="shared" si="95"/>
        <v>0</v>
      </c>
      <c r="W531" s="10">
        <f t="shared" si="96"/>
        <v>0</v>
      </c>
      <c r="X531" s="66">
        <f t="shared" si="97"/>
        <v>0</v>
      </c>
      <c r="Y531" s="100" t="str">
        <f>IF(AND(D531="All_IPs",OR(N531=0,O531=0,R531+S531+T531=0,U531=0,V531=0,X531=0)),"Halt",IF(AND(D531="GRP_ALL_CNSP_SUBNETS",OR(N531=0,O531=0,R531+S531+T531=0,U531=0,V531=0,X531=0)),"Halt",IF(SUM(M531:X531)=0,"-",IF(AND(D531&lt;&gt;"All_IPs",D531&lt;&gt;"GRP_ALL_CNSP_SUBNETS",OR(N531=0,O531=0,P531=0,Q531=0,R531+S531+T531=0,U531=0,V531=0,X531=0,'Processed IP Rules'!ET500="BAD")),"Halt","Proceed"))))</f>
        <v>-</v>
      </c>
      <c r="Z531" s="145"/>
    </row>
    <row r="532" spans="1:26">
      <c r="A532" s="138">
        <v>491</v>
      </c>
      <c r="B532" s="70" t="str">
        <f>IF('IP Rules'!D501="","",'IP Rules'!D501)</f>
        <v/>
      </c>
      <c r="C532" s="73" t="str">
        <f>IF('IP Rules'!F501="","",'IP Rules'!F501)</f>
        <v/>
      </c>
      <c r="D532" s="77" t="str">
        <f>'Processed IP Rules'!AO501</f>
        <v/>
      </c>
      <c r="E532" s="78" t="str">
        <f>'Processed IP Rules'!AQ501</f>
        <v/>
      </c>
      <c r="F532" s="77" t="str">
        <f>'Processed IP Rules'!EA501</f>
        <v/>
      </c>
      <c r="G532" s="78" t="str">
        <f>'Processed IP Rules'!EC501</f>
        <v/>
      </c>
      <c r="H532" s="27" t="str">
        <f>'Processed IP Rules'!EE501</f>
        <v/>
      </c>
      <c r="I532" s="77" t="str">
        <f>'Processed IP Rules'!EI501</f>
        <v/>
      </c>
      <c r="J532" s="27" t="str">
        <f>'Processed IP Rules'!EK501</f>
        <v/>
      </c>
      <c r="K532" s="96" t="str">
        <f>'Processed IP Rules'!EM501</f>
        <v/>
      </c>
      <c r="L532" s="78" t="str">
        <f>'Processed IP Rules'!EU501</f>
        <v/>
      </c>
      <c r="M532" s="89">
        <f t="shared" si="86"/>
        <v>0</v>
      </c>
      <c r="N532" s="10">
        <f t="shared" si="87"/>
        <v>0</v>
      </c>
      <c r="O532" s="10">
        <f t="shared" si="88"/>
        <v>0</v>
      </c>
      <c r="P532" s="10">
        <f t="shared" si="89"/>
        <v>0</v>
      </c>
      <c r="Q532" s="10">
        <f t="shared" si="90"/>
        <v>0</v>
      </c>
      <c r="R532" s="10">
        <f t="shared" si="91"/>
        <v>0</v>
      </c>
      <c r="S532" s="10">
        <f t="shared" si="92"/>
        <v>0</v>
      </c>
      <c r="T532" s="10">
        <f t="shared" si="93"/>
        <v>0</v>
      </c>
      <c r="U532" s="10">
        <f t="shared" si="94"/>
        <v>0</v>
      </c>
      <c r="V532" s="10">
        <f t="shared" si="95"/>
        <v>0</v>
      </c>
      <c r="W532" s="10">
        <f t="shared" si="96"/>
        <v>0</v>
      </c>
      <c r="X532" s="66">
        <f t="shared" si="97"/>
        <v>0</v>
      </c>
      <c r="Y532" s="100" t="str">
        <f>IF(AND(D532="All_IPs",OR(N532=0,O532=0,R532+S532+T532=0,U532=0,V532=0,X532=0)),"Halt",IF(AND(D532="GRP_ALL_CNSP_SUBNETS",OR(N532=0,O532=0,R532+S532+T532=0,U532=0,V532=0,X532=0)),"Halt",IF(SUM(M532:X532)=0,"-",IF(AND(D532&lt;&gt;"All_IPs",D532&lt;&gt;"GRP_ALL_CNSP_SUBNETS",OR(N532=0,O532=0,P532=0,Q532=0,R532+S532+T532=0,U532=0,V532=0,X532=0,'Processed IP Rules'!ET501="BAD")),"Halt","Proceed"))))</f>
        <v>-</v>
      </c>
      <c r="Z532" s="145"/>
    </row>
    <row r="533" spans="1:26">
      <c r="A533" s="138">
        <v>492</v>
      </c>
      <c r="B533" s="70" t="str">
        <f>IF('IP Rules'!D502="","",'IP Rules'!D502)</f>
        <v/>
      </c>
      <c r="C533" s="73" t="str">
        <f>IF('IP Rules'!F502="","",'IP Rules'!F502)</f>
        <v/>
      </c>
      <c r="D533" s="77" t="str">
        <f>'Processed IP Rules'!AO502</f>
        <v/>
      </c>
      <c r="E533" s="78" t="str">
        <f>'Processed IP Rules'!AQ502</f>
        <v/>
      </c>
      <c r="F533" s="77" t="str">
        <f>'Processed IP Rules'!EA502</f>
        <v/>
      </c>
      <c r="G533" s="78" t="str">
        <f>'Processed IP Rules'!EC502</f>
        <v/>
      </c>
      <c r="H533" s="27" t="str">
        <f>'Processed IP Rules'!EE502</f>
        <v/>
      </c>
      <c r="I533" s="77" t="str">
        <f>'Processed IP Rules'!EI502</f>
        <v/>
      </c>
      <c r="J533" s="27" t="str">
        <f>'Processed IP Rules'!EK502</f>
        <v/>
      </c>
      <c r="K533" s="96" t="str">
        <f>'Processed IP Rules'!EM502</f>
        <v/>
      </c>
      <c r="L533" s="78" t="str">
        <f>'Processed IP Rules'!EU502</f>
        <v/>
      </c>
      <c r="M533" s="89">
        <f t="shared" si="86"/>
        <v>0</v>
      </c>
      <c r="N533" s="10">
        <f t="shared" si="87"/>
        <v>0</v>
      </c>
      <c r="O533" s="10">
        <f t="shared" si="88"/>
        <v>0</v>
      </c>
      <c r="P533" s="10">
        <f t="shared" si="89"/>
        <v>0</v>
      </c>
      <c r="Q533" s="10">
        <f t="shared" si="90"/>
        <v>0</v>
      </c>
      <c r="R533" s="10">
        <f t="shared" si="91"/>
        <v>0</v>
      </c>
      <c r="S533" s="10">
        <f t="shared" si="92"/>
        <v>0</v>
      </c>
      <c r="T533" s="10">
        <f t="shared" si="93"/>
        <v>0</v>
      </c>
      <c r="U533" s="10">
        <f t="shared" si="94"/>
        <v>0</v>
      </c>
      <c r="V533" s="10">
        <f t="shared" si="95"/>
        <v>0</v>
      </c>
      <c r="W533" s="10">
        <f t="shared" si="96"/>
        <v>0</v>
      </c>
      <c r="X533" s="66">
        <f t="shared" si="97"/>
        <v>0</v>
      </c>
      <c r="Y533" s="100" t="str">
        <f>IF(AND(D533="All_IPs",OR(N533=0,O533=0,R533+S533+T533=0,U533=0,V533=0,X533=0)),"Halt",IF(AND(D533="GRP_ALL_CNSP_SUBNETS",OR(N533=0,O533=0,R533+S533+T533=0,U533=0,V533=0,X533=0)),"Halt",IF(SUM(M533:X533)=0,"-",IF(AND(D533&lt;&gt;"All_IPs",D533&lt;&gt;"GRP_ALL_CNSP_SUBNETS",OR(N533=0,O533=0,P533=0,Q533=0,R533+S533+T533=0,U533=0,V533=0,X533=0,'Processed IP Rules'!ET502="BAD")),"Halt","Proceed"))))</f>
        <v>-</v>
      </c>
      <c r="Z533" s="145"/>
    </row>
    <row r="534" spans="1:26">
      <c r="A534" s="138">
        <v>493</v>
      </c>
      <c r="B534" s="70" t="str">
        <f>IF('IP Rules'!D503="","",'IP Rules'!D503)</f>
        <v/>
      </c>
      <c r="C534" s="73" t="str">
        <f>IF('IP Rules'!F503="","",'IP Rules'!F503)</f>
        <v/>
      </c>
      <c r="D534" s="77" t="str">
        <f>'Processed IP Rules'!AO503</f>
        <v/>
      </c>
      <c r="E534" s="78" t="str">
        <f>'Processed IP Rules'!AQ503</f>
        <v/>
      </c>
      <c r="F534" s="77" t="str">
        <f>'Processed IP Rules'!EA503</f>
        <v/>
      </c>
      <c r="G534" s="78" t="str">
        <f>'Processed IP Rules'!EC503</f>
        <v/>
      </c>
      <c r="H534" s="27" t="str">
        <f>'Processed IP Rules'!EE503</f>
        <v/>
      </c>
      <c r="I534" s="77" t="str">
        <f>'Processed IP Rules'!EI503</f>
        <v/>
      </c>
      <c r="J534" s="27" t="str">
        <f>'Processed IP Rules'!EK503</f>
        <v/>
      </c>
      <c r="K534" s="96" t="str">
        <f>'Processed IP Rules'!EM503</f>
        <v/>
      </c>
      <c r="L534" s="78" t="str">
        <f>'Processed IP Rules'!EU503</f>
        <v/>
      </c>
      <c r="M534" s="89">
        <f t="shared" si="86"/>
        <v>0</v>
      </c>
      <c r="N534" s="10">
        <f t="shared" si="87"/>
        <v>0</v>
      </c>
      <c r="O534" s="10">
        <f t="shared" si="88"/>
        <v>0</v>
      </c>
      <c r="P534" s="10">
        <f t="shared" si="89"/>
        <v>0</v>
      </c>
      <c r="Q534" s="10">
        <f t="shared" si="90"/>
        <v>0</v>
      </c>
      <c r="R534" s="10">
        <f t="shared" si="91"/>
        <v>0</v>
      </c>
      <c r="S534" s="10">
        <f t="shared" si="92"/>
        <v>0</v>
      </c>
      <c r="T534" s="10">
        <f t="shared" si="93"/>
        <v>0</v>
      </c>
      <c r="U534" s="10">
        <f t="shared" si="94"/>
        <v>0</v>
      </c>
      <c r="V534" s="10">
        <f t="shared" si="95"/>
        <v>0</v>
      </c>
      <c r="W534" s="10">
        <f t="shared" si="96"/>
        <v>0</v>
      </c>
      <c r="X534" s="66">
        <f t="shared" si="97"/>
        <v>0</v>
      </c>
      <c r="Y534" s="100" t="str">
        <f>IF(AND(D534="All_IPs",OR(N534=0,O534=0,R534+S534+T534=0,U534=0,V534=0,X534=0)),"Halt",IF(AND(D534="GRP_ALL_CNSP_SUBNETS",OR(N534=0,O534=0,R534+S534+T534=0,U534=0,V534=0,X534=0)),"Halt",IF(SUM(M534:X534)=0,"-",IF(AND(D534&lt;&gt;"All_IPs",D534&lt;&gt;"GRP_ALL_CNSP_SUBNETS",OR(N534=0,O534=0,P534=0,Q534=0,R534+S534+T534=0,U534=0,V534=0,X534=0,'Processed IP Rules'!ET503="BAD")),"Halt","Proceed"))))</f>
        <v>-</v>
      </c>
      <c r="Z534" s="145"/>
    </row>
    <row r="535" spans="1:26">
      <c r="A535" s="138">
        <v>494</v>
      </c>
      <c r="B535" s="70" t="str">
        <f>IF('IP Rules'!D504="","",'IP Rules'!D504)</f>
        <v/>
      </c>
      <c r="C535" s="73" t="str">
        <f>IF('IP Rules'!F504="","",'IP Rules'!F504)</f>
        <v/>
      </c>
      <c r="D535" s="77" t="str">
        <f>'Processed IP Rules'!AO504</f>
        <v/>
      </c>
      <c r="E535" s="78" t="str">
        <f>'Processed IP Rules'!AQ504</f>
        <v/>
      </c>
      <c r="F535" s="77" t="str">
        <f>'Processed IP Rules'!EA504</f>
        <v/>
      </c>
      <c r="G535" s="78" t="str">
        <f>'Processed IP Rules'!EC504</f>
        <v/>
      </c>
      <c r="H535" s="27" t="str">
        <f>'Processed IP Rules'!EE504</f>
        <v/>
      </c>
      <c r="I535" s="77" t="str">
        <f>'Processed IP Rules'!EI504</f>
        <v/>
      </c>
      <c r="J535" s="27" t="str">
        <f>'Processed IP Rules'!EK504</f>
        <v/>
      </c>
      <c r="K535" s="96" t="str">
        <f>'Processed IP Rules'!EM504</f>
        <v/>
      </c>
      <c r="L535" s="78" t="str">
        <f>'Processed IP Rules'!EU504</f>
        <v/>
      </c>
      <c r="M535" s="89">
        <f t="shared" si="86"/>
        <v>0</v>
      </c>
      <c r="N535" s="10">
        <f t="shared" si="87"/>
        <v>0</v>
      </c>
      <c r="O535" s="10">
        <f t="shared" si="88"/>
        <v>0</v>
      </c>
      <c r="P535" s="10">
        <f t="shared" si="89"/>
        <v>0</v>
      </c>
      <c r="Q535" s="10">
        <f t="shared" si="90"/>
        <v>0</v>
      </c>
      <c r="R535" s="10">
        <f t="shared" si="91"/>
        <v>0</v>
      </c>
      <c r="S535" s="10">
        <f t="shared" si="92"/>
        <v>0</v>
      </c>
      <c r="T535" s="10">
        <f t="shared" si="93"/>
        <v>0</v>
      </c>
      <c r="U535" s="10">
        <f t="shared" si="94"/>
        <v>0</v>
      </c>
      <c r="V535" s="10">
        <f t="shared" si="95"/>
        <v>0</v>
      </c>
      <c r="W535" s="10">
        <f t="shared" si="96"/>
        <v>0</v>
      </c>
      <c r="X535" s="66">
        <f t="shared" si="97"/>
        <v>0</v>
      </c>
      <c r="Y535" s="100" t="str">
        <f>IF(AND(D535="All_IPs",OR(N535=0,O535=0,R535+S535+T535=0,U535=0,V535=0,X535=0)),"Halt",IF(AND(D535="GRP_ALL_CNSP_SUBNETS",OR(N535=0,O535=0,R535+S535+T535=0,U535=0,V535=0,X535=0)),"Halt",IF(SUM(M535:X535)=0,"-",IF(AND(D535&lt;&gt;"All_IPs",D535&lt;&gt;"GRP_ALL_CNSP_SUBNETS",OR(N535=0,O535=0,P535=0,Q535=0,R535+S535+T535=0,U535=0,V535=0,X535=0,'Processed IP Rules'!ET504="BAD")),"Halt","Proceed"))))</f>
        <v>-</v>
      </c>
      <c r="Z535" s="145"/>
    </row>
    <row r="536" spans="1:26">
      <c r="A536" s="138">
        <v>495</v>
      </c>
      <c r="B536" s="70" t="str">
        <f>IF('IP Rules'!D505="","",'IP Rules'!D505)</f>
        <v/>
      </c>
      <c r="C536" s="73" t="str">
        <f>IF('IP Rules'!F505="","",'IP Rules'!F505)</f>
        <v/>
      </c>
      <c r="D536" s="77" t="str">
        <f>'Processed IP Rules'!AO505</f>
        <v/>
      </c>
      <c r="E536" s="78" t="str">
        <f>'Processed IP Rules'!AQ505</f>
        <v/>
      </c>
      <c r="F536" s="77" t="str">
        <f>'Processed IP Rules'!EA505</f>
        <v/>
      </c>
      <c r="G536" s="78" t="str">
        <f>'Processed IP Rules'!EC505</f>
        <v/>
      </c>
      <c r="H536" s="27" t="str">
        <f>'Processed IP Rules'!EE505</f>
        <v/>
      </c>
      <c r="I536" s="77" t="str">
        <f>'Processed IP Rules'!EI505</f>
        <v/>
      </c>
      <c r="J536" s="27" t="str">
        <f>'Processed IP Rules'!EK505</f>
        <v/>
      </c>
      <c r="K536" s="96" t="str">
        <f>'Processed IP Rules'!EM505</f>
        <v/>
      </c>
      <c r="L536" s="78" t="str">
        <f>'Processed IP Rules'!EU505</f>
        <v/>
      </c>
      <c r="M536" s="89">
        <f t="shared" si="86"/>
        <v>0</v>
      </c>
      <c r="N536" s="10">
        <f t="shared" si="87"/>
        <v>0</v>
      </c>
      <c r="O536" s="10">
        <f t="shared" si="88"/>
        <v>0</v>
      </c>
      <c r="P536" s="10">
        <f t="shared" si="89"/>
        <v>0</v>
      </c>
      <c r="Q536" s="10">
        <f t="shared" si="90"/>
        <v>0</v>
      </c>
      <c r="R536" s="10">
        <f t="shared" si="91"/>
        <v>0</v>
      </c>
      <c r="S536" s="10">
        <f t="shared" si="92"/>
        <v>0</v>
      </c>
      <c r="T536" s="10">
        <f t="shared" si="93"/>
        <v>0</v>
      </c>
      <c r="U536" s="10">
        <f t="shared" si="94"/>
        <v>0</v>
      </c>
      <c r="V536" s="10">
        <f t="shared" si="95"/>
        <v>0</v>
      </c>
      <c r="W536" s="10">
        <f t="shared" si="96"/>
        <v>0</v>
      </c>
      <c r="X536" s="66">
        <f t="shared" si="97"/>
        <v>0</v>
      </c>
      <c r="Y536" s="100" t="str">
        <f>IF(AND(D536="All_IPs",OR(N536=0,O536=0,R536+S536+T536=0,U536=0,V536=0,X536=0)),"Halt",IF(AND(D536="GRP_ALL_CNSP_SUBNETS",OR(N536=0,O536=0,R536+S536+T536=0,U536=0,V536=0,X536=0)),"Halt",IF(SUM(M536:X536)=0,"-",IF(AND(D536&lt;&gt;"All_IPs",D536&lt;&gt;"GRP_ALL_CNSP_SUBNETS",OR(N536=0,O536=0,P536=0,Q536=0,R536+S536+T536=0,U536=0,V536=0,X536=0,'Processed IP Rules'!ET505="BAD")),"Halt","Proceed"))))</f>
        <v>-</v>
      </c>
      <c r="Z536" s="145"/>
    </row>
    <row r="537" spans="1:26">
      <c r="A537" s="138">
        <v>496</v>
      </c>
      <c r="B537" s="70" t="str">
        <f>IF('IP Rules'!D506="","",'IP Rules'!D506)</f>
        <v/>
      </c>
      <c r="C537" s="73" t="str">
        <f>IF('IP Rules'!F506="","",'IP Rules'!F506)</f>
        <v/>
      </c>
      <c r="D537" s="77" t="str">
        <f>'Processed IP Rules'!AO506</f>
        <v/>
      </c>
      <c r="E537" s="78" t="str">
        <f>'Processed IP Rules'!AQ506</f>
        <v/>
      </c>
      <c r="F537" s="77" t="str">
        <f>'Processed IP Rules'!EA506</f>
        <v/>
      </c>
      <c r="G537" s="78" t="str">
        <f>'Processed IP Rules'!EC506</f>
        <v/>
      </c>
      <c r="H537" s="27" t="str">
        <f>'Processed IP Rules'!EE506</f>
        <v/>
      </c>
      <c r="I537" s="77" t="str">
        <f>'Processed IP Rules'!EI506</f>
        <v/>
      </c>
      <c r="J537" s="27" t="str">
        <f>'Processed IP Rules'!EK506</f>
        <v/>
      </c>
      <c r="K537" s="96" t="str">
        <f>'Processed IP Rules'!EM506</f>
        <v/>
      </c>
      <c r="L537" s="78" t="str">
        <f>'Processed IP Rules'!EU506</f>
        <v/>
      </c>
      <c r="M537" s="89">
        <f t="shared" si="86"/>
        <v>0</v>
      </c>
      <c r="N537" s="10">
        <f t="shared" si="87"/>
        <v>0</v>
      </c>
      <c r="O537" s="10">
        <f t="shared" si="88"/>
        <v>0</v>
      </c>
      <c r="P537" s="10">
        <f t="shared" si="89"/>
        <v>0</v>
      </c>
      <c r="Q537" s="10">
        <f t="shared" si="90"/>
        <v>0</v>
      </c>
      <c r="R537" s="10">
        <f t="shared" si="91"/>
        <v>0</v>
      </c>
      <c r="S537" s="10">
        <f t="shared" si="92"/>
        <v>0</v>
      </c>
      <c r="T537" s="10">
        <f t="shared" si="93"/>
        <v>0</v>
      </c>
      <c r="U537" s="10">
        <f t="shared" si="94"/>
        <v>0</v>
      </c>
      <c r="V537" s="10">
        <f t="shared" si="95"/>
        <v>0</v>
      </c>
      <c r="W537" s="10">
        <f t="shared" si="96"/>
        <v>0</v>
      </c>
      <c r="X537" s="66">
        <f t="shared" si="97"/>
        <v>0</v>
      </c>
      <c r="Y537" s="100" t="str">
        <f>IF(AND(D537="All_IPs",OR(N537=0,O537=0,R537+S537+T537=0,U537=0,V537=0,X537=0)),"Halt",IF(AND(D537="GRP_ALL_CNSP_SUBNETS",OR(N537=0,O537=0,R537+S537+T537=0,U537=0,V537=0,X537=0)),"Halt",IF(SUM(M537:X537)=0,"-",IF(AND(D537&lt;&gt;"All_IPs",D537&lt;&gt;"GRP_ALL_CNSP_SUBNETS",OR(N537=0,O537=0,P537=0,Q537=0,R537+S537+T537=0,U537=0,V537=0,X537=0,'Processed IP Rules'!ET506="BAD")),"Halt","Proceed"))))</f>
        <v>-</v>
      </c>
      <c r="Z537" s="145"/>
    </row>
    <row r="538" spans="1:26">
      <c r="A538" s="138">
        <v>497</v>
      </c>
      <c r="B538" s="70" t="str">
        <f>IF('IP Rules'!D507="","",'IP Rules'!D507)</f>
        <v/>
      </c>
      <c r="C538" s="73" t="str">
        <f>IF('IP Rules'!F507="","",'IP Rules'!F507)</f>
        <v/>
      </c>
      <c r="D538" s="77" t="str">
        <f>'Processed IP Rules'!AO507</f>
        <v/>
      </c>
      <c r="E538" s="78" t="str">
        <f>'Processed IP Rules'!AQ507</f>
        <v/>
      </c>
      <c r="F538" s="77" t="str">
        <f>'Processed IP Rules'!EA507</f>
        <v/>
      </c>
      <c r="G538" s="78" t="str">
        <f>'Processed IP Rules'!EC507</f>
        <v/>
      </c>
      <c r="H538" s="27" t="str">
        <f>'Processed IP Rules'!EE507</f>
        <v/>
      </c>
      <c r="I538" s="77" t="str">
        <f>'Processed IP Rules'!EI507</f>
        <v/>
      </c>
      <c r="J538" s="27" t="str">
        <f>'Processed IP Rules'!EK507</f>
        <v/>
      </c>
      <c r="K538" s="96" t="str">
        <f>'Processed IP Rules'!EM507</f>
        <v/>
      </c>
      <c r="L538" s="78" t="str">
        <f>'Processed IP Rules'!EU507</f>
        <v/>
      </c>
      <c r="M538" s="89">
        <f t="shared" si="86"/>
        <v>0</v>
      </c>
      <c r="N538" s="10">
        <f t="shared" si="87"/>
        <v>0</v>
      </c>
      <c r="O538" s="10">
        <f t="shared" si="88"/>
        <v>0</v>
      </c>
      <c r="P538" s="10">
        <f t="shared" si="89"/>
        <v>0</v>
      </c>
      <c r="Q538" s="10">
        <f t="shared" si="90"/>
        <v>0</v>
      </c>
      <c r="R538" s="10">
        <f t="shared" si="91"/>
        <v>0</v>
      </c>
      <c r="S538" s="10">
        <f t="shared" si="92"/>
        <v>0</v>
      </c>
      <c r="T538" s="10">
        <f t="shared" si="93"/>
        <v>0</v>
      </c>
      <c r="U538" s="10">
        <f t="shared" si="94"/>
        <v>0</v>
      </c>
      <c r="V538" s="10">
        <f t="shared" si="95"/>
        <v>0</v>
      </c>
      <c r="W538" s="10">
        <f t="shared" si="96"/>
        <v>0</v>
      </c>
      <c r="X538" s="66">
        <f t="shared" si="97"/>
        <v>0</v>
      </c>
      <c r="Y538" s="100" t="str">
        <f>IF(AND(D538="All_IPs",OR(N538=0,O538=0,R538+S538+T538=0,U538=0,V538=0,X538=0)),"Halt",IF(AND(D538="GRP_ALL_CNSP_SUBNETS",OR(N538=0,O538=0,R538+S538+T538=0,U538=0,V538=0,X538=0)),"Halt",IF(SUM(M538:X538)=0,"-",IF(AND(D538&lt;&gt;"All_IPs",D538&lt;&gt;"GRP_ALL_CNSP_SUBNETS",OR(N538=0,O538=0,P538=0,Q538=0,R538+S538+T538=0,U538=0,V538=0,X538=0,'Processed IP Rules'!ET507="BAD")),"Halt","Proceed"))))</f>
        <v>-</v>
      </c>
      <c r="Z538" s="145"/>
    </row>
    <row r="539" spans="1:26">
      <c r="A539" s="138">
        <v>498</v>
      </c>
      <c r="B539" s="70" t="str">
        <f>IF('IP Rules'!D508="","",'IP Rules'!D508)</f>
        <v/>
      </c>
      <c r="C539" s="73" t="str">
        <f>IF('IP Rules'!F508="","",'IP Rules'!F508)</f>
        <v/>
      </c>
      <c r="D539" s="77" t="str">
        <f>'Processed IP Rules'!AO508</f>
        <v/>
      </c>
      <c r="E539" s="78" t="str">
        <f>'Processed IP Rules'!AQ508</f>
        <v/>
      </c>
      <c r="F539" s="77" t="str">
        <f>'Processed IP Rules'!EA508</f>
        <v/>
      </c>
      <c r="G539" s="78" t="str">
        <f>'Processed IP Rules'!EC508</f>
        <v/>
      </c>
      <c r="H539" s="27" t="str">
        <f>'Processed IP Rules'!EE508</f>
        <v/>
      </c>
      <c r="I539" s="77" t="str">
        <f>'Processed IP Rules'!EI508</f>
        <v/>
      </c>
      <c r="J539" s="27" t="str">
        <f>'Processed IP Rules'!EK508</f>
        <v/>
      </c>
      <c r="K539" s="96" t="str">
        <f>'Processed IP Rules'!EM508</f>
        <v/>
      </c>
      <c r="L539" s="78" t="str">
        <f>'Processed IP Rules'!EU508</f>
        <v/>
      </c>
      <c r="M539" s="89">
        <f t="shared" si="86"/>
        <v>0</v>
      </c>
      <c r="N539" s="10">
        <f t="shared" si="87"/>
        <v>0</v>
      </c>
      <c r="O539" s="10">
        <f t="shared" si="88"/>
        <v>0</v>
      </c>
      <c r="P539" s="10">
        <f t="shared" si="89"/>
        <v>0</v>
      </c>
      <c r="Q539" s="10">
        <f t="shared" si="90"/>
        <v>0</v>
      </c>
      <c r="R539" s="10">
        <f t="shared" si="91"/>
        <v>0</v>
      </c>
      <c r="S539" s="10">
        <f t="shared" si="92"/>
        <v>0</v>
      </c>
      <c r="T539" s="10">
        <f t="shared" si="93"/>
        <v>0</v>
      </c>
      <c r="U539" s="10">
        <f t="shared" si="94"/>
        <v>0</v>
      </c>
      <c r="V539" s="10">
        <f t="shared" si="95"/>
        <v>0</v>
      </c>
      <c r="W539" s="10">
        <f t="shared" si="96"/>
        <v>0</v>
      </c>
      <c r="X539" s="66">
        <f t="shared" si="97"/>
        <v>0</v>
      </c>
      <c r="Y539" s="100" t="str">
        <f>IF(AND(D539="All_IPs",OR(N539=0,O539=0,R539+S539+T539=0,U539=0,V539=0,X539=0)),"Halt",IF(AND(D539="GRP_ALL_CNSP_SUBNETS",OR(N539=0,O539=0,R539+S539+T539=0,U539=0,V539=0,X539=0)),"Halt",IF(SUM(M539:X539)=0,"-",IF(AND(D539&lt;&gt;"All_IPs",D539&lt;&gt;"GRP_ALL_CNSP_SUBNETS",OR(N539=0,O539=0,P539=0,Q539=0,R539+S539+T539=0,U539=0,V539=0,X539=0,'Processed IP Rules'!ET508="BAD")),"Halt","Proceed"))))</f>
        <v>-</v>
      </c>
      <c r="Z539" s="145"/>
    </row>
    <row r="540" spans="1:26">
      <c r="A540" s="138">
        <v>499</v>
      </c>
      <c r="B540" s="70" t="str">
        <f>IF('IP Rules'!D509="","",'IP Rules'!D509)</f>
        <v/>
      </c>
      <c r="C540" s="73" t="str">
        <f>IF('IP Rules'!F509="","",'IP Rules'!F509)</f>
        <v/>
      </c>
      <c r="D540" s="77" t="str">
        <f>'Processed IP Rules'!AO509</f>
        <v/>
      </c>
      <c r="E540" s="78" t="str">
        <f>'Processed IP Rules'!AQ509</f>
        <v/>
      </c>
      <c r="F540" s="77" t="str">
        <f>'Processed IP Rules'!EA509</f>
        <v/>
      </c>
      <c r="G540" s="78" t="str">
        <f>'Processed IP Rules'!EC509</f>
        <v/>
      </c>
      <c r="H540" s="27" t="str">
        <f>'Processed IP Rules'!EE509</f>
        <v/>
      </c>
      <c r="I540" s="77" t="str">
        <f>'Processed IP Rules'!EI509</f>
        <v/>
      </c>
      <c r="J540" s="27" t="str">
        <f>'Processed IP Rules'!EK509</f>
        <v/>
      </c>
      <c r="K540" s="96" t="str">
        <f>'Processed IP Rules'!EM509</f>
        <v/>
      </c>
      <c r="L540" s="78" t="str">
        <f>'Processed IP Rules'!EU509</f>
        <v/>
      </c>
      <c r="M540" s="89">
        <f t="shared" si="86"/>
        <v>0</v>
      </c>
      <c r="N540" s="10">
        <f t="shared" si="87"/>
        <v>0</v>
      </c>
      <c r="O540" s="10">
        <f t="shared" si="88"/>
        <v>0</v>
      </c>
      <c r="P540" s="10">
        <f t="shared" si="89"/>
        <v>0</v>
      </c>
      <c r="Q540" s="10">
        <f t="shared" si="90"/>
        <v>0</v>
      </c>
      <c r="R540" s="10">
        <f t="shared" si="91"/>
        <v>0</v>
      </c>
      <c r="S540" s="10">
        <f t="shared" si="92"/>
        <v>0</v>
      </c>
      <c r="T540" s="10">
        <f t="shared" si="93"/>
        <v>0</v>
      </c>
      <c r="U540" s="10">
        <f t="shared" si="94"/>
        <v>0</v>
      </c>
      <c r="V540" s="10">
        <f t="shared" si="95"/>
        <v>0</v>
      </c>
      <c r="W540" s="10">
        <f t="shared" si="96"/>
        <v>0</v>
      </c>
      <c r="X540" s="66">
        <f t="shared" si="97"/>
        <v>0</v>
      </c>
      <c r="Y540" s="100" t="str">
        <f>IF(AND(D540="All_IPs",OR(N540=0,O540=0,R540+S540+T540=0,U540=0,V540=0,X540=0)),"Halt",IF(AND(D540="GRP_ALL_CNSP_SUBNETS",OR(N540=0,O540=0,R540+S540+T540=0,U540=0,V540=0,X540=0)),"Halt",IF(SUM(M540:X540)=0,"-",IF(AND(D540&lt;&gt;"All_IPs",D540&lt;&gt;"GRP_ALL_CNSP_SUBNETS",OR(N540=0,O540=0,P540=0,Q540=0,R540+S540+T540=0,U540=0,V540=0,X540=0,'Processed IP Rules'!ET509="BAD")),"Halt","Proceed"))))</f>
        <v>-</v>
      </c>
      <c r="Z540" s="145"/>
    </row>
    <row r="541" spans="1:26" ht="15.75" thickBot="1">
      <c r="A541" s="139">
        <v>500</v>
      </c>
      <c r="B541" s="71" t="str">
        <f>IF('IP Rules'!D510="","",'IP Rules'!D510)</f>
        <v/>
      </c>
      <c r="C541" s="83" t="str">
        <f>IF('IP Rules'!F510="","",'IP Rules'!F510)</f>
        <v/>
      </c>
      <c r="D541" s="84" t="str">
        <f>'Processed IP Rules'!AO510</f>
        <v/>
      </c>
      <c r="E541" s="82" t="str">
        <f>'Processed IP Rules'!AQ510</f>
        <v/>
      </c>
      <c r="F541" s="84" t="str">
        <f>'Processed IP Rules'!EA510</f>
        <v/>
      </c>
      <c r="G541" s="82" t="str">
        <f>'Processed IP Rules'!EC510</f>
        <v/>
      </c>
      <c r="H541" s="85" t="str">
        <f>'Processed IP Rules'!EE510</f>
        <v/>
      </c>
      <c r="I541" s="84" t="str">
        <f>'Processed IP Rules'!EI510</f>
        <v/>
      </c>
      <c r="J541" s="85" t="str">
        <f>'Processed IP Rules'!EK510</f>
        <v/>
      </c>
      <c r="K541" s="97" t="str">
        <f>'Processed IP Rules'!EM510</f>
        <v/>
      </c>
      <c r="L541" s="82" t="str">
        <f>'Processed IP Rules'!EU510</f>
        <v/>
      </c>
      <c r="M541" s="90">
        <f t="shared" si="86"/>
        <v>0</v>
      </c>
      <c r="N541" s="91">
        <f t="shared" si="87"/>
        <v>0</v>
      </c>
      <c r="O541" s="91">
        <f t="shared" si="88"/>
        <v>0</v>
      </c>
      <c r="P541" s="91">
        <f t="shared" si="89"/>
        <v>0</v>
      </c>
      <c r="Q541" s="91">
        <f t="shared" si="90"/>
        <v>0</v>
      </c>
      <c r="R541" s="91">
        <f t="shared" si="91"/>
        <v>0</v>
      </c>
      <c r="S541" s="91">
        <f t="shared" si="92"/>
        <v>0</v>
      </c>
      <c r="T541" s="91">
        <f t="shared" si="93"/>
        <v>0</v>
      </c>
      <c r="U541" s="91">
        <f t="shared" si="94"/>
        <v>0</v>
      </c>
      <c r="V541" s="91">
        <f t="shared" si="95"/>
        <v>0</v>
      </c>
      <c r="W541" s="91">
        <f t="shared" si="96"/>
        <v>0</v>
      </c>
      <c r="X541" s="92">
        <f t="shared" si="97"/>
        <v>0</v>
      </c>
      <c r="Y541" s="147" t="str">
        <f>IF(AND(D541="All_IPs",OR(N541=0,O541=0,R541+S541+T541=0,U541=0,V541=0,X541=0)),"Halt",IF(AND(D541="GRP_ALL_CNSP_SUBNETS",OR(N541=0,O541=0,R541+S541+T541=0,U541=0,V541=0,X541=0)),"Halt",IF(SUM(M541:X541)=0,"-",IF(AND(D541&lt;&gt;"All_IPs",D541&lt;&gt;"GRP_ALL_CNSP_SUBNETS",OR(N541=0,O541=0,P541=0,Q541=0,R541+S541+T541=0,U541=0,V541=0,X541=0,'Processed IP Rules'!ET510="BAD")),"Halt","Proceed"))))</f>
        <v>-</v>
      </c>
      <c r="Z541" s="145"/>
    </row>
  </sheetData>
  <sheetProtection selectLockedCells="1"/>
  <mergeCells count="54">
    <mergeCell ref="B15:J15"/>
    <mergeCell ref="B1:J1"/>
    <mergeCell ref="B2:J2"/>
    <mergeCell ref="B3:J3"/>
    <mergeCell ref="B4:J4"/>
    <mergeCell ref="B5:J5"/>
    <mergeCell ref="B6:J6"/>
    <mergeCell ref="B7:J7"/>
    <mergeCell ref="B8:J8"/>
    <mergeCell ref="B14:J14"/>
    <mergeCell ref="B13:J13"/>
    <mergeCell ref="B12:J12"/>
    <mergeCell ref="B11:J11"/>
    <mergeCell ref="B10:J10"/>
    <mergeCell ref="B9:J9"/>
    <mergeCell ref="B16:J16"/>
    <mergeCell ref="B17:J17"/>
    <mergeCell ref="B18:J18"/>
    <mergeCell ref="M34:X34"/>
    <mergeCell ref="M35:M41"/>
    <mergeCell ref="N35:N41"/>
    <mergeCell ref="O35:O41"/>
    <mergeCell ref="P35:P41"/>
    <mergeCell ref="Q35:Q41"/>
    <mergeCell ref="B37:J37"/>
    <mergeCell ref="B38:J38"/>
    <mergeCell ref="B34:J34"/>
    <mergeCell ref="B33:J33"/>
    <mergeCell ref="B20:J20"/>
    <mergeCell ref="B21:J21"/>
    <mergeCell ref="B22:J22"/>
    <mergeCell ref="R35:R41"/>
    <mergeCell ref="B40:J40"/>
    <mergeCell ref="B35:J35"/>
    <mergeCell ref="B36:J36"/>
    <mergeCell ref="B39:J39"/>
    <mergeCell ref="Y35:Y41"/>
    <mergeCell ref="S35:S41"/>
    <mergeCell ref="U35:U41"/>
    <mergeCell ref="V35:V41"/>
    <mergeCell ref="W35:W41"/>
    <mergeCell ref="X35:X41"/>
    <mergeCell ref="T35:T41"/>
    <mergeCell ref="B27:J27"/>
    <mergeCell ref="B19:J19"/>
    <mergeCell ref="B32:J32"/>
    <mergeCell ref="B31:J31"/>
    <mergeCell ref="B30:J30"/>
    <mergeCell ref="B29:J29"/>
    <mergeCell ref="B28:J28"/>
    <mergeCell ref="B23:J23"/>
    <mergeCell ref="B24:J24"/>
    <mergeCell ref="B25:J25"/>
    <mergeCell ref="B26:J26"/>
  </mergeCells>
  <conditionalFormatting sqref="B42:B51">
    <cfRule type="expression" dxfId="16" priority="303">
      <formula>IF(N42&gt;0,TRUE,FALSE)</formula>
    </cfRule>
    <cfRule type="expression" dxfId="15" priority="304">
      <formula>IF(AND(N42&lt;1,$M42&lt;&gt;0),TRUE,FALSE)</formula>
    </cfRule>
  </conditionalFormatting>
  <conditionalFormatting sqref="C42:C541 I42:J541">
    <cfRule type="expression" dxfId="14" priority="19">
      <formula>IF(AND(O42=0,$M42&lt;&gt;0),TRUE,FALSE)</formula>
    </cfRule>
    <cfRule type="expression" dxfId="13" priority="20">
      <formula>IF(O42&gt;0,TRUE,FALSE)</formula>
    </cfRule>
  </conditionalFormatting>
  <conditionalFormatting sqref="C43:C541">
    <cfRule type="expression" dxfId="12" priority="17">
      <formula>IF(P43&gt;0,TRUE,FALSE)</formula>
    </cfRule>
  </conditionalFormatting>
  <conditionalFormatting sqref="D42:D541">
    <cfRule type="expression" dxfId="10" priority="15">
      <formula>IF(AND(P42=0,$M42&lt;&gt;0),TRUE,FALSE)</formula>
    </cfRule>
  </conditionalFormatting>
  <conditionalFormatting sqref="D42:E541">
    <cfRule type="expression" dxfId="9" priority="16">
      <formula>IF(P42&gt;0,TRUE,FALSE)</formula>
    </cfRule>
  </conditionalFormatting>
  <conditionalFormatting sqref="F42:F541">
    <cfRule type="expression" dxfId="7" priority="7">
      <formula>IF(AND(R42=0,$M42&lt;&gt;0),TRUE,FALSE)</formula>
    </cfRule>
  </conditionalFormatting>
  <conditionalFormatting sqref="F42:G541">
    <cfRule type="expression" dxfId="6" priority="8">
      <formula>IF(R42&gt;0,TRUE,FALSE)</formula>
    </cfRule>
  </conditionalFormatting>
  <conditionalFormatting sqref="H42:H541">
    <cfRule type="expression" dxfId="5" priority="1">
      <formula>H42&lt;&gt;""</formula>
    </cfRule>
    <cfRule type="expression" dxfId="4" priority="2">
      <formula>H42=""</formula>
    </cfRule>
  </conditionalFormatting>
  <conditionalFormatting sqref="L42:L541">
    <cfRule type="expression" dxfId="3" priority="311">
      <formula>IF(X42&gt;0,TRUE,FALSE)</formula>
    </cfRule>
    <cfRule type="expression" dxfId="2" priority="312">
      <formula>IF(AND(X42&lt;1,$M42&lt;&gt;0),TRUE,FALSE)</formula>
    </cfRule>
  </conditionalFormatting>
  <conditionalFormatting sqref="Y42:Y541">
    <cfRule type="expression" dxfId="1" priority="3">
      <formula>IF(Y42="Proceed",TRUE,FALSE)</formula>
    </cfRule>
    <cfRule type="expression" dxfId="0" priority="4">
      <formula>IF(Y42="Halt",TRUE,FALSE)</formula>
    </cfRule>
  </conditionalFormatting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Pict="0" macro="[0]!Sheet4.WriteIPDetailsToFile">
                <anchor moveWithCells="1" sizeWithCells="1">
                  <from>
                    <xdr:col>11</xdr:col>
                    <xdr:colOff>962025</xdr:colOff>
                    <xdr:row>28</xdr:row>
                    <xdr:rowOff>85725</xdr:rowOff>
                  </from>
                  <to>
                    <xdr:col>23</xdr:col>
                    <xdr:colOff>333375</xdr:colOff>
                    <xdr:row>31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8" id="{56261A00-C95F-459C-80EC-E840C1BF7E69}">
            <xm:f>IF(AND(P43&lt;1,$M43&lt;&gt;0,UPPER('Processed IP Rules'!$N$11)&lt;&gt;"ANY"),TRUE,FALSE)</xm:f>
            <x14:dxf>
              <fill>
                <patternFill>
                  <bgColor rgb="FFFFC000"/>
                </patternFill>
              </fill>
            </x14:dxf>
          </x14:cfRule>
          <xm:sqref>C43:C541</xm:sqref>
        </x14:conditionalFormatting>
        <x14:conditionalFormatting xmlns:xm="http://schemas.microsoft.com/office/excel/2006/main">
          <x14:cfRule type="expression" priority="306" id="{D3B419B2-D4F4-4BA9-88CB-1118515A97F4}">
            <xm:f>IF(AND(Q42=0,$M42&lt;&gt;0,UPPER('Processed IP Rules'!$N11)&lt;&gt;"ANY"),TRUE,FALSE)</xm:f>
            <x14:dxf>
              <fill>
                <patternFill>
                  <bgColor rgb="FFFFC000"/>
                </patternFill>
              </fill>
            </x14:dxf>
          </x14:cfRule>
          <xm:sqref>E42:E541 G42:G541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2:O505"/>
  <sheetViews>
    <sheetView zoomScale="80" zoomScaleNormal="80" workbookViewId="0">
      <selection activeCell="B13" sqref="B13"/>
    </sheetView>
  </sheetViews>
  <sheetFormatPr defaultRowHeight="15"/>
  <cols>
    <col min="1" max="1" width="4" bestFit="1" customWidth="1"/>
    <col min="2" max="3" width="64" bestFit="1" customWidth="1"/>
    <col min="4" max="4" width="61.28515625" bestFit="1" customWidth="1"/>
    <col min="5" max="6" width="66.140625" bestFit="1" customWidth="1"/>
    <col min="7" max="7" width="62.28515625" bestFit="1" customWidth="1"/>
    <col min="8" max="8" width="3.28515625" customWidth="1"/>
    <col min="9" max="9" width="5.140625" bestFit="1" customWidth="1"/>
    <col min="10" max="11" width="85.42578125" bestFit="1" customWidth="1"/>
    <col min="12" max="12" width="82.7109375" bestFit="1" customWidth="1"/>
    <col min="13" max="14" width="87.5703125" bestFit="1" customWidth="1"/>
    <col min="15" max="15" width="83.7109375" bestFit="1" customWidth="1"/>
  </cols>
  <sheetData>
    <row r="2" spans="1:15" ht="36" customHeight="1"/>
    <row r="3" spans="1:15" ht="15.75" thickBot="1"/>
    <row r="4" spans="1:15" ht="27" thickBot="1">
      <c r="B4" s="209" t="s">
        <v>75</v>
      </c>
      <c r="C4" s="210"/>
      <c r="D4" s="210"/>
      <c r="E4" s="210"/>
      <c r="F4" s="210"/>
      <c r="G4" s="211"/>
      <c r="J4" s="209" t="s">
        <v>76</v>
      </c>
      <c r="K4" s="210"/>
      <c r="L4" s="210"/>
      <c r="M4" s="210"/>
      <c r="N4" s="210"/>
      <c r="O4" s="211"/>
    </row>
    <row r="5" spans="1:15" ht="27" thickBot="1">
      <c r="B5" s="209" t="s">
        <v>77</v>
      </c>
      <c r="C5" s="210"/>
      <c r="D5" s="210"/>
      <c r="E5" s="209" t="s">
        <v>78</v>
      </c>
      <c r="F5" s="210"/>
      <c r="G5" s="211"/>
      <c r="J5" s="209" t="s">
        <v>79</v>
      </c>
      <c r="K5" s="210"/>
      <c r="L5" s="210"/>
      <c r="M5" s="209" t="s">
        <v>80</v>
      </c>
      <c r="N5" s="210"/>
      <c r="O5" s="211"/>
    </row>
    <row r="6" spans="1:15">
      <c r="A6" s="101">
        <v>1</v>
      </c>
      <c r="B6" s="80" t="str">
        <f>IF(IP_Export!B42="Global",IF(OR('Processed IP Rules'!AO11="All_IPs",'Processed IP Rules'!AO11="GRP_ALL_CNSP_SUBNETS"),"",IF(IP_Export!Y42="Proceed","set shared address "&amp;IP_Export!D42&amp;" ip-netmask "&amp;IP_Export!E42,"")),"")</f>
        <v/>
      </c>
      <c r="C6" s="80" t="str">
        <f>IF(IP_Export!B42="Global",IF(OR('Processed IP Rules'!AO11="All_IPs",'Processed IP Rules'!AO11="GRP_ALL_CNSP_SUBNETS"),"",IF(IP_Export!Y42="Proceed","set shared address "&amp;IP_Export!D42&amp;" description "&amp;IP_Export!E42,"")),"")</f>
        <v/>
      </c>
      <c r="D6" s="81" t="str">
        <f>IF('Processed IP Rules'!$FB$31="","",IF(IP_Export!B42="Global",IF(OR('Processed IP Rules'!AO11="All_IPs",'Processed IP Rules'!AO11="GRP_ALL_CNSP_SUBNETS"),"",IF(IP_Export!Y42="Proceed","set shared address "&amp;IP_Export!D42&amp;" tag "&amp;'Processed IP Rules'!$FB$31,"")),""))</f>
        <v/>
      </c>
      <c r="E6" s="80" t="str">
        <f>IF(IP_Export!B42="Global",IF('Processed IP Rules'!EA11="Any","",IF(AND(IP_Export!Y42="Proceed",'Processed IP Rules'!EA11&lt;&gt;""),"set shared address "&amp;IP_Export!F42&amp;" ip-netmask "&amp;IP_Export!G42,"")),"")</f>
        <v/>
      </c>
      <c r="F6" s="80" t="str">
        <f>IF(IP_Export!B42="Global",IF('Processed IP Rules'!EA11="Any","",IF(AND(IP_Export!Y42="Proceed",'Processed IP Rules'!EA11&lt;&gt;""),"set shared address "&amp;IP_Export!F42&amp;" description "&amp;IP_Export!G42,"")),"")</f>
        <v/>
      </c>
      <c r="G6" s="81" t="str">
        <f>IF('Processed IP Rules'!$FB$33="","",IF(IP_Export!B42="Global",IF('Processed IP Rules'!EA11="Any","",IF(AND(IP_Export!Y42="Proceed",'Processed IP Rules'!EA11&lt;&gt;""),"set shared address "&amp;IP_Export!F42&amp;" tag "&amp;'Processed IP Rules'!$FB$33,"")),""))</f>
        <v/>
      </c>
      <c r="I6" s="101">
        <v>1</v>
      </c>
      <c r="J6" s="80" t="str">
        <f>IF(IP_Export!B42="National",IF(OR('Processed IP Rules'!AO11="All_IPs",'Processed IP Rules'!AO11="GRP_ALL_CNSP_SUBNETS"),"",IF(IP_Export!Y42="Proceed","set device-group CNSP-Parent address "&amp;IP_Export!D42&amp;" ip-netmask "&amp;IP_Export!E42,"")),"")</f>
        <v/>
      </c>
      <c r="K6" s="80" t="str">
        <f>IF(IP_Export!B42="National",IF(OR('Processed IP Rules'!AO11="All_IPs",'Processed IP Rules'!AO11="GRP_ALL_CNSP_SUBNETS"),"",IF(IP_Export!Y42="Proceed","set device-group CNSP-Parent address "&amp;IP_Export!D42&amp;" description "&amp;IP_Export!E42,"")),"")</f>
        <v/>
      </c>
      <c r="L6" s="81" t="str">
        <f>IF('Processed IP Rules'!$FB$31="","",IF(IP_Export!B42="National",IF(OR('Processed IP Rules'!AO11="All_IPs",'Processed IP Rules'!AO11="GRP_ALL_CNSP_SUBNETS"),"",IF(IP_Export!Y42="Proceed","set device-group CNSP-Parent address "&amp;IP_Export!D42&amp;" tag "&amp;'Processed IP Rules'!$FB$31,"")),""))</f>
        <v/>
      </c>
      <c r="M6" s="80" t="str">
        <f>IF(IP_Export!B42="National",IF('Processed IP Rules'!EA11="Any","",IF(AND(IP_Export!Y42="Proceed",'Processed IP Rules'!EA11&lt;&gt;""),"set device-group CNSP-Parent address "&amp;IP_Export!F42&amp;" ip-netmask "&amp;IP_Export!G42,"")),"")</f>
        <v/>
      </c>
      <c r="N6" s="80" t="str">
        <f>IF(IP_Export!B42="National",IF('Processed IP Rules'!EA11="Any","",IF(AND(IP_Export!Y42="Proceed",'Processed IP Rules'!EA11&lt;&gt;""),"set device-group CNSP-Parent address "&amp;IP_Export!F42&amp;" description "&amp;IP_Export!G42,"")),"")</f>
        <v/>
      </c>
      <c r="O6" s="81" t="str">
        <f>IF('Processed IP Rules'!$FB$33="","",IF(IP_Export!B42="National",IF('Processed IP Rules'!EA11="Any","",IF(AND(IP_Export!Y42="Proceed",'Processed IP Rules'!EA11&lt;&gt;""),"set device-group CNSP-Parent address "&amp;IP_Export!F42&amp;" tag "&amp;'Processed IP Rules'!$FB$33,"")),""))</f>
        <v/>
      </c>
    </row>
    <row r="7" spans="1:15">
      <c r="A7" s="98">
        <f>A6+1</f>
        <v>2</v>
      </c>
      <c r="B7" t="str">
        <f>IF(IP_Export!B43="Global",IF(OR('Processed IP Rules'!AO12="All_IPs",'Processed IP Rules'!AO12="GRP_ALL_CNSP_SUBNETS"),"",IF(IP_Export!Y43="Proceed","set shared address "&amp;IP_Export!D43&amp;" ip-netmask "&amp;IP_Export!E43,"")),"")</f>
        <v/>
      </c>
      <c r="C7" t="str">
        <f>IF(IP_Export!B43="Global",IF(OR('Processed IP Rules'!AO12="All_IPs",'Processed IP Rules'!AO12="GRP_ALL_CNSP_SUBNETS"),"",IF(IP_Export!Y43="Proceed","set shared address "&amp;IP_Export!D43&amp;" description "&amp;IP_Export!E43,"")),"")</f>
        <v/>
      </c>
      <c r="D7" s="43" t="str">
        <f>IF('Processed IP Rules'!$FB$31="","",IF(IP_Export!B43="Global",IF(OR('Processed IP Rules'!AO12="All_IPs",'Processed IP Rules'!AO12="GRP_ALL_CNSP_SUBNETS"),"",IF(IP_Export!Y43="Proceed","set shared address "&amp;IP_Export!D43&amp;" tag "&amp;'Processed IP Rules'!$FB$31,"")),""))</f>
        <v/>
      </c>
      <c r="E7" t="str">
        <f>IF(IP_Export!B43="Global",IF('Processed IP Rules'!EA12="Any","",IF(AND(IP_Export!Y43="Proceed",'Processed IP Rules'!EA12&lt;&gt;""),"set shared address "&amp;IP_Export!F43&amp;" ip-netmask "&amp;IP_Export!G43,"")),"")</f>
        <v/>
      </c>
      <c r="F7" t="str">
        <f>IF(IP_Export!B43="Global",IF('Processed IP Rules'!EA12="Any","",IF(AND(IP_Export!Y43="Proceed",'Processed IP Rules'!EA12&lt;&gt;""),"set shared address "&amp;IP_Export!F43&amp;" description "&amp;IP_Export!G43,"")),"")</f>
        <v/>
      </c>
      <c r="G7" s="43" t="str">
        <f>IF('Processed IP Rules'!$FB$33="","",IF(IP_Export!B43="Global",IF('Processed IP Rules'!EA12="Any","",IF(AND(IP_Export!Y43="Proceed",'Processed IP Rules'!EA12&lt;&gt;""),"set shared address "&amp;IP_Export!F43&amp;" tag "&amp;'Processed IP Rules'!$FB$33,"")),""))</f>
        <v/>
      </c>
      <c r="I7" s="98">
        <f>I6+1</f>
        <v>2</v>
      </c>
      <c r="J7" t="str">
        <f>IF(IP_Export!B43="National",IF(OR('Processed IP Rules'!AO12="All_IPs",'Processed IP Rules'!AO12="GRP_ALL_CNSP_SUBNETS"),"",IF(IP_Export!Y43="Proceed","set device-group CNSP-Parent address "&amp;IP_Export!D43&amp;" ip-netmask "&amp;IP_Export!E43,"")),"")</f>
        <v/>
      </c>
      <c r="K7" t="str">
        <f>IF(IP_Export!B43="National",IF(OR('Processed IP Rules'!AO12="All_IPs",'Processed IP Rules'!AO12="GRP_ALL_CNSP_SUBNETS"),"",IF(IP_Export!Y43="Proceed","set device-group CNSP-Parent address "&amp;IP_Export!D43&amp;" description "&amp;IP_Export!E43,"")),"")</f>
        <v/>
      </c>
      <c r="L7" s="43" t="str">
        <f>IF('Processed IP Rules'!$FB$31="","",IF(IP_Export!B43="National",IF(OR('Processed IP Rules'!AO12="All_IPs",'Processed IP Rules'!AO12="GRP_ALL_CNSP_SUBNETS"),"",IF(IP_Export!Y43="Proceed","set device-group CNSP-Parent address "&amp;IP_Export!D43&amp;" tag "&amp;'Processed IP Rules'!$FB$31,"")),""))</f>
        <v/>
      </c>
      <c r="M7" t="str">
        <f>IF(IP_Export!B43="National",IF('Processed IP Rules'!EA12="Any","",IF(AND(IP_Export!Y43="Proceed",'Processed IP Rules'!EA12&lt;&gt;""),"set device-group CNSP-Parent address "&amp;IP_Export!F43&amp;" ip-netmask "&amp;IP_Export!G43,"")),"")</f>
        <v/>
      </c>
      <c r="N7" t="str">
        <f>IF(IP_Export!B43="National",IF('Processed IP Rules'!EA12="Any","",IF(AND(IP_Export!Y43="Proceed",'Processed IP Rules'!EA12&lt;&gt;""),"set device-group CNSP-Parent address "&amp;IP_Export!F43&amp;" description "&amp;IP_Export!G43,"")),"")</f>
        <v/>
      </c>
      <c r="O7" s="43" t="str">
        <f>IF('Processed IP Rules'!$FB$33="","",IF(IP_Export!B43="National",IF('Processed IP Rules'!EA12="Any","",IF(AND(IP_Export!Y43="Proceed",'Processed IP Rules'!EA12&lt;&gt;""),"set device-group CNSP-Parent address "&amp;IP_Export!F43&amp;" tag "&amp;'Processed IP Rules'!$FB$33,"")),""))</f>
        <v/>
      </c>
    </row>
    <row r="8" spans="1:15">
      <c r="A8" s="98">
        <f t="shared" ref="A8:A71" si="0">A7+1</f>
        <v>3</v>
      </c>
      <c r="B8" t="str">
        <f>IF(IP_Export!B44="Global",IF(OR('Processed IP Rules'!AO13="All_IPs",'Processed IP Rules'!AO13="GRP_ALL_CNSP_SUBNETS"),"",IF(IP_Export!Y44="Proceed","set shared address "&amp;IP_Export!D44&amp;" ip-netmask "&amp;IP_Export!E44,"")),"")</f>
        <v/>
      </c>
      <c r="C8" t="str">
        <f>IF(IP_Export!B44="Global",IF(OR('Processed IP Rules'!AO13="All_IPs",'Processed IP Rules'!AO13="GRP_ALL_CNSP_SUBNETS"),"",IF(IP_Export!Y44="Proceed","set shared address "&amp;IP_Export!D44&amp;" description "&amp;IP_Export!E44,"")),"")</f>
        <v/>
      </c>
      <c r="D8" s="43" t="str">
        <f>IF('Processed IP Rules'!$FB$31="","",IF(IP_Export!B44="Global",IF(OR('Processed IP Rules'!AO13="All_IPs",'Processed IP Rules'!AO13="GRP_ALL_CNSP_SUBNETS"),"",IF(IP_Export!Y44="Proceed","set shared address "&amp;IP_Export!D44&amp;" tag "&amp;'Processed IP Rules'!$FB$31,"")),""))</f>
        <v/>
      </c>
      <c r="E8" t="str">
        <f>IF(IP_Export!B44="Global",IF('Processed IP Rules'!EA13="Any","",IF(AND(IP_Export!Y44="Proceed",'Processed IP Rules'!EA13&lt;&gt;""),"set shared address "&amp;IP_Export!F44&amp;" ip-netmask "&amp;IP_Export!G44,"")),"")</f>
        <v/>
      </c>
      <c r="F8" t="str">
        <f>IF(IP_Export!B44="Global",IF('Processed IP Rules'!EA13="Any","",IF(AND(IP_Export!Y44="Proceed",'Processed IP Rules'!EA13&lt;&gt;""),"set shared address "&amp;IP_Export!F44&amp;" description "&amp;IP_Export!G44,"")),"")</f>
        <v/>
      </c>
      <c r="G8" s="43" t="str">
        <f>IF('Processed IP Rules'!$FB$33="","",IF(IP_Export!B44="Global",IF('Processed IP Rules'!EA13="Any","",IF(AND(IP_Export!Y44="Proceed",'Processed IP Rules'!EA13&lt;&gt;""),"set shared address "&amp;IP_Export!F44&amp;" tag "&amp;'Processed IP Rules'!$FB$33,"")),""))</f>
        <v/>
      </c>
      <c r="I8" s="98">
        <f t="shared" ref="I8:I71" si="1">I7+1</f>
        <v>3</v>
      </c>
      <c r="J8" t="str">
        <f>IF(IP_Export!B44="National",IF(OR('Processed IP Rules'!AO13="All_IPs",'Processed IP Rules'!AO13="GRP_ALL_CNSP_SUBNETS"),"",IF(IP_Export!Y44="Proceed","set device-group CNSP-Parent address "&amp;IP_Export!D44&amp;" ip-netmask "&amp;IP_Export!E44,"")),"")</f>
        <v/>
      </c>
      <c r="K8" t="str">
        <f>IF(IP_Export!B44="National",IF(OR('Processed IP Rules'!AO13="All_IPs",'Processed IP Rules'!AO13="GRP_ALL_CNSP_SUBNETS"),"",IF(IP_Export!Y44="Proceed","set device-group CNSP-Parent address "&amp;IP_Export!D44&amp;" description "&amp;IP_Export!E44,"")),"")</f>
        <v/>
      </c>
      <c r="L8" s="43" t="str">
        <f>IF('Processed IP Rules'!$FB$31="","",IF(IP_Export!B44="National",IF(OR('Processed IP Rules'!AO13="All_IPs",'Processed IP Rules'!AO13="GRP_ALL_CNSP_SUBNETS"),"",IF(IP_Export!Y44="Proceed","set device-group CNSP-Parent address "&amp;IP_Export!D44&amp;" tag "&amp;'Processed IP Rules'!$FB$31,"")),""))</f>
        <v/>
      </c>
      <c r="M8" t="str">
        <f>IF(IP_Export!B44="National",IF('Processed IP Rules'!EA13="Any","",IF(AND(IP_Export!Y44="Proceed",'Processed IP Rules'!EA13&lt;&gt;""),"set device-group CNSP-Parent address "&amp;IP_Export!F44&amp;" ip-netmask "&amp;IP_Export!G44,"")),"")</f>
        <v/>
      </c>
      <c r="N8" t="str">
        <f>IF(IP_Export!B44="National",IF('Processed IP Rules'!EA13="Any","",IF(AND(IP_Export!Y44="Proceed",'Processed IP Rules'!EA13&lt;&gt;""),"set device-group CNSP-Parent address "&amp;IP_Export!F44&amp;" description "&amp;IP_Export!G44,"")),"")</f>
        <v/>
      </c>
      <c r="O8" s="43" t="str">
        <f>IF('Processed IP Rules'!$FB$33="","",IF(IP_Export!B44="National",IF('Processed IP Rules'!EA13="Any","",IF(AND(IP_Export!Y44="Proceed",'Processed IP Rules'!EA13&lt;&gt;""),"set device-group CNSP-Parent address "&amp;IP_Export!F44&amp;" tag "&amp;'Processed IP Rules'!$FB$33,"")),""))</f>
        <v/>
      </c>
    </row>
    <row r="9" spans="1:15">
      <c r="A9" s="98">
        <f t="shared" si="0"/>
        <v>4</v>
      </c>
      <c r="B9" t="str">
        <f>IF(IP_Export!B45="Global",IF(OR('Processed IP Rules'!AO14="All_IPs",'Processed IP Rules'!AO14="GRP_ALL_CNSP_SUBNETS"),"",IF(IP_Export!Y45="Proceed","set shared address "&amp;IP_Export!D45&amp;" ip-netmask "&amp;IP_Export!E45,"")),"")</f>
        <v/>
      </c>
      <c r="C9" t="str">
        <f>IF(IP_Export!B45="Global",IF(OR('Processed IP Rules'!AO14="All_IPs",'Processed IP Rules'!AO14="GRP_ALL_CNSP_SUBNETS"),"",IF(IP_Export!Y45="Proceed","set shared address "&amp;IP_Export!D45&amp;" description "&amp;IP_Export!E45,"")),"")</f>
        <v/>
      </c>
      <c r="D9" s="43" t="str">
        <f>IF('Processed IP Rules'!$FB$31="","",IF(IP_Export!B45="Global",IF(OR('Processed IP Rules'!AO14="All_IPs",'Processed IP Rules'!AO14="GRP_ALL_CNSP_SUBNETS"),"",IF(IP_Export!Y45="Proceed","set shared address "&amp;IP_Export!D45&amp;" tag "&amp;'Processed IP Rules'!$FB$31,"")),""))</f>
        <v/>
      </c>
      <c r="E9" t="str">
        <f>IF(IP_Export!B45="Global",IF('Processed IP Rules'!EA14="Any","",IF(AND(IP_Export!Y45="Proceed",'Processed IP Rules'!EA14&lt;&gt;""),"set shared address "&amp;IP_Export!F45&amp;" ip-netmask "&amp;IP_Export!G45,"")),"")</f>
        <v/>
      </c>
      <c r="F9" t="str">
        <f>IF(IP_Export!B45="Global",IF('Processed IP Rules'!EA14="Any","",IF(AND(IP_Export!Y45="Proceed",'Processed IP Rules'!EA14&lt;&gt;""),"set shared address "&amp;IP_Export!F45&amp;" description "&amp;IP_Export!G45,"")),"")</f>
        <v/>
      </c>
      <c r="G9" s="43" t="str">
        <f>IF('Processed IP Rules'!$FB$33="","",IF(IP_Export!B45="Global",IF('Processed IP Rules'!EA14="Any","",IF(AND(IP_Export!Y45="Proceed",'Processed IP Rules'!EA14&lt;&gt;""),"set shared address "&amp;IP_Export!F45&amp;" tag "&amp;'Processed IP Rules'!$FB$33,"")),""))</f>
        <v/>
      </c>
      <c r="I9" s="98">
        <f t="shared" si="1"/>
        <v>4</v>
      </c>
      <c r="J9" t="str">
        <f>IF(IP_Export!B45="National",IF(OR('Processed IP Rules'!AO14="All_IPs",'Processed IP Rules'!AO14="GRP_ALL_CNSP_SUBNETS"),"",IF(IP_Export!Y45="Proceed","set device-group CNSP-Parent address "&amp;IP_Export!D45&amp;" ip-netmask "&amp;IP_Export!E45,"")),"")</f>
        <v/>
      </c>
      <c r="K9" t="str">
        <f>IF(IP_Export!B45="National",IF(OR('Processed IP Rules'!AO14="All_IPs",'Processed IP Rules'!AO14="GRP_ALL_CNSP_SUBNETS"),"",IF(IP_Export!Y45="Proceed","set device-group CNSP-Parent address "&amp;IP_Export!D45&amp;" description "&amp;IP_Export!E45,"")),"")</f>
        <v/>
      </c>
      <c r="L9" s="43" t="str">
        <f>IF('Processed IP Rules'!$FB$31="","",IF(IP_Export!B45="National",IF(OR('Processed IP Rules'!AO14="All_IPs",'Processed IP Rules'!AO14="GRP_ALL_CNSP_SUBNETS"),"",IF(IP_Export!Y45="Proceed","set device-group CNSP-Parent address "&amp;IP_Export!D45&amp;" tag "&amp;'Processed IP Rules'!$FB$31,"")),""))</f>
        <v/>
      </c>
      <c r="M9" t="str">
        <f>IF(IP_Export!B45="National",IF('Processed IP Rules'!EA14="Any","",IF(AND(IP_Export!Y45="Proceed",'Processed IP Rules'!EA14&lt;&gt;""),"set device-group CNSP-Parent address "&amp;IP_Export!F45&amp;" ip-netmask "&amp;IP_Export!G45,"")),"")</f>
        <v/>
      </c>
      <c r="N9" t="str">
        <f>IF(IP_Export!B45="National",IF('Processed IP Rules'!EA14="Any","",IF(AND(IP_Export!Y45="Proceed",'Processed IP Rules'!EA14&lt;&gt;""),"set device-group CNSP-Parent address "&amp;IP_Export!F45&amp;" description "&amp;IP_Export!G45,"")),"")</f>
        <v/>
      </c>
      <c r="O9" s="43" t="str">
        <f>IF('Processed IP Rules'!$FB$33="","",IF(IP_Export!B45="National",IF('Processed IP Rules'!EA14="Any","",IF(AND(IP_Export!Y45="Proceed",'Processed IP Rules'!EA14&lt;&gt;""),"set device-group CNSP-Parent address "&amp;IP_Export!F45&amp;" tag "&amp;'Processed IP Rules'!$FB$33,"")),""))</f>
        <v/>
      </c>
    </row>
    <row r="10" spans="1:15">
      <c r="A10" s="98">
        <f t="shared" si="0"/>
        <v>5</v>
      </c>
      <c r="B10" t="str">
        <f>IF(IP_Export!B46="Global",IF(OR('Processed IP Rules'!AO15="All_IPs",'Processed IP Rules'!AO15="GRP_ALL_CNSP_SUBNETS"),"",IF(IP_Export!Y46="Proceed","set shared address "&amp;IP_Export!D46&amp;" ip-netmask "&amp;IP_Export!E46,"")),"")</f>
        <v/>
      </c>
      <c r="C10" t="str">
        <f>IF(IP_Export!B46="Global",IF(OR('Processed IP Rules'!AO15="All_IPs",'Processed IP Rules'!AO15="GRP_ALL_CNSP_SUBNETS"),"",IF(IP_Export!Y46="Proceed","set shared address "&amp;IP_Export!D46&amp;" description "&amp;IP_Export!E46,"")),"")</f>
        <v/>
      </c>
      <c r="D10" s="43" t="str">
        <f>IF('Processed IP Rules'!$FB$31="","",IF(IP_Export!B46="Global",IF(OR('Processed IP Rules'!AO15="All_IPs",'Processed IP Rules'!AO15="GRP_ALL_CNSP_SUBNETS"),"",IF(IP_Export!Y46="Proceed","set shared address "&amp;IP_Export!D46&amp;" tag "&amp;'Processed IP Rules'!$FB$31,"")),""))</f>
        <v/>
      </c>
      <c r="E10" t="str">
        <f>IF(IP_Export!B46="Global",IF('Processed IP Rules'!EA15="Any","",IF(AND(IP_Export!Y46="Proceed",'Processed IP Rules'!EA15&lt;&gt;""),"set shared address "&amp;IP_Export!F46&amp;" ip-netmask "&amp;IP_Export!G46,"")),"")</f>
        <v/>
      </c>
      <c r="F10" t="str">
        <f>IF(IP_Export!B46="Global",IF('Processed IP Rules'!EA15="Any","",IF(AND(IP_Export!Y46="Proceed",'Processed IP Rules'!EA15&lt;&gt;""),"set shared address "&amp;IP_Export!F46&amp;" description "&amp;IP_Export!G46,"")),"")</f>
        <v/>
      </c>
      <c r="G10" s="43" t="str">
        <f>IF('Processed IP Rules'!$FB$33="","",IF(IP_Export!B46="Global",IF('Processed IP Rules'!EA15="Any","",IF(AND(IP_Export!Y46="Proceed",'Processed IP Rules'!EA15&lt;&gt;""),"set shared address "&amp;IP_Export!F46&amp;" tag "&amp;'Processed IP Rules'!$FB$33,"")),""))</f>
        <v/>
      </c>
      <c r="I10" s="98">
        <f t="shared" si="1"/>
        <v>5</v>
      </c>
      <c r="J10" t="str">
        <f>IF(IP_Export!B46="National",IF(OR('Processed IP Rules'!AO15="All_IPs",'Processed IP Rules'!AO15="GRP_ALL_CNSP_SUBNETS"),"",IF(IP_Export!Y46="Proceed","set device-group CNSP-Parent address "&amp;IP_Export!D46&amp;" ip-netmask "&amp;IP_Export!E46,"")),"")</f>
        <v/>
      </c>
      <c r="K10" t="str">
        <f>IF(IP_Export!B46="National",IF(OR('Processed IP Rules'!AO15="All_IPs",'Processed IP Rules'!AO15="GRP_ALL_CNSP_SUBNETS"),"",IF(IP_Export!Y46="Proceed","set device-group CNSP-Parent address "&amp;IP_Export!D46&amp;" description "&amp;IP_Export!E46,"")),"")</f>
        <v/>
      </c>
      <c r="L10" s="43" t="str">
        <f>IF('Processed IP Rules'!$FB$31="","",IF(IP_Export!B46="National",IF(OR('Processed IP Rules'!AO15="All_IPs",'Processed IP Rules'!AO15="GRP_ALL_CNSP_SUBNETS"),"",IF(IP_Export!Y46="Proceed","set device-group CNSP-Parent address "&amp;IP_Export!D46&amp;" tag "&amp;'Processed IP Rules'!$FB$31,"")),""))</f>
        <v/>
      </c>
      <c r="M10" t="str">
        <f>IF(IP_Export!B46="National",IF('Processed IP Rules'!EA15="Any","",IF(AND(IP_Export!Y46="Proceed",'Processed IP Rules'!EA15&lt;&gt;""),"set device-group CNSP-Parent address "&amp;IP_Export!F46&amp;" ip-netmask "&amp;IP_Export!G46,"")),"")</f>
        <v/>
      </c>
      <c r="N10" t="str">
        <f>IF(IP_Export!B46="National",IF('Processed IP Rules'!EA15="Any","",IF(AND(IP_Export!Y46="Proceed",'Processed IP Rules'!EA15&lt;&gt;""),"set device-group CNSP-Parent address "&amp;IP_Export!F46&amp;" description "&amp;IP_Export!G46,"")),"")</f>
        <v/>
      </c>
      <c r="O10" s="43" t="str">
        <f>IF('Processed IP Rules'!$FB$33="","",IF(IP_Export!B46="National",IF('Processed IP Rules'!EA15="Any","",IF(AND(IP_Export!Y46="Proceed",'Processed IP Rules'!EA15&lt;&gt;""),"set device-group CNSP-Parent address "&amp;IP_Export!F46&amp;" tag "&amp;'Processed IP Rules'!$FB$33,"")),""))</f>
        <v/>
      </c>
    </row>
    <row r="11" spans="1:15">
      <c r="A11" s="98">
        <f t="shared" si="0"/>
        <v>6</v>
      </c>
      <c r="B11" t="str">
        <f>IF(IP_Export!B47="Global",IF(OR('Processed IP Rules'!AO16="All_IPs",'Processed IP Rules'!AO16="GRP_ALL_CNSP_SUBNETS"),"",IF(IP_Export!Y47="Proceed","set shared address "&amp;IP_Export!D47&amp;" ip-netmask "&amp;IP_Export!E47,"")),"")</f>
        <v/>
      </c>
      <c r="C11" t="str">
        <f>IF(IP_Export!B47="Global",IF(OR('Processed IP Rules'!AO16="All_IPs",'Processed IP Rules'!AO16="GRP_ALL_CNSP_SUBNETS"),"",IF(IP_Export!Y47="Proceed","set shared address "&amp;IP_Export!D47&amp;" description "&amp;IP_Export!E47,"")),"")</f>
        <v/>
      </c>
      <c r="D11" s="43" t="str">
        <f>IF('Processed IP Rules'!$FB$31="","",IF(IP_Export!B47="Global",IF(OR('Processed IP Rules'!AO16="All_IPs",'Processed IP Rules'!AO16="GRP_ALL_CNSP_SUBNETS"),"",IF(IP_Export!Y47="Proceed","set shared address "&amp;IP_Export!D47&amp;" tag "&amp;'Processed IP Rules'!$FB$31,"")),""))</f>
        <v/>
      </c>
      <c r="E11" t="str">
        <f>IF(IP_Export!B47="Global",IF('Processed IP Rules'!EA16="Any","",IF(AND(IP_Export!Y47="Proceed",'Processed IP Rules'!EA16&lt;&gt;""),"set shared address "&amp;IP_Export!F47&amp;" ip-netmask "&amp;IP_Export!G47,"")),"")</f>
        <v/>
      </c>
      <c r="F11" t="str">
        <f>IF(IP_Export!B47="Global",IF('Processed IP Rules'!EA16="Any","",IF(AND(IP_Export!Y47="Proceed",'Processed IP Rules'!EA16&lt;&gt;""),"set shared address "&amp;IP_Export!F47&amp;" description "&amp;IP_Export!G47,"")),"")</f>
        <v/>
      </c>
      <c r="G11" s="43" t="str">
        <f>IF('Processed IP Rules'!$FB$33="","",IF(IP_Export!B47="Global",IF('Processed IP Rules'!EA16="Any","",IF(AND(IP_Export!Y47="Proceed",'Processed IP Rules'!EA16&lt;&gt;""),"set shared address "&amp;IP_Export!F47&amp;" tag "&amp;'Processed IP Rules'!$FB$33,"")),""))</f>
        <v/>
      </c>
      <c r="I11" s="98">
        <f t="shared" si="1"/>
        <v>6</v>
      </c>
      <c r="J11" t="str">
        <f>IF(IP_Export!B47="National",IF(OR('Processed IP Rules'!AO16="All_IPs",'Processed IP Rules'!AO16="GRP_ALL_CNSP_SUBNETS"),"",IF(IP_Export!Y47="Proceed","set device-group CNSP-Parent address "&amp;IP_Export!D47&amp;" ip-netmask "&amp;IP_Export!E47,"")),"")</f>
        <v/>
      </c>
      <c r="K11" t="str">
        <f>IF(IP_Export!B47="National",IF(OR('Processed IP Rules'!AO16="All_IPs",'Processed IP Rules'!AO16="GRP_ALL_CNSP_SUBNETS"),"",IF(IP_Export!Y47="Proceed","set device-group CNSP-Parent address "&amp;IP_Export!D47&amp;" description "&amp;IP_Export!E47,"")),"")</f>
        <v/>
      </c>
      <c r="L11" s="43" t="str">
        <f>IF('Processed IP Rules'!$FB$31="","",IF(IP_Export!B47="National",IF(OR('Processed IP Rules'!AO16="All_IPs",'Processed IP Rules'!AO16="GRP_ALL_CNSP_SUBNETS"),"",IF(IP_Export!Y47="Proceed","set device-group CNSP-Parent address "&amp;IP_Export!D47&amp;" tag "&amp;'Processed IP Rules'!$FB$31,"")),""))</f>
        <v/>
      </c>
      <c r="M11" t="str">
        <f>IF(IP_Export!B47="National",IF('Processed IP Rules'!EA16="Any","",IF(AND(IP_Export!Y47="Proceed",'Processed IP Rules'!EA16&lt;&gt;""),"set device-group CNSP-Parent address "&amp;IP_Export!F47&amp;" ip-netmask "&amp;IP_Export!G47,"")),"")</f>
        <v/>
      </c>
      <c r="N11" t="str">
        <f>IF(IP_Export!B47="National",IF('Processed IP Rules'!EA16="Any","",IF(AND(IP_Export!Y47="Proceed",'Processed IP Rules'!EA16&lt;&gt;""),"set device-group CNSP-Parent address "&amp;IP_Export!F47&amp;" description "&amp;IP_Export!G47,"")),"")</f>
        <v/>
      </c>
      <c r="O11" s="43" t="str">
        <f>IF('Processed IP Rules'!$FB$33="","",IF(IP_Export!B47="National",IF('Processed IP Rules'!EA16="Any","",IF(AND(IP_Export!Y47="Proceed",'Processed IP Rules'!EA16&lt;&gt;""),"set device-group CNSP-Parent address "&amp;IP_Export!F47&amp;" tag "&amp;'Processed IP Rules'!$FB$33,"")),""))</f>
        <v/>
      </c>
    </row>
    <row r="12" spans="1:15">
      <c r="A12" s="98">
        <f t="shared" si="0"/>
        <v>7</v>
      </c>
      <c r="B12" t="str">
        <f>IF(IP_Export!B48="Global",IF(OR('Processed IP Rules'!AO17="All_IPs",'Processed IP Rules'!AO17="GRP_ALL_CNSP_SUBNETS"),"",IF(IP_Export!Y48="Proceed","set shared address "&amp;IP_Export!D48&amp;" ip-netmask "&amp;IP_Export!E48,"")),"")</f>
        <v/>
      </c>
      <c r="C12" t="str">
        <f>IF(IP_Export!B48="Global",IF(OR('Processed IP Rules'!AO17="All_IPs",'Processed IP Rules'!AO17="GRP_ALL_CNSP_SUBNETS"),"",IF(IP_Export!Y48="Proceed","set shared address "&amp;IP_Export!D48&amp;" description "&amp;IP_Export!E48,"")),"")</f>
        <v/>
      </c>
      <c r="D12" s="43" t="str">
        <f>IF('Processed IP Rules'!$FB$31="","",IF(IP_Export!B48="Global",IF(OR('Processed IP Rules'!AO17="All_IPs",'Processed IP Rules'!AO17="GRP_ALL_CNSP_SUBNETS"),"",IF(IP_Export!Y48="Proceed","set shared address "&amp;IP_Export!D48&amp;" tag "&amp;'Processed IP Rules'!$FB$31,"")),""))</f>
        <v/>
      </c>
      <c r="E12" t="str">
        <f>IF(IP_Export!B48="Global",IF('Processed IP Rules'!EA17="Any","",IF(AND(IP_Export!Y48="Proceed",'Processed IP Rules'!EA17&lt;&gt;""),"set shared address "&amp;IP_Export!F48&amp;" ip-netmask "&amp;IP_Export!G48,"")),"")</f>
        <v/>
      </c>
      <c r="F12" t="str">
        <f>IF(IP_Export!B48="Global",IF('Processed IP Rules'!EA17="Any","",IF(AND(IP_Export!Y48="Proceed",'Processed IP Rules'!EA17&lt;&gt;""),"set shared address "&amp;IP_Export!F48&amp;" description "&amp;IP_Export!G48,"")),"")</f>
        <v/>
      </c>
      <c r="G12" s="43" t="str">
        <f>IF('Processed IP Rules'!$FB$33="","",IF(IP_Export!B48="Global",IF('Processed IP Rules'!EA17="Any","",IF(AND(IP_Export!Y48="Proceed",'Processed IP Rules'!EA17&lt;&gt;""),"set shared address "&amp;IP_Export!F48&amp;" tag "&amp;'Processed IP Rules'!$FB$33,"")),""))</f>
        <v/>
      </c>
      <c r="I12" s="98">
        <f t="shared" si="1"/>
        <v>7</v>
      </c>
      <c r="J12" t="str">
        <f>IF(IP_Export!B48="National",IF(OR('Processed IP Rules'!AO17="All_IPs",'Processed IP Rules'!AO17="GRP_ALL_CNSP_SUBNETS"),"",IF(IP_Export!Y48="Proceed","set device-group CNSP-Parent address "&amp;IP_Export!D48&amp;" ip-netmask "&amp;IP_Export!E48,"")),"")</f>
        <v/>
      </c>
      <c r="K12" t="str">
        <f>IF(IP_Export!B48="National",IF(OR('Processed IP Rules'!AO17="All_IPs",'Processed IP Rules'!AO17="GRP_ALL_CNSP_SUBNETS"),"",IF(IP_Export!Y48="Proceed","set device-group CNSP-Parent address "&amp;IP_Export!D48&amp;" description "&amp;IP_Export!E48,"")),"")</f>
        <v/>
      </c>
      <c r="L12" s="43" t="str">
        <f>IF('Processed IP Rules'!$FB$31="","",IF(IP_Export!B48="National",IF(OR('Processed IP Rules'!AO17="All_IPs",'Processed IP Rules'!AO17="GRP_ALL_CNSP_SUBNETS"),"",IF(IP_Export!Y48="Proceed","set device-group CNSP-Parent address "&amp;IP_Export!D48&amp;" tag "&amp;'Processed IP Rules'!$FB$31,"")),""))</f>
        <v/>
      </c>
      <c r="M12" t="str">
        <f>IF(IP_Export!B48="National",IF('Processed IP Rules'!EA17="Any","",IF(AND(IP_Export!Y48="Proceed",'Processed IP Rules'!EA17&lt;&gt;""),"set device-group CNSP-Parent address "&amp;IP_Export!F48&amp;" ip-netmask "&amp;IP_Export!G48,"")),"")</f>
        <v/>
      </c>
      <c r="N12" t="str">
        <f>IF(IP_Export!B48="National",IF('Processed IP Rules'!EA17="Any","",IF(AND(IP_Export!Y48="Proceed",'Processed IP Rules'!EA17&lt;&gt;""),"set device-group CNSP-Parent address "&amp;IP_Export!F48&amp;" description "&amp;IP_Export!G48,"")),"")</f>
        <v/>
      </c>
      <c r="O12" s="43" t="str">
        <f>IF('Processed IP Rules'!$FB$33="","",IF(IP_Export!B48="National",IF('Processed IP Rules'!EA17="Any","",IF(AND(IP_Export!Y48="Proceed",'Processed IP Rules'!EA17&lt;&gt;""),"set device-group CNSP-Parent address "&amp;IP_Export!F48&amp;" tag "&amp;'Processed IP Rules'!$FB$33,"")),""))</f>
        <v/>
      </c>
    </row>
    <row r="13" spans="1:15">
      <c r="A13" s="98">
        <f t="shared" si="0"/>
        <v>8</v>
      </c>
      <c r="B13" t="str">
        <f>IF(IP_Export!B49="Global",IF(OR('Processed IP Rules'!AO18="All_IPs",'Processed IP Rules'!AO18="GRP_ALL_CNSP_SUBNETS"),"",IF(IP_Export!Y49="Proceed","set shared address "&amp;IP_Export!D49&amp;" ip-netmask "&amp;IP_Export!E49,"")),"")</f>
        <v/>
      </c>
      <c r="C13" t="str">
        <f>IF(IP_Export!B49="Global",IF(OR('Processed IP Rules'!AO18="All_IPs",'Processed IP Rules'!AO18="GRP_ALL_CNSP_SUBNETS"),"",IF(IP_Export!Y49="Proceed","set shared address "&amp;IP_Export!D49&amp;" description "&amp;IP_Export!E49,"")),"")</f>
        <v/>
      </c>
      <c r="D13" s="43" t="str">
        <f>IF('Processed IP Rules'!$FB$31="","",IF(IP_Export!B49="Global",IF(OR('Processed IP Rules'!AO18="All_IPs",'Processed IP Rules'!AO18="GRP_ALL_CNSP_SUBNETS"),"",IF(IP_Export!Y49="Proceed","set shared address "&amp;IP_Export!D49&amp;" tag "&amp;'Processed IP Rules'!$FB$31,"")),""))</f>
        <v/>
      </c>
      <c r="E13" t="str">
        <f>IF(IP_Export!B49="Global",IF('Processed IP Rules'!EA18="Any","",IF(AND(IP_Export!Y49="Proceed",'Processed IP Rules'!EA18&lt;&gt;""),"set shared address "&amp;IP_Export!F49&amp;" ip-netmask "&amp;IP_Export!G49,"")),"")</f>
        <v/>
      </c>
      <c r="F13" t="str">
        <f>IF(IP_Export!B49="Global",IF('Processed IP Rules'!EA18="Any","",IF(AND(IP_Export!Y49="Proceed",'Processed IP Rules'!EA18&lt;&gt;""),"set shared address "&amp;IP_Export!F49&amp;" description "&amp;IP_Export!G49,"")),"")</f>
        <v/>
      </c>
      <c r="G13" s="43" t="str">
        <f>IF('Processed IP Rules'!$FB$33="","",IF(IP_Export!B49="Global",IF('Processed IP Rules'!EA18="Any","",IF(AND(IP_Export!Y49="Proceed",'Processed IP Rules'!EA18&lt;&gt;""),"set shared address "&amp;IP_Export!F49&amp;" tag "&amp;'Processed IP Rules'!$FB$33,"")),""))</f>
        <v/>
      </c>
      <c r="I13" s="98">
        <f t="shared" si="1"/>
        <v>8</v>
      </c>
      <c r="J13" t="str">
        <f>IF(IP_Export!B49="National",IF(OR('Processed IP Rules'!AO18="All_IPs",'Processed IP Rules'!AO18="GRP_ALL_CNSP_SUBNETS"),"",IF(IP_Export!Y49="Proceed","set device-group CNSP-Parent address "&amp;IP_Export!D49&amp;" ip-netmask "&amp;IP_Export!E49,"")),"")</f>
        <v/>
      </c>
      <c r="K13" t="str">
        <f>IF(IP_Export!B49="National",IF(OR('Processed IP Rules'!AO18="All_IPs",'Processed IP Rules'!AO18="GRP_ALL_CNSP_SUBNETS"),"",IF(IP_Export!Y49="Proceed","set device-group CNSP-Parent address "&amp;IP_Export!D49&amp;" description "&amp;IP_Export!E49,"")),"")</f>
        <v/>
      </c>
      <c r="L13" s="43" t="str">
        <f>IF('Processed IP Rules'!$FB$31="","",IF(IP_Export!B49="National",IF(OR('Processed IP Rules'!AO18="All_IPs",'Processed IP Rules'!AO18="GRP_ALL_CNSP_SUBNETS"),"",IF(IP_Export!Y49="Proceed","set device-group CNSP-Parent address "&amp;IP_Export!D49&amp;" tag "&amp;'Processed IP Rules'!$FB$31,"")),""))</f>
        <v/>
      </c>
      <c r="M13" t="str">
        <f>IF(IP_Export!B49="National",IF('Processed IP Rules'!EA18="Any","",IF(AND(IP_Export!Y49="Proceed",'Processed IP Rules'!EA18&lt;&gt;""),"set device-group CNSP-Parent address "&amp;IP_Export!F49&amp;" ip-netmask "&amp;IP_Export!G49,"")),"")</f>
        <v/>
      </c>
      <c r="N13" t="str">
        <f>IF(IP_Export!B49="National",IF('Processed IP Rules'!EA18="Any","",IF(AND(IP_Export!Y49="Proceed",'Processed IP Rules'!EA18&lt;&gt;""),"set device-group CNSP-Parent address "&amp;IP_Export!F49&amp;" description "&amp;IP_Export!G49,"")),"")</f>
        <v/>
      </c>
      <c r="O13" s="43" t="str">
        <f>IF('Processed IP Rules'!$FB$33="","",IF(IP_Export!B49="National",IF('Processed IP Rules'!EA18="Any","",IF(AND(IP_Export!Y49="Proceed",'Processed IP Rules'!EA18&lt;&gt;""),"set device-group CNSP-Parent address "&amp;IP_Export!F49&amp;" tag "&amp;'Processed IP Rules'!$FB$33,"")),""))</f>
        <v/>
      </c>
    </row>
    <row r="14" spans="1:15">
      <c r="A14" s="98">
        <f t="shared" si="0"/>
        <v>9</v>
      </c>
      <c r="B14" t="str">
        <f>IF(IP_Export!B50="Global",IF(OR('Processed IP Rules'!AO19="All_IPs",'Processed IP Rules'!AO19="GRP_ALL_CNSP_SUBNETS"),"",IF(IP_Export!Y50="Proceed","set shared address "&amp;IP_Export!D50&amp;" ip-netmask "&amp;IP_Export!E50,"")),"")</f>
        <v/>
      </c>
      <c r="C14" t="str">
        <f>IF(IP_Export!B50="Global",IF(OR('Processed IP Rules'!AO19="All_IPs",'Processed IP Rules'!AO19="GRP_ALL_CNSP_SUBNETS"),"",IF(IP_Export!Y50="Proceed","set shared address "&amp;IP_Export!D50&amp;" description "&amp;IP_Export!E50,"")),"")</f>
        <v/>
      </c>
      <c r="D14" s="43" t="str">
        <f>IF('Processed IP Rules'!$FB$31="","",IF(IP_Export!B50="Global",IF(OR('Processed IP Rules'!AO19="All_IPs",'Processed IP Rules'!AO19="GRP_ALL_CNSP_SUBNETS"),"",IF(IP_Export!Y50="Proceed","set shared address "&amp;IP_Export!D50&amp;" tag "&amp;'Processed IP Rules'!$FB$31,"")),""))</f>
        <v/>
      </c>
      <c r="E14" t="str">
        <f>IF(IP_Export!B50="Global",IF('Processed IP Rules'!EA19="Any","",IF(AND(IP_Export!Y50="Proceed",'Processed IP Rules'!EA19&lt;&gt;""),"set shared address "&amp;IP_Export!F50&amp;" ip-netmask "&amp;IP_Export!G50,"")),"")</f>
        <v/>
      </c>
      <c r="F14" t="str">
        <f>IF(IP_Export!B50="Global",IF('Processed IP Rules'!EA19="Any","",IF(AND(IP_Export!Y50="Proceed",'Processed IP Rules'!EA19&lt;&gt;""),"set shared address "&amp;IP_Export!F50&amp;" description "&amp;IP_Export!G50,"")),"")</f>
        <v/>
      </c>
      <c r="G14" s="43" t="str">
        <f>IF('Processed IP Rules'!$FB$33="","",IF(IP_Export!B50="Global",IF('Processed IP Rules'!EA19="Any","",IF(AND(IP_Export!Y50="Proceed",'Processed IP Rules'!EA19&lt;&gt;""),"set shared address "&amp;IP_Export!F50&amp;" tag "&amp;'Processed IP Rules'!$FB$33,"")),""))</f>
        <v/>
      </c>
      <c r="I14" s="98">
        <f t="shared" si="1"/>
        <v>9</v>
      </c>
      <c r="J14" t="str">
        <f>IF(IP_Export!B50="National",IF(OR('Processed IP Rules'!AO19="All_IPs",'Processed IP Rules'!AO19="GRP_ALL_CNSP_SUBNETS"),"",IF(IP_Export!Y50="Proceed","set device-group CNSP-Parent address "&amp;IP_Export!D50&amp;" ip-netmask "&amp;IP_Export!E50,"")),"")</f>
        <v/>
      </c>
      <c r="K14" t="str">
        <f>IF(IP_Export!B50="National",IF(OR('Processed IP Rules'!AO19="All_IPs",'Processed IP Rules'!AO19="GRP_ALL_CNSP_SUBNETS"),"",IF(IP_Export!Y50="Proceed","set device-group CNSP-Parent address "&amp;IP_Export!D50&amp;" description "&amp;IP_Export!E50,"")),"")</f>
        <v/>
      </c>
      <c r="L14" s="43" t="str">
        <f>IF('Processed IP Rules'!$FB$31="","",IF(IP_Export!B50="National",IF(OR('Processed IP Rules'!AO19="All_IPs",'Processed IP Rules'!AO19="GRP_ALL_CNSP_SUBNETS"),"",IF(IP_Export!Y50="Proceed","set device-group CNSP-Parent address "&amp;IP_Export!D50&amp;" tag "&amp;'Processed IP Rules'!$FB$31,"")),""))</f>
        <v/>
      </c>
      <c r="M14" t="str">
        <f>IF(IP_Export!B50="National",IF('Processed IP Rules'!EA19="Any","",IF(AND(IP_Export!Y50="Proceed",'Processed IP Rules'!EA19&lt;&gt;""),"set device-group CNSP-Parent address "&amp;IP_Export!F50&amp;" ip-netmask "&amp;IP_Export!G50,"")),"")</f>
        <v/>
      </c>
      <c r="N14" t="str">
        <f>IF(IP_Export!B50="National",IF('Processed IP Rules'!EA19="Any","",IF(AND(IP_Export!Y50="Proceed",'Processed IP Rules'!EA19&lt;&gt;""),"set device-group CNSP-Parent address "&amp;IP_Export!F50&amp;" description "&amp;IP_Export!G50,"")),"")</f>
        <v/>
      </c>
      <c r="O14" s="43" t="str">
        <f>IF('Processed IP Rules'!$FB$33="","",IF(IP_Export!B50="National",IF('Processed IP Rules'!EA19="Any","",IF(AND(IP_Export!Y50="Proceed",'Processed IP Rules'!EA19&lt;&gt;""),"set device-group CNSP-Parent address "&amp;IP_Export!F50&amp;" tag "&amp;'Processed IP Rules'!$FB$33,"")),""))</f>
        <v/>
      </c>
    </row>
    <row r="15" spans="1:15">
      <c r="A15" s="98">
        <f t="shared" si="0"/>
        <v>10</v>
      </c>
      <c r="B15" t="str">
        <f>IF(IP_Export!B51="Global",IF(OR('Processed IP Rules'!AO20="All_IPs",'Processed IP Rules'!AO20="GRP_ALL_CNSP_SUBNETS"),"",IF(IP_Export!Y51="Proceed","set shared address "&amp;IP_Export!D51&amp;" ip-netmask "&amp;IP_Export!E51,"")),"")</f>
        <v/>
      </c>
      <c r="C15" t="str">
        <f>IF(IP_Export!B51="Global",IF(OR('Processed IP Rules'!AO20="All_IPs",'Processed IP Rules'!AO20="GRP_ALL_CNSP_SUBNETS"),"",IF(IP_Export!Y51="Proceed","set shared address "&amp;IP_Export!D51&amp;" description "&amp;IP_Export!E51,"")),"")</f>
        <v/>
      </c>
      <c r="D15" s="43" t="str">
        <f>IF('Processed IP Rules'!$FB$31="","",IF(IP_Export!B51="Global",IF(OR('Processed IP Rules'!AO20="All_IPs",'Processed IP Rules'!AO20="GRP_ALL_CNSP_SUBNETS"),"",IF(IP_Export!Y51="Proceed","set shared address "&amp;IP_Export!D51&amp;" tag "&amp;'Processed IP Rules'!$FB$31,"")),""))</f>
        <v/>
      </c>
      <c r="E15" t="str">
        <f>IF(IP_Export!B51="Global",IF('Processed IP Rules'!EA20="Any","",IF(AND(IP_Export!Y51="Proceed",'Processed IP Rules'!EA20&lt;&gt;""),"set shared address "&amp;IP_Export!F51&amp;" ip-netmask "&amp;IP_Export!G51,"")),"")</f>
        <v/>
      </c>
      <c r="F15" t="str">
        <f>IF(IP_Export!B51="Global",IF('Processed IP Rules'!EA20="Any","",IF(AND(IP_Export!Y51="Proceed",'Processed IP Rules'!EA20&lt;&gt;""),"set shared address "&amp;IP_Export!F51&amp;" description "&amp;IP_Export!G51,"")),"")</f>
        <v/>
      </c>
      <c r="G15" s="43" t="str">
        <f>IF('Processed IP Rules'!$FB$33="","",IF(IP_Export!B51="Global",IF('Processed IP Rules'!EA20="Any","",IF(AND(IP_Export!Y51="Proceed",'Processed IP Rules'!EA20&lt;&gt;""),"set shared address "&amp;IP_Export!F51&amp;" tag "&amp;'Processed IP Rules'!$FB$33,"")),""))</f>
        <v/>
      </c>
      <c r="I15" s="98">
        <f t="shared" si="1"/>
        <v>10</v>
      </c>
      <c r="J15" t="str">
        <f>IF(IP_Export!B51="National",IF(OR('Processed IP Rules'!AO20="All_IPs",'Processed IP Rules'!AO20="GRP_ALL_CNSP_SUBNETS"),"",IF(IP_Export!Y51="Proceed","set device-group CNSP-Parent address "&amp;IP_Export!D51&amp;" ip-netmask "&amp;IP_Export!E51,"")),"")</f>
        <v/>
      </c>
      <c r="K15" t="str">
        <f>IF(IP_Export!B51="National",IF(OR('Processed IP Rules'!AO20="All_IPs",'Processed IP Rules'!AO20="GRP_ALL_CNSP_SUBNETS"),"",IF(IP_Export!Y51="Proceed","set device-group CNSP-Parent address "&amp;IP_Export!D51&amp;" description "&amp;IP_Export!E51,"")),"")</f>
        <v/>
      </c>
      <c r="L15" s="43" t="str">
        <f>IF('Processed IP Rules'!$FB$31="","",IF(IP_Export!B51="National",IF(OR('Processed IP Rules'!AO20="All_IPs",'Processed IP Rules'!AO20="GRP_ALL_CNSP_SUBNETS"),"",IF(IP_Export!Y51="Proceed","set device-group CNSP-Parent address "&amp;IP_Export!D51&amp;" tag "&amp;'Processed IP Rules'!$FB$31,"")),""))</f>
        <v/>
      </c>
      <c r="M15" t="str">
        <f>IF(IP_Export!B51="National",IF('Processed IP Rules'!EA20="Any","",IF(AND(IP_Export!Y51="Proceed",'Processed IP Rules'!EA20&lt;&gt;""),"set device-group CNSP-Parent address "&amp;IP_Export!F51&amp;" ip-netmask "&amp;IP_Export!G51,"")),"")</f>
        <v/>
      </c>
      <c r="N15" t="str">
        <f>IF(IP_Export!B51="National",IF('Processed IP Rules'!EA20="Any","",IF(AND(IP_Export!Y51="Proceed",'Processed IP Rules'!EA20&lt;&gt;""),"set device-group CNSP-Parent address "&amp;IP_Export!F51&amp;" description "&amp;IP_Export!G51,"")),"")</f>
        <v/>
      </c>
      <c r="O15" s="43" t="str">
        <f>IF('Processed IP Rules'!$FB$33="","",IF(IP_Export!B51="National",IF('Processed IP Rules'!EA20="Any","",IF(AND(IP_Export!Y51="Proceed",'Processed IP Rules'!EA20&lt;&gt;""),"set device-group CNSP-Parent address "&amp;IP_Export!F51&amp;" tag "&amp;'Processed IP Rules'!$FB$33,"")),""))</f>
        <v/>
      </c>
    </row>
    <row r="16" spans="1:15">
      <c r="A16" s="98">
        <f t="shared" si="0"/>
        <v>11</v>
      </c>
      <c r="B16" t="str">
        <f>IF(IP_Export!B52="Global",IF(OR('Processed IP Rules'!AO21="All_IPs",'Processed IP Rules'!AO21="GRP_ALL_CNSP_SUBNETS"),"",IF(IP_Export!Y52="Proceed","set shared address "&amp;IP_Export!D52&amp;" ip-netmask "&amp;IP_Export!E52,"")),"")</f>
        <v/>
      </c>
      <c r="C16" t="str">
        <f>IF(IP_Export!B52="Global",IF(OR('Processed IP Rules'!AO21="All_IPs",'Processed IP Rules'!AO21="GRP_ALL_CNSP_SUBNETS"),"",IF(IP_Export!Y52="Proceed","set shared address "&amp;IP_Export!D52&amp;" description "&amp;IP_Export!E52,"")),"")</f>
        <v/>
      </c>
      <c r="D16" s="43" t="str">
        <f>IF('Processed IP Rules'!$FB$31="","",IF(IP_Export!B52="Global",IF(OR('Processed IP Rules'!AO21="All_IPs",'Processed IP Rules'!AO21="GRP_ALL_CNSP_SUBNETS"),"",IF(IP_Export!Y52="Proceed","set shared address "&amp;IP_Export!D52&amp;" tag "&amp;'Processed IP Rules'!$FB$31,"")),""))</f>
        <v/>
      </c>
      <c r="E16" t="str">
        <f>IF(IP_Export!B52="Global",IF('Processed IP Rules'!EA21="Any","",IF(AND(IP_Export!Y52="Proceed",'Processed IP Rules'!EA21&lt;&gt;""),"set shared address "&amp;IP_Export!F52&amp;" ip-netmask "&amp;IP_Export!G52,"")),"")</f>
        <v/>
      </c>
      <c r="F16" t="str">
        <f>IF(IP_Export!B52="Global",IF('Processed IP Rules'!EA21="Any","",IF(AND(IP_Export!Y52="Proceed",'Processed IP Rules'!EA21&lt;&gt;""),"set shared address "&amp;IP_Export!F52&amp;" description "&amp;IP_Export!G52,"")),"")</f>
        <v/>
      </c>
      <c r="G16" s="43" t="str">
        <f>IF('Processed IP Rules'!$FB$33="","",IF(IP_Export!B52="Global",IF('Processed IP Rules'!EA21="Any","",IF(AND(IP_Export!Y52="Proceed",'Processed IP Rules'!EA21&lt;&gt;""),"set shared address "&amp;IP_Export!F52&amp;" tag "&amp;'Processed IP Rules'!$FB$33,"")),""))</f>
        <v/>
      </c>
      <c r="I16" s="98">
        <f t="shared" si="1"/>
        <v>11</v>
      </c>
      <c r="J16" t="str">
        <f>IF(IP_Export!B52="National",IF(OR('Processed IP Rules'!AO21="All_IPs",'Processed IP Rules'!AO21="GRP_ALL_CNSP_SUBNETS"),"",IF(IP_Export!Y52="Proceed","set device-group CNSP-Parent address "&amp;IP_Export!D52&amp;" ip-netmask "&amp;IP_Export!E52,"")),"")</f>
        <v/>
      </c>
      <c r="K16" t="str">
        <f>IF(IP_Export!B52="National",IF(OR('Processed IP Rules'!AO21="All_IPs",'Processed IP Rules'!AO21="GRP_ALL_CNSP_SUBNETS"),"",IF(IP_Export!Y52="Proceed","set device-group CNSP-Parent address "&amp;IP_Export!D52&amp;" description "&amp;IP_Export!E52,"")),"")</f>
        <v/>
      </c>
      <c r="L16" s="43" t="str">
        <f>IF('Processed IP Rules'!$FB$31="","",IF(IP_Export!B52="National",IF(OR('Processed IP Rules'!AO21="All_IPs",'Processed IP Rules'!AO21="GRP_ALL_CNSP_SUBNETS"),"",IF(IP_Export!Y52="Proceed","set device-group CNSP-Parent address "&amp;IP_Export!D52&amp;" tag "&amp;'Processed IP Rules'!$FB$31,"")),""))</f>
        <v/>
      </c>
      <c r="M16" t="str">
        <f>IF(IP_Export!B52="National",IF('Processed IP Rules'!EA21="Any","",IF(AND(IP_Export!Y52="Proceed",'Processed IP Rules'!EA21&lt;&gt;""),"set device-group CNSP-Parent address "&amp;IP_Export!F52&amp;" ip-netmask "&amp;IP_Export!G52,"")),"")</f>
        <v/>
      </c>
      <c r="N16" t="str">
        <f>IF(IP_Export!B52="National",IF('Processed IP Rules'!EA21="Any","",IF(AND(IP_Export!Y52="Proceed",'Processed IP Rules'!EA21&lt;&gt;""),"set device-group CNSP-Parent address "&amp;IP_Export!F52&amp;" description "&amp;IP_Export!G52,"")),"")</f>
        <v/>
      </c>
      <c r="O16" s="43" t="str">
        <f>IF('Processed IP Rules'!$FB$33="","",IF(IP_Export!B52="National",IF('Processed IP Rules'!EA21="Any","",IF(AND(IP_Export!Y52="Proceed",'Processed IP Rules'!EA21&lt;&gt;""),"set device-group CNSP-Parent address "&amp;IP_Export!F52&amp;" tag "&amp;'Processed IP Rules'!$FB$33,"")),""))</f>
        <v/>
      </c>
    </row>
    <row r="17" spans="1:15">
      <c r="A17" s="98">
        <f t="shared" si="0"/>
        <v>12</v>
      </c>
      <c r="B17" t="str">
        <f>IF(IP_Export!B53="Global",IF(OR('Processed IP Rules'!AO22="All_IPs",'Processed IP Rules'!AO22="GRP_ALL_CNSP_SUBNETS"),"",IF(IP_Export!Y53="Proceed","set shared address "&amp;IP_Export!D53&amp;" ip-netmask "&amp;IP_Export!E53,"")),"")</f>
        <v/>
      </c>
      <c r="C17" t="str">
        <f>IF(IP_Export!B53="Global",IF(OR('Processed IP Rules'!AO22="All_IPs",'Processed IP Rules'!AO22="GRP_ALL_CNSP_SUBNETS"),"",IF(IP_Export!Y53="Proceed","set shared address "&amp;IP_Export!D53&amp;" description "&amp;IP_Export!E53,"")),"")</f>
        <v/>
      </c>
      <c r="D17" s="43" t="str">
        <f>IF('Processed IP Rules'!$FB$31="","",IF(IP_Export!B53="Global",IF(OR('Processed IP Rules'!AO22="All_IPs",'Processed IP Rules'!AO22="GRP_ALL_CNSP_SUBNETS"),"",IF(IP_Export!Y53="Proceed","set shared address "&amp;IP_Export!D53&amp;" tag "&amp;'Processed IP Rules'!$FB$31,"")),""))</f>
        <v/>
      </c>
      <c r="E17" t="str">
        <f>IF(IP_Export!B53="Global",IF('Processed IP Rules'!EA22="Any","",IF(AND(IP_Export!Y53="Proceed",'Processed IP Rules'!EA22&lt;&gt;""),"set shared address "&amp;IP_Export!F53&amp;" ip-netmask "&amp;IP_Export!G53,"")),"")</f>
        <v/>
      </c>
      <c r="F17" t="str">
        <f>IF(IP_Export!B53="Global",IF('Processed IP Rules'!EA22="Any","",IF(AND(IP_Export!Y53="Proceed",'Processed IP Rules'!EA22&lt;&gt;""),"set shared address "&amp;IP_Export!F53&amp;" description "&amp;IP_Export!G53,"")),"")</f>
        <v/>
      </c>
      <c r="G17" s="43" t="str">
        <f>IF('Processed IP Rules'!$FB$33="","",IF(IP_Export!B53="Global",IF('Processed IP Rules'!EA22="Any","",IF(AND(IP_Export!Y53="Proceed",'Processed IP Rules'!EA22&lt;&gt;""),"set shared address "&amp;IP_Export!F53&amp;" tag "&amp;'Processed IP Rules'!$FB$33,"")),""))</f>
        <v/>
      </c>
      <c r="I17" s="98">
        <f t="shared" si="1"/>
        <v>12</v>
      </c>
      <c r="J17" t="str">
        <f>IF(IP_Export!B53="National",IF(OR('Processed IP Rules'!AO22="All_IPs",'Processed IP Rules'!AO22="GRP_ALL_CNSP_SUBNETS"),"",IF(IP_Export!Y53="Proceed","set device-group CNSP-Parent address "&amp;IP_Export!D53&amp;" ip-netmask "&amp;IP_Export!E53,"")),"")</f>
        <v/>
      </c>
      <c r="K17" t="str">
        <f>IF(IP_Export!B53="National",IF(OR('Processed IP Rules'!AO22="All_IPs",'Processed IP Rules'!AO22="GRP_ALL_CNSP_SUBNETS"),"",IF(IP_Export!Y53="Proceed","set device-group CNSP-Parent address "&amp;IP_Export!D53&amp;" description "&amp;IP_Export!E53,"")),"")</f>
        <v/>
      </c>
      <c r="L17" s="43" t="str">
        <f>IF('Processed IP Rules'!$FB$31="","",IF(IP_Export!B53="National",IF(OR('Processed IP Rules'!AO22="All_IPs",'Processed IP Rules'!AO22="GRP_ALL_CNSP_SUBNETS"),"",IF(IP_Export!Y53="Proceed","set device-group CNSP-Parent address "&amp;IP_Export!D53&amp;" tag "&amp;'Processed IP Rules'!$FB$31,"")),""))</f>
        <v/>
      </c>
      <c r="M17" t="str">
        <f>IF(IP_Export!B53="National",IF('Processed IP Rules'!EA22="Any","",IF(AND(IP_Export!Y53="Proceed",'Processed IP Rules'!EA22&lt;&gt;""),"set device-group CNSP-Parent address "&amp;IP_Export!F53&amp;" ip-netmask "&amp;IP_Export!G53,"")),"")</f>
        <v/>
      </c>
      <c r="N17" t="str">
        <f>IF(IP_Export!B53="National",IF('Processed IP Rules'!EA22="Any","",IF(AND(IP_Export!Y53="Proceed",'Processed IP Rules'!EA22&lt;&gt;""),"set device-group CNSP-Parent address "&amp;IP_Export!F53&amp;" description "&amp;IP_Export!G53,"")),"")</f>
        <v/>
      </c>
      <c r="O17" s="43" t="str">
        <f>IF('Processed IP Rules'!$FB$33="","",IF(IP_Export!B53="National",IF('Processed IP Rules'!EA22="Any","",IF(AND(IP_Export!Y53="Proceed",'Processed IP Rules'!EA22&lt;&gt;""),"set device-group CNSP-Parent address "&amp;IP_Export!F53&amp;" tag "&amp;'Processed IP Rules'!$FB$33,"")),""))</f>
        <v/>
      </c>
    </row>
    <row r="18" spans="1:15">
      <c r="A18" s="98">
        <f t="shared" si="0"/>
        <v>13</v>
      </c>
      <c r="B18" t="str">
        <f>IF(IP_Export!B54="Global",IF(OR('Processed IP Rules'!AO23="All_IPs",'Processed IP Rules'!AO23="GRP_ALL_CNSP_SUBNETS"),"",IF(IP_Export!Y54="Proceed","set shared address "&amp;IP_Export!D54&amp;" ip-netmask "&amp;IP_Export!E54,"")),"")</f>
        <v/>
      </c>
      <c r="C18" t="str">
        <f>IF(IP_Export!B54="Global",IF(OR('Processed IP Rules'!AO23="All_IPs",'Processed IP Rules'!AO23="GRP_ALL_CNSP_SUBNETS"),"",IF(IP_Export!Y54="Proceed","set shared address "&amp;IP_Export!D54&amp;" description "&amp;IP_Export!E54,"")),"")</f>
        <v/>
      </c>
      <c r="D18" s="43" t="str">
        <f>IF('Processed IP Rules'!$FB$31="","",IF(IP_Export!B54="Global",IF(OR('Processed IP Rules'!AO23="All_IPs",'Processed IP Rules'!AO23="GRP_ALL_CNSP_SUBNETS"),"",IF(IP_Export!Y54="Proceed","set shared address "&amp;IP_Export!D54&amp;" tag "&amp;'Processed IP Rules'!$FB$31,"")),""))</f>
        <v/>
      </c>
      <c r="E18" t="str">
        <f>IF(IP_Export!B54="Global",IF('Processed IP Rules'!EA23="Any","",IF(AND(IP_Export!Y54="Proceed",'Processed IP Rules'!EA23&lt;&gt;""),"set shared address "&amp;IP_Export!F54&amp;" ip-netmask "&amp;IP_Export!G54,"")),"")</f>
        <v/>
      </c>
      <c r="F18" t="str">
        <f>IF(IP_Export!B54="Global",IF('Processed IP Rules'!EA23="Any","",IF(AND(IP_Export!Y54="Proceed",'Processed IP Rules'!EA23&lt;&gt;""),"set shared address "&amp;IP_Export!F54&amp;" description "&amp;IP_Export!G54,"")),"")</f>
        <v/>
      </c>
      <c r="G18" s="43" t="str">
        <f>IF('Processed IP Rules'!$FB$33="","",IF(IP_Export!B54="Global",IF('Processed IP Rules'!EA23="Any","",IF(AND(IP_Export!Y54="Proceed",'Processed IP Rules'!EA23&lt;&gt;""),"set shared address "&amp;IP_Export!F54&amp;" tag "&amp;'Processed IP Rules'!$FB$33,"")),""))</f>
        <v/>
      </c>
      <c r="I18" s="98">
        <f t="shared" si="1"/>
        <v>13</v>
      </c>
      <c r="J18" t="str">
        <f>IF(IP_Export!B54="National",IF(OR('Processed IP Rules'!AO23="All_IPs",'Processed IP Rules'!AO23="GRP_ALL_CNSP_SUBNETS"),"",IF(IP_Export!Y54="Proceed","set device-group CNSP-Parent address "&amp;IP_Export!D54&amp;" ip-netmask "&amp;IP_Export!E54,"")),"")</f>
        <v/>
      </c>
      <c r="K18" t="str">
        <f>IF(IP_Export!B54="National",IF(OR('Processed IP Rules'!AO23="All_IPs",'Processed IP Rules'!AO23="GRP_ALL_CNSP_SUBNETS"),"",IF(IP_Export!Y54="Proceed","set device-group CNSP-Parent address "&amp;IP_Export!D54&amp;" description "&amp;IP_Export!E54,"")),"")</f>
        <v/>
      </c>
      <c r="L18" s="43" t="str">
        <f>IF('Processed IP Rules'!$FB$31="","",IF(IP_Export!B54="National",IF(OR('Processed IP Rules'!AO23="All_IPs",'Processed IP Rules'!AO23="GRP_ALL_CNSP_SUBNETS"),"",IF(IP_Export!Y54="Proceed","set device-group CNSP-Parent address "&amp;IP_Export!D54&amp;" tag "&amp;'Processed IP Rules'!$FB$31,"")),""))</f>
        <v/>
      </c>
      <c r="M18" t="str">
        <f>IF(IP_Export!B54="National",IF('Processed IP Rules'!EA23="Any","",IF(AND(IP_Export!Y54="Proceed",'Processed IP Rules'!EA23&lt;&gt;""),"set device-group CNSP-Parent address "&amp;IP_Export!F54&amp;" ip-netmask "&amp;IP_Export!G54,"")),"")</f>
        <v/>
      </c>
      <c r="N18" t="str">
        <f>IF(IP_Export!B54="National",IF('Processed IP Rules'!EA23="Any","",IF(AND(IP_Export!Y54="Proceed",'Processed IP Rules'!EA23&lt;&gt;""),"set device-group CNSP-Parent address "&amp;IP_Export!F54&amp;" description "&amp;IP_Export!G54,"")),"")</f>
        <v/>
      </c>
      <c r="O18" s="43" t="str">
        <f>IF('Processed IP Rules'!$FB$33="","",IF(IP_Export!B54="National",IF('Processed IP Rules'!EA23="Any","",IF(AND(IP_Export!Y54="Proceed",'Processed IP Rules'!EA23&lt;&gt;""),"set device-group CNSP-Parent address "&amp;IP_Export!F54&amp;" tag "&amp;'Processed IP Rules'!$FB$33,"")),""))</f>
        <v/>
      </c>
    </row>
    <row r="19" spans="1:15">
      <c r="A19" s="98">
        <f t="shared" si="0"/>
        <v>14</v>
      </c>
      <c r="B19" t="str">
        <f>IF(IP_Export!B55="Global",IF(OR('Processed IP Rules'!AO24="All_IPs",'Processed IP Rules'!AO24="GRP_ALL_CNSP_SUBNETS"),"",IF(IP_Export!Y55="Proceed","set shared address "&amp;IP_Export!D55&amp;" ip-netmask "&amp;IP_Export!E55,"")),"")</f>
        <v/>
      </c>
      <c r="C19" t="str">
        <f>IF(IP_Export!B55="Global",IF(OR('Processed IP Rules'!AO24="All_IPs",'Processed IP Rules'!AO24="GRP_ALL_CNSP_SUBNETS"),"",IF(IP_Export!Y55="Proceed","set shared address "&amp;IP_Export!D55&amp;" description "&amp;IP_Export!E55,"")),"")</f>
        <v/>
      </c>
      <c r="D19" s="43" t="str">
        <f>IF('Processed IP Rules'!$FB$31="","",IF(IP_Export!B55="Global",IF(OR('Processed IP Rules'!AO24="All_IPs",'Processed IP Rules'!AO24="GRP_ALL_CNSP_SUBNETS"),"",IF(IP_Export!Y55="Proceed","set shared address "&amp;IP_Export!D55&amp;" tag "&amp;'Processed IP Rules'!$FB$31,"")),""))</f>
        <v/>
      </c>
      <c r="E19" t="str">
        <f>IF(IP_Export!B55="Global",IF('Processed IP Rules'!EA24="Any","",IF(AND(IP_Export!Y55="Proceed",'Processed IP Rules'!EA24&lt;&gt;""),"set shared address "&amp;IP_Export!F55&amp;" ip-netmask "&amp;IP_Export!G55,"")),"")</f>
        <v/>
      </c>
      <c r="F19" t="str">
        <f>IF(IP_Export!B55="Global",IF('Processed IP Rules'!EA24="Any","",IF(AND(IP_Export!Y55="Proceed",'Processed IP Rules'!EA24&lt;&gt;""),"set shared address "&amp;IP_Export!F55&amp;" description "&amp;IP_Export!G55,"")),"")</f>
        <v/>
      </c>
      <c r="G19" s="43" t="str">
        <f>IF('Processed IP Rules'!$FB$33="","",IF(IP_Export!B55="Global",IF('Processed IP Rules'!EA24="Any","",IF(AND(IP_Export!Y55="Proceed",'Processed IP Rules'!EA24&lt;&gt;""),"set shared address "&amp;IP_Export!F55&amp;" tag "&amp;'Processed IP Rules'!$FB$33,"")),""))</f>
        <v/>
      </c>
      <c r="I19" s="98">
        <f t="shared" si="1"/>
        <v>14</v>
      </c>
      <c r="J19" t="str">
        <f>IF(IP_Export!B55="National",IF(OR('Processed IP Rules'!AO24="All_IPs",'Processed IP Rules'!AO24="GRP_ALL_CNSP_SUBNETS"),"",IF(IP_Export!Y55="Proceed","set device-group CNSP-Parent address "&amp;IP_Export!D55&amp;" ip-netmask "&amp;IP_Export!E55,"")),"")</f>
        <v/>
      </c>
      <c r="K19" t="str">
        <f>IF(IP_Export!B55="National",IF(OR('Processed IP Rules'!AO24="All_IPs",'Processed IP Rules'!AO24="GRP_ALL_CNSP_SUBNETS"),"",IF(IP_Export!Y55="Proceed","set device-group CNSP-Parent address "&amp;IP_Export!D55&amp;" description "&amp;IP_Export!E55,"")),"")</f>
        <v/>
      </c>
      <c r="L19" s="43" t="str">
        <f>IF('Processed IP Rules'!$FB$31="","",IF(IP_Export!B55="National",IF(OR('Processed IP Rules'!AO24="All_IPs",'Processed IP Rules'!AO24="GRP_ALL_CNSP_SUBNETS"),"",IF(IP_Export!Y55="Proceed","set device-group CNSP-Parent address "&amp;IP_Export!D55&amp;" tag "&amp;'Processed IP Rules'!$FB$31,"")),""))</f>
        <v/>
      </c>
      <c r="M19" t="str">
        <f>IF(IP_Export!B55="National",IF('Processed IP Rules'!EA24="Any","",IF(AND(IP_Export!Y55="Proceed",'Processed IP Rules'!EA24&lt;&gt;""),"set device-group CNSP-Parent address "&amp;IP_Export!F55&amp;" ip-netmask "&amp;IP_Export!G55,"")),"")</f>
        <v/>
      </c>
      <c r="N19" t="str">
        <f>IF(IP_Export!B55="National",IF('Processed IP Rules'!EA24="Any","",IF(AND(IP_Export!Y55="Proceed",'Processed IP Rules'!EA24&lt;&gt;""),"set device-group CNSP-Parent address "&amp;IP_Export!F55&amp;" description "&amp;IP_Export!G55,"")),"")</f>
        <v/>
      </c>
      <c r="O19" s="43" t="str">
        <f>IF('Processed IP Rules'!$FB$33="","",IF(IP_Export!B55="National",IF('Processed IP Rules'!EA24="Any","",IF(AND(IP_Export!Y55="Proceed",'Processed IP Rules'!EA24&lt;&gt;""),"set device-group CNSP-Parent address "&amp;IP_Export!F55&amp;" tag "&amp;'Processed IP Rules'!$FB$33,"")),""))</f>
        <v/>
      </c>
    </row>
    <row r="20" spans="1:15">
      <c r="A20" s="98">
        <f t="shared" si="0"/>
        <v>15</v>
      </c>
      <c r="B20" t="str">
        <f>IF(IP_Export!B56="Global",IF(OR('Processed IP Rules'!AO25="All_IPs",'Processed IP Rules'!AO25="GRP_ALL_CNSP_SUBNETS"),"",IF(IP_Export!Y56="Proceed","set shared address "&amp;IP_Export!D56&amp;" ip-netmask "&amp;IP_Export!E56,"")),"")</f>
        <v/>
      </c>
      <c r="C20" t="str">
        <f>IF(IP_Export!B56="Global",IF(OR('Processed IP Rules'!AO25="All_IPs",'Processed IP Rules'!AO25="GRP_ALL_CNSP_SUBNETS"),"",IF(IP_Export!Y56="Proceed","set shared address "&amp;IP_Export!D56&amp;" description "&amp;IP_Export!E56,"")),"")</f>
        <v/>
      </c>
      <c r="D20" s="43" t="str">
        <f>IF('Processed IP Rules'!$FB$31="","",IF(IP_Export!B56="Global",IF(OR('Processed IP Rules'!AO25="All_IPs",'Processed IP Rules'!AO25="GRP_ALL_CNSP_SUBNETS"),"",IF(IP_Export!Y56="Proceed","set shared address "&amp;IP_Export!D56&amp;" tag "&amp;'Processed IP Rules'!$FB$31,"")),""))</f>
        <v/>
      </c>
      <c r="E20" t="str">
        <f>IF(IP_Export!B56="Global",IF('Processed IP Rules'!EA25="Any","",IF(AND(IP_Export!Y56="Proceed",'Processed IP Rules'!EA25&lt;&gt;""),"set shared address "&amp;IP_Export!F56&amp;" ip-netmask "&amp;IP_Export!G56,"")),"")</f>
        <v/>
      </c>
      <c r="F20" t="str">
        <f>IF(IP_Export!B56="Global",IF('Processed IP Rules'!EA25="Any","",IF(AND(IP_Export!Y56="Proceed",'Processed IP Rules'!EA25&lt;&gt;""),"set shared address "&amp;IP_Export!F56&amp;" description "&amp;IP_Export!G56,"")),"")</f>
        <v/>
      </c>
      <c r="G20" s="43" t="str">
        <f>IF('Processed IP Rules'!$FB$33="","",IF(IP_Export!B56="Global",IF('Processed IP Rules'!EA25="Any","",IF(AND(IP_Export!Y56="Proceed",'Processed IP Rules'!EA25&lt;&gt;""),"set shared address "&amp;IP_Export!F56&amp;" tag "&amp;'Processed IP Rules'!$FB$33,"")),""))</f>
        <v/>
      </c>
      <c r="I20" s="98">
        <f t="shared" si="1"/>
        <v>15</v>
      </c>
      <c r="J20" t="str">
        <f>IF(IP_Export!B56="National",IF(OR('Processed IP Rules'!AO25="All_IPs",'Processed IP Rules'!AO25="GRP_ALL_CNSP_SUBNETS"),"",IF(IP_Export!Y56="Proceed","set device-group CNSP-Parent address "&amp;IP_Export!D56&amp;" ip-netmask "&amp;IP_Export!E56,"")),"")</f>
        <v/>
      </c>
      <c r="K20" t="str">
        <f>IF(IP_Export!B56="National",IF(OR('Processed IP Rules'!AO25="All_IPs",'Processed IP Rules'!AO25="GRP_ALL_CNSP_SUBNETS"),"",IF(IP_Export!Y56="Proceed","set device-group CNSP-Parent address "&amp;IP_Export!D56&amp;" description "&amp;IP_Export!E56,"")),"")</f>
        <v/>
      </c>
      <c r="L20" s="43" t="str">
        <f>IF('Processed IP Rules'!$FB$31="","",IF(IP_Export!B56="National",IF(OR('Processed IP Rules'!AO25="All_IPs",'Processed IP Rules'!AO25="GRP_ALL_CNSP_SUBNETS"),"",IF(IP_Export!Y56="Proceed","set device-group CNSP-Parent address "&amp;IP_Export!D56&amp;" tag "&amp;'Processed IP Rules'!$FB$31,"")),""))</f>
        <v/>
      </c>
      <c r="M20" t="str">
        <f>IF(IP_Export!B56="National",IF('Processed IP Rules'!EA25="Any","",IF(AND(IP_Export!Y56="Proceed",'Processed IP Rules'!EA25&lt;&gt;""),"set device-group CNSP-Parent address "&amp;IP_Export!F56&amp;" ip-netmask "&amp;IP_Export!G56,"")),"")</f>
        <v/>
      </c>
      <c r="N20" t="str">
        <f>IF(IP_Export!B56="National",IF('Processed IP Rules'!EA25="Any","",IF(AND(IP_Export!Y56="Proceed",'Processed IP Rules'!EA25&lt;&gt;""),"set device-group CNSP-Parent address "&amp;IP_Export!F56&amp;" description "&amp;IP_Export!G56,"")),"")</f>
        <v/>
      </c>
      <c r="O20" s="43" t="str">
        <f>IF('Processed IP Rules'!$FB$33="","",IF(IP_Export!B56="National",IF('Processed IP Rules'!EA25="Any","",IF(AND(IP_Export!Y56="Proceed",'Processed IP Rules'!EA25&lt;&gt;""),"set device-group CNSP-Parent address "&amp;IP_Export!F56&amp;" tag "&amp;'Processed IP Rules'!$FB$33,"")),""))</f>
        <v/>
      </c>
    </row>
    <row r="21" spans="1:15">
      <c r="A21" s="98">
        <f t="shared" si="0"/>
        <v>16</v>
      </c>
      <c r="B21" t="str">
        <f>IF(IP_Export!B57="Global",IF(OR('Processed IP Rules'!AO26="All_IPs",'Processed IP Rules'!AO26="GRP_ALL_CNSP_SUBNETS"),"",IF(IP_Export!Y57="Proceed","set shared address "&amp;IP_Export!D57&amp;" ip-netmask "&amp;IP_Export!E57,"")),"")</f>
        <v/>
      </c>
      <c r="C21" t="str">
        <f>IF(IP_Export!B57="Global",IF(OR('Processed IP Rules'!AO26="All_IPs",'Processed IP Rules'!AO26="GRP_ALL_CNSP_SUBNETS"),"",IF(IP_Export!Y57="Proceed","set shared address "&amp;IP_Export!D57&amp;" description "&amp;IP_Export!E57,"")),"")</f>
        <v/>
      </c>
      <c r="D21" s="43" t="str">
        <f>IF('Processed IP Rules'!$FB$31="","",IF(IP_Export!B57="Global",IF(OR('Processed IP Rules'!AO26="All_IPs",'Processed IP Rules'!AO26="GRP_ALL_CNSP_SUBNETS"),"",IF(IP_Export!Y57="Proceed","set shared address "&amp;IP_Export!D57&amp;" tag "&amp;'Processed IP Rules'!$FB$31,"")),""))</f>
        <v/>
      </c>
      <c r="E21" t="str">
        <f>IF(IP_Export!B57="Global",IF('Processed IP Rules'!EA26="Any","",IF(AND(IP_Export!Y57="Proceed",'Processed IP Rules'!EA26&lt;&gt;""),"set shared address "&amp;IP_Export!F57&amp;" ip-netmask "&amp;IP_Export!G57,"")),"")</f>
        <v/>
      </c>
      <c r="F21" t="str">
        <f>IF(IP_Export!B57="Global",IF('Processed IP Rules'!EA26="Any","",IF(AND(IP_Export!Y57="Proceed",'Processed IP Rules'!EA26&lt;&gt;""),"set shared address "&amp;IP_Export!F57&amp;" description "&amp;IP_Export!G57,"")),"")</f>
        <v/>
      </c>
      <c r="G21" s="43" t="str">
        <f>IF('Processed IP Rules'!$FB$33="","",IF(IP_Export!B57="Global",IF('Processed IP Rules'!EA26="Any","",IF(AND(IP_Export!Y57="Proceed",'Processed IP Rules'!EA26&lt;&gt;""),"set shared address "&amp;IP_Export!F57&amp;" tag "&amp;'Processed IP Rules'!$FB$33,"")),""))</f>
        <v/>
      </c>
      <c r="I21" s="98">
        <f t="shared" si="1"/>
        <v>16</v>
      </c>
      <c r="J21" t="str">
        <f>IF(IP_Export!B57="National",IF(OR('Processed IP Rules'!AO26="All_IPs",'Processed IP Rules'!AO26="GRP_ALL_CNSP_SUBNETS"),"",IF(IP_Export!Y57="Proceed","set device-group CNSP-Parent address "&amp;IP_Export!D57&amp;" ip-netmask "&amp;IP_Export!E57,"")),"")</f>
        <v/>
      </c>
      <c r="K21" t="str">
        <f>IF(IP_Export!B57="National",IF(OR('Processed IP Rules'!AO26="All_IPs",'Processed IP Rules'!AO26="GRP_ALL_CNSP_SUBNETS"),"",IF(IP_Export!Y57="Proceed","set device-group CNSP-Parent address "&amp;IP_Export!D57&amp;" description "&amp;IP_Export!E57,"")),"")</f>
        <v/>
      </c>
      <c r="L21" s="43" t="str">
        <f>IF('Processed IP Rules'!$FB$31="","",IF(IP_Export!B57="National",IF(OR('Processed IP Rules'!AO26="All_IPs",'Processed IP Rules'!AO26="GRP_ALL_CNSP_SUBNETS"),"",IF(IP_Export!Y57="Proceed","set device-group CNSP-Parent address "&amp;IP_Export!D57&amp;" tag "&amp;'Processed IP Rules'!$FB$31,"")),""))</f>
        <v/>
      </c>
      <c r="M21" t="str">
        <f>IF(IP_Export!B57="National",IF('Processed IP Rules'!EA26="Any","",IF(AND(IP_Export!Y57="Proceed",'Processed IP Rules'!EA26&lt;&gt;""),"set device-group CNSP-Parent address "&amp;IP_Export!F57&amp;" ip-netmask "&amp;IP_Export!G57,"")),"")</f>
        <v/>
      </c>
      <c r="N21" t="str">
        <f>IF(IP_Export!B57="National",IF('Processed IP Rules'!EA26="Any","",IF(AND(IP_Export!Y57="Proceed",'Processed IP Rules'!EA26&lt;&gt;""),"set device-group CNSP-Parent address "&amp;IP_Export!F57&amp;" description "&amp;IP_Export!G57,"")),"")</f>
        <v/>
      </c>
      <c r="O21" s="43" t="str">
        <f>IF('Processed IP Rules'!$FB$33="","",IF(IP_Export!B57="National",IF('Processed IP Rules'!EA26="Any","",IF(AND(IP_Export!Y57="Proceed",'Processed IP Rules'!EA26&lt;&gt;""),"set device-group CNSP-Parent address "&amp;IP_Export!F57&amp;" tag "&amp;'Processed IP Rules'!$FB$33,"")),""))</f>
        <v/>
      </c>
    </row>
    <row r="22" spans="1:15">
      <c r="A22" s="98">
        <f t="shared" si="0"/>
        <v>17</v>
      </c>
      <c r="B22" t="str">
        <f>IF(IP_Export!B58="Global",IF(OR('Processed IP Rules'!AO27="All_IPs",'Processed IP Rules'!AO27="GRP_ALL_CNSP_SUBNETS"),"",IF(IP_Export!Y58="Proceed","set shared address "&amp;IP_Export!D58&amp;" ip-netmask "&amp;IP_Export!E58,"")),"")</f>
        <v/>
      </c>
      <c r="C22" t="str">
        <f>IF(IP_Export!B58="Global",IF(OR('Processed IP Rules'!AO27="All_IPs",'Processed IP Rules'!AO27="GRP_ALL_CNSP_SUBNETS"),"",IF(IP_Export!Y58="Proceed","set shared address "&amp;IP_Export!D58&amp;" description "&amp;IP_Export!E58,"")),"")</f>
        <v/>
      </c>
      <c r="D22" s="43" t="str">
        <f>IF('Processed IP Rules'!$FB$31="","",IF(IP_Export!B58="Global",IF(OR('Processed IP Rules'!AO27="All_IPs",'Processed IP Rules'!AO27="GRP_ALL_CNSP_SUBNETS"),"",IF(IP_Export!Y58="Proceed","set shared address "&amp;IP_Export!D58&amp;" tag "&amp;'Processed IP Rules'!$FB$31,"")),""))</f>
        <v/>
      </c>
      <c r="E22" t="str">
        <f>IF(IP_Export!B58="Global",IF('Processed IP Rules'!EA27="Any","",IF(AND(IP_Export!Y58="Proceed",'Processed IP Rules'!EA27&lt;&gt;""),"set shared address "&amp;IP_Export!F58&amp;" ip-netmask "&amp;IP_Export!G58,"")),"")</f>
        <v/>
      </c>
      <c r="F22" t="str">
        <f>IF(IP_Export!B58="Global",IF('Processed IP Rules'!EA27="Any","",IF(AND(IP_Export!Y58="Proceed",'Processed IP Rules'!EA27&lt;&gt;""),"set shared address "&amp;IP_Export!F58&amp;" description "&amp;IP_Export!G58,"")),"")</f>
        <v/>
      </c>
      <c r="G22" s="43" t="str">
        <f>IF('Processed IP Rules'!$FB$33="","",IF(IP_Export!B58="Global",IF('Processed IP Rules'!EA27="Any","",IF(AND(IP_Export!Y58="Proceed",'Processed IP Rules'!EA27&lt;&gt;""),"set shared address "&amp;IP_Export!F58&amp;" tag "&amp;'Processed IP Rules'!$FB$33,"")),""))</f>
        <v/>
      </c>
      <c r="I22" s="98">
        <f t="shared" si="1"/>
        <v>17</v>
      </c>
      <c r="J22" t="str">
        <f>IF(IP_Export!B58="National",IF(OR('Processed IP Rules'!AO27="All_IPs",'Processed IP Rules'!AO27="GRP_ALL_CNSP_SUBNETS"),"",IF(IP_Export!Y58="Proceed","set device-group CNSP-Parent address "&amp;IP_Export!D58&amp;" ip-netmask "&amp;IP_Export!E58,"")),"")</f>
        <v/>
      </c>
      <c r="K22" t="str">
        <f>IF(IP_Export!B58="National",IF(OR('Processed IP Rules'!AO27="All_IPs",'Processed IP Rules'!AO27="GRP_ALL_CNSP_SUBNETS"),"",IF(IP_Export!Y58="Proceed","set device-group CNSP-Parent address "&amp;IP_Export!D58&amp;" description "&amp;IP_Export!E58,"")),"")</f>
        <v/>
      </c>
      <c r="L22" s="43" t="str">
        <f>IF('Processed IP Rules'!$FB$31="","",IF(IP_Export!B58="National",IF(OR('Processed IP Rules'!AO27="All_IPs",'Processed IP Rules'!AO27="GRP_ALL_CNSP_SUBNETS"),"",IF(IP_Export!Y58="Proceed","set device-group CNSP-Parent address "&amp;IP_Export!D58&amp;" tag "&amp;'Processed IP Rules'!$FB$31,"")),""))</f>
        <v/>
      </c>
      <c r="M22" t="str">
        <f>IF(IP_Export!B58="National",IF('Processed IP Rules'!EA27="Any","",IF(AND(IP_Export!Y58="Proceed",'Processed IP Rules'!EA27&lt;&gt;""),"set device-group CNSP-Parent address "&amp;IP_Export!F58&amp;" ip-netmask "&amp;IP_Export!G58,"")),"")</f>
        <v/>
      </c>
      <c r="N22" t="str">
        <f>IF(IP_Export!B58="National",IF('Processed IP Rules'!EA27="Any","",IF(AND(IP_Export!Y58="Proceed",'Processed IP Rules'!EA27&lt;&gt;""),"set device-group CNSP-Parent address "&amp;IP_Export!F58&amp;" description "&amp;IP_Export!G58,"")),"")</f>
        <v/>
      </c>
      <c r="O22" s="43" t="str">
        <f>IF('Processed IP Rules'!$FB$33="","",IF(IP_Export!B58="National",IF('Processed IP Rules'!EA27="Any","",IF(AND(IP_Export!Y58="Proceed",'Processed IP Rules'!EA27&lt;&gt;""),"set device-group CNSP-Parent address "&amp;IP_Export!F58&amp;" tag "&amp;'Processed IP Rules'!$FB$33,"")),""))</f>
        <v/>
      </c>
    </row>
    <row r="23" spans="1:15">
      <c r="A23" s="98">
        <f t="shared" si="0"/>
        <v>18</v>
      </c>
      <c r="B23" t="str">
        <f>IF(IP_Export!B59="Global",IF(OR('Processed IP Rules'!AO28="All_IPs",'Processed IP Rules'!AO28="GRP_ALL_CNSP_SUBNETS"),"",IF(IP_Export!Y59="Proceed","set shared address "&amp;IP_Export!D59&amp;" ip-netmask "&amp;IP_Export!E59,"")),"")</f>
        <v/>
      </c>
      <c r="C23" t="str">
        <f>IF(IP_Export!B59="Global",IF(OR('Processed IP Rules'!AO28="All_IPs",'Processed IP Rules'!AO28="GRP_ALL_CNSP_SUBNETS"),"",IF(IP_Export!Y59="Proceed","set shared address "&amp;IP_Export!D59&amp;" description "&amp;IP_Export!E59,"")),"")</f>
        <v/>
      </c>
      <c r="D23" s="43" t="str">
        <f>IF('Processed IP Rules'!$FB$31="","",IF(IP_Export!B59="Global",IF(OR('Processed IP Rules'!AO28="All_IPs",'Processed IP Rules'!AO28="GRP_ALL_CNSP_SUBNETS"),"",IF(IP_Export!Y59="Proceed","set shared address "&amp;IP_Export!D59&amp;" tag "&amp;'Processed IP Rules'!$FB$31,"")),""))</f>
        <v/>
      </c>
      <c r="E23" t="str">
        <f>IF(IP_Export!B59="Global",IF('Processed IP Rules'!EA28="Any","",IF(AND(IP_Export!Y59="Proceed",'Processed IP Rules'!EA28&lt;&gt;""),"set shared address "&amp;IP_Export!F59&amp;" ip-netmask "&amp;IP_Export!G59,"")),"")</f>
        <v/>
      </c>
      <c r="F23" t="str">
        <f>IF(IP_Export!B59="Global",IF('Processed IP Rules'!EA28="Any","",IF(AND(IP_Export!Y59="Proceed",'Processed IP Rules'!EA28&lt;&gt;""),"set shared address "&amp;IP_Export!F59&amp;" description "&amp;IP_Export!G59,"")),"")</f>
        <v/>
      </c>
      <c r="G23" s="43" t="str">
        <f>IF('Processed IP Rules'!$FB$33="","",IF(IP_Export!B59="Global",IF('Processed IP Rules'!EA28="Any","",IF(AND(IP_Export!Y59="Proceed",'Processed IP Rules'!EA28&lt;&gt;""),"set shared address "&amp;IP_Export!F59&amp;" tag "&amp;'Processed IP Rules'!$FB$33,"")),""))</f>
        <v/>
      </c>
      <c r="I23" s="98">
        <f t="shared" si="1"/>
        <v>18</v>
      </c>
      <c r="J23" t="str">
        <f>IF(IP_Export!B59="National",IF(OR('Processed IP Rules'!AO28="All_IPs",'Processed IP Rules'!AO28="GRP_ALL_CNSP_SUBNETS"),"",IF(IP_Export!Y59="Proceed","set device-group CNSP-Parent address "&amp;IP_Export!D59&amp;" ip-netmask "&amp;IP_Export!E59,"")),"")</f>
        <v/>
      </c>
      <c r="K23" t="str">
        <f>IF(IP_Export!B59="National",IF(OR('Processed IP Rules'!AO28="All_IPs",'Processed IP Rules'!AO28="GRP_ALL_CNSP_SUBNETS"),"",IF(IP_Export!Y59="Proceed","set device-group CNSP-Parent address "&amp;IP_Export!D59&amp;" description "&amp;IP_Export!E59,"")),"")</f>
        <v/>
      </c>
      <c r="L23" s="43" t="str">
        <f>IF('Processed IP Rules'!$FB$31="","",IF(IP_Export!B59="National",IF(OR('Processed IP Rules'!AO28="All_IPs",'Processed IP Rules'!AO28="GRP_ALL_CNSP_SUBNETS"),"",IF(IP_Export!Y59="Proceed","set device-group CNSP-Parent address "&amp;IP_Export!D59&amp;" tag "&amp;'Processed IP Rules'!$FB$31,"")),""))</f>
        <v/>
      </c>
      <c r="M23" t="str">
        <f>IF(IP_Export!B59="National",IF('Processed IP Rules'!EA28="Any","",IF(AND(IP_Export!Y59="Proceed",'Processed IP Rules'!EA28&lt;&gt;""),"set device-group CNSP-Parent address "&amp;IP_Export!F59&amp;" ip-netmask "&amp;IP_Export!G59,"")),"")</f>
        <v/>
      </c>
      <c r="N23" t="str">
        <f>IF(IP_Export!B59="National",IF('Processed IP Rules'!EA28="Any","",IF(AND(IP_Export!Y59="Proceed",'Processed IP Rules'!EA28&lt;&gt;""),"set device-group CNSP-Parent address "&amp;IP_Export!F59&amp;" description "&amp;IP_Export!G59,"")),"")</f>
        <v/>
      </c>
      <c r="O23" s="43" t="str">
        <f>IF('Processed IP Rules'!$FB$33="","",IF(IP_Export!B59="National",IF('Processed IP Rules'!EA28="Any","",IF(AND(IP_Export!Y59="Proceed",'Processed IP Rules'!EA28&lt;&gt;""),"set device-group CNSP-Parent address "&amp;IP_Export!F59&amp;" tag "&amp;'Processed IP Rules'!$FB$33,"")),""))</f>
        <v/>
      </c>
    </row>
    <row r="24" spans="1:15">
      <c r="A24" s="98">
        <f t="shared" si="0"/>
        <v>19</v>
      </c>
      <c r="B24" t="str">
        <f>IF(IP_Export!B60="Global",IF(OR('Processed IP Rules'!AO29="All_IPs",'Processed IP Rules'!AO29="GRP_ALL_CNSP_SUBNETS"),"",IF(IP_Export!Y60="Proceed","set shared address "&amp;IP_Export!D60&amp;" ip-netmask "&amp;IP_Export!E60,"")),"")</f>
        <v/>
      </c>
      <c r="C24" t="str">
        <f>IF(IP_Export!B60="Global",IF(OR('Processed IP Rules'!AO29="All_IPs",'Processed IP Rules'!AO29="GRP_ALL_CNSP_SUBNETS"),"",IF(IP_Export!Y60="Proceed","set shared address "&amp;IP_Export!D60&amp;" description "&amp;IP_Export!E60,"")),"")</f>
        <v/>
      </c>
      <c r="D24" s="43" t="str">
        <f>IF('Processed IP Rules'!$FB$31="","",IF(IP_Export!B60="Global",IF(OR('Processed IP Rules'!AO29="All_IPs",'Processed IP Rules'!AO29="GRP_ALL_CNSP_SUBNETS"),"",IF(IP_Export!Y60="Proceed","set shared address "&amp;IP_Export!D60&amp;" tag "&amp;'Processed IP Rules'!$FB$31,"")),""))</f>
        <v/>
      </c>
      <c r="E24" t="str">
        <f>IF(IP_Export!B60="Global",IF('Processed IP Rules'!EA29="Any","",IF(AND(IP_Export!Y60="Proceed",'Processed IP Rules'!EA29&lt;&gt;""),"set shared address "&amp;IP_Export!F60&amp;" ip-netmask "&amp;IP_Export!G60,"")),"")</f>
        <v/>
      </c>
      <c r="F24" t="str">
        <f>IF(IP_Export!B60="Global",IF('Processed IP Rules'!EA29="Any","",IF(AND(IP_Export!Y60="Proceed",'Processed IP Rules'!EA29&lt;&gt;""),"set shared address "&amp;IP_Export!F60&amp;" description "&amp;IP_Export!G60,"")),"")</f>
        <v/>
      </c>
      <c r="G24" s="43" t="str">
        <f>IF('Processed IP Rules'!$FB$33="","",IF(IP_Export!B60="Global",IF('Processed IP Rules'!EA29="Any","",IF(AND(IP_Export!Y60="Proceed",'Processed IP Rules'!EA29&lt;&gt;""),"set shared address "&amp;IP_Export!F60&amp;" tag "&amp;'Processed IP Rules'!$FB$33,"")),""))</f>
        <v/>
      </c>
      <c r="I24" s="98">
        <f t="shared" si="1"/>
        <v>19</v>
      </c>
      <c r="J24" t="str">
        <f>IF(IP_Export!B60="National",IF(OR('Processed IP Rules'!AO29="All_IPs",'Processed IP Rules'!AO29="GRP_ALL_CNSP_SUBNETS"),"",IF(IP_Export!Y60="Proceed","set device-group CNSP-Parent address "&amp;IP_Export!D60&amp;" ip-netmask "&amp;IP_Export!E60,"")),"")</f>
        <v/>
      </c>
      <c r="K24" t="str">
        <f>IF(IP_Export!B60="National",IF(OR('Processed IP Rules'!AO29="All_IPs",'Processed IP Rules'!AO29="GRP_ALL_CNSP_SUBNETS"),"",IF(IP_Export!Y60="Proceed","set device-group CNSP-Parent address "&amp;IP_Export!D60&amp;" description "&amp;IP_Export!E60,"")),"")</f>
        <v/>
      </c>
      <c r="L24" s="43" t="str">
        <f>IF('Processed IP Rules'!$FB$31="","",IF(IP_Export!B60="National",IF(OR('Processed IP Rules'!AO29="All_IPs",'Processed IP Rules'!AO29="GRP_ALL_CNSP_SUBNETS"),"",IF(IP_Export!Y60="Proceed","set device-group CNSP-Parent address "&amp;IP_Export!D60&amp;" tag "&amp;'Processed IP Rules'!$FB$31,"")),""))</f>
        <v/>
      </c>
      <c r="M24" t="str">
        <f>IF(IP_Export!B60="National",IF('Processed IP Rules'!EA29="Any","",IF(AND(IP_Export!Y60="Proceed",'Processed IP Rules'!EA29&lt;&gt;""),"set device-group CNSP-Parent address "&amp;IP_Export!F60&amp;" ip-netmask "&amp;IP_Export!G60,"")),"")</f>
        <v/>
      </c>
      <c r="N24" t="str">
        <f>IF(IP_Export!B60="National",IF('Processed IP Rules'!EA29="Any","",IF(AND(IP_Export!Y60="Proceed",'Processed IP Rules'!EA29&lt;&gt;""),"set device-group CNSP-Parent address "&amp;IP_Export!F60&amp;" description "&amp;IP_Export!G60,"")),"")</f>
        <v/>
      </c>
      <c r="O24" s="43" t="str">
        <f>IF('Processed IP Rules'!$FB$33="","",IF(IP_Export!B60="National",IF('Processed IP Rules'!EA29="Any","",IF(AND(IP_Export!Y60="Proceed",'Processed IP Rules'!EA29&lt;&gt;""),"set device-group CNSP-Parent address "&amp;IP_Export!F60&amp;" tag "&amp;'Processed IP Rules'!$FB$33,"")),""))</f>
        <v/>
      </c>
    </row>
    <row r="25" spans="1:15">
      <c r="A25" s="98">
        <f t="shared" si="0"/>
        <v>20</v>
      </c>
      <c r="B25" t="str">
        <f>IF(IP_Export!B61="Global",IF(OR('Processed IP Rules'!AO30="All_IPs",'Processed IP Rules'!AO30="GRP_ALL_CNSP_SUBNETS"),"",IF(IP_Export!Y61="Proceed","set shared address "&amp;IP_Export!D61&amp;" ip-netmask "&amp;IP_Export!E61,"")),"")</f>
        <v/>
      </c>
      <c r="C25" t="str">
        <f>IF(IP_Export!B61="Global",IF(OR('Processed IP Rules'!AO30="All_IPs",'Processed IP Rules'!AO30="GRP_ALL_CNSP_SUBNETS"),"",IF(IP_Export!Y61="Proceed","set shared address "&amp;IP_Export!D61&amp;" description "&amp;IP_Export!E61,"")),"")</f>
        <v/>
      </c>
      <c r="D25" s="43" t="str">
        <f>IF('Processed IP Rules'!$FB$31="","",IF(IP_Export!B61="Global",IF(OR('Processed IP Rules'!AO30="All_IPs",'Processed IP Rules'!AO30="GRP_ALL_CNSP_SUBNETS"),"",IF(IP_Export!Y61="Proceed","set shared address "&amp;IP_Export!D61&amp;" tag "&amp;'Processed IP Rules'!$FB$31,"")),""))</f>
        <v/>
      </c>
      <c r="E25" t="str">
        <f>IF(IP_Export!B61="Global",IF('Processed IP Rules'!EA30="Any","",IF(AND(IP_Export!Y61="Proceed",'Processed IP Rules'!EA30&lt;&gt;""),"set shared address "&amp;IP_Export!F61&amp;" ip-netmask "&amp;IP_Export!G61,"")),"")</f>
        <v/>
      </c>
      <c r="F25" t="str">
        <f>IF(IP_Export!B61="Global",IF('Processed IP Rules'!EA30="Any","",IF(AND(IP_Export!Y61="Proceed",'Processed IP Rules'!EA30&lt;&gt;""),"set shared address "&amp;IP_Export!F61&amp;" description "&amp;IP_Export!G61,"")),"")</f>
        <v/>
      </c>
      <c r="G25" s="43" t="str">
        <f>IF('Processed IP Rules'!$FB$33="","",IF(IP_Export!B61="Global",IF('Processed IP Rules'!EA30="Any","",IF(AND(IP_Export!Y61="Proceed",'Processed IP Rules'!EA30&lt;&gt;""),"set shared address "&amp;IP_Export!F61&amp;" tag "&amp;'Processed IP Rules'!$FB$33,"")),""))</f>
        <v/>
      </c>
      <c r="I25" s="98">
        <f t="shared" si="1"/>
        <v>20</v>
      </c>
      <c r="J25" t="str">
        <f>IF(IP_Export!B61="National",IF(OR('Processed IP Rules'!AO30="All_IPs",'Processed IP Rules'!AO30="GRP_ALL_CNSP_SUBNETS"),"",IF(IP_Export!Y61="Proceed","set device-group CNSP-Parent address "&amp;IP_Export!D61&amp;" ip-netmask "&amp;IP_Export!E61,"")),"")</f>
        <v/>
      </c>
      <c r="K25" t="str">
        <f>IF(IP_Export!B61="National",IF(OR('Processed IP Rules'!AO30="All_IPs",'Processed IP Rules'!AO30="GRP_ALL_CNSP_SUBNETS"),"",IF(IP_Export!Y61="Proceed","set device-group CNSP-Parent address "&amp;IP_Export!D61&amp;" description "&amp;IP_Export!E61,"")),"")</f>
        <v/>
      </c>
      <c r="L25" s="43" t="str">
        <f>IF('Processed IP Rules'!$FB$31="","",IF(IP_Export!B61="National",IF(OR('Processed IP Rules'!AO30="All_IPs",'Processed IP Rules'!AO30="GRP_ALL_CNSP_SUBNETS"),"",IF(IP_Export!Y61="Proceed","set device-group CNSP-Parent address "&amp;IP_Export!D61&amp;" tag "&amp;'Processed IP Rules'!$FB$31,"")),""))</f>
        <v/>
      </c>
      <c r="M25" t="str">
        <f>IF(IP_Export!B61="National",IF('Processed IP Rules'!EA30="Any","",IF(AND(IP_Export!Y61="Proceed",'Processed IP Rules'!EA30&lt;&gt;""),"set device-group CNSP-Parent address "&amp;IP_Export!F61&amp;" ip-netmask "&amp;IP_Export!G61,"")),"")</f>
        <v/>
      </c>
      <c r="N25" t="str">
        <f>IF(IP_Export!B61="National",IF('Processed IP Rules'!EA30="Any","",IF(AND(IP_Export!Y61="Proceed",'Processed IP Rules'!EA30&lt;&gt;""),"set device-group CNSP-Parent address "&amp;IP_Export!F61&amp;" description "&amp;IP_Export!G61,"")),"")</f>
        <v/>
      </c>
      <c r="O25" s="43" t="str">
        <f>IF('Processed IP Rules'!$FB$33="","",IF(IP_Export!B61="National",IF('Processed IP Rules'!EA30="Any","",IF(AND(IP_Export!Y61="Proceed",'Processed IP Rules'!EA30&lt;&gt;""),"set device-group CNSP-Parent address "&amp;IP_Export!F61&amp;" tag "&amp;'Processed IP Rules'!$FB$33,"")),""))</f>
        <v/>
      </c>
    </row>
    <row r="26" spans="1:15">
      <c r="A26" s="98">
        <f t="shared" si="0"/>
        <v>21</v>
      </c>
      <c r="B26" t="str">
        <f>IF(IP_Export!B62="Global",IF(OR('Processed IP Rules'!AO31="All_IPs",'Processed IP Rules'!AO31="GRP_ALL_CNSP_SUBNETS"),"",IF(IP_Export!Y62="Proceed","set shared address "&amp;IP_Export!D62&amp;" ip-netmask "&amp;IP_Export!E62,"")),"")</f>
        <v/>
      </c>
      <c r="C26" t="str">
        <f>IF(IP_Export!B62="Global",IF(OR('Processed IP Rules'!AO31="All_IPs",'Processed IP Rules'!AO31="GRP_ALL_CNSP_SUBNETS"),"",IF(IP_Export!Y62="Proceed","set shared address "&amp;IP_Export!D62&amp;" description "&amp;IP_Export!E62,"")),"")</f>
        <v/>
      </c>
      <c r="D26" s="43" t="str">
        <f>IF('Processed IP Rules'!$FB$31="","",IF(IP_Export!B62="Global",IF(OR('Processed IP Rules'!AO31="All_IPs",'Processed IP Rules'!AO31="GRP_ALL_CNSP_SUBNETS"),"",IF(IP_Export!Y62="Proceed","set shared address "&amp;IP_Export!D62&amp;" tag "&amp;'Processed IP Rules'!$FB$31,"")),""))</f>
        <v/>
      </c>
      <c r="E26" t="str">
        <f>IF(IP_Export!B62="Global",IF('Processed IP Rules'!EA31="Any","",IF(AND(IP_Export!Y62="Proceed",'Processed IP Rules'!EA31&lt;&gt;""),"set shared address "&amp;IP_Export!F62&amp;" ip-netmask "&amp;IP_Export!G62,"")),"")</f>
        <v/>
      </c>
      <c r="F26" t="str">
        <f>IF(IP_Export!B62="Global",IF('Processed IP Rules'!EA31="Any","",IF(AND(IP_Export!Y62="Proceed",'Processed IP Rules'!EA31&lt;&gt;""),"set shared address "&amp;IP_Export!F62&amp;" description "&amp;IP_Export!G62,"")),"")</f>
        <v/>
      </c>
      <c r="G26" s="43" t="str">
        <f>IF('Processed IP Rules'!$FB$33="","",IF(IP_Export!B62="Global",IF('Processed IP Rules'!EA31="Any","",IF(AND(IP_Export!Y62="Proceed",'Processed IP Rules'!EA31&lt;&gt;""),"set shared address "&amp;IP_Export!F62&amp;" tag "&amp;'Processed IP Rules'!$FB$33,"")),""))</f>
        <v/>
      </c>
      <c r="I26" s="98">
        <f t="shared" si="1"/>
        <v>21</v>
      </c>
      <c r="J26" t="str">
        <f>IF(IP_Export!B62="National",IF(OR('Processed IP Rules'!AO31="All_IPs",'Processed IP Rules'!AO31="GRP_ALL_CNSP_SUBNETS"),"",IF(IP_Export!Y62="Proceed","set device-group CNSP-Parent address "&amp;IP_Export!D62&amp;" ip-netmask "&amp;IP_Export!E62,"")),"")</f>
        <v/>
      </c>
      <c r="K26" t="str">
        <f>IF(IP_Export!B62="National",IF(OR('Processed IP Rules'!AO31="All_IPs",'Processed IP Rules'!AO31="GRP_ALL_CNSP_SUBNETS"),"",IF(IP_Export!Y62="Proceed","set device-group CNSP-Parent address "&amp;IP_Export!D62&amp;" description "&amp;IP_Export!E62,"")),"")</f>
        <v/>
      </c>
      <c r="L26" s="43" t="str">
        <f>IF('Processed IP Rules'!$FB$31="","",IF(IP_Export!B62="National",IF(OR('Processed IP Rules'!AO31="All_IPs",'Processed IP Rules'!AO31="GRP_ALL_CNSP_SUBNETS"),"",IF(IP_Export!Y62="Proceed","set device-group CNSP-Parent address "&amp;IP_Export!D62&amp;" tag "&amp;'Processed IP Rules'!$FB$31,"")),""))</f>
        <v/>
      </c>
      <c r="M26" t="str">
        <f>IF(IP_Export!B62="National",IF('Processed IP Rules'!EA31="Any","",IF(AND(IP_Export!Y62="Proceed",'Processed IP Rules'!EA31&lt;&gt;""),"set device-group CNSP-Parent address "&amp;IP_Export!F62&amp;" ip-netmask "&amp;IP_Export!G62,"")),"")</f>
        <v/>
      </c>
      <c r="N26" t="str">
        <f>IF(IP_Export!B62="National",IF('Processed IP Rules'!EA31="Any","",IF(AND(IP_Export!Y62="Proceed",'Processed IP Rules'!EA31&lt;&gt;""),"set device-group CNSP-Parent address "&amp;IP_Export!F62&amp;" description "&amp;IP_Export!G62,"")),"")</f>
        <v/>
      </c>
      <c r="O26" s="43" t="str">
        <f>IF('Processed IP Rules'!$FB$33="","",IF(IP_Export!B62="National",IF('Processed IP Rules'!EA31="Any","",IF(AND(IP_Export!Y62="Proceed",'Processed IP Rules'!EA31&lt;&gt;""),"set device-group CNSP-Parent address "&amp;IP_Export!F62&amp;" tag "&amp;'Processed IP Rules'!$FB$33,"")),""))</f>
        <v/>
      </c>
    </row>
    <row r="27" spans="1:15">
      <c r="A27" s="98">
        <f t="shared" si="0"/>
        <v>22</v>
      </c>
      <c r="B27" t="str">
        <f>IF(IP_Export!B63="Global",IF(OR('Processed IP Rules'!AO32="All_IPs",'Processed IP Rules'!AO32="GRP_ALL_CNSP_SUBNETS"),"",IF(IP_Export!Y63="Proceed","set shared address "&amp;IP_Export!D63&amp;" ip-netmask "&amp;IP_Export!E63,"")),"")</f>
        <v/>
      </c>
      <c r="C27" t="str">
        <f>IF(IP_Export!B63="Global",IF(OR('Processed IP Rules'!AO32="All_IPs",'Processed IP Rules'!AO32="GRP_ALL_CNSP_SUBNETS"),"",IF(IP_Export!Y63="Proceed","set shared address "&amp;IP_Export!D63&amp;" description "&amp;IP_Export!E63,"")),"")</f>
        <v/>
      </c>
      <c r="D27" s="43" t="str">
        <f>IF('Processed IP Rules'!$FB$31="","",IF(IP_Export!B63="Global",IF(OR('Processed IP Rules'!AO32="All_IPs",'Processed IP Rules'!AO32="GRP_ALL_CNSP_SUBNETS"),"",IF(IP_Export!Y63="Proceed","set shared address "&amp;IP_Export!D63&amp;" tag "&amp;'Processed IP Rules'!$FB$31,"")),""))</f>
        <v/>
      </c>
      <c r="E27" t="str">
        <f>IF(IP_Export!B63="Global",IF('Processed IP Rules'!EA32="Any","",IF(AND(IP_Export!Y63="Proceed",'Processed IP Rules'!EA32&lt;&gt;""),"set shared address "&amp;IP_Export!F63&amp;" ip-netmask "&amp;IP_Export!G63,"")),"")</f>
        <v/>
      </c>
      <c r="F27" t="str">
        <f>IF(IP_Export!B63="Global",IF('Processed IP Rules'!EA32="Any","",IF(AND(IP_Export!Y63="Proceed",'Processed IP Rules'!EA32&lt;&gt;""),"set shared address "&amp;IP_Export!F63&amp;" description "&amp;IP_Export!G63,"")),"")</f>
        <v/>
      </c>
      <c r="G27" s="43" t="str">
        <f>IF('Processed IP Rules'!$FB$33="","",IF(IP_Export!B63="Global",IF('Processed IP Rules'!EA32="Any","",IF(AND(IP_Export!Y63="Proceed",'Processed IP Rules'!EA32&lt;&gt;""),"set shared address "&amp;IP_Export!F63&amp;" tag "&amp;'Processed IP Rules'!$FB$33,"")),""))</f>
        <v/>
      </c>
      <c r="I27" s="98">
        <f t="shared" si="1"/>
        <v>22</v>
      </c>
      <c r="J27" s="102" t="str">
        <f>IF(IP_Export!B63="National",IF(OR('Processed IP Rules'!AO32="All_IPs",'Processed IP Rules'!AO32="GRP_ALL_CNSP_SUBNETS"),"",IF(IP_Export!Y63="Proceed","set device-group CNSP-Parent address "&amp;IP_Export!D63&amp;" ip-netmask "&amp;IP_Export!E63,"")),"")</f>
        <v/>
      </c>
      <c r="K27" s="102" t="str">
        <f>IF(IP_Export!B63="National",IF(OR('Processed IP Rules'!AO32="All_IPs",'Processed IP Rules'!AO32="GRP_ALL_CNSP_SUBNETS"),"",IF(IP_Export!Y63="Proceed","set device-group CNSP-Parent address "&amp;IP_Export!D63&amp;" description "&amp;IP_Export!E63,"")),"")</f>
        <v/>
      </c>
      <c r="L27" s="43" t="str">
        <f>IF('Processed IP Rules'!$FB$31="","",IF(IP_Export!B63="National",IF(OR('Processed IP Rules'!AO32="All_IPs",'Processed IP Rules'!AO32="GRP_ALL_CNSP_SUBNETS"),"",IF(IP_Export!Y63="Proceed","set device-group CNSP-Parent address "&amp;IP_Export!D63&amp;" tag "&amp;'Processed IP Rules'!$FB$31,"")),""))</f>
        <v/>
      </c>
      <c r="M27" s="102" t="str">
        <f>IF(IP_Export!B63="National",IF('Processed IP Rules'!EA32="Any","",IF(AND(IP_Export!Y63="Proceed",'Processed IP Rules'!EA32&lt;&gt;""),"set device-group CNSP-Parent address "&amp;IP_Export!F63&amp;" ip-netmask "&amp;IP_Export!G63,"")),"")</f>
        <v/>
      </c>
      <c r="N27" s="102" t="str">
        <f>IF(IP_Export!B63="National",IF('Processed IP Rules'!EA32="Any","",IF(AND(IP_Export!Y63="Proceed",'Processed IP Rules'!EA32&lt;&gt;""),"set device-group CNSP-Parent address "&amp;IP_Export!F63&amp;" description "&amp;IP_Export!G63,"")),"")</f>
        <v/>
      </c>
      <c r="O27" s="43" t="str">
        <f>IF('Processed IP Rules'!$FB$33="","",IF(IP_Export!B63="National",IF('Processed IP Rules'!EA32="Any","",IF(AND(IP_Export!Y63="Proceed",'Processed IP Rules'!EA32&lt;&gt;""),"set device-group CNSP-Parent address "&amp;IP_Export!F63&amp;" tag "&amp;'Processed IP Rules'!$FB$33,"")),""))</f>
        <v/>
      </c>
    </row>
    <row r="28" spans="1:15">
      <c r="A28" s="98">
        <f t="shared" si="0"/>
        <v>23</v>
      </c>
      <c r="B28" t="str">
        <f>IF(IP_Export!B64="Global",IF(OR('Processed IP Rules'!AO33="All_IPs",'Processed IP Rules'!AO33="GRP_ALL_CNSP_SUBNETS"),"",IF(IP_Export!Y64="Proceed","set shared address "&amp;IP_Export!D64&amp;" ip-netmask "&amp;IP_Export!E64,"")),"")</f>
        <v/>
      </c>
      <c r="C28" t="str">
        <f>IF(IP_Export!B64="Global",IF(OR('Processed IP Rules'!AO33="All_IPs",'Processed IP Rules'!AO33="GRP_ALL_CNSP_SUBNETS"),"",IF(IP_Export!Y64="Proceed","set shared address "&amp;IP_Export!D64&amp;" description "&amp;IP_Export!E64,"")),"")</f>
        <v/>
      </c>
      <c r="D28" s="43" t="str">
        <f>IF('Processed IP Rules'!$FB$31="","",IF(IP_Export!B64="Global",IF(OR('Processed IP Rules'!AO33="All_IPs",'Processed IP Rules'!AO33="GRP_ALL_CNSP_SUBNETS"),"",IF(IP_Export!Y64="Proceed","set shared address "&amp;IP_Export!D64&amp;" tag "&amp;'Processed IP Rules'!$FB$31,"")),""))</f>
        <v/>
      </c>
      <c r="E28" t="str">
        <f>IF(IP_Export!B64="Global",IF('Processed IP Rules'!EA33="Any","",IF(AND(IP_Export!Y64="Proceed",'Processed IP Rules'!EA33&lt;&gt;""),"set shared address "&amp;IP_Export!F64&amp;" ip-netmask "&amp;IP_Export!G64,"")),"")</f>
        <v/>
      </c>
      <c r="F28" t="str">
        <f>IF(IP_Export!B64="Global",IF('Processed IP Rules'!EA33="Any","",IF(AND(IP_Export!Y64="Proceed",'Processed IP Rules'!EA33&lt;&gt;""),"set shared address "&amp;IP_Export!F64&amp;" description "&amp;IP_Export!G64,"")),"")</f>
        <v/>
      </c>
      <c r="G28" s="43" t="str">
        <f>IF('Processed IP Rules'!$FB$33="","",IF(IP_Export!B64="Global",IF('Processed IP Rules'!EA33="Any","",IF(AND(IP_Export!Y64="Proceed",'Processed IP Rules'!EA33&lt;&gt;""),"set shared address "&amp;IP_Export!F64&amp;" tag "&amp;'Processed IP Rules'!$FB$33,"")),""))</f>
        <v/>
      </c>
      <c r="I28" s="98">
        <f t="shared" si="1"/>
        <v>23</v>
      </c>
      <c r="J28" t="str">
        <f>IF(IP_Export!B64="National",IF(OR('Processed IP Rules'!AO33="All_IPs",'Processed IP Rules'!AO33="GRP_ALL_CNSP_SUBNETS"),"",IF(IP_Export!Y64="Proceed","set device-group CNSP-Parent address "&amp;IP_Export!D64&amp;" ip-netmask "&amp;IP_Export!E64,"")),"")</f>
        <v/>
      </c>
      <c r="K28" t="str">
        <f>IF(IP_Export!B64="National",IF(OR('Processed IP Rules'!AO33="All_IPs",'Processed IP Rules'!AO33="GRP_ALL_CNSP_SUBNETS"),"",IF(IP_Export!Y64="Proceed","set device-group CNSP-Parent address "&amp;IP_Export!D64&amp;" description "&amp;IP_Export!E64,"")),"")</f>
        <v/>
      </c>
      <c r="L28" s="43" t="str">
        <f>IF('Processed IP Rules'!$FB$31="","",IF(IP_Export!B64="National",IF(OR('Processed IP Rules'!AO33="All_IPs",'Processed IP Rules'!AO33="GRP_ALL_CNSP_SUBNETS"),"",IF(IP_Export!Y64="Proceed","set device-group CNSP-Parent address "&amp;IP_Export!D64&amp;" tag "&amp;'Processed IP Rules'!$FB$31,"")),""))</f>
        <v/>
      </c>
      <c r="M28" t="str">
        <f>IF(IP_Export!B64="National",IF('Processed IP Rules'!EA33="Any","",IF(AND(IP_Export!Y64="Proceed",'Processed IP Rules'!EA33&lt;&gt;""),"set device-group CNSP-Parent address "&amp;IP_Export!F64&amp;" ip-netmask "&amp;IP_Export!G64,"")),"")</f>
        <v/>
      </c>
      <c r="N28" t="str">
        <f>IF(IP_Export!B64="National",IF('Processed IP Rules'!EA33="Any","",IF(AND(IP_Export!Y64="Proceed",'Processed IP Rules'!EA33&lt;&gt;""),"set device-group CNSP-Parent address "&amp;IP_Export!F64&amp;" description "&amp;IP_Export!G64,"")),"")</f>
        <v/>
      </c>
      <c r="O28" s="43" t="str">
        <f>IF('Processed IP Rules'!$FB$33="","",IF(IP_Export!B64="National",IF('Processed IP Rules'!EA33="Any","",IF(AND(IP_Export!Y64="Proceed",'Processed IP Rules'!EA33&lt;&gt;""),"set device-group CNSP-Parent address "&amp;IP_Export!F64&amp;" tag "&amp;'Processed IP Rules'!$FB$33,"")),""))</f>
        <v/>
      </c>
    </row>
    <row r="29" spans="1:15">
      <c r="A29" s="98">
        <f t="shared" si="0"/>
        <v>24</v>
      </c>
      <c r="B29" t="str">
        <f>IF(IP_Export!B65="Global",IF(OR('Processed IP Rules'!AO34="All_IPs",'Processed IP Rules'!AO34="GRP_ALL_CNSP_SUBNETS"),"",IF(IP_Export!Y65="Proceed","set shared address "&amp;IP_Export!D65&amp;" ip-netmask "&amp;IP_Export!E65,"")),"")</f>
        <v/>
      </c>
      <c r="C29" t="str">
        <f>IF(IP_Export!B65="Global",IF(OR('Processed IP Rules'!AO34="All_IPs",'Processed IP Rules'!AO34="GRP_ALL_CNSP_SUBNETS"),"",IF(IP_Export!Y65="Proceed","set shared address "&amp;IP_Export!D65&amp;" description "&amp;IP_Export!E65,"")),"")</f>
        <v/>
      </c>
      <c r="D29" s="43" t="str">
        <f>IF('Processed IP Rules'!$FB$31="","",IF(IP_Export!B65="Global",IF(OR('Processed IP Rules'!AO34="All_IPs",'Processed IP Rules'!AO34="GRP_ALL_CNSP_SUBNETS"),"",IF(IP_Export!Y65="Proceed","set shared address "&amp;IP_Export!D65&amp;" tag "&amp;'Processed IP Rules'!$FB$31,"")),""))</f>
        <v/>
      </c>
      <c r="E29" t="str">
        <f>IF(IP_Export!B65="Global",IF('Processed IP Rules'!EA34="Any","",IF(AND(IP_Export!Y65="Proceed",'Processed IP Rules'!EA34&lt;&gt;""),"set shared address "&amp;IP_Export!F65&amp;" ip-netmask "&amp;IP_Export!G65,"")),"")</f>
        <v/>
      </c>
      <c r="F29" t="str">
        <f>IF(IP_Export!B65="Global",IF('Processed IP Rules'!EA34="Any","",IF(AND(IP_Export!Y65="Proceed",'Processed IP Rules'!EA34&lt;&gt;""),"set shared address "&amp;IP_Export!F65&amp;" description "&amp;IP_Export!G65,"")),"")</f>
        <v/>
      </c>
      <c r="G29" s="43" t="str">
        <f>IF('Processed IP Rules'!$FB$33="","",IF(IP_Export!B65="Global",IF('Processed IP Rules'!EA34="Any","",IF(AND(IP_Export!Y65="Proceed",'Processed IP Rules'!EA34&lt;&gt;""),"set shared address "&amp;IP_Export!F65&amp;" tag "&amp;'Processed IP Rules'!$FB$33,"")),""))</f>
        <v/>
      </c>
      <c r="I29" s="98">
        <f t="shared" si="1"/>
        <v>24</v>
      </c>
      <c r="J29" t="str">
        <f>IF(IP_Export!B65="National",IF(OR('Processed IP Rules'!AO34="All_IPs",'Processed IP Rules'!AO34="GRP_ALL_CNSP_SUBNETS"),"",IF(IP_Export!Y65="Proceed","set device-group CNSP-Parent address "&amp;IP_Export!D65&amp;" ip-netmask "&amp;IP_Export!E65,"")),"")</f>
        <v/>
      </c>
      <c r="K29" t="str">
        <f>IF(IP_Export!B65="National",IF(OR('Processed IP Rules'!AO34="All_IPs",'Processed IP Rules'!AO34="GRP_ALL_CNSP_SUBNETS"),"",IF(IP_Export!Y65="Proceed","set device-group CNSP-Parent address "&amp;IP_Export!D65&amp;" description "&amp;IP_Export!E65,"")),"")</f>
        <v/>
      </c>
      <c r="L29" s="43" t="str">
        <f>IF('Processed IP Rules'!$FB$31="","",IF(IP_Export!B65="National",IF(OR('Processed IP Rules'!AO34="All_IPs",'Processed IP Rules'!AO34="GRP_ALL_CNSP_SUBNETS"),"",IF(IP_Export!Y65="Proceed","set device-group CNSP-Parent address "&amp;IP_Export!D65&amp;" tag "&amp;'Processed IP Rules'!$FB$31,"")),""))</f>
        <v/>
      </c>
      <c r="M29" t="str">
        <f>IF(IP_Export!B65="National",IF('Processed IP Rules'!EA34="Any","",IF(AND(IP_Export!Y65="Proceed",'Processed IP Rules'!EA34&lt;&gt;""),"set device-group CNSP-Parent address "&amp;IP_Export!F65&amp;" ip-netmask "&amp;IP_Export!G65,"")),"")</f>
        <v/>
      </c>
      <c r="N29" t="str">
        <f>IF(IP_Export!B65="National",IF('Processed IP Rules'!EA34="Any","",IF(AND(IP_Export!Y65="Proceed",'Processed IP Rules'!EA34&lt;&gt;""),"set device-group CNSP-Parent address "&amp;IP_Export!F65&amp;" description "&amp;IP_Export!G65,"")),"")</f>
        <v/>
      </c>
      <c r="O29" s="43" t="str">
        <f>IF('Processed IP Rules'!$FB$33="","",IF(IP_Export!B65="National",IF('Processed IP Rules'!EA34="Any","",IF(AND(IP_Export!Y65="Proceed",'Processed IP Rules'!EA34&lt;&gt;""),"set device-group CNSP-Parent address "&amp;IP_Export!F65&amp;" tag "&amp;'Processed IP Rules'!$FB$33,"")),""))</f>
        <v/>
      </c>
    </row>
    <row r="30" spans="1:15">
      <c r="A30" s="98">
        <f t="shared" si="0"/>
        <v>25</v>
      </c>
      <c r="B30" t="str">
        <f>IF(IP_Export!B66="Global",IF(OR('Processed IP Rules'!AO35="All_IPs",'Processed IP Rules'!AO35="GRP_ALL_CNSP_SUBNETS"),"",IF(IP_Export!Y66="Proceed","set shared address "&amp;IP_Export!D66&amp;" ip-netmask "&amp;IP_Export!E66,"")),"")</f>
        <v/>
      </c>
      <c r="C30" t="str">
        <f>IF(IP_Export!B66="Global",IF(OR('Processed IP Rules'!AO35="All_IPs",'Processed IP Rules'!AO35="GRP_ALL_CNSP_SUBNETS"),"",IF(IP_Export!Y66="Proceed","set shared address "&amp;IP_Export!D66&amp;" description "&amp;IP_Export!E66,"")),"")</f>
        <v/>
      </c>
      <c r="D30" s="43" t="str">
        <f>IF('Processed IP Rules'!$FB$31="","",IF(IP_Export!B66="Global",IF(OR('Processed IP Rules'!AO35="All_IPs",'Processed IP Rules'!AO35="GRP_ALL_CNSP_SUBNETS"),"",IF(IP_Export!Y66="Proceed","set shared address "&amp;IP_Export!D66&amp;" tag "&amp;'Processed IP Rules'!$FB$31,"")),""))</f>
        <v/>
      </c>
      <c r="E30" t="str">
        <f>IF(IP_Export!B66="Global",IF('Processed IP Rules'!EA35="Any","",IF(AND(IP_Export!Y66="Proceed",'Processed IP Rules'!EA35&lt;&gt;""),"set shared address "&amp;IP_Export!F66&amp;" ip-netmask "&amp;IP_Export!G66,"")),"")</f>
        <v/>
      </c>
      <c r="F30" t="str">
        <f>IF(IP_Export!B66="Global",IF('Processed IP Rules'!EA35="Any","",IF(AND(IP_Export!Y66="Proceed",'Processed IP Rules'!EA35&lt;&gt;""),"set shared address "&amp;IP_Export!F66&amp;" description "&amp;IP_Export!G66,"")),"")</f>
        <v/>
      </c>
      <c r="G30" s="43" t="str">
        <f>IF('Processed IP Rules'!$FB$33="","",IF(IP_Export!B66="Global",IF('Processed IP Rules'!EA35="Any","",IF(AND(IP_Export!Y66="Proceed",'Processed IP Rules'!EA35&lt;&gt;""),"set shared address "&amp;IP_Export!F66&amp;" tag "&amp;'Processed IP Rules'!$FB$33,"")),""))</f>
        <v/>
      </c>
      <c r="I30" s="98">
        <f t="shared" si="1"/>
        <v>25</v>
      </c>
      <c r="J30" t="str">
        <f>IF(IP_Export!B66="National",IF(OR('Processed IP Rules'!AO35="All_IPs",'Processed IP Rules'!AO35="GRP_ALL_CNSP_SUBNETS"),"",IF(IP_Export!Y66="Proceed","set device-group CNSP-Parent address "&amp;IP_Export!D66&amp;" ip-netmask "&amp;IP_Export!E66,"")),"")</f>
        <v/>
      </c>
      <c r="K30" t="str">
        <f>IF(IP_Export!B66="National",IF(OR('Processed IP Rules'!AO35="All_IPs",'Processed IP Rules'!AO35="GRP_ALL_CNSP_SUBNETS"),"",IF(IP_Export!Y66="Proceed","set device-group CNSP-Parent address "&amp;IP_Export!D66&amp;" description "&amp;IP_Export!E66,"")),"")</f>
        <v/>
      </c>
      <c r="L30" s="43" t="str">
        <f>IF('Processed IP Rules'!$FB$31="","",IF(IP_Export!B66="National",IF(OR('Processed IP Rules'!AO35="All_IPs",'Processed IP Rules'!AO35="GRP_ALL_CNSP_SUBNETS"),"",IF(IP_Export!Y66="Proceed","set device-group CNSP-Parent address "&amp;IP_Export!D66&amp;" tag "&amp;'Processed IP Rules'!$FB$31,"")),""))</f>
        <v/>
      </c>
      <c r="M30" t="str">
        <f>IF(IP_Export!B66="National",IF('Processed IP Rules'!EA35="Any","",IF(AND(IP_Export!Y66="Proceed",'Processed IP Rules'!EA35&lt;&gt;""),"set device-group CNSP-Parent address "&amp;IP_Export!F66&amp;" ip-netmask "&amp;IP_Export!G66,"")),"")</f>
        <v/>
      </c>
      <c r="N30" t="str">
        <f>IF(IP_Export!B66="National",IF('Processed IP Rules'!EA35="Any","",IF(AND(IP_Export!Y66="Proceed",'Processed IP Rules'!EA35&lt;&gt;""),"set device-group CNSP-Parent address "&amp;IP_Export!F66&amp;" description "&amp;IP_Export!G66,"")),"")</f>
        <v/>
      </c>
      <c r="O30" s="43" t="str">
        <f>IF('Processed IP Rules'!$FB$33="","",IF(IP_Export!B66="National",IF('Processed IP Rules'!EA35="Any","",IF(AND(IP_Export!Y66="Proceed",'Processed IP Rules'!EA35&lt;&gt;""),"set device-group CNSP-Parent address "&amp;IP_Export!F66&amp;" tag "&amp;'Processed IP Rules'!$FB$33,"")),""))</f>
        <v/>
      </c>
    </row>
    <row r="31" spans="1:15">
      <c r="A31" s="98">
        <f t="shared" si="0"/>
        <v>26</v>
      </c>
      <c r="B31" t="str">
        <f>IF(IP_Export!B67="Global",IF(OR('Processed IP Rules'!AO36="All_IPs",'Processed IP Rules'!AO36="GRP_ALL_CNSP_SUBNETS"),"",IF(IP_Export!Y67="Proceed","set shared address "&amp;IP_Export!D67&amp;" ip-netmask "&amp;IP_Export!E67,"")),"")</f>
        <v/>
      </c>
      <c r="C31" t="str">
        <f>IF(IP_Export!B67="Global",IF(OR('Processed IP Rules'!AO36="All_IPs",'Processed IP Rules'!AO36="GRP_ALL_CNSP_SUBNETS"),"",IF(IP_Export!Y67="Proceed","set shared address "&amp;IP_Export!D67&amp;" description "&amp;IP_Export!E67,"")),"")</f>
        <v/>
      </c>
      <c r="D31" s="43" t="str">
        <f>IF('Processed IP Rules'!$FB$31="","",IF(IP_Export!B67="Global",IF(OR('Processed IP Rules'!AO36="All_IPs",'Processed IP Rules'!AO36="GRP_ALL_CNSP_SUBNETS"),"",IF(IP_Export!Y67="Proceed","set shared address "&amp;IP_Export!D67&amp;" tag "&amp;'Processed IP Rules'!$FB$31,"")),""))</f>
        <v/>
      </c>
      <c r="E31" t="str">
        <f>IF(IP_Export!B67="Global",IF('Processed IP Rules'!EA36="Any","",IF(AND(IP_Export!Y67="Proceed",'Processed IP Rules'!EA36&lt;&gt;""),"set shared address "&amp;IP_Export!F67&amp;" ip-netmask "&amp;IP_Export!G67,"")),"")</f>
        <v/>
      </c>
      <c r="F31" t="str">
        <f>IF(IP_Export!B67="Global",IF('Processed IP Rules'!EA36="Any","",IF(AND(IP_Export!Y67="Proceed",'Processed IP Rules'!EA36&lt;&gt;""),"set shared address "&amp;IP_Export!F67&amp;" description "&amp;IP_Export!G67,"")),"")</f>
        <v/>
      </c>
      <c r="G31" s="43" t="str">
        <f>IF('Processed IP Rules'!$FB$33="","",IF(IP_Export!B67="Global",IF('Processed IP Rules'!EA36="Any","",IF(AND(IP_Export!Y67="Proceed",'Processed IP Rules'!EA36&lt;&gt;""),"set shared address "&amp;IP_Export!F67&amp;" tag "&amp;'Processed IP Rules'!$FB$33,"")),""))</f>
        <v/>
      </c>
      <c r="I31" s="98">
        <f t="shared" si="1"/>
        <v>26</v>
      </c>
      <c r="J31" t="str">
        <f>IF(IP_Export!B67="National",IF(OR('Processed IP Rules'!AO36="All_IPs",'Processed IP Rules'!AO36="GRP_ALL_CNSP_SUBNETS"),"",IF(IP_Export!Y67="Proceed","set device-group CNSP-Parent address "&amp;IP_Export!D67&amp;" ip-netmask "&amp;IP_Export!E67,"")),"")</f>
        <v/>
      </c>
      <c r="K31" t="str">
        <f>IF(IP_Export!B67="National",IF(OR('Processed IP Rules'!AO36="All_IPs",'Processed IP Rules'!AO36="GRP_ALL_CNSP_SUBNETS"),"",IF(IP_Export!Y67="Proceed","set device-group CNSP-Parent address "&amp;IP_Export!D67&amp;" description "&amp;IP_Export!E67,"")),"")</f>
        <v/>
      </c>
      <c r="L31" s="43" t="str">
        <f>IF('Processed IP Rules'!$FB$31="","",IF(IP_Export!B67="National",IF(OR('Processed IP Rules'!AO36="All_IPs",'Processed IP Rules'!AO36="GRP_ALL_CNSP_SUBNETS"),"",IF(IP_Export!Y67="Proceed","set device-group CNSP-Parent address "&amp;IP_Export!D67&amp;" tag "&amp;'Processed IP Rules'!$FB$31,"")),""))</f>
        <v/>
      </c>
      <c r="M31" t="str">
        <f>IF(IP_Export!B67="National",IF('Processed IP Rules'!EA36="Any","",IF(AND(IP_Export!Y67="Proceed",'Processed IP Rules'!EA36&lt;&gt;""),"set device-group CNSP-Parent address "&amp;IP_Export!F67&amp;" ip-netmask "&amp;IP_Export!G67,"")),"")</f>
        <v/>
      </c>
      <c r="N31" t="str">
        <f>IF(IP_Export!B67="National",IF('Processed IP Rules'!EA36="Any","",IF(AND(IP_Export!Y67="Proceed",'Processed IP Rules'!EA36&lt;&gt;""),"set device-group CNSP-Parent address "&amp;IP_Export!F67&amp;" description "&amp;IP_Export!G67,"")),"")</f>
        <v/>
      </c>
      <c r="O31" s="43" t="str">
        <f>IF('Processed IP Rules'!$FB$33="","",IF(IP_Export!B67="National",IF('Processed IP Rules'!EA36="Any","",IF(AND(IP_Export!Y67="Proceed",'Processed IP Rules'!EA36&lt;&gt;""),"set device-group CNSP-Parent address "&amp;IP_Export!F67&amp;" tag "&amp;'Processed IP Rules'!$FB$33,"")),""))</f>
        <v/>
      </c>
    </row>
    <row r="32" spans="1:15">
      <c r="A32" s="98">
        <f t="shared" si="0"/>
        <v>27</v>
      </c>
      <c r="B32" t="str">
        <f>IF(IP_Export!B68="Global",IF(OR('Processed IP Rules'!AO37="All_IPs",'Processed IP Rules'!AO37="GRP_ALL_CNSP_SUBNETS"),"",IF(IP_Export!Y68="Proceed","set shared address "&amp;IP_Export!D68&amp;" ip-netmask "&amp;IP_Export!E68,"")),"")</f>
        <v/>
      </c>
      <c r="C32" t="str">
        <f>IF(IP_Export!B68="Global",IF(OR('Processed IP Rules'!AO37="All_IPs",'Processed IP Rules'!AO37="GRP_ALL_CNSP_SUBNETS"),"",IF(IP_Export!Y68="Proceed","set shared address "&amp;IP_Export!D68&amp;" description "&amp;IP_Export!E68,"")),"")</f>
        <v/>
      </c>
      <c r="D32" s="43" t="str">
        <f>IF('Processed IP Rules'!$FB$31="","",IF(IP_Export!B68="Global",IF(OR('Processed IP Rules'!AO37="All_IPs",'Processed IP Rules'!AO37="GRP_ALL_CNSP_SUBNETS"),"",IF(IP_Export!Y68="Proceed","set shared address "&amp;IP_Export!D68&amp;" tag "&amp;'Processed IP Rules'!$FB$31,"")),""))</f>
        <v/>
      </c>
      <c r="E32" t="str">
        <f>IF(IP_Export!B68="Global",IF('Processed IP Rules'!EA37="Any","",IF(AND(IP_Export!Y68="Proceed",'Processed IP Rules'!EA37&lt;&gt;""),"set shared address "&amp;IP_Export!F68&amp;" ip-netmask "&amp;IP_Export!G68,"")),"")</f>
        <v/>
      </c>
      <c r="F32" t="str">
        <f>IF(IP_Export!B68="Global",IF('Processed IP Rules'!EA37="Any","",IF(AND(IP_Export!Y68="Proceed",'Processed IP Rules'!EA37&lt;&gt;""),"set shared address "&amp;IP_Export!F68&amp;" description "&amp;IP_Export!G68,"")),"")</f>
        <v/>
      </c>
      <c r="G32" s="43" t="str">
        <f>IF('Processed IP Rules'!$FB$33="","",IF(IP_Export!B68="Global",IF('Processed IP Rules'!EA37="Any","",IF(AND(IP_Export!Y68="Proceed",'Processed IP Rules'!EA37&lt;&gt;""),"set shared address "&amp;IP_Export!F68&amp;" tag "&amp;'Processed IP Rules'!$FB$33,"")),""))</f>
        <v/>
      </c>
      <c r="I32" s="98">
        <f t="shared" si="1"/>
        <v>27</v>
      </c>
      <c r="J32" t="str">
        <f>IF(IP_Export!B68="National",IF(OR('Processed IP Rules'!AO37="All_IPs",'Processed IP Rules'!AO37="GRP_ALL_CNSP_SUBNETS"),"",IF(IP_Export!Y68="Proceed","set device-group CNSP-Parent address "&amp;IP_Export!D68&amp;" ip-netmask "&amp;IP_Export!E68,"")),"")</f>
        <v/>
      </c>
      <c r="K32" t="str">
        <f>IF(IP_Export!B68="National",IF(OR('Processed IP Rules'!AO37="All_IPs",'Processed IP Rules'!AO37="GRP_ALL_CNSP_SUBNETS"),"",IF(IP_Export!Y68="Proceed","set device-group CNSP-Parent address "&amp;IP_Export!D68&amp;" description "&amp;IP_Export!E68,"")),"")</f>
        <v/>
      </c>
      <c r="L32" s="43" t="str">
        <f>IF('Processed IP Rules'!$FB$31="","",IF(IP_Export!B68="National",IF(OR('Processed IP Rules'!AO37="All_IPs",'Processed IP Rules'!AO37="GRP_ALL_CNSP_SUBNETS"),"",IF(IP_Export!Y68="Proceed","set device-group CNSP-Parent address "&amp;IP_Export!D68&amp;" tag "&amp;'Processed IP Rules'!$FB$31,"")),""))</f>
        <v/>
      </c>
      <c r="M32" t="str">
        <f>IF(IP_Export!B68="National",IF('Processed IP Rules'!EA37="Any","",IF(AND(IP_Export!Y68="Proceed",'Processed IP Rules'!EA37&lt;&gt;""),"set device-group CNSP-Parent address "&amp;IP_Export!F68&amp;" ip-netmask "&amp;IP_Export!G68,"")),"")</f>
        <v/>
      </c>
      <c r="N32" t="str">
        <f>IF(IP_Export!B68="National",IF('Processed IP Rules'!EA37="Any","",IF(AND(IP_Export!Y68="Proceed",'Processed IP Rules'!EA37&lt;&gt;""),"set device-group CNSP-Parent address "&amp;IP_Export!F68&amp;" description "&amp;IP_Export!G68,"")),"")</f>
        <v/>
      </c>
      <c r="O32" s="43" t="str">
        <f>IF('Processed IP Rules'!$FB$33="","",IF(IP_Export!B68="National",IF('Processed IP Rules'!EA37="Any","",IF(AND(IP_Export!Y68="Proceed",'Processed IP Rules'!EA37&lt;&gt;""),"set device-group CNSP-Parent address "&amp;IP_Export!F68&amp;" tag "&amp;'Processed IP Rules'!$FB$33,"")),""))</f>
        <v/>
      </c>
    </row>
    <row r="33" spans="1:15">
      <c r="A33" s="98">
        <f t="shared" si="0"/>
        <v>28</v>
      </c>
      <c r="B33" t="str">
        <f>IF(IP_Export!B69="Global",IF(OR('Processed IP Rules'!AO38="All_IPs",'Processed IP Rules'!AO38="GRP_ALL_CNSP_SUBNETS"),"",IF(IP_Export!Y69="Proceed","set shared address "&amp;IP_Export!D69&amp;" ip-netmask "&amp;IP_Export!E69,"")),"")</f>
        <v/>
      </c>
      <c r="C33" t="str">
        <f>IF(IP_Export!B69="Global",IF(OR('Processed IP Rules'!AO38="All_IPs",'Processed IP Rules'!AO38="GRP_ALL_CNSP_SUBNETS"),"",IF(IP_Export!Y69="Proceed","set shared address "&amp;IP_Export!D69&amp;" description "&amp;IP_Export!E69,"")),"")</f>
        <v/>
      </c>
      <c r="D33" s="43" t="str">
        <f>IF('Processed IP Rules'!$FB$31="","",IF(IP_Export!B69="Global",IF(OR('Processed IP Rules'!AO38="All_IPs",'Processed IP Rules'!AO38="GRP_ALL_CNSP_SUBNETS"),"",IF(IP_Export!Y69="Proceed","set shared address "&amp;IP_Export!D69&amp;" tag "&amp;'Processed IP Rules'!$FB$31,"")),""))</f>
        <v/>
      </c>
      <c r="E33" t="str">
        <f>IF(IP_Export!B69="Global",IF('Processed IP Rules'!EA38="Any","",IF(AND(IP_Export!Y69="Proceed",'Processed IP Rules'!EA38&lt;&gt;""),"set shared address "&amp;IP_Export!F69&amp;" ip-netmask "&amp;IP_Export!G69,"")),"")</f>
        <v/>
      </c>
      <c r="F33" t="str">
        <f>IF(IP_Export!B69="Global",IF('Processed IP Rules'!EA38="Any","",IF(AND(IP_Export!Y69="Proceed",'Processed IP Rules'!EA38&lt;&gt;""),"set shared address "&amp;IP_Export!F69&amp;" description "&amp;IP_Export!G69,"")),"")</f>
        <v/>
      </c>
      <c r="G33" s="43" t="str">
        <f>IF('Processed IP Rules'!$FB$33="","",IF(IP_Export!B69="Global",IF('Processed IP Rules'!EA38="Any","",IF(AND(IP_Export!Y69="Proceed",'Processed IP Rules'!EA38&lt;&gt;""),"set shared address "&amp;IP_Export!F69&amp;" tag "&amp;'Processed IP Rules'!$FB$33,"")),""))</f>
        <v/>
      </c>
      <c r="I33" s="98">
        <f t="shared" si="1"/>
        <v>28</v>
      </c>
      <c r="J33" t="str">
        <f>IF(IP_Export!B69="National",IF(OR('Processed IP Rules'!AO38="All_IPs",'Processed IP Rules'!AO38="GRP_ALL_CNSP_SUBNETS"),"",IF(IP_Export!Y69="Proceed","set device-group CNSP-Parent address "&amp;IP_Export!D69&amp;" ip-netmask "&amp;IP_Export!E69,"")),"")</f>
        <v/>
      </c>
      <c r="K33" t="str">
        <f>IF(IP_Export!B69="National",IF(OR('Processed IP Rules'!AO38="All_IPs",'Processed IP Rules'!AO38="GRP_ALL_CNSP_SUBNETS"),"",IF(IP_Export!Y69="Proceed","set device-group CNSP-Parent address "&amp;IP_Export!D69&amp;" description "&amp;IP_Export!E69,"")),"")</f>
        <v/>
      </c>
      <c r="L33" s="43" t="str">
        <f>IF('Processed IP Rules'!$FB$31="","",IF(IP_Export!B69="National",IF(OR('Processed IP Rules'!AO38="All_IPs",'Processed IP Rules'!AO38="GRP_ALL_CNSP_SUBNETS"),"",IF(IP_Export!Y69="Proceed","set device-group CNSP-Parent address "&amp;IP_Export!D69&amp;" tag "&amp;'Processed IP Rules'!$FB$31,"")),""))</f>
        <v/>
      </c>
      <c r="M33" t="str">
        <f>IF(IP_Export!B69="National",IF('Processed IP Rules'!EA38="Any","",IF(AND(IP_Export!Y69="Proceed",'Processed IP Rules'!EA38&lt;&gt;""),"set device-group CNSP-Parent address "&amp;IP_Export!F69&amp;" ip-netmask "&amp;IP_Export!G69,"")),"")</f>
        <v/>
      </c>
      <c r="N33" t="str">
        <f>IF(IP_Export!B69="National",IF('Processed IP Rules'!EA38="Any","",IF(AND(IP_Export!Y69="Proceed",'Processed IP Rules'!EA38&lt;&gt;""),"set device-group CNSP-Parent address "&amp;IP_Export!F69&amp;" description "&amp;IP_Export!G69,"")),"")</f>
        <v/>
      </c>
      <c r="O33" s="43" t="str">
        <f>IF('Processed IP Rules'!$FB$33="","",IF(IP_Export!B69="National",IF('Processed IP Rules'!EA38="Any","",IF(AND(IP_Export!Y69="Proceed",'Processed IP Rules'!EA38&lt;&gt;""),"set device-group CNSP-Parent address "&amp;IP_Export!F69&amp;" tag "&amp;'Processed IP Rules'!$FB$33,"")),""))</f>
        <v/>
      </c>
    </row>
    <row r="34" spans="1:15">
      <c r="A34" s="98">
        <f t="shared" si="0"/>
        <v>29</v>
      </c>
      <c r="B34" t="str">
        <f>IF(IP_Export!B70="Global",IF(OR('Processed IP Rules'!AO39="All_IPs",'Processed IP Rules'!AO39="GRP_ALL_CNSP_SUBNETS"),"",IF(IP_Export!Y70="Proceed","set shared address "&amp;IP_Export!D70&amp;" ip-netmask "&amp;IP_Export!E70,"")),"")</f>
        <v/>
      </c>
      <c r="C34" t="str">
        <f>IF(IP_Export!B70="Global",IF(OR('Processed IP Rules'!AO39="All_IPs",'Processed IP Rules'!AO39="GRP_ALL_CNSP_SUBNETS"),"",IF(IP_Export!Y70="Proceed","set shared address "&amp;IP_Export!D70&amp;" description "&amp;IP_Export!E70,"")),"")</f>
        <v/>
      </c>
      <c r="D34" s="43" t="str">
        <f>IF('Processed IP Rules'!$FB$31="","",IF(IP_Export!B70="Global",IF(OR('Processed IP Rules'!AO39="All_IPs",'Processed IP Rules'!AO39="GRP_ALL_CNSP_SUBNETS"),"",IF(IP_Export!Y70="Proceed","set shared address "&amp;IP_Export!D70&amp;" tag "&amp;'Processed IP Rules'!$FB$31,"")),""))</f>
        <v/>
      </c>
      <c r="E34" t="str">
        <f>IF(IP_Export!B70="Global",IF('Processed IP Rules'!EA39="Any","",IF(AND(IP_Export!Y70="Proceed",'Processed IP Rules'!EA39&lt;&gt;""),"set shared address "&amp;IP_Export!F70&amp;" ip-netmask "&amp;IP_Export!G70,"")),"")</f>
        <v/>
      </c>
      <c r="F34" t="str">
        <f>IF(IP_Export!B70="Global",IF('Processed IP Rules'!EA39="Any","",IF(AND(IP_Export!Y70="Proceed",'Processed IP Rules'!EA39&lt;&gt;""),"set shared address "&amp;IP_Export!F70&amp;" description "&amp;IP_Export!G70,"")),"")</f>
        <v/>
      </c>
      <c r="G34" s="43" t="str">
        <f>IF('Processed IP Rules'!$FB$33="","",IF(IP_Export!B70="Global",IF('Processed IP Rules'!EA39="Any","",IF(AND(IP_Export!Y70="Proceed",'Processed IP Rules'!EA39&lt;&gt;""),"set shared address "&amp;IP_Export!F70&amp;" tag "&amp;'Processed IP Rules'!$FB$33,"")),""))</f>
        <v/>
      </c>
      <c r="I34" s="98">
        <f t="shared" si="1"/>
        <v>29</v>
      </c>
      <c r="J34" t="str">
        <f>IF(IP_Export!B70="National",IF(OR('Processed IP Rules'!AO39="All_IPs",'Processed IP Rules'!AO39="GRP_ALL_CNSP_SUBNETS"),"",IF(IP_Export!Y70="Proceed","set device-group CNSP-Parent address "&amp;IP_Export!D70&amp;" ip-netmask "&amp;IP_Export!E70,"")),"")</f>
        <v/>
      </c>
      <c r="K34" t="str">
        <f>IF(IP_Export!B70="National",IF(OR('Processed IP Rules'!AO39="All_IPs",'Processed IP Rules'!AO39="GRP_ALL_CNSP_SUBNETS"),"",IF(IP_Export!Y70="Proceed","set device-group CNSP-Parent address "&amp;IP_Export!D70&amp;" description "&amp;IP_Export!E70,"")),"")</f>
        <v/>
      </c>
      <c r="L34" s="43" t="str">
        <f>IF('Processed IP Rules'!$FB$31="","",IF(IP_Export!B70="National",IF(OR('Processed IP Rules'!AO39="All_IPs",'Processed IP Rules'!AO39="GRP_ALL_CNSP_SUBNETS"),"",IF(IP_Export!Y70="Proceed","set device-group CNSP-Parent address "&amp;IP_Export!D70&amp;" tag "&amp;'Processed IP Rules'!$FB$31,"")),""))</f>
        <v/>
      </c>
      <c r="M34" t="str">
        <f>IF(IP_Export!B70="National",IF('Processed IP Rules'!EA39="Any","",IF(AND(IP_Export!Y70="Proceed",'Processed IP Rules'!EA39&lt;&gt;""),"set device-group CNSP-Parent address "&amp;IP_Export!F70&amp;" ip-netmask "&amp;IP_Export!G70,"")),"")</f>
        <v/>
      </c>
      <c r="N34" t="str">
        <f>IF(IP_Export!B70="National",IF('Processed IP Rules'!EA39="Any","",IF(AND(IP_Export!Y70="Proceed",'Processed IP Rules'!EA39&lt;&gt;""),"set device-group CNSP-Parent address "&amp;IP_Export!F70&amp;" description "&amp;IP_Export!G70,"")),"")</f>
        <v/>
      </c>
      <c r="O34" s="43" t="str">
        <f>IF('Processed IP Rules'!$FB$33="","",IF(IP_Export!B70="National",IF('Processed IP Rules'!EA39="Any","",IF(AND(IP_Export!Y70="Proceed",'Processed IP Rules'!EA39&lt;&gt;""),"set device-group CNSP-Parent address "&amp;IP_Export!F70&amp;" tag "&amp;'Processed IP Rules'!$FB$33,"")),""))</f>
        <v/>
      </c>
    </row>
    <row r="35" spans="1:15">
      <c r="A35" s="98">
        <f t="shared" si="0"/>
        <v>30</v>
      </c>
      <c r="B35" t="str">
        <f>IF(IP_Export!B71="Global",IF(OR('Processed IP Rules'!AO40="All_IPs",'Processed IP Rules'!AO40="GRP_ALL_CNSP_SUBNETS"),"",IF(IP_Export!Y71="Proceed","set shared address "&amp;IP_Export!D71&amp;" ip-netmask "&amp;IP_Export!E71,"")),"")</f>
        <v/>
      </c>
      <c r="C35" t="str">
        <f>IF(IP_Export!B71="Global",IF(OR('Processed IP Rules'!AO40="All_IPs",'Processed IP Rules'!AO40="GRP_ALL_CNSP_SUBNETS"),"",IF(IP_Export!Y71="Proceed","set shared address "&amp;IP_Export!D71&amp;" description "&amp;IP_Export!E71,"")),"")</f>
        <v/>
      </c>
      <c r="D35" s="43" t="str">
        <f>IF('Processed IP Rules'!$FB$31="","",IF(IP_Export!B71="Global",IF(OR('Processed IP Rules'!AO40="All_IPs",'Processed IP Rules'!AO40="GRP_ALL_CNSP_SUBNETS"),"",IF(IP_Export!Y71="Proceed","set shared address "&amp;IP_Export!D71&amp;" tag "&amp;'Processed IP Rules'!$FB$31,"")),""))</f>
        <v/>
      </c>
      <c r="E35" t="str">
        <f>IF(IP_Export!B71="Global",IF('Processed IP Rules'!EA40="Any","",IF(AND(IP_Export!Y71="Proceed",'Processed IP Rules'!EA40&lt;&gt;""),"set shared address "&amp;IP_Export!F71&amp;" ip-netmask "&amp;IP_Export!G71,"")),"")</f>
        <v/>
      </c>
      <c r="F35" t="str">
        <f>IF(IP_Export!B71="Global",IF('Processed IP Rules'!EA40="Any","",IF(AND(IP_Export!Y71="Proceed",'Processed IP Rules'!EA40&lt;&gt;""),"set shared address "&amp;IP_Export!F71&amp;" description "&amp;IP_Export!G71,"")),"")</f>
        <v/>
      </c>
      <c r="G35" s="43" t="str">
        <f>IF('Processed IP Rules'!$FB$33="","",IF(IP_Export!B71="Global",IF('Processed IP Rules'!EA40="Any","",IF(AND(IP_Export!Y71="Proceed",'Processed IP Rules'!EA40&lt;&gt;""),"set shared address "&amp;IP_Export!F71&amp;" tag "&amp;'Processed IP Rules'!$FB$33,"")),""))</f>
        <v/>
      </c>
      <c r="I35" s="98">
        <f t="shared" si="1"/>
        <v>30</v>
      </c>
      <c r="J35" t="str">
        <f>IF(IP_Export!B71="National",IF(OR('Processed IP Rules'!AO40="All_IPs",'Processed IP Rules'!AO40="GRP_ALL_CNSP_SUBNETS"),"",IF(IP_Export!Y71="Proceed","set device-group CNSP-Parent address "&amp;IP_Export!D71&amp;" ip-netmask "&amp;IP_Export!E71,"")),"")</f>
        <v/>
      </c>
      <c r="K35" t="str">
        <f>IF(IP_Export!B71="National",IF(OR('Processed IP Rules'!AO40="All_IPs",'Processed IP Rules'!AO40="GRP_ALL_CNSP_SUBNETS"),"",IF(IP_Export!Y71="Proceed","set device-group CNSP-Parent address "&amp;IP_Export!D71&amp;" description "&amp;IP_Export!E71,"")),"")</f>
        <v/>
      </c>
      <c r="L35" s="43" t="str">
        <f>IF('Processed IP Rules'!$FB$31="","",IF(IP_Export!B71="National",IF(OR('Processed IP Rules'!AO40="All_IPs",'Processed IP Rules'!AO40="GRP_ALL_CNSP_SUBNETS"),"",IF(IP_Export!Y71="Proceed","set device-group CNSP-Parent address "&amp;IP_Export!D71&amp;" tag "&amp;'Processed IP Rules'!$FB$31,"")),""))</f>
        <v/>
      </c>
      <c r="M35" t="str">
        <f>IF(IP_Export!B71="National",IF('Processed IP Rules'!EA40="Any","",IF(AND(IP_Export!Y71="Proceed",'Processed IP Rules'!EA40&lt;&gt;""),"set device-group CNSP-Parent address "&amp;IP_Export!F71&amp;" ip-netmask "&amp;IP_Export!G71,"")),"")</f>
        <v/>
      </c>
      <c r="N35" t="str">
        <f>IF(IP_Export!B71="National",IF('Processed IP Rules'!EA40="Any","",IF(AND(IP_Export!Y71="Proceed",'Processed IP Rules'!EA40&lt;&gt;""),"set device-group CNSP-Parent address "&amp;IP_Export!F71&amp;" description "&amp;IP_Export!G71,"")),"")</f>
        <v/>
      </c>
      <c r="O35" s="43" t="str">
        <f>IF('Processed IP Rules'!$FB$33="","",IF(IP_Export!B71="National",IF('Processed IP Rules'!EA40="Any","",IF(AND(IP_Export!Y71="Proceed",'Processed IP Rules'!EA40&lt;&gt;""),"set device-group CNSP-Parent address "&amp;IP_Export!F71&amp;" tag "&amp;'Processed IP Rules'!$FB$33,"")),""))</f>
        <v/>
      </c>
    </row>
    <row r="36" spans="1:15">
      <c r="A36" s="98">
        <f t="shared" si="0"/>
        <v>31</v>
      </c>
      <c r="B36" t="str">
        <f>IF(IP_Export!B72="Global",IF(OR('Processed IP Rules'!AO41="All_IPs",'Processed IP Rules'!AO41="GRP_ALL_CNSP_SUBNETS"),"",IF(IP_Export!Y72="Proceed","set shared address "&amp;IP_Export!D72&amp;" ip-netmask "&amp;IP_Export!E72,"")),"")</f>
        <v/>
      </c>
      <c r="C36" t="str">
        <f>IF(IP_Export!B72="Global",IF(OR('Processed IP Rules'!AO41="All_IPs",'Processed IP Rules'!AO41="GRP_ALL_CNSP_SUBNETS"),"",IF(IP_Export!Y72="Proceed","set shared address "&amp;IP_Export!D72&amp;" description "&amp;IP_Export!E72,"")),"")</f>
        <v/>
      </c>
      <c r="D36" s="43" t="str">
        <f>IF('Processed IP Rules'!$FB$31="","",IF(IP_Export!B72="Global",IF(OR('Processed IP Rules'!AO41="All_IPs",'Processed IP Rules'!AO41="GRP_ALL_CNSP_SUBNETS"),"",IF(IP_Export!Y72="Proceed","set shared address "&amp;IP_Export!D72&amp;" tag "&amp;'Processed IP Rules'!$FB$31,"")),""))</f>
        <v/>
      </c>
      <c r="E36" t="str">
        <f>IF(IP_Export!B72="Global",IF('Processed IP Rules'!EA41="Any","",IF(AND(IP_Export!Y72="Proceed",'Processed IP Rules'!EA41&lt;&gt;""),"set shared address "&amp;IP_Export!F72&amp;" ip-netmask "&amp;IP_Export!G72,"")),"")</f>
        <v/>
      </c>
      <c r="F36" t="str">
        <f>IF(IP_Export!B72="Global",IF('Processed IP Rules'!EA41="Any","",IF(AND(IP_Export!Y72="Proceed",'Processed IP Rules'!EA41&lt;&gt;""),"set shared address "&amp;IP_Export!F72&amp;" description "&amp;IP_Export!G72,"")),"")</f>
        <v/>
      </c>
      <c r="G36" s="43" t="str">
        <f>IF('Processed IP Rules'!$FB$33="","",IF(IP_Export!B72="Global",IF('Processed IP Rules'!EA41="Any","",IF(AND(IP_Export!Y72="Proceed",'Processed IP Rules'!EA41&lt;&gt;""),"set shared address "&amp;IP_Export!F72&amp;" tag "&amp;'Processed IP Rules'!$FB$33,"")),""))</f>
        <v/>
      </c>
      <c r="I36" s="98">
        <f t="shared" si="1"/>
        <v>31</v>
      </c>
      <c r="J36" t="str">
        <f>IF(IP_Export!B72="National",IF(OR('Processed IP Rules'!AO41="All_IPs",'Processed IP Rules'!AO41="GRP_ALL_CNSP_SUBNETS"),"",IF(IP_Export!Y72="Proceed","set device-group CNSP-Parent address "&amp;IP_Export!D72&amp;" ip-netmask "&amp;IP_Export!E72,"")),"")</f>
        <v/>
      </c>
      <c r="K36" t="str">
        <f>IF(IP_Export!B72="National",IF(OR('Processed IP Rules'!AO41="All_IPs",'Processed IP Rules'!AO41="GRP_ALL_CNSP_SUBNETS"),"",IF(IP_Export!Y72="Proceed","set device-group CNSP-Parent address "&amp;IP_Export!D72&amp;" description "&amp;IP_Export!E72,"")),"")</f>
        <v/>
      </c>
      <c r="L36" s="43" t="str">
        <f>IF('Processed IP Rules'!$FB$31="","",IF(IP_Export!B72="National",IF(OR('Processed IP Rules'!AO41="All_IPs",'Processed IP Rules'!AO41="GRP_ALL_CNSP_SUBNETS"),"",IF(IP_Export!Y72="Proceed","set device-group CNSP-Parent address "&amp;IP_Export!D72&amp;" tag "&amp;'Processed IP Rules'!$FB$31,"")),""))</f>
        <v/>
      </c>
      <c r="M36" t="str">
        <f>IF(IP_Export!B72="National",IF('Processed IP Rules'!EA41="Any","",IF(AND(IP_Export!Y72="Proceed",'Processed IP Rules'!EA41&lt;&gt;""),"set device-group CNSP-Parent address "&amp;IP_Export!F72&amp;" ip-netmask "&amp;IP_Export!G72,"")),"")</f>
        <v/>
      </c>
      <c r="N36" t="str">
        <f>IF(IP_Export!B72="National",IF('Processed IP Rules'!EA41="Any","",IF(AND(IP_Export!Y72="Proceed",'Processed IP Rules'!EA41&lt;&gt;""),"set device-group CNSP-Parent address "&amp;IP_Export!F72&amp;" description "&amp;IP_Export!G72,"")),"")</f>
        <v/>
      </c>
      <c r="O36" s="43" t="str">
        <f>IF('Processed IP Rules'!$FB$33="","",IF(IP_Export!B72="National",IF('Processed IP Rules'!EA41="Any","",IF(AND(IP_Export!Y72="Proceed",'Processed IP Rules'!EA41&lt;&gt;""),"set device-group CNSP-Parent address "&amp;IP_Export!F72&amp;" tag "&amp;'Processed IP Rules'!$FB$33,"")),""))</f>
        <v/>
      </c>
    </row>
    <row r="37" spans="1:15">
      <c r="A37" s="98">
        <f t="shared" si="0"/>
        <v>32</v>
      </c>
      <c r="B37" t="str">
        <f>IF(IP_Export!B73="Global",IF(OR('Processed IP Rules'!AO42="All_IPs",'Processed IP Rules'!AO42="GRP_ALL_CNSP_SUBNETS"),"",IF(IP_Export!Y73="Proceed","set shared address "&amp;IP_Export!D73&amp;" ip-netmask "&amp;IP_Export!E73,"")),"")</f>
        <v/>
      </c>
      <c r="C37" t="str">
        <f>IF(IP_Export!B73="Global",IF(OR('Processed IP Rules'!AO42="All_IPs",'Processed IP Rules'!AO42="GRP_ALL_CNSP_SUBNETS"),"",IF(IP_Export!Y73="Proceed","set shared address "&amp;IP_Export!D73&amp;" description "&amp;IP_Export!E73,"")),"")</f>
        <v/>
      </c>
      <c r="D37" s="43" t="str">
        <f>IF('Processed IP Rules'!$FB$31="","",IF(IP_Export!B73="Global",IF(OR('Processed IP Rules'!AO42="All_IPs",'Processed IP Rules'!AO42="GRP_ALL_CNSP_SUBNETS"),"",IF(IP_Export!Y73="Proceed","set shared address "&amp;IP_Export!D73&amp;" tag "&amp;'Processed IP Rules'!$FB$31,"")),""))</f>
        <v/>
      </c>
      <c r="E37" t="str">
        <f>IF(IP_Export!B73="Global",IF('Processed IP Rules'!EA42="Any","",IF(AND(IP_Export!Y73="Proceed",'Processed IP Rules'!EA42&lt;&gt;""),"set shared address "&amp;IP_Export!F73&amp;" ip-netmask "&amp;IP_Export!G73,"")),"")</f>
        <v/>
      </c>
      <c r="F37" t="str">
        <f>IF(IP_Export!B73="Global",IF('Processed IP Rules'!EA42="Any","",IF(AND(IP_Export!Y73="Proceed",'Processed IP Rules'!EA42&lt;&gt;""),"set shared address "&amp;IP_Export!F73&amp;" description "&amp;IP_Export!G73,"")),"")</f>
        <v/>
      </c>
      <c r="G37" s="43" t="str">
        <f>IF('Processed IP Rules'!$FB$33="","",IF(IP_Export!B73="Global",IF('Processed IP Rules'!EA42="Any","",IF(AND(IP_Export!Y73="Proceed",'Processed IP Rules'!EA42&lt;&gt;""),"set shared address "&amp;IP_Export!F73&amp;" tag "&amp;'Processed IP Rules'!$FB$33,"")),""))</f>
        <v/>
      </c>
      <c r="I37" s="98">
        <f t="shared" si="1"/>
        <v>32</v>
      </c>
      <c r="J37" t="str">
        <f>IF(IP_Export!B73="National",IF(OR('Processed IP Rules'!AO42="All_IPs",'Processed IP Rules'!AO42="GRP_ALL_CNSP_SUBNETS"),"",IF(IP_Export!Y73="Proceed","set device-group CNSP-Parent address "&amp;IP_Export!D73&amp;" ip-netmask "&amp;IP_Export!E73,"")),"")</f>
        <v/>
      </c>
      <c r="K37" t="str">
        <f>IF(IP_Export!B73="National",IF(OR('Processed IP Rules'!AO42="All_IPs",'Processed IP Rules'!AO42="GRP_ALL_CNSP_SUBNETS"),"",IF(IP_Export!Y73="Proceed","set device-group CNSP-Parent address "&amp;IP_Export!D73&amp;" description "&amp;IP_Export!E73,"")),"")</f>
        <v/>
      </c>
      <c r="L37" s="43" t="str">
        <f>IF('Processed IP Rules'!$FB$31="","",IF(IP_Export!B73="National",IF(OR('Processed IP Rules'!AO42="All_IPs",'Processed IP Rules'!AO42="GRP_ALL_CNSP_SUBNETS"),"",IF(IP_Export!Y73="Proceed","set device-group CNSP-Parent address "&amp;IP_Export!D73&amp;" tag "&amp;'Processed IP Rules'!$FB$31,"")),""))</f>
        <v/>
      </c>
      <c r="M37" t="str">
        <f>IF(IP_Export!B73="National",IF('Processed IP Rules'!EA42="Any","",IF(AND(IP_Export!Y73="Proceed",'Processed IP Rules'!EA42&lt;&gt;""),"set device-group CNSP-Parent address "&amp;IP_Export!F73&amp;" ip-netmask "&amp;IP_Export!G73,"")),"")</f>
        <v/>
      </c>
      <c r="N37" t="str">
        <f>IF(IP_Export!B73="National",IF('Processed IP Rules'!EA42="Any","",IF(AND(IP_Export!Y73="Proceed",'Processed IP Rules'!EA42&lt;&gt;""),"set device-group CNSP-Parent address "&amp;IP_Export!F73&amp;" description "&amp;IP_Export!G73,"")),"")</f>
        <v/>
      </c>
      <c r="O37" s="43" t="str">
        <f>IF('Processed IP Rules'!$FB$33="","",IF(IP_Export!B73="National",IF('Processed IP Rules'!EA42="Any","",IF(AND(IP_Export!Y73="Proceed",'Processed IP Rules'!EA42&lt;&gt;""),"set device-group CNSP-Parent address "&amp;IP_Export!F73&amp;" tag "&amp;'Processed IP Rules'!$FB$33,"")),""))</f>
        <v/>
      </c>
    </row>
    <row r="38" spans="1:15">
      <c r="A38" s="98">
        <f t="shared" si="0"/>
        <v>33</v>
      </c>
      <c r="B38" t="str">
        <f>IF(IP_Export!B74="Global",IF(OR('Processed IP Rules'!AO43="All_IPs",'Processed IP Rules'!AO43="GRP_ALL_CNSP_SUBNETS"),"",IF(IP_Export!Y74="Proceed","set shared address "&amp;IP_Export!D74&amp;" ip-netmask "&amp;IP_Export!E74,"")),"")</f>
        <v/>
      </c>
      <c r="C38" t="str">
        <f>IF(IP_Export!B74="Global",IF(OR('Processed IP Rules'!AO43="All_IPs",'Processed IP Rules'!AO43="GRP_ALL_CNSP_SUBNETS"),"",IF(IP_Export!Y74="Proceed","set shared address "&amp;IP_Export!D74&amp;" description "&amp;IP_Export!E74,"")),"")</f>
        <v/>
      </c>
      <c r="D38" s="43" t="str">
        <f>IF('Processed IP Rules'!$FB$31="","",IF(IP_Export!B74="Global",IF(OR('Processed IP Rules'!AO43="All_IPs",'Processed IP Rules'!AO43="GRP_ALL_CNSP_SUBNETS"),"",IF(IP_Export!Y74="Proceed","set shared address "&amp;IP_Export!D74&amp;" tag "&amp;'Processed IP Rules'!$FB$31,"")),""))</f>
        <v/>
      </c>
      <c r="E38" t="str">
        <f>IF(IP_Export!B74="Global",IF('Processed IP Rules'!EA43="Any","",IF(AND(IP_Export!Y74="Proceed",'Processed IP Rules'!EA43&lt;&gt;""),"set shared address "&amp;IP_Export!F74&amp;" ip-netmask "&amp;IP_Export!G74,"")),"")</f>
        <v/>
      </c>
      <c r="F38" t="str">
        <f>IF(IP_Export!B74="Global",IF('Processed IP Rules'!EA43="Any","",IF(AND(IP_Export!Y74="Proceed",'Processed IP Rules'!EA43&lt;&gt;""),"set shared address "&amp;IP_Export!F74&amp;" description "&amp;IP_Export!G74,"")),"")</f>
        <v/>
      </c>
      <c r="G38" s="43" t="str">
        <f>IF('Processed IP Rules'!$FB$33="","",IF(IP_Export!B74="Global",IF('Processed IP Rules'!EA43="Any","",IF(AND(IP_Export!Y74="Proceed",'Processed IP Rules'!EA43&lt;&gt;""),"set shared address "&amp;IP_Export!F74&amp;" tag "&amp;'Processed IP Rules'!$FB$33,"")),""))</f>
        <v/>
      </c>
      <c r="I38" s="98">
        <f t="shared" si="1"/>
        <v>33</v>
      </c>
      <c r="J38" t="str">
        <f>IF(IP_Export!B74="National",IF(OR('Processed IP Rules'!AO43="All_IPs",'Processed IP Rules'!AO43="GRP_ALL_CNSP_SUBNETS"),"",IF(IP_Export!Y74="Proceed","set device-group CNSP-Parent address "&amp;IP_Export!D74&amp;" ip-netmask "&amp;IP_Export!E74,"")),"")</f>
        <v/>
      </c>
      <c r="K38" t="str">
        <f>IF(IP_Export!B74="National",IF(OR('Processed IP Rules'!AO43="All_IPs",'Processed IP Rules'!AO43="GRP_ALL_CNSP_SUBNETS"),"",IF(IP_Export!Y74="Proceed","set device-group CNSP-Parent address "&amp;IP_Export!D74&amp;" description "&amp;IP_Export!E74,"")),"")</f>
        <v/>
      </c>
      <c r="L38" s="43" t="str">
        <f>IF('Processed IP Rules'!$FB$31="","",IF(IP_Export!B74="National",IF(OR('Processed IP Rules'!AO43="All_IPs",'Processed IP Rules'!AO43="GRP_ALL_CNSP_SUBNETS"),"",IF(IP_Export!Y74="Proceed","set device-group CNSP-Parent address "&amp;IP_Export!D74&amp;" tag "&amp;'Processed IP Rules'!$FB$31,"")),""))</f>
        <v/>
      </c>
      <c r="M38" t="str">
        <f>IF(IP_Export!B74="National",IF('Processed IP Rules'!EA43="Any","",IF(AND(IP_Export!Y74="Proceed",'Processed IP Rules'!EA43&lt;&gt;""),"set device-group CNSP-Parent address "&amp;IP_Export!F74&amp;" ip-netmask "&amp;IP_Export!G74,"")),"")</f>
        <v/>
      </c>
      <c r="N38" t="str">
        <f>IF(IP_Export!B74="National",IF('Processed IP Rules'!EA43="Any","",IF(AND(IP_Export!Y74="Proceed",'Processed IP Rules'!EA43&lt;&gt;""),"set device-group CNSP-Parent address "&amp;IP_Export!F74&amp;" description "&amp;IP_Export!G74,"")),"")</f>
        <v/>
      </c>
      <c r="O38" s="43" t="str">
        <f>IF('Processed IP Rules'!$FB$33="","",IF(IP_Export!B74="National",IF('Processed IP Rules'!EA43="Any","",IF(AND(IP_Export!Y74="Proceed",'Processed IP Rules'!EA43&lt;&gt;""),"set device-group CNSP-Parent address "&amp;IP_Export!F74&amp;" tag "&amp;'Processed IP Rules'!$FB$33,"")),""))</f>
        <v/>
      </c>
    </row>
    <row r="39" spans="1:15">
      <c r="A39" s="98">
        <f t="shared" si="0"/>
        <v>34</v>
      </c>
      <c r="B39" t="str">
        <f>IF(IP_Export!B75="Global",IF(OR('Processed IP Rules'!AO44="All_IPs",'Processed IP Rules'!AO44="GRP_ALL_CNSP_SUBNETS"),"",IF(IP_Export!Y75="Proceed","set shared address "&amp;IP_Export!D75&amp;" ip-netmask "&amp;IP_Export!E75,"")),"")</f>
        <v/>
      </c>
      <c r="C39" t="str">
        <f>IF(IP_Export!B75="Global",IF(OR('Processed IP Rules'!AO44="All_IPs",'Processed IP Rules'!AO44="GRP_ALL_CNSP_SUBNETS"),"",IF(IP_Export!Y75="Proceed","set shared address "&amp;IP_Export!D75&amp;" description "&amp;IP_Export!E75,"")),"")</f>
        <v/>
      </c>
      <c r="D39" s="43" t="str">
        <f>IF('Processed IP Rules'!$FB$31="","",IF(IP_Export!B75="Global",IF(OR('Processed IP Rules'!AO44="All_IPs",'Processed IP Rules'!AO44="GRP_ALL_CNSP_SUBNETS"),"",IF(IP_Export!Y75="Proceed","set shared address "&amp;IP_Export!D75&amp;" tag "&amp;'Processed IP Rules'!$FB$31,"")),""))</f>
        <v/>
      </c>
      <c r="E39" t="str">
        <f>IF(IP_Export!B75="Global",IF('Processed IP Rules'!EA44="Any","",IF(AND(IP_Export!Y75="Proceed",'Processed IP Rules'!EA44&lt;&gt;""),"set shared address "&amp;IP_Export!F75&amp;" ip-netmask "&amp;IP_Export!G75,"")),"")</f>
        <v/>
      </c>
      <c r="F39" t="str">
        <f>IF(IP_Export!B75="Global",IF('Processed IP Rules'!EA44="Any","",IF(AND(IP_Export!Y75="Proceed",'Processed IP Rules'!EA44&lt;&gt;""),"set shared address "&amp;IP_Export!F75&amp;" description "&amp;IP_Export!G75,"")),"")</f>
        <v/>
      </c>
      <c r="G39" s="43" t="str">
        <f>IF('Processed IP Rules'!$FB$33="","",IF(IP_Export!B75="Global",IF('Processed IP Rules'!EA44="Any","",IF(AND(IP_Export!Y75="Proceed",'Processed IP Rules'!EA44&lt;&gt;""),"set shared address "&amp;IP_Export!F75&amp;" tag "&amp;'Processed IP Rules'!$FB$33,"")),""))</f>
        <v/>
      </c>
      <c r="I39" s="98">
        <f t="shared" si="1"/>
        <v>34</v>
      </c>
      <c r="J39" t="str">
        <f>IF(IP_Export!B75="National",IF(OR('Processed IP Rules'!AO44="All_IPs",'Processed IP Rules'!AO44="GRP_ALL_CNSP_SUBNETS"),"",IF(IP_Export!Y75="Proceed","set device-group CNSP-Parent address "&amp;IP_Export!D75&amp;" ip-netmask "&amp;IP_Export!E75,"")),"")</f>
        <v/>
      </c>
      <c r="K39" t="str">
        <f>IF(IP_Export!B75="National",IF(OR('Processed IP Rules'!AO44="All_IPs",'Processed IP Rules'!AO44="GRP_ALL_CNSP_SUBNETS"),"",IF(IP_Export!Y75="Proceed","set device-group CNSP-Parent address "&amp;IP_Export!D75&amp;" description "&amp;IP_Export!E75,"")),"")</f>
        <v/>
      </c>
      <c r="L39" s="43" t="str">
        <f>IF('Processed IP Rules'!$FB$31="","",IF(IP_Export!B75="National",IF(OR('Processed IP Rules'!AO44="All_IPs",'Processed IP Rules'!AO44="GRP_ALL_CNSP_SUBNETS"),"",IF(IP_Export!Y75="Proceed","set device-group CNSP-Parent address "&amp;IP_Export!D75&amp;" tag "&amp;'Processed IP Rules'!$FB$31,"")),""))</f>
        <v/>
      </c>
      <c r="M39" t="str">
        <f>IF(IP_Export!B75="National",IF('Processed IP Rules'!EA44="Any","",IF(AND(IP_Export!Y75="Proceed",'Processed IP Rules'!EA44&lt;&gt;""),"set device-group CNSP-Parent address "&amp;IP_Export!F75&amp;" ip-netmask "&amp;IP_Export!G75,"")),"")</f>
        <v/>
      </c>
      <c r="N39" t="str">
        <f>IF(IP_Export!B75="National",IF('Processed IP Rules'!EA44="Any","",IF(AND(IP_Export!Y75="Proceed",'Processed IP Rules'!EA44&lt;&gt;""),"set device-group CNSP-Parent address "&amp;IP_Export!F75&amp;" description "&amp;IP_Export!G75,"")),"")</f>
        <v/>
      </c>
      <c r="O39" s="43" t="str">
        <f>IF('Processed IP Rules'!$FB$33="","",IF(IP_Export!B75="National",IF('Processed IP Rules'!EA44="Any","",IF(AND(IP_Export!Y75="Proceed",'Processed IP Rules'!EA44&lt;&gt;""),"set device-group CNSP-Parent address "&amp;IP_Export!F75&amp;" tag "&amp;'Processed IP Rules'!$FB$33,"")),""))</f>
        <v/>
      </c>
    </row>
    <row r="40" spans="1:15">
      <c r="A40" s="98">
        <f t="shared" si="0"/>
        <v>35</v>
      </c>
      <c r="B40" t="str">
        <f>IF(IP_Export!B76="Global",IF(OR('Processed IP Rules'!AO45="All_IPs",'Processed IP Rules'!AO45="GRP_ALL_CNSP_SUBNETS"),"",IF(IP_Export!Y76="Proceed","set shared address "&amp;IP_Export!D76&amp;" ip-netmask "&amp;IP_Export!E76,"")),"")</f>
        <v/>
      </c>
      <c r="C40" t="str">
        <f>IF(IP_Export!B76="Global",IF(OR('Processed IP Rules'!AO45="All_IPs",'Processed IP Rules'!AO45="GRP_ALL_CNSP_SUBNETS"),"",IF(IP_Export!Y76="Proceed","set shared address "&amp;IP_Export!D76&amp;" description "&amp;IP_Export!E76,"")),"")</f>
        <v/>
      </c>
      <c r="D40" s="43" t="str">
        <f>IF('Processed IP Rules'!$FB$31="","",IF(IP_Export!B76="Global",IF(OR('Processed IP Rules'!AO45="All_IPs",'Processed IP Rules'!AO45="GRP_ALL_CNSP_SUBNETS"),"",IF(IP_Export!Y76="Proceed","set shared address "&amp;IP_Export!D76&amp;" tag "&amp;'Processed IP Rules'!$FB$31,"")),""))</f>
        <v/>
      </c>
      <c r="E40" t="str">
        <f>IF(IP_Export!B76="Global",IF('Processed IP Rules'!EA45="Any","",IF(AND(IP_Export!Y76="Proceed",'Processed IP Rules'!EA45&lt;&gt;""),"set shared address "&amp;IP_Export!F76&amp;" ip-netmask "&amp;IP_Export!G76,"")),"")</f>
        <v/>
      </c>
      <c r="F40" t="str">
        <f>IF(IP_Export!B76="Global",IF('Processed IP Rules'!EA45="Any","",IF(AND(IP_Export!Y76="Proceed",'Processed IP Rules'!EA45&lt;&gt;""),"set shared address "&amp;IP_Export!F76&amp;" description "&amp;IP_Export!G76,"")),"")</f>
        <v/>
      </c>
      <c r="G40" s="43" t="str">
        <f>IF('Processed IP Rules'!$FB$33="","",IF(IP_Export!B76="Global",IF('Processed IP Rules'!EA45="Any","",IF(AND(IP_Export!Y76="Proceed",'Processed IP Rules'!EA45&lt;&gt;""),"set shared address "&amp;IP_Export!F76&amp;" tag "&amp;'Processed IP Rules'!$FB$33,"")),""))</f>
        <v/>
      </c>
      <c r="I40" s="98">
        <f t="shared" si="1"/>
        <v>35</v>
      </c>
      <c r="J40" t="str">
        <f>IF(IP_Export!B76="National",IF(OR('Processed IP Rules'!AO45="All_IPs",'Processed IP Rules'!AO45="GRP_ALL_CNSP_SUBNETS"),"",IF(IP_Export!Y76="Proceed","set device-group CNSP-Parent address "&amp;IP_Export!D76&amp;" ip-netmask "&amp;IP_Export!E76,"")),"")</f>
        <v/>
      </c>
      <c r="K40" t="str">
        <f>IF(IP_Export!B76="National",IF(OR('Processed IP Rules'!AO45="All_IPs",'Processed IP Rules'!AO45="GRP_ALL_CNSP_SUBNETS"),"",IF(IP_Export!Y76="Proceed","set device-group CNSP-Parent address "&amp;IP_Export!D76&amp;" description "&amp;IP_Export!E76,"")),"")</f>
        <v/>
      </c>
      <c r="L40" s="43" t="str">
        <f>IF('Processed IP Rules'!$FB$31="","",IF(IP_Export!B76="National",IF(OR('Processed IP Rules'!AO45="All_IPs",'Processed IP Rules'!AO45="GRP_ALL_CNSP_SUBNETS"),"",IF(IP_Export!Y76="Proceed","set device-group CNSP-Parent address "&amp;IP_Export!D76&amp;" tag "&amp;'Processed IP Rules'!$FB$31,"")),""))</f>
        <v/>
      </c>
      <c r="M40" t="str">
        <f>IF(IP_Export!B76="National",IF('Processed IP Rules'!EA45="Any","",IF(AND(IP_Export!Y76="Proceed",'Processed IP Rules'!EA45&lt;&gt;""),"set device-group CNSP-Parent address "&amp;IP_Export!F76&amp;" ip-netmask "&amp;IP_Export!G76,"")),"")</f>
        <v/>
      </c>
      <c r="N40" t="str">
        <f>IF(IP_Export!B76="National",IF('Processed IP Rules'!EA45="Any","",IF(AND(IP_Export!Y76="Proceed",'Processed IP Rules'!EA45&lt;&gt;""),"set device-group CNSP-Parent address "&amp;IP_Export!F76&amp;" description "&amp;IP_Export!G76,"")),"")</f>
        <v/>
      </c>
      <c r="O40" s="43" t="str">
        <f>IF('Processed IP Rules'!$FB$33="","",IF(IP_Export!B76="National",IF('Processed IP Rules'!EA45="Any","",IF(AND(IP_Export!Y76="Proceed",'Processed IP Rules'!EA45&lt;&gt;""),"set device-group CNSP-Parent address "&amp;IP_Export!F76&amp;" tag "&amp;'Processed IP Rules'!$FB$33,"")),""))</f>
        <v/>
      </c>
    </row>
    <row r="41" spans="1:15">
      <c r="A41" s="98">
        <f t="shared" si="0"/>
        <v>36</v>
      </c>
      <c r="B41" t="str">
        <f>IF(IP_Export!B77="Global",IF(OR('Processed IP Rules'!AO46="All_IPs",'Processed IP Rules'!AO46="GRP_ALL_CNSP_SUBNETS"),"",IF(IP_Export!Y77="Proceed","set shared address "&amp;IP_Export!D77&amp;" ip-netmask "&amp;IP_Export!E77,"")),"")</f>
        <v/>
      </c>
      <c r="C41" t="str">
        <f>IF(IP_Export!B77="Global",IF(OR('Processed IP Rules'!AO46="All_IPs",'Processed IP Rules'!AO46="GRP_ALL_CNSP_SUBNETS"),"",IF(IP_Export!Y77="Proceed","set shared address "&amp;IP_Export!D77&amp;" description "&amp;IP_Export!E77,"")),"")</f>
        <v/>
      </c>
      <c r="D41" s="43" t="str">
        <f>IF('Processed IP Rules'!$FB$31="","",IF(IP_Export!B77="Global",IF(OR('Processed IP Rules'!AO46="All_IPs",'Processed IP Rules'!AO46="GRP_ALL_CNSP_SUBNETS"),"",IF(IP_Export!Y77="Proceed","set shared address "&amp;IP_Export!D77&amp;" tag "&amp;'Processed IP Rules'!$FB$31,"")),""))</f>
        <v/>
      </c>
      <c r="E41" t="str">
        <f>IF(IP_Export!B77="Global",IF('Processed IP Rules'!EA46="Any","",IF(AND(IP_Export!Y77="Proceed",'Processed IP Rules'!EA46&lt;&gt;""),"set shared address "&amp;IP_Export!F77&amp;" ip-netmask "&amp;IP_Export!G77,"")),"")</f>
        <v/>
      </c>
      <c r="F41" t="str">
        <f>IF(IP_Export!B77="Global",IF('Processed IP Rules'!EA46="Any","",IF(AND(IP_Export!Y77="Proceed",'Processed IP Rules'!EA46&lt;&gt;""),"set shared address "&amp;IP_Export!F77&amp;" description "&amp;IP_Export!G77,"")),"")</f>
        <v/>
      </c>
      <c r="G41" s="43" t="str">
        <f>IF('Processed IP Rules'!$FB$33="","",IF(IP_Export!B77="Global",IF('Processed IP Rules'!EA46="Any","",IF(AND(IP_Export!Y77="Proceed",'Processed IP Rules'!EA46&lt;&gt;""),"set shared address "&amp;IP_Export!F77&amp;" tag "&amp;'Processed IP Rules'!$FB$33,"")),""))</f>
        <v/>
      </c>
      <c r="I41" s="98">
        <f t="shared" si="1"/>
        <v>36</v>
      </c>
      <c r="J41" t="str">
        <f>IF(IP_Export!B77="National",IF(OR('Processed IP Rules'!AO46="All_IPs",'Processed IP Rules'!AO46="GRP_ALL_CNSP_SUBNETS"),"",IF(IP_Export!Y77="Proceed","set device-group CNSP-Parent address "&amp;IP_Export!D77&amp;" ip-netmask "&amp;IP_Export!E77,"")),"")</f>
        <v/>
      </c>
      <c r="K41" t="str">
        <f>IF(IP_Export!B77="National",IF(OR('Processed IP Rules'!AO46="All_IPs",'Processed IP Rules'!AO46="GRP_ALL_CNSP_SUBNETS"),"",IF(IP_Export!Y77="Proceed","set device-group CNSP-Parent address "&amp;IP_Export!D77&amp;" description "&amp;IP_Export!E77,"")),"")</f>
        <v/>
      </c>
      <c r="L41" s="43" t="str">
        <f>IF('Processed IP Rules'!$FB$31="","",IF(IP_Export!B77="National",IF(OR('Processed IP Rules'!AO46="All_IPs",'Processed IP Rules'!AO46="GRP_ALL_CNSP_SUBNETS"),"",IF(IP_Export!Y77="Proceed","set device-group CNSP-Parent address "&amp;IP_Export!D77&amp;" tag "&amp;'Processed IP Rules'!$FB$31,"")),""))</f>
        <v/>
      </c>
      <c r="M41" t="str">
        <f>IF(IP_Export!B77="National",IF('Processed IP Rules'!EA46="Any","",IF(AND(IP_Export!Y77="Proceed",'Processed IP Rules'!EA46&lt;&gt;""),"set device-group CNSP-Parent address "&amp;IP_Export!F77&amp;" ip-netmask "&amp;IP_Export!G77,"")),"")</f>
        <v/>
      </c>
      <c r="N41" t="str">
        <f>IF(IP_Export!B77="National",IF('Processed IP Rules'!EA46="Any","",IF(AND(IP_Export!Y77="Proceed",'Processed IP Rules'!EA46&lt;&gt;""),"set device-group CNSP-Parent address "&amp;IP_Export!F77&amp;" description "&amp;IP_Export!G77,"")),"")</f>
        <v/>
      </c>
      <c r="O41" s="43" t="str">
        <f>IF('Processed IP Rules'!$FB$33="","",IF(IP_Export!B77="National",IF('Processed IP Rules'!EA46="Any","",IF(AND(IP_Export!Y77="Proceed",'Processed IP Rules'!EA46&lt;&gt;""),"set device-group CNSP-Parent address "&amp;IP_Export!F77&amp;" tag "&amp;'Processed IP Rules'!$FB$33,"")),""))</f>
        <v/>
      </c>
    </row>
    <row r="42" spans="1:15">
      <c r="A42" s="98">
        <f t="shared" si="0"/>
        <v>37</v>
      </c>
      <c r="B42" t="str">
        <f>IF(IP_Export!B78="Global",IF(OR('Processed IP Rules'!AO47="All_IPs",'Processed IP Rules'!AO47="GRP_ALL_CNSP_SUBNETS"),"",IF(IP_Export!Y78="Proceed","set shared address "&amp;IP_Export!D78&amp;" ip-netmask "&amp;IP_Export!E78,"")),"")</f>
        <v/>
      </c>
      <c r="C42" t="str">
        <f>IF(IP_Export!B78="Global",IF(OR('Processed IP Rules'!AO47="All_IPs",'Processed IP Rules'!AO47="GRP_ALL_CNSP_SUBNETS"),"",IF(IP_Export!Y78="Proceed","set shared address "&amp;IP_Export!D78&amp;" description "&amp;IP_Export!E78,"")),"")</f>
        <v/>
      </c>
      <c r="D42" s="43" t="str">
        <f>IF('Processed IP Rules'!$FB$31="","",IF(IP_Export!B78="Global",IF(OR('Processed IP Rules'!AO47="All_IPs",'Processed IP Rules'!AO47="GRP_ALL_CNSP_SUBNETS"),"",IF(IP_Export!Y78="Proceed","set shared address "&amp;IP_Export!D78&amp;" tag "&amp;'Processed IP Rules'!$FB$31,"")),""))</f>
        <v/>
      </c>
      <c r="E42" t="str">
        <f>IF(IP_Export!B78="Global",IF('Processed IP Rules'!EA47="Any","",IF(AND(IP_Export!Y78="Proceed",'Processed IP Rules'!EA47&lt;&gt;""),"set shared address "&amp;IP_Export!F78&amp;" ip-netmask "&amp;IP_Export!G78,"")),"")</f>
        <v/>
      </c>
      <c r="F42" t="str">
        <f>IF(IP_Export!B78="Global",IF('Processed IP Rules'!EA47="Any","",IF(AND(IP_Export!Y78="Proceed",'Processed IP Rules'!EA47&lt;&gt;""),"set shared address "&amp;IP_Export!F78&amp;" description "&amp;IP_Export!G78,"")),"")</f>
        <v/>
      </c>
      <c r="G42" s="43" t="str">
        <f>IF('Processed IP Rules'!$FB$33="","",IF(IP_Export!B78="Global",IF('Processed IP Rules'!EA47="Any","",IF(AND(IP_Export!Y78="Proceed",'Processed IP Rules'!EA47&lt;&gt;""),"set shared address "&amp;IP_Export!F78&amp;" tag "&amp;'Processed IP Rules'!$FB$33,"")),""))</f>
        <v/>
      </c>
      <c r="I42" s="98">
        <f t="shared" si="1"/>
        <v>37</v>
      </c>
      <c r="J42" t="str">
        <f>IF(IP_Export!B78="National",IF(OR('Processed IP Rules'!AO47="All_IPs",'Processed IP Rules'!AO47="GRP_ALL_CNSP_SUBNETS"),"",IF(IP_Export!Y78="Proceed","set device-group CNSP-Parent address "&amp;IP_Export!D78&amp;" ip-netmask "&amp;IP_Export!E78,"")),"")</f>
        <v/>
      </c>
      <c r="K42" t="str">
        <f>IF(IP_Export!B78="National",IF(OR('Processed IP Rules'!AO47="All_IPs",'Processed IP Rules'!AO47="GRP_ALL_CNSP_SUBNETS"),"",IF(IP_Export!Y78="Proceed","set device-group CNSP-Parent address "&amp;IP_Export!D78&amp;" description "&amp;IP_Export!E78,"")),"")</f>
        <v/>
      </c>
      <c r="L42" s="43" t="str">
        <f>IF('Processed IP Rules'!$FB$31="","",IF(IP_Export!B78="National",IF(OR('Processed IP Rules'!AO47="All_IPs",'Processed IP Rules'!AO47="GRP_ALL_CNSP_SUBNETS"),"",IF(IP_Export!Y78="Proceed","set device-group CNSP-Parent address "&amp;IP_Export!D78&amp;" tag "&amp;'Processed IP Rules'!$FB$31,"")),""))</f>
        <v/>
      </c>
      <c r="M42" t="str">
        <f>IF(IP_Export!B78="National",IF('Processed IP Rules'!EA47="Any","",IF(AND(IP_Export!Y78="Proceed",'Processed IP Rules'!EA47&lt;&gt;""),"set device-group CNSP-Parent address "&amp;IP_Export!F78&amp;" ip-netmask "&amp;IP_Export!G78,"")),"")</f>
        <v/>
      </c>
      <c r="N42" t="str">
        <f>IF(IP_Export!B78="National",IF('Processed IP Rules'!EA47="Any","",IF(AND(IP_Export!Y78="Proceed",'Processed IP Rules'!EA47&lt;&gt;""),"set device-group CNSP-Parent address "&amp;IP_Export!F78&amp;" description "&amp;IP_Export!G78,"")),"")</f>
        <v/>
      </c>
      <c r="O42" s="43" t="str">
        <f>IF('Processed IP Rules'!$FB$33="","",IF(IP_Export!B78="National",IF('Processed IP Rules'!EA47="Any","",IF(AND(IP_Export!Y78="Proceed",'Processed IP Rules'!EA47&lt;&gt;""),"set device-group CNSP-Parent address "&amp;IP_Export!F78&amp;" tag "&amp;'Processed IP Rules'!$FB$33,"")),""))</f>
        <v/>
      </c>
    </row>
    <row r="43" spans="1:15">
      <c r="A43" s="98">
        <f t="shared" si="0"/>
        <v>38</v>
      </c>
      <c r="B43" t="str">
        <f>IF(IP_Export!B79="Global",IF(OR('Processed IP Rules'!AO48="All_IPs",'Processed IP Rules'!AO48="GRP_ALL_CNSP_SUBNETS"),"",IF(IP_Export!Y79="Proceed","set shared address "&amp;IP_Export!D79&amp;" ip-netmask "&amp;IP_Export!E79,"")),"")</f>
        <v/>
      </c>
      <c r="C43" t="str">
        <f>IF(IP_Export!B79="Global",IF(OR('Processed IP Rules'!AO48="All_IPs",'Processed IP Rules'!AO48="GRP_ALL_CNSP_SUBNETS"),"",IF(IP_Export!Y79="Proceed","set shared address "&amp;IP_Export!D79&amp;" description "&amp;IP_Export!E79,"")),"")</f>
        <v/>
      </c>
      <c r="D43" s="43" t="str">
        <f>IF('Processed IP Rules'!$FB$31="","",IF(IP_Export!B79="Global",IF(OR('Processed IP Rules'!AO48="All_IPs",'Processed IP Rules'!AO48="GRP_ALL_CNSP_SUBNETS"),"",IF(IP_Export!Y79="Proceed","set shared address "&amp;IP_Export!D79&amp;" tag "&amp;'Processed IP Rules'!$FB$31,"")),""))</f>
        <v/>
      </c>
      <c r="E43" t="str">
        <f>IF(IP_Export!B79="Global",IF('Processed IP Rules'!EA48="Any","",IF(AND(IP_Export!Y79="Proceed",'Processed IP Rules'!EA48&lt;&gt;""),"set shared address "&amp;IP_Export!F79&amp;" ip-netmask "&amp;IP_Export!G79,"")),"")</f>
        <v/>
      </c>
      <c r="F43" t="str">
        <f>IF(IP_Export!B79="Global",IF('Processed IP Rules'!EA48="Any","",IF(AND(IP_Export!Y79="Proceed",'Processed IP Rules'!EA48&lt;&gt;""),"set shared address "&amp;IP_Export!F79&amp;" description "&amp;IP_Export!G79,"")),"")</f>
        <v/>
      </c>
      <c r="G43" s="43" t="str">
        <f>IF('Processed IP Rules'!$FB$33="","",IF(IP_Export!B79="Global",IF('Processed IP Rules'!EA48="Any","",IF(AND(IP_Export!Y79="Proceed",'Processed IP Rules'!EA48&lt;&gt;""),"set shared address "&amp;IP_Export!F79&amp;" tag "&amp;'Processed IP Rules'!$FB$33,"")),""))</f>
        <v/>
      </c>
      <c r="I43" s="98">
        <f t="shared" si="1"/>
        <v>38</v>
      </c>
      <c r="J43" t="str">
        <f>IF(IP_Export!B79="National",IF(OR('Processed IP Rules'!AO48="All_IPs",'Processed IP Rules'!AO48="GRP_ALL_CNSP_SUBNETS"),"",IF(IP_Export!Y79="Proceed","set device-group CNSP-Parent address "&amp;IP_Export!D79&amp;" ip-netmask "&amp;IP_Export!E79,"")),"")</f>
        <v/>
      </c>
      <c r="K43" t="str">
        <f>IF(IP_Export!B79="National",IF(OR('Processed IP Rules'!AO48="All_IPs",'Processed IP Rules'!AO48="GRP_ALL_CNSP_SUBNETS"),"",IF(IP_Export!Y79="Proceed","set device-group CNSP-Parent address "&amp;IP_Export!D79&amp;" description "&amp;IP_Export!E79,"")),"")</f>
        <v/>
      </c>
      <c r="L43" s="43" t="str">
        <f>IF('Processed IP Rules'!$FB$31="","",IF(IP_Export!B79="National",IF(OR('Processed IP Rules'!AO48="All_IPs",'Processed IP Rules'!AO48="GRP_ALL_CNSP_SUBNETS"),"",IF(IP_Export!Y79="Proceed","set device-group CNSP-Parent address "&amp;IP_Export!D79&amp;" tag "&amp;'Processed IP Rules'!$FB$31,"")),""))</f>
        <v/>
      </c>
      <c r="M43" t="str">
        <f>IF(IP_Export!B79="National",IF('Processed IP Rules'!EA48="Any","",IF(AND(IP_Export!Y79="Proceed",'Processed IP Rules'!EA48&lt;&gt;""),"set device-group CNSP-Parent address "&amp;IP_Export!F79&amp;" ip-netmask "&amp;IP_Export!G79,"")),"")</f>
        <v/>
      </c>
      <c r="N43" t="str">
        <f>IF(IP_Export!B79="National",IF('Processed IP Rules'!EA48="Any","",IF(AND(IP_Export!Y79="Proceed",'Processed IP Rules'!EA48&lt;&gt;""),"set device-group CNSP-Parent address "&amp;IP_Export!F79&amp;" description "&amp;IP_Export!G79,"")),"")</f>
        <v/>
      </c>
      <c r="O43" s="43" t="str">
        <f>IF('Processed IP Rules'!$FB$33="","",IF(IP_Export!B79="National",IF('Processed IP Rules'!EA48="Any","",IF(AND(IP_Export!Y79="Proceed",'Processed IP Rules'!EA48&lt;&gt;""),"set device-group CNSP-Parent address "&amp;IP_Export!F79&amp;" tag "&amp;'Processed IP Rules'!$FB$33,"")),""))</f>
        <v/>
      </c>
    </row>
    <row r="44" spans="1:15">
      <c r="A44" s="98">
        <f t="shared" si="0"/>
        <v>39</v>
      </c>
      <c r="B44" t="str">
        <f>IF(IP_Export!B80="Global",IF(OR('Processed IP Rules'!AO49="All_IPs",'Processed IP Rules'!AO49="GRP_ALL_CNSP_SUBNETS"),"",IF(IP_Export!Y80="Proceed","set shared address "&amp;IP_Export!D80&amp;" ip-netmask "&amp;IP_Export!E80,"")),"")</f>
        <v/>
      </c>
      <c r="C44" t="str">
        <f>IF(IP_Export!B80="Global",IF(OR('Processed IP Rules'!AO49="All_IPs",'Processed IP Rules'!AO49="GRP_ALL_CNSP_SUBNETS"),"",IF(IP_Export!Y80="Proceed","set shared address "&amp;IP_Export!D80&amp;" description "&amp;IP_Export!E80,"")),"")</f>
        <v/>
      </c>
      <c r="D44" s="43" t="str">
        <f>IF('Processed IP Rules'!$FB$31="","",IF(IP_Export!B80="Global",IF(OR('Processed IP Rules'!AO49="All_IPs",'Processed IP Rules'!AO49="GRP_ALL_CNSP_SUBNETS"),"",IF(IP_Export!Y80="Proceed","set shared address "&amp;IP_Export!D80&amp;" tag "&amp;'Processed IP Rules'!$FB$31,"")),""))</f>
        <v/>
      </c>
      <c r="E44" t="str">
        <f>IF(IP_Export!B80="Global",IF('Processed IP Rules'!EA49="Any","",IF(AND(IP_Export!Y80="Proceed",'Processed IP Rules'!EA49&lt;&gt;""),"set shared address "&amp;IP_Export!F80&amp;" ip-netmask "&amp;IP_Export!G80,"")),"")</f>
        <v/>
      </c>
      <c r="F44" t="str">
        <f>IF(IP_Export!B80="Global",IF('Processed IP Rules'!EA49="Any","",IF(AND(IP_Export!Y80="Proceed",'Processed IP Rules'!EA49&lt;&gt;""),"set shared address "&amp;IP_Export!F80&amp;" description "&amp;IP_Export!G80,"")),"")</f>
        <v/>
      </c>
      <c r="G44" s="43" t="str">
        <f>IF('Processed IP Rules'!$FB$33="","",IF(IP_Export!B80="Global",IF('Processed IP Rules'!EA49="Any","",IF(AND(IP_Export!Y80="Proceed",'Processed IP Rules'!EA49&lt;&gt;""),"set shared address "&amp;IP_Export!F80&amp;" tag "&amp;'Processed IP Rules'!$FB$33,"")),""))</f>
        <v/>
      </c>
      <c r="I44" s="98">
        <f t="shared" si="1"/>
        <v>39</v>
      </c>
      <c r="J44" t="str">
        <f>IF(IP_Export!B80="National",IF(OR('Processed IP Rules'!AO49="All_IPs",'Processed IP Rules'!AO49="GRP_ALL_CNSP_SUBNETS"),"",IF(IP_Export!Y80="Proceed","set device-group CNSP-Parent address "&amp;IP_Export!D80&amp;" ip-netmask "&amp;IP_Export!E80,"")),"")</f>
        <v/>
      </c>
      <c r="K44" t="str">
        <f>IF(IP_Export!B80="National",IF(OR('Processed IP Rules'!AO49="All_IPs",'Processed IP Rules'!AO49="GRP_ALL_CNSP_SUBNETS"),"",IF(IP_Export!Y80="Proceed","set device-group CNSP-Parent address "&amp;IP_Export!D80&amp;" description "&amp;IP_Export!E80,"")),"")</f>
        <v/>
      </c>
      <c r="L44" s="43" t="str">
        <f>IF('Processed IP Rules'!$FB$31="","",IF(IP_Export!B80="National",IF(OR('Processed IP Rules'!AO49="All_IPs",'Processed IP Rules'!AO49="GRP_ALL_CNSP_SUBNETS"),"",IF(IP_Export!Y80="Proceed","set device-group CNSP-Parent address "&amp;IP_Export!D80&amp;" tag "&amp;'Processed IP Rules'!$FB$31,"")),""))</f>
        <v/>
      </c>
      <c r="M44" t="str">
        <f>IF(IP_Export!B80="National",IF('Processed IP Rules'!EA49="Any","",IF(AND(IP_Export!Y80="Proceed",'Processed IP Rules'!EA49&lt;&gt;""),"set device-group CNSP-Parent address "&amp;IP_Export!F80&amp;" ip-netmask "&amp;IP_Export!G80,"")),"")</f>
        <v/>
      </c>
      <c r="N44" t="str">
        <f>IF(IP_Export!B80="National",IF('Processed IP Rules'!EA49="Any","",IF(AND(IP_Export!Y80="Proceed",'Processed IP Rules'!EA49&lt;&gt;""),"set device-group CNSP-Parent address "&amp;IP_Export!F80&amp;" description "&amp;IP_Export!G80,"")),"")</f>
        <v/>
      </c>
      <c r="O44" s="43" t="str">
        <f>IF('Processed IP Rules'!$FB$33="","",IF(IP_Export!B80="National",IF('Processed IP Rules'!EA49="Any","",IF(AND(IP_Export!Y80="Proceed",'Processed IP Rules'!EA49&lt;&gt;""),"set device-group CNSP-Parent address "&amp;IP_Export!F80&amp;" tag "&amp;'Processed IP Rules'!$FB$33,"")),""))</f>
        <v/>
      </c>
    </row>
    <row r="45" spans="1:15">
      <c r="A45" s="98">
        <f t="shared" si="0"/>
        <v>40</v>
      </c>
      <c r="B45" t="str">
        <f>IF(IP_Export!B81="Global",IF(OR('Processed IP Rules'!AO50="All_IPs",'Processed IP Rules'!AO50="GRP_ALL_CNSP_SUBNETS"),"",IF(IP_Export!Y81="Proceed","set shared address "&amp;IP_Export!D81&amp;" ip-netmask "&amp;IP_Export!E81,"")),"")</f>
        <v/>
      </c>
      <c r="C45" t="str">
        <f>IF(IP_Export!B81="Global",IF(OR('Processed IP Rules'!AO50="All_IPs",'Processed IP Rules'!AO50="GRP_ALL_CNSP_SUBNETS"),"",IF(IP_Export!Y81="Proceed","set shared address "&amp;IP_Export!D81&amp;" description "&amp;IP_Export!E81,"")),"")</f>
        <v/>
      </c>
      <c r="D45" s="43" t="str">
        <f>IF('Processed IP Rules'!$FB$31="","",IF(IP_Export!B81="Global",IF(OR('Processed IP Rules'!AO50="All_IPs",'Processed IP Rules'!AO50="GRP_ALL_CNSP_SUBNETS"),"",IF(IP_Export!Y81="Proceed","set shared address "&amp;IP_Export!D81&amp;" tag "&amp;'Processed IP Rules'!$FB$31,"")),""))</f>
        <v/>
      </c>
      <c r="E45" t="str">
        <f>IF(IP_Export!B81="Global",IF('Processed IP Rules'!EA50="Any","",IF(AND(IP_Export!Y81="Proceed",'Processed IP Rules'!EA50&lt;&gt;""),"set shared address "&amp;IP_Export!F81&amp;" ip-netmask "&amp;IP_Export!G81,"")),"")</f>
        <v/>
      </c>
      <c r="F45" t="str">
        <f>IF(IP_Export!B81="Global",IF('Processed IP Rules'!EA50="Any","",IF(AND(IP_Export!Y81="Proceed",'Processed IP Rules'!EA50&lt;&gt;""),"set shared address "&amp;IP_Export!F81&amp;" description "&amp;IP_Export!G81,"")),"")</f>
        <v/>
      </c>
      <c r="G45" s="43" t="str">
        <f>IF('Processed IP Rules'!$FB$33="","",IF(IP_Export!B81="Global",IF('Processed IP Rules'!EA50="Any","",IF(AND(IP_Export!Y81="Proceed",'Processed IP Rules'!EA50&lt;&gt;""),"set shared address "&amp;IP_Export!F81&amp;" tag "&amp;'Processed IP Rules'!$FB$33,"")),""))</f>
        <v/>
      </c>
      <c r="I45" s="98">
        <f t="shared" si="1"/>
        <v>40</v>
      </c>
      <c r="J45" t="str">
        <f>IF(IP_Export!B81="National",IF(OR('Processed IP Rules'!AO50="All_IPs",'Processed IP Rules'!AO50="GRP_ALL_CNSP_SUBNETS"),"",IF(IP_Export!Y81="Proceed","set device-group CNSP-Parent address "&amp;IP_Export!D81&amp;" ip-netmask "&amp;IP_Export!E81,"")),"")</f>
        <v/>
      </c>
      <c r="K45" t="str">
        <f>IF(IP_Export!B81="National",IF(OR('Processed IP Rules'!AO50="All_IPs",'Processed IP Rules'!AO50="GRP_ALL_CNSP_SUBNETS"),"",IF(IP_Export!Y81="Proceed","set device-group CNSP-Parent address "&amp;IP_Export!D81&amp;" description "&amp;IP_Export!E81,"")),"")</f>
        <v/>
      </c>
      <c r="L45" s="43" t="str">
        <f>IF('Processed IP Rules'!$FB$31="","",IF(IP_Export!B81="National",IF(OR('Processed IP Rules'!AO50="All_IPs",'Processed IP Rules'!AO50="GRP_ALL_CNSP_SUBNETS"),"",IF(IP_Export!Y81="Proceed","set device-group CNSP-Parent address "&amp;IP_Export!D81&amp;" tag "&amp;'Processed IP Rules'!$FB$31,"")),""))</f>
        <v/>
      </c>
      <c r="M45" t="str">
        <f>IF(IP_Export!B81="National",IF('Processed IP Rules'!EA50="Any","",IF(AND(IP_Export!Y81="Proceed",'Processed IP Rules'!EA50&lt;&gt;""),"set device-group CNSP-Parent address "&amp;IP_Export!F81&amp;" ip-netmask "&amp;IP_Export!G81,"")),"")</f>
        <v/>
      </c>
      <c r="N45" t="str">
        <f>IF(IP_Export!B81="National",IF('Processed IP Rules'!EA50="Any","",IF(AND(IP_Export!Y81="Proceed",'Processed IP Rules'!EA50&lt;&gt;""),"set device-group CNSP-Parent address "&amp;IP_Export!F81&amp;" description "&amp;IP_Export!G81,"")),"")</f>
        <v/>
      </c>
      <c r="O45" s="43" t="str">
        <f>IF('Processed IP Rules'!$FB$33="","",IF(IP_Export!B81="National",IF('Processed IP Rules'!EA50="Any","",IF(AND(IP_Export!Y81="Proceed",'Processed IP Rules'!EA50&lt;&gt;""),"set device-group CNSP-Parent address "&amp;IP_Export!F81&amp;" tag "&amp;'Processed IP Rules'!$FB$33,"")),""))</f>
        <v/>
      </c>
    </row>
    <row r="46" spans="1:15">
      <c r="A46" s="98">
        <f t="shared" si="0"/>
        <v>41</v>
      </c>
      <c r="B46" t="str">
        <f>IF(IP_Export!B82="Global",IF(OR('Processed IP Rules'!AO51="All_IPs",'Processed IP Rules'!AO51="GRP_ALL_CNSP_SUBNETS"),"",IF(IP_Export!Y82="Proceed","set shared address "&amp;IP_Export!D82&amp;" ip-netmask "&amp;IP_Export!E82,"")),"")</f>
        <v/>
      </c>
      <c r="C46" t="str">
        <f>IF(IP_Export!B82="Global",IF(OR('Processed IP Rules'!AO51="All_IPs",'Processed IP Rules'!AO51="GRP_ALL_CNSP_SUBNETS"),"",IF(IP_Export!Y82="Proceed","set shared address "&amp;IP_Export!D82&amp;" description "&amp;IP_Export!E82,"")),"")</f>
        <v/>
      </c>
      <c r="D46" s="43" t="str">
        <f>IF('Processed IP Rules'!$FB$31="","",IF(IP_Export!B82="Global",IF(OR('Processed IP Rules'!AO51="All_IPs",'Processed IP Rules'!AO51="GRP_ALL_CNSP_SUBNETS"),"",IF(IP_Export!Y82="Proceed","set shared address "&amp;IP_Export!D82&amp;" tag "&amp;'Processed IP Rules'!$FB$31,"")),""))</f>
        <v/>
      </c>
      <c r="E46" t="str">
        <f>IF(IP_Export!B82="Global",IF('Processed IP Rules'!EA51="Any","",IF(AND(IP_Export!Y82="Proceed",'Processed IP Rules'!EA51&lt;&gt;""),"set shared address "&amp;IP_Export!F82&amp;" ip-netmask "&amp;IP_Export!G82,"")),"")</f>
        <v/>
      </c>
      <c r="F46" t="str">
        <f>IF(IP_Export!B82="Global",IF('Processed IP Rules'!EA51="Any","",IF(AND(IP_Export!Y82="Proceed",'Processed IP Rules'!EA51&lt;&gt;""),"set shared address "&amp;IP_Export!F82&amp;" description "&amp;IP_Export!G82,"")),"")</f>
        <v/>
      </c>
      <c r="G46" s="43" t="str">
        <f>IF('Processed IP Rules'!$FB$33="","",IF(IP_Export!B82="Global",IF('Processed IP Rules'!EA51="Any","",IF(AND(IP_Export!Y82="Proceed",'Processed IP Rules'!EA51&lt;&gt;""),"set shared address "&amp;IP_Export!F82&amp;" tag "&amp;'Processed IP Rules'!$FB$33,"")),""))</f>
        <v/>
      </c>
      <c r="I46" s="98">
        <f t="shared" si="1"/>
        <v>41</v>
      </c>
      <c r="J46" t="str">
        <f>IF(IP_Export!B82="National",IF(OR('Processed IP Rules'!AO51="All_IPs",'Processed IP Rules'!AO51="GRP_ALL_CNSP_SUBNETS"),"",IF(IP_Export!Y82="Proceed","set device-group CNSP-Parent address "&amp;IP_Export!D82&amp;" ip-netmask "&amp;IP_Export!E82,"")),"")</f>
        <v/>
      </c>
      <c r="K46" t="str">
        <f>IF(IP_Export!B82="National",IF(OR('Processed IP Rules'!AO51="All_IPs",'Processed IP Rules'!AO51="GRP_ALL_CNSP_SUBNETS"),"",IF(IP_Export!Y82="Proceed","set device-group CNSP-Parent address "&amp;IP_Export!D82&amp;" description "&amp;IP_Export!E82,"")),"")</f>
        <v/>
      </c>
      <c r="L46" s="43" t="str">
        <f>IF('Processed IP Rules'!$FB$31="","",IF(IP_Export!B82="National",IF(OR('Processed IP Rules'!AO51="All_IPs",'Processed IP Rules'!AO51="GRP_ALL_CNSP_SUBNETS"),"",IF(IP_Export!Y82="Proceed","set device-group CNSP-Parent address "&amp;IP_Export!D82&amp;" tag "&amp;'Processed IP Rules'!$FB$31,"")),""))</f>
        <v/>
      </c>
      <c r="M46" t="str">
        <f>IF(IP_Export!B82="National",IF('Processed IP Rules'!EA51="Any","",IF(AND(IP_Export!Y82="Proceed",'Processed IP Rules'!EA51&lt;&gt;""),"set device-group CNSP-Parent address "&amp;IP_Export!F82&amp;" ip-netmask "&amp;IP_Export!G82,"")),"")</f>
        <v/>
      </c>
      <c r="N46" t="str">
        <f>IF(IP_Export!B82="National",IF('Processed IP Rules'!EA51="Any","",IF(AND(IP_Export!Y82="Proceed",'Processed IP Rules'!EA51&lt;&gt;""),"set device-group CNSP-Parent address "&amp;IP_Export!F82&amp;" description "&amp;IP_Export!G82,"")),"")</f>
        <v/>
      </c>
      <c r="O46" s="43" t="str">
        <f>IF('Processed IP Rules'!$FB$33="","",IF(IP_Export!B82="National",IF('Processed IP Rules'!EA51="Any","",IF(AND(IP_Export!Y82="Proceed",'Processed IP Rules'!EA51&lt;&gt;""),"set device-group CNSP-Parent address "&amp;IP_Export!F82&amp;" tag "&amp;'Processed IP Rules'!$FB$33,"")),""))</f>
        <v/>
      </c>
    </row>
    <row r="47" spans="1:15">
      <c r="A47" s="98">
        <f t="shared" si="0"/>
        <v>42</v>
      </c>
      <c r="B47" t="str">
        <f>IF(IP_Export!B83="Global",IF(OR('Processed IP Rules'!AO52="All_IPs",'Processed IP Rules'!AO52="GRP_ALL_CNSP_SUBNETS"),"",IF(IP_Export!Y83="Proceed","set shared address "&amp;IP_Export!D83&amp;" ip-netmask "&amp;IP_Export!E83,"")),"")</f>
        <v/>
      </c>
      <c r="C47" t="str">
        <f>IF(IP_Export!B83="Global",IF(OR('Processed IP Rules'!AO52="All_IPs",'Processed IP Rules'!AO52="GRP_ALL_CNSP_SUBNETS"),"",IF(IP_Export!Y83="Proceed","set shared address "&amp;IP_Export!D83&amp;" description "&amp;IP_Export!E83,"")),"")</f>
        <v/>
      </c>
      <c r="D47" s="43" t="str">
        <f>IF('Processed IP Rules'!$FB$31="","",IF(IP_Export!B83="Global",IF(OR('Processed IP Rules'!AO52="All_IPs",'Processed IP Rules'!AO52="GRP_ALL_CNSP_SUBNETS"),"",IF(IP_Export!Y83="Proceed","set shared address "&amp;IP_Export!D83&amp;" tag "&amp;'Processed IP Rules'!$FB$31,"")),""))</f>
        <v/>
      </c>
      <c r="E47" t="str">
        <f>IF(IP_Export!B83="Global",IF('Processed IP Rules'!EA52="Any","",IF(AND(IP_Export!Y83="Proceed",'Processed IP Rules'!EA52&lt;&gt;""),"set shared address "&amp;IP_Export!F83&amp;" ip-netmask "&amp;IP_Export!G83,"")),"")</f>
        <v/>
      </c>
      <c r="F47" t="str">
        <f>IF(IP_Export!B83="Global",IF('Processed IP Rules'!EA52="Any","",IF(AND(IP_Export!Y83="Proceed",'Processed IP Rules'!EA52&lt;&gt;""),"set shared address "&amp;IP_Export!F83&amp;" description "&amp;IP_Export!G83,"")),"")</f>
        <v/>
      </c>
      <c r="G47" s="43" t="str">
        <f>IF('Processed IP Rules'!$FB$33="","",IF(IP_Export!B83="Global",IF('Processed IP Rules'!EA52="Any","",IF(AND(IP_Export!Y83="Proceed",'Processed IP Rules'!EA52&lt;&gt;""),"set shared address "&amp;IP_Export!F83&amp;" tag "&amp;'Processed IP Rules'!$FB$33,"")),""))</f>
        <v/>
      </c>
      <c r="I47" s="98">
        <f t="shared" si="1"/>
        <v>42</v>
      </c>
      <c r="J47" t="str">
        <f>IF(IP_Export!B83="National",IF(OR('Processed IP Rules'!AO52="All_IPs",'Processed IP Rules'!AO52="GRP_ALL_CNSP_SUBNETS"),"",IF(IP_Export!Y83="Proceed","set device-group CNSP-Parent address "&amp;IP_Export!D83&amp;" ip-netmask "&amp;IP_Export!E83,"")),"")</f>
        <v/>
      </c>
      <c r="K47" t="str">
        <f>IF(IP_Export!B83="National",IF(OR('Processed IP Rules'!AO52="All_IPs",'Processed IP Rules'!AO52="GRP_ALL_CNSP_SUBNETS"),"",IF(IP_Export!Y83="Proceed","set device-group CNSP-Parent address "&amp;IP_Export!D83&amp;" description "&amp;IP_Export!E83,"")),"")</f>
        <v/>
      </c>
      <c r="L47" s="43" t="str">
        <f>IF('Processed IP Rules'!$FB$31="","",IF(IP_Export!B83="National",IF(OR('Processed IP Rules'!AO52="All_IPs",'Processed IP Rules'!AO52="GRP_ALL_CNSP_SUBNETS"),"",IF(IP_Export!Y83="Proceed","set device-group CNSP-Parent address "&amp;IP_Export!D83&amp;" tag "&amp;'Processed IP Rules'!$FB$31,"")),""))</f>
        <v/>
      </c>
      <c r="M47" t="str">
        <f>IF(IP_Export!B83="National",IF('Processed IP Rules'!EA52="Any","",IF(AND(IP_Export!Y83="Proceed",'Processed IP Rules'!EA52&lt;&gt;""),"set device-group CNSP-Parent address "&amp;IP_Export!F83&amp;" ip-netmask "&amp;IP_Export!G83,"")),"")</f>
        <v/>
      </c>
      <c r="N47" t="str">
        <f>IF(IP_Export!B83="National",IF('Processed IP Rules'!EA52="Any","",IF(AND(IP_Export!Y83="Proceed",'Processed IP Rules'!EA52&lt;&gt;""),"set device-group CNSP-Parent address "&amp;IP_Export!F83&amp;" description "&amp;IP_Export!G83,"")),"")</f>
        <v/>
      </c>
      <c r="O47" s="43" t="str">
        <f>IF('Processed IP Rules'!$FB$33="","",IF(IP_Export!B83="National",IF('Processed IP Rules'!EA52="Any","",IF(AND(IP_Export!Y83="Proceed",'Processed IP Rules'!EA52&lt;&gt;""),"set device-group CNSP-Parent address "&amp;IP_Export!F83&amp;" tag "&amp;'Processed IP Rules'!$FB$33,"")),""))</f>
        <v/>
      </c>
    </row>
    <row r="48" spans="1:15">
      <c r="A48" s="98">
        <f t="shared" si="0"/>
        <v>43</v>
      </c>
      <c r="B48" t="str">
        <f>IF(IP_Export!B84="Global",IF(OR('Processed IP Rules'!AO53="All_IPs",'Processed IP Rules'!AO53="GRP_ALL_CNSP_SUBNETS"),"",IF(IP_Export!Y84="Proceed","set shared address "&amp;IP_Export!D84&amp;" ip-netmask "&amp;IP_Export!E84,"")),"")</f>
        <v/>
      </c>
      <c r="C48" t="str">
        <f>IF(IP_Export!B84="Global",IF(OR('Processed IP Rules'!AO53="All_IPs",'Processed IP Rules'!AO53="GRP_ALL_CNSP_SUBNETS"),"",IF(IP_Export!Y84="Proceed","set shared address "&amp;IP_Export!D84&amp;" description "&amp;IP_Export!E84,"")),"")</f>
        <v/>
      </c>
      <c r="D48" s="43" t="str">
        <f>IF('Processed IP Rules'!$FB$31="","",IF(IP_Export!B84="Global",IF(OR('Processed IP Rules'!AO53="All_IPs",'Processed IP Rules'!AO53="GRP_ALL_CNSP_SUBNETS"),"",IF(IP_Export!Y84="Proceed","set shared address "&amp;IP_Export!D84&amp;" tag "&amp;'Processed IP Rules'!$FB$31,"")),""))</f>
        <v/>
      </c>
      <c r="E48" t="str">
        <f>IF(IP_Export!B84="Global",IF('Processed IP Rules'!EA53="Any","",IF(AND(IP_Export!Y84="Proceed",'Processed IP Rules'!EA53&lt;&gt;""),"set shared address "&amp;IP_Export!F84&amp;" ip-netmask "&amp;IP_Export!G84,"")),"")</f>
        <v/>
      </c>
      <c r="F48" t="str">
        <f>IF(IP_Export!B84="Global",IF('Processed IP Rules'!EA53="Any","",IF(AND(IP_Export!Y84="Proceed",'Processed IP Rules'!EA53&lt;&gt;""),"set shared address "&amp;IP_Export!F84&amp;" description "&amp;IP_Export!G84,"")),"")</f>
        <v/>
      </c>
      <c r="G48" s="43" t="str">
        <f>IF('Processed IP Rules'!$FB$33="","",IF(IP_Export!B84="Global",IF('Processed IP Rules'!EA53="Any","",IF(AND(IP_Export!Y84="Proceed",'Processed IP Rules'!EA53&lt;&gt;""),"set shared address "&amp;IP_Export!F84&amp;" tag "&amp;'Processed IP Rules'!$FB$33,"")),""))</f>
        <v/>
      </c>
      <c r="I48" s="98">
        <f t="shared" si="1"/>
        <v>43</v>
      </c>
      <c r="J48" t="str">
        <f>IF(IP_Export!B84="National",IF(OR('Processed IP Rules'!AO53="All_IPs",'Processed IP Rules'!AO53="GRP_ALL_CNSP_SUBNETS"),"",IF(IP_Export!Y84="Proceed","set device-group CNSP-Parent address "&amp;IP_Export!D84&amp;" ip-netmask "&amp;IP_Export!E84,"")),"")</f>
        <v/>
      </c>
      <c r="K48" t="str">
        <f>IF(IP_Export!B84="National",IF(OR('Processed IP Rules'!AO53="All_IPs",'Processed IP Rules'!AO53="GRP_ALL_CNSP_SUBNETS"),"",IF(IP_Export!Y84="Proceed","set device-group CNSP-Parent address "&amp;IP_Export!D84&amp;" description "&amp;IP_Export!E84,"")),"")</f>
        <v/>
      </c>
      <c r="L48" s="43" t="str">
        <f>IF('Processed IP Rules'!$FB$31="","",IF(IP_Export!B84="National",IF(OR('Processed IP Rules'!AO53="All_IPs",'Processed IP Rules'!AO53="GRP_ALL_CNSP_SUBNETS"),"",IF(IP_Export!Y84="Proceed","set device-group CNSP-Parent address "&amp;IP_Export!D84&amp;" tag "&amp;'Processed IP Rules'!$FB$31,"")),""))</f>
        <v/>
      </c>
      <c r="M48" t="str">
        <f>IF(IP_Export!B84="National",IF('Processed IP Rules'!EA53="Any","",IF(AND(IP_Export!Y84="Proceed",'Processed IP Rules'!EA53&lt;&gt;""),"set device-group CNSP-Parent address "&amp;IP_Export!F84&amp;" ip-netmask "&amp;IP_Export!G84,"")),"")</f>
        <v/>
      </c>
      <c r="N48" t="str">
        <f>IF(IP_Export!B84="National",IF('Processed IP Rules'!EA53="Any","",IF(AND(IP_Export!Y84="Proceed",'Processed IP Rules'!EA53&lt;&gt;""),"set device-group CNSP-Parent address "&amp;IP_Export!F84&amp;" description "&amp;IP_Export!G84,"")),"")</f>
        <v/>
      </c>
      <c r="O48" s="43" t="str">
        <f>IF('Processed IP Rules'!$FB$33="","",IF(IP_Export!B84="National",IF('Processed IP Rules'!EA53="Any","",IF(AND(IP_Export!Y84="Proceed",'Processed IP Rules'!EA53&lt;&gt;""),"set device-group CNSP-Parent address "&amp;IP_Export!F84&amp;" tag "&amp;'Processed IP Rules'!$FB$33,"")),""))</f>
        <v/>
      </c>
    </row>
    <row r="49" spans="1:15">
      <c r="A49" s="98">
        <f t="shared" si="0"/>
        <v>44</v>
      </c>
      <c r="B49" t="str">
        <f>IF(IP_Export!B85="Global",IF(OR('Processed IP Rules'!AO54="All_IPs",'Processed IP Rules'!AO54="GRP_ALL_CNSP_SUBNETS"),"",IF(IP_Export!Y85="Proceed","set shared address "&amp;IP_Export!D85&amp;" ip-netmask "&amp;IP_Export!E85,"")),"")</f>
        <v/>
      </c>
      <c r="C49" t="str">
        <f>IF(IP_Export!B85="Global",IF(OR('Processed IP Rules'!AO54="All_IPs",'Processed IP Rules'!AO54="GRP_ALL_CNSP_SUBNETS"),"",IF(IP_Export!Y85="Proceed","set shared address "&amp;IP_Export!D85&amp;" description "&amp;IP_Export!E85,"")),"")</f>
        <v/>
      </c>
      <c r="D49" s="43" t="str">
        <f>IF('Processed IP Rules'!$FB$31="","",IF(IP_Export!B85="Global",IF(OR('Processed IP Rules'!AO54="All_IPs",'Processed IP Rules'!AO54="GRP_ALL_CNSP_SUBNETS"),"",IF(IP_Export!Y85="Proceed","set shared address "&amp;IP_Export!D85&amp;" tag "&amp;'Processed IP Rules'!$FB$31,"")),""))</f>
        <v/>
      </c>
      <c r="E49" t="str">
        <f>IF(IP_Export!B85="Global",IF('Processed IP Rules'!EA54="Any","",IF(AND(IP_Export!Y85="Proceed",'Processed IP Rules'!EA54&lt;&gt;""),"set shared address "&amp;IP_Export!F85&amp;" ip-netmask "&amp;IP_Export!G85,"")),"")</f>
        <v/>
      </c>
      <c r="F49" t="str">
        <f>IF(IP_Export!B85="Global",IF('Processed IP Rules'!EA54="Any","",IF(AND(IP_Export!Y85="Proceed",'Processed IP Rules'!EA54&lt;&gt;""),"set shared address "&amp;IP_Export!F85&amp;" description "&amp;IP_Export!G85,"")),"")</f>
        <v/>
      </c>
      <c r="G49" s="43" t="str">
        <f>IF('Processed IP Rules'!$FB$33="","",IF(IP_Export!B85="Global",IF('Processed IP Rules'!EA54="Any","",IF(AND(IP_Export!Y85="Proceed",'Processed IP Rules'!EA54&lt;&gt;""),"set shared address "&amp;IP_Export!F85&amp;" tag "&amp;'Processed IP Rules'!$FB$33,"")),""))</f>
        <v/>
      </c>
      <c r="I49" s="98">
        <f t="shared" si="1"/>
        <v>44</v>
      </c>
      <c r="J49" t="str">
        <f>IF(IP_Export!B85="National",IF(OR('Processed IP Rules'!AO54="All_IPs",'Processed IP Rules'!AO54="GRP_ALL_CNSP_SUBNETS"),"",IF(IP_Export!Y85="Proceed","set device-group CNSP-Parent address "&amp;IP_Export!D85&amp;" ip-netmask "&amp;IP_Export!E85,"")),"")</f>
        <v/>
      </c>
      <c r="K49" t="str">
        <f>IF(IP_Export!B85="National",IF(OR('Processed IP Rules'!AO54="All_IPs",'Processed IP Rules'!AO54="GRP_ALL_CNSP_SUBNETS"),"",IF(IP_Export!Y85="Proceed","set device-group CNSP-Parent address "&amp;IP_Export!D85&amp;" description "&amp;IP_Export!E85,"")),"")</f>
        <v/>
      </c>
      <c r="L49" s="43" t="str">
        <f>IF('Processed IP Rules'!$FB$31="","",IF(IP_Export!B85="National",IF(OR('Processed IP Rules'!AO54="All_IPs",'Processed IP Rules'!AO54="GRP_ALL_CNSP_SUBNETS"),"",IF(IP_Export!Y85="Proceed","set device-group CNSP-Parent address "&amp;IP_Export!D85&amp;" tag "&amp;'Processed IP Rules'!$FB$31,"")),""))</f>
        <v/>
      </c>
      <c r="M49" t="str">
        <f>IF(IP_Export!B85="National",IF('Processed IP Rules'!EA54="Any","",IF(AND(IP_Export!Y85="Proceed",'Processed IP Rules'!EA54&lt;&gt;""),"set device-group CNSP-Parent address "&amp;IP_Export!F85&amp;" ip-netmask "&amp;IP_Export!G85,"")),"")</f>
        <v/>
      </c>
      <c r="N49" t="str">
        <f>IF(IP_Export!B85="National",IF('Processed IP Rules'!EA54="Any","",IF(AND(IP_Export!Y85="Proceed",'Processed IP Rules'!EA54&lt;&gt;""),"set device-group CNSP-Parent address "&amp;IP_Export!F85&amp;" description "&amp;IP_Export!G85,"")),"")</f>
        <v/>
      </c>
      <c r="O49" s="43" t="str">
        <f>IF('Processed IP Rules'!$FB$33="","",IF(IP_Export!B85="National",IF('Processed IP Rules'!EA54="Any","",IF(AND(IP_Export!Y85="Proceed",'Processed IP Rules'!EA54&lt;&gt;""),"set device-group CNSP-Parent address "&amp;IP_Export!F85&amp;" tag "&amp;'Processed IP Rules'!$FB$33,"")),""))</f>
        <v/>
      </c>
    </row>
    <row r="50" spans="1:15">
      <c r="A50" s="98">
        <f t="shared" si="0"/>
        <v>45</v>
      </c>
      <c r="B50" t="str">
        <f>IF(IP_Export!B86="Global",IF(OR('Processed IP Rules'!AO55="All_IPs",'Processed IP Rules'!AO55="GRP_ALL_CNSP_SUBNETS"),"",IF(IP_Export!Y86="Proceed","set shared address "&amp;IP_Export!D86&amp;" ip-netmask "&amp;IP_Export!E86,"")),"")</f>
        <v/>
      </c>
      <c r="C50" t="str">
        <f>IF(IP_Export!B86="Global",IF(OR('Processed IP Rules'!AO55="All_IPs",'Processed IP Rules'!AO55="GRP_ALL_CNSP_SUBNETS"),"",IF(IP_Export!Y86="Proceed","set shared address "&amp;IP_Export!D86&amp;" description "&amp;IP_Export!E86,"")),"")</f>
        <v/>
      </c>
      <c r="D50" s="43" t="str">
        <f>IF('Processed IP Rules'!$FB$31="","",IF(IP_Export!B86="Global",IF(OR('Processed IP Rules'!AO55="All_IPs",'Processed IP Rules'!AO55="GRP_ALL_CNSP_SUBNETS"),"",IF(IP_Export!Y86="Proceed","set shared address "&amp;IP_Export!D86&amp;" tag "&amp;'Processed IP Rules'!$FB$31,"")),""))</f>
        <v/>
      </c>
      <c r="E50" t="str">
        <f>IF(IP_Export!B86="Global",IF('Processed IP Rules'!EA55="Any","",IF(AND(IP_Export!Y86="Proceed",'Processed IP Rules'!EA55&lt;&gt;""),"set shared address "&amp;IP_Export!F86&amp;" ip-netmask "&amp;IP_Export!G86,"")),"")</f>
        <v/>
      </c>
      <c r="F50" t="str">
        <f>IF(IP_Export!B86="Global",IF('Processed IP Rules'!EA55="Any","",IF(AND(IP_Export!Y86="Proceed",'Processed IP Rules'!EA55&lt;&gt;""),"set shared address "&amp;IP_Export!F86&amp;" description "&amp;IP_Export!G86,"")),"")</f>
        <v/>
      </c>
      <c r="G50" s="43" t="str">
        <f>IF('Processed IP Rules'!$FB$33="","",IF(IP_Export!B86="Global",IF('Processed IP Rules'!EA55="Any","",IF(AND(IP_Export!Y86="Proceed",'Processed IP Rules'!EA55&lt;&gt;""),"set shared address "&amp;IP_Export!F86&amp;" tag "&amp;'Processed IP Rules'!$FB$33,"")),""))</f>
        <v/>
      </c>
      <c r="I50" s="98">
        <f t="shared" si="1"/>
        <v>45</v>
      </c>
      <c r="J50" t="str">
        <f>IF(IP_Export!B86="National",IF(OR('Processed IP Rules'!AO55="All_IPs",'Processed IP Rules'!AO55="GRP_ALL_CNSP_SUBNETS"),"",IF(IP_Export!Y86="Proceed","set device-group CNSP-Parent address "&amp;IP_Export!D86&amp;" ip-netmask "&amp;IP_Export!E86,"")),"")</f>
        <v/>
      </c>
      <c r="K50" t="str">
        <f>IF(IP_Export!B86="National",IF(OR('Processed IP Rules'!AO55="All_IPs",'Processed IP Rules'!AO55="GRP_ALL_CNSP_SUBNETS"),"",IF(IP_Export!Y86="Proceed","set device-group CNSP-Parent address "&amp;IP_Export!D86&amp;" description "&amp;IP_Export!E86,"")),"")</f>
        <v/>
      </c>
      <c r="L50" s="43" t="str">
        <f>IF('Processed IP Rules'!$FB$31="","",IF(IP_Export!B86="National",IF(OR('Processed IP Rules'!AO55="All_IPs",'Processed IP Rules'!AO55="GRP_ALL_CNSP_SUBNETS"),"",IF(IP_Export!Y86="Proceed","set device-group CNSP-Parent address "&amp;IP_Export!D86&amp;" tag "&amp;'Processed IP Rules'!$FB$31,"")),""))</f>
        <v/>
      </c>
      <c r="M50" t="str">
        <f>IF(IP_Export!B86="National",IF('Processed IP Rules'!EA55="Any","",IF(AND(IP_Export!Y86="Proceed",'Processed IP Rules'!EA55&lt;&gt;""),"set device-group CNSP-Parent address "&amp;IP_Export!F86&amp;" ip-netmask "&amp;IP_Export!G86,"")),"")</f>
        <v/>
      </c>
      <c r="N50" t="str">
        <f>IF(IP_Export!B86="National",IF('Processed IP Rules'!EA55="Any","",IF(AND(IP_Export!Y86="Proceed",'Processed IP Rules'!EA55&lt;&gt;""),"set device-group CNSP-Parent address "&amp;IP_Export!F86&amp;" description "&amp;IP_Export!G86,"")),"")</f>
        <v/>
      </c>
      <c r="O50" s="43" t="str">
        <f>IF('Processed IP Rules'!$FB$33="","",IF(IP_Export!B86="National",IF('Processed IP Rules'!EA55="Any","",IF(AND(IP_Export!Y86="Proceed",'Processed IP Rules'!EA55&lt;&gt;""),"set device-group CNSP-Parent address "&amp;IP_Export!F86&amp;" tag "&amp;'Processed IP Rules'!$FB$33,"")),""))</f>
        <v/>
      </c>
    </row>
    <row r="51" spans="1:15">
      <c r="A51" s="98">
        <f t="shared" si="0"/>
        <v>46</v>
      </c>
      <c r="B51" t="str">
        <f>IF(IP_Export!B87="Global",IF(OR('Processed IP Rules'!AO56="All_IPs",'Processed IP Rules'!AO56="GRP_ALL_CNSP_SUBNETS"),"",IF(IP_Export!Y87="Proceed","set shared address "&amp;IP_Export!D87&amp;" ip-netmask "&amp;IP_Export!E87,"")),"")</f>
        <v/>
      </c>
      <c r="C51" t="str">
        <f>IF(IP_Export!B87="Global",IF(OR('Processed IP Rules'!AO56="All_IPs",'Processed IP Rules'!AO56="GRP_ALL_CNSP_SUBNETS"),"",IF(IP_Export!Y87="Proceed","set shared address "&amp;IP_Export!D87&amp;" description "&amp;IP_Export!E87,"")),"")</f>
        <v/>
      </c>
      <c r="D51" s="43" t="str">
        <f>IF('Processed IP Rules'!$FB$31="","",IF(IP_Export!B87="Global",IF(OR('Processed IP Rules'!AO56="All_IPs",'Processed IP Rules'!AO56="GRP_ALL_CNSP_SUBNETS"),"",IF(IP_Export!Y87="Proceed","set shared address "&amp;IP_Export!D87&amp;" tag "&amp;'Processed IP Rules'!$FB$31,"")),""))</f>
        <v/>
      </c>
      <c r="E51" t="str">
        <f>IF(IP_Export!B87="Global",IF('Processed IP Rules'!EA56="Any","",IF(AND(IP_Export!Y87="Proceed",'Processed IP Rules'!EA56&lt;&gt;""),"set shared address "&amp;IP_Export!F87&amp;" ip-netmask "&amp;IP_Export!G87,"")),"")</f>
        <v/>
      </c>
      <c r="F51" t="str">
        <f>IF(IP_Export!B87="Global",IF('Processed IP Rules'!EA56="Any","",IF(AND(IP_Export!Y87="Proceed",'Processed IP Rules'!EA56&lt;&gt;""),"set shared address "&amp;IP_Export!F87&amp;" description "&amp;IP_Export!G87,"")),"")</f>
        <v/>
      </c>
      <c r="G51" s="43" t="str">
        <f>IF('Processed IP Rules'!$FB$33="","",IF(IP_Export!B87="Global",IF('Processed IP Rules'!EA56="Any","",IF(AND(IP_Export!Y87="Proceed",'Processed IP Rules'!EA56&lt;&gt;""),"set shared address "&amp;IP_Export!F87&amp;" tag "&amp;'Processed IP Rules'!$FB$33,"")),""))</f>
        <v/>
      </c>
      <c r="I51" s="98">
        <f t="shared" si="1"/>
        <v>46</v>
      </c>
      <c r="J51" t="str">
        <f>IF(IP_Export!B87="National",IF(OR('Processed IP Rules'!AO56="All_IPs",'Processed IP Rules'!AO56="GRP_ALL_CNSP_SUBNETS"),"",IF(IP_Export!Y87="Proceed","set device-group CNSP-Parent address "&amp;IP_Export!D87&amp;" ip-netmask "&amp;IP_Export!E87,"")),"")</f>
        <v/>
      </c>
      <c r="K51" t="str">
        <f>IF(IP_Export!B87="National",IF(OR('Processed IP Rules'!AO56="All_IPs",'Processed IP Rules'!AO56="GRP_ALL_CNSP_SUBNETS"),"",IF(IP_Export!Y87="Proceed","set device-group CNSP-Parent address "&amp;IP_Export!D87&amp;" description "&amp;IP_Export!E87,"")),"")</f>
        <v/>
      </c>
      <c r="L51" s="43" t="str">
        <f>IF('Processed IP Rules'!$FB$31="","",IF(IP_Export!B87="National",IF(OR('Processed IP Rules'!AO56="All_IPs",'Processed IP Rules'!AO56="GRP_ALL_CNSP_SUBNETS"),"",IF(IP_Export!Y87="Proceed","set device-group CNSP-Parent address "&amp;IP_Export!D87&amp;" tag "&amp;'Processed IP Rules'!$FB$31,"")),""))</f>
        <v/>
      </c>
      <c r="M51" t="str">
        <f>IF(IP_Export!B87="National",IF('Processed IP Rules'!EA56="Any","",IF(AND(IP_Export!Y87="Proceed",'Processed IP Rules'!EA56&lt;&gt;""),"set device-group CNSP-Parent address "&amp;IP_Export!F87&amp;" ip-netmask "&amp;IP_Export!G87,"")),"")</f>
        <v/>
      </c>
      <c r="N51" t="str">
        <f>IF(IP_Export!B87="National",IF('Processed IP Rules'!EA56="Any","",IF(AND(IP_Export!Y87="Proceed",'Processed IP Rules'!EA56&lt;&gt;""),"set device-group CNSP-Parent address "&amp;IP_Export!F87&amp;" description "&amp;IP_Export!G87,"")),"")</f>
        <v/>
      </c>
      <c r="O51" s="43" t="str">
        <f>IF('Processed IP Rules'!$FB$33="","",IF(IP_Export!B87="National",IF('Processed IP Rules'!EA56="Any","",IF(AND(IP_Export!Y87="Proceed",'Processed IP Rules'!EA56&lt;&gt;""),"set device-group CNSP-Parent address "&amp;IP_Export!F87&amp;" tag "&amp;'Processed IP Rules'!$FB$33,"")),""))</f>
        <v/>
      </c>
    </row>
    <row r="52" spans="1:15">
      <c r="A52" s="98">
        <f t="shared" si="0"/>
        <v>47</v>
      </c>
      <c r="B52" t="str">
        <f>IF(IP_Export!B88="Global",IF(OR('Processed IP Rules'!AO57="All_IPs",'Processed IP Rules'!AO57="GRP_ALL_CNSP_SUBNETS"),"",IF(IP_Export!Y88="Proceed","set shared address "&amp;IP_Export!D88&amp;" ip-netmask "&amp;IP_Export!E88,"")),"")</f>
        <v/>
      </c>
      <c r="C52" t="str">
        <f>IF(IP_Export!B88="Global",IF(OR('Processed IP Rules'!AO57="All_IPs",'Processed IP Rules'!AO57="GRP_ALL_CNSP_SUBNETS"),"",IF(IP_Export!Y88="Proceed","set shared address "&amp;IP_Export!D88&amp;" description "&amp;IP_Export!E88,"")),"")</f>
        <v/>
      </c>
      <c r="D52" s="43" t="str">
        <f>IF('Processed IP Rules'!$FB$31="","",IF(IP_Export!B88="Global",IF(OR('Processed IP Rules'!AO57="All_IPs",'Processed IP Rules'!AO57="GRP_ALL_CNSP_SUBNETS"),"",IF(IP_Export!Y88="Proceed","set shared address "&amp;IP_Export!D88&amp;" tag "&amp;'Processed IP Rules'!$FB$31,"")),""))</f>
        <v/>
      </c>
      <c r="E52" t="str">
        <f>IF(IP_Export!B88="Global",IF('Processed IP Rules'!EA57="Any","",IF(AND(IP_Export!Y88="Proceed",'Processed IP Rules'!EA57&lt;&gt;""),"set shared address "&amp;IP_Export!F88&amp;" ip-netmask "&amp;IP_Export!G88,"")),"")</f>
        <v/>
      </c>
      <c r="F52" t="str">
        <f>IF(IP_Export!B88="Global",IF('Processed IP Rules'!EA57="Any","",IF(AND(IP_Export!Y88="Proceed",'Processed IP Rules'!EA57&lt;&gt;""),"set shared address "&amp;IP_Export!F88&amp;" description "&amp;IP_Export!G88,"")),"")</f>
        <v/>
      </c>
      <c r="G52" s="43" t="str">
        <f>IF('Processed IP Rules'!$FB$33="","",IF(IP_Export!B88="Global",IF('Processed IP Rules'!EA57="Any","",IF(AND(IP_Export!Y88="Proceed",'Processed IP Rules'!EA57&lt;&gt;""),"set shared address "&amp;IP_Export!F88&amp;" tag "&amp;'Processed IP Rules'!$FB$33,"")),""))</f>
        <v/>
      </c>
      <c r="I52" s="98">
        <f t="shared" si="1"/>
        <v>47</v>
      </c>
      <c r="J52" t="str">
        <f>IF(IP_Export!B88="National",IF(OR('Processed IP Rules'!AO57="All_IPs",'Processed IP Rules'!AO57="GRP_ALL_CNSP_SUBNETS"),"",IF(IP_Export!Y88="Proceed","set device-group CNSP-Parent address "&amp;IP_Export!D88&amp;" ip-netmask "&amp;IP_Export!E88,"")),"")</f>
        <v/>
      </c>
      <c r="K52" t="str">
        <f>IF(IP_Export!B88="National",IF(OR('Processed IP Rules'!AO57="All_IPs",'Processed IP Rules'!AO57="GRP_ALL_CNSP_SUBNETS"),"",IF(IP_Export!Y88="Proceed","set device-group CNSP-Parent address "&amp;IP_Export!D88&amp;" description "&amp;IP_Export!E88,"")),"")</f>
        <v/>
      </c>
      <c r="L52" s="43" t="str">
        <f>IF('Processed IP Rules'!$FB$31="","",IF(IP_Export!B88="National",IF(OR('Processed IP Rules'!AO57="All_IPs",'Processed IP Rules'!AO57="GRP_ALL_CNSP_SUBNETS"),"",IF(IP_Export!Y88="Proceed","set device-group CNSP-Parent address "&amp;IP_Export!D88&amp;" tag "&amp;'Processed IP Rules'!$FB$31,"")),""))</f>
        <v/>
      </c>
      <c r="M52" t="str">
        <f>IF(IP_Export!B88="National",IF('Processed IP Rules'!EA57="Any","",IF(AND(IP_Export!Y88="Proceed",'Processed IP Rules'!EA57&lt;&gt;""),"set device-group CNSP-Parent address "&amp;IP_Export!F88&amp;" ip-netmask "&amp;IP_Export!G88,"")),"")</f>
        <v/>
      </c>
      <c r="N52" t="str">
        <f>IF(IP_Export!B88="National",IF('Processed IP Rules'!EA57="Any","",IF(AND(IP_Export!Y88="Proceed",'Processed IP Rules'!EA57&lt;&gt;""),"set device-group CNSP-Parent address "&amp;IP_Export!F88&amp;" description "&amp;IP_Export!G88,"")),"")</f>
        <v/>
      </c>
      <c r="O52" s="43" t="str">
        <f>IF('Processed IP Rules'!$FB$33="","",IF(IP_Export!B88="National",IF('Processed IP Rules'!EA57="Any","",IF(AND(IP_Export!Y88="Proceed",'Processed IP Rules'!EA57&lt;&gt;""),"set device-group CNSP-Parent address "&amp;IP_Export!F88&amp;" tag "&amp;'Processed IP Rules'!$FB$33,"")),""))</f>
        <v/>
      </c>
    </row>
    <row r="53" spans="1:15">
      <c r="A53" s="98">
        <f t="shared" si="0"/>
        <v>48</v>
      </c>
      <c r="B53" t="str">
        <f>IF(IP_Export!B89="Global",IF(OR('Processed IP Rules'!AO58="All_IPs",'Processed IP Rules'!AO58="GRP_ALL_CNSP_SUBNETS"),"",IF(IP_Export!Y89="Proceed","set shared address "&amp;IP_Export!D89&amp;" ip-netmask "&amp;IP_Export!E89,"")),"")</f>
        <v/>
      </c>
      <c r="C53" t="str">
        <f>IF(IP_Export!B89="Global",IF(OR('Processed IP Rules'!AO58="All_IPs",'Processed IP Rules'!AO58="GRP_ALL_CNSP_SUBNETS"),"",IF(IP_Export!Y89="Proceed","set shared address "&amp;IP_Export!D89&amp;" description "&amp;IP_Export!E89,"")),"")</f>
        <v/>
      </c>
      <c r="D53" s="43" t="str">
        <f>IF('Processed IP Rules'!$FB$31="","",IF(IP_Export!B89="Global",IF(OR('Processed IP Rules'!AO58="All_IPs",'Processed IP Rules'!AO58="GRP_ALL_CNSP_SUBNETS"),"",IF(IP_Export!Y89="Proceed","set shared address "&amp;IP_Export!D89&amp;" tag "&amp;'Processed IP Rules'!$FB$31,"")),""))</f>
        <v/>
      </c>
      <c r="E53" t="str">
        <f>IF(IP_Export!B89="Global",IF('Processed IP Rules'!EA58="Any","",IF(AND(IP_Export!Y89="Proceed",'Processed IP Rules'!EA58&lt;&gt;""),"set shared address "&amp;IP_Export!F89&amp;" ip-netmask "&amp;IP_Export!G89,"")),"")</f>
        <v/>
      </c>
      <c r="F53" t="str">
        <f>IF(IP_Export!B89="Global",IF('Processed IP Rules'!EA58="Any","",IF(AND(IP_Export!Y89="Proceed",'Processed IP Rules'!EA58&lt;&gt;""),"set shared address "&amp;IP_Export!F89&amp;" description "&amp;IP_Export!G89,"")),"")</f>
        <v/>
      </c>
      <c r="G53" s="43" t="str">
        <f>IF('Processed IP Rules'!$FB$33="","",IF(IP_Export!B89="Global",IF('Processed IP Rules'!EA58="Any","",IF(AND(IP_Export!Y89="Proceed",'Processed IP Rules'!EA58&lt;&gt;""),"set shared address "&amp;IP_Export!F89&amp;" tag "&amp;'Processed IP Rules'!$FB$33,"")),""))</f>
        <v/>
      </c>
      <c r="I53" s="98">
        <f t="shared" si="1"/>
        <v>48</v>
      </c>
      <c r="J53" t="str">
        <f>IF(IP_Export!B89="National",IF(OR('Processed IP Rules'!AO58="All_IPs",'Processed IP Rules'!AO58="GRP_ALL_CNSP_SUBNETS"),"",IF(IP_Export!Y89="Proceed","set device-group CNSP-Parent address "&amp;IP_Export!D89&amp;" ip-netmask "&amp;IP_Export!E89,"")),"")</f>
        <v/>
      </c>
      <c r="K53" t="str">
        <f>IF(IP_Export!B89="National",IF(OR('Processed IP Rules'!AO58="All_IPs",'Processed IP Rules'!AO58="GRP_ALL_CNSP_SUBNETS"),"",IF(IP_Export!Y89="Proceed","set device-group CNSP-Parent address "&amp;IP_Export!D89&amp;" description "&amp;IP_Export!E89,"")),"")</f>
        <v/>
      </c>
      <c r="L53" s="43" t="str">
        <f>IF('Processed IP Rules'!$FB$31="","",IF(IP_Export!B89="National",IF(OR('Processed IP Rules'!AO58="All_IPs",'Processed IP Rules'!AO58="GRP_ALL_CNSP_SUBNETS"),"",IF(IP_Export!Y89="Proceed","set device-group CNSP-Parent address "&amp;IP_Export!D89&amp;" tag "&amp;'Processed IP Rules'!$FB$31,"")),""))</f>
        <v/>
      </c>
      <c r="M53" t="str">
        <f>IF(IP_Export!B89="National",IF('Processed IP Rules'!EA58="Any","",IF(AND(IP_Export!Y89="Proceed",'Processed IP Rules'!EA58&lt;&gt;""),"set device-group CNSP-Parent address "&amp;IP_Export!F89&amp;" ip-netmask "&amp;IP_Export!G89,"")),"")</f>
        <v/>
      </c>
      <c r="N53" t="str">
        <f>IF(IP_Export!B89="National",IF('Processed IP Rules'!EA58="Any","",IF(AND(IP_Export!Y89="Proceed",'Processed IP Rules'!EA58&lt;&gt;""),"set device-group CNSP-Parent address "&amp;IP_Export!F89&amp;" description "&amp;IP_Export!G89,"")),"")</f>
        <v/>
      </c>
      <c r="O53" s="43" t="str">
        <f>IF('Processed IP Rules'!$FB$33="","",IF(IP_Export!B89="National",IF('Processed IP Rules'!EA58="Any","",IF(AND(IP_Export!Y89="Proceed",'Processed IP Rules'!EA58&lt;&gt;""),"set device-group CNSP-Parent address "&amp;IP_Export!F89&amp;" tag "&amp;'Processed IP Rules'!$FB$33,"")),""))</f>
        <v/>
      </c>
    </row>
    <row r="54" spans="1:15">
      <c r="A54" s="98">
        <f t="shared" si="0"/>
        <v>49</v>
      </c>
      <c r="B54" t="str">
        <f>IF(IP_Export!B90="Global",IF(OR('Processed IP Rules'!AO59="All_IPs",'Processed IP Rules'!AO59="GRP_ALL_CNSP_SUBNETS"),"",IF(IP_Export!Y90="Proceed","set shared address "&amp;IP_Export!D90&amp;" ip-netmask "&amp;IP_Export!E90,"")),"")</f>
        <v/>
      </c>
      <c r="C54" t="str">
        <f>IF(IP_Export!B90="Global",IF(OR('Processed IP Rules'!AO59="All_IPs",'Processed IP Rules'!AO59="GRP_ALL_CNSP_SUBNETS"),"",IF(IP_Export!Y90="Proceed","set shared address "&amp;IP_Export!D90&amp;" description "&amp;IP_Export!E90,"")),"")</f>
        <v/>
      </c>
      <c r="D54" s="43" t="str">
        <f>IF('Processed IP Rules'!$FB$31="","",IF(IP_Export!B90="Global",IF(OR('Processed IP Rules'!AO59="All_IPs",'Processed IP Rules'!AO59="GRP_ALL_CNSP_SUBNETS"),"",IF(IP_Export!Y90="Proceed","set shared address "&amp;IP_Export!D90&amp;" tag "&amp;'Processed IP Rules'!$FB$31,"")),""))</f>
        <v/>
      </c>
      <c r="E54" t="str">
        <f>IF(IP_Export!B90="Global",IF('Processed IP Rules'!EA59="Any","",IF(AND(IP_Export!Y90="Proceed",'Processed IP Rules'!EA59&lt;&gt;""),"set shared address "&amp;IP_Export!F90&amp;" ip-netmask "&amp;IP_Export!G90,"")),"")</f>
        <v/>
      </c>
      <c r="F54" t="str">
        <f>IF(IP_Export!B90="Global",IF('Processed IP Rules'!EA59="Any","",IF(AND(IP_Export!Y90="Proceed",'Processed IP Rules'!EA59&lt;&gt;""),"set shared address "&amp;IP_Export!F90&amp;" description "&amp;IP_Export!G90,"")),"")</f>
        <v/>
      </c>
      <c r="G54" s="43" t="str">
        <f>IF('Processed IP Rules'!$FB$33="","",IF(IP_Export!B90="Global",IF('Processed IP Rules'!EA59="Any","",IF(AND(IP_Export!Y90="Proceed",'Processed IP Rules'!EA59&lt;&gt;""),"set shared address "&amp;IP_Export!F90&amp;" tag "&amp;'Processed IP Rules'!$FB$33,"")),""))</f>
        <v/>
      </c>
      <c r="I54" s="98">
        <f t="shared" si="1"/>
        <v>49</v>
      </c>
      <c r="J54" t="str">
        <f>IF(IP_Export!B90="National",IF(OR('Processed IP Rules'!AO59="All_IPs",'Processed IP Rules'!AO59="GRP_ALL_CNSP_SUBNETS"),"",IF(IP_Export!Y90="Proceed","set device-group CNSP-Parent address "&amp;IP_Export!D90&amp;" ip-netmask "&amp;IP_Export!E90,"")),"")</f>
        <v/>
      </c>
      <c r="K54" t="str">
        <f>IF(IP_Export!B90="National",IF(OR('Processed IP Rules'!AO59="All_IPs",'Processed IP Rules'!AO59="GRP_ALL_CNSP_SUBNETS"),"",IF(IP_Export!Y90="Proceed","set device-group CNSP-Parent address "&amp;IP_Export!D90&amp;" description "&amp;IP_Export!E90,"")),"")</f>
        <v/>
      </c>
      <c r="L54" s="43" t="str">
        <f>IF('Processed IP Rules'!$FB$31="","",IF(IP_Export!B90="National",IF(OR('Processed IP Rules'!AO59="All_IPs",'Processed IP Rules'!AO59="GRP_ALL_CNSP_SUBNETS"),"",IF(IP_Export!Y90="Proceed","set device-group CNSP-Parent address "&amp;IP_Export!D90&amp;" tag "&amp;'Processed IP Rules'!$FB$31,"")),""))</f>
        <v/>
      </c>
      <c r="M54" t="str">
        <f>IF(IP_Export!B90="National",IF('Processed IP Rules'!EA59="Any","",IF(AND(IP_Export!Y90="Proceed",'Processed IP Rules'!EA59&lt;&gt;""),"set device-group CNSP-Parent address "&amp;IP_Export!F90&amp;" ip-netmask "&amp;IP_Export!G90,"")),"")</f>
        <v/>
      </c>
      <c r="N54" t="str">
        <f>IF(IP_Export!B90="National",IF('Processed IP Rules'!EA59="Any","",IF(AND(IP_Export!Y90="Proceed",'Processed IP Rules'!EA59&lt;&gt;""),"set device-group CNSP-Parent address "&amp;IP_Export!F90&amp;" description "&amp;IP_Export!G90,"")),"")</f>
        <v/>
      </c>
      <c r="O54" s="43" t="str">
        <f>IF('Processed IP Rules'!$FB$33="","",IF(IP_Export!B90="National",IF('Processed IP Rules'!EA59="Any","",IF(AND(IP_Export!Y90="Proceed",'Processed IP Rules'!EA59&lt;&gt;""),"set device-group CNSP-Parent address "&amp;IP_Export!F90&amp;" tag "&amp;'Processed IP Rules'!$FB$33,"")),""))</f>
        <v/>
      </c>
    </row>
    <row r="55" spans="1:15">
      <c r="A55" s="98">
        <f t="shared" si="0"/>
        <v>50</v>
      </c>
      <c r="B55" t="str">
        <f>IF(IP_Export!B91="Global",IF(OR('Processed IP Rules'!AO60="All_IPs",'Processed IP Rules'!AO60="GRP_ALL_CNSP_SUBNETS"),"",IF(IP_Export!Y91="Proceed","set shared address "&amp;IP_Export!D91&amp;" ip-netmask "&amp;IP_Export!E91,"")),"")</f>
        <v/>
      </c>
      <c r="C55" t="str">
        <f>IF(IP_Export!B91="Global",IF(OR('Processed IP Rules'!AO60="All_IPs",'Processed IP Rules'!AO60="GRP_ALL_CNSP_SUBNETS"),"",IF(IP_Export!Y91="Proceed","set shared address "&amp;IP_Export!D91&amp;" description "&amp;IP_Export!E91,"")),"")</f>
        <v/>
      </c>
      <c r="D55" s="43" t="str">
        <f>IF('Processed IP Rules'!$FB$31="","",IF(IP_Export!B91="Global",IF(OR('Processed IP Rules'!AO60="All_IPs",'Processed IP Rules'!AO60="GRP_ALL_CNSP_SUBNETS"),"",IF(IP_Export!Y91="Proceed","set shared address "&amp;IP_Export!D91&amp;" tag "&amp;'Processed IP Rules'!$FB$31,"")),""))</f>
        <v/>
      </c>
      <c r="E55" t="str">
        <f>IF(IP_Export!B91="Global",IF('Processed IP Rules'!EA60="Any","",IF(AND(IP_Export!Y91="Proceed",'Processed IP Rules'!EA60&lt;&gt;""),"set shared address "&amp;IP_Export!F91&amp;" ip-netmask "&amp;IP_Export!G91,"")),"")</f>
        <v/>
      </c>
      <c r="F55" t="str">
        <f>IF(IP_Export!B91="Global",IF('Processed IP Rules'!EA60="Any","",IF(AND(IP_Export!Y91="Proceed",'Processed IP Rules'!EA60&lt;&gt;""),"set shared address "&amp;IP_Export!F91&amp;" description "&amp;IP_Export!G91,"")),"")</f>
        <v/>
      </c>
      <c r="G55" s="43" t="str">
        <f>IF('Processed IP Rules'!$FB$33="","",IF(IP_Export!B91="Global",IF('Processed IP Rules'!EA60="Any","",IF(AND(IP_Export!Y91="Proceed",'Processed IP Rules'!EA60&lt;&gt;""),"set shared address "&amp;IP_Export!F91&amp;" tag "&amp;'Processed IP Rules'!$FB$33,"")),""))</f>
        <v/>
      </c>
      <c r="I55" s="98">
        <f t="shared" si="1"/>
        <v>50</v>
      </c>
      <c r="J55" t="str">
        <f>IF(IP_Export!B91="National",IF(OR('Processed IP Rules'!AO60="All_IPs",'Processed IP Rules'!AO60="GRP_ALL_CNSP_SUBNETS"),"",IF(IP_Export!Y91="Proceed","set device-group CNSP-Parent address "&amp;IP_Export!D91&amp;" ip-netmask "&amp;IP_Export!E91,"")),"")</f>
        <v/>
      </c>
      <c r="K55" t="str">
        <f>IF(IP_Export!B91="National",IF(OR('Processed IP Rules'!AO60="All_IPs",'Processed IP Rules'!AO60="GRP_ALL_CNSP_SUBNETS"),"",IF(IP_Export!Y91="Proceed","set device-group CNSP-Parent address "&amp;IP_Export!D91&amp;" description "&amp;IP_Export!E91,"")),"")</f>
        <v/>
      </c>
      <c r="L55" s="43" t="str">
        <f>IF('Processed IP Rules'!$FB$31="","",IF(IP_Export!B91="National",IF(OR('Processed IP Rules'!AO60="All_IPs",'Processed IP Rules'!AO60="GRP_ALL_CNSP_SUBNETS"),"",IF(IP_Export!Y91="Proceed","set device-group CNSP-Parent address "&amp;IP_Export!D91&amp;" tag "&amp;'Processed IP Rules'!$FB$31,"")),""))</f>
        <v/>
      </c>
      <c r="M55" t="str">
        <f>IF(IP_Export!B91="National",IF('Processed IP Rules'!EA60="Any","",IF(AND(IP_Export!Y91="Proceed",'Processed IP Rules'!EA60&lt;&gt;""),"set device-group CNSP-Parent address "&amp;IP_Export!F91&amp;" ip-netmask "&amp;IP_Export!G91,"")),"")</f>
        <v/>
      </c>
      <c r="N55" t="str">
        <f>IF(IP_Export!B91="National",IF('Processed IP Rules'!EA60="Any","",IF(AND(IP_Export!Y91="Proceed",'Processed IP Rules'!EA60&lt;&gt;""),"set device-group CNSP-Parent address "&amp;IP_Export!F91&amp;" description "&amp;IP_Export!G91,"")),"")</f>
        <v/>
      </c>
      <c r="O55" s="43" t="str">
        <f>IF('Processed IP Rules'!$FB$33="","",IF(IP_Export!B91="National",IF('Processed IP Rules'!EA60="Any","",IF(AND(IP_Export!Y91="Proceed",'Processed IP Rules'!EA60&lt;&gt;""),"set device-group CNSP-Parent address "&amp;IP_Export!F91&amp;" tag "&amp;'Processed IP Rules'!$FB$33,"")),""))</f>
        <v/>
      </c>
    </row>
    <row r="56" spans="1:15">
      <c r="A56" s="98">
        <f t="shared" si="0"/>
        <v>51</v>
      </c>
      <c r="B56" t="str">
        <f>IF(IP_Export!B92="Global",IF(OR('Processed IP Rules'!AO61="All_IPs",'Processed IP Rules'!AO61="GRP_ALL_CNSP_SUBNETS"),"",IF(IP_Export!Y92="Proceed","set shared address "&amp;IP_Export!D92&amp;" ip-netmask "&amp;IP_Export!E92,"")),"")</f>
        <v/>
      </c>
      <c r="C56" t="str">
        <f>IF(IP_Export!B92="Global",IF(OR('Processed IP Rules'!AO61="All_IPs",'Processed IP Rules'!AO61="GRP_ALL_CNSP_SUBNETS"),"",IF(IP_Export!Y92="Proceed","set shared address "&amp;IP_Export!D92&amp;" description "&amp;IP_Export!E92,"")),"")</f>
        <v/>
      </c>
      <c r="D56" s="43" t="str">
        <f>IF('Processed IP Rules'!$FB$31="","",IF(IP_Export!B92="Global",IF(OR('Processed IP Rules'!AO61="All_IPs",'Processed IP Rules'!AO61="GRP_ALL_CNSP_SUBNETS"),"",IF(IP_Export!Y92="Proceed","set shared address "&amp;IP_Export!D92&amp;" tag "&amp;'Processed IP Rules'!$FB$31,"")),""))</f>
        <v/>
      </c>
      <c r="E56" t="str">
        <f>IF(IP_Export!B92="Global",IF('Processed IP Rules'!EA61="Any","",IF(AND(IP_Export!Y92="Proceed",'Processed IP Rules'!EA61&lt;&gt;""),"set shared address "&amp;IP_Export!F92&amp;" ip-netmask "&amp;IP_Export!G92,"")),"")</f>
        <v/>
      </c>
      <c r="F56" t="str">
        <f>IF(IP_Export!B92="Global",IF('Processed IP Rules'!EA61="Any","",IF(AND(IP_Export!Y92="Proceed",'Processed IP Rules'!EA61&lt;&gt;""),"set shared address "&amp;IP_Export!F92&amp;" description "&amp;IP_Export!G92,"")),"")</f>
        <v/>
      </c>
      <c r="G56" s="43" t="str">
        <f>IF('Processed IP Rules'!$FB$33="","",IF(IP_Export!B92="Global",IF('Processed IP Rules'!EA61="Any","",IF(AND(IP_Export!Y92="Proceed",'Processed IP Rules'!EA61&lt;&gt;""),"set shared address "&amp;IP_Export!F92&amp;" tag "&amp;'Processed IP Rules'!$FB$33,"")),""))</f>
        <v/>
      </c>
      <c r="I56" s="98">
        <f t="shared" si="1"/>
        <v>51</v>
      </c>
      <c r="J56" t="str">
        <f>IF(IP_Export!B92="National",IF(OR('Processed IP Rules'!AO61="All_IPs",'Processed IP Rules'!AO61="GRP_ALL_CNSP_SUBNETS"),"",IF(IP_Export!Y92="Proceed","set device-group CNSP-Parent address "&amp;IP_Export!D92&amp;" ip-netmask "&amp;IP_Export!E92,"")),"")</f>
        <v/>
      </c>
      <c r="K56" t="str">
        <f>IF(IP_Export!B92="National",IF(OR('Processed IP Rules'!AO61="All_IPs",'Processed IP Rules'!AO61="GRP_ALL_CNSP_SUBNETS"),"",IF(IP_Export!Y92="Proceed","set device-group CNSP-Parent address "&amp;IP_Export!D92&amp;" description "&amp;IP_Export!E92,"")),"")</f>
        <v/>
      </c>
      <c r="L56" s="43" t="str">
        <f>IF('Processed IP Rules'!$FB$31="","",IF(IP_Export!B92="National",IF(OR('Processed IP Rules'!AO61="All_IPs",'Processed IP Rules'!AO61="GRP_ALL_CNSP_SUBNETS"),"",IF(IP_Export!Y92="Proceed","set device-group CNSP-Parent address "&amp;IP_Export!D92&amp;" tag "&amp;'Processed IP Rules'!$FB$31,"")),""))</f>
        <v/>
      </c>
      <c r="M56" t="str">
        <f>IF(IP_Export!B92="National",IF('Processed IP Rules'!EA61="Any","",IF(AND(IP_Export!Y92="Proceed",'Processed IP Rules'!EA61&lt;&gt;""),"set device-group CNSP-Parent address "&amp;IP_Export!F92&amp;" ip-netmask "&amp;IP_Export!G92,"")),"")</f>
        <v/>
      </c>
      <c r="N56" t="str">
        <f>IF(IP_Export!B92="National",IF('Processed IP Rules'!EA61="Any","",IF(AND(IP_Export!Y92="Proceed",'Processed IP Rules'!EA61&lt;&gt;""),"set device-group CNSP-Parent address "&amp;IP_Export!F92&amp;" description "&amp;IP_Export!G92,"")),"")</f>
        <v/>
      </c>
      <c r="O56" s="43" t="str">
        <f>IF('Processed IP Rules'!$FB$33="","",IF(IP_Export!B92="National",IF('Processed IP Rules'!EA61="Any","",IF(AND(IP_Export!Y92="Proceed",'Processed IP Rules'!EA61&lt;&gt;""),"set device-group CNSP-Parent address "&amp;IP_Export!F92&amp;" tag "&amp;'Processed IP Rules'!$FB$33,"")),""))</f>
        <v/>
      </c>
    </row>
    <row r="57" spans="1:15">
      <c r="A57" s="98">
        <f t="shared" si="0"/>
        <v>52</v>
      </c>
      <c r="B57" t="str">
        <f>IF(IP_Export!B93="Global",IF(OR('Processed IP Rules'!AO62="All_IPs",'Processed IP Rules'!AO62="GRP_ALL_CNSP_SUBNETS"),"",IF(IP_Export!Y93="Proceed","set shared address "&amp;IP_Export!D93&amp;" ip-netmask "&amp;IP_Export!E93,"")),"")</f>
        <v/>
      </c>
      <c r="C57" t="str">
        <f>IF(IP_Export!B93="Global",IF(OR('Processed IP Rules'!AO62="All_IPs",'Processed IP Rules'!AO62="GRP_ALL_CNSP_SUBNETS"),"",IF(IP_Export!Y93="Proceed","set shared address "&amp;IP_Export!D93&amp;" description "&amp;IP_Export!E93,"")),"")</f>
        <v/>
      </c>
      <c r="D57" s="43" t="str">
        <f>IF('Processed IP Rules'!$FB$31="","",IF(IP_Export!B93="Global",IF(OR('Processed IP Rules'!AO62="All_IPs",'Processed IP Rules'!AO62="GRP_ALL_CNSP_SUBNETS"),"",IF(IP_Export!Y93="Proceed","set shared address "&amp;IP_Export!D93&amp;" tag "&amp;'Processed IP Rules'!$FB$31,"")),""))</f>
        <v/>
      </c>
      <c r="E57" t="str">
        <f>IF(IP_Export!B93="Global",IF('Processed IP Rules'!EA62="Any","",IF(AND(IP_Export!Y93="Proceed",'Processed IP Rules'!EA62&lt;&gt;""),"set shared address "&amp;IP_Export!F93&amp;" ip-netmask "&amp;IP_Export!G93,"")),"")</f>
        <v/>
      </c>
      <c r="F57" t="str">
        <f>IF(IP_Export!B93="Global",IF('Processed IP Rules'!EA62="Any","",IF(AND(IP_Export!Y93="Proceed",'Processed IP Rules'!EA62&lt;&gt;""),"set shared address "&amp;IP_Export!F93&amp;" description "&amp;IP_Export!G93,"")),"")</f>
        <v/>
      </c>
      <c r="G57" s="43" t="str">
        <f>IF('Processed IP Rules'!$FB$33="","",IF(IP_Export!B93="Global",IF('Processed IP Rules'!EA62="Any","",IF(AND(IP_Export!Y93="Proceed",'Processed IP Rules'!EA62&lt;&gt;""),"set shared address "&amp;IP_Export!F93&amp;" tag "&amp;'Processed IP Rules'!$FB$33,"")),""))</f>
        <v/>
      </c>
      <c r="I57" s="98">
        <f t="shared" si="1"/>
        <v>52</v>
      </c>
      <c r="J57" t="str">
        <f>IF(IP_Export!B93="National",IF(OR('Processed IP Rules'!AO62="All_IPs",'Processed IP Rules'!AO62="GRP_ALL_CNSP_SUBNETS"),"",IF(IP_Export!Y93="Proceed","set device-group CNSP-Parent address "&amp;IP_Export!D93&amp;" ip-netmask "&amp;IP_Export!E93,"")),"")</f>
        <v/>
      </c>
      <c r="K57" t="str">
        <f>IF(IP_Export!B93="National",IF(OR('Processed IP Rules'!AO62="All_IPs",'Processed IP Rules'!AO62="GRP_ALL_CNSP_SUBNETS"),"",IF(IP_Export!Y93="Proceed","set device-group CNSP-Parent address "&amp;IP_Export!D93&amp;" description "&amp;IP_Export!E93,"")),"")</f>
        <v/>
      </c>
      <c r="L57" s="43" t="str">
        <f>IF('Processed IP Rules'!$FB$31="","",IF(IP_Export!B93="National",IF(OR('Processed IP Rules'!AO62="All_IPs",'Processed IP Rules'!AO62="GRP_ALL_CNSP_SUBNETS"),"",IF(IP_Export!Y93="Proceed","set device-group CNSP-Parent address "&amp;IP_Export!D93&amp;" tag "&amp;'Processed IP Rules'!$FB$31,"")),""))</f>
        <v/>
      </c>
      <c r="M57" t="str">
        <f>IF(IP_Export!B93="National",IF('Processed IP Rules'!EA62="Any","",IF(AND(IP_Export!Y93="Proceed",'Processed IP Rules'!EA62&lt;&gt;""),"set device-group CNSP-Parent address "&amp;IP_Export!F93&amp;" ip-netmask "&amp;IP_Export!G93,"")),"")</f>
        <v/>
      </c>
      <c r="N57" t="str">
        <f>IF(IP_Export!B93="National",IF('Processed IP Rules'!EA62="Any","",IF(AND(IP_Export!Y93="Proceed",'Processed IP Rules'!EA62&lt;&gt;""),"set device-group CNSP-Parent address "&amp;IP_Export!F93&amp;" description "&amp;IP_Export!G93,"")),"")</f>
        <v/>
      </c>
      <c r="O57" s="43" t="str">
        <f>IF('Processed IP Rules'!$FB$33="","",IF(IP_Export!B93="National",IF('Processed IP Rules'!EA62="Any","",IF(AND(IP_Export!Y93="Proceed",'Processed IP Rules'!EA62&lt;&gt;""),"set device-group CNSP-Parent address "&amp;IP_Export!F93&amp;" tag "&amp;'Processed IP Rules'!$FB$33,"")),""))</f>
        <v/>
      </c>
    </row>
    <row r="58" spans="1:15">
      <c r="A58" s="98">
        <f t="shared" si="0"/>
        <v>53</v>
      </c>
      <c r="B58" t="str">
        <f>IF(IP_Export!B94="Global",IF(OR('Processed IP Rules'!AO63="All_IPs",'Processed IP Rules'!AO63="GRP_ALL_CNSP_SUBNETS"),"",IF(IP_Export!Y94="Proceed","set shared address "&amp;IP_Export!D94&amp;" ip-netmask "&amp;IP_Export!E94,"")),"")</f>
        <v/>
      </c>
      <c r="C58" t="str">
        <f>IF(IP_Export!B94="Global",IF(OR('Processed IP Rules'!AO63="All_IPs",'Processed IP Rules'!AO63="GRP_ALL_CNSP_SUBNETS"),"",IF(IP_Export!Y94="Proceed","set shared address "&amp;IP_Export!D94&amp;" description "&amp;IP_Export!E94,"")),"")</f>
        <v/>
      </c>
      <c r="D58" s="43" t="str">
        <f>IF('Processed IP Rules'!$FB$31="","",IF(IP_Export!B94="Global",IF(OR('Processed IP Rules'!AO63="All_IPs",'Processed IP Rules'!AO63="GRP_ALL_CNSP_SUBNETS"),"",IF(IP_Export!Y94="Proceed","set shared address "&amp;IP_Export!D94&amp;" tag "&amp;'Processed IP Rules'!$FB$31,"")),""))</f>
        <v/>
      </c>
      <c r="E58" t="str">
        <f>IF(IP_Export!B94="Global",IF('Processed IP Rules'!EA63="Any","",IF(AND(IP_Export!Y94="Proceed",'Processed IP Rules'!EA63&lt;&gt;""),"set shared address "&amp;IP_Export!F94&amp;" ip-netmask "&amp;IP_Export!G94,"")),"")</f>
        <v/>
      </c>
      <c r="F58" t="str">
        <f>IF(IP_Export!B94="Global",IF('Processed IP Rules'!EA63="Any","",IF(AND(IP_Export!Y94="Proceed",'Processed IP Rules'!EA63&lt;&gt;""),"set shared address "&amp;IP_Export!F94&amp;" description "&amp;IP_Export!G94,"")),"")</f>
        <v/>
      </c>
      <c r="G58" s="43" t="str">
        <f>IF('Processed IP Rules'!$FB$33="","",IF(IP_Export!B94="Global",IF('Processed IP Rules'!EA63="Any","",IF(AND(IP_Export!Y94="Proceed",'Processed IP Rules'!EA63&lt;&gt;""),"set shared address "&amp;IP_Export!F94&amp;" tag "&amp;'Processed IP Rules'!$FB$33,"")),""))</f>
        <v/>
      </c>
      <c r="I58" s="98">
        <f t="shared" si="1"/>
        <v>53</v>
      </c>
      <c r="J58" t="str">
        <f>IF(IP_Export!B94="National",IF(OR('Processed IP Rules'!AO63="All_IPs",'Processed IP Rules'!AO63="GRP_ALL_CNSP_SUBNETS"),"",IF(IP_Export!Y94="Proceed","set device-group CNSP-Parent address "&amp;IP_Export!D94&amp;" ip-netmask "&amp;IP_Export!E94,"")),"")</f>
        <v/>
      </c>
      <c r="K58" t="str">
        <f>IF(IP_Export!B94="National",IF(OR('Processed IP Rules'!AO63="All_IPs",'Processed IP Rules'!AO63="GRP_ALL_CNSP_SUBNETS"),"",IF(IP_Export!Y94="Proceed","set device-group CNSP-Parent address "&amp;IP_Export!D94&amp;" description "&amp;IP_Export!E94,"")),"")</f>
        <v/>
      </c>
      <c r="L58" s="43" t="str">
        <f>IF('Processed IP Rules'!$FB$31="","",IF(IP_Export!B94="National",IF(OR('Processed IP Rules'!AO63="All_IPs",'Processed IP Rules'!AO63="GRP_ALL_CNSP_SUBNETS"),"",IF(IP_Export!Y94="Proceed","set device-group CNSP-Parent address "&amp;IP_Export!D94&amp;" tag "&amp;'Processed IP Rules'!$FB$31,"")),""))</f>
        <v/>
      </c>
      <c r="M58" t="str">
        <f>IF(IP_Export!B94="National",IF('Processed IP Rules'!EA63="Any","",IF(AND(IP_Export!Y94="Proceed",'Processed IP Rules'!EA63&lt;&gt;""),"set device-group CNSP-Parent address "&amp;IP_Export!F94&amp;" ip-netmask "&amp;IP_Export!G94,"")),"")</f>
        <v/>
      </c>
      <c r="N58" t="str">
        <f>IF(IP_Export!B94="National",IF('Processed IP Rules'!EA63="Any","",IF(AND(IP_Export!Y94="Proceed",'Processed IP Rules'!EA63&lt;&gt;""),"set device-group CNSP-Parent address "&amp;IP_Export!F94&amp;" description "&amp;IP_Export!G94,"")),"")</f>
        <v/>
      </c>
      <c r="O58" s="43" t="str">
        <f>IF('Processed IP Rules'!$FB$33="","",IF(IP_Export!B94="National",IF('Processed IP Rules'!EA63="Any","",IF(AND(IP_Export!Y94="Proceed",'Processed IP Rules'!EA63&lt;&gt;""),"set device-group CNSP-Parent address "&amp;IP_Export!F94&amp;" tag "&amp;'Processed IP Rules'!$FB$33,"")),""))</f>
        <v/>
      </c>
    </row>
    <row r="59" spans="1:15">
      <c r="A59" s="98">
        <f t="shared" si="0"/>
        <v>54</v>
      </c>
      <c r="B59" t="str">
        <f>IF(IP_Export!B95="Global",IF(OR('Processed IP Rules'!AO64="All_IPs",'Processed IP Rules'!AO64="GRP_ALL_CNSP_SUBNETS"),"",IF(IP_Export!Y95="Proceed","set shared address "&amp;IP_Export!D95&amp;" ip-netmask "&amp;IP_Export!E95,"")),"")</f>
        <v/>
      </c>
      <c r="C59" t="str">
        <f>IF(IP_Export!B95="Global",IF(OR('Processed IP Rules'!AO64="All_IPs",'Processed IP Rules'!AO64="GRP_ALL_CNSP_SUBNETS"),"",IF(IP_Export!Y95="Proceed","set shared address "&amp;IP_Export!D95&amp;" description "&amp;IP_Export!E95,"")),"")</f>
        <v/>
      </c>
      <c r="D59" s="43" t="str">
        <f>IF('Processed IP Rules'!$FB$31="","",IF(IP_Export!B95="Global",IF(OR('Processed IP Rules'!AO64="All_IPs",'Processed IP Rules'!AO64="GRP_ALL_CNSP_SUBNETS"),"",IF(IP_Export!Y95="Proceed","set shared address "&amp;IP_Export!D95&amp;" tag "&amp;'Processed IP Rules'!$FB$31,"")),""))</f>
        <v/>
      </c>
      <c r="E59" t="str">
        <f>IF(IP_Export!B95="Global",IF('Processed IP Rules'!EA64="Any","",IF(AND(IP_Export!Y95="Proceed",'Processed IP Rules'!EA64&lt;&gt;""),"set shared address "&amp;IP_Export!F95&amp;" ip-netmask "&amp;IP_Export!G95,"")),"")</f>
        <v/>
      </c>
      <c r="F59" t="str">
        <f>IF(IP_Export!B95="Global",IF('Processed IP Rules'!EA64="Any","",IF(AND(IP_Export!Y95="Proceed",'Processed IP Rules'!EA64&lt;&gt;""),"set shared address "&amp;IP_Export!F95&amp;" description "&amp;IP_Export!G95,"")),"")</f>
        <v/>
      </c>
      <c r="G59" s="43" t="str">
        <f>IF('Processed IP Rules'!$FB$33="","",IF(IP_Export!B95="Global",IF('Processed IP Rules'!EA64="Any","",IF(AND(IP_Export!Y95="Proceed",'Processed IP Rules'!EA64&lt;&gt;""),"set shared address "&amp;IP_Export!F95&amp;" tag "&amp;'Processed IP Rules'!$FB$33,"")),""))</f>
        <v/>
      </c>
      <c r="I59" s="98">
        <f t="shared" si="1"/>
        <v>54</v>
      </c>
      <c r="J59" t="str">
        <f>IF(IP_Export!B95="National",IF(OR('Processed IP Rules'!AO64="All_IPs",'Processed IP Rules'!AO64="GRP_ALL_CNSP_SUBNETS"),"",IF(IP_Export!Y95="Proceed","set device-group CNSP-Parent address "&amp;IP_Export!D95&amp;" ip-netmask "&amp;IP_Export!E95,"")),"")</f>
        <v/>
      </c>
      <c r="K59" t="str">
        <f>IF(IP_Export!B95="National",IF(OR('Processed IP Rules'!AO64="All_IPs",'Processed IP Rules'!AO64="GRP_ALL_CNSP_SUBNETS"),"",IF(IP_Export!Y95="Proceed","set device-group CNSP-Parent address "&amp;IP_Export!D95&amp;" description "&amp;IP_Export!E95,"")),"")</f>
        <v/>
      </c>
      <c r="L59" s="43" t="str">
        <f>IF('Processed IP Rules'!$FB$31="","",IF(IP_Export!B95="National",IF(OR('Processed IP Rules'!AO64="All_IPs",'Processed IP Rules'!AO64="GRP_ALL_CNSP_SUBNETS"),"",IF(IP_Export!Y95="Proceed","set device-group CNSP-Parent address "&amp;IP_Export!D95&amp;" tag "&amp;'Processed IP Rules'!$FB$31,"")),""))</f>
        <v/>
      </c>
      <c r="M59" t="str">
        <f>IF(IP_Export!B95="National",IF('Processed IP Rules'!EA64="Any","",IF(AND(IP_Export!Y95="Proceed",'Processed IP Rules'!EA64&lt;&gt;""),"set device-group CNSP-Parent address "&amp;IP_Export!F95&amp;" ip-netmask "&amp;IP_Export!G95,"")),"")</f>
        <v/>
      </c>
      <c r="N59" t="str">
        <f>IF(IP_Export!B95="National",IF('Processed IP Rules'!EA64="Any","",IF(AND(IP_Export!Y95="Proceed",'Processed IP Rules'!EA64&lt;&gt;""),"set device-group CNSP-Parent address "&amp;IP_Export!F95&amp;" description "&amp;IP_Export!G95,"")),"")</f>
        <v/>
      </c>
      <c r="O59" s="43" t="str">
        <f>IF('Processed IP Rules'!$FB$33="","",IF(IP_Export!B95="National",IF('Processed IP Rules'!EA64="Any","",IF(AND(IP_Export!Y95="Proceed",'Processed IP Rules'!EA64&lt;&gt;""),"set device-group CNSP-Parent address "&amp;IP_Export!F95&amp;" tag "&amp;'Processed IP Rules'!$FB$33,"")),""))</f>
        <v/>
      </c>
    </row>
    <row r="60" spans="1:15">
      <c r="A60" s="98">
        <f t="shared" si="0"/>
        <v>55</v>
      </c>
      <c r="B60" t="str">
        <f>IF(IP_Export!B96="Global",IF(OR('Processed IP Rules'!AO65="All_IPs",'Processed IP Rules'!AO65="GRP_ALL_CNSP_SUBNETS"),"",IF(IP_Export!Y96="Proceed","set shared address "&amp;IP_Export!D96&amp;" ip-netmask "&amp;IP_Export!E96,"")),"")</f>
        <v/>
      </c>
      <c r="C60" t="str">
        <f>IF(IP_Export!B96="Global",IF(OR('Processed IP Rules'!AO65="All_IPs",'Processed IP Rules'!AO65="GRP_ALL_CNSP_SUBNETS"),"",IF(IP_Export!Y96="Proceed","set shared address "&amp;IP_Export!D96&amp;" description "&amp;IP_Export!E96,"")),"")</f>
        <v/>
      </c>
      <c r="D60" s="43" t="str">
        <f>IF('Processed IP Rules'!$FB$31="","",IF(IP_Export!B96="Global",IF(OR('Processed IP Rules'!AO65="All_IPs",'Processed IP Rules'!AO65="GRP_ALL_CNSP_SUBNETS"),"",IF(IP_Export!Y96="Proceed","set shared address "&amp;IP_Export!D96&amp;" tag "&amp;'Processed IP Rules'!$FB$31,"")),""))</f>
        <v/>
      </c>
      <c r="E60" t="str">
        <f>IF(IP_Export!B96="Global",IF('Processed IP Rules'!EA65="Any","",IF(AND(IP_Export!Y96="Proceed",'Processed IP Rules'!EA65&lt;&gt;""),"set shared address "&amp;IP_Export!F96&amp;" ip-netmask "&amp;IP_Export!G96,"")),"")</f>
        <v/>
      </c>
      <c r="F60" t="str">
        <f>IF(IP_Export!B96="Global",IF('Processed IP Rules'!EA65="Any","",IF(AND(IP_Export!Y96="Proceed",'Processed IP Rules'!EA65&lt;&gt;""),"set shared address "&amp;IP_Export!F96&amp;" description "&amp;IP_Export!G96,"")),"")</f>
        <v/>
      </c>
      <c r="G60" s="43" t="str">
        <f>IF('Processed IP Rules'!$FB$33="","",IF(IP_Export!B96="Global",IF('Processed IP Rules'!EA65="Any","",IF(AND(IP_Export!Y96="Proceed",'Processed IP Rules'!EA65&lt;&gt;""),"set shared address "&amp;IP_Export!F96&amp;" tag "&amp;'Processed IP Rules'!$FB$33,"")),""))</f>
        <v/>
      </c>
      <c r="I60" s="98">
        <f t="shared" si="1"/>
        <v>55</v>
      </c>
      <c r="J60" t="str">
        <f>IF(IP_Export!B96="National",IF(OR('Processed IP Rules'!AO65="All_IPs",'Processed IP Rules'!AO65="GRP_ALL_CNSP_SUBNETS"),"",IF(IP_Export!Y96="Proceed","set device-group CNSP-Parent address "&amp;IP_Export!D96&amp;" ip-netmask "&amp;IP_Export!E96,"")),"")</f>
        <v/>
      </c>
      <c r="K60" t="str">
        <f>IF(IP_Export!B96="National",IF(OR('Processed IP Rules'!AO65="All_IPs",'Processed IP Rules'!AO65="GRP_ALL_CNSP_SUBNETS"),"",IF(IP_Export!Y96="Proceed","set device-group CNSP-Parent address "&amp;IP_Export!D96&amp;" description "&amp;IP_Export!E96,"")),"")</f>
        <v/>
      </c>
      <c r="L60" s="43" t="str">
        <f>IF('Processed IP Rules'!$FB$31="","",IF(IP_Export!B96="National",IF(OR('Processed IP Rules'!AO65="All_IPs",'Processed IP Rules'!AO65="GRP_ALL_CNSP_SUBNETS"),"",IF(IP_Export!Y96="Proceed","set device-group CNSP-Parent address "&amp;IP_Export!D96&amp;" tag "&amp;'Processed IP Rules'!$FB$31,"")),""))</f>
        <v/>
      </c>
      <c r="M60" t="str">
        <f>IF(IP_Export!B96="National",IF('Processed IP Rules'!EA65="Any","",IF(AND(IP_Export!Y96="Proceed",'Processed IP Rules'!EA65&lt;&gt;""),"set device-group CNSP-Parent address "&amp;IP_Export!F96&amp;" ip-netmask "&amp;IP_Export!G96,"")),"")</f>
        <v/>
      </c>
      <c r="N60" t="str">
        <f>IF(IP_Export!B96="National",IF('Processed IP Rules'!EA65="Any","",IF(AND(IP_Export!Y96="Proceed",'Processed IP Rules'!EA65&lt;&gt;""),"set device-group CNSP-Parent address "&amp;IP_Export!F96&amp;" description "&amp;IP_Export!G96,"")),"")</f>
        <v/>
      </c>
      <c r="O60" s="43" t="str">
        <f>IF('Processed IP Rules'!$FB$33="","",IF(IP_Export!B96="National",IF('Processed IP Rules'!EA65="Any","",IF(AND(IP_Export!Y96="Proceed",'Processed IP Rules'!EA65&lt;&gt;""),"set device-group CNSP-Parent address "&amp;IP_Export!F96&amp;" tag "&amp;'Processed IP Rules'!$FB$33,"")),""))</f>
        <v/>
      </c>
    </row>
    <row r="61" spans="1:15">
      <c r="A61" s="98">
        <f t="shared" si="0"/>
        <v>56</v>
      </c>
      <c r="B61" t="str">
        <f>IF(IP_Export!B97="Global",IF(OR('Processed IP Rules'!AO66="All_IPs",'Processed IP Rules'!AO66="GRP_ALL_CNSP_SUBNETS"),"",IF(IP_Export!Y97="Proceed","set shared address "&amp;IP_Export!D97&amp;" ip-netmask "&amp;IP_Export!E97,"")),"")</f>
        <v/>
      </c>
      <c r="C61" t="str">
        <f>IF(IP_Export!B97="Global",IF(OR('Processed IP Rules'!AO66="All_IPs",'Processed IP Rules'!AO66="GRP_ALL_CNSP_SUBNETS"),"",IF(IP_Export!Y97="Proceed","set shared address "&amp;IP_Export!D97&amp;" description "&amp;IP_Export!E97,"")),"")</f>
        <v/>
      </c>
      <c r="D61" s="43" t="str">
        <f>IF('Processed IP Rules'!$FB$31="","",IF(IP_Export!B97="Global",IF(OR('Processed IP Rules'!AO66="All_IPs",'Processed IP Rules'!AO66="GRP_ALL_CNSP_SUBNETS"),"",IF(IP_Export!Y97="Proceed","set shared address "&amp;IP_Export!D97&amp;" tag "&amp;'Processed IP Rules'!$FB$31,"")),""))</f>
        <v/>
      </c>
      <c r="E61" t="str">
        <f>IF(IP_Export!B97="Global",IF('Processed IP Rules'!EA66="Any","",IF(AND(IP_Export!Y97="Proceed",'Processed IP Rules'!EA66&lt;&gt;""),"set shared address "&amp;IP_Export!F97&amp;" ip-netmask "&amp;IP_Export!G97,"")),"")</f>
        <v/>
      </c>
      <c r="F61" t="str">
        <f>IF(IP_Export!B97="Global",IF('Processed IP Rules'!EA66="Any","",IF(AND(IP_Export!Y97="Proceed",'Processed IP Rules'!EA66&lt;&gt;""),"set shared address "&amp;IP_Export!F97&amp;" description "&amp;IP_Export!G97,"")),"")</f>
        <v/>
      </c>
      <c r="G61" s="43" t="str">
        <f>IF('Processed IP Rules'!$FB$33="","",IF(IP_Export!B97="Global",IF('Processed IP Rules'!EA66="Any","",IF(AND(IP_Export!Y97="Proceed",'Processed IP Rules'!EA66&lt;&gt;""),"set shared address "&amp;IP_Export!F97&amp;" tag "&amp;'Processed IP Rules'!$FB$33,"")),""))</f>
        <v/>
      </c>
      <c r="I61" s="98">
        <f t="shared" si="1"/>
        <v>56</v>
      </c>
      <c r="J61" t="str">
        <f>IF(IP_Export!B97="National",IF(OR('Processed IP Rules'!AO66="All_IPs",'Processed IP Rules'!AO66="GRP_ALL_CNSP_SUBNETS"),"",IF(IP_Export!Y97="Proceed","set device-group CNSP-Parent address "&amp;IP_Export!D97&amp;" ip-netmask "&amp;IP_Export!E97,"")),"")</f>
        <v/>
      </c>
      <c r="K61" t="str">
        <f>IF(IP_Export!B97="National",IF(OR('Processed IP Rules'!AO66="All_IPs",'Processed IP Rules'!AO66="GRP_ALL_CNSP_SUBNETS"),"",IF(IP_Export!Y97="Proceed","set device-group CNSP-Parent address "&amp;IP_Export!D97&amp;" description "&amp;IP_Export!E97,"")),"")</f>
        <v/>
      </c>
      <c r="L61" s="43" t="str">
        <f>IF('Processed IP Rules'!$FB$31="","",IF(IP_Export!B97="National",IF(OR('Processed IP Rules'!AO66="All_IPs",'Processed IP Rules'!AO66="GRP_ALL_CNSP_SUBNETS"),"",IF(IP_Export!Y97="Proceed","set device-group CNSP-Parent address "&amp;IP_Export!D97&amp;" tag "&amp;'Processed IP Rules'!$FB$31,"")),""))</f>
        <v/>
      </c>
      <c r="M61" t="str">
        <f>IF(IP_Export!B97="National",IF('Processed IP Rules'!EA66="Any","",IF(AND(IP_Export!Y97="Proceed",'Processed IP Rules'!EA66&lt;&gt;""),"set device-group CNSP-Parent address "&amp;IP_Export!F97&amp;" ip-netmask "&amp;IP_Export!G97,"")),"")</f>
        <v/>
      </c>
      <c r="N61" t="str">
        <f>IF(IP_Export!B97="National",IF('Processed IP Rules'!EA66="Any","",IF(AND(IP_Export!Y97="Proceed",'Processed IP Rules'!EA66&lt;&gt;""),"set device-group CNSP-Parent address "&amp;IP_Export!F97&amp;" description "&amp;IP_Export!G97,"")),"")</f>
        <v/>
      </c>
      <c r="O61" s="43" t="str">
        <f>IF('Processed IP Rules'!$FB$33="","",IF(IP_Export!B97="National",IF('Processed IP Rules'!EA66="Any","",IF(AND(IP_Export!Y97="Proceed",'Processed IP Rules'!EA66&lt;&gt;""),"set device-group CNSP-Parent address "&amp;IP_Export!F97&amp;" tag "&amp;'Processed IP Rules'!$FB$33,"")),""))</f>
        <v/>
      </c>
    </row>
    <row r="62" spans="1:15">
      <c r="A62" s="98">
        <f t="shared" si="0"/>
        <v>57</v>
      </c>
      <c r="B62" t="str">
        <f>IF(IP_Export!B98="Global",IF(OR('Processed IP Rules'!AO67="All_IPs",'Processed IP Rules'!AO67="GRP_ALL_CNSP_SUBNETS"),"",IF(IP_Export!Y98="Proceed","set shared address "&amp;IP_Export!D98&amp;" ip-netmask "&amp;IP_Export!E98,"")),"")</f>
        <v/>
      </c>
      <c r="C62" t="str">
        <f>IF(IP_Export!B98="Global",IF(OR('Processed IP Rules'!AO67="All_IPs",'Processed IP Rules'!AO67="GRP_ALL_CNSP_SUBNETS"),"",IF(IP_Export!Y98="Proceed","set shared address "&amp;IP_Export!D98&amp;" description "&amp;IP_Export!E98,"")),"")</f>
        <v/>
      </c>
      <c r="D62" s="43" t="str">
        <f>IF('Processed IP Rules'!$FB$31="","",IF(IP_Export!B98="Global",IF(OR('Processed IP Rules'!AO67="All_IPs",'Processed IP Rules'!AO67="GRP_ALL_CNSP_SUBNETS"),"",IF(IP_Export!Y98="Proceed","set shared address "&amp;IP_Export!D98&amp;" tag "&amp;'Processed IP Rules'!$FB$31,"")),""))</f>
        <v/>
      </c>
      <c r="E62" t="str">
        <f>IF(IP_Export!B98="Global",IF('Processed IP Rules'!EA67="Any","",IF(AND(IP_Export!Y98="Proceed",'Processed IP Rules'!EA67&lt;&gt;""),"set shared address "&amp;IP_Export!F98&amp;" ip-netmask "&amp;IP_Export!G98,"")),"")</f>
        <v/>
      </c>
      <c r="F62" t="str">
        <f>IF(IP_Export!B98="Global",IF('Processed IP Rules'!EA67="Any","",IF(AND(IP_Export!Y98="Proceed",'Processed IP Rules'!EA67&lt;&gt;""),"set shared address "&amp;IP_Export!F98&amp;" description "&amp;IP_Export!G98,"")),"")</f>
        <v/>
      </c>
      <c r="G62" s="43" t="str">
        <f>IF('Processed IP Rules'!$FB$33="","",IF(IP_Export!B98="Global",IF('Processed IP Rules'!EA67="Any","",IF(AND(IP_Export!Y98="Proceed",'Processed IP Rules'!EA67&lt;&gt;""),"set shared address "&amp;IP_Export!F98&amp;" tag "&amp;'Processed IP Rules'!$FB$33,"")),""))</f>
        <v/>
      </c>
      <c r="I62" s="98">
        <f t="shared" si="1"/>
        <v>57</v>
      </c>
      <c r="J62" t="str">
        <f>IF(IP_Export!B98="National",IF(OR('Processed IP Rules'!AO67="All_IPs",'Processed IP Rules'!AO67="GRP_ALL_CNSP_SUBNETS"),"",IF(IP_Export!Y98="Proceed","set device-group CNSP-Parent address "&amp;IP_Export!D98&amp;" ip-netmask "&amp;IP_Export!E98,"")),"")</f>
        <v/>
      </c>
      <c r="K62" t="str">
        <f>IF(IP_Export!B98="National",IF(OR('Processed IP Rules'!AO67="All_IPs",'Processed IP Rules'!AO67="GRP_ALL_CNSP_SUBNETS"),"",IF(IP_Export!Y98="Proceed","set device-group CNSP-Parent address "&amp;IP_Export!D98&amp;" description "&amp;IP_Export!E98,"")),"")</f>
        <v/>
      </c>
      <c r="L62" s="43" t="str">
        <f>IF('Processed IP Rules'!$FB$31="","",IF(IP_Export!B98="National",IF(OR('Processed IP Rules'!AO67="All_IPs",'Processed IP Rules'!AO67="GRP_ALL_CNSP_SUBNETS"),"",IF(IP_Export!Y98="Proceed","set device-group CNSP-Parent address "&amp;IP_Export!D98&amp;" tag "&amp;'Processed IP Rules'!$FB$31,"")),""))</f>
        <v/>
      </c>
      <c r="M62" t="str">
        <f>IF(IP_Export!B98="National",IF('Processed IP Rules'!EA67="Any","",IF(AND(IP_Export!Y98="Proceed",'Processed IP Rules'!EA67&lt;&gt;""),"set device-group CNSP-Parent address "&amp;IP_Export!F98&amp;" ip-netmask "&amp;IP_Export!G98,"")),"")</f>
        <v/>
      </c>
      <c r="N62" t="str">
        <f>IF(IP_Export!B98="National",IF('Processed IP Rules'!EA67="Any","",IF(AND(IP_Export!Y98="Proceed",'Processed IP Rules'!EA67&lt;&gt;""),"set device-group CNSP-Parent address "&amp;IP_Export!F98&amp;" description "&amp;IP_Export!G98,"")),"")</f>
        <v/>
      </c>
      <c r="O62" s="43" t="str">
        <f>IF('Processed IP Rules'!$FB$33="","",IF(IP_Export!B98="National",IF('Processed IP Rules'!EA67="Any","",IF(AND(IP_Export!Y98="Proceed",'Processed IP Rules'!EA67&lt;&gt;""),"set device-group CNSP-Parent address "&amp;IP_Export!F98&amp;" tag "&amp;'Processed IP Rules'!$FB$33,"")),""))</f>
        <v/>
      </c>
    </row>
    <row r="63" spans="1:15">
      <c r="A63" s="98">
        <f t="shared" si="0"/>
        <v>58</v>
      </c>
      <c r="B63" t="str">
        <f>IF(IP_Export!B99="Global",IF(OR('Processed IP Rules'!AO68="All_IPs",'Processed IP Rules'!AO68="GRP_ALL_CNSP_SUBNETS"),"",IF(IP_Export!Y99="Proceed","set shared address "&amp;IP_Export!D99&amp;" ip-netmask "&amp;IP_Export!E99,"")),"")</f>
        <v/>
      </c>
      <c r="C63" t="str">
        <f>IF(IP_Export!B99="Global",IF(OR('Processed IP Rules'!AO68="All_IPs",'Processed IP Rules'!AO68="GRP_ALL_CNSP_SUBNETS"),"",IF(IP_Export!Y99="Proceed","set shared address "&amp;IP_Export!D99&amp;" description "&amp;IP_Export!E99,"")),"")</f>
        <v/>
      </c>
      <c r="D63" s="43" t="str">
        <f>IF('Processed IP Rules'!$FB$31="","",IF(IP_Export!B99="Global",IF(OR('Processed IP Rules'!AO68="All_IPs",'Processed IP Rules'!AO68="GRP_ALL_CNSP_SUBNETS"),"",IF(IP_Export!Y99="Proceed","set shared address "&amp;IP_Export!D99&amp;" tag "&amp;'Processed IP Rules'!$FB$31,"")),""))</f>
        <v/>
      </c>
      <c r="E63" t="str">
        <f>IF(IP_Export!B99="Global",IF('Processed IP Rules'!EA68="Any","",IF(AND(IP_Export!Y99="Proceed",'Processed IP Rules'!EA68&lt;&gt;""),"set shared address "&amp;IP_Export!F99&amp;" ip-netmask "&amp;IP_Export!G99,"")),"")</f>
        <v/>
      </c>
      <c r="F63" t="str">
        <f>IF(IP_Export!B99="Global",IF('Processed IP Rules'!EA68="Any","",IF(AND(IP_Export!Y99="Proceed",'Processed IP Rules'!EA68&lt;&gt;""),"set shared address "&amp;IP_Export!F99&amp;" description "&amp;IP_Export!G99,"")),"")</f>
        <v/>
      </c>
      <c r="G63" s="43" t="str">
        <f>IF('Processed IP Rules'!$FB$33="","",IF(IP_Export!B99="Global",IF('Processed IP Rules'!EA68="Any","",IF(AND(IP_Export!Y99="Proceed",'Processed IP Rules'!EA68&lt;&gt;""),"set shared address "&amp;IP_Export!F99&amp;" tag "&amp;'Processed IP Rules'!$FB$33,"")),""))</f>
        <v/>
      </c>
      <c r="I63" s="98">
        <f t="shared" si="1"/>
        <v>58</v>
      </c>
      <c r="J63" t="str">
        <f>IF(IP_Export!B99="National",IF(OR('Processed IP Rules'!AO68="All_IPs",'Processed IP Rules'!AO68="GRP_ALL_CNSP_SUBNETS"),"",IF(IP_Export!Y99="Proceed","set device-group CNSP-Parent address "&amp;IP_Export!D99&amp;" ip-netmask "&amp;IP_Export!E99,"")),"")</f>
        <v/>
      </c>
      <c r="K63" t="str">
        <f>IF(IP_Export!B99="National",IF(OR('Processed IP Rules'!AO68="All_IPs",'Processed IP Rules'!AO68="GRP_ALL_CNSP_SUBNETS"),"",IF(IP_Export!Y99="Proceed","set device-group CNSP-Parent address "&amp;IP_Export!D99&amp;" description "&amp;IP_Export!E99,"")),"")</f>
        <v/>
      </c>
      <c r="L63" s="43" t="str">
        <f>IF('Processed IP Rules'!$FB$31="","",IF(IP_Export!B99="National",IF(OR('Processed IP Rules'!AO68="All_IPs",'Processed IP Rules'!AO68="GRP_ALL_CNSP_SUBNETS"),"",IF(IP_Export!Y99="Proceed","set device-group CNSP-Parent address "&amp;IP_Export!D99&amp;" tag "&amp;'Processed IP Rules'!$FB$31,"")),""))</f>
        <v/>
      </c>
      <c r="M63" t="str">
        <f>IF(IP_Export!B99="National",IF('Processed IP Rules'!EA68="Any","",IF(AND(IP_Export!Y99="Proceed",'Processed IP Rules'!EA68&lt;&gt;""),"set device-group CNSP-Parent address "&amp;IP_Export!F99&amp;" ip-netmask "&amp;IP_Export!G99,"")),"")</f>
        <v/>
      </c>
      <c r="N63" t="str">
        <f>IF(IP_Export!B99="National",IF('Processed IP Rules'!EA68="Any","",IF(AND(IP_Export!Y99="Proceed",'Processed IP Rules'!EA68&lt;&gt;""),"set device-group CNSP-Parent address "&amp;IP_Export!F99&amp;" description "&amp;IP_Export!G99,"")),"")</f>
        <v/>
      </c>
      <c r="O63" s="43" t="str">
        <f>IF('Processed IP Rules'!$FB$33="","",IF(IP_Export!B99="National",IF('Processed IP Rules'!EA68="Any","",IF(AND(IP_Export!Y99="Proceed",'Processed IP Rules'!EA68&lt;&gt;""),"set device-group CNSP-Parent address "&amp;IP_Export!F99&amp;" tag "&amp;'Processed IP Rules'!$FB$33,"")),""))</f>
        <v/>
      </c>
    </row>
    <row r="64" spans="1:15">
      <c r="A64" s="98">
        <f t="shared" si="0"/>
        <v>59</v>
      </c>
      <c r="B64" t="str">
        <f>IF(IP_Export!B100="Global",IF(OR('Processed IP Rules'!AO69="All_IPs",'Processed IP Rules'!AO69="GRP_ALL_CNSP_SUBNETS"),"",IF(IP_Export!Y100="Proceed","set shared address "&amp;IP_Export!D100&amp;" ip-netmask "&amp;IP_Export!E100,"")),"")</f>
        <v/>
      </c>
      <c r="C64" t="str">
        <f>IF(IP_Export!B100="Global",IF(OR('Processed IP Rules'!AO69="All_IPs",'Processed IP Rules'!AO69="GRP_ALL_CNSP_SUBNETS"),"",IF(IP_Export!Y100="Proceed","set shared address "&amp;IP_Export!D100&amp;" description "&amp;IP_Export!E100,"")),"")</f>
        <v/>
      </c>
      <c r="D64" s="43" t="str">
        <f>IF('Processed IP Rules'!$FB$31="","",IF(IP_Export!B100="Global",IF(OR('Processed IP Rules'!AO69="All_IPs",'Processed IP Rules'!AO69="GRP_ALL_CNSP_SUBNETS"),"",IF(IP_Export!Y100="Proceed","set shared address "&amp;IP_Export!D100&amp;" tag "&amp;'Processed IP Rules'!$FB$31,"")),""))</f>
        <v/>
      </c>
      <c r="E64" t="str">
        <f>IF(IP_Export!B100="Global",IF('Processed IP Rules'!EA69="Any","",IF(AND(IP_Export!Y100="Proceed",'Processed IP Rules'!EA69&lt;&gt;""),"set shared address "&amp;IP_Export!F100&amp;" ip-netmask "&amp;IP_Export!G100,"")),"")</f>
        <v/>
      </c>
      <c r="F64" t="str">
        <f>IF(IP_Export!B100="Global",IF('Processed IP Rules'!EA69="Any","",IF(AND(IP_Export!Y100="Proceed",'Processed IP Rules'!EA69&lt;&gt;""),"set shared address "&amp;IP_Export!F100&amp;" description "&amp;IP_Export!G100,"")),"")</f>
        <v/>
      </c>
      <c r="G64" s="43" t="str">
        <f>IF('Processed IP Rules'!$FB$33="","",IF(IP_Export!B100="Global",IF('Processed IP Rules'!EA69="Any","",IF(AND(IP_Export!Y100="Proceed",'Processed IP Rules'!EA69&lt;&gt;""),"set shared address "&amp;IP_Export!F100&amp;" tag "&amp;'Processed IP Rules'!$FB$33,"")),""))</f>
        <v/>
      </c>
      <c r="I64" s="98">
        <f t="shared" si="1"/>
        <v>59</v>
      </c>
      <c r="J64" t="str">
        <f>IF(IP_Export!B100="National",IF(OR('Processed IP Rules'!AO69="All_IPs",'Processed IP Rules'!AO69="GRP_ALL_CNSP_SUBNETS"),"",IF(IP_Export!Y100="Proceed","set device-group CNSP-Parent address "&amp;IP_Export!D100&amp;" ip-netmask "&amp;IP_Export!E100,"")),"")</f>
        <v/>
      </c>
      <c r="K64" t="str">
        <f>IF(IP_Export!B100="National",IF(OR('Processed IP Rules'!AO69="All_IPs",'Processed IP Rules'!AO69="GRP_ALL_CNSP_SUBNETS"),"",IF(IP_Export!Y100="Proceed","set device-group CNSP-Parent address "&amp;IP_Export!D100&amp;" description "&amp;IP_Export!E100,"")),"")</f>
        <v/>
      </c>
      <c r="L64" s="43" t="str">
        <f>IF('Processed IP Rules'!$FB$31="","",IF(IP_Export!B100="National",IF(OR('Processed IP Rules'!AO69="All_IPs",'Processed IP Rules'!AO69="GRP_ALL_CNSP_SUBNETS"),"",IF(IP_Export!Y100="Proceed","set device-group CNSP-Parent address "&amp;IP_Export!D100&amp;" tag "&amp;'Processed IP Rules'!$FB$31,"")),""))</f>
        <v/>
      </c>
      <c r="M64" t="str">
        <f>IF(IP_Export!B100="National",IF('Processed IP Rules'!EA69="Any","",IF(AND(IP_Export!Y100="Proceed",'Processed IP Rules'!EA69&lt;&gt;""),"set device-group CNSP-Parent address "&amp;IP_Export!F100&amp;" ip-netmask "&amp;IP_Export!G100,"")),"")</f>
        <v/>
      </c>
      <c r="N64" t="str">
        <f>IF(IP_Export!B100="National",IF('Processed IP Rules'!EA69="Any","",IF(AND(IP_Export!Y100="Proceed",'Processed IP Rules'!EA69&lt;&gt;""),"set device-group CNSP-Parent address "&amp;IP_Export!F100&amp;" description "&amp;IP_Export!G100,"")),"")</f>
        <v/>
      </c>
      <c r="O64" s="43" t="str">
        <f>IF('Processed IP Rules'!$FB$33="","",IF(IP_Export!B100="National",IF('Processed IP Rules'!EA69="Any","",IF(AND(IP_Export!Y100="Proceed",'Processed IP Rules'!EA69&lt;&gt;""),"set device-group CNSP-Parent address "&amp;IP_Export!F100&amp;" tag "&amp;'Processed IP Rules'!$FB$33,"")),""))</f>
        <v/>
      </c>
    </row>
    <row r="65" spans="1:15">
      <c r="A65" s="98">
        <f t="shared" si="0"/>
        <v>60</v>
      </c>
      <c r="B65" t="str">
        <f>IF(IP_Export!B101="Global",IF(OR('Processed IP Rules'!AO70="All_IPs",'Processed IP Rules'!AO70="GRP_ALL_CNSP_SUBNETS"),"",IF(IP_Export!Y101="Proceed","set shared address "&amp;IP_Export!D101&amp;" ip-netmask "&amp;IP_Export!E101,"")),"")</f>
        <v/>
      </c>
      <c r="C65" t="str">
        <f>IF(IP_Export!B101="Global",IF(OR('Processed IP Rules'!AO70="All_IPs",'Processed IP Rules'!AO70="GRP_ALL_CNSP_SUBNETS"),"",IF(IP_Export!Y101="Proceed","set shared address "&amp;IP_Export!D101&amp;" description "&amp;IP_Export!E101,"")),"")</f>
        <v/>
      </c>
      <c r="D65" s="43" t="str">
        <f>IF('Processed IP Rules'!$FB$31="","",IF(IP_Export!B101="Global",IF(OR('Processed IP Rules'!AO70="All_IPs",'Processed IP Rules'!AO70="GRP_ALL_CNSP_SUBNETS"),"",IF(IP_Export!Y101="Proceed","set shared address "&amp;IP_Export!D101&amp;" tag "&amp;'Processed IP Rules'!$FB$31,"")),""))</f>
        <v/>
      </c>
      <c r="E65" t="str">
        <f>IF(IP_Export!B101="Global",IF('Processed IP Rules'!EA70="Any","",IF(AND(IP_Export!Y101="Proceed",'Processed IP Rules'!EA70&lt;&gt;""),"set shared address "&amp;IP_Export!F101&amp;" ip-netmask "&amp;IP_Export!G101,"")),"")</f>
        <v/>
      </c>
      <c r="F65" t="str">
        <f>IF(IP_Export!B101="Global",IF('Processed IP Rules'!EA70="Any","",IF(AND(IP_Export!Y101="Proceed",'Processed IP Rules'!EA70&lt;&gt;""),"set shared address "&amp;IP_Export!F101&amp;" description "&amp;IP_Export!G101,"")),"")</f>
        <v/>
      </c>
      <c r="G65" s="43" t="str">
        <f>IF('Processed IP Rules'!$FB$33="","",IF(IP_Export!B101="Global",IF('Processed IP Rules'!EA70="Any","",IF(AND(IP_Export!Y101="Proceed",'Processed IP Rules'!EA70&lt;&gt;""),"set shared address "&amp;IP_Export!F101&amp;" tag "&amp;'Processed IP Rules'!$FB$33,"")),""))</f>
        <v/>
      </c>
      <c r="I65" s="98">
        <f t="shared" si="1"/>
        <v>60</v>
      </c>
      <c r="J65" t="str">
        <f>IF(IP_Export!B101="National",IF(OR('Processed IP Rules'!AO70="All_IPs",'Processed IP Rules'!AO70="GRP_ALL_CNSP_SUBNETS"),"",IF(IP_Export!Y101="Proceed","set device-group CNSP-Parent address "&amp;IP_Export!D101&amp;" ip-netmask "&amp;IP_Export!E101,"")),"")</f>
        <v/>
      </c>
      <c r="K65" t="str">
        <f>IF(IP_Export!B101="National",IF(OR('Processed IP Rules'!AO70="All_IPs",'Processed IP Rules'!AO70="GRP_ALL_CNSP_SUBNETS"),"",IF(IP_Export!Y101="Proceed","set device-group CNSP-Parent address "&amp;IP_Export!D101&amp;" description "&amp;IP_Export!E101,"")),"")</f>
        <v/>
      </c>
      <c r="L65" s="43" t="str">
        <f>IF('Processed IP Rules'!$FB$31="","",IF(IP_Export!B101="National",IF(OR('Processed IP Rules'!AO70="All_IPs",'Processed IP Rules'!AO70="GRP_ALL_CNSP_SUBNETS"),"",IF(IP_Export!Y101="Proceed","set device-group CNSP-Parent address "&amp;IP_Export!D101&amp;" tag "&amp;'Processed IP Rules'!$FB$31,"")),""))</f>
        <v/>
      </c>
      <c r="M65" t="str">
        <f>IF(IP_Export!B101="National",IF('Processed IP Rules'!EA70="Any","",IF(AND(IP_Export!Y101="Proceed",'Processed IP Rules'!EA70&lt;&gt;""),"set device-group CNSP-Parent address "&amp;IP_Export!F101&amp;" ip-netmask "&amp;IP_Export!G101,"")),"")</f>
        <v/>
      </c>
      <c r="N65" t="str">
        <f>IF(IP_Export!B101="National",IF('Processed IP Rules'!EA70="Any","",IF(AND(IP_Export!Y101="Proceed",'Processed IP Rules'!EA70&lt;&gt;""),"set device-group CNSP-Parent address "&amp;IP_Export!F101&amp;" description "&amp;IP_Export!G101,"")),"")</f>
        <v/>
      </c>
      <c r="O65" s="43" t="str">
        <f>IF('Processed IP Rules'!$FB$33="","",IF(IP_Export!B101="National",IF('Processed IP Rules'!EA70="Any","",IF(AND(IP_Export!Y101="Proceed",'Processed IP Rules'!EA70&lt;&gt;""),"set device-group CNSP-Parent address "&amp;IP_Export!F101&amp;" tag "&amp;'Processed IP Rules'!$FB$33,"")),""))</f>
        <v/>
      </c>
    </row>
    <row r="66" spans="1:15">
      <c r="A66" s="98">
        <f t="shared" si="0"/>
        <v>61</v>
      </c>
      <c r="B66" t="str">
        <f>IF(IP_Export!B102="Global",IF(OR('Processed IP Rules'!AO71="All_IPs",'Processed IP Rules'!AO71="GRP_ALL_CNSP_SUBNETS"),"",IF(IP_Export!Y102="Proceed","set shared address "&amp;IP_Export!D102&amp;" ip-netmask "&amp;IP_Export!E102,"")),"")</f>
        <v/>
      </c>
      <c r="C66" t="str">
        <f>IF(IP_Export!B102="Global",IF(OR('Processed IP Rules'!AO71="All_IPs",'Processed IP Rules'!AO71="GRP_ALL_CNSP_SUBNETS"),"",IF(IP_Export!Y102="Proceed","set shared address "&amp;IP_Export!D102&amp;" description "&amp;IP_Export!E102,"")),"")</f>
        <v/>
      </c>
      <c r="D66" s="43" t="str">
        <f>IF('Processed IP Rules'!$FB$31="","",IF(IP_Export!B102="Global",IF(OR('Processed IP Rules'!AO71="All_IPs",'Processed IP Rules'!AO71="GRP_ALL_CNSP_SUBNETS"),"",IF(IP_Export!Y102="Proceed","set shared address "&amp;IP_Export!D102&amp;" tag "&amp;'Processed IP Rules'!$FB$31,"")),""))</f>
        <v/>
      </c>
      <c r="E66" t="str">
        <f>IF(IP_Export!B102="Global",IF('Processed IP Rules'!EA71="Any","",IF(AND(IP_Export!Y102="Proceed",'Processed IP Rules'!EA71&lt;&gt;""),"set shared address "&amp;IP_Export!F102&amp;" ip-netmask "&amp;IP_Export!G102,"")),"")</f>
        <v/>
      </c>
      <c r="F66" t="str">
        <f>IF(IP_Export!B102="Global",IF('Processed IP Rules'!EA71="Any","",IF(AND(IP_Export!Y102="Proceed",'Processed IP Rules'!EA71&lt;&gt;""),"set shared address "&amp;IP_Export!F102&amp;" description "&amp;IP_Export!G102,"")),"")</f>
        <v/>
      </c>
      <c r="G66" s="43" t="str">
        <f>IF('Processed IP Rules'!$FB$33="","",IF(IP_Export!B102="Global",IF('Processed IP Rules'!EA71="Any","",IF(AND(IP_Export!Y102="Proceed",'Processed IP Rules'!EA71&lt;&gt;""),"set shared address "&amp;IP_Export!F102&amp;" tag "&amp;'Processed IP Rules'!$FB$33,"")),""))</f>
        <v/>
      </c>
      <c r="I66" s="98">
        <f t="shared" si="1"/>
        <v>61</v>
      </c>
      <c r="J66" t="str">
        <f>IF(IP_Export!B102="National",IF(OR('Processed IP Rules'!AO71="All_IPs",'Processed IP Rules'!AO71="GRP_ALL_CNSP_SUBNETS"),"",IF(IP_Export!Y102="Proceed","set device-group CNSP-Parent address "&amp;IP_Export!D102&amp;" ip-netmask "&amp;IP_Export!E102,"")),"")</f>
        <v/>
      </c>
      <c r="K66" t="str">
        <f>IF(IP_Export!B102="National",IF(OR('Processed IP Rules'!AO71="All_IPs",'Processed IP Rules'!AO71="GRP_ALL_CNSP_SUBNETS"),"",IF(IP_Export!Y102="Proceed","set device-group CNSP-Parent address "&amp;IP_Export!D102&amp;" description "&amp;IP_Export!E102,"")),"")</f>
        <v/>
      </c>
      <c r="L66" s="43" t="str">
        <f>IF('Processed IP Rules'!$FB$31="","",IF(IP_Export!B102="National",IF(OR('Processed IP Rules'!AO71="All_IPs",'Processed IP Rules'!AO71="GRP_ALL_CNSP_SUBNETS"),"",IF(IP_Export!Y102="Proceed","set device-group CNSP-Parent address "&amp;IP_Export!D102&amp;" tag "&amp;'Processed IP Rules'!$FB$31,"")),""))</f>
        <v/>
      </c>
      <c r="M66" t="str">
        <f>IF(IP_Export!B102="National",IF('Processed IP Rules'!EA71="Any","",IF(AND(IP_Export!Y102="Proceed",'Processed IP Rules'!EA71&lt;&gt;""),"set device-group CNSP-Parent address "&amp;IP_Export!F102&amp;" ip-netmask "&amp;IP_Export!G102,"")),"")</f>
        <v/>
      </c>
      <c r="N66" t="str">
        <f>IF(IP_Export!B102="National",IF('Processed IP Rules'!EA71="Any","",IF(AND(IP_Export!Y102="Proceed",'Processed IP Rules'!EA71&lt;&gt;""),"set device-group CNSP-Parent address "&amp;IP_Export!F102&amp;" description "&amp;IP_Export!G102,"")),"")</f>
        <v/>
      </c>
      <c r="O66" s="43" t="str">
        <f>IF('Processed IP Rules'!$FB$33="","",IF(IP_Export!B102="National",IF('Processed IP Rules'!EA71="Any","",IF(AND(IP_Export!Y102="Proceed",'Processed IP Rules'!EA71&lt;&gt;""),"set device-group CNSP-Parent address "&amp;IP_Export!F102&amp;" tag "&amp;'Processed IP Rules'!$FB$33,"")),""))</f>
        <v/>
      </c>
    </row>
    <row r="67" spans="1:15">
      <c r="A67" s="98">
        <f t="shared" si="0"/>
        <v>62</v>
      </c>
      <c r="B67" t="str">
        <f>IF(IP_Export!B103="Global",IF(OR('Processed IP Rules'!AO72="All_IPs",'Processed IP Rules'!AO72="GRP_ALL_CNSP_SUBNETS"),"",IF(IP_Export!Y103="Proceed","set shared address "&amp;IP_Export!D103&amp;" ip-netmask "&amp;IP_Export!E103,"")),"")</f>
        <v/>
      </c>
      <c r="C67" t="str">
        <f>IF(IP_Export!B103="Global",IF(OR('Processed IP Rules'!AO72="All_IPs",'Processed IP Rules'!AO72="GRP_ALL_CNSP_SUBNETS"),"",IF(IP_Export!Y103="Proceed","set shared address "&amp;IP_Export!D103&amp;" description "&amp;IP_Export!E103,"")),"")</f>
        <v/>
      </c>
      <c r="D67" s="43" t="str">
        <f>IF('Processed IP Rules'!$FB$31="","",IF(IP_Export!B103="Global",IF(OR('Processed IP Rules'!AO72="All_IPs",'Processed IP Rules'!AO72="GRP_ALL_CNSP_SUBNETS"),"",IF(IP_Export!Y103="Proceed","set shared address "&amp;IP_Export!D103&amp;" tag "&amp;'Processed IP Rules'!$FB$31,"")),""))</f>
        <v/>
      </c>
      <c r="E67" t="str">
        <f>IF(IP_Export!B103="Global",IF('Processed IP Rules'!EA72="Any","",IF(AND(IP_Export!Y103="Proceed",'Processed IP Rules'!EA72&lt;&gt;""),"set shared address "&amp;IP_Export!F103&amp;" ip-netmask "&amp;IP_Export!G103,"")),"")</f>
        <v/>
      </c>
      <c r="F67" t="str">
        <f>IF(IP_Export!B103="Global",IF('Processed IP Rules'!EA72="Any","",IF(AND(IP_Export!Y103="Proceed",'Processed IP Rules'!EA72&lt;&gt;""),"set shared address "&amp;IP_Export!F103&amp;" description "&amp;IP_Export!G103,"")),"")</f>
        <v/>
      </c>
      <c r="G67" s="43" t="str">
        <f>IF('Processed IP Rules'!$FB$33="","",IF(IP_Export!B103="Global",IF('Processed IP Rules'!EA72="Any","",IF(AND(IP_Export!Y103="Proceed",'Processed IP Rules'!EA72&lt;&gt;""),"set shared address "&amp;IP_Export!F103&amp;" tag "&amp;'Processed IP Rules'!$FB$33,"")),""))</f>
        <v/>
      </c>
      <c r="I67" s="98">
        <f t="shared" si="1"/>
        <v>62</v>
      </c>
      <c r="J67" t="str">
        <f>IF(IP_Export!B103="National",IF(OR('Processed IP Rules'!AO72="All_IPs",'Processed IP Rules'!AO72="GRP_ALL_CNSP_SUBNETS"),"",IF(IP_Export!Y103="Proceed","set device-group CNSP-Parent address "&amp;IP_Export!D103&amp;" ip-netmask "&amp;IP_Export!E103,"")),"")</f>
        <v/>
      </c>
      <c r="K67" t="str">
        <f>IF(IP_Export!B103="National",IF(OR('Processed IP Rules'!AO72="All_IPs",'Processed IP Rules'!AO72="GRP_ALL_CNSP_SUBNETS"),"",IF(IP_Export!Y103="Proceed","set device-group CNSP-Parent address "&amp;IP_Export!D103&amp;" description "&amp;IP_Export!E103,"")),"")</f>
        <v/>
      </c>
      <c r="L67" s="43" t="str">
        <f>IF('Processed IP Rules'!$FB$31="","",IF(IP_Export!B103="National",IF(OR('Processed IP Rules'!AO72="All_IPs",'Processed IP Rules'!AO72="GRP_ALL_CNSP_SUBNETS"),"",IF(IP_Export!Y103="Proceed","set device-group CNSP-Parent address "&amp;IP_Export!D103&amp;" tag "&amp;'Processed IP Rules'!$FB$31,"")),""))</f>
        <v/>
      </c>
      <c r="M67" t="str">
        <f>IF(IP_Export!B103="National",IF('Processed IP Rules'!EA72="Any","",IF(AND(IP_Export!Y103="Proceed",'Processed IP Rules'!EA72&lt;&gt;""),"set device-group CNSP-Parent address "&amp;IP_Export!F103&amp;" ip-netmask "&amp;IP_Export!G103,"")),"")</f>
        <v/>
      </c>
      <c r="N67" t="str">
        <f>IF(IP_Export!B103="National",IF('Processed IP Rules'!EA72="Any","",IF(AND(IP_Export!Y103="Proceed",'Processed IP Rules'!EA72&lt;&gt;""),"set device-group CNSP-Parent address "&amp;IP_Export!F103&amp;" description "&amp;IP_Export!G103,"")),"")</f>
        <v/>
      </c>
      <c r="O67" s="43" t="str">
        <f>IF('Processed IP Rules'!$FB$33="","",IF(IP_Export!B103="National",IF('Processed IP Rules'!EA72="Any","",IF(AND(IP_Export!Y103="Proceed",'Processed IP Rules'!EA72&lt;&gt;""),"set device-group CNSP-Parent address "&amp;IP_Export!F103&amp;" tag "&amp;'Processed IP Rules'!$FB$33,"")),""))</f>
        <v/>
      </c>
    </row>
    <row r="68" spans="1:15">
      <c r="A68" s="98">
        <f t="shared" si="0"/>
        <v>63</v>
      </c>
      <c r="B68" t="str">
        <f>IF(IP_Export!B104="Global",IF(OR('Processed IP Rules'!AO73="All_IPs",'Processed IP Rules'!AO73="GRP_ALL_CNSP_SUBNETS"),"",IF(IP_Export!Y104="Proceed","set shared address "&amp;IP_Export!D104&amp;" ip-netmask "&amp;IP_Export!E104,"")),"")</f>
        <v/>
      </c>
      <c r="C68" t="str">
        <f>IF(IP_Export!B104="Global",IF(OR('Processed IP Rules'!AO73="All_IPs",'Processed IP Rules'!AO73="GRP_ALL_CNSP_SUBNETS"),"",IF(IP_Export!Y104="Proceed","set shared address "&amp;IP_Export!D104&amp;" description "&amp;IP_Export!E104,"")),"")</f>
        <v/>
      </c>
      <c r="D68" s="43" t="str">
        <f>IF('Processed IP Rules'!$FB$31="","",IF(IP_Export!B104="Global",IF(OR('Processed IP Rules'!AO73="All_IPs",'Processed IP Rules'!AO73="GRP_ALL_CNSP_SUBNETS"),"",IF(IP_Export!Y104="Proceed","set shared address "&amp;IP_Export!D104&amp;" tag "&amp;'Processed IP Rules'!$FB$31,"")),""))</f>
        <v/>
      </c>
      <c r="E68" t="str">
        <f>IF(IP_Export!B104="Global",IF('Processed IP Rules'!EA73="Any","",IF(AND(IP_Export!Y104="Proceed",'Processed IP Rules'!EA73&lt;&gt;""),"set shared address "&amp;IP_Export!F104&amp;" ip-netmask "&amp;IP_Export!G104,"")),"")</f>
        <v/>
      </c>
      <c r="F68" t="str">
        <f>IF(IP_Export!B104="Global",IF('Processed IP Rules'!EA73="Any","",IF(AND(IP_Export!Y104="Proceed",'Processed IP Rules'!EA73&lt;&gt;""),"set shared address "&amp;IP_Export!F104&amp;" description "&amp;IP_Export!G104,"")),"")</f>
        <v/>
      </c>
      <c r="G68" s="43" t="str">
        <f>IF('Processed IP Rules'!$FB$33="","",IF(IP_Export!B104="Global",IF('Processed IP Rules'!EA73="Any","",IF(AND(IP_Export!Y104="Proceed",'Processed IP Rules'!EA73&lt;&gt;""),"set shared address "&amp;IP_Export!F104&amp;" tag "&amp;'Processed IP Rules'!$FB$33,"")),""))</f>
        <v/>
      </c>
      <c r="I68" s="98">
        <f t="shared" si="1"/>
        <v>63</v>
      </c>
      <c r="J68" t="str">
        <f>IF(IP_Export!B104="National",IF(OR('Processed IP Rules'!AO73="All_IPs",'Processed IP Rules'!AO73="GRP_ALL_CNSP_SUBNETS"),"",IF(IP_Export!Y104="Proceed","set device-group CNSP-Parent address "&amp;IP_Export!D104&amp;" ip-netmask "&amp;IP_Export!E104,"")),"")</f>
        <v/>
      </c>
      <c r="K68" t="str">
        <f>IF(IP_Export!B104="National",IF(OR('Processed IP Rules'!AO73="All_IPs",'Processed IP Rules'!AO73="GRP_ALL_CNSP_SUBNETS"),"",IF(IP_Export!Y104="Proceed","set device-group CNSP-Parent address "&amp;IP_Export!D104&amp;" description "&amp;IP_Export!E104,"")),"")</f>
        <v/>
      </c>
      <c r="L68" s="43" t="str">
        <f>IF('Processed IP Rules'!$FB$31="","",IF(IP_Export!B104="National",IF(OR('Processed IP Rules'!AO73="All_IPs",'Processed IP Rules'!AO73="GRP_ALL_CNSP_SUBNETS"),"",IF(IP_Export!Y104="Proceed","set device-group CNSP-Parent address "&amp;IP_Export!D104&amp;" tag "&amp;'Processed IP Rules'!$FB$31,"")),""))</f>
        <v/>
      </c>
      <c r="M68" t="str">
        <f>IF(IP_Export!B104="National",IF('Processed IP Rules'!EA73="Any","",IF(AND(IP_Export!Y104="Proceed",'Processed IP Rules'!EA73&lt;&gt;""),"set device-group CNSP-Parent address "&amp;IP_Export!F104&amp;" ip-netmask "&amp;IP_Export!G104,"")),"")</f>
        <v/>
      </c>
      <c r="N68" t="str">
        <f>IF(IP_Export!B104="National",IF('Processed IP Rules'!EA73="Any","",IF(AND(IP_Export!Y104="Proceed",'Processed IP Rules'!EA73&lt;&gt;""),"set device-group CNSP-Parent address "&amp;IP_Export!F104&amp;" description "&amp;IP_Export!G104,"")),"")</f>
        <v/>
      </c>
      <c r="O68" s="43" t="str">
        <f>IF('Processed IP Rules'!$FB$33="","",IF(IP_Export!B104="National",IF('Processed IP Rules'!EA73="Any","",IF(AND(IP_Export!Y104="Proceed",'Processed IP Rules'!EA73&lt;&gt;""),"set device-group CNSP-Parent address "&amp;IP_Export!F104&amp;" tag "&amp;'Processed IP Rules'!$FB$33,"")),""))</f>
        <v/>
      </c>
    </row>
    <row r="69" spans="1:15">
      <c r="A69" s="98">
        <f t="shared" si="0"/>
        <v>64</v>
      </c>
      <c r="B69" t="str">
        <f>IF(IP_Export!B105="Global",IF(OR('Processed IP Rules'!AO74="All_IPs",'Processed IP Rules'!AO74="GRP_ALL_CNSP_SUBNETS"),"",IF(IP_Export!Y105="Proceed","set shared address "&amp;IP_Export!D105&amp;" ip-netmask "&amp;IP_Export!E105,"")),"")</f>
        <v/>
      </c>
      <c r="C69" t="str">
        <f>IF(IP_Export!B105="Global",IF(OR('Processed IP Rules'!AO74="All_IPs",'Processed IP Rules'!AO74="GRP_ALL_CNSP_SUBNETS"),"",IF(IP_Export!Y105="Proceed","set shared address "&amp;IP_Export!D105&amp;" description "&amp;IP_Export!E105,"")),"")</f>
        <v/>
      </c>
      <c r="D69" s="43" t="str">
        <f>IF('Processed IP Rules'!$FB$31="","",IF(IP_Export!B105="Global",IF(OR('Processed IP Rules'!AO74="All_IPs",'Processed IP Rules'!AO74="GRP_ALL_CNSP_SUBNETS"),"",IF(IP_Export!Y105="Proceed","set shared address "&amp;IP_Export!D105&amp;" tag "&amp;'Processed IP Rules'!$FB$31,"")),""))</f>
        <v/>
      </c>
      <c r="E69" t="str">
        <f>IF(IP_Export!B105="Global",IF('Processed IP Rules'!EA74="Any","",IF(AND(IP_Export!Y105="Proceed",'Processed IP Rules'!EA74&lt;&gt;""),"set shared address "&amp;IP_Export!F105&amp;" ip-netmask "&amp;IP_Export!G105,"")),"")</f>
        <v/>
      </c>
      <c r="F69" t="str">
        <f>IF(IP_Export!B105="Global",IF('Processed IP Rules'!EA74="Any","",IF(AND(IP_Export!Y105="Proceed",'Processed IP Rules'!EA74&lt;&gt;""),"set shared address "&amp;IP_Export!F105&amp;" description "&amp;IP_Export!G105,"")),"")</f>
        <v/>
      </c>
      <c r="G69" s="43" t="str">
        <f>IF('Processed IP Rules'!$FB$33="","",IF(IP_Export!B105="Global",IF('Processed IP Rules'!EA74="Any","",IF(AND(IP_Export!Y105="Proceed",'Processed IP Rules'!EA74&lt;&gt;""),"set shared address "&amp;IP_Export!F105&amp;" tag "&amp;'Processed IP Rules'!$FB$33,"")),""))</f>
        <v/>
      </c>
      <c r="I69" s="98">
        <f t="shared" si="1"/>
        <v>64</v>
      </c>
      <c r="J69" t="str">
        <f>IF(IP_Export!B105="National",IF(OR('Processed IP Rules'!AO74="All_IPs",'Processed IP Rules'!AO74="GRP_ALL_CNSP_SUBNETS"),"",IF(IP_Export!Y105="Proceed","set device-group CNSP-Parent address "&amp;IP_Export!D105&amp;" ip-netmask "&amp;IP_Export!E105,"")),"")</f>
        <v/>
      </c>
      <c r="K69" t="str">
        <f>IF(IP_Export!B105="National",IF(OR('Processed IP Rules'!AO74="All_IPs",'Processed IP Rules'!AO74="GRP_ALL_CNSP_SUBNETS"),"",IF(IP_Export!Y105="Proceed","set device-group CNSP-Parent address "&amp;IP_Export!D105&amp;" description "&amp;IP_Export!E105,"")),"")</f>
        <v/>
      </c>
      <c r="L69" s="43" t="str">
        <f>IF('Processed IP Rules'!$FB$31="","",IF(IP_Export!B105="National",IF(OR('Processed IP Rules'!AO74="All_IPs",'Processed IP Rules'!AO74="GRP_ALL_CNSP_SUBNETS"),"",IF(IP_Export!Y105="Proceed","set device-group CNSP-Parent address "&amp;IP_Export!D105&amp;" tag "&amp;'Processed IP Rules'!$FB$31,"")),""))</f>
        <v/>
      </c>
      <c r="M69" t="str">
        <f>IF(IP_Export!B105="National",IF('Processed IP Rules'!EA74="Any","",IF(AND(IP_Export!Y105="Proceed",'Processed IP Rules'!EA74&lt;&gt;""),"set device-group CNSP-Parent address "&amp;IP_Export!F105&amp;" ip-netmask "&amp;IP_Export!G105,"")),"")</f>
        <v/>
      </c>
      <c r="N69" t="str">
        <f>IF(IP_Export!B105="National",IF('Processed IP Rules'!EA74="Any","",IF(AND(IP_Export!Y105="Proceed",'Processed IP Rules'!EA74&lt;&gt;""),"set device-group CNSP-Parent address "&amp;IP_Export!F105&amp;" description "&amp;IP_Export!G105,"")),"")</f>
        <v/>
      </c>
      <c r="O69" s="43" t="str">
        <f>IF('Processed IP Rules'!$FB$33="","",IF(IP_Export!B105="National",IF('Processed IP Rules'!EA74="Any","",IF(AND(IP_Export!Y105="Proceed",'Processed IP Rules'!EA74&lt;&gt;""),"set device-group CNSP-Parent address "&amp;IP_Export!F105&amp;" tag "&amp;'Processed IP Rules'!$FB$33,"")),""))</f>
        <v/>
      </c>
    </row>
    <row r="70" spans="1:15">
      <c r="A70" s="98">
        <f t="shared" si="0"/>
        <v>65</v>
      </c>
      <c r="B70" t="str">
        <f>IF(IP_Export!B106="Global",IF(OR('Processed IP Rules'!AO75="All_IPs",'Processed IP Rules'!AO75="GRP_ALL_CNSP_SUBNETS"),"",IF(IP_Export!Y106="Proceed","set shared address "&amp;IP_Export!D106&amp;" ip-netmask "&amp;IP_Export!E106,"")),"")</f>
        <v/>
      </c>
      <c r="C70" t="str">
        <f>IF(IP_Export!B106="Global",IF(OR('Processed IP Rules'!AO75="All_IPs",'Processed IP Rules'!AO75="GRP_ALL_CNSP_SUBNETS"),"",IF(IP_Export!Y106="Proceed","set shared address "&amp;IP_Export!D106&amp;" description "&amp;IP_Export!E106,"")),"")</f>
        <v/>
      </c>
      <c r="D70" s="43" t="str">
        <f>IF('Processed IP Rules'!$FB$31="","",IF(IP_Export!B106="Global",IF(OR('Processed IP Rules'!AO75="All_IPs",'Processed IP Rules'!AO75="GRP_ALL_CNSP_SUBNETS"),"",IF(IP_Export!Y106="Proceed","set shared address "&amp;IP_Export!D106&amp;" tag "&amp;'Processed IP Rules'!$FB$31,"")),""))</f>
        <v/>
      </c>
      <c r="E70" t="str">
        <f>IF(IP_Export!B106="Global",IF('Processed IP Rules'!EA75="Any","",IF(AND(IP_Export!Y106="Proceed",'Processed IP Rules'!EA75&lt;&gt;""),"set shared address "&amp;IP_Export!F106&amp;" ip-netmask "&amp;IP_Export!G106,"")),"")</f>
        <v/>
      </c>
      <c r="F70" t="str">
        <f>IF(IP_Export!B106="Global",IF('Processed IP Rules'!EA75="Any","",IF(AND(IP_Export!Y106="Proceed",'Processed IP Rules'!EA75&lt;&gt;""),"set shared address "&amp;IP_Export!F106&amp;" description "&amp;IP_Export!G106,"")),"")</f>
        <v/>
      </c>
      <c r="G70" s="43" t="str">
        <f>IF('Processed IP Rules'!$FB$33="","",IF(IP_Export!B106="Global",IF('Processed IP Rules'!EA75="Any","",IF(AND(IP_Export!Y106="Proceed",'Processed IP Rules'!EA75&lt;&gt;""),"set shared address "&amp;IP_Export!F106&amp;" tag "&amp;'Processed IP Rules'!$FB$33,"")),""))</f>
        <v/>
      </c>
      <c r="I70" s="98">
        <f t="shared" si="1"/>
        <v>65</v>
      </c>
      <c r="J70" t="str">
        <f>IF(IP_Export!B106="National",IF(OR('Processed IP Rules'!AO75="All_IPs",'Processed IP Rules'!AO75="GRP_ALL_CNSP_SUBNETS"),"",IF(IP_Export!Y106="Proceed","set device-group CNSP-Parent address "&amp;IP_Export!D106&amp;" ip-netmask "&amp;IP_Export!E106,"")),"")</f>
        <v/>
      </c>
      <c r="K70" t="str">
        <f>IF(IP_Export!B106="National",IF(OR('Processed IP Rules'!AO75="All_IPs",'Processed IP Rules'!AO75="GRP_ALL_CNSP_SUBNETS"),"",IF(IP_Export!Y106="Proceed","set device-group CNSP-Parent address "&amp;IP_Export!D106&amp;" description "&amp;IP_Export!E106,"")),"")</f>
        <v/>
      </c>
      <c r="L70" s="43" t="str">
        <f>IF('Processed IP Rules'!$FB$31="","",IF(IP_Export!B106="National",IF(OR('Processed IP Rules'!AO75="All_IPs",'Processed IP Rules'!AO75="GRP_ALL_CNSP_SUBNETS"),"",IF(IP_Export!Y106="Proceed","set device-group CNSP-Parent address "&amp;IP_Export!D106&amp;" tag "&amp;'Processed IP Rules'!$FB$31,"")),""))</f>
        <v/>
      </c>
      <c r="M70" t="str">
        <f>IF(IP_Export!B106="National",IF('Processed IP Rules'!EA75="Any","",IF(AND(IP_Export!Y106="Proceed",'Processed IP Rules'!EA75&lt;&gt;""),"set device-group CNSP-Parent address "&amp;IP_Export!F106&amp;" ip-netmask "&amp;IP_Export!G106,"")),"")</f>
        <v/>
      </c>
      <c r="N70" t="str">
        <f>IF(IP_Export!B106="National",IF('Processed IP Rules'!EA75="Any","",IF(AND(IP_Export!Y106="Proceed",'Processed IP Rules'!EA75&lt;&gt;""),"set device-group CNSP-Parent address "&amp;IP_Export!F106&amp;" description "&amp;IP_Export!G106,"")),"")</f>
        <v/>
      </c>
      <c r="O70" s="43" t="str">
        <f>IF('Processed IP Rules'!$FB$33="","",IF(IP_Export!B106="National",IF('Processed IP Rules'!EA75="Any","",IF(AND(IP_Export!Y106="Proceed",'Processed IP Rules'!EA75&lt;&gt;""),"set device-group CNSP-Parent address "&amp;IP_Export!F106&amp;" tag "&amp;'Processed IP Rules'!$FB$33,"")),""))</f>
        <v/>
      </c>
    </row>
    <row r="71" spans="1:15">
      <c r="A71" s="98">
        <f t="shared" si="0"/>
        <v>66</v>
      </c>
      <c r="B71" t="str">
        <f>IF(IP_Export!B107="Global",IF(OR('Processed IP Rules'!AO76="All_IPs",'Processed IP Rules'!AO76="GRP_ALL_CNSP_SUBNETS"),"",IF(IP_Export!Y107="Proceed","set shared address "&amp;IP_Export!D107&amp;" ip-netmask "&amp;IP_Export!E107,"")),"")</f>
        <v/>
      </c>
      <c r="C71" t="str">
        <f>IF(IP_Export!B107="Global",IF(OR('Processed IP Rules'!AO76="All_IPs",'Processed IP Rules'!AO76="GRP_ALL_CNSP_SUBNETS"),"",IF(IP_Export!Y107="Proceed","set shared address "&amp;IP_Export!D107&amp;" description "&amp;IP_Export!E107,"")),"")</f>
        <v/>
      </c>
      <c r="D71" s="43" t="str">
        <f>IF('Processed IP Rules'!$FB$31="","",IF(IP_Export!B107="Global",IF(OR('Processed IP Rules'!AO76="All_IPs",'Processed IP Rules'!AO76="GRP_ALL_CNSP_SUBNETS"),"",IF(IP_Export!Y107="Proceed","set shared address "&amp;IP_Export!D107&amp;" tag "&amp;'Processed IP Rules'!$FB$31,"")),""))</f>
        <v/>
      </c>
      <c r="E71" t="str">
        <f>IF(IP_Export!B107="Global",IF('Processed IP Rules'!EA76="Any","",IF(AND(IP_Export!Y107="Proceed",'Processed IP Rules'!EA76&lt;&gt;""),"set shared address "&amp;IP_Export!F107&amp;" ip-netmask "&amp;IP_Export!G107,"")),"")</f>
        <v/>
      </c>
      <c r="F71" t="str">
        <f>IF(IP_Export!B107="Global",IF('Processed IP Rules'!EA76="Any","",IF(AND(IP_Export!Y107="Proceed",'Processed IP Rules'!EA76&lt;&gt;""),"set shared address "&amp;IP_Export!F107&amp;" description "&amp;IP_Export!G107,"")),"")</f>
        <v/>
      </c>
      <c r="G71" s="43" t="str">
        <f>IF('Processed IP Rules'!$FB$33="","",IF(IP_Export!B107="Global",IF('Processed IP Rules'!EA76="Any","",IF(AND(IP_Export!Y107="Proceed",'Processed IP Rules'!EA76&lt;&gt;""),"set shared address "&amp;IP_Export!F107&amp;" tag "&amp;'Processed IP Rules'!$FB$33,"")),""))</f>
        <v/>
      </c>
      <c r="I71" s="98">
        <f t="shared" si="1"/>
        <v>66</v>
      </c>
      <c r="J71" t="str">
        <f>IF(IP_Export!B107="National",IF(OR('Processed IP Rules'!AO76="All_IPs",'Processed IP Rules'!AO76="GRP_ALL_CNSP_SUBNETS"),"",IF(IP_Export!Y107="Proceed","set device-group CNSP-Parent address "&amp;IP_Export!D107&amp;" ip-netmask "&amp;IP_Export!E107,"")),"")</f>
        <v/>
      </c>
      <c r="K71" t="str">
        <f>IF(IP_Export!B107="National",IF(OR('Processed IP Rules'!AO76="All_IPs",'Processed IP Rules'!AO76="GRP_ALL_CNSP_SUBNETS"),"",IF(IP_Export!Y107="Proceed","set device-group CNSP-Parent address "&amp;IP_Export!D107&amp;" description "&amp;IP_Export!E107,"")),"")</f>
        <v/>
      </c>
      <c r="L71" s="43" t="str">
        <f>IF('Processed IP Rules'!$FB$31="","",IF(IP_Export!B107="National",IF(OR('Processed IP Rules'!AO76="All_IPs",'Processed IP Rules'!AO76="GRP_ALL_CNSP_SUBNETS"),"",IF(IP_Export!Y107="Proceed","set device-group CNSP-Parent address "&amp;IP_Export!D107&amp;" tag "&amp;'Processed IP Rules'!$FB$31,"")),""))</f>
        <v/>
      </c>
      <c r="M71" t="str">
        <f>IF(IP_Export!B107="National",IF('Processed IP Rules'!EA76="Any","",IF(AND(IP_Export!Y107="Proceed",'Processed IP Rules'!EA76&lt;&gt;""),"set device-group CNSP-Parent address "&amp;IP_Export!F107&amp;" ip-netmask "&amp;IP_Export!G107,"")),"")</f>
        <v/>
      </c>
      <c r="N71" t="str">
        <f>IF(IP_Export!B107="National",IF('Processed IP Rules'!EA76="Any","",IF(AND(IP_Export!Y107="Proceed",'Processed IP Rules'!EA76&lt;&gt;""),"set device-group CNSP-Parent address "&amp;IP_Export!F107&amp;" description "&amp;IP_Export!G107,"")),"")</f>
        <v/>
      </c>
      <c r="O71" s="43" t="str">
        <f>IF('Processed IP Rules'!$FB$33="","",IF(IP_Export!B107="National",IF('Processed IP Rules'!EA76="Any","",IF(AND(IP_Export!Y107="Proceed",'Processed IP Rules'!EA76&lt;&gt;""),"set device-group CNSP-Parent address "&amp;IP_Export!F107&amp;" tag "&amp;'Processed IP Rules'!$FB$33,"")),""))</f>
        <v/>
      </c>
    </row>
    <row r="72" spans="1:15">
      <c r="A72" s="98">
        <f t="shared" ref="A72:A135" si="2">A71+1</f>
        <v>67</v>
      </c>
      <c r="B72" t="str">
        <f>IF(IP_Export!B108="Global",IF(OR('Processed IP Rules'!AO77="All_IPs",'Processed IP Rules'!AO77="GRP_ALL_CNSP_SUBNETS"),"",IF(IP_Export!Y108="Proceed","set shared address "&amp;IP_Export!D108&amp;" ip-netmask "&amp;IP_Export!E108,"")),"")</f>
        <v/>
      </c>
      <c r="C72" t="str">
        <f>IF(IP_Export!B108="Global",IF(OR('Processed IP Rules'!AO77="All_IPs",'Processed IP Rules'!AO77="GRP_ALL_CNSP_SUBNETS"),"",IF(IP_Export!Y108="Proceed","set shared address "&amp;IP_Export!D108&amp;" description "&amp;IP_Export!E108,"")),"")</f>
        <v/>
      </c>
      <c r="D72" s="43" t="str">
        <f>IF('Processed IP Rules'!$FB$31="","",IF(IP_Export!B108="Global",IF(OR('Processed IP Rules'!AO77="All_IPs",'Processed IP Rules'!AO77="GRP_ALL_CNSP_SUBNETS"),"",IF(IP_Export!Y108="Proceed","set shared address "&amp;IP_Export!D108&amp;" tag "&amp;'Processed IP Rules'!$FB$31,"")),""))</f>
        <v/>
      </c>
      <c r="E72" t="str">
        <f>IF(IP_Export!B108="Global",IF('Processed IP Rules'!EA77="Any","",IF(AND(IP_Export!Y108="Proceed",'Processed IP Rules'!EA77&lt;&gt;""),"set shared address "&amp;IP_Export!F108&amp;" ip-netmask "&amp;IP_Export!G108,"")),"")</f>
        <v/>
      </c>
      <c r="F72" t="str">
        <f>IF(IP_Export!B108="Global",IF('Processed IP Rules'!EA77="Any","",IF(AND(IP_Export!Y108="Proceed",'Processed IP Rules'!EA77&lt;&gt;""),"set shared address "&amp;IP_Export!F108&amp;" description "&amp;IP_Export!G108,"")),"")</f>
        <v/>
      </c>
      <c r="G72" s="43" t="str">
        <f>IF('Processed IP Rules'!$FB$33="","",IF(IP_Export!B108="Global",IF('Processed IP Rules'!EA77="Any","",IF(AND(IP_Export!Y108="Proceed",'Processed IP Rules'!EA77&lt;&gt;""),"set shared address "&amp;IP_Export!F108&amp;" tag "&amp;'Processed IP Rules'!$FB$33,"")),""))</f>
        <v/>
      </c>
      <c r="I72" s="98">
        <f t="shared" ref="I72:I135" si="3">I71+1</f>
        <v>67</v>
      </c>
      <c r="J72" t="str">
        <f>IF(IP_Export!B108="National",IF(OR('Processed IP Rules'!AO77="All_IPs",'Processed IP Rules'!AO77="GRP_ALL_CNSP_SUBNETS"),"",IF(IP_Export!Y108="Proceed","set device-group CNSP-Parent address "&amp;IP_Export!D108&amp;" ip-netmask "&amp;IP_Export!E108,"")),"")</f>
        <v/>
      </c>
      <c r="K72" t="str">
        <f>IF(IP_Export!B108="National",IF(OR('Processed IP Rules'!AO77="All_IPs",'Processed IP Rules'!AO77="GRP_ALL_CNSP_SUBNETS"),"",IF(IP_Export!Y108="Proceed","set device-group CNSP-Parent address "&amp;IP_Export!D108&amp;" description "&amp;IP_Export!E108,"")),"")</f>
        <v/>
      </c>
      <c r="L72" s="43" t="str">
        <f>IF('Processed IP Rules'!$FB$31="","",IF(IP_Export!B108="National",IF(OR('Processed IP Rules'!AO77="All_IPs",'Processed IP Rules'!AO77="GRP_ALL_CNSP_SUBNETS"),"",IF(IP_Export!Y108="Proceed","set device-group CNSP-Parent address "&amp;IP_Export!D108&amp;" tag "&amp;'Processed IP Rules'!$FB$31,"")),""))</f>
        <v/>
      </c>
      <c r="M72" t="str">
        <f>IF(IP_Export!B108="National",IF('Processed IP Rules'!EA77="Any","",IF(AND(IP_Export!Y108="Proceed",'Processed IP Rules'!EA77&lt;&gt;""),"set device-group CNSP-Parent address "&amp;IP_Export!F108&amp;" ip-netmask "&amp;IP_Export!G108,"")),"")</f>
        <v/>
      </c>
      <c r="N72" t="str">
        <f>IF(IP_Export!B108="National",IF('Processed IP Rules'!EA77="Any","",IF(AND(IP_Export!Y108="Proceed",'Processed IP Rules'!EA77&lt;&gt;""),"set device-group CNSP-Parent address "&amp;IP_Export!F108&amp;" description "&amp;IP_Export!G108,"")),"")</f>
        <v/>
      </c>
      <c r="O72" s="43" t="str">
        <f>IF('Processed IP Rules'!$FB$33="","",IF(IP_Export!B108="National",IF('Processed IP Rules'!EA77="Any","",IF(AND(IP_Export!Y108="Proceed",'Processed IP Rules'!EA77&lt;&gt;""),"set device-group CNSP-Parent address "&amp;IP_Export!F108&amp;" tag "&amp;'Processed IP Rules'!$FB$33,"")),""))</f>
        <v/>
      </c>
    </row>
    <row r="73" spans="1:15">
      <c r="A73" s="98">
        <f t="shared" si="2"/>
        <v>68</v>
      </c>
      <c r="B73" t="str">
        <f>IF(IP_Export!B109="Global",IF(OR('Processed IP Rules'!AO78="All_IPs",'Processed IP Rules'!AO78="GRP_ALL_CNSP_SUBNETS"),"",IF(IP_Export!Y109="Proceed","set shared address "&amp;IP_Export!D109&amp;" ip-netmask "&amp;IP_Export!E109,"")),"")</f>
        <v/>
      </c>
      <c r="C73" t="str">
        <f>IF(IP_Export!B109="Global",IF(OR('Processed IP Rules'!AO78="All_IPs",'Processed IP Rules'!AO78="GRP_ALL_CNSP_SUBNETS"),"",IF(IP_Export!Y109="Proceed","set shared address "&amp;IP_Export!D109&amp;" description "&amp;IP_Export!E109,"")),"")</f>
        <v/>
      </c>
      <c r="D73" s="43" t="str">
        <f>IF('Processed IP Rules'!$FB$31="","",IF(IP_Export!B109="Global",IF(OR('Processed IP Rules'!AO78="All_IPs",'Processed IP Rules'!AO78="GRP_ALL_CNSP_SUBNETS"),"",IF(IP_Export!Y109="Proceed","set shared address "&amp;IP_Export!D109&amp;" tag "&amp;'Processed IP Rules'!$FB$31,"")),""))</f>
        <v/>
      </c>
      <c r="E73" t="str">
        <f>IF(IP_Export!B109="Global",IF('Processed IP Rules'!EA78="Any","",IF(AND(IP_Export!Y109="Proceed",'Processed IP Rules'!EA78&lt;&gt;""),"set shared address "&amp;IP_Export!F109&amp;" ip-netmask "&amp;IP_Export!G109,"")),"")</f>
        <v/>
      </c>
      <c r="F73" t="str">
        <f>IF(IP_Export!B109="Global",IF('Processed IP Rules'!EA78="Any","",IF(AND(IP_Export!Y109="Proceed",'Processed IP Rules'!EA78&lt;&gt;""),"set shared address "&amp;IP_Export!F109&amp;" description "&amp;IP_Export!G109,"")),"")</f>
        <v/>
      </c>
      <c r="G73" s="43" t="str">
        <f>IF('Processed IP Rules'!$FB$33="","",IF(IP_Export!B109="Global",IF('Processed IP Rules'!EA78="Any","",IF(AND(IP_Export!Y109="Proceed",'Processed IP Rules'!EA78&lt;&gt;""),"set shared address "&amp;IP_Export!F109&amp;" tag "&amp;'Processed IP Rules'!$FB$33,"")),""))</f>
        <v/>
      </c>
      <c r="I73" s="98">
        <f t="shared" si="3"/>
        <v>68</v>
      </c>
      <c r="J73" t="str">
        <f>IF(IP_Export!B109="National",IF(OR('Processed IP Rules'!AO78="All_IPs",'Processed IP Rules'!AO78="GRP_ALL_CNSP_SUBNETS"),"",IF(IP_Export!Y109="Proceed","set device-group CNSP-Parent address "&amp;IP_Export!D109&amp;" ip-netmask "&amp;IP_Export!E109,"")),"")</f>
        <v/>
      </c>
      <c r="K73" t="str">
        <f>IF(IP_Export!B109="National",IF(OR('Processed IP Rules'!AO78="All_IPs",'Processed IP Rules'!AO78="GRP_ALL_CNSP_SUBNETS"),"",IF(IP_Export!Y109="Proceed","set device-group CNSP-Parent address "&amp;IP_Export!D109&amp;" description "&amp;IP_Export!E109,"")),"")</f>
        <v/>
      </c>
      <c r="L73" s="43" t="str">
        <f>IF('Processed IP Rules'!$FB$31="","",IF(IP_Export!B109="National",IF(OR('Processed IP Rules'!AO78="All_IPs",'Processed IP Rules'!AO78="GRP_ALL_CNSP_SUBNETS"),"",IF(IP_Export!Y109="Proceed","set device-group CNSP-Parent address "&amp;IP_Export!D109&amp;" tag "&amp;'Processed IP Rules'!$FB$31,"")),""))</f>
        <v/>
      </c>
      <c r="M73" t="str">
        <f>IF(IP_Export!B109="National",IF('Processed IP Rules'!EA78="Any","",IF(AND(IP_Export!Y109="Proceed",'Processed IP Rules'!EA78&lt;&gt;""),"set device-group CNSP-Parent address "&amp;IP_Export!F109&amp;" ip-netmask "&amp;IP_Export!G109,"")),"")</f>
        <v/>
      </c>
      <c r="N73" t="str">
        <f>IF(IP_Export!B109="National",IF('Processed IP Rules'!EA78="Any","",IF(AND(IP_Export!Y109="Proceed",'Processed IP Rules'!EA78&lt;&gt;""),"set device-group CNSP-Parent address "&amp;IP_Export!F109&amp;" description "&amp;IP_Export!G109,"")),"")</f>
        <v/>
      </c>
      <c r="O73" s="43" t="str">
        <f>IF('Processed IP Rules'!$FB$33="","",IF(IP_Export!B109="National",IF('Processed IP Rules'!EA78="Any","",IF(AND(IP_Export!Y109="Proceed",'Processed IP Rules'!EA78&lt;&gt;""),"set device-group CNSP-Parent address "&amp;IP_Export!F109&amp;" tag "&amp;'Processed IP Rules'!$FB$33,"")),""))</f>
        <v/>
      </c>
    </row>
    <row r="74" spans="1:15">
      <c r="A74" s="98">
        <f t="shared" si="2"/>
        <v>69</v>
      </c>
      <c r="B74" t="str">
        <f>IF(IP_Export!B110="Global",IF(OR('Processed IP Rules'!AO79="All_IPs",'Processed IP Rules'!AO79="GRP_ALL_CNSP_SUBNETS"),"",IF(IP_Export!Y110="Proceed","set shared address "&amp;IP_Export!D110&amp;" ip-netmask "&amp;IP_Export!E110,"")),"")</f>
        <v/>
      </c>
      <c r="C74" t="str">
        <f>IF(IP_Export!B110="Global",IF(OR('Processed IP Rules'!AO79="All_IPs",'Processed IP Rules'!AO79="GRP_ALL_CNSP_SUBNETS"),"",IF(IP_Export!Y110="Proceed","set shared address "&amp;IP_Export!D110&amp;" description "&amp;IP_Export!E110,"")),"")</f>
        <v/>
      </c>
      <c r="D74" s="43" t="str">
        <f>IF('Processed IP Rules'!$FB$31="","",IF(IP_Export!B110="Global",IF(OR('Processed IP Rules'!AO79="All_IPs",'Processed IP Rules'!AO79="GRP_ALL_CNSP_SUBNETS"),"",IF(IP_Export!Y110="Proceed","set shared address "&amp;IP_Export!D110&amp;" tag "&amp;'Processed IP Rules'!$FB$31,"")),""))</f>
        <v/>
      </c>
      <c r="E74" t="str">
        <f>IF(IP_Export!B110="Global",IF('Processed IP Rules'!EA79="Any","",IF(AND(IP_Export!Y110="Proceed",'Processed IP Rules'!EA79&lt;&gt;""),"set shared address "&amp;IP_Export!F110&amp;" ip-netmask "&amp;IP_Export!G110,"")),"")</f>
        <v/>
      </c>
      <c r="F74" t="str">
        <f>IF(IP_Export!B110="Global",IF('Processed IP Rules'!EA79="Any","",IF(AND(IP_Export!Y110="Proceed",'Processed IP Rules'!EA79&lt;&gt;""),"set shared address "&amp;IP_Export!F110&amp;" description "&amp;IP_Export!G110,"")),"")</f>
        <v/>
      </c>
      <c r="G74" s="43" t="str">
        <f>IF('Processed IP Rules'!$FB$33="","",IF(IP_Export!B110="Global",IF('Processed IP Rules'!EA79="Any","",IF(AND(IP_Export!Y110="Proceed",'Processed IP Rules'!EA79&lt;&gt;""),"set shared address "&amp;IP_Export!F110&amp;" tag "&amp;'Processed IP Rules'!$FB$33,"")),""))</f>
        <v/>
      </c>
      <c r="I74" s="98">
        <f t="shared" si="3"/>
        <v>69</v>
      </c>
      <c r="J74" t="str">
        <f>IF(IP_Export!B110="National",IF(OR('Processed IP Rules'!AO79="All_IPs",'Processed IP Rules'!AO79="GRP_ALL_CNSP_SUBNETS"),"",IF(IP_Export!Y110="Proceed","set device-group CNSP-Parent address "&amp;IP_Export!D110&amp;" ip-netmask "&amp;IP_Export!E110,"")),"")</f>
        <v/>
      </c>
      <c r="K74" t="str">
        <f>IF(IP_Export!B110="National",IF(OR('Processed IP Rules'!AO79="All_IPs",'Processed IP Rules'!AO79="GRP_ALL_CNSP_SUBNETS"),"",IF(IP_Export!Y110="Proceed","set device-group CNSP-Parent address "&amp;IP_Export!D110&amp;" description "&amp;IP_Export!E110,"")),"")</f>
        <v/>
      </c>
      <c r="L74" s="43" t="str">
        <f>IF('Processed IP Rules'!$FB$31="","",IF(IP_Export!B110="National",IF(OR('Processed IP Rules'!AO79="All_IPs",'Processed IP Rules'!AO79="GRP_ALL_CNSP_SUBNETS"),"",IF(IP_Export!Y110="Proceed","set device-group CNSP-Parent address "&amp;IP_Export!D110&amp;" tag "&amp;'Processed IP Rules'!$FB$31,"")),""))</f>
        <v/>
      </c>
      <c r="M74" t="str">
        <f>IF(IP_Export!B110="National",IF('Processed IP Rules'!EA79="Any","",IF(AND(IP_Export!Y110="Proceed",'Processed IP Rules'!EA79&lt;&gt;""),"set device-group CNSP-Parent address "&amp;IP_Export!F110&amp;" ip-netmask "&amp;IP_Export!G110,"")),"")</f>
        <v/>
      </c>
      <c r="N74" t="str">
        <f>IF(IP_Export!B110="National",IF('Processed IP Rules'!EA79="Any","",IF(AND(IP_Export!Y110="Proceed",'Processed IP Rules'!EA79&lt;&gt;""),"set device-group CNSP-Parent address "&amp;IP_Export!F110&amp;" description "&amp;IP_Export!G110,"")),"")</f>
        <v/>
      </c>
      <c r="O74" s="43" t="str">
        <f>IF('Processed IP Rules'!$FB$33="","",IF(IP_Export!B110="National",IF('Processed IP Rules'!EA79="Any","",IF(AND(IP_Export!Y110="Proceed",'Processed IP Rules'!EA79&lt;&gt;""),"set device-group CNSP-Parent address "&amp;IP_Export!F110&amp;" tag "&amp;'Processed IP Rules'!$FB$33,"")),""))</f>
        <v/>
      </c>
    </row>
    <row r="75" spans="1:15">
      <c r="A75" s="98">
        <f t="shared" si="2"/>
        <v>70</v>
      </c>
      <c r="B75" t="str">
        <f>IF(IP_Export!B111="Global",IF(OR('Processed IP Rules'!AO80="All_IPs",'Processed IP Rules'!AO80="GRP_ALL_CNSP_SUBNETS"),"",IF(IP_Export!Y111="Proceed","set shared address "&amp;IP_Export!D111&amp;" ip-netmask "&amp;IP_Export!E111,"")),"")</f>
        <v/>
      </c>
      <c r="C75" t="str">
        <f>IF(IP_Export!B111="Global",IF(OR('Processed IP Rules'!AO80="All_IPs",'Processed IP Rules'!AO80="GRP_ALL_CNSP_SUBNETS"),"",IF(IP_Export!Y111="Proceed","set shared address "&amp;IP_Export!D111&amp;" description "&amp;IP_Export!E111,"")),"")</f>
        <v/>
      </c>
      <c r="D75" s="43" t="str">
        <f>IF('Processed IP Rules'!$FB$31="","",IF(IP_Export!B111="Global",IF(OR('Processed IP Rules'!AO80="All_IPs",'Processed IP Rules'!AO80="GRP_ALL_CNSP_SUBNETS"),"",IF(IP_Export!Y111="Proceed","set shared address "&amp;IP_Export!D111&amp;" tag "&amp;'Processed IP Rules'!$FB$31,"")),""))</f>
        <v/>
      </c>
      <c r="E75" t="str">
        <f>IF(IP_Export!B111="Global",IF('Processed IP Rules'!EA80="Any","",IF(AND(IP_Export!Y111="Proceed",'Processed IP Rules'!EA80&lt;&gt;""),"set shared address "&amp;IP_Export!F111&amp;" ip-netmask "&amp;IP_Export!G111,"")),"")</f>
        <v/>
      </c>
      <c r="F75" t="str">
        <f>IF(IP_Export!B111="Global",IF('Processed IP Rules'!EA80="Any","",IF(AND(IP_Export!Y111="Proceed",'Processed IP Rules'!EA80&lt;&gt;""),"set shared address "&amp;IP_Export!F111&amp;" description "&amp;IP_Export!G111,"")),"")</f>
        <v/>
      </c>
      <c r="G75" s="43" t="str">
        <f>IF('Processed IP Rules'!$FB$33="","",IF(IP_Export!B111="Global",IF('Processed IP Rules'!EA80="Any","",IF(AND(IP_Export!Y111="Proceed",'Processed IP Rules'!EA80&lt;&gt;""),"set shared address "&amp;IP_Export!F111&amp;" tag "&amp;'Processed IP Rules'!$FB$33,"")),""))</f>
        <v/>
      </c>
      <c r="I75" s="98">
        <f t="shared" si="3"/>
        <v>70</v>
      </c>
      <c r="J75" t="str">
        <f>IF(IP_Export!B111="National",IF(OR('Processed IP Rules'!AO80="All_IPs",'Processed IP Rules'!AO80="GRP_ALL_CNSP_SUBNETS"),"",IF(IP_Export!Y111="Proceed","set device-group CNSP-Parent address "&amp;IP_Export!D111&amp;" ip-netmask "&amp;IP_Export!E111,"")),"")</f>
        <v/>
      </c>
      <c r="K75" t="str">
        <f>IF(IP_Export!B111="National",IF(OR('Processed IP Rules'!AO80="All_IPs",'Processed IP Rules'!AO80="GRP_ALL_CNSP_SUBNETS"),"",IF(IP_Export!Y111="Proceed","set device-group CNSP-Parent address "&amp;IP_Export!D111&amp;" description "&amp;IP_Export!E111,"")),"")</f>
        <v/>
      </c>
      <c r="L75" s="43" t="str">
        <f>IF('Processed IP Rules'!$FB$31="","",IF(IP_Export!B111="National",IF(OR('Processed IP Rules'!AO80="All_IPs",'Processed IP Rules'!AO80="GRP_ALL_CNSP_SUBNETS"),"",IF(IP_Export!Y111="Proceed","set device-group CNSP-Parent address "&amp;IP_Export!D111&amp;" tag "&amp;'Processed IP Rules'!$FB$31,"")),""))</f>
        <v/>
      </c>
      <c r="M75" t="str">
        <f>IF(IP_Export!B111="National",IF('Processed IP Rules'!EA80="Any","",IF(AND(IP_Export!Y111="Proceed",'Processed IP Rules'!EA80&lt;&gt;""),"set device-group CNSP-Parent address "&amp;IP_Export!F111&amp;" ip-netmask "&amp;IP_Export!G111,"")),"")</f>
        <v/>
      </c>
      <c r="N75" t="str">
        <f>IF(IP_Export!B111="National",IF('Processed IP Rules'!EA80="Any","",IF(AND(IP_Export!Y111="Proceed",'Processed IP Rules'!EA80&lt;&gt;""),"set device-group CNSP-Parent address "&amp;IP_Export!F111&amp;" description "&amp;IP_Export!G111,"")),"")</f>
        <v/>
      </c>
      <c r="O75" s="43" t="str">
        <f>IF('Processed IP Rules'!$FB$33="","",IF(IP_Export!B111="National",IF('Processed IP Rules'!EA80="Any","",IF(AND(IP_Export!Y111="Proceed",'Processed IP Rules'!EA80&lt;&gt;""),"set device-group CNSP-Parent address "&amp;IP_Export!F111&amp;" tag "&amp;'Processed IP Rules'!$FB$33,"")),""))</f>
        <v/>
      </c>
    </row>
    <row r="76" spans="1:15">
      <c r="A76" s="98">
        <f t="shared" si="2"/>
        <v>71</v>
      </c>
      <c r="B76" t="str">
        <f>IF(IP_Export!B112="Global",IF(OR('Processed IP Rules'!AO81="All_IPs",'Processed IP Rules'!AO81="GRP_ALL_CNSP_SUBNETS"),"",IF(IP_Export!Y112="Proceed","set shared address "&amp;IP_Export!D112&amp;" ip-netmask "&amp;IP_Export!E112,"")),"")</f>
        <v/>
      </c>
      <c r="C76" t="str">
        <f>IF(IP_Export!B112="Global",IF(OR('Processed IP Rules'!AO81="All_IPs",'Processed IP Rules'!AO81="GRP_ALL_CNSP_SUBNETS"),"",IF(IP_Export!Y112="Proceed","set shared address "&amp;IP_Export!D112&amp;" description "&amp;IP_Export!E112,"")),"")</f>
        <v/>
      </c>
      <c r="D76" s="43" t="str">
        <f>IF('Processed IP Rules'!$FB$31="","",IF(IP_Export!B112="Global",IF(OR('Processed IP Rules'!AO81="All_IPs",'Processed IP Rules'!AO81="GRP_ALL_CNSP_SUBNETS"),"",IF(IP_Export!Y112="Proceed","set shared address "&amp;IP_Export!D112&amp;" tag "&amp;'Processed IP Rules'!$FB$31,"")),""))</f>
        <v/>
      </c>
      <c r="E76" t="str">
        <f>IF(IP_Export!B112="Global",IF('Processed IP Rules'!EA81="Any","",IF(AND(IP_Export!Y112="Proceed",'Processed IP Rules'!EA81&lt;&gt;""),"set shared address "&amp;IP_Export!F112&amp;" ip-netmask "&amp;IP_Export!G112,"")),"")</f>
        <v/>
      </c>
      <c r="F76" t="str">
        <f>IF(IP_Export!B112="Global",IF('Processed IP Rules'!EA81="Any","",IF(AND(IP_Export!Y112="Proceed",'Processed IP Rules'!EA81&lt;&gt;""),"set shared address "&amp;IP_Export!F112&amp;" description "&amp;IP_Export!G112,"")),"")</f>
        <v/>
      </c>
      <c r="G76" s="43" t="str">
        <f>IF('Processed IP Rules'!$FB$33="","",IF(IP_Export!B112="Global",IF('Processed IP Rules'!EA81="Any","",IF(AND(IP_Export!Y112="Proceed",'Processed IP Rules'!EA81&lt;&gt;""),"set shared address "&amp;IP_Export!F112&amp;" tag "&amp;'Processed IP Rules'!$FB$33,"")),""))</f>
        <v/>
      </c>
      <c r="I76" s="98">
        <f t="shared" si="3"/>
        <v>71</v>
      </c>
      <c r="J76" t="str">
        <f>IF(IP_Export!B112="National",IF(OR('Processed IP Rules'!AO81="All_IPs",'Processed IP Rules'!AO81="GRP_ALL_CNSP_SUBNETS"),"",IF(IP_Export!Y112="Proceed","set device-group CNSP-Parent address "&amp;IP_Export!D112&amp;" ip-netmask "&amp;IP_Export!E112,"")),"")</f>
        <v/>
      </c>
      <c r="K76" t="str">
        <f>IF(IP_Export!B112="National",IF(OR('Processed IP Rules'!AO81="All_IPs",'Processed IP Rules'!AO81="GRP_ALL_CNSP_SUBNETS"),"",IF(IP_Export!Y112="Proceed","set device-group CNSP-Parent address "&amp;IP_Export!D112&amp;" description "&amp;IP_Export!E112,"")),"")</f>
        <v/>
      </c>
      <c r="L76" s="43" t="str">
        <f>IF('Processed IP Rules'!$FB$31="","",IF(IP_Export!B112="National",IF(OR('Processed IP Rules'!AO81="All_IPs",'Processed IP Rules'!AO81="GRP_ALL_CNSP_SUBNETS"),"",IF(IP_Export!Y112="Proceed","set device-group CNSP-Parent address "&amp;IP_Export!D112&amp;" tag "&amp;'Processed IP Rules'!$FB$31,"")),""))</f>
        <v/>
      </c>
      <c r="M76" t="str">
        <f>IF(IP_Export!B112="National",IF('Processed IP Rules'!EA81="Any","",IF(AND(IP_Export!Y112="Proceed",'Processed IP Rules'!EA81&lt;&gt;""),"set device-group CNSP-Parent address "&amp;IP_Export!F112&amp;" ip-netmask "&amp;IP_Export!G112,"")),"")</f>
        <v/>
      </c>
      <c r="N76" t="str">
        <f>IF(IP_Export!B112="National",IF('Processed IP Rules'!EA81="Any","",IF(AND(IP_Export!Y112="Proceed",'Processed IP Rules'!EA81&lt;&gt;""),"set device-group CNSP-Parent address "&amp;IP_Export!F112&amp;" description "&amp;IP_Export!G112,"")),"")</f>
        <v/>
      </c>
      <c r="O76" s="43" t="str">
        <f>IF('Processed IP Rules'!$FB$33="","",IF(IP_Export!B112="National",IF('Processed IP Rules'!EA81="Any","",IF(AND(IP_Export!Y112="Proceed",'Processed IP Rules'!EA81&lt;&gt;""),"set device-group CNSP-Parent address "&amp;IP_Export!F112&amp;" tag "&amp;'Processed IP Rules'!$FB$33,"")),""))</f>
        <v/>
      </c>
    </row>
    <row r="77" spans="1:15">
      <c r="A77" s="98">
        <f t="shared" si="2"/>
        <v>72</v>
      </c>
      <c r="B77" t="str">
        <f>IF(IP_Export!B113="Global",IF(OR('Processed IP Rules'!AO82="All_IPs",'Processed IP Rules'!AO82="GRP_ALL_CNSP_SUBNETS"),"",IF(IP_Export!Y113="Proceed","set shared address "&amp;IP_Export!D113&amp;" ip-netmask "&amp;IP_Export!E113,"")),"")</f>
        <v/>
      </c>
      <c r="C77" t="str">
        <f>IF(IP_Export!B113="Global",IF(OR('Processed IP Rules'!AO82="All_IPs",'Processed IP Rules'!AO82="GRP_ALL_CNSP_SUBNETS"),"",IF(IP_Export!Y113="Proceed","set shared address "&amp;IP_Export!D113&amp;" description "&amp;IP_Export!E113,"")),"")</f>
        <v/>
      </c>
      <c r="D77" s="43" t="str">
        <f>IF('Processed IP Rules'!$FB$31="","",IF(IP_Export!B113="Global",IF(OR('Processed IP Rules'!AO82="All_IPs",'Processed IP Rules'!AO82="GRP_ALL_CNSP_SUBNETS"),"",IF(IP_Export!Y113="Proceed","set shared address "&amp;IP_Export!D113&amp;" tag "&amp;'Processed IP Rules'!$FB$31,"")),""))</f>
        <v/>
      </c>
      <c r="E77" t="str">
        <f>IF(IP_Export!B113="Global",IF('Processed IP Rules'!EA82="Any","",IF(AND(IP_Export!Y113="Proceed",'Processed IP Rules'!EA82&lt;&gt;""),"set shared address "&amp;IP_Export!F113&amp;" ip-netmask "&amp;IP_Export!G113,"")),"")</f>
        <v/>
      </c>
      <c r="F77" t="str">
        <f>IF(IP_Export!B113="Global",IF('Processed IP Rules'!EA82="Any","",IF(AND(IP_Export!Y113="Proceed",'Processed IP Rules'!EA82&lt;&gt;""),"set shared address "&amp;IP_Export!F113&amp;" description "&amp;IP_Export!G113,"")),"")</f>
        <v/>
      </c>
      <c r="G77" s="43" t="str">
        <f>IF('Processed IP Rules'!$FB$33="","",IF(IP_Export!B113="Global",IF('Processed IP Rules'!EA82="Any","",IF(AND(IP_Export!Y113="Proceed",'Processed IP Rules'!EA82&lt;&gt;""),"set shared address "&amp;IP_Export!F113&amp;" tag "&amp;'Processed IP Rules'!$FB$33,"")),""))</f>
        <v/>
      </c>
      <c r="I77" s="98">
        <f t="shared" si="3"/>
        <v>72</v>
      </c>
      <c r="J77" t="str">
        <f>IF(IP_Export!B113="National",IF(OR('Processed IP Rules'!AO82="All_IPs",'Processed IP Rules'!AO82="GRP_ALL_CNSP_SUBNETS"),"",IF(IP_Export!Y113="Proceed","set device-group CNSP-Parent address "&amp;IP_Export!D113&amp;" ip-netmask "&amp;IP_Export!E113,"")),"")</f>
        <v/>
      </c>
      <c r="K77" t="str">
        <f>IF(IP_Export!B113="National",IF(OR('Processed IP Rules'!AO82="All_IPs",'Processed IP Rules'!AO82="GRP_ALL_CNSP_SUBNETS"),"",IF(IP_Export!Y113="Proceed","set device-group CNSP-Parent address "&amp;IP_Export!D113&amp;" description "&amp;IP_Export!E113,"")),"")</f>
        <v/>
      </c>
      <c r="L77" s="43" t="str">
        <f>IF('Processed IP Rules'!$FB$31="","",IF(IP_Export!B113="National",IF(OR('Processed IP Rules'!AO82="All_IPs",'Processed IP Rules'!AO82="GRP_ALL_CNSP_SUBNETS"),"",IF(IP_Export!Y113="Proceed","set device-group CNSP-Parent address "&amp;IP_Export!D113&amp;" tag "&amp;'Processed IP Rules'!$FB$31,"")),""))</f>
        <v/>
      </c>
      <c r="M77" t="str">
        <f>IF(IP_Export!B113="National",IF('Processed IP Rules'!EA82="Any","",IF(AND(IP_Export!Y113="Proceed",'Processed IP Rules'!EA82&lt;&gt;""),"set device-group CNSP-Parent address "&amp;IP_Export!F113&amp;" ip-netmask "&amp;IP_Export!G113,"")),"")</f>
        <v/>
      </c>
      <c r="N77" t="str">
        <f>IF(IP_Export!B113="National",IF('Processed IP Rules'!EA82="Any","",IF(AND(IP_Export!Y113="Proceed",'Processed IP Rules'!EA82&lt;&gt;""),"set device-group CNSP-Parent address "&amp;IP_Export!F113&amp;" description "&amp;IP_Export!G113,"")),"")</f>
        <v/>
      </c>
      <c r="O77" s="43" t="str">
        <f>IF('Processed IP Rules'!$FB$33="","",IF(IP_Export!B113="National",IF('Processed IP Rules'!EA82="Any","",IF(AND(IP_Export!Y113="Proceed",'Processed IP Rules'!EA82&lt;&gt;""),"set device-group CNSP-Parent address "&amp;IP_Export!F113&amp;" tag "&amp;'Processed IP Rules'!$FB$33,"")),""))</f>
        <v/>
      </c>
    </row>
    <row r="78" spans="1:15">
      <c r="A78" s="98">
        <f t="shared" si="2"/>
        <v>73</v>
      </c>
      <c r="B78" t="str">
        <f>IF(IP_Export!B114="Global",IF(OR('Processed IP Rules'!AO83="All_IPs",'Processed IP Rules'!AO83="GRP_ALL_CNSP_SUBNETS"),"",IF(IP_Export!Y114="Proceed","set shared address "&amp;IP_Export!D114&amp;" ip-netmask "&amp;IP_Export!E114,"")),"")</f>
        <v/>
      </c>
      <c r="C78" t="str">
        <f>IF(IP_Export!B114="Global",IF(OR('Processed IP Rules'!AO83="All_IPs",'Processed IP Rules'!AO83="GRP_ALL_CNSP_SUBNETS"),"",IF(IP_Export!Y114="Proceed","set shared address "&amp;IP_Export!D114&amp;" description "&amp;IP_Export!E114,"")),"")</f>
        <v/>
      </c>
      <c r="D78" s="43" t="str">
        <f>IF('Processed IP Rules'!$FB$31="","",IF(IP_Export!B114="Global",IF(OR('Processed IP Rules'!AO83="All_IPs",'Processed IP Rules'!AO83="GRP_ALL_CNSP_SUBNETS"),"",IF(IP_Export!Y114="Proceed","set shared address "&amp;IP_Export!D114&amp;" tag "&amp;'Processed IP Rules'!$FB$31,"")),""))</f>
        <v/>
      </c>
      <c r="E78" t="str">
        <f>IF(IP_Export!B114="Global",IF('Processed IP Rules'!EA83="Any","",IF(AND(IP_Export!Y114="Proceed",'Processed IP Rules'!EA83&lt;&gt;""),"set shared address "&amp;IP_Export!F114&amp;" ip-netmask "&amp;IP_Export!G114,"")),"")</f>
        <v/>
      </c>
      <c r="F78" t="str">
        <f>IF(IP_Export!B114="Global",IF('Processed IP Rules'!EA83="Any","",IF(AND(IP_Export!Y114="Proceed",'Processed IP Rules'!EA83&lt;&gt;""),"set shared address "&amp;IP_Export!F114&amp;" description "&amp;IP_Export!G114,"")),"")</f>
        <v/>
      </c>
      <c r="G78" s="43" t="str">
        <f>IF('Processed IP Rules'!$FB$33="","",IF(IP_Export!B114="Global",IF('Processed IP Rules'!EA83="Any","",IF(AND(IP_Export!Y114="Proceed",'Processed IP Rules'!EA83&lt;&gt;""),"set shared address "&amp;IP_Export!F114&amp;" tag "&amp;'Processed IP Rules'!$FB$33,"")),""))</f>
        <v/>
      </c>
      <c r="I78" s="98">
        <f t="shared" si="3"/>
        <v>73</v>
      </c>
      <c r="J78" t="str">
        <f>IF(IP_Export!B114="National",IF(OR('Processed IP Rules'!AO83="All_IPs",'Processed IP Rules'!AO83="GRP_ALL_CNSP_SUBNETS"),"",IF(IP_Export!Y114="Proceed","set device-group CNSP-Parent address "&amp;IP_Export!D114&amp;" ip-netmask "&amp;IP_Export!E114,"")),"")</f>
        <v/>
      </c>
      <c r="K78" t="str">
        <f>IF(IP_Export!B114="National",IF(OR('Processed IP Rules'!AO83="All_IPs",'Processed IP Rules'!AO83="GRP_ALL_CNSP_SUBNETS"),"",IF(IP_Export!Y114="Proceed","set device-group CNSP-Parent address "&amp;IP_Export!D114&amp;" description "&amp;IP_Export!E114,"")),"")</f>
        <v/>
      </c>
      <c r="L78" s="43" t="str">
        <f>IF('Processed IP Rules'!$FB$31="","",IF(IP_Export!B114="National",IF(OR('Processed IP Rules'!AO83="All_IPs",'Processed IP Rules'!AO83="GRP_ALL_CNSP_SUBNETS"),"",IF(IP_Export!Y114="Proceed","set device-group CNSP-Parent address "&amp;IP_Export!D114&amp;" tag "&amp;'Processed IP Rules'!$FB$31,"")),""))</f>
        <v/>
      </c>
      <c r="M78" t="str">
        <f>IF(IP_Export!B114="National",IF('Processed IP Rules'!EA83="Any","",IF(AND(IP_Export!Y114="Proceed",'Processed IP Rules'!EA83&lt;&gt;""),"set device-group CNSP-Parent address "&amp;IP_Export!F114&amp;" ip-netmask "&amp;IP_Export!G114,"")),"")</f>
        <v/>
      </c>
      <c r="N78" t="str">
        <f>IF(IP_Export!B114="National",IF('Processed IP Rules'!EA83="Any","",IF(AND(IP_Export!Y114="Proceed",'Processed IP Rules'!EA83&lt;&gt;""),"set device-group CNSP-Parent address "&amp;IP_Export!F114&amp;" description "&amp;IP_Export!G114,"")),"")</f>
        <v/>
      </c>
      <c r="O78" s="43" t="str">
        <f>IF('Processed IP Rules'!$FB$33="","",IF(IP_Export!B114="National",IF('Processed IP Rules'!EA83="Any","",IF(AND(IP_Export!Y114="Proceed",'Processed IP Rules'!EA83&lt;&gt;""),"set device-group CNSP-Parent address "&amp;IP_Export!F114&amp;" tag "&amp;'Processed IP Rules'!$FB$33,"")),""))</f>
        <v/>
      </c>
    </row>
    <row r="79" spans="1:15">
      <c r="A79" s="98">
        <f t="shared" si="2"/>
        <v>74</v>
      </c>
      <c r="B79" t="str">
        <f>IF(IP_Export!B115="Global",IF(OR('Processed IP Rules'!AO84="All_IPs",'Processed IP Rules'!AO84="GRP_ALL_CNSP_SUBNETS"),"",IF(IP_Export!Y115="Proceed","set shared address "&amp;IP_Export!D115&amp;" ip-netmask "&amp;IP_Export!E115,"")),"")</f>
        <v/>
      </c>
      <c r="C79" t="str">
        <f>IF(IP_Export!B115="Global",IF(OR('Processed IP Rules'!AO84="All_IPs",'Processed IP Rules'!AO84="GRP_ALL_CNSP_SUBNETS"),"",IF(IP_Export!Y115="Proceed","set shared address "&amp;IP_Export!D115&amp;" description "&amp;IP_Export!E115,"")),"")</f>
        <v/>
      </c>
      <c r="D79" s="43" t="str">
        <f>IF('Processed IP Rules'!$FB$31="","",IF(IP_Export!B115="Global",IF(OR('Processed IP Rules'!AO84="All_IPs",'Processed IP Rules'!AO84="GRP_ALL_CNSP_SUBNETS"),"",IF(IP_Export!Y115="Proceed","set shared address "&amp;IP_Export!D115&amp;" tag "&amp;'Processed IP Rules'!$FB$31,"")),""))</f>
        <v/>
      </c>
      <c r="E79" t="str">
        <f>IF(IP_Export!B115="Global",IF('Processed IP Rules'!EA84="Any","",IF(AND(IP_Export!Y115="Proceed",'Processed IP Rules'!EA84&lt;&gt;""),"set shared address "&amp;IP_Export!F115&amp;" ip-netmask "&amp;IP_Export!G115,"")),"")</f>
        <v/>
      </c>
      <c r="F79" t="str">
        <f>IF(IP_Export!B115="Global",IF('Processed IP Rules'!EA84="Any","",IF(AND(IP_Export!Y115="Proceed",'Processed IP Rules'!EA84&lt;&gt;""),"set shared address "&amp;IP_Export!F115&amp;" description "&amp;IP_Export!G115,"")),"")</f>
        <v/>
      </c>
      <c r="G79" s="43" t="str">
        <f>IF('Processed IP Rules'!$FB$33="","",IF(IP_Export!B115="Global",IF('Processed IP Rules'!EA84="Any","",IF(AND(IP_Export!Y115="Proceed",'Processed IP Rules'!EA84&lt;&gt;""),"set shared address "&amp;IP_Export!F115&amp;" tag "&amp;'Processed IP Rules'!$FB$33,"")),""))</f>
        <v/>
      </c>
      <c r="I79" s="98">
        <f t="shared" si="3"/>
        <v>74</v>
      </c>
      <c r="J79" t="str">
        <f>IF(IP_Export!B115="National",IF(OR('Processed IP Rules'!AO84="All_IPs",'Processed IP Rules'!AO84="GRP_ALL_CNSP_SUBNETS"),"",IF(IP_Export!Y115="Proceed","set device-group CNSP-Parent address "&amp;IP_Export!D115&amp;" ip-netmask "&amp;IP_Export!E115,"")),"")</f>
        <v/>
      </c>
      <c r="K79" t="str">
        <f>IF(IP_Export!B115="National",IF(OR('Processed IP Rules'!AO84="All_IPs",'Processed IP Rules'!AO84="GRP_ALL_CNSP_SUBNETS"),"",IF(IP_Export!Y115="Proceed","set device-group CNSP-Parent address "&amp;IP_Export!D115&amp;" description "&amp;IP_Export!E115,"")),"")</f>
        <v/>
      </c>
      <c r="L79" s="43" t="str">
        <f>IF('Processed IP Rules'!$FB$31="","",IF(IP_Export!B115="National",IF(OR('Processed IP Rules'!AO84="All_IPs",'Processed IP Rules'!AO84="GRP_ALL_CNSP_SUBNETS"),"",IF(IP_Export!Y115="Proceed","set device-group CNSP-Parent address "&amp;IP_Export!D115&amp;" tag "&amp;'Processed IP Rules'!$FB$31,"")),""))</f>
        <v/>
      </c>
      <c r="M79" t="str">
        <f>IF(IP_Export!B115="National",IF('Processed IP Rules'!EA84="Any","",IF(AND(IP_Export!Y115="Proceed",'Processed IP Rules'!EA84&lt;&gt;""),"set device-group CNSP-Parent address "&amp;IP_Export!F115&amp;" ip-netmask "&amp;IP_Export!G115,"")),"")</f>
        <v/>
      </c>
      <c r="N79" t="str">
        <f>IF(IP_Export!B115="National",IF('Processed IP Rules'!EA84="Any","",IF(AND(IP_Export!Y115="Proceed",'Processed IP Rules'!EA84&lt;&gt;""),"set device-group CNSP-Parent address "&amp;IP_Export!F115&amp;" description "&amp;IP_Export!G115,"")),"")</f>
        <v/>
      </c>
      <c r="O79" s="43" t="str">
        <f>IF('Processed IP Rules'!$FB$33="","",IF(IP_Export!B115="National",IF('Processed IP Rules'!EA84="Any","",IF(AND(IP_Export!Y115="Proceed",'Processed IP Rules'!EA84&lt;&gt;""),"set device-group CNSP-Parent address "&amp;IP_Export!F115&amp;" tag "&amp;'Processed IP Rules'!$FB$33,"")),""))</f>
        <v/>
      </c>
    </row>
    <row r="80" spans="1:15">
      <c r="A80" s="98">
        <f t="shared" si="2"/>
        <v>75</v>
      </c>
      <c r="B80" t="str">
        <f>IF(IP_Export!B116="Global",IF(OR('Processed IP Rules'!AO85="All_IPs",'Processed IP Rules'!AO85="GRP_ALL_CNSP_SUBNETS"),"",IF(IP_Export!Y116="Proceed","set shared address "&amp;IP_Export!D116&amp;" ip-netmask "&amp;IP_Export!E116,"")),"")</f>
        <v/>
      </c>
      <c r="C80" t="str">
        <f>IF(IP_Export!B116="Global",IF(OR('Processed IP Rules'!AO85="All_IPs",'Processed IP Rules'!AO85="GRP_ALL_CNSP_SUBNETS"),"",IF(IP_Export!Y116="Proceed","set shared address "&amp;IP_Export!D116&amp;" description "&amp;IP_Export!E116,"")),"")</f>
        <v/>
      </c>
      <c r="D80" s="43" t="str">
        <f>IF('Processed IP Rules'!$FB$31="","",IF(IP_Export!B116="Global",IF(OR('Processed IP Rules'!AO85="All_IPs",'Processed IP Rules'!AO85="GRP_ALL_CNSP_SUBNETS"),"",IF(IP_Export!Y116="Proceed","set shared address "&amp;IP_Export!D116&amp;" tag "&amp;'Processed IP Rules'!$FB$31,"")),""))</f>
        <v/>
      </c>
      <c r="E80" t="str">
        <f>IF(IP_Export!B116="Global",IF('Processed IP Rules'!EA85="Any","",IF(AND(IP_Export!Y116="Proceed",'Processed IP Rules'!EA85&lt;&gt;""),"set shared address "&amp;IP_Export!F116&amp;" ip-netmask "&amp;IP_Export!G116,"")),"")</f>
        <v/>
      </c>
      <c r="F80" t="str">
        <f>IF(IP_Export!B116="Global",IF('Processed IP Rules'!EA85="Any","",IF(AND(IP_Export!Y116="Proceed",'Processed IP Rules'!EA85&lt;&gt;""),"set shared address "&amp;IP_Export!F116&amp;" description "&amp;IP_Export!G116,"")),"")</f>
        <v/>
      </c>
      <c r="G80" s="43" t="str">
        <f>IF('Processed IP Rules'!$FB$33="","",IF(IP_Export!B116="Global",IF('Processed IP Rules'!EA85="Any","",IF(AND(IP_Export!Y116="Proceed",'Processed IP Rules'!EA85&lt;&gt;""),"set shared address "&amp;IP_Export!F116&amp;" tag "&amp;'Processed IP Rules'!$FB$33,"")),""))</f>
        <v/>
      </c>
      <c r="I80" s="98">
        <f t="shared" si="3"/>
        <v>75</v>
      </c>
      <c r="J80" t="str">
        <f>IF(IP_Export!B116="National",IF(OR('Processed IP Rules'!AO85="All_IPs",'Processed IP Rules'!AO85="GRP_ALL_CNSP_SUBNETS"),"",IF(IP_Export!Y116="Proceed","set device-group CNSP-Parent address "&amp;IP_Export!D116&amp;" ip-netmask "&amp;IP_Export!E116,"")),"")</f>
        <v/>
      </c>
      <c r="K80" t="str">
        <f>IF(IP_Export!B116="National",IF(OR('Processed IP Rules'!AO85="All_IPs",'Processed IP Rules'!AO85="GRP_ALL_CNSP_SUBNETS"),"",IF(IP_Export!Y116="Proceed","set device-group CNSP-Parent address "&amp;IP_Export!D116&amp;" description "&amp;IP_Export!E116,"")),"")</f>
        <v/>
      </c>
      <c r="L80" s="43" t="str">
        <f>IF('Processed IP Rules'!$FB$31="","",IF(IP_Export!B116="National",IF(OR('Processed IP Rules'!AO85="All_IPs",'Processed IP Rules'!AO85="GRP_ALL_CNSP_SUBNETS"),"",IF(IP_Export!Y116="Proceed","set device-group CNSP-Parent address "&amp;IP_Export!D116&amp;" tag "&amp;'Processed IP Rules'!$FB$31,"")),""))</f>
        <v/>
      </c>
      <c r="M80" t="str">
        <f>IF(IP_Export!B116="National",IF('Processed IP Rules'!EA85="Any","",IF(AND(IP_Export!Y116="Proceed",'Processed IP Rules'!EA85&lt;&gt;""),"set device-group CNSP-Parent address "&amp;IP_Export!F116&amp;" ip-netmask "&amp;IP_Export!G116,"")),"")</f>
        <v/>
      </c>
      <c r="N80" t="str">
        <f>IF(IP_Export!B116="National",IF('Processed IP Rules'!EA85="Any","",IF(AND(IP_Export!Y116="Proceed",'Processed IP Rules'!EA85&lt;&gt;""),"set device-group CNSP-Parent address "&amp;IP_Export!F116&amp;" description "&amp;IP_Export!G116,"")),"")</f>
        <v/>
      </c>
      <c r="O80" s="43" t="str">
        <f>IF('Processed IP Rules'!$FB$33="","",IF(IP_Export!B116="National",IF('Processed IP Rules'!EA85="Any","",IF(AND(IP_Export!Y116="Proceed",'Processed IP Rules'!EA85&lt;&gt;""),"set device-group CNSP-Parent address "&amp;IP_Export!F116&amp;" tag "&amp;'Processed IP Rules'!$FB$33,"")),""))</f>
        <v/>
      </c>
    </row>
    <row r="81" spans="1:15">
      <c r="A81" s="98">
        <f t="shared" si="2"/>
        <v>76</v>
      </c>
      <c r="B81" t="str">
        <f>IF(IP_Export!B117="Global",IF(OR('Processed IP Rules'!AO86="All_IPs",'Processed IP Rules'!AO86="GRP_ALL_CNSP_SUBNETS"),"",IF(IP_Export!Y117="Proceed","set shared address "&amp;IP_Export!D117&amp;" ip-netmask "&amp;IP_Export!E117,"")),"")</f>
        <v/>
      </c>
      <c r="C81" t="str">
        <f>IF(IP_Export!B117="Global",IF(OR('Processed IP Rules'!AO86="All_IPs",'Processed IP Rules'!AO86="GRP_ALL_CNSP_SUBNETS"),"",IF(IP_Export!Y117="Proceed","set shared address "&amp;IP_Export!D117&amp;" description "&amp;IP_Export!E117,"")),"")</f>
        <v/>
      </c>
      <c r="D81" s="43" t="str">
        <f>IF('Processed IP Rules'!$FB$31="","",IF(IP_Export!B117="Global",IF(OR('Processed IP Rules'!AO86="All_IPs",'Processed IP Rules'!AO86="GRP_ALL_CNSP_SUBNETS"),"",IF(IP_Export!Y117="Proceed","set shared address "&amp;IP_Export!D117&amp;" tag "&amp;'Processed IP Rules'!$FB$31,"")),""))</f>
        <v/>
      </c>
      <c r="E81" t="str">
        <f>IF(IP_Export!B117="Global",IF('Processed IP Rules'!EA86="Any","",IF(AND(IP_Export!Y117="Proceed",'Processed IP Rules'!EA86&lt;&gt;""),"set shared address "&amp;IP_Export!F117&amp;" ip-netmask "&amp;IP_Export!G117,"")),"")</f>
        <v/>
      </c>
      <c r="F81" t="str">
        <f>IF(IP_Export!B117="Global",IF('Processed IP Rules'!EA86="Any","",IF(AND(IP_Export!Y117="Proceed",'Processed IP Rules'!EA86&lt;&gt;""),"set shared address "&amp;IP_Export!F117&amp;" description "&amp;IP_Export!G117,"")),"")</f>
        <v/>
      </c>
      <c r="G81" s="43" t="str">
        <f>IF('Processed IP Rules'!$FB$33="","",IF(IP_Export!B117="Global",IF('Processed IP Rules'!EA86="Any","",IF(AND(IP_Export!Y117="Proceed",'Processed IP Rules'!EA86&lt;&gt;""),"set shared address "&amp;IP_Export!F117&amp;" tag "&amp;'Processed IP Rules'!$FB$33,"")),""))</f>
        <v/>
      </c>
      <c r="I81" s="98">
        <f t="shared" si="3"/>
        <v>76</v>
      </c>
      <c r="J81" t="str">
        <f>IF(IP_Export!B117="National",IF(OR('Processed IP Rules'!AO86="All_IPs",'Processed IP Rules'!AO86="GRP_ALL_CNSP_SUBNETS"),"",IF(IP_Export!Y117="Proceed","set device-group CNSP-Parent address "&amp;IP_Export!D117&amp;" ip-netmask "&amp;IP_Export!E117,"")),"")</f>
        <v/>
      </c>
      <c r="K81" t="str">
        <f>IF(IP_Export!B117="National",IF(OR('Processed IP Rules'!AO86="All_IPs",'Processed IP Rules'!AO86="GRP_ALL_CNSP_SUBNETS"),"",IF(IP_Export!Y117="Proceed","set device-group CNSP-Parent address "&amp;IP_Export!D117&amp;" description "&amp;IP_Export!E117,"")),"")</f>
        <v/>
      </c>
      <c r="L81" s="43" t="str">
        <f>IF('Processed IP Rules'!$FB$31="","",IF(IP_Export!B117="National",IF(OR('Processed IP Rules'!AO86="All_IPs",'Processed IP Rules'!AO86="GRP_ALL_CNSP_SUBNETS"),"",IF(IP_Export!Y117="Proceed","set device-group CNSP-Parent address "&amp;IP_Export!D117&amp;" tag "&amp;'Processed IP Rules'!$FB$31,"")),""))</f>
        <v/>
      </c>
      <c r="M81" t="str">
        <f>IF(IP_Export!B117="National",IF('Processed IP Rules'!EA86="Any","",IF(AND(IP_Export!Y117="Proceed",'Processed IP Rules'!EA86&lt;&gt;""),"set device-group CNSP-Parent address "&amp;IP_Export!F117&amp;" ip-netmask "&amp;IP_Export!G117,"")),"")</f>
        <v/>
      </c>
      <c r="N81" t="str">
        <f>IF(IP_Export!B117="National",IF('Processed IP Rules'!EA86="Any","",IF(AND(IP_Export!Y117="Proceed",'Processed IP Rules'!EA86&lt;&gt;""),"set device-group CNSP-Parent address "&amp;IP_Export!F117&amp;" description "&amp;IP_Export!G117,"")),"")</f>
        <v/>
      </c>
      <c r="O81" s="43" t="str">
        <f>IF('Processed IP Rules'!$FB$33="","",IF(IP_Export!B117="National",IF('Processed IP Rules'!EA86="Any","",IF(AND(IP_Export!Y117="Proceed",'Processed IP Rules'!EA86&lt;&gt;""),"set device-group CNSP-Parent address "&amp;IP_Export!F117&amp;" tag "&amp;'Processed IP Rules'!$FB$33,"")),""))</f>
        <v/>
      </c>
    </row>
    <row r="82" spans="1:15">
      <c r="A82" s="98">
        <f t="shared" si="2"/>
        <v>77</v>
      </c>
      <c r="B82" t="str">
        <f>IF(IP_Export!B118="Global",IF(OR('Processed IP Rules'!AO87="All_IPs",'Processed IP Rules'!AO87="GRP_ALL_CNSP_SUBNETS"),"",IF(IP_Export!Y118="Proceed","set shared address "&amp;IP_Export!D118&amp;" ip-netmask "&amp;IP_Export!E118,"")),"")</f>
        <v/>
      </c>
      <c r="C82" t="str">
        <f>IF(IP_Export!B118="Global",IF(OR('Processed IP Rules'!AO87="All_IPs",'Processed IP Rules'!AO87="GRP_ALL_CNSP_SUBNETS"),"",IF(IP_Export!Y118="Proceed","set shared address "&amp;IP_Export!D118&amp;" description "&amp;IP_Export!E118,"")),"")</f>
        <v/>
      </c>
      <c r="D82" s="43" t="str">
        <f>IF('Processed IP Rules'!$FB$31="","",IF(IP_Export!B118="Global",IF(OR('Processed IP Rules'!AO87="All_IPs",'Processed IP Rules'!AO87="GRP_ALL_CNSP_SUBNETS"),"",IF(IP_Export!Y118="Proceed","set shared address "&amp;IP_Export!D118&amp;" tag "&amp;'Processed IP Rules'!$FB$31,"")),""))</f>
        <v/>
      </c>
      <c r="E82" t="str">
        <f>IF(IP_Export!B118="Global",IF('Processed IP Rules'!EA87="Any","",IF(AND(IP_Export!Y118="Proceed",'Processed IP Rules'!EA87&lt;&gt;""),"set shared address "&amp;IP_Export!F118&amp;" ip-netmask "&amp;IP_Export!G118,"")),"")</f>
        <v/>
      </c>
      <c r="F82" t="str">
        <f>IF(IP_Export!B118="Global",IF('Processed IP Rules'!EA87="Any","",IF(AND(IP_Export!Y118="Proceed",'Processed IP Rules'!EA87&lt;&gt;""),"set shared address "&amp;IP_Export!F118&amp;" description "&amp;IP_Export!G118,"")),"")</f>
        <v/>
      </c>
      <c r="G82" s="43" t="str">
        <f>IF('Processed IP Rules'!$FB$33="","",IF(IP_Export!B118="Global",IF('Processed IP Rules'!EA87="Any","",IF(AND(IP_Export!Y118="Proceed",'Processed IP Rules'!EA87&lt;&gt;""),"set shared address "&amp;IP_Export!F118&amp;" tag "&amp;'Processed IP Rules'!$FB$33,"")),""))</f>
        <v/>
      </c>
      <c r="I82" s="98">
        <f t="shared" si="3"/>
        <v>77</v>
      </c>
      <c r="J82" t="str">
        <f>IF(IP_Export!B118="National",IF(OR('Processed IP Rules'!AO87="All_IPs",'Processed IP Rules'!AO87="GRP_ALL_CNSP_SUBNETS"),"",IF(IP_Export!Y118="Proceed","set device-group CNSP-Parent address "&amp;IP_Export!D118&amp;" ip-netmask "&amp;IP_Export!E118,"")),"")</f>
        <v/>
      </c>
      <c r="K82" t="str">
        <f>IF(IP_Export!B118="National",IF(OR('Processed IP Rules'!AO87="All_IPs",'Processed IP Rules'!AO87="GRP_ALL_CNSP_SUBNETS"),"",IF(IP_Export!Y118="Proceed","set device-group CNSP-Parent address "&amp;IP_Export!D118&amp;" description "&amp;IP_Export!E118,"")),"")</f>
        <v/>
      </c>
      <c r="L82" s="43" t="str">
        <f>IF('Processed IP Rules'!$FB$31="","",IF(IP_Export!B118="National",IF(OR('Processed IP Rules'!AO87="All_IPs",'Processed IP Rules'!AO87="GRP_ALL_CNSP_SUBNETS"),"",IF(IP_Export!Y118="Proceed","set device-group CNSP-Parent address "&amp;IP_Export!D118&amp;" tag "&amp;'Processed IP Rules'!$FB$31,"")),""))</f>
        <v/>
      </c>
      <c r="M82" t="str">
        <f>IF(IP_Export!B118="National",IF('Processed IP Rules'!EA87="Any","",IF(AND(IP_Export!Y118="Proceed",'Processed IP Rules'!EA87&lt;&gt;""),"set device-group CNSP-Parent address "&amp;IP_Export!F118&amp;" ip-netmask "&amp;IP_Export!G118,"")),"")</f>
        <v/>
      </c>
      <c r="N82" t="str">
        <f>IF(IP_Export!B118="National",IF('Processed IP Rules'!EA87="Any","",IF(AND(IP_Export!Y118="Proceed",'Processed IP Rules'!EA87&lt;&gt;""),"set device-group CNSP-Parent address "&amp;IP_Export!F118&amp;" description "&amp;IP_Export!G118,"")),"")</f>
        <v/>
      </c>
      <c r="O82" s="43" t="str">
        <f>IF('Processed IP Rules'!$FB$33="","",IF(IP_Export!B118="National",IF('Processed IP Rules'!EA87="Any","",IF(AND(IP_Export!Y118="Proceed",'Processed IP Rules'!EA87&lt;&gt;""),"set device-group CNSP-Parent address "&amp;IP_Export!F118&amp;" tag "&amp;'Processed IP Rules'!$FB$33,"")),""))</f>
        <v/>
      </c>
    </row>
    <row r="83" spans="1:15">
      <c r="A83" s="98">
        <f t="shared" si="2"/>
        <v>78</v>
      </c>
      <c r="B83" t="str">
        <f>IF(IP_Export!B119="Global",IF(OR('Processed IP Rules'!AO88="All_IPs",'Processed IP Rules'!AO88="GRP_ALL_CNSP_SUBNETS"),"",IF(IP_Export!Y119="Proceed","set shared address "&amp;IP_Export!D119&amp;" ip-netmask "&amp;IP_Export!E119,"")),"")</f>
        <v/>
      </c>
      <c r="C83" t="str">
        <f>IF(IP_Export!B119="Global",IF(OR('Processed IP Rules'!AO88="All_IPs",'Processed IP Rules'!AO88="GRP_ALL_CNSP_SUBNETS"),"",IF(IP_Export!Y119="Proceed","set shared address "&amp;IP_Export!D119&amp;" description "&amp;IP_Export!E119,"")),"")</f>
        <v/>
      </c>
      <c r="D83" s="43" t="str">
        <f>IF('Processed IP Rules'!$FB$31="","",IF(IP_Export!B119="Global",IF(OR('Processed IP Rules'!AO88="All_IPs",'Processed IP Rules'!AO88="GRP_ALL_CNSP_SUBNETS"),"",IF(IP_Export!Y119="Proceed","set shared address "&amp;IP_Export!D119&amp;" tag "&amp;'Processed IP Rules'!$FB$31,"")),""))</f>
        <v/>
      </c>
      <c r="E83" t="str">
        <f>IF(IP_Export!B119="Global",IF('Processed IP Rules'!EA88="Any","",IF(AND(IP_Export!Y119="Proceed",'Processed IP Rules'!EA88&lt;&gt;""),"set shared address "&amp;IP_Export!F119&amp;" ip-netmask "&amp;IP_Export!G119,"")),"")</f>
        <v/>
      </c>
      <c r="F83" t="str">
        <f>IF(IP_Export!B119="Global",IF('Processed IP Rules'!EA88="Any","",IF(AND(IP_Export!Y119="Proceed",'Processed IP Rules'!EA88&lt;&gt;""),"set shared address "&amp;IP_Export!F119&amp;" description "&amp;IP_Export!G119,"")),"")</f>
        <v/>
      </c>
      <c r="G83" s="43" t="str">
        <f>IF('Processed IP Rules'!$FB$33="","",IF(IP_Export!B119="Global",IF('Processed IP Rules'!EA88="Any","",IF(AND(IP_Export!Y119="Proceed",'Processed IP Rules'!EA88&lt;&gt;""),"set shared address "&amp;IP_Export!F119&amp;" tag "&amp;'Processed IP Rules'!$FB$33,"")),""))</f>
        <v/>
      </c>
      <c r="I83" s="98">
        <f t="shared" si="3"/>
        <v>78</v>
      </c>
      <c r="J83" t="str">
        <f>IF(IP_Export!B119="National",IF(OR('Processed IP Rules'!AO88="All_IPs",'Processed IP Rules'!AO88="GRP_ALL_CNSP_SUBNETS"),"",IF(IP_Export!Y119="Proceed","set device-group CNSP-Parent address "&amp;IP_Export!D119&amp;" ip-netmask "&amp;IP_Export!E119,"")),"")</f>
        <v/>
      </c>
      <c r="K83" t="str">
        <f>IF(IP_Export!B119="National",IF(OR('Processed IP Rules'!AO88="All_IPs",'Processed IP Rules'!AO88="GRP_ALL_CNSP_SUBNETS"),"",IF(IP_Export!Y119="Proceed","set device-group CNSP-Parent address "&amp;IP_Export!D119&amp;" description "&amp;IP_Export!E119,"")),"")</f>
        <v/>
      </c>
      <c r="L83" s="43" t="str">
        <f>IF('Processed IP Rules'!$FB$31="","",IF(IP_Export!B119="National",IF(OR('Processed IP Rules'!AO88="All_IPs",'Processed IP Rules'!AO88="GRP_ALL_CNSP_SUBNETS"),"",IF(IP_Export!Y119="Proceed","set device-group CNSP-Parent address "&amp;IP_Export!D119&amp;" tag "&amp;'Processed IP Rules'!$FB$31,"")),""))</f>
        <v/>
      </c>
      <c r="M83" t="str">
        <f>IF(IP_Export!B119="National",IF('Processed IP Rules'!EA88="Any","",IF(AND(IP_Export!Y119="Proceed",'Processed IP Rules'!EA88&lt;&gt;""),"set device-group CNSP-Parent address "&amp;IP_Export!F119&amp;" ip-netmask "&amp;IP_Export!G119,"")),"")</f>
        <v/>
      </c>
      <c r="N83" t="str">
        <f>IF(IP_Export!B119="National",IF('Processed IP Rules'!EA88="Any","",IF(AND(IP_Export!Y119="Proceed",'Processed IP Rules'!EA88&lt;&gt;""),"set device-group CNSP-Parent address "&amp;IP_Export!F119&amp;" description "&amp;IP_Export!G119,"")),"")</f>
        <v/>
      </c>
      <c r="O83" s="43" t="str">
        <f>IF('Processed IP Rules'!$FB$33="","",IF(IP_Export!B119="National",IF('Processed IP Rules'!EA88="Any","",IF(AND(IP_Export!Y119="Proceed",'Processed IP Rules'!EA88&lt;&gt;""),"set device-group CNSP-Parent address "&amp;IP_Export!F119&amp;" tag "&amp;'Processed IP Rules'!$FB$33,"")),""))</f>
        <v/>
      </c>
    </row>
    <row r="84" spans="1:15">
      <c r="A84" s="98">
        <f t="shared" si="2"/>
        <v>79</v>
      </c>
      <c r="B84" t="str">
        <f>IF(IP_Export!B120="Global",IF(OR('Processed IP Rules'!AO89="All_IPs",'Processed IP Rules'!AO89="GRP_ALL_CNSP_SUBNETS"),"",IF(IP_Export!Y120="Proceed","set shared address "&amp;IP_Export!D120&amp;" ip-netmask "&amp;IP_Export!E120,"")),"")</f>
        <v/>
      </c>
      <c r="C84" t="str">
        <f>IF(IP_Export!B120="Global",IF(OR('Processed IP Rules'!AO89="All_IPs",'Processed IP Rules'!AO89="GRP_ALL_CNSP_SUBNETS"),"",IF(IP_Export!Y120="Proceed","set shared address "&amp;IP_Export!D120&amp;" description "&amp;IP_Export!E120,"")),"")</f>
        <v/>
      </c>
      <c r="D84" s="43" t="str">
        <f>IF('Processed IP Rules'!$FB$31="","",IF(IP_Export!B120="Global",IF(OR('Processed IP Rules'!AO89="All_IPs",'Processed IP Rules'!AO89="GRP_ALL_CNSP_SUBNETS"),"",IF(IP_Export!Y120="Proceed","set shared address "&amp;IP_Export!D120&amp;" tag "&amp;'Processed IP Rules'!$FB$31,"")),""))</f>
        <v/>
      </c>
      <c r="E84" t="str">
        <f>IF(IP_Export!B120="Global",IF('Processed IP Rules'!EA89="Any","",IF(AND(IP_Export!Y120="Proceed",'Processed IP Rules'!EA89&lt;&gt;""),"set shared address "&amp;IP_Export!F120&amp;" ip-netmask "&amp;IP_Export!G120,"")),"")</f>
        <v/>
      </c>
      <c r="F84" t="str">
        <f>IF(IP_Export!B120="Global",IF('Processed IP Rules'!EA89="Any","",IF(AND(IP_Export!Y120="Proceed",'Processed IP Rules'!EA89&lt;&gt;""),"set shared address "&amp;IP_Export!F120&amp;" description "&amp;IP_Export!G120,"")),"")</f>
        <v/>
      </c>
      <c r="G84" s="43" t="str">
        <f>IF('Processed IP Rules'!$FB$33="","",IF(IP_Export!B120="Global",IF('Processed IP Rules'!EA89="Any","",IF(AND(IP_Export!Y120="Proceed",'Processed IP Rules'!EA89&lt;&gt;""),"set shared address "&amp;IP_Export!F120&amp;" tag "&amp;'Processed IP Rules'!$FB$33,"")),""))</f>
        <v/>
      </c>
      <c r="I84" s="98">
        <f t="shared" si="3"/>
        <v>79</v>
      </c>
      <c r="J84" t="str">
        <f>IF(IP_Export!B120="National",IF(OR('Processed IP Rules'!AO89="All_IPs",'Processed IP Rules'!AO89="GRP_ALL_CNSP_SUBNETS"),"",IF(IP_Export!Y120="Proceed","set device-group CNSP-Parent address "&amp;IP_Export!D120&amp;" ip-netmask "&amp;IP_Export!E120,"")),"")</f>
        <v/>
      </c>
      <c r="K84" t="str">
        <f>IF(IP_Export!B120="National",IF(OR('Processed IP Rules'!AO89="All_IPs",'Processed IP Rules'!AO89="GRP_ALL_CNSP_SUBNETS"),"",IF(IP_Export!Y120="Proceed","set device-group CNSP-Parent address "&amp;IP_Export!D120&amp;" description "&amp;IP_Export!E120,"")),"")</f>
        <v/>
      </c>
      <c r="L84" s="43" t="str">
        <f>IF('Processed IP Rules'!$FB$31="","",IF(IP_Export!B120="National",IF(OR('Processed IP Rules'!AO89="All_IPs",'Processed IP Rules'!AO89="GRP_ALL_CNSP_SUBNETS"),"",IF(IP_Export!Y120="Proceed","set device-group CNSP-Parent address "&amp;IP_Export!D120&amp;" tag "&amp;'Processed IP Rules'!$FB$31,"")),""))</f>
        <v/>
      </c>
      <c r="M84" t="str">
        <f>IF(IP_Export!B120="National",IF('Processed IP Rules'!EA89="Any","",IF(AND(IP_Export!Y120="Proceed",'Processed IP Rules'!EA89&lt;&gt;""),"set device-group CNSP-Parent address "&amp;IP_Export!F120&amp;" ip-netmask "&amp;IP_Export!G120,"")),"")</f>
        <v/>
      </c>
      <c r="N84" t="str">
        <f>IF(IP_Export!B120="National",IF('Processed IP Rules'!EA89="Any","",IF(AND(IP_Export!Y120="Proceed",'Processed IP Rules'!EA89&lt;&gt;""),"set device-group CNSP-Parent address "&amp;IP_Export!F120&amp;" description "&amp;IP_Export!G120,"")),"")</f>
        <v/>
      </c>
      <c r="O84" s="43" t="str">
        <f>IF('Processed IP Rules'!$FB$33="","",IF(IP_Export!B120="National",IF('Processed IP Rules'!EA89="Any","",IF(AND(IP_Export!Y120="Proceed",'Processed IP Rules'!EA89&lt;&gt;""),"set device-group CNSP-Parent address "&amp;IP_Export!F120&amp;" tag "&amp;'Processed IP Rules'!$FB$33,"")),""))</f>
        <v/>
      </c>
    </row>
    <row r="85" spans="1:15">
      <c r="A85" s="98">
        <f t="shared" si="2"/>
        <v>80</v>
      </c>
      <c r="B85" t="str">
        <f>IF(IP_Export!B121="Global",IF(OR('Processed IP Rules'!AO90="All_IPs",'Processed IP Rules'!AO90="GRP_ALL_CNSP_SUBNETS"),"",IF(IP_Export!Y121="Proceed","set shared address "&amp;IP_Export!D121&amp;" ip-netmask "&amp;IP_Export!E121,"")),"")</f>
        <v/>
      </c>
      <c r="C85" t="str">
        <f>IF(IP_Export!B121="Global",IF(OR('Processed IP Rules'!AO90="All_IPs",'Processed IP Rules'!AO90="GRP_ALL_CNSP_SUBNETS"),"",IF(IP_Export!Y121="Proceed","set shared address "&amp;IP_Export!D121&amp;" description "&amp;IP_Export!E121,"")),"")</f>
        <v/>
      </c>
      <c r="D85" s="43" t="str">
        <f>IF('Processed IP Rules'!$FB$31="","",IF(IP_Export!B121="Global",IF(OR('Processed IP Rules'!AO90="All_IPs",'Processed IP Rules'!AO90="GRP_ALL_CNSP_SUBNETS"),"",IF(IP_Export!Y121="Proceed","set shared address "&amp;IP_Export!D121&amp;" tag "&amp;'Processed IP Rules'!$FB$31,"")),""))</f>
        <v/>
      </c>
      <c r="E85" t="str">
        <f>IF(IP_Export!B121="Global",IF('Processed IP Rules'!EA90="Any","",IF(AND(IP_Export!Y121="Proceed",'Processed IP Rules'!EA90&lt;&gt;""),"set shared address "&amp;IP_Export!F121&amp;" ip-netmask "&amp;IP_Export!G121,"")),"")</f>
        <v/>
      </c>
      <c r="F85" t="str">
        <f>IF(IP_Export!B121="Global",IF('Processed IP Rules'!EA90="Any","",IF(AND(IP_Export!Y121="Proceed",'Processed IP Rules'!EA90&lt;&gt;""),"set shared address "&amp;IP_Export!F121&amp;" description "&amp;IP_Export!G121,"")),"")</f>
        <v/>
      </c>
      <c r="G85" s="43" t="str">
        <f>IF('Processed IP Rules'!$FB$33="","",IF(IP_Export!B121="Global",IF('Processed IP Rules'!EA90="Any","",IF(AND(IP_Export!Y121="Proceed",'Processed IP Rules'!EA90&lt;&gt;""),"set shared address "&amp;IP_Export!F121&amp;" tag "&amp;'Processed IP Rules'!$FB$33,"")),""))</f>
        <v/>
      </c>
      <c r="I85" s="98">
        <f t="shared" si="3"/>
        <v>80</v>
      </c>
      <c r="J85" t="str">
        <f>IF(IP_Export!B121="National",IF(OR('Processed IP Rules'!AO90="All_IPs",'Processed IP Rules'!AO90="GRP_ALL_CNSP_SUBNETS"),"",IF(IP_Export!Y121="Proceed","set device-group CNSP-Parent address "&amp;IP_Export!D121&amp;" ip-netmask "&amp;IP_Export!E121,"")),"")</f>
        <v/>
      </c>
      <c r="K85" t="str">
        <f>IF(IP_Export!B121="National",IF(OR('Processed IP Rules'!AO90="All_IPs",'Processed IP Rules'!AO90="GRP_ALL_CNSP_SUBNETS"),"",IF(IP_Export!Y121="Proceed","set device-group CNSP-Parent address "&amp;IP_Export!D121&amp;" description "&amp;IP_Export!E121,"")),"")</f>
        <v/>
      </c>
      <c r="L85" s="43" t="str">
        <f>IF('Processed IP Rules'!$FB$31="","",IF(IP_Export!B121="National",IF(OR('Processed IP Rules'!AO90="All_IPs",'Processed IP Rules'!AO90="GRP_ALL_CNSP_SUBNETS"),"",IF(IP_Export!Y121="Proceed","set device-group CNSP-Parent address "&amp;IP_Export!D121&amp;" tag "&amp;'Processed IP Rules'!$FB$31,"")),""))</f>
        <v/>
      </c>
      <c r="M85" t="str">
        <f>IF(IP_Export!B121="National",IF('Processed IP Rules'!EA90="Any","",IF(AND(IP_Export!Y121="Proceed",'Processed IP Rules'!EA90&lt;&gt;""),"set device-group CNSP-Parent address "&amp;IP_Export!F121&amp;" ip-netmask "&amp;IP_Export!G121,"")),"")</f>
        <v/>
      </c>
      <c r="N85" t="str">
        <f>IF(IP_Export!B121="National",IF('Processed IP Rules'!EA90="Any","",IF(AND(IP_Export!Y121="Proceed",'Processed IP Rules'!EA90&lt;&gt;""),"set device-group CNSP-Parent address "&amp;IP_Export!F121&amp;" description "&amp;IP_Export!G121,"")),"")</f>
        <v/>
      </c>
      <c r="O85" s="43" t="str">
        <f>IF('Processed IP Rules'!$FB$33="","",IF(IP_Export!B121="National",IF('Processed IP Rules'!EA90="Any","",IF(AND(IP_Export!Y121="Proceed",'Processed IP Rules'!EA90&lt;&gt;""),"set device-group CNSP-Parent address "&amp;IP_Export!F121&amp;" tag "&amp;'Processed IP Rules'!$FB$33,"")),""))</f>
        <v/>
      </c>
    </row>
    <row r="86" spans="1:15">
      <c r="A86" s="98">
        <f t="shared" si="2"/>
        <v>81</v>
      </c>
      <c r="B86" t="str">
        <f>IF(IP_Export!B122="Global",IF(OR('Processed IP Rules'!AO91="All_IPs",'Processed IP Rules'!AO91="GRP_ALL_CNSP_SUBNETS"),"",IF(IP_Export!Y122="Proceed","set shared address "&amp;IP_Export!D122&amp;" ip-netmask "&amp;IP_Export!E122,"")),"")</f>
        <v/>
      </c>
      <c r="C86" t="str">
        <f>IF(IP_Export!B122="Global",IF(OR('Processed IP Rules'!AO91="All_IPs",'Processed IP Rules'!AO91="GRP_ALL_CNSP_SUBNETS"),"",IF(IP_Export!Y122="Proceed","set shared address "&amp;IP_Export!D122&amp;" description "&amp;IP_Export!E122,"")),"")</f>
        <v/>
      </c>
      <c r="D86" s="43" t="str">
        <f>IF('Processed IP Rules'!$FB$31="","",IF(IP_Export!B122="Global",IF(OR('Processed IP Rules'!AO91="All_IPs",'Processed IP Rules'!AO91="GRP_ALL_CNSP_SUBNETS"),"",IF(IP_Export!Y122="Proceed","set shared address "&amp;IP_Export!D122&amp;" tag "&amp;'Processed IP Rules'!$FB$31,"")),""))</f>
        <v/>
      </c>
      <c r="E86" t="str">
        <f>IF(IP_Export!B122="Global",IF('Processed IP Rules'!EA91="Any","",IF(AND(IP_Export!Y122="Proceed",'Processed IP Rules'!EA91&lt;&gt;""),"set shared address "&amp;IP_Export!F122&amp;" ip-netmask "&amp;IP_Export!G122,"")),"")</f>
        <v/>
      </c>
      <c r="F86" t="str">
        <f>IF(IP_Export!B122="Global",IF('Processed IP Rules'!EA91="Any","",IF(AND(IP_Export!Y122="Proceed",'Processed IP Rules'!EA91&lt;&gt;""),"set shared address "&amp;IP_Export!F122&amp;" description "&amp;IP_Export!G122,"")),"")</f>
        <v/>
      </c>
      <c r="G86" s="43" t="str">
        <f>IF('Processed IP Rules'!$FB$33="","",IF(IP_Export!B122="Global",IF('Processed IP Rules'!EA91="Any","",IF(AND(IP_Export!Y122="Proceed",'Processed IP Rules'!EA91&lt;&gt;""),"set shared address "&amp;IP_Export!F122&amp;" tag "&amp;'Processed IP Rules'!$FB$33,"")),""))</f>
        <v/>
      </c>
      <c r="I86" s="98">
        <f t="shared" si="3"/>
        <v>81</v>
      </c>
      <c r="J86" t="str">
        <f>IF(IP_Export!B122="National",IF(OR('Processed IP Rules'!AO91="All_IPs",'Processed IP Rules'!AO91="GRP_ALL_CNSP_SUBNETS"),"",IF(IP_Export!Y122="Proceed","set device-group CNSP-Parent address "&amp;IP_Export!D122&amp;" ip-netmask "&amp;IP_Export!E122,"")),"")</f>
        <v/>
      </c>
      <c r="K86" t="str">
        <f>IF(IP_Export!B122="National",IF(OR('Processed IP Rules'!AO91="All_IPs",'Processed IP Rules'!AO91="GRP_ALL_CNSP_SUBNETS"),"",IF(IP_Export!Y122="Proceed","set device-group CNSP-Parent address "&amp;IP_Export!D122&amp;" description "&amp;IP_Export!E122,"")),"")</f>
        <v/>
      </c>
      <c r="L86" s="43" t="str">
        <f>IF('Processed IP Rules'!$FB$31="","",IF(IP_Export!B122="National",IF(OR('Processed IP Rules'!AO91="All_IPs",'Processed IP Rules'!AO91="GRP_ALL_CNSP_SUBNETS"),"",IF(IP_Export!Y122="Proceed","set device-group CNSP-Parent address "&amp;IP_Export!D122&amp;" tag "&amp;'Processed IP Rules'!$FB$31,"")),""))</f>
        <v/>
      </c>
      <c r="M86" t="str">
        <f>IF(IP_Export!B122="National",IF('Processed IP Rules'!EA91="Any","",IF(AND(IP_Export!Y122="Proceed",'Processed IP Rules'!EA91&lt;&gt;""),"set device-group CNSP-Parent address "&amp;IP_Export!F122&amp;" ip-netmask "&amp;IP_Export!G122,"")),"")</f>
        <v/>
      </c>
      <c r="N86" t="str">
        <f>IF(IP_Export!B122="National",IF('Processed IP Rules'!EA91="Any","",IF(AND(IP_Export!Y122="Proceed",'Processed IP Rules'!EA91&lt;&gt;""),"set device-group CNSP-Parent address "&amp;IP_Export!F122&amp;" description "&amp;IP_Export!G122,"")),"")</f>
        <v/>
      </c>
      <c r="O86" s="43" t="str">
        <f>IF('Processed IP Rules'!$FB$33="","",IF(IP_Export!B122="National",IF('Processed IP Rules'!EA91="Any","",IF(AND(IP_Export!Y122="Proceed",'Processed IP Rules'!EA91&lt;&gt;""),"set device-group CNSP-Parent address "&amp;IP_Export!F122&amp;" tag "&amp;'Processed IP Rules'!$FB$33,"")),""))</f>
        <v/>
      </c>
    </row>
    <row r="87" spans="1:15">
      <c r="A87" s="98">
        <f t="shared" si="2"/>
        <v>82</v>
      </c>
      <c r="B87" t="str">
        <f>IF(IP_Export!B123="Global",IF(OR('Processed IP Rules'!AO92="All_IPs",'Processed IP Rules'!AO92="GRP_ALL_CNSP_SUBNETS"),"",IF(IP_Export!Y123="Proceed","set shared address "&amp;IP_Export!D123&amp;" ip-netmask "&amp;IP_Export!E123,"")),"")</f>
        <v/>
      </c>
      <c r="C87" t="str">
        <f>IF(IP_Export!B123="Global",IF(OR('Processed IP Rules'!AO92="All_IPs",'Processed IP Rules'!AO92="GRP_ALL_CNSP_SUBNETS"),"",IF(IP_Export!Y123="Proceed","set shared address "&amp;IP_Export!D123&amp;" description "&amp;IP_Export!E123,"")),"")</f>
        <v/>
      </c>
      <c r="D87" s="43" t="str">
        <f>IF('Processed IP Rules'!$FB$31="","",IF(IP_Export!B123="Global",IF(OR('Processed IP Rules'!AO92="All_IPs",'Processed IP Rules'!AO92="GRP_ALL_CNSP_SUBNETS"),"",IF(IP_Export!Y123="Proceed","set shared address "&amp;IP_Export!D123&amp;" tag "&amp;'Processed IP Rules'!$FB$31,"")),""))</f>
        <v/>
      </c>
      <c r="E87" t="str">
        <f>IF(IP_Export!B123="Global",IF('Processed IP Rules'!EA92="Any","",IF(AND(IP_Export!Y123="Proceed",'Processed IP Rules'!EA92&lt;&gt;""),"set shared address "&amp;IP_Export!F123&amp;" ip-netmask "&amp;IP_Export!G123,"")),"")</f>
        <v/>
      </c>
      <c r="F87" t="str">
        <f>IF(IP_Export!B123="Global",IF('Processed IP Rules'!EA92="Any","",IF(AND(IP_Export!Y123="Proceed",'Processed IP Rules'!EA92&lt;&gt;""),"set shared address "&amp;IP_Export!F123&amp;" description "&amp;IP_Export!G123,"")),"")</f>
        <v/>
      </c>
      <c r="G87" s="43" t="str">
        <f>IF('Processed IP Rules'!$FB$33="","",IF(IP_Export!B123="Global",IF('Processed IP Rules'!EA92="Any","",IF(AND(IP_Export!Y123="Proceed",'Processed IP Rules'!EA92&lt;&gt;""),"set shared address "&amp;IP_Export!F123&amp;" tag "&amp;'Processed IP Rules'!$FB$33,"")),""))</f>
        <v/>
      </c>
      <c r="I87" s="98">
        <f t="shared" si="3"/>
        <v>82</v>
      </c>
      <c r="J87" t="str">
        <f>IF(IP_Export!B123="National",IF(OR('Processed IP Rules'!AO92="All_IPs",'Processed IP Rules'!AO92="GRP_ALL_CNSP_SUBNETS"),"",IF(IP_Export!Y123="Proceed","set device-group CNSP-Parent address "&amp;IP_Export!D123&amp;" ip-netmask "&amp;IP_Export!E123,"")),"")</f>
        <v/>
      </c>
      <c r="K87" t="str">
        <f>IF(IP_Export!B123="National",IF(OR('Processed IP Rules'!AO92="All_IPs",'Processed IP Rules'!AO92="GRP_ALL_CNSP_SUBNETS"),"",IF(IP_Export!Y123="Proceed","set device-group CNSP-Parent address "&amp;IP_Export!D123&amp;" description "&amp;IP_Export!E123,"")),"")</f>
        <v/>
      </c>
      <c r="L87" s="43" t="str">
        <f>IF('Processed IP Rules'!$FB$31="","",IF(IP_Export!B123="National",IF(OR('Processed IP Rules'!AO92="All_IPs",'Processed IP Rules'!AO92="GRP_ALL_CNSP_SUBNETS"),"",IF(IP_Export!Y123="Proceed","set device-group CNSP-Parent address "&amp;IP_Export!D123&amp;" tag "&amp;'Processed IP Rules'!$FB$31,"")),""))</f>
        <v/>
      </c>
      <c r="M87" t="str">
        <f>IF(IP_Export!B123="National",IF('Processed IP Rules'!EA92="Any","",IF(AND(IP_Export!Y123="Proceed",'Processed IP Rules'!EA92&lt;&gt;""),"set device-group CNSP-Parent address "&amp;IP_Export!F123&amp;" ip-netmask "&amp;IP_Export!G123,"")),"")</f>
        <v/>
      </c>
      <c r="N87" t="str">
        <f>IF(IP_Export!B123="National",IF('Processed IP Rules'!EA92="Any","",IF(AND(IP_Export!Y123="Proceed",'Processed IP Rules'!EA92&lt;&gt;""),"set device-group CNSP-Parent address "&amp;IP_Export!F123&amp;" description "&amp;IP_Export!G123,"")),"")</f>
        <v/>
      </c>
      <c r="O87" s="43" t="str">
        <f>IF('Processed IP Rules'!$FB$33="","",IF(IP_Export!B123="National",IF('Processed IP Rules'!EA92="Any","",IF(AND(IP_Export!Y123="Proceed",'Processed IP Rules'!EA92&lt;&gt;""),"set device-group CNSP-Parent address "&amp;IP_Export!F123&amp;" tag "&amp;'Processed IP Rules'!$FB$33,"")),""))</f>
        <v/>
      </c>
    </row>
    <row r="88" spans="1:15">
      <c r="A88" s="98">
        <f t="shared" si="2"/>
        <v>83</v>
      </c>
      <c r="B88" t="str">
        <f>IF(IP_Export!B124="Global",IF(OR('Processed IP Rules'!AO93="All_IPs",'Processed IP Rules'!AO93="GRP_ALL_CNSP_SUBNETS"),"",IF(IP_Export!Y124="Proceed","set shared address "&amp;IP_Export!D124&amp;" ip-netmask "&amp;IP_Export!E124,"")),"")</f>
        <v/>
      </c>
      <c r="C88" t="str">
        <f>IF(IP_Export!B124="Global",IF(OR('Processed IP Rules'!AO93="All_IPs",'Processed IP Rules'!AO93="GRP_ALL_CNSP_SUBNETS"),"",IF(IP_Export!Y124="Proceed","set shared address "&amp;IP_Export!D124&amp;" description "&amp;IP_Export!E124,"")),"")</f>
        <v/>
      </c>
      <c r="D88" s="43" t="str">
        <f>IF('Processed IP Rules'!$FB$31="","",IF(IP_Export!B124="Global",IF(OR('Processed IP Rules'!AO93="All_IPs",'Processed IP Rules'!AO93="GRP_ALL_CNSP_SUBNETS"),"",IF(IP_Export!Y124="Proceed","set shared address "&amp;IP_Export!D124&amp;" tag "&amp;'Processed IP Rules'!$FB$31,"")),""))</f>
        <v/>
      </c>
      <c r="E88" t="str">
        <f>IF(IP_Export!B124="Global",IF('Processed IP Rules'!EA93="Any","",IF(AND(IP_Export!Y124="Proceed",'Processed IP Rules'!EA93&lt;&gt;""),"set shared address "&amp;IP_Export!F124&amp;" ip-netmask "&amp;IP_Export!G124,"")),"")</f>
        <v/>
      </c>
      <c r="F88" t="str">
        <f>IF(IP_Export!B124="Global",IF('Processed IP Rules'!EA93="Any","",IF(AND(IP_Export!Y124="Proceed",'Processed IP Rules'!EA93&lt;&gt;""),"set shared address "&amp;IP_Export!F124&amp;" description "&amp;IP_Export!G124,"")),"")</f>
        <v/>
      </c>
      <c r="G88" s="43" t="str">
        <f>IF('Processed IP Rules'!$FB$33="","",IF(IP_Export!B124="Global",IF('Processed IP Rules'!EA93="Any","",IF(AND(IP_Export!Y124="Proceed",'Processed IP Rules'!EA93&lt;&gt;""),"set shared address "&amp;IP_Export!F124&amp;" tag "&amp;'Processed IP Rules'!$FB$33,"")),""))</f>
        <v/>
      </c>
      <c r="I88" s="98">
        <f t="shared" si="3"/>
        <v>83</v>
      </c>
      <c r="J88" t="str">
        <f>IF(IP_Export!B124="National",IF(OR('Processed IP Rules'!AO93="All_IPs",'Processed IP Rules'!AO93="GRP_ALL_CNSP_SUBNETS"),"",IF(IP_Export!Y124="Proceed","set device-group CNSP-Parent address "&amp;IP_Export!D124&amp;" ip-netmask "&amp;IP_Export!E124,"")),"")</f>
        <v/>
      </c>
      <c r="K88" t="str">
        <f>IF(IP_Export!B124="National",IF(OR('Processed IP Rules'!AO93="All_IPs",'Processed IP Rules'!AO93="GRP_ALL_CNSP_SUBNETS"),"",IF(IP_Export!Y124="Proceed","set device-group CNSP-Parent address "&amp;IP_Export!D124&amp;" description "&amp;IP_Export!E124,"")),"")</f>
        <v/>
      </c>
      <c r="L88" s="43" t="str">
        <f>IF('Processed IP Rules'!$FB$31="","",IF(IP_Export!B124="National",IF(OR('Processed IP Rules'!AO93="All_IPs",'Processed IP Rules'!AO93="GRP_ALL_CNSP_SUBNETS"),"",IF(IP_Export!Y124="Proceed","set device-group CNSP-Parent address "&amp;IP_Export!D124&amp;" tag "&amp;'Processed IP Rules'!$FB$31,"")),""))</f>
        <v/>
      </c>
      <c r="M88" t="str">
        <f>IF(IP_Export!B124="National",IF('Processed IP Rules'!EA93="Any","",IF(AND(IP_Export!Y124="Proceed",'Processed IP Rules'!EA93&lt;&gt;""),"set device-group CNSP-Parent address "&amp;IP_Export!F124&amp;" ip-netmask "&amp;IP_Export!G124,"")),"")</f>
        <v/>
      </c>
      <c r="N88" t="str">
        <f>IF(IP_Export!B124="National",IF('Processed IP Rules'!EA93="Any","",IF(AND(IP_Export!Y124="Proceed",'Processed IP Rules'!EA93&lt;&gt;""),"set device-group CNSP-Parent address "&amp;IP_Export!F124&amp;" description "&amp;IP_Export!G124,"")),"")</f>
        <v/>
      </c>
      <c r="O88" s="43" t="str">
        <f>IF('Processed IP Rules'!$FB$33="","",IF(IP_Export!B124="National",IF('Processed IP Rules'!EA93="Any","",IF(AND(IP_Export!Y124="Proceed",'Processed IP Rules'!EA93&lt;&gt;""),"set device-group CNSP-Parent address "&amp;IP_Export!F124&amp;" tag "&amp;'Processed IP Rules'!$FB$33,"")),""))</f>
        <v/>
      </c>
    </row>
    <row r="89" spans="1:15">
      <c r="A89" s="98">
        <f t="shared" si="2"/>
        <v>84</v>
      </c>
      <c r="B89" t="str">
        <f>IF(IP_Export!B125="Global",IF(OR('Processed IP Rules'!AO94="All_IPs",'Processed IP Rules'!AO94="GRP_ALL_CNSP_SUBNETS"),"",IF(IP_Export!Y125="Proceed","set shared address "&amp;IP_Export!D125&amp;" ip-netmask "&amp;IP_Export!E125,"")),"")</f>
        <v/>
      </c>
      <c r="C89" t="str">
        <f>IF(IP_Export!B125="Global",IF(OR('Processed IP Rules'!AO94="All_IPs",'Processed IP Rules'!AO94="GRP_ALL_CNSP_SUBNETS"),"",IF(IP_Export!Y125="Proceed","set shared address "&amp;IP_Export!D125&amp;" description "&amp;IP_Export!E125,"")),"")</f>
        <v/>
      </c>
      <c r="D89" s="43" t="str">
        <f>IF('Processed IP Rules'!$FB$31="","",IF(IP_Export!B125="Global",IF(OR('Processed IP Rules'!AO94="All_IPs",'Processed IP Rules'!AO94="GRP_ALL_CNSP_SUBNETS"),"",IF(IP_Export!Y125="Proceed","set shared address "&amp;IP_Export!D125&amp;" tag "&amp;'Processed IP Rules'!$FB$31,"")),""))</f>
        <v/>
      </c>
      <c r="E89" t="str">
        <f>IF(IP_Export!B125="Global",IF('Processed IP Rules'!EA94="Any","",IF(AND(IP_Export!Y125="Proceed",'Processed IP Rules'!EA94&lt;&gt;""),"set shared address "&amp;IP_Export!F125&amp;" ip-netmask "&amp;IP_Export!G125,"")),"")</f>
        <v/>
      </c>
      <c r="F89" t="str">
        <f>IF(IP_Export!B125="Global",IF('Processed IP Rules'!EA94="Any","",IF(AND(IP_Export!Y125="Proceed",'Processed IP Rules'!EA94&lt;&gt;""),"set shared address "&amp;IP_Export!F125&amp;" description "&amp;IP_Export!G125,"")),"")</f>
        <v/>
      </c>
      <c r="G89" s="43" t="str">
        <f>IF('Processed IP Rules'!$FB$33="","",IF(IP_Export!B125="Global",IF('Processed IP Rules'!EA94="Any","",IF(AND(IP_Export!Y125="Proceed",'Processed IP Rules'!EA94&lt;&gt;""),"set shared address "&amp;IP_Export!F125&amp;" tag "&amp;'Processed IP Rules'!$FB$33,"")),""))</f>
        <v/>
      </c>
      <c r="I89" s="98">
        <f t="shared" si="3"/>
        <v>84</v>
      </c>
      <c r="J89" t="str">
        <f>IF(IP_Export!B125="National",IF(OR('Processed IP Rules'!AO94="All_IPs",'Processed IP Rules'!AO94="GRP_ALL_CNSP_SUBNETS"),"",IF(IP_Export!Y125="Proceed","set device-group CNSP-Parent address "&amp;IP_Export!D125&amp;" ip-netmask "&amp;IP_Export!E125,"")),"")</f>
        <v/>
      </c>
      <c r="K89" t="str">
        <f>IF(IP_Export!B125="National",IF(OR('Processed IP Rules'!AO94="All_IPs",'Processed IP Rules'!AO94="GRP_ALL_CNSP_SUBNETS"),"",IF(IP_Export!Y125="Proceed","set device-group CNSP-Parent address "&amp;IP_Export!D125&amp;" description "&amp;IP_Export!E125,"")),"")</f>
        <v/>
      </c>
      <c r="L89" s="43" t="str">
        <f>IF('Processed IP Rules'!$FB$31="","",IF(IP_Export!B125="National",IF(OR('Processed IP Rules'!AO94="All_IPs",'Processed IP Rules'!AO94="GRP_ALL_CNSP_SUBNETS"),"",IF(IP_Export!Y125="Proceed","set device-group CNSP-Parent address "&amp;IP_Export!D125&amp;" tag "&amp;'Processed IP Rules'!$FB$31,"")),""))</f>
        <v/>
      </c>
      <c r="M89" t="str">
        <f>IF(IP_Export!B125="National",IF('Processed IP Rules'!EA94="Any","",IF(AND(IP_Export!Y125="Proceed",'Processed IP Rules'!EA94&lt;&gt;""),"set device-group CNSP-Parent address "&amp;IP_Export!F125&amp;" ip-netmask "&amp;IP_Export!G125,"")),"")</f>
        <v/>
      </c>
      <c r="N89" t="str">
        <f>IF(IP_Export!B125="National",IF('Processed IP Rules'!EA94="Any","",IF(AND(IP_Export!Y125="Proceed",'Processed IP Rules'!EA94&lt;&gt;""),"set device-group CNSP-Parent address "&amp;IP_Export!F125&amp;" description "&amp;IP_Export!G125,"")),"")</f>
        <v/>
      </c>
      <c r="O89" s="43" t="str">
        <f>IF('Processed IP Rules'!$FB$33="","",IF(IP_Export!B125="National",IF('Processed IP Rules'!EA94="Any","",IF(AND(IP_Export!Y125="Proceed",'Processed IP Rules'!EA94&lt;&gt;""),"set device-group CNSP-Parent address "&amp;IP_Export!F125&amp;" tag "&amp;'Processed IP Rules'!$FB$33,"")),""))</f>
        <v/>
      </c>
    </row>
    <row r="90" spans="1:15">
      <c r="A90" s="98">
        <f t="shared" si="2"/>
        <v>85</v>
      </c>
      <c r="B90" t="str">
        <f>IF(IP_Export!B126="Global",IF(OR('Processed IP Rules'!AO95="All_IPs",'Processed IP Rules'!AO95="GRP_ALL_CNSP_SUBNETS"),"",IF(IP_Export!Y126="Proceed","set shared address "&amp;IP_Export!D126&amp;" ip-netmask "&amp;IP_Export!E126,"")),"")</f>
        <v/>
      </c>
      <c r="C90" t="str">
        <f>IF(IP_Export!B126="Global",IF(OR('Processed IP Rules'!AO95="All_IPs",'Processed IP Rules'!AO95="GRP_ALL_CNSP_SUBNETS"),"",IF(IP_Export!Y126="Proceed","set shared address "&amp;IP_Export!D126&amp;" description "&amp;IP_Export!E126,"")),"")</f>
        <v/>
      </c>
      <c r="D90" s="43" t="str">
        <f>IF('Processed IP Rules'!$FB$31="","",IF(IP_Export!B126="Global",IF(OR('Processed IP Rules'!AO95="All_IPs",'Processed IP Rules'!AO95="GRP_ALL_CNSP_SUBNETS"),"",IF(IP_Export!Y126="Proceed","set shared address "&amp;IP_Export!D126&amp;" tag "&amp;'Processed IP Rules'!$FB$31,"")),""))</f>
        <v/>
      </c>
      <c r="E90" t="str">
        <f>IF(IP_Export!B126="Global",IF('Processed IP Rules'!EA95="Any","",IF(AND(IP_Export!Y126="Proceed",'Processed IP Rules'!EA95&lt;&gt;""),"set shared address "&amp;IP_Export!F126&amp;" ip-netmask "&amp;IP_Export!G126,"")),"")</f>
        <v/>
      </c>
      <c r="F90" t="str">
        <f>IF(IP_Export!B126="Global",IF('Processed IP Rules'!EA95="Any","",IF(AND(IP_Export!Y126="Proceed",'Processed IP Rules'!EA95&lt;&gt;""),"set shared address "&amp;IP_Export!F126&amp;" description "&amp;IP_Export!G126,"")),"")</f>
        <v/>
      </c>
      <c r="G90" s="43" t="str">
        <f>IF('Processed IP Rules'!$FB$33="","",IF(IP_Export!B126="Global",IF('Processed IP Rules'!EA95="Any","",IF(AND(IP_Export!Y126="Proceed",'Processed IP Rules'!EA95&lt;&gt;""),"set shared address "&amp;IP_Export!F126&amp;" tag "&amp;'Processed IP Rules'!$FB$33,"")),""))</f>
        <v/>
      </c>
      <c r="I90" s="98">
        <f t="shared" si="3"/>
        <v>85</v>
      </c>
      <c r="J90" t="str">
        <f>IF(IP_Export!B126="National",IF(OR('Processed IP Rules'!AO95="All_IPs",'Processed IP Rules'!AO95="GRP_ALL_CNSP_SUBNETS"),"",IF(IP_Export!Y126="Proceed","set device-group CNSP-Parent address "&amp;IP_Export!D126&amp;" ip-netmask "&amp;IP_Export!E126,"")),"")</f>
        <v/>
      </c>
      <c r="K90" t="str">
        <f>IF(IP_Export!B126="National",IF(OR('Processed IP Rules'!AO95="All_IPs",'Processed IP Rules'!AO95="GRP_ALL_CNSP_SUBNETS"),"",IF(IP_Export!Y126="Proceed","set device-group CNSP-Parent address "&amp;IP_Export!D126&amp;" description "&amp;IP_Export!E126,"")),"")</f>
        <v/>
      </c>
      <c r="L90" s="43" t="str">
        <f>IF('Processed IP Rules'!$FB$31="","",IF(IP_Export!B126="National",IF(OR('Processed IP Rules'!AO95="All_IPs",'Processed IP Rules'!AO95="GRP_ALL_CNSP_SUBNETS"),"",IF(IP_Export!Y126="Proceed","set device-group CNSP-Parent address "&amp;IP_Export!D126&amp;" tag "&amp;'Processed IP Rules'!$FB$31,"")),""))</f>
        <v/>
      </c>
      <c r="M90" t="str">
        <f>IF(IP_Export!B126="National",IF('Processed IP Rules'!EA95="Any","",IF(AND(IP_Export!Y126="Proceed",'Processed IP Rules'!EA95&lt;&gt;""),"set device-group CNSP-Parent address "&amp;IP_Export!F126&amp;" ip-netmask "&amp;IP_Export!G126,"")),"")</f>
        <v/>
      </c>
      <c r="N90" t="str">
        <f>IF(IP_Export!B126="National",IF('Processed IP Rules'!EA95="Any","",IF(AND(IP_Export!Y126="Proceed",'Processed IP Rules'!EA95&lt;&gt;""),"set device-group CNSP-Parent address "&amp;IP_Export!F126&amp;" description "&amp;IP_Export!G126,"")),"")</f>
        <v/>
      </c>
      <c r="O90" s="43" t="str">
        <f>IF('Processed IP Rules'!$FB$33="","",IF(IP_Export!B126="National",IF('Processed IP Rules'!EA95="Any","",IF(AND(IP_Export!Y126="Proceed",'Processed IP Rules'!EA95&lt;&gt;""),"set device-group CNSP-Parent address "&amp;IP_Export!F126&amp;" tag "&amp;'Processed IP Rules'!$FB$33,"")),""))</f>
        <v/>
      </c>
    </row>
    <row r="91" spans="1:15">
      <c r="A91" s="98">
        <f t="shared" si="2"/>
        <v>86</v>
      </c>
      <c r="B91" t="str">
        <f>IF(IP_Export!B127="Global",IF(OR('Processed IP Rules'!AO96="All_IPs",'Processed IP Rules'!AO96="GRP_ALL_CNSP_SUBNETS"),"",IF(IP_Export!Y127="Proceed","set shared address "&amp;IP_Export!D127&amp;" ip-netmask "&amp;IP_Export!E127,"")),"")</f>
        <v/>
      </c>
      <c r="C91" t="str">
        <f>IF(IP_Export!B127="Global",IF(OR('Processed IP Rules'!AO96="All_IPs",'Processed IP Rules'!AO96="GRP_ALL_CNSP_SUBNETS"),"",IF(IP_Export!Y127="Proceed","set shared address "&amp;IP_Export!D127&amp;" description "&amp;IP_Export!E127,"")),"")</f>
        <v/>
      </c>
      <c r="D91" s="43" t="str">
        <f>IF('Processed IP Rules'!$FB$31="","",IF(IP_Export!B127="Global",IF(OR('Processed IP Rules'!AO96="All_IPs",'Processed IP Rules'!AO96="GRP_ALL_CNSP_SUBNETS"),"",IF(IP_Export!Y127="Proceed","set shared address "&amp;IP_Export!D127&amp;" tag "&amp;'Processed IP Rules'!$FB$31,"")),""))</f>
        <v/>
      </c>
      <c r="E91" t="str">
        <f>IF(IP_Export!B127="Global",IF('Processed IP Rules'!EA96="Any","",IF(AND(IP_Export!Y127="Proceed",'Processed IP Rules'!EA96&lt;&gt;""),"set shared address "&amp;IP_Export!F127&amp;" ip-netmask "&amp;IP_Export!G127,"")),"")</f>
        <v/>
      </c>
      <c r="F91" t="str">
        <f>IF(IP_Export!B127="Global",IF('Processed IP Rules'!EA96="Any","",IF(AND(IP_Export!Y127="Proceed",'Processed IP Rules'!EA96&lt;&gt;""),"set shared address "&amp;IP_Export!F127&amp;" description "&amp;IP_Export!G127,"")),"")</f>
        <v/>
      </c>
      <c r="G91" s="43" t="str">
        <f>IF('Processed IP Rules'!$FB$33="","",IF(IP_Export!B127="Global",IF('Processed IP Rules'!EA96="Any","",IF(AND(IP_Export!Y127="Proceed",'Processed IP Rules'!EA96&lt;&gt;""),"set shared address "&amp;IP_Export!F127&amp;" tag "&amp;'Processed IP Rules'!$FB$33,"")),""))</f>
        <v/>
      </c>
      <c r="I91" s="98">
        <f t="shared" si="3"/>
        <v>86</v>
      </c>
      <c r="J91" t="str">
        <f>IF(IP_Export!B127="National",IF(OR('Processed IP Rules'!AO96="All_IPs",'Processed IP Rules'!AO96="GRP_ALL_CNSP_SUBNETS"),"",IF(IP_Export!Y127="Proceed","set device-group CNSP-Parent address "&amp;IP_Export!D127&amp;" ip-netmask "&amp;IP_Export!E127,"")),"")</f>
        <v/>
      </c>
      <c r="K91" t="str">
        <f>IF(IP_Export!B127="National",IF(OR('Processed IP Rules'!AO96="All_IPs",'Processed IP Rules'!AO96="GRP_ALL_CNSP_SUBNETS"),"",IF(IP_Export!Y127="Proceed","set device-group CNSP-Parent address "&amp;IP_Export!D127&amp;" description "&amp;IP_Export!E127,"")),"")</f>
        <v/>
      </c>
      <c r="L91" s="43" t="str">
        <f>IF('Processed IP Rules'!$FB$31="","",IF(IP_Export!B127="National",IF(OR('Processed IP Rules'!AO96="All_IPs",'Processed IP Rules'!AO96="GRP_ALL_CNSP_SUBNETS"),"",IF(IP_Export!Y127="Proceed","set device-group CNSP-Parent address "&amp;IP_Export!D127&amp;" tag "&amp;'Processed IP Rules'!$FB$31,"")),""))</f>
        <v/>
      </c>
      <c r="M91" t="str">
        <f>IF(IP_Export!B127="National",IF('Processed IP Rules'!EA96="Any","",IF(AND(IP_Export!Y127="Proceed",'Processed IP Rules'!EA96&lt;&gt;""),"set device-group CNSP-Parent address "&amp;IP_Export!F127&amp;" ip-netmask "&amp;IP_Export!G127,"")),"")</f>
        <v/>
      </c>
      <c r="N91" t="str">
        <f>IF(IP_Export!B127="National",IF('Processed IP Rules'!EA96="Any","",IF(AND(IP_Export!Y127="Proceed",'Processed IP Rules'!EA96&lt;&gt;""),"set device-group CNSP-Parent address "&amp;IP_Export!F127&amp;" description "&amp;IP_Export!G127,"")),"")</f>
        <v/>
      </c>
      <c r="O91" s="43" t="str">
        <f>IF('Processed IP Rules'!$FB$33="","",IF(IP_Export!B127="National",IF('Processed IP Rules'!EA96="Any","",IF(AND(IP_Export!Y127="Proceed",'Processed IP Rules'!EA96&lt;&gt;""),"set device-group CNSP-Parent address "&amp;IP_Export!F127&amp;" tag "&amp;'Processed IP Rules'!$FB$33,"")),""))</f>
        <v/>
      </c>
    </row>
    <row r="92" spans="1:15">
      <c r="A92" s="98">
        <f t="shared" si="2"/>
        <v>87</v>
      </c>
      <c r="B92" t="str">
        <f>IF(IP_Export!B128="Global",IF(OR('Processed IP Rules'!AO97="All_IPs",'Processed IP Rules'!AO97="GRP_ALL_CNSP_SUBNETS"),"",IF(IP_Export!Y128="Proceed","set shared address "&amp;IP_Export!D128&amp;" ip-netmask "&amp;IP_Export!E128,"")),"")</f>
        <v/>
      </c>
      <c r="C92" t="str">
        <f>IF(IP_Export!B128="Global",IF(OR('Processed IP Rules'!AO97="All_IPs",'Processed IP Rules'!AO97="GRP_ALL_CNSP_SUBNETS"),"",IF(IP_Export!Y128="Proceed","set shared address "&amp;IP_Export!D128&amp;" description "&amp;IP_Export!E128,"")),"")</f>
        <v/>
      </c>
      <c r="D92" s="43" t="str">
        <f>IF('Processed IP Rules'!$FB$31="","",IF(IP_Export!B128="Global",IF(OR('Processed IP Rules'!AO97="All_IPs",'Processed IP Rules'!AO97="GRP_ALL_CNSP_SUBNETS"),"",IF(IP_Export!Y128="Proceed","set shared address "&amp;IP_Export!D128&amp;" tag "&amp;'Processed IP Rules'!$FB$31,"")),""))</f>
        <v/>
      </c>
      <c r="E92" t="str">
        <f>IF(IP_Export!B128="Global",IF('Processed IP Rules'!EA97="Any","",IF(AND(IP_Export!Y128="Proceed",'Processed IP Rules'!EA97&lt;&gt;""),"set shared address "&amp;IP_Export!F128&amp;" ip-netmask "&amp;IP_Export!G128,"")),"")</f>
        <v/>
      </c>
      <c r="F92" t="str">
        <f>IF(IP_Export!B128="Global",IF('Processed IP Rules'!EA97="Any","",IF(AND(IP_Export!Y128="Proceed",'Processed IP Rules'!EA97&lt;&gt;""),"set shared address "&amp;IP_Export!F128&amp;" description "&amp;IP_Export!G128,"")),"")</f>
        <v/>
      </c>
      <c r="G92" s="43" t="str">
        <f>IF('Processed IP Rules'!$FB$33="","",IF(IP_Export!B128="Global",IF('Processed IP Rules'!EA97="Any","",IF(AND(IP_Export!Y128="Proceed",'Processed IP Rules'!EA97&lt;&gt;""),"set shared address "&amp;IP_Export!F128&amp;" tag "&amp;'Processed IP Rules'!$FB$33,"")),""))</f>
        <v/>
      </c>
      <c r="I92" s="98">
        <f t="shared" si="3"/>
        <v>87</v>
      </c>
      <c r="J92" t="str">
        <f>IF(IP_Export!B128="National",IF(OR('Processed IP Rules'!AO97="All_IPs",'Processed IP Rules'!AO97="GRP_ALL_CNSP_SUBNETS"),"",IF(IP_Export!Y128="Proceed","set device-group CNSP-Parent address "&amp;IP_Export!D128&amp;" ip-netmask "&amp;IP_Export!E128,"")),"")</f>
        <v/>
      </c>
      <c r="K92" t="str">
        <f>IF(IP_Export!B128="National",IF(OR('Processed IP Rules'!AO97="All_IPs",'Processed IP Rules'!AO97="GRP_ALL_CNSP_SUBNETS"),"",IF(IP_Export!Y128="Proceed","set device-group CNSP-Parent address "&amp;IP_Export!D128&amp;" description "&amp;IP_Export!E128,"")),"")</f>
        <v/>
      </c>
      <c r="L92" s="43" t="str">
        <f>IF('Processed IP Rules'!$FB$31="","",IF(IP_Export!B128="National",IF(OR('Processed IP Rules'!AO97="All_IPs",'Processed IP Rules'!AO97="GRP_ALL_CNSP_SUBNETS"),"",IF(IP_Export!Y128="Proceed","set device-group CNSP-Parent address "&amp;IP_Export!D128&amp;" tag "&amp;'Processed IP Rules'!$FB$31,"")),""))</f>
        <v/>
      </c>
      <c r="M92" t="str">
        <f>IF(IP_Export!B128="National",IF('Processed IP Rules'!EA97="Any","",IF(AND(IP_Export!Y128="Proceed",'Processed IP Rules'!EA97&lt;&gt;""),"set device-group CNSP-Parent address "&amp;IP_Export!F128&amp;" ip-netmask "&amp;IP_Export!G128,"")),"")</f>
        <v/>
      </c>
      <c r="N92" t="str">
        <f>IF(IP_Export!B128="National",IF('Processed IP Rules'!EA97="Any","",IF(AND(IP_Export!Y128="Proceed",'Processed IP Rules'!EA97&lt;&gt;""),"set device-group CNSP-Parent address "&amp;IP_Export!F128&amp;" description "&amp;IP_Export!G128,"")),"")</f>
        <v/>
      </c>
      <c r="O92" s="43" t="str">
        <f>IF('Processed IP Rules'!$FB$33="","",IF(IP_Export!B128="National",IF('Processed IP Rules'!EA97="Any","",IF(AND(IP_Export!Y128="Proceed",'Processed IP Rules'!EA97&lt;&gt;""),"set device-group CNSP-Parent address "&amp;IP_Export!F128&amp;" tag "&amp;'Processed IP Rules'!$FB$33,"")),""))</f>
        <v/>
      </c>
    </row>
    <row r="93" spans="1:15">
      <c r="A93" s="98">
        <f t="shared" si="2"/>
        <v>88</v>
      </c>
      <c r="B93" t="str">
        <f>IF(IP_Export!B129="Global",IF(OR('Processed IP Rules'!AO98="All_IPs",'Processed IP Rules'!AO98="GRP_ALL_CNSP_SUBNETS"),"",IF(IP_Export!Y129="Proceed","set shared address "&amp;IP_Export!D129&amp;" ip-netmask "&amp;IP_Export!E129,"")),"")</f>
        <v/>
      </c>
      <c r="C93" t="str">
        <f>IF(IP_Export!B129="Global",IF(OR('Processed IP Rules'!AO98="All_IPs",'Processed IP Rules'!AO98="GRP_ALL_CNSP_SUBNETS"),"",IF(IP_Export!Y129="Proceed","set shared address "&amp;IP_Export!D129&amp;" description "&amp;IP_Export!E129,"")),"")</f>
        <v/>
      </c>
      <c r="D93" s="43" t="str">
        <f>IF('Processed IP Rules'!$FB$31="","",IF(IP_Export!B129="Global",IF(OR('Processed IP Rules'!AO98="All_IPs",'Processed IP Rules'!AO98="GRP_ALL_CNSP_SUBNETS"),"",IF(IP_Export!Y129="Proceed","set shared address "&amp;IP_Export!D129&amp;" tag "&amp;'Processed IP Rules'!$FB$31,"")),""))</f>
        <v/>
      </c>
      <c r="E93" t="str">
        <f>IF(IP_Export!B129="Global",IF('Processed IP Rules'!EA98="Any","",IF(AND(IP_Export!Y129="Proceed",'Processed IP Rules'!EA98&lt;&gt;""),"set shared address "&amp;IP_Export!F129&amp;" ip-netmask "&amp;IP_Export!G129,"")),"")</f>
        <v/>
      </c>
      <c r="F93" t="str">
        <f>IF(IP_Export!B129="Global",IF('Processed IP Rules'!EA98="Any","",IF(AND(IP_Export!Y129="Proceed",'Processed IP Rules'!EA98&lt;&gt;""),"set shared address "&amp;IP_Export!F129&amp;" description "&amp;IP_Export!G129,"")),"")</f>
        <v/>
      </c>
      <c r="G93" s="43" t="str">
        <f>IF('Processed IP Rules'!$FB$33="","",IF(IP_Export!B129="Global",IF('Processed IP Rules'!EA98="Any","",IF(AND(IP_Export!Y129="Proceed",'Processed IP Rules'!EA98&lt;&gt;""),"set shared address "&amp;IP_Export!F129&amp;" tag "&amp;'Processed IP Rules'!$FB$33,"")),""))</f>
        <v/>
      </c>
      <c r="I93" s="98">
        <f t="shared" si="3"/>
        <v>88</v>
      </c>
      <c r="J93" t="str">
        <f>IF(IP_Export!B129="National",IF(OR('Processed IP Rules'!AO98="All_IPs",'Processed IP Rules'!AO98="GRP_ALL_CNSP_SUBNETS"),"",IF(IP_Export!Y129="Proceed","set device-group CNSP-Parent address "&amp;IP_Export!D129&amp;" ip-netmask "&amp;IP_Export!E129,"")),"")</f>
        <v/>
      </c>
      <c r="K93" t="str">
        <f>IF(IP_Export!B129="National",IF(OR('Processed IP Rules'!AO98="All_IPs",'Processed IP Rules'!AO98="GRP_ALL_CNSP_SUBNETS"),"",IF(IP_Export!Y129="Proceed","set device-group CNSP-Parent address "&amp;IP_Export!D129&amp;" description "&amp;IP_Export!E129,"")),"")</f>
        <v/>
      </c>
      <c r="L93" s="43" t="str">
        <f>IF('Processed IP Rules'!$FB$31="","",IF(IP_Export!B129="National",IF(OR('Processed IP Rules'!AO98="All_IPs",'Processed IP Rules'!AO98="GRP_ALL_CNSP_SUBNETS"),"",IF(IP_Export!Y129="Proceed","set device-group CNSP-Parent address "&amp;IP_Export!D129&amp;" tag "&amp;'Processed IP Rules'!$FB$31,"")),""))</f>
        <v/>
      </c>
      <c r="M93" t="str">
        <f>IF(IP_Export!B129="National",IF('Processed IP Rules'!EA98="Any","",IF(AND(IP_Export!Y129="Proceed",'Processed IP Rules'!EA98&lt;&gt;""),"set device-group CNSP-Parent address "&amp;IP_Export!F129&amp;" ip-netmask "&amp;IP_Export!G129,"")),"")</f>
        <v/>
      </c>
      <c r="N93" t="str">
        <f>IF(IP_Export!B129="National",IF('Processed IP Rules'!EA98="Any","",IF(AND(IP_Export!Y129="Proceed",'Processed IP Rules'!EA98&lt;&gt;""),"set device-group CNSP-Parent address "&amp;IP_Export!F129&amp;" description "&amp;IP_Export!G129,"")),"")</f>
        <v/>
      </c>
      <c r="O93" s="43" t="str">
        <f>IF('Processed IP Rules'!$FB$33="","",IF(IP_Export!B129="National",IF('Processed IP Rules'!EA98="Any","",IF(AND(IP_Export!Y129="Proceed",'Processed IP Rules'!EA98&lt;&gt;""),"set device-group CNSP-Parent address "&amp;IP_Export!F129&amp;" tag "&amp;'Processed IP Rules'!$FB$33,"")),""))</f>
        <v/>
      </c>
    </row>
    <row r="94" spans="1:15">
      <c r="A94" s="98">
        <f t="shared" si="2"/>
        <v>89</v>
      </c>
      <c r="B94" t="str">
        <f>IF(IP_Export!B130="Global",IF(OR('Processed IP Rules'!AO99="All_IPs",'Processed IP Rules'!AO99="GRP_ALL_CNSP_SUBNETS"),"",IF(IP_Export!Y130="Proceed","set shared address "&amp;IP_Export!D130&amp;" ip-netmask "&amp;IP_Export!E130,"")),"")</f>
        <v/>
      </c>
      <c r="C94" t="str">
        <f>IF(IP_Export!B130="Global",IF(OR('Processed IP Rules'!AO99="All_IPs",'Processed IP Rules'!AO99="GRP_ALL_CNSP_SUBNETS"),"",IF(IP_Export!Y130="Proceed","set shared address "&amp;IP_Export!D130&amp;" description "&amp;IP_Export!E130,"")),"")</f>
        <v/>
      </c>
      <c r="D94" s="43" t="str">
        <f>IF('Processed IP Rules'!$FB$31="","",IF(IP_Export!B130="Global",IF(OR('Processed IP Rules'!AO99="All_IPs",'Processed IP Rules'!AO99="GRP_ALL_CNSP_SUBNETS"),"",IF(IP_Export!Y130="Proceed","set shared address "&amp;IP_Export!D130&amp;" tag "&amp;'Processed IP Rules'!$FB$31,"")),""))</f>
        <v/>
      </c>
      <c r="E94" t="str">
        <f>IF(IP_Export!B130="Global",IF('Processed IP Rules'!EA99="Any","",IF(AND(IP_Export!Y130="Proceed",'Processed IP Rules'!EA99&lt;&gt;""),"set shared address "&amp;IP_Export!F130&amp;" ip-netmask "&amp;IP_Export!G130,"")),"")</f>
        <v/>
      </c>
      <c r="F94" t="str">
        <f>IF(IP_Export!B130="Global",IF('Processed IP Rules'!EA99="Any","",IF(AND(IP_Export!Y130="Proceed",'Processed IP Rules'!EA99&lt;&gt;""),"set shared address "&amp;IP_Export!F130&amp;" description "&amp;IP_Export!G130,"")),"")</f>
        <v/>
      </c>
      <c r="G94" s="43" t="str">
        <f>IF('Processed IP Rules'!$FB$33="","",IF(IP_Export!B130="Global",IF('Processed IP Rules'!EA99="Any","",IF(AND(IP_Export!Y130="Proceed",'Processed IP Rules'!EA99&lt;&gt;""),"set shared address "&amp;IP_Export!F130&amp;" tag "&amp;'Processed IP Rules'!$FB$33,"")),""))</f>
        <v/>
      </c>
      <c r="I94" s="98">
        <f t="shared" si="3"/>
        <v>89</v>
      </c>
      <c r="J94" t="str">
        <f>IF(IP_Export!B130="National",IF(OR('Processed IP Rules'!AO99="All_IPs",'Processed IP Rules'!AO99="GRP_ALL_CNSP_SUBNETS"),"",IF(IP_Export!Y130="Proceed","set device-group CNSP-Parent address "&amp;IP_Export!D130&amp;" ip-netmask "&amp;IP_Export!E130,"")),"")</f>
        <v/>
      </c>
      <c r="K94" t="str">
        <f>IF(IP_Export!B130="National",IF(OR('Processed IP Rules'!AO99="All_IPs",'Processed IP Rules'!AO99="GRP_ALL_CNSP_SUBNETS"),"",IF(IP_Export!Y130="Proceed","set device-group CNSP-Parent address "&amp;IP_Export!D130&amp;" description "&amp;IP_Export!E130,"")),"")</f>
        <v/>
      </c>
      <c r="L94" s="43" t="str">
        <f>IF('Processed IP Rules'!$FB$31="","",IF(IP_Export!B130="National",IF(OR('Processed IP Rules'!AO99="All_IPs",'Processed IP Rules'!AO99="GRP_ALL_CNSP_SUBNETS"),"",IF(IP_Export!Y130="Proceed","set device-group CNSP-Parent address "&amp;IP_Export!D130&amp;" tag "&amp;'Processed IP Rules'!$FB$31,"")),""))</f>
        <v/>
      </c>
      <c r="M94" t="str">
        <f>IF(IP_Export!B130="National",IF('Processed IP Rules'!EA99="Any","",IF(AND(IP_Export!Y130="Proceed",'Processed IP Rules'!EA99&lt;&gt;""),"set device-group CNSP-Parent address "&amp;IP_Export!F130&amp;" ip-netmask "&amp;IP_Export!G130,"")),"")</f>
        <v/>
      </c>
      <c r="N94" t="str">
        <f>IF(IP_Export!B130="National",IF('Processed IP Rules'!EA99="Any","",IF(AND(IP_Export!Y130="Proceed",'Processed IP Rules'!EA99&lt;&gt;""),"set device-group CNSP-Parent address "&amp;IP_Export!F130&amp;" description "&amp;IP_Export!G130,"")),"")</f>
        <v/>
      </c>
      <c r="O94" s="43" t="str">
        <f>IF('Processed IP Rules'!$FB$33="","",IF(IP_Export!B130="National",IF('Processed IP Rules'!EA99="Any","",IF(AND(IP_Export!Y130="Proceed",'Processed IP Rules'!EA99&lt;&gt;""),"set device-group CNSP-Parent address "&amp;IP_Export!F130&amp;" tag "&amp;'Processed IP Rules'!$FB$33,"")),""))</f>
        <v/>
      </c>
    </row>
    <row r="95" spans="1:15">
      <c r="A95" s="98">
        <f t="shared" si="2"/>
        <v>90</v>
      </c>
      <c r="B95" t="str">
        <f>IF(IP_Export!B131="Global",IF(OR('Processed IP Rules'!AO100="All_IPs",'Processed IP Rules'!AO100="GRP_ALL_CNSP_SUBNETS"),"",IF(IP_Export!Y131="Proceed","set shared address "&amp;IP_Export!D131&amp;" ip-netmask "&amp;IP_Export!E131,"")),"")</f>
        <v/>
      </c>
      <c r="C95" t="str">
        <f>IF(IP_Export!B131="Global",IF(OR('Processed IP Rules'!AO100="All_IPs",'Processed IP Rules'!AO100="GRP_ALL_CNSP_SUBNETS"),"",IF(IP_Export!Y131="Proceed","set shared address "&amp;IP_Export!D131&amp;" description "&amp;IP_Export!E131,"")),"")</f>
        <v/>
      </c>
      <c r="D95" s="43" t="str">
        <f>IF('Processed IP Rules'!$FB$31="","",IF(IP_Export!B131="Global",IF(OR('Processed IP Rules'!AO100="All_IPs",'Processed IP Rules'!AO100="GRP_ALL_CNSP_SUBNETS"),"",IF(IP_Export!Y131="Proceed","set shared address "&amp;IP_Export!D131&amp;" tag "&amp;'Processed IP Rules'!$FB$31,"")),""))</f>
        <v/>
      </c>
      <c r="E95" t="str">
        <f>IF(IP_Export!B131="Global",IF('Processed IP Rules'!EA100="Any","",IF(AND(IP_Export!Y131="Proceed",'Processed IP Rules'!EA100&lt;&gt;""),"set shared address "&amp;IP_Export!F131&amp;" ip-netmask "&amp;IP_Export!G131,"")),"")</f>
        <v/>
      </c>
      <c r="F95" t="str">
        <f>IF(IP_Export!B131="Global",IF('Processed IP Rules'!EA100="Any","",IF(AND(IP_Export!Y131="Proceed",'Processed IP Rules'!EA100&lt;&gt;""),"set shared address "&amp;IP_Export!F131&amp;" description "&amp;IP_Export!G131,"")),"")</f>
        <v/>
      </c>
      <c r="G95" s="43" t="str">
        <f>IF('Processed IP Rules'!$FB$33="","",IF(IP_Export!B131="Global",IF('Processed IP Rules'!EA100="Any","",IF(AND(IP_Export!Y131="Proceed",'Processed IP Rules'!EA100&lt;&gt;""),"set shared address "&amp;IP_Export!F131&amp;" tag "&amp;'Processed IP Rules'!$FB$33,"")),""))</f>
        <v/>
      </c>
      <c r="I95" s="98">
        <f t="shared" si="3"/>
        <v>90</v>
      </c>
      <c r="J95" t="str">
        <f>IF(IP_Export!B131="National",IF(OR('Processed IP Rules'!AO100="All_IPs",'Processed IP Rules'!AO100="GRP_ALL_CNSP_SUBNETS"),"",IF(IP_Export!Y131="Proceed","set device-group CNSP-Parent address "&amp;IP_Export!D131&amp;" ip-netmask "&amp;IP_Export!E131,"")),"")</f>
        <v/>
      </c>
      <c r="K95" t="str">
        <f>IF(IP_Export!B131="National",IF(OR('Processed IP Rules'!AO100="All_IPs",'Processed IP Rules'!AO100="GRP_ALL_CNSP_SUBNETS"),"",IF(IP_Export!Y131="Proceed","set device-group CNSP-Parent address "&amp;IP_Export!D131&amp;" description "&amp;IP_Export!E131,"")),"")</f>
        <v/>
      </c>
      <c r="L95" s="43" t="str">
        <f>IF('Processed IP Rules'!$FB$31="","",IF(IP_Export!B131="National",IF(OR('Processed IP Rules'!AO100="All_IPs",'Processed IP Rules'!AO100="GRP_ALL_CNSP_SUBNETS"),"",IF(IP_Export!Y131="Proceed","set device-group CNSP-Parent address "&amp;IP_Export!D131&amp;" tag "&amp;'Processed IP Rules'!$FB$31,"")),""))</f>
        <v/>
      </c>
      <c r="M95" t="str">
        <f>IF(IP_Export!B131="National",IF('Processed IP Rules'!EA100="Any","",IF(AND(IP_Export!Y131="Proceed",'Processed IP Rules'!EA100&lt;&gt;""),"set device-group CNSP-Parent address "&amp;IP_Export!F131&amp;" ip-netmask "&amp;IP_Export!G131,"")),"")</f>
        <v/>
      </c>
      <c r="N95" t="str">
        <f>IF(IP_Export!B131="National",IF('Processed IP Rules'!EA100="Any","",IF(AND(IP_Export!Y131="Proceed",'Processed IP Rules'!EA100&lt;&gt;""),"set device-group CNSP-Parent address "&amp;IP_Export!F131&amp;" description "&amp;IP_Export!G131,"")),"")</f>
        <v/>
      </c>
      <c r="O95" s="43" t="str">
        <f>IF('Processed IP Rules'!$FB$33="","",IF(IP_Export!B131="National",IF('Processed IP Rules'!EA100="Any","",IF(AND(IP_Export!Y131="Proceed",'Processed IP Rules'!EA100&lt;&gt;""),"set device-group CNSP-Parent address "&amp;IP_Export!F131&amp;" tag "&amp;'Processed IP Rules'!$FB$33,"")),""))</f>
        <v/>
      </c>
    </row>
    <row r="96" spans="1:15">
      <c r="A96" s="98">
        <f t="shared" si="2"/>
        <v>91</v>
      </c>
      <c r="B96" t="str">
        <f>IF(IP_Export!B132="Global",IF(OR('Processed IP Rules'!AO101="All_IPs",'Processed IP Rules'!AO101="GRP_ALL_CNSP_SUBNETS"),"",IF(IP_Export!Y132="Proceed","set shared address "&amp;IP_Export!D132&amp;" ip-netmask "&amp;IP_Export!E132,"")),"")</f>
        <v/>
      </c>
      <c r="C96" t="str">
        <f>IF(IP_Export!B132="Global",IF(OR('Processed IP Rules'!AO101="All_IPs",'Processed IP Rules'!AO101="GRP_ALL_CNSP_SUBNETS"),"",IF(IP_Export!Y132="Proceed","set shared address "&amp;IP_Export!D132&amp;" description "&amp;IP_Export!E132,"")),"")</f>
        <v/>
      </c>
      <c r="D96" s="43" t="str">
        <f>IF('Processed IP Rules'!$FB$31="","",IF(IP_Export!B132="Global",IF(OR('Processed IP Rules'!AO101="All_IPs",'Processed IP Rules'!AO101="GRP_ALL_CNSP_SUBNETS"),"",IF(IP_Export!Y132="Proceed","set shared address "&amp;IP_Export!D132&amp;" tag "&amp;'Processed IP Rules'!$FB$31,"")),""))</f>
        <v/>
      </c>
      <c r="E96" t="str">
        <f>IF(IP_Export!B132="Global",IF('Processed IP Rules'!EA101="Any","",IF(AND(IP_Export!Y132="Proceed",'Processed IP Rules'!EA101&lt;&gt;""),"set shared address "&amp;IP_Export!F132&amp;" ip-netmask "&amp;IP_Export!G132,"")),"")</f>
        <v/>
      </c>
      <c r="F96" t="str">
        <f>IF(IP_Export!B132="Global",IF('Processed IP Rules'!EA101="Any","",IF(AND(IP_Export!Y132="Proceed",'Processed IP Rules'!EA101&lt;&gt;""),"set shared address "&amp;IP_Export!F132&amp;" description "&amp;IP_Export!G132,"")),"")</f>
        <v/>
      </c>
      <c r="G96" s="43" t="str">
        <f>IF('Processed IP Rules'!$FB$33="","",IF(IP_Export!B132="Global",IF('Processed IP Rules'!EA101="Any","",IF(AND(IP_Export!Y132="Proceed",'Processed IP Rules'!EA101&lt;&gt;""),"set shared address "&amp;IP_Export!F132&amp;" tag "&amp;'Processed IP Rules'!$FB$33,"")),""))</f>
        <v/>
      </c>
      <c r="I96" s="98">
        <f t="shared" si="3"/>
        <v>91</v>
      </c>
      <c r="J96" t="str">
        <f>IF(IP_Export!B132="National",IF(OR('Processed IP Rules'!AO101="All_IPs",'Processed IP Rules'!AO101="GRP_ALL_CNSP_SUBNETS"),"",IF(IP_Export!Y132="Proceed","set device-group CNSP-Parent address "&amp;IP_Export!D132&amp;" ip-netmask "&amp;IP_Export!E132,"")),"")</f>
        <v/>
      </c>
      <c r="K96" t="str">
        <f>IF(IP_Export!B132="National",IF(OR('Processed IP Rules'!AO101="All_IPs",'Processed IP Rules'!AO101="GRP_ALL_CNSP_SUBNETS"),"",IF(IP_Export!Y132="Proceed","set device-group CNSP-Parent address "&amp;IP_Export!D132&amp;" description "&amp;IP_Export!E132,"")),"")</f>
        <v/>
      </c>
      <c r="L96" s="43" t="str">
        <f>IF('Processed IP Rules'!$FB$31="","",IF(IP_Export!B132="National",IF(OR('Processed IP Rules'!AO101="All_IPs",'Processed IP Rules'!AO101="GRP_ALL_CNSP_SUBNETS"),"",IF(IP_Export!Y132="Proceed","set device-group CNSP-Parent address "&amp;IP_Export!D132&amp;" tag "&amp;'Processed IP Rules'!$FB$31,"")),""))</f>
        <v/>
      </c>
      <c r="M96" t="str">
        <f>IF(IP_Export!B132="National",IF('Processed IP Rules'!EA101="Any","",IF(AND(IP_Export!Y132="Proceed",'Processed IP Rules'!EA101&lt;&gt;""),"set device-group CNSP-Parent address "&amp;IP_Export!F132&amp;" ip-netmask "&amp;IP_Export!G132,"")),"")</f>
        <v/>
      </c>
      <c r="N96" t="str">
        <f>IF(IP_Export!B132="National",IF('Processed IP Rules'!EA101="Any","",IF(AND(IP_Export!Y132="Proceed",'Processed IP Rules'!EA101&lt;&gt;""),"set device-group CNSP-Parent address "&amp;IP_Export!F132&amp;" description "&amp;IP_Export!G132,"")),"")</f>
        <v/>
      </c>
      <c r="O96" s="43" t="str">
        <f>IF('Processed IP Rules'!$FB$33="","",IF(IP_Export!B132="National",IF('Processed IP Rules'!EA101="Any","",IF(AND(IP_Export!Y132="Proceed",'Processed IP Rules'!EA101&lt;&gt;""),"set device-group CNSP-Parent address "&amp;IP_Export!F132&amp;" tag "&amp;'Processed IP Rules'!$FB$33,"")),""))</f>
        <v/>
      </c>
    </row>
    <row r="97" spans="1:15">
      <c r="A97" s="98">
        <f t="shared" si="2"/>
        <v>92</v>
      </c>
      <c r="B97" t="str">
        <f>IF(IP_Export!B133="Global",IF(OR('Processed IP Rules'!AO102="All_IPs",'Processed IP Rules'!AO102="GRP_ALL_CNSP_SUBNETS"),"",IF(IP_Export!Y133="Proceed","set shared address "&amp;IP_Export!D133&amp;" ip-netmask "&amp;IP_Export!E133,"")),"")</f>
        <v/>
      </c>
      <c r="C97" t="str">
        <f>IF(IP_Export!B133="Global",IF(OR('Processed IP Rules'!AO102="All_IPs",'Processed IP Rules'!AO102="GRP_ALL_CNSP_SUBNETS"),"",IF(IP_Export!Y133="Proceed","set shared address "&amp;IP_Export!D133&amp;" description "&amp;IP_Export!E133,"")),"")</f>
        <v/>
      </c>
      <c r="D97" s="43" t="str">
        <f>IF('Processed IP Rules'!$FB$31="","",IF(IP_Export!B133="Global",IF(OR('Processed IP Rules'!AO102="All_IPs",'Processed IP Rules'!AO102="GRP_ALL_CNSP_SUBNETS"),"",IF(IP_Export!Y133="Proceed","set shared address "&amp;IP_Export!D133&amp;" tag "&amp;'Processed IP Rules'!$FB$31,"")),""))</f>
        <v/>
      </c>
      <c r="E97" t="str">
        <f>IF(IP_Export!B133="Global",IF('Processed IP Rules'!EA102="Any","",IF(AND(IP_Export!Y133="Proceed",'Processed IP Rules'!EA102&lt;&gt;""),"set shared address "&amp;IP_Export!F133&amp;" ip-netmask "&amp;IP_Export!G133,"")),"")</f>
        <v/>
      </c>
      <c r="F97" t="str">
        <f>IF(IP_Export!B133="Global",IF('Processed IP Rules'!EA102="Any","",IF(AND(IP_Export!Y133="Proceed",'Processed IP Rules'!EA102&lt;&gt;""),"set shared address "&amp;IP_Export!F133&amp;" description "&amp;IP_Export!G133,"")),"")</f>
        <v/>
      </c>
      <c r="G97" s="43" t="str">
        <f>IF('Processed IP Rules'!$FB$33="","",IF(IP_Export!B133="Global",IF('Processed IP Rules'!EA102="Any","",IF(AND(IP_Export!Y133="Proceed",'Processed IP Rules'!EA102&lt;&gt;""),"set shared address "&amp;IP_Export!F133&amp;" tag "&amp;'Processed IP Rules'!$FB$33,"")),""))</f>
        <v/>
      </c>
      <c r="I97" s="98">
        <f t="shared" si="3"/>
        <v>92</v>
      </c>
      <c r="J97" t="str">
        <f>IF(IP_Export!B133="National",IF(OR('Processed IP Rules'!AO102="All_IPs",'Processed IP Rules'!AO102="GRP_ALL_CNSP_SUBNETS"),"",IF(IP_Export!Y133="Proceed","set device-group CNSP-Parent address "&amp;IP_Export!D133&amp;" ip-netmask "&amp;IP_Export!E133,"")),"")</f>
        <v/>
      </c>
      <c r="K97" t="str">
        <f>IF(IP_Export!B133="National",IF(OR('Processed IP Rules'!AO102="All_IPs",'Processed IP Rules'!AO102="GRP_ALL_CNSP_SUBNETS"),"",IF(IP_Export!Y133="Proceed","set device-group CNSP-Parent address "&amp;IP_Export!D133&amp;" description "&amp;IP_Export!E133,"")),"")</f>
        <v/>
      </c>
      <c r="L97" s="43" t="str">
        <f>IF('Processed IP Rules'!$FB$31="","",IF(IP_Export!B133="National",IF(OR('Processed IP Rules'!AO102="All_IPs",'Processed IP Rules'!AO102="GRP_ALL_CNSP_SUBNETS"),"",IF(IP_Export!Y133="Proceed","set device-group CNSP-Parent address "&amp;IP_Export!D133&amp;" tag "&amp;'Processed IP Rules'!$FB$31,"")),""))</f>
        <v/>
      </c>
      <c r="M97" t="str">
        <f>IF(IP_Export!B133="National",IF('Processed IP Rules'!EA102="Any","",IF(AND(IP_Export!Y133="Proceed",'Processed IP Rules'!EA102&lt;&gt;""),"set device-group CNSP-Parent address "&amp;IP_Export!F133&amp;" ip-netmask "&amp;IP_Export!G133,"")),"")</f>
        <v/>
      </c>
      <c r="N97" t="str">
        <f>IF(IP_Export!B133="National",IF('Processed IP Rules'!EA102="Any","",IF(AND(IP_Export!Y133="Proceed",'Processed IP Rules'!EA102&lt;&gt;""),"set device-group CNSP-Parent address "&amp;IP_Export!F133&amp;" description "&amp;IP_Export!G133,"")),"")</f>
        <v/>
      </c>
      <c r="O97" s="43" t="str">
        <f>IF('Processed IP Rules'!$FB$33="","",IF(IP_Export!B133="National",IF('Processed IP Rules'!EA102="Any","",IF(AND(IP_Export!Y133="Proceed",'Processed IP Rules'!EA102&lt;&gt;""),"set device-group CNSP-Parent address "&amp;IP_Export!F133&amp;" tag "&amp;'Processed IP Rules'!$FB$33,"")),""))</f>
        <v/>
      </c>
    </row>
    <row r="98" spans="1:15">
      <c r="A98" s="98">
        <f t="shared" si="2"/>
        <v>93</v>
      </c>
      <c r="B98" t="str">
        <f>IF(IP_Export!B134="Global",IF(OR('Processed IP Rules'!AO103="All_IPs",'Processed IP Rules'!AO103="GRP_ALL_CNSP_SUBNETS"),"",IF(IP_Export!Y134="Proceed","set shared address "&amp;IP_Export!D134&amp;" ip-netmask "&amp;IP_Export!E134,"")),"")</f>
        <v/>
      </c>
      <c r="C98" t="str">
        <f>IF(IP_Export!B134="Global",IF(OR('Processed IP Rules'!AO103="All_IPs",'Processed IP Rules'!AO103="GRP_ALL_CNSP_SUBNETS"),"",IF(IP_Export!Y134="Proceed","set shared address "&amp;IP_Export!D134&amp;" description "&amp;IP_Export!E134,"")),"")</f>
        <v/>
      </c>
      <c r="D98" s="43" t="str">
        <f>IF('Processed IP Rules'!$FB$31="","",IF(IP_Export!B134="Global",IF(OR('Processed IP Rules'!AO103="All_IPs",'Processed IP Rules'!AO103="GRP_ALL_CNSP_SUBNETS"),"",IF(IP_Export!Y134="Proceed","set shared address "&amp;IP_Export!D134&amp;" tag "&amp;'Processed IP Rules'!$FB$31,"")),""))</f>
        <v/>
      </c>
      <c r="E98" t="str">
        <f>IF(IP_Export!B134="Global",IF('Processed IP Rules'!EA103="Any","",IF(AND(IP_Export!Y134="Proceed",'Processed IP Rules'!EA103&lt;&gt;""),"set shared address "&amp;IP_Export!F134&amp;" ip-netmask "&amp;IP_Export!G134,"")),"")</f>
        <v/>
      </c>
      <c r="F98" t="str">
        <f>IF(IP_Export!B134="Global",IF('Processed IP Rules'!EA103="Any","",IF(AND(IP_Export!Y134="Proceed",'Processed IP Rules'!EA103&lt;&gt;""),"set shared address "&amp;IP_Export!F134&amp;" description "&amp;IP_Export!G134,"")),"")</f>
        <v/>
      </c>
      <c r="G98" s="43" t="str">
        <f>IF('Processed IP Rules'!$FB$33="","",IF(IP_Export!B134="Global",IF('Processed IP Rules'!EA103="Any","",IF(AND(IP_Export!Y134="Proceed",'Processed IP Rules'!EA103&lt;&gt;""),"set shared address "&amp;IP_Export!F134&amp;" tag "&amp;'Processed IP Rules'!$FB$33,"")),""))</f>
        <v/>
      </c>
      <c r="I98" s="98">
        <f t="shared" si="3"/>
        <v>93</v>
      </c>
      <c r="J98" t="str">
        <f>IF(IP_Export!B134="National",IF(OR('Processed IP Rules'!AO103="All_IPs",'Processed IP Rules'!AO103="GRP_ALL_CNSP_SUBNETS"),"",IF(IP_Export!Y134="Proceed","set device-group CNSP-Parent address "&amp;IP_Export!D134&amp;" ip-netmask "&amp;IP_Export!E134,"")),"")</f>
        <v/>
      </c>
      <c r="K98" t="str">
        <f>IF(IP_Export!B134="National",IF(OR('Processed IP Rules'!AO103="All_IPs",'Processed IP Rules'!AO103="GRP_ALL_CNSP_SUBNETS"),"",IF(IP_Export!Y134="Proceed","set device-group CNSP-Parent address "&amp;IP_Export!D134&amp;" description "&amp;IP_Export!E134,"")),"")</f>
        <v/>
      </c>
      <c r="L98" s="43" t="str">
        <f>IF('Processed IP Rules'!$FB$31="","",IF(IP_Export!B134="National",IF(OR('Processed IP Rules'!AO103="All_IPs",'Processed IP Rules'!AO103="GRP_ALL_CNSP_SUBNETS"),"",IF(IP_Export!Y134="Proceed","set device-group CNSP-Parent address "&amp;IP_Export!D134&amp;" tag "&amp;'Processed IP Rules'!$FB$31,"")),""))</f>
        <v/>
      </c>
      <c r="M98" t="str">
        <f>IF(IP_Export!B134="National",IF('Processed IP Rules'!EA103="Any","",IF(AND(IP_Export!Y134="Proceed",'Processed IP Rules'!EA103&lt;&gt;""),"set device-group CNSP-Parent address "&amp;IP_Export!F134&amp;" ip-netmask "&amp;IP_Export!G134,"")),"")</f>
        <v/>
      </c>
      <c r="N98" t="str">
        <f>IF(IP_Export!B134="National",IF('Processed IP Rules'!EA103="Any","",IF(AND(IP_Export!Y134="Proceed",'Processed IP Rules'!EA103&lt;&gt;""),"set device-group CNSP-Parent address "&amp;IP_Export!F134&amp;" description "&amp;IP_Export!G134,"")),"")</f>
        <v/>
      </c>
      <c r="O98" s="43" t="str">
        <f>IF('Processed IP Rules'!$FB$33="","",IF(IP_Export!B134="National",IF('Processed IP Rules'!EA103="Any","",IF(AND(IP_Export!Y134="Proceed",'Processed IP Rules'!EA103&lt;&gt;""),"set device-group CNSP-Parent address "&amp;IP_Export!F134&amp;" tag "&amp;'Processed IP Rules'!$FB$33,"")),""))</f>
        <v/>
      </c>
    </row>
    <row r="99" spans="1:15">
      <c r="A99" s="98">
        <f t="shared" si="2"/>
        <v>94</v>
      </c>
      <c r="B99" t="str">
        <f>IF(IP_Export!B135="Global",IF(OR('Processed IP Rules'!AO104="All_IPs",'Processed IP Rules'!AO104="GRP_ALL_CNSP_SUBNETS"),"",IF(IP_Export!Y135="Proceed","set shared address "&amp;IP_Export!D135&amp;" ip-netmask "&amp;IP_Export!E135,"")),"")</f>
        <v/>
      </c>
      <c r="C99" t="str">
        <f>IF(IP_Export!B135="Global",IF(OR('Processed IP Rules'!AO104="All_IPs",'Processed IP Rules'!AO104="GRP_ALL_CNSP_SUBNETS"),"",IF(IP_Export!Y135="Proceed","set shared address "&amp;IP_Export!D135&amp;" description "&amp;IP_Export!E135,"")),"")</f>
        <v/>
      </c>
      <c r="D99" s="43" t="str">
        <f>IF('Processed IP Rules'!$FB$31="","",IF(IP_Export!B135="Global",IF(OR('Processed IP Rules'!AO104="All_IPs",'Processed IP Rules'!AO104="GRP_ALL_CNSP_SUBNETS"),"",IF(IP_Export!Y135="Proceed","set shared address "&amp;IP_Export!D135&amp;" tag "&amp;'Processed IP Rules'!$FB$31,"")),""))</f>
        <v/>
      </c>
      <c r="E99" t="str">
        <f>IF(IP_Export!B135="Global",IF('Processed IP Rules'!EA104="Any","",IF(AND(IP_Export!Y135="Proceed",'Processed IP Rules'!EA104&lt;&gt;""),"set shared address "&amp;IP_Export!F135&amp;" ip-netmask "&amp;IP_Export!G135,"")),"")</f>
        <v/>
      </c>
      <c r="F99" t="str">
        <f>IF(IP_Export!B135="Global",IF('Processed IP Rules'!EA104="Any","",IF(AND(IP_Export!Y135="Proceed",'Processed IP Rules'!EA104&lt;&gt;""),"set shared address "&amp;IP_Export!F135&amp;" description "&amp;IP_Export!G135,"")),"")</f>
        <v/>
      </c>
      <c r="G99" s="43" t="str">
        <f>IF('Processed IP Rules'!$FB$33="","",IF(IP_Export!B135="Global",IF('Processed IP Rules'!EA104="Any","",IF(AND(IP_Export!Y135="Proceed",'Processed IP Rules'!EA104&lt;&gt;""),"set shared address "&amp;IP_Export!F135&amp;" tag "&amp;'Processed IP Rules'!$FB$33,"")),""))</f>
        <v/>
      </c>
      <c r="I99" s="98">
        <f t="shared" si="3"/>
        <v>94</v>
      </c>
      <c r="J99" t="str">
        <f>IF(IP_Export!B135="National",IF(OR('Processed IP Rules'!AO104="All_IPs",'Processed IP Rules'!AO104="GRP_ALL_CNSP_SUBNETS"),"",IF(IP_Export!Y135="Proceed","set device-group CNSP-Parent address "&amp;IP_Export!D135&amp;" ip-netmask "&amp;IP_Export!E135,"")),"")</f>
        <v/>
      </c>
      <c r="K99" t="str">
        <f>IF(IP_Export!B135="National",IF(OR('Processed IP Rules'!AO104="All_IPs",'Processed IP Rules'!AO104="GRP_ALL_CNSP_SUBNETS"),"",IF(IP_Export!Y135="Proceed","set device-group CNSP-Parent address "&amp;IP_Export!D135&amp;" description "&amp;IP_Export!E135,"")),"")</f>
        <v/>
      </c>
      <c r="L99" s="43" t="str">
        <f>IF('Processed IP Rules'!$FB$31="","",IF(IP_Export!B135="National",IF(OR('Processed IP Rules'!AO104="All_IPs",'Processed IP Rules'!AO104="GRP_ALL_CNSP_SUBNETS"),"",IF(IP_Export!Y135="Proceed","set device-group CNSP-Parent address "&amp;IP_Export!D135&amp;" tag "&amp;'Processed IP Rules'!$FB$31,"")),""))</f>
        <v/>
      </c>
      <c r="M99" t="str">
        <f>IF(IP_Export!B135="National",IF('Processed IP Rules'!EA104="Any","",IF(AND(IP_Export!Y135="Proceed",'Processed IP Rules'!EA104&lt;&gt;""),"set device-group CNSP-Parent address "&amp;IP_Export!F135&amp;" ip-netmask "&amp;IP_Export!G135,"")),"")</f>
        <v/>
      </c>
      <c r="N99" t="str">
        <f>IF(IP_Export!B135="National",IF('Processed IP Rules'!EA104="Any","",IF(AND(IP_Export!Y135="Proceed",'Processed IP Rules'!EA104&lt;&gt;""),"set device-group CNSP-Parent address "&amp;IP_Export!F135&amp;" description "&amp;IP_Export!G135,"")),"")</f>
        <v/>
      </c>
      <c r="O99" s="43" t="str">
        <f>IF('Processed IP Rules'!$FB$33="","",IF(IP_Export!B135="National",IF('Processed IP Rules'!EA104="Any","",IF(AND(IP_Export!Y135="Proceed",'Processed IP Rules'!EA104&lt;&gt;""),"set device-group CNSP-Parent address "&amp;IP_Export!F135&amp;" tag "&amp;'Processed IP Rules'!$FB$33,"")),""))</f>
        <v/>
      </c>
    </row>
    <row r="100" spans="1:15">
      <c r="A100" s="98">
        <f t="shared" si="2"/>
        <v>95</v>
      </c>
      <c r="B100" t="str">
        <f>IF(IP_Export!B136="Global",IF(OR('Processed IP Rules'!AO105="All_IPs",'Processed IP Rules'!AO105="GRP_ALL_CNSP_SUBNETS"),"",IF(IP_Export!Y136="Proceed","set shared address "&amp;IP_Export!D136&amp;" ip-netmask "&amp;IP_Export!E136,"")),"")</f>
        <v/>
      </c>
      <c r="C100" t="str">
        <f>IF(IP_Export!B136="Global",IF(OR('Processed IP Rules'!AO105="All_IPs",'Processed IP Rules'!AO105="GRP_ALL_CNSP_SUBNETS"),"",IF(IP_Export!Y136="Proceed","set shared address "&amp;IP_Export!D136&amp;" description "&amp;IP_Export!E136,"")),"")</f>
        <v/>
      </c>
      <c r="D100" s="43" t="str">
        <f>IF('Processed IP Rules'!$FB$31="","",IF(IP_Export!B136="Global",IF(OR('Processed IP Rules'!AO105="All_IPs",'Processed IP Rules'!AO105="GRP_ALL_CNSP_SUBNETS"),"",IF(IP_Export!Y136="Proceed","set shared address "&amp;IP_Export!D136&amp;" tag "&amp;'Processed IP Rules'!$FB$31,"")),""))</f>
        <v/>
      </c>
      <c r="E100" t="str">
        <f>IF(IP_Export!B136="Global",IF('Processed IP Rules'!EA105="Any","",IF(AND(IP_Export!Y136="Proceed",'Processed IP Rules'!EA105&lt;&gt;""),"set shared address "&amp;IP_Export!F136&amp;" ip-netmask "&amp;IP_Export!G136,"")),"")</f>
        <v/>
      </c>
      <c r="F100" t="str">
        <f>IF(IP_Export!B136="Global",IF('Processed IP Rules'!EA105="Any","",IF(AND(IP_Export!Y136="Proceed",'Processed IP Rules'!EA105&lt;&gt;""),"set shared address "&amp;IP_Export!F136&amp;" description "&amp;IP_Export!G136,"")),"")</f>
        <v/>
      </c>
      <c r="G100" s="43" t="str">
        <f>IF('Processed IP Rules'!$FB$33="","",IF(IP_Export!B136="Global",IF('Processed IP Rules'!EA105="Any","",IF(AND(IP_Export!Y136="Proceed",'Processed IP Rules'!EA105&lt;&gt;""),"set shared address "&amp;IP_Export!F136&amp;" tag "&amp;'Processed IP Rules'!$FB$33,"")),""))</f>
        <v/>
      </c>
      <c r="I100" s="98">
        <f t="shared" si="3"/>
        <v>95</v>
      </c>
      <c r="J100" t="str">
        <f>IF(IP_Export!B136="National",IF(OR('Processed IP Rules'!AO105="All_IPs",'Processed IP Rules'!AO105="GRP_ALL_CNSP_SUBNETS"),"",IF(IP_Export!Y136="Proceed","set device-group CNSP-Parent address "&amp;IP_Export!D136&amp;" ip-netmask "&amp;IP_Export!E136,"")),"")</f>
        <v/>
      </c>
      <c r="K100" t="str">
        <f>IF(IP_Export!B136="National",IF(OR('Processed IP Rules'!AO105="All_IPs",'Processed IP Rules'!AO105="GRP_ALL_CNSP_SUBNETS"),"",IF(IP_Export!Y136="Proceed","set device-group CNSP-Parent address "&amp;IP_Export!D136&amp;" description "&amp;IP_Export!E136,"")),"")</f>
        <v/>
      </c>
      <c r="L100" s="43" t="str">
        <f>IF('Processed IP Rules'!$FB$31="","",IF(IP_Export!B136="National",IF(OR('Processed IP Rules'!AO105="All_IPs",'Processed IP Rules'!AO105="GRP_ALL_CNSP_SUBNETS"),"",IF(IP_Export!Y136="Proceed","set device-group CNSP-Parent address "&amp;IP_Export!D136&amp;" tag "&amp;'Processed IP Rules'!$FB$31,"")),""))</f>
        <v/>
      </c>
      <c r="M100" t="str">
        <f>IF(IP_Export!B136="National",IF('Processed IP Rules'!EA105="Any","",IF(AND(IP_Export!Y136="Proceed",'Processed IP Rules'!EA105&lt;&gt;""),"set device-group CNSP-Parent address "&amp;IP_Export!F136&amp;" ip-netmask "&amp;IP_Export!G136,"")),"")</f>
        <v/>
      </c>
      <c r="N100" t="str">
        <f>IF(IP_Export!B136="National",IF('Processed IP Rules'!EA105="Any","",IF(AND(IP_Export!Y136="Proceed",'Processed IP Rules'!EA105&lt;&gt;""),"set device-group CNSP-Parent address "&amp;IP_Export!F136&amp;" description "&amp;IP_Export!G136,"")),"")</f>
        <v/>
      </c>
      <c r="O100" s="43" t="str">
        <f>IF('Processed IP Rules'!$FB$33="","",IF(IP_Export!B136="National",IF('Processed IP Rules'!EA105="Any","",IF(AND(IP_Export!Y136="Proceed",'Processed IP Rules'!EA105&lt;&gt;""),"set device-group CNSP-Parent address "&amp;IP_Export!F136&amp;" tag "&amp;'Processed IP Rules'!$FB$33,"")),""))</f>
        <v/>
      </c>
    </row>
    <row r="101" spans="1:15">
      <c r="A101" s="98">
        <f t="shared" si="2"/>
        <v>96</v>
      </c>
      <c r="B101" t="str">
        <f>IF(IP_Export!B137="Global",IF(OR('Processed IP Rules'!AO106="All_IPs",'Processed IP Rules'!AO106="GRP_ALL_CNSP_SUBNETS"),"",IF(IP_Export!Y137="Proceed","set shared address "&amp;IP_Export!D137&amp;" ip-netmask "&amp;IP_Export!E137,"")),"")</f>
        <v/>
      </c>
      <c r="C101" t="str">
        <f>IF(IP_Export!B137="Global",IF(OR('Processed IP Rules'!AO106="All_IPs",'Processed IP Rules'!AO106="GRP_ALL_CNSP_SUBNETS"),"",IF(IP_Export!Y137="Proceed","set shared address "&amp;IP_Export!D137&amp;" description "&amp;IP_Export!E137,"")),"")</f>
        <v/>
      </c>
      <c r="D101" s="43" t="str">
        <f>IF('Processed IP Rules'!$FB$31="","",IF(IP_Export!B137="Global",IF(OR('Processed IP Rules'!AO106="All_IPs",'Processed IP Rules'!AO106="GRP_ALL_CNSP_SUBNETS"),"",IF(IP_Export!Y137="Proceed","set shared address "&amp;IP_Export!D137&amp;" tag "&amp;'Processed IP Rules'!$FB$31,"")),""))</f>
        <v/>
      </c>
      <c r="E101" t="str">
        <f>IF(IP_Export!B137="Global",IF('Processed IP Rules'!EA106="Any","",IF(AND(IP_Export!Y137="Proceed",'Processed IP Rules'!EA106&lt;&gt;""),"set shared address "&amp;IP_Export!F137&amp;" ip-netmask "&amp;IP_Export!G137,"")),"")</f>
        <v/>
      </c>
      <c r="F101" t="str">
        <f>IF(IP_Export!B137="Global",IF('Processed IP Rules'!EA106="Any","",IF(AND(IP_Export!Y137="Proceed",'Processed IP Rules'!EA106&lt;&gt;""),"set shared address "&amp;IP_Export!F137&amp;" description "&amp;IP_Export!G137,"")),"")</f>
        <v/>
      </c>
      <c r="G101" s="43" t="str">
        <f>IF('Processed IP Rules'!$FB$33="","",IF(IP_Export!B137="Global",IF('Processed IP Rules'!EA106="Any","",IF(AND(IP_Export!Y137="Proceed",'Processed IP Rules'!EA106&lt;&gt;""),"set shared address "&amp;IP_Export!F137&amp;" tag "&amp;'Processed IP Rules'!$FB$33,"")),""))</f>
        <v/>
      </c>
      <c r="I101" s="98">
        <f t="shared" si="3"/>
        <v>96</v>
      </c>
      <c r="J101" t="str">
        <f>IF(IP_Export!B137="National",IF(OR('Processed IP Rules'!AO106="All_IPs",'Processed IP Rules'!AO106="GRP_ALL_CNSP_SUBNETS"),"",IF(IP_Export!Y137="Proceed","set device-group CNSP-Parent address "&amp;IP_Export!D137&amp;" ip-netmask "&amp;IP_Export!E137,"")),"")</f>
        <v/>
      </c>
      <c r="K101" t="str">
        <f>IF(IP_Export!B137="National",IF(OR('Processed IP Rules'!AO106="All_IPs",'Processed IP Rules'!AO106="GRP_ALL_CNSP_SUBNETS"),"",IF(IP_Export!Y137="Proceed","set device-group CNSP-Parent address "&amp;IP_Export!D137&amp;" description "&amp;IP_Export!E137,"")),"")</f>
        <v/>
      </c>
      <c r="L101" s="43" t="str">
        <f>IF('Processed IP Rules'!$FB$31="","",IF(IP_Export!B137="National",IF(OR('Processed IP Rules'!AO106="All_IPs",'Processed IP Rules'!AO106="GRP_ALL_CNSP_SUBNETS"),"",IF(IP_Export!Y137="Proceed","set device-group CNSP-Parent address "&amp;IP_Export!D137&amp;" tag "&amp;'Processed IP Rules'!$FB$31,"")),""))</f>
        <v/>
      </c>
      <c r="M101" t="str">
        <f>IF(IP_Export!B137="National",IF('Processed IP Rules'!EA106="Any","",IF(AND(IP_Export!Y137="Proceed",'Processed IP Rules'!EA106&lt;&gt;""),"set device-group CNSP-Parent address "&amp;IP_Export!F137&amp;" ip-netmask "&amp;IP_Export!G137,"")),"")</f>
        <v/>
      </c>
      <c r="N101" t="str">
        <f>IF(IP_Export!B137="National",IF('Processed IP Rules'!EA106="Any","",IF(AND(IP_Export!Y137="Proceed",'Processed IP Rules'!EA106&lt;&gt;""),"set device-group CNSP-Parent address "&amp;IP_Export!F137&amp;" description "&amp;IP_Export!G137,"")),"")</f>
        <v/>
      </c>
      <c r="O101" s="43" t="str">
        <f>IF('Processed IP Rules'!$FB$33="","",IF(IP_Export!B137="National",IF('Processed IP Rules'!EA106="Any","",IF(AND(IP_Export!Y137="Proceed",'Processed IP Rules'!EA106&lt;&gt;""),"set device-group CNSP-Parent address "&amp;IP_Export!F137&amp;" tag "&amp;'Processed IP Rules'!$FB$33,"")),""))</f>
        <v/>
      </c>
    </row>
    <row r="102" spans="1:15">
      <c r="A102" s="98">
        <f t="shared" si="2"/>
        <v>97</v>
      </c>
      <c r="B102" t="str">
        <f>IF(IP_Export!B138="Global",IF(OR('Processed IP Rules'!AO107="All_IPs",'Processed IP Rules'!AO107="GRP_ALL_CNSP_SUBNETS"),"",IF(IP_Export!Y138="Proceed","set shared address "&amp;IP_Export!D138&amp;" ip-netmask "&amp;IP_Export!E138,"")),"")</f>
        <v/>
      </c>
      <c r="C102" t="str">
        <f>IF(IP_Export!B138="Global",IF(OR('Processed IP Rules'!AO107="All_IPs",'Processed IP Rules'!AO107="GRP_ALL_CNSP_SUBNETS"),"",IF(IP_Export!Y138="Proceed","set shared address "&amp;IP_Export!D138&amp;" description "&amp;IP_Export!E138,"")),"")</f>
        <v/>
      </c>
      <c r="D102" s="43" t="str">
        <f>IF('Processed IP Rules'!$FB$31="","",IF(IP_Export!B138="Global",IF(OR('Processed IP Rules'!AO107="All_IPs",'Processed IP Rules'!AO107="GRP_ALL_CNSP_SUBNETS"),"",IF(IP_Export!Y138="Proceed","set shared address "&amp;IP_Export!D138&amp;" tag "&amp;'Processed IP Rules'!$FB$31,"")),""))</f>
        <v/>
      </c>
      <c r="E102" t="str">
        <f>IF(IP_Export!B138="Global",IF('Processed IP Rules'!EA107="Any","",IF(AND(IP_Export!Y138="Proceed",'Processed IP Rules'!EA107&lt;&gt;""),"set shared address "&amp;IP_Export!F138&amp;" ip-netmask "&amp;IP_Export!G138,"")),"")</f>
        <v/>
      </c>
      <c r="F102" t="str">
        <f>IF(IP_Export!B138="Global",IF('Processed IP Rules'!EA107="Any","",IF(AND(IP_Export!Y138="Proceed",'Processed IP Rules'!EA107&lt;&gt;""),"set shared address "&amp;IP_Export!F138&amp;" description "&amp;IP_Export!G138,"")),"")</f>
        <v/>
      </c>
      <c r="G102" s="43" t="str">
        <f>IF('Processed IP Rules'!$FB$33="","",IF(IP_Export!B138="Global",IF('Processed IP Rules'!EA107="Any","",IF(AND(IP_Export!Y138="Proceed",'Processed IP Rules'!EA107&lt;&gt;""),"set shared address "&amp;IP_Export!F138&amp;" tag "&amp;'Processed IP Rules'!$FB$33,"")),""))</f>
        <v/>
      </c>
      <c r="I102" s="98">
        <f t="shared" si="3"/>
        <v>97</v>
      </c>
      <c r="J102" t="str">
        <f>IF(IP_Export!B138="National",IF(OR('Processed IP Rules'!AO107="All_IPs",'Processed IP Rules'!AO107="GRP_ALL_CNSP_SUBNETS"),"",IF(IP_Export!Y138="Proceed","set device-group CNSP-Parent address "&amp;IP_Export!D138&amp;" ip-netmask "&amp;IP_Export!E138,"")),"")</f>
        <v/>
      </c>
      <c r="K102" t="str">
        <f>IF(IP_Export!B138="National",IF(OR('Processed IP Rules'!AO107="All_IPs",'Processed IP Rules'!AO107="GRP_ALL_CNSP_SUBNETS"),"",IF(IP_Export!Y138="Proceed","set device-group CNSP-Parent address "&amp;IP_Export!D138&amp;" description "&amp;IP_Export!E138,"")),"")</f>
        <v/>
      </c>
      <c r="L102" s="43" t="str">
        <f>IF('Processed IP Rules'!$FB$31="","",IF(IP_Export!B138="National",IF(OR('Processed IP Rules'!AO107="All_IPs",'Processed IP Rules'!AO107="GRP_ALL_CNSP_SUBNETS"),"",IF(IP_Export!Y138="Proceed","set device-group CNSP-Parent address "&amp;IP_Export!D138&amp;" tag "&amp;'Processed IP Rules'!$FB$31,"")),""))</f>
        <v/>
      </c>
      <c r="M102" t="str">
        <f>IF(IP_Export!B138="National",IF('Processed IP Rules'!EA107="Any","",IF(AND(IP_Export!Y138="Proceed",'Processed IP Rules'!EA107&lt;&gt;""),"set device-group CNSP-Parent address "&amp;IP_Export!F138&amp;" ip-netmask "&amp;IP_Export!G138,"")),"")</f>
        <v/>
      </c>
      <c r="N102" t="str">
        <f>IF(IP_Export!B138="National",IF('Processed IP Rules'!EA107="Any","",IF(AND(IP_Export!Y138="Proceed",'Processed IP Rules'!EA107&lt;&gt;""),"set device-group CNSP-Parent address "&amp;IP_Export!F138&amp;" description "&amp;IP_Export!G138,"")),"")</f>
        <v/>
      </c>
      <c r="O102" s="43" t="str">
        <f>IF('Processed IP Rules'!$FB$33="","",IF(IP_Export!B138="National",IF('Processed IP Rules'!EA107="Any","",IF(AND(IP_Export!Y138="Proceed",'Processed IP Rules'!EA107&lt;&gt;""),"set device-group CNSP-Parent address "&amp;IP_Export!F138&amp;" tag "&amp;'Processed IP Rules'!$FB$33,"")),""))</f>
        <v/>
      </c>
    </row>
    <row r="103" spans="1:15">
      <c r="A103" s="98">
        <f t="shared" si="2"/>
        <v>98</v>
      </c>
      <c r="B103" t="str">
        <f>IF(IP_Export!B139="Global",IF(OR('Processed IP Rules'!AO108="All_IPs",'Processed IP Rules'!AO108="GRP_ALL_CNSP_SUBNETS"),"",IF(IP_Export!Y139="Proceed","set shared address "&amp;IP_Export!D139&amp;" ip-netmask "&amp;IP_Export!E139,"")),"")</f>
        <v/>
      </c>
      <c r="C103" t="str">
        <f>IF(IP_Export!B139="Global",IF(OR('Processed IP Rules'!AO108="All_IPs",'Processed IP Rules'!AO108="GRP_ALL_CNSP_SUBNETS"),"",IF(IP_Export!Y139="Proceed","set shared address "&amp;IP_Export!D139&amp;" description "&amp;IP_Export!E139,"")),"")</f>
        <v/>
      </c>
      <c r="D103" s="43" t="str">
        <f>IF('Processed IP Rules'!$FB$31="","",IF(IP_Export!B139="Global",IF(OR('Processed IP Rules'!AO108="All_IPs",'Processed IP Rules'!AO108="GRP_ALL_CNSP_SUBNETS"),"",IF(IP_Export!Y139="Proceed","set shared address "&amp;IP_Export!D139&amp;" tag "&amp;'Processed IP Rules'!$FB$31,"")),""))</f>
        <v/>
      </c>
      <c r="E103" t="str">
        <f>IF(IP_Export!B139="Global",IF('Processed IP Rules'!EA108="Any","",IF(AND(IP_Export!Y139="Proceed",'Processed IP Rules'!EA108&lt;&gt;""),"set shared address "&amp;IP_Export!F139&amp;" ip-netmask "&amp;IP_Export!G139,"")),"")</f>
        <v/>
      </c>
      <c r="F103" t="str">
        <f>IF(IP_Export!B139="Global",IF('Processed IP Rules'!EA108="Any","",IF(AND(IP_Export!Y139="Proceed",'Processed IP Rules'!EA108&lt;&gt;""),"set shared address "&amp;IP_Export!F139&amp;" description "&amp;IP_Export!G139,"")),"")</f>
        <v/>
      </c>
      <c r="G103" s="43" t="str">
        <f>IF('Processed IP Rules'!$FB$33="","",IF(IP_Export!B139="Global",IF('Processed IP Rules'!EA108="Any","",IF(AND(IP_Export!Y139="Proceed",'Processed IP Rules'!EA108&lt;&gt;""),"set shared address "&amp;IP_Export!F139&amp;" tag "&amp;'Processed IP Rules'!$FB$33,"")),""))</f>
        <v/>
      </c>
      <c r="I103" s="98">
        <f t="shared" si="3"/>
        <v>98</v>
      </c>
      <c r="J103" t="str">
        <f>IF(IP_Export!B139="National",IF(OR('Processed IP Rules'!AO108="All_IPs",'Processed IP Rules'!AO108="GRP_ALL_CNSP_SUBNETS"),"",IF(IP_Export!Y139="Proceed","set device-group CNSP-Parent address "&amp;IP_Export!D139&amp;" ip-netmask "&amp;IP_Export!E139,"")),"")</f>
        <v/>
      </c>
      <c r="K103" t="str">
        <f>IF(IP_Export!B139="National",IF(OR('Processed IP Rules'!AO108="All_IPs",'Processed IP Rules'!AO108="GRP_ALL_CNSP_SUBNETS"),"",IF(IP_Export!Y139="Proceed","set device-group CNSP-Parent address "&amp;IP_Export!D139&amp;" description "&amp;IP_Export!E139,"")),"")</f>
        <v/>
      </c>
      <c r="L103" s="43" t="str">
        <f>IF('Processed IP Rules'!$FB$31="","",IF(IP_Export!B139="National",IF(OR('Processed IP Rules'!AO108="All_IPs",'Processed IP Rules'!AO108="GRP_ALL_CNSP_SUBNETS"),"",IF(IP_Export!Y139="Proceed","set device-group CNSP-Parent address "&amp;IP_Export!D139&amp;" tag "&amp;'Processed IP Rules'!$FB$31,"")),""))</f>
        <v/>
      </c>
      <c r="M103" t="str">
        <f>IF(IP_Export!B139="National",IF('Processed IP Rules'!EA108="Any","",IF(AND(IP_Export!Y139="Proceed",'Processed IP Rules'!EA108&lt;&gt;""),"set device-group CNSP-Parent address "&amp;IP_Export!F139&amp;" ip-netmask "&amp;IP_Export!G139,"")),"")</f>
        <v/>
      </c>
      <c r="N103" t="str">
        <f>IF(IP_Export!B139="National",IF('Processed IP Rules'!EA108="Any","",IF(AND(IP_Export!Y139="Proceed",'Processed IP Rules'!EA108&lt;&gt;""),"set device-group CNSP-Parent address "&amp;IP_Export!F139&amp;" description "&amp;IP_Export!G139,"")),"")</f>
        <v/>
      </c>
      <c r="O103" s="43" t="str">
        <f>IF('Processed IP Rules'!$FB$33="","",IF(IP_Export!B139="National",IF('Processed IP Rules'!EA108="Any","",IF(AND(IP_Export!Y139="Proceed",'Processed IP Rules'!EA108&lt;&gt;""),"set device-group CNSP-Parent address "&amp;IP_Export!F139&amp;" tag "&amp;'Processed IP Rules'!$FB$33,"")),""))</f>
        <v/>
      </c>
    </row>
    <row r="104" spans="1:15">
      <c r="A104" s="98">
        <f t="shared" si="2"/>
        <v>99</v>
      </c>
      <c r="B104" t="str">
        <f>IF(IP_Export!B140="Global",IF(OR('Processed IP Rules'!AO109="All_IPs",'Processed IP Rules'!AO109="GRP_ALL_CNSP_SUBNETS"),"",IF(IP_Export!Y140="Proceed","set shared address "&amp;IP_Export!D140&amp;" ip-netmask "&amp;IP_Export!E140,"")),"")</f>
        <v/>
      </c>
      <c r="C104" t="str">
        <f>IF(IP_Export!B140="Global",IF(OR('Processed IP Rules'!AO109="All_IPs",'Processed IP Rules'!AO109="GRP_ALL_CNSP_SUBNETS"),"",IF(IP_Export!Y140="Proceed","set shared address "&amp;IP_Export!D140&amp;" description "&amp;IP_Export!E140,"")),"")</f>
        <v/>
      </c>
      <c r="D104" s="43" t="str">
        <f>IF('Processed IP Rules'!$FB$31="","",IF(IP_Export!B140="Global",IF(OR('Processed IP Rules'!AO109="All_IPs",'Processed IP Rules'!AO109="GRP_ALL_CNSP_SUBNETS"),"",IF(IP_Export!Y140="Proceed","set shared address "&amp;IP_Export!D140&amp;" tag "&amp;'Processed IP Rules'!$FB$31,"")),""))</f>
        <v/>
      </c>
      <c r="E104" t="str">
        <f>IF(IP_Export!B140="Global",IF('Processed IP Rules'!EA109="Any","",IF(AND(IP_Export!Y140="Proceed",'Processed IP Rules'!EA109&lt;&gt;""),"set shared address "&amp;IP_Export!F140&amp;" ip-netmask "&amp;IP_Export!G140,"")),"")</f>
        <v/>
      </c>
      <c r="F104" t="str">
        <f>IF(IP_Export!B140="Global",IF('Processed IP Rules'!EA109="Any","",IF(AND(IP_Export!Y140="Proceed",'Processed IP Rules'!EA109&lt;&gt;""),"set shared address "&amp;IP_Export!F140&amp;" description "&amp;IP_Export!G140,"")),"")</f>
        <v/>
      </c>
      <c r="G104" s="43" t="str">
        <f>IF('Processed IP Rules'!$FB$33="","",IF(IP_Export!B140="Global",IF('Processed IP Rules'!EA109="Any","",IF(AND(IP_Export!Y140="Proceed",'Processed IP Rules'!EA109&lt;&gt;""),"set shared address "&amp;IP_Export!F140&amp;" tag "&amp;'Processed IP Rules'!$FB$33,"")),""))</f>
        <v/>
      </c>
      <c r="I104" s="98">
        <f t="shared" si="3"/>
        <v>99</v>
      </c>
      <c r="J104" t="str">
        <f>IF(IP_Export!B140="National",IF(OR('Processed IP Rules'!AO109="All_IPs",'Processed IP Rules'!AO109="GRP_ALL_CNSP_SUBNETS"),"",IF(IP_Export!Y140="Proceed","set device-group CNSP-Parent address "&amp;IP_Export!D140&amp;" ip-netmask "&amp;IP_Export!E140,"")),"")</f>
        <v/>
      </c>
      <c r="K104" t="str">
        <f>IF(IP_Export!B140="National",IF(OR('Processed IP Rules'!AO109="All_IPs",'Processed IP Rules'!AO109="GRP_ALL_CNSP_SUBNETS"),"",IF(IP_Export!Y140="Proceed","set device-group CNSP-Parent address "&amp;IP_Export!D140&amp;" description "&amp;IP_Export!E140,"")),"")</f>
        <v/>
      </c>
      <c r="L104" s="43" t="str">
        <f>IF('Processed IP Rules'!$FB$31="","",IF(IP_Export!B140="National",IF(OR('Processed IP Rules'!AO109="All_IPs",'Processed IP Rules'!AO109="GRP_ALL_CNSP_SUBNETS"),"",IF(IP_Export!Y140="Proceed","set device-group CNSP-Parent address "&amp;IP_Export!D140&amp;" tag "&amp;'Processed IP Rules'!$FB$31,"")),""))</f>
        <v/>
      </c>
      <c r="M104" t="str">
        <f>IF(IP_Export!B140="National",IF('Processed IP Rules'!EA109="Any","",IF(AND(IP_Export!Y140="Proceed",'Processed IP Rules'!EA109&lt;&gt;""),"set device-group CNSP-Parent address "&amp;IP_Export!F140&amp;" ip-netmask "&amp;IP_Export!G140,"")),"")</f>
        <v/>
      </c>
      <c r="N104" t="str">
        <f>IF(IP_Export!B140="National",IF('Processed IP Rules'!EA109="Any","",IF(AND(IP_Export!Y140="Proceed",'Processed IP Rules'!EA109&lt;&gt;""),"set device-group CNSP-Parent address "&amp;IP_Export!F140&amp;" description "&amp;IP_Export!G140,"")),"")</f>
        <v/>
      </c>
      <c r="O104" s="43" t="str">
        <f>IF('Processed IP Rules'!$FB$33="","",IF(IP_Export!B140="National",IF('Processed IP Rules'!EA109="Any","",IF(AND(IP_Export!Y140="Proceed",'Processed IP Rules'!EA109&lt;&gt;""),"set device-group CNSP-Parent address "&amp;IP_Export!F140&amp;" tag "&amp;'Processed IP Rules'!$FB$33,"")),""))</f>
        <v/>
      </c>
    </row>
    <row r="105" spans="1:15">
      <c r="A105" s="98">
        <f t="shared" si="2"/>
        <v>100</v>
      </c>
      <c r="B105" t="str">
        <f>IF(IP_Export!B141="Global",IF(OR('Processed IP Rules'!AO110="All_IPs",'Processed IP Rules'!AO110="GRP_ALL_CNSP_SUBNETS"),"",IF(IP_Export!Y141="Proceed","set shared address "&amp;IP_Export!D141&amp;" ip-netmask "&amp;IP_Export!E141,"")),"")</f>
        <v/>
      </c>
      <c r="C105" t="str">
        <f>IF(IP_Export!B141="Global",IF(OR('Processed IP Rules'!AO110="All_IPs",'Processed IP Rules'!AO110="GRP_ALL_CNSP_SUBNETS"),"",IF(IP_Export!Y141="Proceed","set shared address "&amp;IP_Export!D141&amp;" description "&amp;IP_Export!E141,"")),"")</f>
        <v/>
      </c>
      <c r="D105" s="43" t="str">
        <f>IF('Processed IP Rules'!$FB$31="","",IF(IP_Export!B141="Global",IF(OR('Processed IP Rules'!AO110="All_IPs",'Processed IP Rules'!AO110="GRP_ALL_CNSP_SUBNETS"),"",IF(IP_Export!Y141="Proceed","set shared address "&amp;IP_Export!D141&amp;" tag "&amp;'Processed IP Rules'!$FB$31,"")),""))</f>
        <v/>
      </c>
      <c r="E105" t="str">
        <f>IF(IP_Export!B141="Global",IF('Processed IP Rules'!EA110="Any","",IF(AND(IP_Export!Y141="Proceed",'Processed IP Rules'!EA110&lt;&gt;""),"set shared address "&amp;IP_Export!F141&amp;" ip-netmask "&amp;IP_Export!G141,"")),"")</f>
        <v/>
      </c>
      <c r="F105" t="str">
        <f>IF(IP_Export!B141="Global",IF('Processed IP Rules'!EA110="Any","",IF(AND(IP_Export!Y141="Proceed",'Processed IP Rules'!EA110&lt;&gt;""),"set shared address "&amp;IP_Export!F141&amp;" description "&amp;IP_Export!G141,"")),"")</f>
        <v/>
      </c>
      <c r="G105" s="43" t="str">
        <f>IF('Processed IP Rules'!$FB$33="","",IF(IP_Export!B141="Global",IF('Processed IP Rules'!EA110="Any","",IF(AND(IP_Export!Y141="Proceed",'Processed IP Rules'!EA110&lt;&gt;""),"set shared address "&amp;IP_Export!F141&amp;" tag "&amp;'Processed IP Rules'!$FB$33,"")),""))</f>
        <v/>
      </c>
      <c r="I105" s="98">
        <f t="shared" si="3"/>
        <v>100</v>
      </c>
      <c r="J105" t="str">
        <f>IF(IP_Export!B141="National",IF(OR('Processed IP Rules'!AO110="All_IPs",'Processed IP Rules'!AO110="GRP_ALL_CNSP_SUBNETS"),"",IF(IP_Export!Y141="Proceed","set device-group CNSP-Parent address "&amp;IP_Export!D141&amp;" ip-netmask "&amp;IP_Export!E141,"")),"")</f>
        <v/>
      </c>
      <c r="K105" t="str">
        <f>IF(IP_Export!B141="National",IF(OR('Processed IP Rules'!AO110="All_IPs",'Processed IP Rules'!AO110="GRP_ALL_CNSP_SUBNETS"),"",IF(IP_Export!Y141="Proceed","set device-group CNSP-Parent address "&amp;IP_Export!D141&amp;" description "&amp;IP_Export!E141,"")),"")</f>
        <v/>
      </c>
      <c r="L105" s="43" t="str">
        <f>IF('Processed IP Rules'!$FB$31="","",IF(IP_Export!B141="National",IF(OR('Processed IP Rules'!AO110="All_IPs",'Processed IP Rules'!AO110="GRP_ALL_CNSP_SUBNETS"),"",IF(IP_Export!Y141="Proceed","set device-group CNSP-Parent address "&amp;IP_Export!D141&amp;" tag "&amp;'Processed IP Rules'!$FB$31,"")),""))</f>
        <v/>
      </c>
      <c r="M105" t="str">
        <f>IF(IP_Export!B141="National",IF('Processed IP Rules'!EA110="Any","",IF(AND(IP_Export!Y141="Proceed",'Processed IP Rules'!EA110&lt;&gt;""),"set device-group CNSP-Parent address "&amp;IP_Export!F141&amp;" ip-netmask "&amp;IP_Export!G141,"")),"")</f>
        <v/>
      </c>
      <c r="N105" t="str">
        <f>IF(IP_Export!B141="National",IF('Processed IP Rules'!EA110="Any","",IF(AND(IP_Export!Y141="Proceed",'Processed IP Rules'!EA110&lt;&gt;""),"set device-group CNSP-Parent address "&amp;IP_Export!F141&amp;" description "&amp;IP_Export!G141,"")),"")</f>
        <v/>
      </c>
      <c r="O105" s="43" t="str">
        <f>IF('Processed IP Rules'!$FB$33="","",IF(IP_Export!B141="National",IF('Processed IP Rules'!EA110="Any","",IF(AND(IP_Export!Y141="Proceed",'Processed IP Rules'!EA110&lt;&gt;""),"set device-group CNSP-Parent address "&amp;IP_Export!F141&amp;" tag "&amp;'Processed IP Rules'!$FB$33,"")),""))</f>
        <v/>
      </c>
    </row>
    <row r="106" spans="1:15">
      <c r="A106" s="98">
        <f t="shared" si="2"/>
        <v>101</v>
      </c>
      <c r="B106" t="str">
        <f>IF(IP_Export!B142="Global",IF(OR('Processed IP Rules'!AO111="All_IPs",'Processed IP Rules'!AO111="GRP_ALL_CNSP_SUBNETS"),"",IF(IP_Export!Y142="Proceed","set shared address "&amp;IP_Export!D142&amp;" ip-netmask "&amp;IP_Export!E142,"")),"")</f>
        <v/>
      </c>
      <c r="C106" t="str">
        <f>IF(IP_Export!B142="Global",IF(OR('Processed IP Rules'!AO111="All_IPs",'Processed IP Rules'!AO111="GRP_ALL_CNSP_SUBNETS"),"",IF(IP_Export!Y142="Proceed","set shared address "&amp;IP_Export!D142&amp;" description "&amp;IP_Export!E142,"")),"")</f>
        <v/>
      </c>
      <c r="D106" s="43" t="str">
        <f>IF('Processed IP Rules'!$FB$31="","",IF(IP_Export!B142="Global",IF(OR('Processed IP Rules'!AO111="All_IPs",'Processed IP Rules'!AO111="GRP_ALL_CNSP_SUBNETS"),"",IF(IP_Export!Y142="Proceed","set shared address "&amp;IP_Export!D142&amp;" tag "&amp;'Processed IP Rules'!$FB$31,"")),""))</f>
        <v/>
      </c>
      <c r="E106" t="str">
        <f>IF(IP_Export!B142="Global",IF('Processed IP Rules'!EA111="Any","",IF(AND(IP_Export!Y142="Proceed",'Processed IP Rules'!EA111&lt;&gt;""),"set shared address "&amp;IP_Export!F142&amp;" ip-netmask "&amp;IP_Export!G142,"")),"")</f>
        <v/>
      </c>
      <c r="F106" t="str">
        <f>IF(IP_Export!B142="Global",IF('Processed IP Rules'!EA111="Any","",IF(AND(IP_Export!Y142="Proceed",'Processed IP Rules'!EA111&lt;&gt;""),"set shared address "&amp;IP_Export!F142&amp;" description "&amp;IP_Export!G142,"")),"")</f>
        <v/>
      </c>
      <c r="G106" s="43" t="str">
        <f>IF('Processed IP Rules'!$FB$33="","",IF(IP_Export!B142="Global",IF('Processed IP Rules'!EA111="Any","",IF(AND(IP_Export!Y142="Proceed",'Processed IP Rules'!EA111&lt;&gt;""),"set shared address "&amp;IP_Export!F142&amp;" tag "&amp;'Processed IP Rules'!$FB$33,"")),""))</f>
        <v/>
      </c>
      <c r="I106" s="98">
        <f t="shared" si="3"/>
        <v>101</v>
      </c>
      <c r="J106" t="str">
        <f>IF(IP_Export!B142="National",IF(OR('Processed IP Rules'!AO111="All_IPs",'Processed IP Rules'!AO111="GRP_ALL_CNSP_SUBNETS"),"",IF(IP_Export!Y142="Proceed","set device-group CNSP-Parent address "&amp;IP_Export!D142&amp;" ip-netmask "&amp;IP_Export!E142,"")),"")</f>
        <v/>
      </c>
      <c r="K106" t="str">
        <f>IF(IP_Export!B142="National",IF(OR('Processed IP Rules'!AO111="All_IPs",'Processed IP Rules'!AO111="GRP_ALL_CNSP_SUBNETS"),"",IF(IP_Export!Y142="Proceed","set device-group CNSP-Parent address "&amp;IP_Export!D142&amp;" description "&amp;IP_Export!E142,"")),"")</f>
        <v/>
      </c>
      <c r="L106" s="43" t="str">
        <f>IF('Processed IP Rules'!$FB$31="","",IF(IP_Export!B142="National",IF(OR('Processed IP Rules'!AO111="All_IPs",'Processed IP Rules'!AO111="GRP_ALL_CNSP_SUBNETS"),"",IF(IP_Export!Y142="Proceed","set device-group CNSP-Parent address "&amp;IP_Export!D142&amp;" tag "&amp;'Processed IP Rules'!$FB$31,"")),""))</f>
        <v/>
      </c>
      <c r="M106" t="str">
        <f>IF(IP_Export!B142="National",IF('Processed IP Rules'!EA111="Any","",IF(AND(IP_Export!Y142="Proceed",'Processed IP Rules'!EA111&lt;&gt;""),"set device-group CNSP-Parent address "&amp;IP_Export!F142&amp;" ip-netmask "&amp;IP_Export!G142,"")),"")</f>
        <v/>
      </c>
      <c r="N106" t="str">
        <f>IF(IP_Export!B142="National",IF('Processed IP Rules'!EA111="Any","",IF(AND(IP_Export!Y142="Proceed",'Processed IP Rules'!EA111&lt;&gt;""),"set device-group CNSP-Parent address "&amp;IP_Export!F142&amp;" description "&amp;IP_Export!G142,"")),"")</f>
        <v/>
      </c>
      <c r="O106" s="43" t="str">
        <f>IF('Processed IP Rules'!$FB$33="","",IF(IP_Export!B142="National",IF('Processed IP Rules'!EA111="Any","",IF(AND(IP_Export!Y142="Proceed",'Processed IP Rules'!EA111&lt;&gt;""),"set device-group CNSP-Parent address "&amp;IP_Export!F142&amp;" tag "&amp;'Processed IP Rules'!$FB$33,"")),""))</f>
        <v/>
      </c>
    </row>
    <row r="107" spans="1:15">
      <c r="A107" s="98">
        <f t="shared" si="2"/>
        <v>102</v>
      </c>
      <c r="B107" t="str">
        <f>IF(IP_Export!B143="Global",IF(OR('Processed IP Rules'!AO112="All_IPs",'Processed IP Rules'!AO112="GRP_ALL_CNSP_SUBNETS"),"",IF(IP_Export!Y143="Proceed","set shared address "&amp;IP_Export!D143&amp;" ip-netmask "&amp;IP_Export!E143,"")),"")</f>
        <v/>
      </c>
      <c r="C107" t="str">
        <f>IF(IP_Export!B143="Global",IF(OR('Processed IP Rules'!AO112="All_IPs",'Processed IP Rules'!AO112="GRP_ALL_CNSP_SUBNETS"),"",IF(IP_Export!Y143="Proceed","set shared address "&amp;IP_Export!D143&amp;" description "&amp;IP_Export!E143,"")),"")</f>
        <v/>
      </c>
      <c r="D107" s="43" t="str">
        <f>IF('Processed IP Rules'!$FB$31="","",IF(IP_Export!B143="Global",IF(OR('Processed IP Rules'!AO112="All_IPs",'Processed IP Rules'!AO112="GRP_ALL_CNSP_SUBNETS"),"",IF(IP_Export!Y143="Proceed","set shared address "&amp;IP_Export!D143&amp;" tag "&amp;'Processed IP Rules'!$FB$31,"")),""))</f>
        <v/>
      </c>
      <c r="E107" t="str">
        <f>IF(IP_Export!B143="Global",IF('Processed IP Rules'!EA112="Any","",IF(AND(IP_Export!Y143="Proceed",'Processed IP Rules'!EA112&lt;&gt;""),"set shared address "&amp;IP_Export!F143&amp;" ip-netmask "&amp;IP_Export!G143,"")),"")</f>
        <v/>
      </c>
      <c r="F107" t="str">
        <f>IF(IP_Export!B143="Global",IF('Processed IP Rules'!EA112="Any","",IF(AND(IP_Export!Y143="Proceed",'Processed IP Rules'!EA112&lt;&gt;""),"set shared address "&amp;IP_Export!F143&amp;" description "&amp;IP_Export!G143,"")),"")</f>
        <v/>
      </c>
      <c r="G107" s="43" t="str">
        <f>IF('Processed IP Rules'!$FB$33="","",IF(IP_Export!B143="Global",IF('Processed IP Rules'!EA112="Any","",IF(AND(IP_Export!Y143="Proceed",'Processed IP Rules'!EA112&lt;&gt;""),"set shared address "&amp;IP_Export!F143&amp;" tag "&amp;'Processed IP Rules'!$FB$33,"")),""))</f>
        <v/>
      </c>
      <c r="I107" s="98">
        <f t="shared" si="3"/>
        <v>102</v>
      </c>
      <c r="J107" t="str">
        <f>IF(IP_Export!B143="National",IF(OR('Processed IP Rules'!AO112="All_IPs",'Processed IP Rules'!AO112="GRP_ALL_CNSP_SUBNETS"),"",IF(IP_Export!Y143="Proceed","set device-group CNSP-Parent address "&amp;IP_Export!D143&amp;" ip-netmask "&amp;IP_Export!E143,"")),"")</f>
        <v/>
      </c>
      <c r="K107" t="str">
        <f>IF(IP_Export!B143="National",IF(OR('Processed IP Rules'!AO112="All_IPs",'Processed IP Rules'!AO112="GRP_ALL_CNSP_SUBNETS"),"",IF(IP_Export!Y143="Proceed","set device-group CNSP-Parent address "&amp;IP_Export!D143&amp;" description "&amp;IP_Export!E143,"")),"")</f>
        <v/>
      </c>
      <c r="L107" s="43" t="str">
        <f>IF('Processed IP Rules'!$FB$31="","",IF(IP_Export!B143="National",IF(OR('Processed IP Rules'!AO112="All_IPs",'Processed IP Rules'!AO112="GRP_ALL_CNSP_SUBNETS"),"",IF(IP_Export!Y143="Proceed","set device-group CNSP-Parent address "&amp;IP_Export!D143&amp;" tag "&amp;'Processed IP Rules'!$FB$31,"")),""))</f>
        <v/>
      </c>
      <c r="M107" t="str">
        <f>IF(IP_Export!B143="National",IF('Processed IP Rules'!EA112="Any","",IF(AND(IP_Export!Y143="Proceed",'Processed IP Rules'!EA112&lt;&gt;""),"set device-group CNSP-Parent address "&amp;IP_Export!F143&amp;" ip-netmask "&amp;IP_Export!G143,"")),"")</f>
        <v/>
      </c>
      <c r="N107" t="str">
        <f>IF(IP_Export!B143="National",IF('Processed IP Rules'!EA112="Any","",IF(AND(IP_Export!Y143="Proceed",'Processed IP Rules'!EA112&lt;&gt;""),"set device-group CNSP-Parent address "&amp;IP_Export!F143&amp;" description "&amp;IP_Export!G143,"")),"")</f>
        <v/>
      </c>
      <c r="O107" s="43" t="str">
        <f>IF('Processed IP Rules'!$FB$33="","",IF(IP_Export!B143="National",IF('Processed IP Rules'!EA112="Any","",IF(AND(IP_Export!Y143="Proceed",'Processed IP Rules'!EA112&lt;&gt;""),"set device-group CNSP-Parent address "&amp;IP_Export!F143&amp;" tag "&amp;'Processed IP Rules'!$FB$33,"")),""))</f>
        <v/>
      </c>
    </row>
    <row r="108" spans="1:15">
      <c r="A108" s="98">
        <f t="shared" si="2"/>
        <v>103</v>
      </c>
      <c r="B108" t="str">
        <f>IF(IP_Export!B144="Global",IF(OR('Processed IP Rules'!AO113="All_IPs",'Processed IP Rules'!AO113="GRP_ALL_CNSP_SUBNETS"),"",IF(IP_Export!Y144="Proceed","set shared address "&amp;IP_Export!D144&amp;" ip-netmask "&amp;IP_Export!E144,"")),"")</f>
        <v/>
      </c>
      <c r="C108" t="str">
        <f>IF(IP_Export!B144="Global",IF(OR('Processed IP Rules'!AO113="All_IPs",'Processed IP Rules'!AO113="GRP_ALL_CNSP_SUBNETS"),"",IF(IP_Export!Y144="Proceed","set shared address "&amp;IP_Export!D144&amp;" description "&amp;IP_Export!E144,"")),"")</f>
        <v/>
      </c>
      <c r="D108" s="43" t="str">
        <f>IF('Processed IP Rules'!$FB$31="","",IF(IP_Export!B144="Global",IF(OR('Processed IP Rules'!AO113="All_IPs",'Processed IP Rules'!AO113="GRP_ALL_CNSP_SUBNETS"),"",IF(IP_Export!Y144="Proceed","set shared address "&amp;IP_Export!D144&amp;" tag "&amp;'Processed IP Rules'!$FB$31,"")),""))</f>
        <v/>
      </c>
      <c r="E108" t="str">
        <f>IF(IP_Export!B144="Global",IF('Processed IP Rules'!EA113="Any","",IF(AND(IP_Export!Y144="Proceed",'Processed IP Rules'!EA113&lt;&gt;""),"set shared address "&amp;IP_Export!F144&amp;" ip-netmask "&amp;IP_Export!G144,"")),"")</f>
        <v/>
      </c>
      <c r="F108" t="str">
        <f>IF(IP_Export!B144="Global",IF('Processed IP Rules'!EA113="Any","",IF(AND(IP_Export!Y144="Proceed",'Processed IP Rules'!EA113&lt;&gt;""),"set shared address "&amp;IP_Export!F144&amp;" description "&amp;IP_Export!G144,"")),"")</f>
        <v/>
      </c>
      <c r="G108" s="43" t="str">
        <f>IF('Processed IP Rules'!$FB$33="","",IF(IP_Export!B144="Global",IF('Processed IP Rules'!EA113="Any","",IF(AND(IP_Export!Y144="Proceed",'Processed IP Rules'!EA113&lt;&gt;""),"set shared address "&amp;IP_Export!F144&amp;" tag "&amp;'Processed IP Rules'!$FB$33,"")),""))</f>
        <v/>
      </c>
      <c r="I108" s="98">
        <f t="shared" si="3"/>
        <v>103</v>
      </c>
      <c r="J108" t="str">
        <f>IF(IP_Export!B144="National",IF(OR('Processed IP Rules'!AO113="All_IPs",'Processed IP Rules'!AO113="GRP_ALL_CNSP_SUBNETS"),"",IF(IP_Export!Y144="Proceed","set device-group CNSP-Parent address "&amp;IP_Export!D144&amp;" ip-netmask "&amp;IP_Export!E144,"")),"")</f>
        <v/>
      </c>
      <c r="K108" t="str">
        <f>IF(IP_Export!B144="National",IF(OR('Processed IP Rules'!AO113="All_IPs",'Processed IP Rules'!AO113="GRP_ALL_CNSP_SUBNETS"),"",IF(IP_Export!Y144="Proceed","set device-group CNSP-Parent address "&amp;IP_Export!D144&amp;" description "&amp;IP_Export!E144,"")),"")</f>
        <v/>
      </c>
      <c r="L108" s="43" t="str">
        <f>IF('Processed IP Rules'!$FB$31="","",IF(IP_Export!B144="National",IF(OR('Processed IP Rules'!AO113="All_IPs",'Processed IP Rules'!AO113="GRP_ALL_CNSP_SUBNETS"),"",IF(IP_Export!Y144="Proceed","set device-group CNSP-Parent address "&amp;IP_Export!D144&amp;" tag "&amp;'Processed IP Rules'!$FB$31,"")),""))</f>
        <v/>
      </c>
      <c r="M108" t="str">
        <f>IF(IP_Export!B144="National",IF('Processed IP Rules'!EA113="Any","",IF(AND(IP_Export!Y144="Proceed",'Processed IP Rules'!EA113&lt;&gt;""),"set device-group CNSP-Parent address "&amp;IP_Export!F144&amp;" ip-netmask "&amp;IP_Export!G144,"")),"")</f>
        <v/>
      </c>
      <c r="N108" t="str">
        <f>IF(IP_Export!B144="National",IF('Processed IP Rules'!EA113="Any","",IF(AND(IP_Export!Y144="Proceed",'Processed IP Rules'!EA113&lt;&gt;""),"set device-group CNSP-Parent address "&amp;IP_Export!F144&amp;" description "&amp;IP_Export!G144,"")),"")</f>
        <v/>
      </c>
      <c r="O108" s="43" t="str">
        <f>IF('Processed IP Rules'!$FB$33="","",IF(IP_Export!B144="National",IF('Processed IP Rules'!EA113="Any","",IF(AND(IP_Export!Y144="Proceed",'Processed IP Rules'!EA113&lt;&gt;""),"set device-group CNSP-Parent address "&amp;IP_Export!F144&amp;" tag "&amp;'Processed IP Rules'!$FB$33,"")),""))</f>
        <v/>
      </c>
    </row>
    <row r="109" spans="1:15">
      <c r="A109" s="98">
        <f t="shared" si="2"/>
        <v>104</v>
      </c>
      <c r="B109" t="str">
        <f>IF(IP_Export!B145="Global",IF(OR('Processed IP Rules'!AO114="All_IPs",'Processed IP Rules'!AO114="GRP_ALL_CNSP_SUBNETS"),"",IF(IP_Export!Y145="Proceed","set shared address "&amp;IP_Export!D145&amp;" ip-netmask "&amp;IP_Export!E145,"")),"")</f>
        <v/>
      </c>
      <c r="C109" t="str">
        <f>IF(IP_Export!B145="Global",IF(OR('Processed IP Rules'!AO114="All_IPs",'Processed IP Rules'!AO114="GRP_ALL_CNSP_SUBNETS"),"",IF(IP_Export!Y145="Proceed","set shared address "&amp;IP_Export!D145&amp;" description "&amp;IP_Export!E145,"")),"")</f>
        <v/>
      </c>
      <c r="D109" s="43" t="str">
        <f>IF('Processed IP Rules'!$FB$31="","",IF(IP_Export!B145="Global",IF(OR('Processed IP Rules'!AO114="All_IPs",'Processed IP Rules'!AO114="GRP_ALL_CNSP_SUBNETS"),"",IF(IP_Export!Y145="Proceed","set shared address "&amp;IP_Export!D145&amp;" tag "&amp;'Processed IP Rules'!$FB$31,"")),""))</f>
        <v/>
      </c>
      <c r="E109" t="str">
        <f>IF(IP_Export!B145="Global",IF('Processed IP Rules'!EA114="Any","",IF(AND(IP_Export!Y145="Proceed",'Processed IP Rules'!EA114&lt;&gt;""),"set shared address "&amp;IP_Export!F145&amp;" ip-netmask "&amp;IP_Export!G145,"")),"")</f>
        <v/>
      </c>
      <c r="F109" t="str">
        <f>IF(IP_Export!B145="Global",IF('Processed IP Rules'!EA114="Any","",IF(AND(IP_Export!Y145="Proceed",'Processed IP Rules'!EA114&lt;&gt;""),"set shared address "&amp;IP_Export!F145&amp;" description "&amp;IP_Export!G145,"")),"")</f>
        <v/>
      </c>
      <c r="G109" s="43" t="str">
        <f>IF('Processed IP Rules'!$FB$33="","",IF(IP_Export!B145="Global",IF('Processed IP Rules'!EA114="Any","",IF(AND(IP_Export!Y145="Proceed",'Processed IP Rules'!EA114&lt;&gt;""),"set shared address "&amp;IP_Export!F145&amp;" tag "&amp;'Processed IP Rules'!$FB$33,"")),""))</f>
        <v/>
      </c>
      <c r="I109" s="98">
        <f t="shared" si="3"/>
        <v>104</v>
      </c>
      <c r="J109" t="str">
        <f>IF(IP_Export!B145="National",IF(OR('Processed IP Rules'!AO114="All_IPs",'Processed IP Rules'!AO114="GRP_ALL_CNSP_SUBNETS"),"",IF(IP_Export!Y145="Proceed","set device-group CNSP-Parent address "&amp;IP_Export!D145&amp;" ip-netmask "&amp;IP_Export!E145,"")),"")</f>
        <v/>
      </c>
      <c r="K109" t="str">
        <f>IF(IP_Export!B145="National",IF(OR('Processed IP Rules'!AO114="All_IPs",'Processed IP Rules'!AO114="GRP_ALL_CNSP_SUBNETS"),"",IF(IP_Export!Y145="Proceed","set device-group CNSP-Parent address "&amp;IP_Export!D145&amp;" description "&amp;IP_Export!E145,"")),"")</f>
        <v/>
      </c>
      <c r="L109" s="43" t="str">
        <f>IF('Processed IP Rules'!$FB$31="","",IF(IP_Export!B145="National",IF(OR('Processed IP Rules'!AO114="All_IPs",'Processed IP Rules'!AO114="GRP_ALL_CNSP_SUBNETS"),"",IF(IP_Export!Y145="Proceed","set device-group CNSP-Parent address "&amp;IP_Export!D145&amp;" tag "&amp;'Processed IP Rules'!$FB$31,"")),""))</f>
        <v/>
      </c>
      <c r="M109" t="str">
        <f>IF(IP_Export!B145="National",IF('Processed IP Rules'!EA114="Any","",IF(AND(IP_Export!Y145="Proceed",'Processed IP Rules'!EA114&lt;&gt;""),"set device-group CNSP-Parent address "&amp;IP_Export!F145&amp;" ip-netmask "&amp;IP_Export!G145,"")),"")</f>
        <v/>
      </c>
      <c r="N109" t="str">
        <f>IF(IP_Export!B145="National",IF('Processed IP Rules'!EA114="Any","",IF(AND(IP_Export!Y145="Proceed",'Processed IP Rules'!EA114&lt;&gt;""),"set device-group CNSP-Parent address "&amp;IP_Export!F145&amp;" description "&amp;IP_Export!G145,"")),"")</f>
        <v/>
      </c>
      <c r="O109" s="43" t="str">
        <f>IF('Processed IP Rules'!$FB$33="","",IF(IP_Export!B145="National",IF('Processed IP Rules'!EA114="Any","",IF(AND(IP_Export!Y145="Proceed",'Processed IP Rules'!EA114&lt;&gt;""),"set device-group CNSP-Parent address "&amp;IP_Export!F145&amp;" tag "&amp;'Processed IP Rules'!$FB$33,"")),""))</f>
        <v/>
      </c>
    </row>
    <row r="110" spans="1:15">
      <c r="A110" s="98">
        <f t="shared" si="2"/>
        <v>105</v>
      </c>
      <c r="B110" t="str">
        <f>IF(IP_Export!B146="Global",IF(OR('Processed IP Rules'!AO115="All_IPs",'Processed IP Rules'!AO115="GRP_ALL_CNSP_SUBNETS"),"",IF(IP_Export!Y146="Proceed","set shared address "&amp;IP_Export!D146&amp;" ip-netmask "&amp;IP_Export!E146,"")),"")</f>
        <v/>
      </c>
      <c r="C110" t="str">
        <f>IF(IP_Export!B146="Global",IF(OR('Processed IP Rules'!AO115="All_IPs",'Processed IP Rules'!AO115="GRP_ALL_CNSP_SUBNETS"),"",IF(IP_Export!Y146="Proceed","set shared address "&amp;IP_Export!D146&amp;" description "&amp;IP_Export!E146,"")),"")</f>
        <v/>
      </c>
      <c r="D110" s="43" t="str">
        <f>IF('Processed IP Rules'!$FB$31="","",IF(IP_Export!B146="Global",IF(OR('Processed IP Rules'!AO115="All_IPs",'Processed IP Rules'!AO115="GRP_ALL_CNSP_SUBNETS"),"",IF(IP_Export!Y146="Proceed","set shared address "&amp;IP_Export!D146&amp;" tag "&amp;'Processed IP Rules'!$FB$31,"")),""))</f>
        <v/>
      </c>
      <c r="E110" t="str">
        <f>IF(IP_Export!B146="Global",IF('Processed IP Rules'!EA115="Any","",IF(AND(IP_Export!Y146="Proceed",'Processed IP Rules'!EA115&lt;&gt;""),"set shared address "&amp;IP_Export!F146&amp;" ip-netmask "&amp;IP_Export!G146,"")),"")</f>
        <v/>
      </c>
      <c r="F110" t="str">
        <f>IF(IP_Export!B146="Global",IF('Processed IP Rules'!EA115="Any","",IF(AND(IP_Export!Y146="Proceed",'Processed IP Rules'!EA115&lt;&gt;""),"set shared address "&amp;IP_Export!F146&amp;" description "&amp;IP_Export!G146,"")),"")</f>
        <v/>
      </c>
      <c r="G110" s="43" t="str">
        <f>IF('Processed IP Rules'!$FB$33="","",IF(IP_Export!B146="Global",IF('Processed IP Rules'!EA115="Any","",IF(AND(IP_Export!Y146="Proceed",'Processed IP Rules'!EA115&lt;&gt;""),"set shared address "&amp;IP_Export!F146&amp;" tag "&amp;'Processed IP Rules'!$FB$33,"")),""))</f>
        <v/>
      </c>
      <c r="I110" s="98">
        <f t="shared" si="3"/>
        <v>105</v>
      </c>
      <c r="J110" t="str">
        <f>IF(IP_Export!B146="National",IF(OR('Processed IP Rules'!AO115="All_IPs",'Processed IP Rules'!AO115="GRP_ALL_CNSP_SUBNETS"),"",IF(IP_Export!Y146="Proceed","set device-group CNSP-Parent address "&amp;IP_Export!D146&amp;" ip-netmask "&amp;IP_Export!E146,"")),"")</f>
        <v/>
      </c>
      <c r="K110" t="str">
        <f>IF(IP_Export!B146="National",IF(OR('Processed IP Rules'!AO115="All_IPs",'Processed IP Rules'!AO115="GRP_ALL_CNSP_SUBNETS"),"",IF(IP_Export!Y146="Proceed","set device-group CNSP-Parent address "&amp;IP_Export!D146&amp;" description "&amp;IP_Export!E146,"")),"")</f>
        <v/>
      </c>
      <c r="L110" s="43" t="str">
        <f>IF('Processed IP Rules'!$FB$31="","",IF(IP_Export!B146="National",IF(OR('Processed IP Rules'!AO115="All_IPs",'Processed IP Rules'!AO115="GRP_ALL_CNSP_SUBNETS"),"",IF(IP_Export!Y146="Proceed","set device-group CNSP-Parent address "&amp;IP_Export!D146&amp;" tag "&amp;'Processed IP Rules'!$FB$31,"")),""))</f>
        <v/>
      </c>
      <c r="M110" t="str">
        <f>IF(IP_Export!B146="National",IF('Processed IP Rules'!EA115="Any","",IF(AND(IP_Export!Y146="Proceed",'Processed IP Rules'!EA115&lt;&gt;""),"set device-group CNSP-Parent address "&amp;IP_Export!F146&amp;" ip-netmask "&amp;IP_Export!G146,"")),"")</f>
        <v/>
      </c>
      <c r="N110" t="str">
        <f>IF(IP_Export!B146="National",IF('Processed IP Rules'!EA115="Any","",IF(AND(IP_Export!Y146="Proceed",'Processed IP Rules'!EA115&lt;&gt;""),"set device-group CNSP-Parent address "&amp;IP_Export!F146&amp;" description "&amp;IP_Export!G146,"")),"")</f>
        <v/>
      </c>
      <c r="O110" s="43" t="str">
        <f>IF('Processed IP Rules'!$FB$33="","",IF(IP_Export!B146="National",IF('Processed IP Rules'!EA115="Any","",IF(AND(IP_Export!Y146="Proceed",'Processed IP Rules'!EA115&lt;&gt;""),"set device-group CNSP-Parent address "&amp;IP_Export!F146&amp;" tag "&amp;'Processed IP Rules'!$FB$33,"")),""))</f>
        <v/>
      </c>
    </row>
    <row r="111" spans="1:15">
      <c r="A111" s="98">
        <f t="shared" si="2"/>
        <v>106</v>
      </c>
      <c r="B111" t="str">
        <f>IF(IP_Export!B147="Global",IF(OR('Processed IP Rules'!AO116="All_IPs",'Processed IP Rules'!AO116="GRP_ALL_CNSP_SUBNETS"),"",IF(IP_Export!Y147="Proceed","set shared address "&amp;IP_Export!D147&amp;" ip-netmask "&amp;IP_Export!E147,"")),"")</f>
        <v/>
      </c>
      <c r="C111" t="str">
        <f>IF(IP_Export!B147="Global",IF(OR('Processed IP Rules'!AO116="All_IPs",'Processed IP Rules'!AO116="GRP_ALL_CNSP_SUBNETS"),"",IF(IP_Export!Y147="Proceed","set shared address "&amp;IP_Export!D147&amp;" description "&amp;IP_Export!E147,"")),"")</f>
        <v/>
      </c>
      <c r="D111" s="43" t="str">
        <f>IF('Processed IP Rules'!$FB$31="","",IF(IP_Export!B147="Global",IF(OR('Processed IP Rules'!AO116="All_IPs",'Processed IP Rules'!AO116="GRP_ALL_CNSP_SUBNETS"),"",IF(IP_Export!Y147="Proceed","set shared address "&amp;IP_Export!D147&amp;" tag "&amp;'Processed IP Rules'!$FB$31,"")),""))</f>
        <v/>
      </c>
      <c r="E111" t="str">
        <f>IF(IP_Export!B147="Global",IF('Processed IP Rules'!EA116="Any","",IF(AND(IP_Export!Y147="Proceed",'Processed IP Rules'!EA116&lt;&gt;""),"set shared address "&amp;IP_Export!F147&amp;" ip-netmask "&amp;IP_Export!G147,"")),"")</f>
        <v/>
      </c>
      <c r="F111" t="str">
        <f>IF(IP_Export!B147="Global",IF('Processed IP Rules'!EA116="Any","",IF(AND(IP_Export!Y147="Proceed",'Processed IP Rules'!EA116&lt;&gt;""),"set shared address "&amp;IP_Export!F147&amp;" description "&amp;IP_Export!G147,"")),"")</f>
        <v/>
      </c>
      <c r="G111" s="43" t="str">
        <f>IF('Processed IP Rules'!$FB$33="","",IF(IP_Export!B147="Global",IF('Processed IP Rules'!EA116="Any","",IF(AND(IP_Export!Y147="Proceed",'Processed IP Rules'!EA116&lt;&gt;""),"set shared address "&amp;IP_Export!F147&amp;" tag "&amp;'Processed IP Rules'!$FB$33,"")),""))</f>
        <v/>
      </c>
      <c r="I111" s="98">
        <f t="shared" si="3"/>
        <v>106</v>
      </c>
      <c r="J111" t="str">
        <f>IF(IP_Export!B147="National",IF(OR('Processed IP Rules'!AO116="All_IPs",'Processed IP Rules'!AO116="GRP_ALL_CNSP_SUBNETS"),"",IF(IP_Export!Y147="Proceed","set device-group CNSP-Parent address "&amp;IP_Export!D147&amp;" ip-netmask "&amp;IP_Export!E147,"")),"")</f>
        <v/>
      </c>
      <c r="K111" t="str">
        <f>IF(IP_Export!B147="National",IF(OR('Processed IP Rules'!AO116="All_IPs",'Processed IP Rules'!AO116="GRP_ALL_CNSP_SUBNETS"),"",IF(IP_Export!Y147="Proceed","set device-group CNSP-Parent address "&amp;IP_Export!D147&amp;" description "&amp;IP_Export!E147,"")),"")</f>
        <v/>
      </c>
      <c r="L111" s="43" t="str">
        <f>IF('Processed IP Rules'!$FB$31="","",IF(IP_Export!B147="National",IF(OR('Processed IP Rules'!AO116="All_IPs",'Processed IP Rules'!AO116="GRP_ALL_CNSP_SUBNETS"),"",IF(IP_Export!Y147="Proceed","set device-group CNSP-Parent address "&amp;IP_Export!D147&amp;" tag "&amp;'Processed IP Rules'!$FB$31,"")),""))</f>
        <v/>
      </c>
      <c r="M111" t="str">
        <f>IF(IP_Export!B147="National",IF('Processed IP Rules'!EA116="Any","",IF(AND(IP_Export!Y147="Proceed",'Processed IP Rules'!EA116&lt;&gt;""),"set device-group CNSP-Parent address "&amp;IP_Export!F147&amp;" ip-netmask "&amp;IP_Export!G147,"")),"")</f>
        <v/>
      </c>
      <c r="N111" t="str">
        <f>IF(IP_Export!B147="National",IF('Processed IP Rules'!EA116="Any","",IF(AND(IP_Export!Y147="Proceed",'Processed IP Rules'!EA116&lt;&gt;""),"set device-group CNSP-Parent address "&amp;IP_Export!F147&amp;" description "&amp;IP_Export!G147,"")),"")</f>
        <v/>
      </c>
      <c r="O111" s="43" t="str">
        <f>IF('Processed IP Rules'!$FB$33="","",IF(IP_Export!B147="National",IF('Processed IP Rules'!EA116="Any","",IF(AND(IP_Export!Y147="Proceed",'Processed IP Rules'!EA116&lt;&gt;""),"set device-group CNSP-Parent address "&amp;IP_Export!F147&amp;" tag "&amp;'Processed IP Rules'!$FB$33,"")),""))</f>
        <v/>
      </c>
    </row>
    <row r="112" spans="1:15">
      <c r="A112" s="98">
        <f t="shared" si="2"/>
        <v>107</v>
      </c>
      <c r="B112" t="str">
        <f>IF(IP_Export!B148="Global",IF(OR('Processed IP Rules'!AO117="All_IPs",'Processed IP Rules'!AO117="GRP_ALL_CNSP_SUBNETS"),"",IF(IP_Export!Y148="Proceed","set shared address "&amp;IP_Export!D148&amp;" ip-netmask "&amp;IP_Export!E148,"")),"")</f>
        <v/>
      </c>
      <c r="C112" t="str">
        <f>IF(IP_Export!B148="Global",IF(OR('Processed IP Rules'!AO117="All_IPs",'Processed IP Rules'!AO117="GRP_ALL_CNSP_SUBNETS"),"",IF(IP_Export!Y148="Proceed","set shared address "&amp;IP_Export!D148&amp;" description "&amp;IP_Export!E148,"")),"")</f>
        <v/>
      </c>
      <c r="D112" s="43" t="str">
        <f>IF('Processed IP Rules'!$FB$31="","",IF(IP_Export!B148="Global",IF(OR('Processed IP Rules'!AO117="All_IPs",'Processed IP Rules'!AO117="GRP_ALL_CNSP_SUBNETS"),"",IF(IP_Export!Y148="Proceed","set shared address "&amp;IP_Export!D148&amp;" tag "&amp;'Processed IP Rules'!$FB$31,"")),""))</f>
        <v/>
      </c>
      <c r="E112" t="str">
        <f>IF(IP_Export!B148="Global",IF('Processed IP Rules'!EA117="Any","",IF(AND(IP_Export!Y148="Proceed",'Processed IP Rules'!EA117&lt;&gt;""),"set shared address "&amp;IP_Export!F148&amp;" ip-netmask "&amp;IP_Export!G148,"")),"")</f>
        <v/>
      </c>
      <c r="F112" t="str">
        <f>IF(IP_Export!B148="Global",IF('Processed IP Rules'!EA117="Any","",IF(AND(IP_Export!Y148="Proceed",'Processed IP Rules'!EA117&lt;&gt;""),"set shared address "&amp;IP_Export!F148&amp;" description "&amp;IP_Export!G148,"")),"")</f>
        <v/>
      </c>
      <c r="G112" s="43" t="str">
        <f>IF('Processed IP Rules'!$FB$33="","",IF(IP_Export!B148="Global",IF('Processed IP Rules'!EA117="Any","",IF(AND(IP_Export!Y148="Proceed",'Processed IP Rules'!EA117&lt;&gt;""),"set shared address "&amp;IP_Export!F148&amp;" tag "&amp;'Processed IP Rules'!$FB$33,"")),""))</f>
        <v/>
      </c>
      <c r="I112" s="98">
        <f t="shared" si="3"/>
        <v>107</v>
      </c>
      <c r="J112" t="str">
        <f>IF(IP_Export!B148="National",IF(OR('Processed IP Rules'!AO117="All_IPs",'Processed IP Rules'!AO117="GRP_ALL_CNSP_SUBNETS"),"",IF(IP_Export!Y148="Proceed","set device-group CNSP-Parent address "&amp;IP_Export!D148&amp;" ip-netmask "&amp;IP_Export!E148,"")),"")</f>
        <v/>
      </c>
      <c r="K112" t="str">
        <f>IF(IP_Export!B148="National",IF(OR('Processed IP Rules'!AO117="All_IPs",'Processed IP Rules'!AO117="GRP_ALL_CNSP_SUBNETS"),"",IF(IP_Export!Y148="Proceed","set device-group CNSP-Parent address "&amp;IP_Export!D148&amp;" description "&amp;IP_Export!E148,"")),"")</f>
        <v/>
      </c>
      <c r="L112" s="43" t="str">
        <f>IF('Processed IP Rules'!$FB$31="","",IF(IP_Export!B148="National",IF(OR('Processed IP Rules'!AO117="All_IPs",'Processed IP Rules'!AO117="GRP_ALL_CNSP_SUBNETS"),"",IF(IP_Export!Y148="Proceed","set device-group CNSP-Parent address "&amp;IP_Export!D148&amp;" tag "&amp;'Processed IP Rules'!$FB$31,"")),""))</f>
        <v/>
      </c>
      <c r="M112" t="str">
        <f>IF(IP_Export!B148="National",IF('Processed IP Rules'!EA117="Any","",IF(AND(IP_Export!Y148="Proceed",'Processed IP Rules'!EA117&lt;&gt;""),"set device-group CNSP-Parent address "&amp;IP_Export!F148&amp;" ip-netmask "&amp;IP_Export!G148,"")),"")</f>
        <v/>
      </c>
      <c r="N112" t="str">
        <f>IF(IP_Export!B148="National",IF('Processed IP Rules'!EA117="Any","",IF(AND(IP_Export!Y148="Proceed",'Processed IP Rules'!EA117&lt;&gt;""),"set device-group CNSP-Parent address "&amp;IP_Export!F148&amp;" description "&amp;IP_Export!G148,"")),"")</f>
        <v/>
      </c>
      <c r="O112" s="43" t="str">
        <f>IF('Processed IP Rules'!$FB$33="","",IF(IP_Export!B148="National",IF('Processed IP Rules'!EA117="Any","",IF(AND(IP_Export!Y148="Proceed",'Processed IP Rules'!EA117&lt;&gt;""),"set device-group CNSP-Parent address "&amp;IP_Export!F148&amp;" tag "&amp;'Processed IP Rules'!$FB$33,"")),""))</f>
        <v/>
      </c>
    </row>
    <row r="113" spans="1:15">
      <c r="A113" s="98">
        <f t="shared" si="2"/>
        <v>108</v>
      </c>
      <c r="B113" t="str">
        <f>IF(IP_Export!B149="Global",IF(OR('Processed IP Rules'!AO118="All_IPs",'Processed IP Rules'!AO118="GRP_ALL_CNSP_SUBNETS"),"",IF(IP_Export!Y149="Proceed","set shared address "&amp;IP_Export!D149&amp;" ip-netmask "&amp;IP_Export!E149,"")),"")</f>
        <v/>
      </c>
      <c r="C113" t="str">
        <f>IF(IP_Export!B149="Global",IF(OR('Processed IP Rules'!AO118="All_IPs",'Processed IP Rules'!AO118="GRP_ALL_CNSP_SUBNETS"),"",IF(IP_Export!Y149="Proceed","set shared address "&amp;IP_Export!D149&amp;" description "&amp;IP_Export!E149,"")),"")</f>
        <v/>
      </c>
      <c r="D113" s="43" t="str">
        <f>IF('Processed IP Rules'!$FB$31="","",IF(IP_Export!B149="Global",IF(OR('Processed IP Rules'!AO118="All_IPs",'Processed IP Rules'!AO118="GRP_ALL_CNSP_SUBNETS"),"",IF(IP_Export!Y149="Proceed","set shared address "&amp;IP_Export!D149&amp;" tag "&amp;'Processed IP Rules'!$FB$31,"")),""))</f>
        <v/>
      </c>
      <c r="E113" t="str">
        <f>IF(IP_Export!B149="Global",IF('Processed IP Rules'!EA118="Any","",IF(AND(IP_Export!Y149="Proceed",'Processed IP Rules'!EA118&lt;&gt;""),"set shared address "&amp;IP_Export!F149&amp;" ip-netmask "&amp;IP_Export!G149,"")),"")</f>
        <v/>
      </c>
      <c r="F113" t="str">
        <f>IF(IP_Export!B149="Global",IF('Processed IP Rules'!EA118="Any","",IF(AND(IP_Export!Y149="Proceed",'Processed IP Rules'!EA118&lt;&gt;""),"set shared address "&amp;IP_Export!F149&amp;" description "&amp;IP_Export!G149,"")),"")</f>
        <v/>
      </c>
      <c r="G113" s="43" t="str">
        <f>IF('Processed IP Rules'!$FB$33="","",IF(IP_Export!B149="Global",IF('Processed IP Rules'!EA118="Any","",IF(AND(IP_Export!Y149="Proceed",'Processed IP Rules'!EA118&lt;&gt;""),"set shared address "&amp;IP_Export!F149&amp;" tag "&amp;'Processed IP Rules'!$FB$33,"")),""))</f>
        <v/>
      </c>
      <c r="I113" s="98">
        <f t="shared" si="3"/>
        <v>108</v>
      </c>
      <c r="J113" t="str">
        <f>IF(IP_Export!B149="National",IF(OR('Processed IP Rules'!AO118="All_IPs",'Processed IP Rules'!AO118="GRP_ALL_CNSP_SUBNETS"),"",IF(IP_Export!Y149="Proceed","set device-group CNSP-Parent address "&amp;IP_Export!D149&amp;" ip-netmask "&amp;IP_Export!E149,"")),"")</f>
        <v/>
      </c>
      <c r="K113" t="str">
        <f>IF(IP_Export!B149="National",IF(OR('Processed IP Rules'!AO118="All_IPs",'Processed IP Rules'!AO118="GRP_ALL_CNSP_SUBNETS"),"",IF(IP_Export!Y149="Proceed","set device-group CNSP-Parent address "&amp;IP_Export!D149&amp;" description "&amp;IP_Export!E149,"")),"")</f>
        <v/>
      </c>
      <c r="L113" s="43" t="str">
        <f>IF('Processed IP Rules'!$FB$31="","",IF(IP_Export!B149="National",IF(OR('Processed IP Rules'!AO118="All_IPs",'Processed IP Rules'!AO118="GRP_ALL_CNSP_SUBNETS"),"",IF(IP_Export!Y149="Proceed","set device-group CNSP-Parent address "&amp;IP_Export!D149&amp;" tag "&amp;'Processed IP Rules'!$FB$31,"")),""))</f>
        <v/>
      </c>
      <c r="M113" t="str">
        <f>IF(IP_Export!B149="National",IF('Processed IP Rules'!EA118="Any","",IF(AND(IP_Export!Y149="Proceed",'Processed IP Rules'!EA118&lt;&gt;""),"set device-group CNSP-Parent address "&amp;IP_Export!F149&amp;" ip-netmask "&amp;IP_Export!G149,"")),"")</f>
        <v/>
      </c>
      <c r="N113" t="str">
        <f>IF(IP_Export!B149="National",IF('Processed IP Rules'!EA118="Any","",IF(AND(IP_Export!Y149="Proceed",'Processed IP Rules'!EA118&lt;&gt;""),"set device-group CNSP-Parent address "&amp;IP_Export!F149&amp;" description "&amp;IP_Export!G149,"")),"")</f>
        <v/>
      </c>
      <c r="O113" s="43" t="str">
        <f>IF('Processed IP Rules'!$FB$33="","",IF(IP_Export!B149="National",IF('Processed IP Rules'!EA118="Any","",IF(AND(IP_Export!Y149="Proceed",'Processed IP Rules'!EA118&lt;&gt;""),"set device-group CNSP-Parent address "&amp;IP_Export!F149&amp;" tag "&amp;'Processed IP Rules'!$FB$33,"")),""))</f>
        <v/>
      </c>
    </row>
    <row r="114" spans="1:15">
      <c r="A114" s="98">
        <f t="shared" si="2"/>
        <v>109</v>
      </c>
      <c r="B114" t="str">
        <f>IF(IP_Export!B150="Global",IF(OR('Processed IP Rules'!AO119="All_IPs",'Processed IP Rules'!AO119="GRP_ALL_CNSP_SUBNETS"),"",IF(IP_Export!Y150="Proceed","set shared address "&amp;IP_Export!D150&amp;" ip-netmask "&amp;IP_Export!E150,"")),"")</f>
        <v/>
      </c>
      <c r="C114" t="str">
        <f>IF(IP_Export!B150="Global",IF(OR('Processed IP Rules'!AO119="All_IPs",'Processed IP Rules'!AO119="GRP_ALL_CNSP_SUBNETS"),"",IF(IP_Export!Y150="Proceed","set shared address "&amp;IP_Export!D150&amp;" description "&amp;IP_Export!E150,"")),"")</f>
        <v/>
      </c>
      <c r="D114" s="43" t="str">
        <f>IF('Processed IP Rules'!$FB$31="","",IF(IP_Export!B150="Global",IF(OR('Processed IP Rules'!AO119="All_IPs",'Processed IP Rules'!AO119="GRP_ALL_CNSP_SUBNETS"),"",IF(IP_Export!Y150="Proceed","set shared address "&amp;IP_Export!D150&amp;" tag "&amp;'Processed IP Rules'!$FB$31,"")),""))</f>
        <v/>
      </c>
      <c r="E114" t="str">
        <f>IF(IP_Export!B150="Global",IF('Processed IP Rules'!EA119="Any","",IF(AND(IP_Export!Y150="Proceed",'Processed IP Rules'!EA119&lt;&gt;""),"set shared address "&amp;IP_Export!F150&amp;" ip-netmask "&amp;IP_Export!G150,"")),"")</f>
        <v/>
      </c>
      <c r="F114" t="str">
        <f>IF(IP_Export!B150="Global",IF('Processed IP Rules'!EA119="Any","",IF(AND(IP_Export!Y150="Proceed",'Processed IP Rules'!EA119&lt;&gt;""),"set shared address "&amp;IP_Export!F150&amp;" description "&amp;IP_Export!G150,"")),"")</f>
        <v/>
      </c>
      <c r="G114" s="43" t="str">
        <f>IF('Processed IP Rules'!$FB$33="","",IF(IP_Export!B150="Global",IF('Processed IP Rules'!EA119="Any","",IF(AND(IP_Export!Y150="Proceed",'Processed IP Rules'!EA119&lt;&gt;""),"set shared address "&amp;IP_Export!F150&amp;" tag "&amp;'Processed IP Rules'!$FB$33,"")),""))</f>
        <v/>
      </c>
      <c r="I114" s="98">
        <f t="shared" si="3"/>
        <v>109</v>
      </c>
      <c r="J114" t="str">
        <f>IF(IP_Export!B150="National",IF(OR('Processed IP Rules'!AO119="All_IPs",'Processed IP Rules'!AO119="GRP_ALL_CNSP_SUBNETS"),"",IF(IP_Export!Y150="Proceed","set device-group CNSP-Parent address "&amp;IP_Export!D150&amp;" ip-netmask "&amp;IP_Export!E150,"")),"")</f>
        <v/>
      </c>
      <c r="K114" t="str">
        <f>IF(IP_Export!B150="National",IF(OR('Processed IP Rules'!AO119="All_IPs",'Processed IP Rules'!AO119="GRP_ALL_CNSP_SUBNETS"),"",IF(IP_Export!Y150="Proceed","set device-group CNSP-Parent address "&amp;IP_Export!D150&amp;" description "&amp;IP_Export!E150,"")),"")</f>
        <v/>
      </c>
      <c r="L114" s="43" t="str">
        <f>IF('Processed IP Rules'!$FB$31="","",IF(IP_Export!B150="National",IF(OR('Processed IP Rules'!AO119="All_IPs",'Processed IP Rules'!AO119="GRP_ALL_CNSP_SUBNETS"),"",IF(IP_Export!Y150="Proceed","set device-group CNSP-Parent address "&amp;IP_Export!D150&amp;" tag "&amp;'Processed IP Rules'!$FB$31,"")),""))</f>
        <v/>
      </c>
      <c r="M114" t="str">
        <f>IF(IP_Export!B150="National",IF('Processed IP Rules'!EA119="Any","",IF(AND(IP_Export!Y150="Proceed",'Processed IP Rules'!EA119&lt;&gt;""),"set device-group CNSP-Parent address "&amp;IP_Export!F150&amp;" ip-netmask "&amp;IP_Export!G150,"")),"")</f>
        <v/>
      </c>
      <c r="N114" t="str">
        <f>IF(IP_Export!B150="National",IF('Processed IP Rules'!EA119="Any","",IF(AND(IP_Export!Y150="Proceed",'Processed IP Rules'!EA119&lt;&gt;""),"set device-group CNSP-Parent address "&amp;IP_Export!F150&amp;" description "&amp;IP_Export!G150,"")),"")</f>
        <v/>
      </c>
      <c r="O114" s="43" t="str">
        <f>IF('Processed IP Rules'!$FB$33="","",IF(IP_Export!B150="National",IF('Processed IP Rules'!EA119="Any","",IF(AND(IP_Export!Y150="Proceed",'Processed IP Rules'!EA119&lt;&gt;""),"set device-group CNSP-Parent address "&amp;IP_Export!F150&amp;" tag "&amp;'Processed IP Rules'!$FB$33,"")),""))</f>
        <v/>
      </c>
    </row>
    <row r="115" spans="1:15">
      <c r="A115" s="98">
        <f t="shared" si="2"/>
        <v>110</v>
      </c>
      <c r="B115" t="str">
        <f>IF(IP_Export!B151="Global",IF(OR('Processed IP Rules'!AO120="All_IPs",'Processed IP Rules'!AO120="GRP_ALL_CNSP_SUBNETS"),"",IF(IP_Export!Y151="Proceed","set shared address "&amp;IP_Export!D151&amp;" ip-netmask "&amp;IP_Export!E151,"")),"")</f>
        <v/>
      </c>
      <c r="C115" t="str">
        <f>IF(IP_Export!B151="Global",IF(OR('Processed IP Rules'!AO120="All_IPs",'Processed IP Rules'!AO120="GRP_ALL_CNSP_SUBNETS"),"",IF(IP_Export!Y151="Proceed","set shared address "&amp;IP_Export!D151&amp;" description "&amp;IP_Export!E151,"")),"")</f>
        <v/>
      </c>
      <c r="D115" s="43" t="str">
        <f>IF('Processed IP Rules'!$FB$31="","",IF(IP_Export!B151="Global",IF(OR('Processed IP Rules'!AO120="All_IPs",'Processed IP Rules'!AO120="GRP_ALL_CNSP_SUBNETS"),"",IF(IP_Export!Y151="Proceed","set shared address "&amp;IP_Export!D151&amp;" tag "&amp;'Processed IP Rules'!$FB$31,"")),""))</f>
        <v/>
      </c>
      <c r="E115" t="str">
        <f>IF(IP_Export!B151="Global",IF('Processed IP Rules'!EA120="Any","",IF(AND(IP_Export!Y151="Proceed",'Processed IP Rules'!EA120&lt;&gt;""),"set shared address "&amp;IP_Export!F151&amp;" ip-netmask "&amp;IP_Export!G151,"")),"")</f>
        <v/>
      </c>
      <c r="F115" t="str">
        <f>IF(IP_Export!B151="Global",IF('Processed IP Rules'!EA120="Any","",IF(AND(IP_Export!Y151="Proceed",'Processed IP Rules'!EA120&lt;&gt;""),"set shared address "&amp;IP_Export!F151&amp;" description "&amp;IP_Export!G151,"")),"")</f>
        <v/>
      </c>
      <c r="G115" s="43" t="str">
        <f>IF('Processed IP Rules'!$FB$33="","",IF(IP_Export!B151="Global",IF('Processed IP Rules'!EA120="Any","",IF(AND(IP_Export!Y151="Proceed",'Processed IP Rules'!EA120&lt;&gt;""),"set shared address "&amp;IP_Export!F151&amp;" tag "&amp;'Processed IP Rules'!$FB$33,"")),""))</f>
        <v/>
      </c>
      <c r="I115" s="98">
        <f t="shared" si="3"/>
        <v>110</v>
      </c>
      <c r="J115" t="str">
        <f>IF(IP_Export!B151="National",IF(OR('Processed IP Rules'!AO120="All_IPs",'Processed IP Rules'!AO120="GRP_ALL_CNSP_SUBNETS"),"",IF(IP_Export!Y151="Proceed","set device-group CNSP-Parent address "&amp;IP_Export!D151&amp;" ip-netmask "&amp;IP_Export!E151,"")),"")</f>
        <v/>
      </c>
      <c r="K115" t="str">
        <f>IF(IP_Export!B151="National",IF(OR('Processed IP Rules'!AO120="All_IPs",'Processed IP Rules'!AO120="GRP_ALL_CNSP_SUBNETS"),"",IF(IP_Export!Y151="Proceed","set device-group CNSP-Parent address "&amp;IP_Export!D151&amp;" description "&amp;IP_Export!E151,"")),"")</f>
        <v/>
      </c>
      <c r="L115" s="43" t="str">
        <f>IF('Processed IP Rules'!$FB$31="","",IF(IP_Export!B151="National",IF(OR('Processed IP Rules'!AO120="All_IPs",'Processed IP Rules'!AO120="GRP_ALL_CNSP_SUBNETS"),"",IF(IP_Export!Y151="Proceed","set device-group CNSP-Parent address "&amp;IP_Export!D151&amp;" tag "&amp;'Processed IP Rules'!$FB$31,"")),""))</f>
        <v/>
      </c>
      <c r="M115" t="str">
        <f>IF(IP_Export!B151="National",IF('Processed IP Rules'!EA120="Any","",IF(AND(IP_Export!Y151="Proceed",'Processed IP Rules'!EA120&lt;&gt;""),"set device-group CNSP-Parent address "&amp;IP_Export!F151&amp;" ip-netmask "&amp;IP_Export!G151,"")),"")</f>
        <v/>
      </c>
      <c r="N115" t="str">
        <f>IF(IP_Export!B151="National",IF('Processed IP Rules'!EA120="Any","",IF(AND(IP_Export!Y151="Proceed",'Processed IP Rules'!EA120&lt;&gt;""),"set device-group CNSP-Parent address "&amp;IP_Export!F151&amp;" description "&amp;IP_Export!G151,"")),"")</f>
        <v/>
      </c>
      <c r="O115" s="43" t="str">
        <f>IF('Processed IP Rules'!$FB$33="","",IF(IP_Export!B151="National",IF('Processed IP Rules'!EA120="Any","",IF(AND(IP_Export!Y151="Proceed",'Processed IP Rules'!EA120&lt;&gt;""),"set device-group CNSP-Parent address "&amp;IP_Export!F151&amp;" tag "&amp;'Processed IP Rules'!$FB$33,"")),""))</f>
        <v/>
      </c>
    </row>
    <row r="116" spans="1:15">
      <c r="A116" s="98">
        <f t="shared" si="2"/>
        <v>111</v>
      </c>
      <c r="B116" t="str">
        <f>IF(IP_Export!B152="Global",IF(OR('Processed IP Rules'!AO121="All_IPs",'Processed IP Rules'!AO121="GRP_ALL_CNSP_SUBNETS"),"",IF(IP_Export!Y152="Proceed","set shared address "&amp;IP_Export!D152&amp;" ip-netmask "&amp;IP_Export!E152,"")),"")</f>
        <v/>
      </c>
      <c r="C116" t="str">
        <f>IF(IP_Export!B152="Global",IF(OR('Processed IP Rules'!AO121="All_IPs",'Processed IP Rules'!AO121="GRP_ALL_CNSP_SUBNETS"),"",IF(IP_Export!Y152="Proceed","set shared address "&amp;IP_Export!D152&amp;" description "&amp;IP_Export!E152,"")),"")</f>
        <v/>
      </c>
      <c r="D116" s="43" t="str">
        <f>IF('Processed IP Rules'!$FB$31="","",IF(IP_Export!B152="Global",IF(OR('Processed IP Rules'!AO121="All_IPs",'Processed IP Rules'!AO121="GRP_ALL_CNSP_SUBNETS"),"",IF(IP_Export!Y152="Proceed","set shared address "&amp;IP_Export!D152&amp;" tag "&amp;'Processed IP Rules'!$FB$31,"")),""))</f>
        <v/>
      </c>
      <c r="E116" t="str">
        <f>IF(IP_Export!B152="Global",IF('Processed IP Rules'!EA121="Any","",IF(AND(IP_Export!Y152="Proceed",'Processed IP Rules'!EA121&lt;&gt;""),"set shared address "&amp;IP_Export!F152&amp;" ip-netmask "&amp;IP_Export!G152,"")),"")</f>
        <v/>
      </c>
      <c r="F116" t="str">
        <f>IF(IP_Export!B152="Global",IF('Processed IP Rules'!EA121="Any","",IF(AND(IP_Export!Y152="Proceed",'Processed IP Rules'!EA121&lt;&gt;""),"set shared address "&amp;IP_Export!F152&amp;" description "&amp;IP_Export!G152,"")),"")</f>
        <v/>
      </c>
      <c r="G116" s="43" t="str">
        <f>IF('Processed IP Rules'!$FB$33="","",IF(IP_Export!B152="Global",IF('Processed IP Rules'!EA121="Any","",IF(AND(IP_Export!Y152="Proceed",'Processed IP Rules'!EA121&lt;&gt;""),"set shared address "&amp;IP_Export!F152&amp;" tag "&amp;'Processed IP Rules'!$FB$33,"")),""))</f>
        <v/>
      </c>
      <c r="I116" s="98">
        <f t="shared" si="3"/>
        <v>111</v>
      </c>
      <c r="J116" t="str">
        <f>IF(IP_Export!B152="National",IF(OR('Processed IP Rules'!AO121="All_IPs",'Processed IP Rules'!AO121="GRP_ALL_CNSP_SUBNETS"),"",IF(IP_Export!Y152="Proceed","set device-group CNSP-Parent address "&amp;IP_Export!D152&amp;" ip-netmask "&amp;IP_Export!E152,"")),"")</f>
        <v/>
      </c>
      <c r="K116" t="str">
        <f>IF(IP_Export!B152="National",IF(OR('Processed IP Rules'!AO121="All_IPs",'Processed IP Rules'!AO121="GRP_ALL_CNSP_SUBNETS"),"",IF(IP_Export!Y152="Proceed","set device-group CNSP-Parent address "&amp;IP_Export!D152&amp;" description "&amp;IP_Export!E152,"")),"")</f>
        <v/>
      </c>
      <c r="L116" s="43" t="str">
        <f>IF('Processed IP Rules'!$FB$31="","",IF(IP_Export!B152="National",IF(OR('Processed IP Rules'!AO121="All_IPs",'Processed IP Rules'!AO121="GRP_ALL_CNSP_SUBNETS"),"",IF(IP_Export!Y152="Proceed","set device-group CNSP-Parent address "&amp;IP_Export!D152&amp;" tag "&amp;'Processed IP Rules'!$FB$31,"")),""))</f>
        <v/>
      </c>
      <c r="M116" t="str">
        <f>IF(IP_Export!B152="National",IF('Processed IP Rules'!EA121="Any","",IF(AND(IP_Export!Y152="Proceed",'Processed IP Rules'!EA121&lt;&gt;""),"set device-group CNSP-Parent address "&amp;IP_Export!F152&amp;" ip-netmask "&amp;IP_Export!G152,"")),"")</f>
        <v/>
      </c>
      <c r="N116" t="str">
        <f>IF(IP_Export!B152="National",IF('Processed IP Rules'!EA121="Any","",IF(AND(IP_Export!Y152="Proceed",'Processed IP Rules'!EA121&lt;&gt;""),"set device-group CNSP-Parent address "&amp;IP_Export!F152&amp;" description "&amp;IP_Export!G152,"")),"")</f>
        <v/>
      </c>
      <c r="O116" s="43" t="str">
        <f>IF('Processed IP Rules'!$FB$33="","",IF(IP_Export!B152="National",IF('Processed IP Rules'!EA121="Any","",IF(AND(IP_Export!Y152="Proceed",'Processed IP Rules'!EA121&lt;&gt;""),"set device-group CNSP-Parent address "&amp;IP_Export!F152&amp;" tag "&amp;'Processed IP Rules'!$FB$33,"")),""))</f>
        <v/>
      </c>
    </row>
    <row r="117" spans="1:15">
      <c r="A117" s="98">
        <f t="shared" si="2"/>
        <v>112</v>
      </c>
      <c r="B117" t="str">
        <f>IF(IP_Export!B153="Global",IF(OR('Processed IP Rules'!AO122="All_IPs",'Processed IP Rules'!AO122="GRP_ALL_CNSP_SUBNETS"),"",IF(IP_Export!Y153="Proceed","set shared address "&amp;IP_Export!D153&amp;" ip-netmask "&amp;IP_Export!E153,"")),"")</f>
        <v/>
      </c>
      <c r="C117" t="str">
        <f>IF(IP_Export!B153="Global",IF(OR('Processed IP Rules'!AO122="All_IPs",'Processed IP Rules'!AO122="GRP_ALL_CNSP_SUBNETS"),"",IF(IP_Export!Y153="Proceed","set shared address "&amp;IP_Export!D153&amp;" description "&amp;IP_Export!E153,"")),"")</f>
        <v/>
      </c>
      <c r="D117" s="43" t="str">
        <f>IF('Processed IP Rules'!$FB$31="","",IF(IP_Export!B153="Global",IF(OR('Processed IP Rules'!AO122="All_IPs",'Processed IP Rules'!AO122="GRP_ALL_CNSP_SUBNETS"),"",IF(IP_Export!Y153="Proceed","set shared address "&amp;IP_Export!D153&amp;" tag "&amp;'Processed IP Rules'!$FB$31,"")),""))</f>
        <v/>
      </c>
      <c r="E117" t="str">
        <f>IF(IP_Export!B153="Global",IF('Processed IP Rules'!EA122="Any","",IF(AND(IP_Export!Y153="Proceed",'Processed IP Rules'!EA122&lt;&gt;""),"set shared address "&amp;IP_Export!F153&amp;" ip-netmask "&amp;IP_Export!G153,"")),"")</f>
        <v/>
      </c>
      <c r="F117" t="str">
        <f>IF(IP_Export!B153="Global",IF('Processed IP Rules'!EA122="Any","",IF(AND(IP_Export!Y153="Proceed",'Processed IP Rules'!EA122&lt;&gt;""),"set shared address "&amp;IP_Export!F153&amp;" description "&amp;IP_Export!G153,"")),"")</f>
        <v/>
      </c>
      <c r="G117" s="43" t="str">
        <f>IF('Processed IP Rules'!$FB$33="","",IF(IP_Export!B153="Global",IF('Processed IP Rules'!EA122="Any","",IF(AND(IP_Export!Y153="Proceed",'Processed IP Rules'!EA122&lt;&gt;""),"set shared address "&amp;IP_Export!F153&amp;" tag "&amp;'Processed IP Rules'!$FB$33,"")),""))</f>
        <v/>
      </c>
      <c r="I117" s="98">
        <f t="shared" si="3"/>
        <v>112</v>
      </c>
      <c r="J117" t="str">
        <f>IF(IP_Export!B153="National",IF(OR('Processed IP Rules'!AO122="All_IPs",'Processed IP Rules'!AO122="GRP_ALL_CNSP_SUBNETS"),"",IF(IP_Export!Y153="Proceed","set device-group CNSP-Parent address "&amp;IP_Export!D153&amp;" ip-netmask "&amp;IP_Export!E153,"")),"")</f>
        <v/>
      </c>
      <c r="K117" t="str">
        <f>IF(IP_Export!B153="National",IF(OR('Processed IP Rules'!AO122="All_IPs",'Processed IP Rules'!AO122="GRP_ALL_CNSP_SUBNETS"),"",IF(IP_Export!Y153="Proceed","set device-group CNSP-Parent address "&amp;IP_Export!D153&amp;" description "&amp;IP_Export!E153,"")),"")</f>
        <v/>
      </c>
      <c r="L117" s="43" t="str">
        <f>IF('Processed IP Rules'!$FB$31="","",IF(IP_Export!B153="National",IF(OR('Processed IP Rules'!AO122="All_IPs",'Processed IP Rules'!AO122="GRP_ALL_CNSP_SUBNETS"),"",IF(IP_Export!Y153="Proceed","set device-group CNSP-Parent address "&amp;IP_Export!D153&amp;" tag "&amp;'Processed IP Rules'!$FB$31,"")),""))</f>
        <v/>
      </c>
      <c r="M117" t="str">
        <f>IF(IP_Export!B153="National",IF('Processed IP Rules'!EA122="Any","",IF(AND(IP_Export!Y153="Proceed",'Processed IP Rules'!EA122&lt;&gt;""),"set device-group CNSP-Parent address "&amp;IP_Export!F153&amp;" ip-netmask "&amp;IP_Export!G153,"")),"")</f>
        <v/>
      </c>
      <c r="N117" t="str">
        <f>IF(IP_Export!B153="National",IF('Processed IP Rules'!EA122="Any","",IF(AND(IP_Export!Y153="Proceed",'Processed IP Rules'!EA122&lt;&gt;""),"set device-group CNSP-Parent address "&amp;IP_Export!F153&amp;" description "&amp;IP_Export!G153,"")),"")</f>
        <v/>
      </c>
      <c r="O117" s="43" t="str">
        <f>IF('Processed IP Rules'!$FB$33="","",IF(IP_Export!B153="National",IF('Processed IP Rules'!EA122="Any","",IF(AND(IP_Export!Y153="Proceed",'Processed IP Rules'!EA122&lt;&gt;""),"set device-group CNSP-Parent address "&amp;IP_Export!F153&amp;" tag "&amp;'Processed IP Rules'!$FB$33,"")),""))</f>
        <v/>
      </c>
    </row>
    <row r="118" spans="1:15">
      <c r="A118" s="98">
        <f t="shared" si="2"/>
        <v>113</v>
      </c>
      <c r="B118" t="str">
        <f>IF(IP_Export!B154="Global",IF(OR('Processed IP Rules'!AO123="All_IPs",'Processed IP Rules'!AO123="GRP_ALL_CNSP_SUBNETS"),"",IF(IP_Export!Y154="Proceed","set shared address "&amp;IP_Export!D154&amp;" ip-netmask "&amp;IP_Export!E154,"")),"")</f>
        <v/>
      </c>
      <c r="C118" t="str">
        <f>IF(IP_Export!B154="Global",IF(OR('Processed IP Rules'!AO123="All_IPs",'Processed IP Rules'!AO123="GRP_ALL_CNSP_SUBNETS"),"",IF(IP_Export!Y154="Proceed","set shared address "&amp;IP_Export!D154&amp;" description "&amp;IP_Export!E154,"")),"")</f>
        <v/>
      </c>
      <c r="D118" s="43" t="str">
        <f>IF('Processed IP Rules'!$FB$31="","",IF(IP_Export!B154="Global",IF(OR('Processed IP Rules'!AO123="All_IPs",'Processed IP Rules'!AO123="GRP_ALL_CNSP_SUBNETS"),"",IF(IP_Export!Y154="Proceed","set shared address "&amp;IP_Export!D154&amp;" tag "&amp;'Processed IP Rules'!$FB$31,"")),""))</f>
        <v/>
      </c>
      <c r="E118" t="str">
        <f>IF(IP_Export!B154="Global",IF('Processed IP Rules'!EA123="Any","",IF(AND(IP_Export!Y154="Proceed",'Processed IP Rules'!EA123&lt;&gt;""),"set shared address "&amp;IP_Export!F154&amp;" ip-netmask "&amp;IP_Export!G154,"")),"")</f>
        <v/>
      </c>
      <c r="F118" t="str">
        <f>IF(IP_Export!B154="Global",IF('Processed IP Rules'!EA123="Any","",IF(AND(IP_Export!Y154="Proceed",'Processed IP Rules'!EA123&lt;&gt;""),"set shared address "&amp;IP_Export!F154&amp;" description "&amp;IP_Export!G154,"")),"")</f>
        <v/>
      </c>
      <c r="G118" s="43" t="str">
        <f>IF('Processed IP Rules'!$FB$33="","",IF(IP_Export!B154="Global",IF('Processed IP Rules'!EA123="Any","",IF(AND(IP_Export!Y154="Proceed",'Processed IP Rules'!EA123&lt;&gt;""),"set shared address "&amp;IP_Export!F154&amp;" tag "&amp;'Processed IP Rules'!$FB$33,"")),""))</f>
        <v/>
      </c>
      <c r="I118" s="98">
        <f t="shared" si="3"/>
        <v>113</v>
      </c>
      <c r="J118" t="str">
        <f>IF(IP_Export!B154="National",IF(OR('Processed IP Rules'!AO123="All_IPs",'Processed IP Rules'!AO123="GRP_ALL_CNSP_SUBNETS"),"",IF(IP_Export!Y154="Proceed","set device-group CNSP-Parent address "&amp;IP_Export!D154&amp;" ip-netmask "&amp;IP_Export!E154,"")),"")</f>
        <v/>
      </c>
      <c r="K118" t="str">
        <f>IF(IP_Export!B154="National",IF(OR('Processed IP Rules'!AO123="All_IPs",'Processed IP Rules'!AO123="GRP_ALL_CNSP_SUBNETS"),"",IF(IP_Export!Y154="Proceed","set device-group CNSP-Parent address "&amp;IP_Export!D154&amp;" description "&amp;IP_Export!E154,"")),"")</f>
        <v/>
      </c>
      <c r="L118" s="43" t="str">
        <f>IF('Processed IP Rules'!$FB$31="","",IF(IP_Export!B154="National",IF(OR('Processed IP Rules'!AO123="All_IPs",'Processed IP Rules'!AO123="GRP_ALL_CNSP_SUBNETS"),"",IF(IP_Export!Y154="Proceed","set device-group CNSP-Parent address "&amp;IP_Export!D154&amp;" tag "&amp;'Processed IP Rules'!$FB$31,"")),""))</f>
        <v/>
      </c>
      <c r="M118" t="str">
        <f>IF(IP_Export!B154="National",IF('Processed IP Rules'!EA123="Any","",IF(AND(IP_Export!Y154="Proceed",'Processed IP Rules'!EA123&lt;&gt;""),"set device-group CNSP-Parent address "&amp;IP_Export!F154&amp;" ip-netmask "&amp;IP_Export!G154,"")),"")</f>
        <v/>
      </c>
      <c r="N118" t="str">
        <f>IF(IP_Export!B154="National",IF('Processed IP Rules'!EA123="Any","",IF(AND(IP_Export!Y154="Proceed",'Processed IP Rules'!EA123&lt;&gt;""),"set device-group CNSP-Parent address "&amp;IP_Export!F154&amp;" description "&amp;IP_Export!G154,"")),"")</f>
        <v/>
      </c>
      <c r="O118" s="43" t="str">
        <f>IF('Processed IP Rules'!$FB$33="","",IF(IP_Export!B154="National",IF('Processed IP Rules'!EA123="Any","",IF(AND(IP_Export!Y154="Proceed",'Processed IP Rules'!EA123&lt;&gt;""),"set device-group CNSP-Parent address "&amp;IP_Export!F154&amp;" tag "&amp;'Processed IP Rules'!$FB$33,"")),""))</f>
        <v/>
      </c>
    </row>
    <row r="119" spans="1:15">
      <c r="A119" s="98">
        <f t="shared" si="2"/>
        <v>114</v>
      </c>
      <c r="B119" t="str">
        <f>IF(IP_Export!B155="Global",IF(OR('Processed IP Rules'!AO124="All_IPs",'Processed IP Rules'!AO124="GRP_ALL_CNSP_SUBNETS"),"",IF(IP_Export!Y155="Proceed","set shared address "&amp;IP_Export!D155&amp;" ip-netmask "&amp;IP_Export!E155,"")),"")</f>
        <v/>
      </c>
      <c r="C119" t="str">
        <f>IF(IP_Export!B155="Global",IF(OR('Processed IP Rules'!AO124="All_IPs",'Processed IP Rules'!AO124="GRP_ALL_CNSP_SUBNETS"),"",IF(IP_Export!Y155="Proceed","set shared address "&amp;IP_Export!D155&amp;" description "&amp;IP_Export!E155,"")),"")</f>
        <v/>
      </c>
      <c r="D119" s="43" t="str">
        <f>IF('Processed IP Rules'!$FB$31="","",IF(IP_Export!B155="Global",IF(OR('Processed IP Rules'!AO124="All_IPs",'Processed IP Rules'!AO124="GRP_ALL_CNSP_SUBNETS"),"",IF(IP_Export!Y155="Proceed","set shared address "&amp;IP_Export!D155&amp;" tag "&amp;'Processed IP Rules'!$FB$31,"")),""))</f>
        <v/>
      </c>
      <c r="E119" t="str">
        <f>IF(IP_Export!B155="Global",IF('Processed IP Rules'!EA124="Any","",IF(AND(IP_Export!Y155="Proceed",'Processed IP Rules'!EA124&lt;&gt;""),"set shared address "&amp;IP_Export!F155&amp;" ip-netmask "&amp;IP_Export!G155,"")),"")</f>
        <v/>
      </c>
      <c r="F119" t="str">
        <f>IF(IP_Export!B155="Global",IF('Processed IP Rules'!EA124="Any","",IF(AND(IP_Export!Y155="Proceed",'Processed IP Rules'!EA124&lt;&gt;""),"set shared address "&amp;IP_Export!F155&amp;" description "&amp;IP_Export!G155,"")),"")</f>
        <v/>
      </c>
      <c r="G119" s="43" t="str">
        <f>IF('Processed IP Rules'!$FB$33="","",IF(IP_Export!B155="Global",IF('Processed IP Rules'!EA124="Any","",IF(AND(IP_Export!Y155="Proceed",'Processed IP Rules'!EA124&lt;&gt;""),"set shared address "&amp;IP_Export!F155&amp;" tag "&amp;'Processed IP Rules'!$FB$33,"")),""))</f>
        <v/>
      </c>
      <c r="I119" s="98">
        <f t="shared" si="3"/>
        <v>114</v>
      </c>
      <c r="J119" t="str">
        <f>IF(IP_Export!B155="National",IF(OR('Processed IP Rules'!AO124="All_IPs",'Processed IP Rules'!AO124="GRP_ALL_CNSP_SUBNETS"),"",IF(IP_Export!Y155="Proceed","set device-group CNSP-Parent address "&amp;IP_Export!D155&amp;" ip-netmask "&amp;IP_Export!E155,"")),"")</f>
        <v/>
      </c>
      <c r="K119" t="str">
        <f>IF(IP_Export!B155="National",IF(OR('Processed IP Rules'!AO124="All_IPs",'Processed IP Rules'!AO124="GRP_ALL_CNSP_SUBNETS"),"",IF(IP_Export!Y155="Proceed","set device-group CNSP-Parent address "&amp;IP_Export!D155&amp;" description "&amp;IP_Export!E155,"")),"")</f>
        <v/>
      </c>
      <c r="L119" s="43" t="str">
        <f>IF('Processed IP Rules'!$FB$31="","",IF(IP_Export!B155="National",IF(OR('Processed IP Rules'!AO124="All_IPs",'Processed IP Rules'!AO124="GRP_ALL_CNSP_SUBNETS"),"",IF(IP_Export!Y155="Proceed","set device-group CNSP-Parent address "&amp;IP_Export!D155&amp;" tag "&amp;'Processed IP Rules'!$FB$31,"")),""))</f>
        <v/>
      </c>
      <c r="M119" t="str">
        <f>IF(IP_Export!B155="National",IF('Processed IP Rules'!EA124="Any","",IF(AND(IP_Export!Y155="Proceed",'Processed IP Rules'!EA124&lt;&gt;""),"set device-group CNSP-Parent address "&amp;IP_Export!F155&amp;" ip-netmask "&amp;IP_Export!G155,"")),"")</f>
        <v/>
      </c>
      <c r="N119" t="str">
        <f>IF(IP_Export!B155="National",IF('Processed IP Rules'!EA124="Any","",IF(AND(IP_Export!Y155="Proceed",'Processed IP Rules'!EA124&lt;&gt;""),"set device-group CNSP-Parent address "&amp;IP_Export!F155&amp;" description "&amp;IP_Export!G155,"")),"")</f>
        <v/>
      </c>
      <c r="O119" s="43" t="str">
        <f>IF('Processed IP Rules'!$FB$33="","",IF(IP_Export!B155="National",IF('Processed IP Rules'!EA124="Any","",IF(AND(IP_Export!Y155="Proceed",'Processed IP Rules'!EA124&lt;&gt;""),"set device-group CNSP-Parent address "&amp;IP_Export!F155&amp;" tag "&amp;'Processed IP Rules'!$FB$33,"")),""))</f>
        <v/>
      </c>
    </row>
    <row r="120" spans="1:15">
      <c r="A120" s="98">
        <f t="shared" si="2"/>
        <v>115</v>
      </c>
      <c r="B120" t="str">
        <f>IF(IP_Export!B156="Global",IF(OR('Processed IP Rules'!AO125="All_IPs",'Processed IP Rules'!AO125="GRP_ALL_CNSP_SUBNETS"),"",IF(IP_Export!Y156="Proceed","set shared address "&amp;IP_Export!D156&amp;" ip-netmask "&amp;IP_Export!E156,"")),"")</f>
        <v/>
      </c>
      <c r="C120" t="str">
        <f>IF(IP_Export!B156="Global",IF(OR('Processed IP Rules'!AO125="All_IPs",'Processed IP Rules'!AO125="GRP_ALL_CNSP_SUBNETS"),"",IF(IP_Export!Y156="Proceed","set shared address "&amp;IP_Export!D156&amp;" description "&amp;IP_Export!E156,"")),"")</f>
        <v/>
      </c>
      <c r="D120" s="43" t="str">
        <f>IF('Processed IP Rules'!$FB$31="","",IF(IP_Export!B156="Global",IF(OR('Processed IP Rules'!AO125="All_IPs",'Processed IP Rules'!AO125="GRP_ALL_CNSP_SUBNETS"),"",IF(IP_Export!Y156="Proceed","set shared address "&amp;IP_Export!D156&amp;" tag "&amp;'Processed IP Rules'!$FB$31,"")),""))</f>
        <v/>
      </c>
      <c r="E120" t="str">
        <f>IF(IP_Export!B156="Global",IF('Processed IP Rules'!EA125="Any","",IF(AND(IP_Export!Y156="Proceed",'Processed IP Rules'!EA125&lt;&gt;""),"set shared address "&amp;IP_Export!F156&amp;" ip-netmask "&amp;IP_Export!G156,"")),"")</f>
        <v/>
      </c>
      <c r="F120" t="str">
        <f>IF(IP_Export!B156="Global",IF('Processed IP Rules'!EA125="Any","",IF(AND(IP_Export!Y156="Proceed",'Processed IP Rules'!EA125&lt;&gt;""),"set shared address "&amp;IP_Export!F156&amp;" description "&amp;IP_Export!G156,"")),"")</f>
        <v/>
      </c>
      <c r="G120" s="43" t="str">
        <f>IF('Processed IP Rules'!$FB$33="","",IF(IP_Export!B156="Global",IF('Processed IP Rules'!EA125="Any","",IF(AND(IP_Export!Y156="Proceed",'Processed IP Rules'!EA125&lt;&gt;""),"set shared address "&amp;IP_Export!F156&amp;" tag "&amp;'Processed IP Rules'!$FB$33,"")),""))</f>
        <v/>
      </c>
      <c r="I120" s="98">
        <f t="shared" si="3"/>
        <v>115</v>
      </c>
      <c r="J120" t="str">
        <f>IF(IP_Export!B156="National",IF(OR('Processed IP Rules'!AO125="All_IPs",'Processed IP Rules'!AO125="GRP_ALL_CNSP_SUBNETS"),"",IF(IP_Export!Y156="Proceed","set device-group CNSP-Parent address "&amp;IP_Export!D156&amp;" ip-netmask "&amp;IP_Export!E156,"")),"")</f>
        <v/>
      </c>
      <c r="K120" t="str">
        <f>IF(IP_Export!B156="National",IF(OR('Processed IP Rules'!AO125="All_IPs",'Processed IP Rules'!AO125="GRP_ALL_CNSP_SUBNETS"),"",IF(IP_Export!Y156="Proceed","set device-group CNSP-Parent address "&amp;IP_Export!D156&amp;" description "&amp;IP_Export!E156,"")),"")</f>
        <v/>
      </c>
      <c r="L120" s="43" t="str">
        <f>IF('Processed IP Rules'!$FB$31="","",IF(IP_Export!B156="National",IF(OR('Processed IP Rules'!AO125="All_IPs",'Processed IP Rules'!AO125="GRP_ALL_CNSP_SUBNETS"),"",IF(IP_Export!Y156="Proceed","set device-group CNSP-Parent address "&amp;IP_Export!D156&amp;" tag "&amp;'Processed IP Rules'!$FB$31,"")),""))</f>
        <v/>
      </c>
      <c r="M120" t="str">
        <f>IF(IP_Export!B156="National",IF('Processed IP Rules'!EA125="Any","",IF(AND(IP_Export!Y156="Proceed",'Processed IP Rules'!EA125&lt;&gt;""),"set device-group CNSP-Parent address "&amp;IP_Export!F156&amp;" ip-netmask "&amp;IP_Export!G156,"")),"")</f>
        <v/>
      </c>
      <c r="N120" t="str">
        <f>IF(IP_Export!B156="National",IF('Processed IP Rules'!EA125="Any","",IF(AND(IP_Export!Y156="Proceed",'Processed IP Rules'!EA125&lt;&gt;""),"set device-group CNSP-Parent address "&amp;IP_Export!F156&amp;" description "&amp;IP_Export!G156,"")),"")</f>
        <v/>
      </c>
      <c r="O120" s="43" t="str">
        <f>IF('Processed IP Rules'!$FB$33="","",IF(IP_Export!B156="National",IF('Processed IP Rules'!EA125="Any","",IF(AND(IP_Export!Y156="Proceed",'Processed IP Rules'!EA125&lt;&gt;""),"set device-group CNSP-Parent address "&amp;IP_Export!F156&amp;" tag "&amp;'Processed IP Rules'!$FB$33,"")),""))</f>
        <v/>
      </c>
    </row>
    <row r="121" spans="1:15">
      <c r="A121" s="98">
        <f t="shared" si="2"/>
        <v>116</v>
      </c>
      <c r="B121" t="str">
        <f>IF(IP_Export!B157="Global",IF(OR('Processed IP Rules'!AO126="All_IPs",'Processed IP Rules'!AO126="GRP_ALL_CNSP_SUBNETS"),"",IF(IP_Export!Y157="Proceed","set shared address "&amp;IP_Export!D157&amp;" ip-netmask "&amp;IP_Export!E157,"")),"")</f>
        <v/>
      </c>
      <c r="C121" t="str">
        <f>IF(IP_Export!B157="Global",IF(OR('Processed IP Rules'!AO126="All_IPs",'Processed IP Rules'!AO126="GRP_ALL_CNSP_SUBNETS"),"",IF(IP_Export!Y157="Proceed","set shared address "&amp;IP_Export!D157&amp;" description "&amp;IP_Export!E157,"")),"")</f>
        <v/>
      </c>
      <c r="D121" s="43" t="str">
        <f>IF('Processed IP Rules'!$FB$31="","",IF(IP_Export!B157="Global",IF(OR('Processed IP Rules'!AO126="All_IPs",'Processed IP Rules'!AO126="GRP_ALL_CNSP_SUBNETS"),"",IF(IP_Export!Y157="Proceed","set shared address "&amp;IP_Export!D157&amp;" tag "&amp;'Processed IP Rules'!$FB$31,"")),""))</f>
        <v/>
      </c>
      <c r="E121" t="str">
        <f>IF(IP_Export!B157="Global",IF('Processed IP Rules'!EA126="Any","",IF(AND(IP_Export!Y157="Proceed",'Processed IP Rules'!EA126&lt;&gt;""),"set shared address "&amp;IP_Export!F157&amp;" ip-netmask "&amp;IP_Export!G157,"")),"")</f>
        <v/>
      </c>
      <c r="F121" t="str">
        <f>IF(IP_Export!B157="Global",IF('Processed IP Rules'!EA126="Any","",IF(AND(IP_Export!Y157="Proceed",'Processed IP Rules'!EA126&lt;&gt;""),"set shared address "&amp;IP_Export!F157&amp;" description "&amp;IP_Export!G157,"")),"")</f>
        <v/>
      </c>
      <c r="G121" s="43" t="str">
        <f>IF('Processed IP Rules'!$FB$33="","",IF(IP_Export!B157="Global",IF('Processed IP Rules'!EA126="Any","",IF(AND(IP_Export!Y157="Proceed",'Processed IP Rules'!EA126&lt;&gt;""),"set shared address "&amp;IP_Export!F157&amp;" tag "&amp;'Processed IP Rules'!$FB$33,"")),""))</f>
        <v/>
      </c>
      <c r="I121" s="98">
        <f t="shared" si="3"/>
        <v>116</v>
      </c>
      <c r="J121" t="str">
        <f>IF(IP_Export!B157="National",IF(OR('Processed IP Rules'!AO126="All_IPs",'Processed IP Rules'!AO126="GRP_ALL_CNSP_SUBNETS"),"",IF(IP_Export!Y157="Proceed","set device-group CNSP-Parent address "&amp;IP_Export!D157&amp;" ip-netmask "&amp;IP_Export!E157,"")),"")</f>
        <v/>
      </c>
      <c r="K121" t="str">
        <f>IF(IP_Export!B157="National",IF(OR('Processed IP Rules'!AO126="All_IPs",'Processed IP Rules'!AO126="GRP_ALL_CNSP_SUBNETS"),"",IF(IP_Export!Y157="Proceed","set device-group CNSP-Parent address "&amp;IP_Export!D157&amp;" description "&amp;IP_Export!E157,"")),"")</f>
        <v/>
      </c>
      <c r="L121" s="43" t="str">
        <f>IF('Processed IP Rules'!$FB$31="","",IF(IP_Export!B157="National",IF(OR('Processed IP Rules'!AO126="All_IPs",'Processed IP Rules'!AO126="GRP_ALL_CNSP_SUBNETS"),"",IF(IP_Export!Y157="Proceed","set device-group CNSP-Parent address "&amp;IP_Export!D157&amp;" tag "&amp;'Processed IP Rules'!$FB$31,"")),""))</f>
        <v/>
      </c>
      <c r="M121" t="str">
        <f>IF(IP_Export!B157="National",IF('Processed IP Rules'!EA126="Any","",IF(AND(IP_Export!Y157="Proceed",'Processed IP Rules'!EA126&lt;&gt;""),"set device-group CNSP-Parent address "&amp;IP_Export!F157&amp;" ip-netmask "&amp;IP_Export!G157,"")),"")</f>
        <v/>
      </c>
      <c r="N121" t="str">
        <f>IF(IP_Export!B157="National",IF('Processed IP Rules'!EA126="Any","",IF(AND(IP_Export!Y157="Proceed",'Processed IP Rules'!EA126&lt;&gt;""),"set device-group CNSP-Parent address "&amp;IP_Export!F157&amp;" description "&amp;IP_Export!G157,"")),"")</f>
        <v/>
      </c>
      <c r="O121" s="43" t="str">
        <f>IF('Processed IP Rules'!$FB$33="","",IF(IP_Export!B157="National",IF('Processed IP Rules'!EA126="Any","",IF(AND(IP_Export!Y157="Proceed",'Processed IP Rules'!EA126&lt;&gt;""),"set device-group CNSP-Parent address "&amp;IP_Export!F157&amp;" tag "&amp;'Processed IP Rules'!$FB$33,"")),""))</f>
        <v/>
      </c>
    </row>
    <row r="122" spans="1:15">
      <c r="A122" s="98">
        <f t="shared" si="2"/>
        <v>117</v>
      </c>
      <c r="B122" t="str">
        <f>IF(IP_Export!B158="Global",IF(OR('Processed IP Rules'!AO127="All_IPs",'Processed IP Rules'!AO127="GRP_ALL_CNSP_SUBNETS"),"",IF(IP_Export!Y158="Proceed","set shared address "&amp;IP_Export!D158&amp;" ip-netmask "&amp;IP_Export!E158,"")),"")</f>
        <v/>
      </c>
      <c r="C122" t="str">
        <f>IF(IP_Export!B158="Global",IF(OR('Processed IP Rules'!AO127="All_IPs",'Processed IP Rules'!AO127="GRP_ALL_CNSP_SUBNETS"),"",IF(IP_Export!Y158="Proceed","set shared address "&amp;IP_Export!D158&amp;" description "&amp;IP_Export!E158,"")),"")</f>
        <v/>
      </c>
      <c r="D122" s="43" t="str">
        <f>IF('Processed IP Rules'!$FB$31="","",IF(IP_Export!B158="Global",IF(OR('Processed IP Rules'!AO127="All_IPs",'Processed IP Rules'!AO127="GRP_ALL_CNSP_SUBNETS"),"",IF(IP_Export!Y158="Proceed","set shared address "&amp;IP_Export!D158&amp;" tag "&amp;'Processed IP Rules'!$FB$31,"")),""))</f>
        <v/>
      </c>
      <c r="E122" t="str">
        <f>IF(IP_Export!B158="Global",IF('Processed IP Rules'!EA127="Any","",IF(AND(IP_Export!Y158="Proceed",'Processed IP Rules'!EA127&lt;&gt;""),"set shared address "&amp;IP_Export!F158&amp;" ip-netmask "&amp;IP_Export!G158,"")),"")</f>
        <v/>
      </c>
      <c r="F122" t="str">
        <f>IF(IP_Export!B158="Global",IF('Processed IP Rules'!EA127="Any","",IF(AND(IP_Export!Y158="Proceed",'Processed IP Rules'!EA127&lt;&gt;""),"set shared address "&amp;IP_Export!F158&amp;" description "&amp;IP_Export!G158,"")),"")</f>
        <v/>
      </c>
      <c r="G122" s="43" t="str">
        <f>IF('Processed IP Rules'!$FB$33="","",IF(IP_Export!B158="Global",IF('Processed IP Rules'!EA127="Any","",IF(AND(IP_Export!Y158="Proceed",'Processed IP Rules'!EA127&lt;&gt;""),"set shared address "&amp;IP_Export!F158&amp;" tag "&amp;'Processed IP Rules'!$FB$33,"")),""))</f>
        <v/>
      </c>
      <c r="I122" s="98">
        <f t="shared" si="3"/>
        <v>117</v>
      </c>
      <c r="J122" t="str">
        <f>IF(IP_Export!B158="National",IF(OR('Processed IP Rules'!AO127="All_IPs",'Processed IP Rules'!AO127="GRP_ALL_CNSP_SUBNETS"),"",IF(IP_Export!Y158="Proceed","set device-group CNSP-Parent address "&amp;IP_Export!D158&amp;" ip-netmask "&amp;IP_Export!E158,"")),"")</f>
        <v/>
      </c>
      <c r="K122" t="str">
        <f>IF(IP_Export!B158="National",IF(OR('Processed IP Rules'!AO127="All_IPs",'Processed IP Rules'!AO127="GRP_ALL_CNSP_SUBNETS"),"",IF(IP_Export!Y158="Proceed","set device-group CNSP-Parent address "&amp;IP_Export!D158&amp;" description "&amp;IP_Export!E158,"")),"")</f>
        <v/>
      </c>
      <c r="L122" s="43" t="str">
        <f>IF('Processed IP Rules'!$FB$31="","",IF(IP_Export!B158="National",IF(OR('Processed IP Rules'!AO127="All_IPs",'Processed IP Rules'!AO127="GRP_ALL_CNSP_SUBNETS"),"",IF(IP_Export!Y158="Proceed","set device-group CNSP-Parent address "&amp;IP_Export!D158&amp;" tag "&amp;'Processed IP Rules'!$FB$31,"")),""))</f>
        <v/>
      </c>
      <c r="M122" t="str">
        <f>IF(IP_Export!B158="National",IF('Processed IP Rules'!EA127="Any","",IF(AND(IP_Export!Y158="Proceed",'Processed IP Rules'!EA127&lt;&gt;""),"set device-group CNSP-Parent address "&amp;IP_Export!F158&amp;" ip-netmask "&amp;IP_Export!G158,"")),"")</f>
        <v/>
      </c>
      <c r="N122" t="str">
        <f>IF(IP_Export!B158="National",IF('Processed IP Rules'!EA127="Any","",IF(AND(IP_Export!Y158="Proceed",'Processed IP Rules'!EA127&lt;&gt;""),"set device-group CNSP-Parent address "&amp;IP_Export!F158&amp;" description "&amp;IP_Export!G158,"")),"")</f>
        <v/>
      </c>
      <c r="O122" s="43" t="str">
        <f>IF('Processed IP Rules'!$FB$33="","",IF(IP_Export!B158="National",IF('Processed IP Rules'!EA127="Any","",IF(AND(IP_Export!Y158="Proceed",'Processed IP Rules'!EA127&lt;&gt;""),"set device-group CNSP-Parent address "&amp;IP_Export!F158&amp;" tag "&amp;'Processed IP Rules'!$FB$33,"")),""))</f>
        <v/>
      </c>
    </row>
    <row r="123" spans="1:15">
      <c r="A123" s="98">
        <f t="shared" si="2"/>
        <v>118</v>
      </c>
      <c r="B123" t="str">
        <f>IF(IP_Export!B159="Global",IF(OR('Processed IP Rules'!AO128="All_IPs",'Processed IP Rules'!AO128="GRP_ALL_CNSP_SUBNETS"),"",IF(IP_Export!Y159="Proceed","set shared address "&amp;IP_Export!D159&amp;" ip-netmask "&amp;IP_Export!E159,"")),"")</f>
        <v/>
      </c>
      <c r="C123" t="str">
        <f>IF(IP_Export!B159="Global",IF(OR('Processed IP Rules'!AO128="All_IPs",'Processed IP Rules'!AO128="GRP_ALL_CNSP_SUBNETS"),"",IF(IP_Export!Y159="Proceed","set shared address "&amp;IP_Export!D159&amp;" description "&amp;IP_Export!E159,"")),"")</f>
        <v/>
      </c>
      <c r="D123" s="43" t="str">
        <f>IF('Processed IP Rules'!$FB$31="","",IF(IP_Export!B159="Global",IF(OR('Processed IP Rules'!AO128="All_IPs",'Processed IP Rules'!AO128="GRP_ALL_CNSP_SUBNETS"),"",IF(IP_Export!Y159="Proceed","set shared address "&amp;IP_Export!D159&amp;" tag "&amp;'Processed IP Rules'!$FB$31,"")),""))</f>
        <v/>
      </c>
      <c r="E123" t="str">
        <f>IF(IP_Export!B159="Global",IF('Processed IP Rules'!EA128="Any","",IF(AND(IP_Export!Y159="Proceed",'Processed IP Rules'!EA128&lt;&gt;""),"set shared address "&amp;IP_Export!F159&amp;" ip-netmask "&amp;IP_Export!G159,"")),"")</f>
        <v/>
      </c>
      <c r="F123" t="str">
        <f>IF(IP_Export!B159="Global",IF('Processed IP Rules'!EA128="Any","",IF(AND(IP_Export!Y159="Proceed",'Processed IP Rules'!EA128&lt;&gt;""),"set shared address "&amp;IP_Export!F159&amp;" description "&amp;IP_Export!G159,"")),"")</f>
        <v/>
      </c>
      <c r="G123" s="43" t="str">
        <f>IF('Processed IP Rules'!$FB$33="","",IF(IP_Export!B159="Global",IF('Processed IP Rules'!EA128="Any","",IF(AND(IP_Export!Y159="Proceed",'Processed IP Rules'!EA128&lt;&gt;""),"set shared address "&amp;IP_Export!F159&amp;" tag "&amp;'Processed IP Rules'!$FB$33,"")),""))</f>
        <v/>
      </c>
      <c r="I123" s="98">
        <f t="shared" si="3"/>
        <v>118</v>
      </c>
      <c r="J123" t="str">
        <f>IF(IP_Export!B159="National",IF(OR('Processed IP Rules'!AO128="All_IPs",'Processed IP Rules'!AO128="GRP_ALL_CNSP_SUBNETS"),"",IF(IP_Export!Y159="Proceed","set device-group CNSP-Parent address "&amp;IP_Export!D159&amp;" ip-netmask "&amp;IP_Export!E159,"")),"")</f>
        <v/>
      </c>
      <c r="K123" t="str">
        <f>IF(IP_Export!B159="National",IF(OR('Processed IP Rules'!AO128="All_IPs",'Processed IP Rules'!AO128="GRP_ALL_CNSP_SUBNETS"),"",IF(IP_Export!Y159="Proceed","set device-group CNSP-Parent address "&amp;IP_Export!D159&amp;" description "&amp;IP_Export!E159,"")),"")</f>
        <v/>
      </c>
      <c r="L123" s="43" t="str">
        <f>IF('Processed IP Rules'!$FB$31="","",IF(IP_Export!B159="National",IF(OR('Processed IP Rules'!AO128="All_IPs",'Processed IP Rules'!AO128="GRP_ALL_CNSP_SUBNETS"),"",IF(IP_Export!Y159="Proceed","set device-group CNSP-Parent address "&amp;IP_Export!D159&amp;" tag "&amp;'Processed IP Rules'!$FB$31,"")),""))</f>
        <v/>
      </c>
      <c r="M123" t="str">
        <f>IF(IP_Export!B159="National",IF('Processed IP Rules'!EA128="Any","",IF(AND(IP_Export!Y159="Proceed",'Processed IP Rules'!EA128&lt;&gt;""),"set device-group CNSP-Parent address "&amp;IP_Export!F159&amp;" ip-netmask "&amp;IP_Export!G159,"")),"")</f>
        <v/>
      </c>
      <c r="N123" t="str">
        <f>IF(IP_Export!B159="National",IF('Processed IP Rules'!EA128="Any","",IF(AND(IP_Export!Y159="Proceed",'Processed IP Rules'!EA128&lt;&gt;""),"set device-group CNSP-Parent address "&amp;IP_Export!F159&amp;" description "&amp;IP_Export!G159,"")),"")</f>
        <v/>
      </c>
      <c r="O123" s="43" t="str">
        <f>IF('Processed IP Rules'!$FB$33="","",IF(IP_Export!B159="National",IF('Processed IP Rules'!EA128="Any","",IF(AND(IP_Export!Y159="Proceed",'Processed IP Rules'!EA128&lt;&gt;""),"set device-group CNSP-Parent address "&amp;IP_Export!F159&amp;" tag "&amp;'Processed IP Rules'!$FB$33,"")),""))</f>
        <v/>
      </c>
    </row>
    <row r="124" spans="1:15">
      <c r="A124" s="98">
        <f t="shared" si="2"/>
        <v>119</v>
      </c>
      <c r="B124" t="str">
        <f>IF(IP_Export!B160="Global",IF(OR('Processed IP Rules'!AO129="All_IPs",'Processed IP Rules'!AO129="GRP_ALL_CNSP_SUBNETS"),"",IF(IP_Export!Y160="Proceed","set shared address "&amp;IP_Export!D160&amp;" ip-netmask "&amp;IP_Export!E160,"")),"")</f>
        <v/>
      </c>
      <c r="C124" t="str">
        <f>IF(IP_Export!B160="Global",IF(OR('Processed IP Rules'!AO129="All_IPs",'Processed IP Rules'!AO129="GRP_ALL_CNSP_SUBNETS"),"",IF(IP_Export!Y160="Proceed","set shared address "&amp;IP_Export!D160&amp;" description "&amp;IP_Export!E160,"")),"")</f>
        <v/>
      </c>
      <c r="D124" s="43" t="str">
        <f>IF('Processed IP Rules'!$FB$31="","",IF(IP_Export!B160="Global",IF(OR('Processed IP Rules'!AO129="All_IPs",'Processed IP Rules'!AO129="GRP_ALL_CNSP_SUBNETS"),"",IF(IP_Export!Y160="Proceed","set shared address "&amp;IP_Export!D160&amp;" tag "&amp;'Processed IP Rules'!$FB$31,"")),""))</f>
        <v/>
      </c>
      <c r="E124" t="str">
        <f>IF(IP_Export!B160="Global",IF('Processed IP Rules'!EA129="Any","",IF(AND(IP_Export!Y160="Proceed",'Processed IP Rules'!EA129&lt;&gt;""),"set shared address "&amp;IP_Export!F160&amp;" ip-netmask "&amp;IP_Export!G160,"")),"")</f>
        <v/>
      </c>
      <c r="F124" t="str">
        <f>IF(IP_Export!B160="Global",IF('Processed IP Rules'!EA129="Any","",IF(AND(IP_Export!Y160="Proceed",'Processed IP Rules'!EA129&lt;&gt;""),"set shared address "&amp;IP_Export!F160&amp;" description "&amp;IP_Export!G160,"")),"")</f>
        <v/>
      </c>
      <c r="G124" s="43" t="str">
        <f>IF('Processed IP Rules'!$FB$33="","",IF(IP_Export!B160="Global",IF('Processed IP Rules'!EA129="Any","",IF(AND(IP_Export!Y160="Proceed",'Processed IP Rules'!EA129&lt;&gt;""),"set shared address "&amp;IP_Export!F160&amp;" tag "&amp;'Processed IP Rules'!$FB$33,"")),""))</f>
        <v/>
      </c>
      <c r="I124" s="98">
        <f t="shared" si="3"/>
        <v>119</v>
      </c>
      <c r="J124" t="str">
        <f>IF(IP_Export!B160="National",IF(OR('Processed IP Rules'!AO129="All_IPs",'Processed IP Rules'!AO129="GRP_ALL_CNSP_SUBNETS"),"",IF(IP_Export!Y160="Proceed","set device-group CNSP-Parent address "&amp;IP_Export!D160&amp;" ip-netmask "&amp;IP_Export!E160,"")),"")</f>
        <v/>
      </c>
      <c r="K124" t="str">
        <f>IF(IP_Export!B160="National",IF(OR('Processed IP Rules'!AO129="All_IPs",'Processed IP Rules'!AO129="GRP_ALL_CNSP_SUBNETS"),"",IF(IP_Export!Y160="Proceed","set device-group CNSP-Parent address "&amp;IP_Export!D160&amp;" description "&amp;IP_Export!E160,"")),"")</f>
        <v/>
      </c>
      <c r="L124" s="43" t="str">
        <f>IF('Processed IP Rules'!$FB$31="","",IF(IP_Export!B160="National",IF(OR('Processed IP Rules'!AO129="All_IPs",'Processed IP Rules'!AO129="GRP_ALL_CNSP_SUBNETS"),"",IF(IP_Export!Y160="Proceed","set device-group CNSP-Parent address "&amp;IP_Export!D160&amp;" tag "&amp;'Processed IP Rules'!$FB$31,"")),""))</f>
        <v/>
      </c>
      <c r="M124" t="str">
        <f>IF(IP_Export!B160="National",IF('Processed IP Rules'!EA129="Any","",IF(AND(IP_Export!Y160="Proceed",'Processed IP Rules'!EA129&lt;&gt;""),"set device-group CNSP-Parent address "&amp;IP_Export!F160&amp;" ip-netmask "&amp;IP_Export!G160,"")),"")</f>
        <v/>
      </c>
      <c r="N124" t="str">
        <f>IF(IP_Export!B160="National",IF('Processed IP Rules'!EA129="Any","",IF(AND(IP_Export!Y160="Proceed",'Processed IP Rules'!EA129&lt;&gt;""),"set device-group CNSP-Parent address "&amp;IP_Export!F160&amp;" description "&amp;IP_Export!G160,"")),"")</f>
        <v/>
      </c>
      <c r="O124" s="43" t="str">
        <f>IF('Processed IP Rules'!$FB$33="","",IF(IP_Export!B160="National",IF('Processed IP Rules'!EA129="Any","",IF(AND(IP_Export!Y160="Proceed",'Processed IP Rules'!EA129&lt;&gt;""),"set device-group CNSP-Parent address "&amp;IP_Export!F160&amp;" tag "&amp;'Processed IP Rules'!$FB$33,"")),""))</f>
        <v/>
      </c>
    </row>
    <row r="125" spans="1:15">
      <c r="A125" s="98">
        <f t="shared" si="2"/>
        <v>120</v>
      </c>
      <c r="B125" t="str">
        <f>IF(IP_Export!B161="Global",IF(OR('Processed IP Rules'!AO130="All_IPs",'Processed IP Rules'!AO130="GRP_ALL_CNSP_SUBNETS"),"",IF(IP_Export!Y161="Proceed","set shared address "&amp;IP_Export!D161&amp;" ip-netmask "&amp;IP_Export!E161,"")),"")</f>
        <v/>
      </c>
      <c r="C125" t="str">
        <f>IF(IP_Export!B161="Global",IF(OR('Processed IP Rules'!AO130="All_IPs",'Processed IP Rules'!AO130="GRP_ALL_CNSP_SUBNETS"),"",IF(IP_Export!Y161="Proceed","set shared address "&amp;IP_Export!D161&amp;" description "&amp;IP_Export!E161,"")),"")</f>
        <v/>
      </c>
      <c r="D125" s="43" t="str">
        <f>IF('Processed IP Rules'!$FB$31="","",IF(IP_Export!B161="Global",IF(OR('Processed IP Rules'!AO130="All_IPs",'Processed IP Rules'!AO130="GRP_ALL_CNSP_SUBNETS"),"",IF(IP_Export!Y161="Proceed","set shared address "&amp;IP_Export!D161&amp;" tag "&amp;'Processed IP Rules'!$FB$31,"")),""))</f>
        <v/>
      </c>
      <c r="E125" t="str">
        <f>IF(IP_Export!B161="Global",IF('Processed IP Rules'!EA130="Any","",IF(AND(IP_Export!Y161="Proceed",'Processed IP Rules'!EA130&lt;&gt;""),"set shared address "&amp;IP_Export!F161&amp;" ip-netmask "&amp;IP_Export!G161,"")),"")</f>
        <v/>
      </c>
      <c r="F125" t="str">
        <f>IF(IP_Export!B161="Global",IF('Processed IP Rules'!EA130="Any","",IF(AND(IP_Export!Y161="Proceed",'Processed IP Rules'!EA130&lt;&gt;""),"set shared address "&amp;IP_Export!F161&amp;" description "&amp;IP_Export!G161,"")),"")</f>
        <v/>
      </c>
      <c r="G125" s="43" t="str">
        <f>IF('Processed IP Rules'!$FB$33="","",IF(IP_Export!B161="Global",IF('Processed IP Rules'!EA130="Any","",IF(AND(IP_Export!Y161="Proceed",'Processed IP Rules'!EA130&lt;&gt;""),"set shared address "&amp;IP_Export!F161&amp;" tag "&amp;'Processed IP Rules'!$FB$33,"")),""))</f>
        <v/>
      </c>
      <c r="I125" s="98">
        <f t="shared" si="3"/>
        <v>120</v>
      </c>
      <c r="J125" t="str">
        <f>IF(IP_Export!B161="National",IF(OR('Processed IP Rules'!AO130="All_IPs",'Processed IP Rules'!AO130="GRP_ALL_CNSP_SUBNETS"),"",IF(IP_Export!Y161="Proceed","set device-group CNSP-Parent address "&amp;IP_Export!D161&amp;" ip-netmask "&amp;IP_Export!E161,"")),"")</f>
        <v/>
      </c>
      <c r="K125" t="str">
        <f>IF(IP_Export!B161="National",IF(OR('Processed IP Rules'!AO130="All_IPs",'Processed IP Rules'!AO130="GRP_ALL_CNSP_SUBNETS"),"",IF(IP_Export!Y161="Proceed","set device-group CNSP-Parent address "&amp;IP_Export!D161&amp;" description "&amp;IP_Export!E161,"")),"")</f>
        <v/>
      </c>
      <c r="L125" s="43" t="str">
        <f>IF('Processed IP Rules'!$FB$31="","",IF(IP_Export!B161="National",IF(OR('Processed IP Rules'!AO130="All_IPs",'Processed IP Rules'!AO130="GRP_ALL_CNSP_SUBNETS"),"",IF(IP_Export!Y161="Proceed","set device-group CNSP-Parent address "&amp;IP_Export!D161&amp;" tag "&amp;'Processed IP Rules'!$FB$31,"")),""))</f>
        <v/>
      </c>
      <c r="M125" t="str">
        <f>IF(IP_Export!B161="National",IF('Processed IP Rules'!EA130="Any","",IF(AND(IP_Export!Y161="Proceed",'Processed IP Rules'!EA130&lt;&gt;""),"set device-group CNSP-Parent address "&amp;IP_Export!F161&amp;" ip-netmask "&amp;IP_Export!G161,"")),"")</f>
        <v/>
      </c>
      <c r="N125" t="str">
        <f>IF(IP_Export!B161="National",IF('Processed IP Rules'!EA130="Any","",IF(AND(IP_Export!Y161="Proceed",'Processed IP Rules'!EA130&lt;&gt;""),"set device-group CNSP-Parent address "&amp;IP_Export!F161&amp;" description "&amp;IP_Export!G161,"")),"")</f>
        <v/>
      </c>
      <c r="O125" s="43" t="str">
        <f>IF('Processed IP Rules'!$FB$33="","",IF(IP_Export!B161="National",IF('Processed IP Rules'!EA130="Any","",IF(AND(IP_Export!Y161="Proceed",'Processed IP Rules'!EA130&lt;&gt;""),"set device-group CNSP-Parent address "&amp;IP_Export!F161&amp;" tag "&amp;'Processed IP Rules'!$FB$33,"")),""))</f>
        <v/>
      </c>
    </row>
    <row r="126" spans="1:15">
      <c r="A126" s="98">
        <f t="shared" si="2"/>
        <v>121</v>
      </c>
      <c r="B126" t="str">
        <f>IF(IP_Export!B162="Global",IF(OR('Processed IP Rules'!AO131="All_IPs",'Processed IP Rules'!AO131="GRP_ALL_CNSP_SUBNETS"),"",IF(IP_Export!Y162="Proceed","set shared address "&amp;IP_Export!D162&amp;" ip-netmask "&amp;IP_Export!E162,"")),"")</f>
        <v/>
      </c>
      <c r="C126" t="str">
        <f>IF(IP_Export!B162="Global",IF(OR('Processed IP Rules'!AO131="All_IPs",'Processed IP Rules'!AO131="GRP_ALL_CNSP_SUBNETS"),"",IF(IP_Export!Y162="Proceed","set shared address "&amp;IP_Export!D162&amp;" description "&amp;IP_Export!E162,"")),"")</f>
        <v/>
      </c>
      <c r="D126" s="43" t="str">
        <f>IF('Processed IP Rules'!$FB$31="","",IF(IP_Export!B162="Global",IF(OR('Processed IP Rules'!AO131="All_IPs",'Processed IP Rules'!AO131="GRP_ALL_CNSP_SUBNETS"),"",IF(IP_Export!Y162="Proceed","set shared address "&amp;IP_Export!D162&amp;" tag "&amp;'Processed IP Rules'!$FB$31,"")),""))</f>
        <v/>
      </c>
      <c r="E126" t="str">
        <f>IF(IP_Export!B162="Global",IF('Processed IP Rules'!EA131="Any","",IF(AND(IP_Export!Y162="Proceed",'Processed IP Rules'!EA131&lt;&gt;""),"set shared address "&amp;IP_Export!F162&amp;" ip-netmask "&amp;IP_Export!G162,"")),"")</f>
        <v/>
      </c>
      <c r="F126" t="str">
        <f>IF(IP_Export!B162="Global",IF('Processed IP Rules'!EA131="Any","",IF(AND(IP_Export!Y162="Proceed",'Processed IP Rules'!EA131&lt;&gt;""),"set shared address "&amp;IP_Export!F162&amp;" description "&amp;IP_Export!G162,"")),"")</f>
        <v/>
      </c>
      <c r="G126" s="43" t="str">
        <f>IF('Processed IP Rules'!$FB$33="","",IF(IP_Export!B162="Global",IF('Processed IP Rules'!EA131="Any","",IF(AND(IP_Export!Y162="Proceed",'Processed IP Rules'!EA131&lt;&gt;""),"set shared address "&amp;IP_Export!F162&amp;" tag "&amp;'Processed IP Rules'!$FB$33,"")),""))</f>
        <v/>
      </c>
      <c r="I126" s="98">
        <f t="shared" si="3"/>
        <v>121</v>
      </c>
      <c r="J126" t="str">
        <f>IF(IP_Export!B162="National",IF(OR('Processed IP Rules'!AO131="All_IPs",'Processed IP Rules'!AO131="GRP_ALL_CNSP_SUBNETS"),"",IF(IP_Export!Y162="Proceed","set device-group CNSP-Parent address "&amp;IP_Export!D162&amp;" ip-netmask "&amp;IP_Export!E162,"")),"")</f>
        <v/>
      </c>
      <c r="K126" t="str">
        <f>IF(IP_Export!B162="National",IF(OR('Processed IP Rules'!AO131="All_IPs",'Processed IP Rules'!AO131="GRP_ALL_CNSP_SUBNETS"),"",IF(IP_Export!Y162="Proceed","set device-group CNSP-Parent address "&amp;IP_Export!D162&amp;" description "&amp;IP_Export!E162,"")),"")</f>
        <v/>
      </c>
      <c r="L126" s="43" t="str">
        <f>IF('Processed IP Rules'!$FB$31="","",IF(IP_Export!B162="National",IF(OR('Processed IP Rules'!AO131="All_IPs",'Processed IP Rules'!AO131="GRP_ALL_CNSP_SUBNETS"),"",IF(IP_Export!Y162="Proceed","set device-group CNSP-Parent address "&amp;IP_Export!D162&amp;" tag "&amp;'Processed IP Rules'!$FB$31,"")),""))</f>
        <v/>
      </c>
      <c r="M126" t="str">
        <f>IF(IP_Export!B162="National",IF('Processed IP Rules'!EA131="Any","",IF(AND(IP_Export!Y162="Proceed",'Processed IP Rules'!EA131&lt;&gt;""),"set device-group CNSP-Parent address "&amp;IP_Export!F162&amp;" ip-netmask "&amp;IP_Export!G162,"")),"")</f>
        <v/>
      </c>
      <c r="N126" t="str">
        <f>IF(IP_Export!B162="National",IF('Processed IP Rules'!EA131="Any","",IF(AND(IP_Export!Y162="Proceed",'Processed IP Rules'!EA131&lt;&gt;""),"set device-group CNSP-Parent address "&amp;IP_Export!F162&amp;" description "&amp;IP_Export!G162,"")),"")</f>
        <v/>
      </c>
      <c r="O126" s="43" t="str">
        <f>IF('Processed IP Rules'!$FB$33="","",IF(IP_Export!B162="National",IF('Processed IP Rules'!EA131="Any","",IF(AND(IP_Export!Y162="Proceed",'Processed IP Rules'!EA131&lt;&gt;""),"set device-group CNSP-Parent address "&amp;IP_Export!F162&amp;" tag "&amp;'Processed IP Rules'!$FB$33,"")),""))</f>
        <v/>
      </c>
    </row>
    <row r="127" spans="1:15">
      <c r="A127" s="98">
        <f t="shared" si="2"/>
        <v>122</v>
      </c>
      <c r="B127" t="str">
        <f>IF(IP_Export!B163="Global",IF(OR('Processed IP Rules'!AO132="All_IPs",'Processed IP Rules'!AO132="GRP_ALL_CNSP_SUBNETS"),"",IF(IP_Export!Y163="Proceed","set shared address "&amp;IP_Export!D163&amp;" ip-netmask "&amp;IP_Export!E163,"")),"")</f>
        <v/>
      </c>
      <c r="C127" t="str">
        <f>IF(IP_Export!B163="Global",IF(OR('Processed IP Rules'!AO132="All_IPs",'Processed IP Rules'!AO132="GRP_ALL_CNSP_SUBNETS"),"",IF(IP_Export!Y163="Proceed","set shared address "&amp;IP_Export!D163&amp;" description "&amp;IP_Export!E163,"")),"")</f>
        <v/>
      </c>
      <c r="D127" s="43" t="str">
        <f>IF('Processed IP Rules'!$FB$31="","",IF(IP_Export!B163="Global",IF(OR('Processed IP Rules'!AO132="All_IPs",'Processed IP Rules'!AO132="GRP_ALL_CNSP_SUBNETS"),"",IF(IP_Export!Y163="Proceed","set shared address "&amp;IP_Export!D163&amp;" tag "&amp;'Processed IP Rules'!$FB$31,"")),""))</f>
        <v/>
      </c>
      <c r="E127" t="str">
        <f>IF(IP_Export!B163="Global",IF('Processed IP Rules'!EA132="Any","",IF(AND(IP_Export!Y163="Proceed",'Processed IP Rules'!EA132&lt;&gt;""),"set shared address "&amp;IP_Export!F163&amp;" ip-netmask "&amp;IP_Export!G163,"")),"")</f>
        <v/>
      </c>
      <c r="F127" t="str">
        <f>IF(IP_Export!B163="Global",IF('Processed IP Rules'!EA132="Any","",IF(AND(IP_Export!Y163="Proceed",'Processed IP Rules'!EA132&lt;&gt;""),"set shared address "&amp;IP_Export!F163&amp;" description "&amp;IP_Export!G163,"")),"")</f>
        <v/>
      </c>
      <c r="G127" s="43" t="str">
        <f>IF('Processed IP Rules'!$FB$33="","",IF(IP_Export!B163="Global",IF('Processed IP Rules'!EA132="Any","",IF(AND(IP_Export!Y163="Proceed",'Processed IP Rules'!EA132&lt;&gt;""),"set shared address "&amp;IP_Export!F163&amp;" tag "&amp;'Processed IP Rules'!$FB$33,"")),""))</f>
        <v/>
      </c>
      <c r="I127" s="98">
        <f t="shared" si="3"/>
        <v>122</v>
      </c>
      <c r="J127" t="str">
        <f>IF(IP_Export!B163="National",IF(OR('Processed IP Rules'!AO132="All_IPs",'Processed IP Rules'!AO132="GRP_ALL_CNSP_SUBNETS"),"",IF(IP_Export!Y163="Proceed","set device-group CNSP-Parent address "&amp;IP_Export!D163&amp;" ip-netmask "&amp;IP_Export!E163,"")),"")</f>
        <v/>
      </c>
      <c r="K127" t="str">
        <f>IF(IP_Export!B163="National",IF(OR('Processed IP Rules'!AO132="All_IPs",'Processed IP Rules'!AO132="GRP_ALL_CNSP_SUBNETS"),"",IF(IP_Export!Y163="Proceed","set device-group CNSP-Parent address "&amp;IP_Export!D163&amp;" description "&amp;IP_Export!E163,"")),"")</f>
        <v/>
      </c>
      <c r="L127" s="43" t="str">
        <f>IF('Processed IP Rules'!$FB$31="","",IF(IP_Export!B163="National",IF(OR('Processed IP Rules'!AO132="All_IPs",'Processed IP Rules'!AO132="GRP_ALL_CNSP_SUBNETS"),"",IF(IP_Export!Y163="Proceed","set device-group CNSP-Parent address "&amp;IP_Export!D163&amp;" tag "&amp;'Processed IP Rules'!$FB$31,"")),""))</f>
        <v/>
      </c>
      <c r="M127" t="str">
        <f>IF(IP_Export!B163="National",IF('Processed IP Rules'!EA132="Any","",IF(AND(IP_Export!Y163="Proceed",'Processed IP Rules'!EA132&lt;&gt;""),"set device-group CNSP-Parent address "&amp;IP_Export!F163&amp;" ip-netmask "&amp;IP_Export!G163,"")),"")</f>
        <v/>
      </c>
      <c r="N127" t="str">
        <f>IF(IP_Export!B163="National",IF('Processed IP Rules'!EA132="Any","",IF(AND(IP_Export!Y163="Proceed",'Processed IP Rules'!EA132&lt;&gt;""),"set device-group CNSP-Parent address "&amp;IP_Export!F163&amp;" description "&amp;IP_Export!G163,"")),"")</f>
        <v/>
      </c>
      <c r="O127" s="43" t="str">
        <f>IF('Processed IP Rules'!$FB$33="","",IF(IP_Export!B163="National",IF('Processed IP Rules'!EA132="Any","",IF(AND(IP_Export!Y163="Proceed",'Processed IP Rules'!EA132&lt;&gt;""),"set device-group CNSP-Parent address "&amp;IP_Export!F163&amp;" tag "&amp;'Processed IP Rules'!$FB$33,"")),""))</f>
        <v/>
      </c>
    </row>
    <row r="128" spans="1:15">
      <c r="A128" s="98">
        <f t="shared" si="2"/>
        <v>123</v>
      </c>
      <c r="B128" t="str">
        <f>IF(IP_Export!B164="Global",IF(OR('Processed IP Rules'!AO133="All_IPs",'Processed IP Rules'!AO133="GRP_ALL_CNSP_SUBNETS"),"",IF(IP_Export!Y164="Proceed","set shared address "&amp;IP_Export!D164&amp;" ip-netmask "&amp;IP_Export!E164,"")),"")</f>
        <v/>
      </c>
      <c r="C128" t="str">
        <f>IF(IP_Export!B164="Global",IF(OR('Processed IP Rules'!AO133="All_IPs",'Processed IP Rules'!AO133="GRP_ALL_CNSP_SUBNETS"),"",IF(IP_Export!Y164="Proceed","set shared address "&amp;IP_Export!D164&amp;" description "&amp;IP_Export!E164,"")),"")</f>
        <v/>
      </c>
      <c r="D128" s="43" t="str">
        <f>IF('Processed IP Rules'!$FB$31="","",IF(IP_Export!B164="Global",IF(OR('Processed IP Rules'!AO133="All_IPs",'Processed IP Rules'!AO133="GRP_ALL_CNSP_SUBNETS"),"",IF(IP_Export!Y164="Proceed","set shared address "&amp;IP_Export!D164&amp;" tag "&amp;'Processed IP Rules'!$FB$31,"")),""))</f>
        <v/>
      </c>
      <c r="E128" t="str">
        <f>IF(IP_Export!B164="Global",IF('Processed IP Rules'!EA133="Any","",IF(AND(IP_Export!Y164="Proceed",'Processed IP Rules'!EA133&lt;&gt;""),"set shared address "&amp;IP_Export!F164&amp;" ip-netmask "&amp;IP_Export!G164,"")),"")</f>
        <v/>
      </c>
      <c r="F128" t="str">
        <f>IF(IP_Export!B164="Global",IF('Processed IP Rules'!EA133="Any","",IF(AND(IP_Export!Y164="Proceed",'Processed IP Rules'!EA133&lt;&gt;""),"set shared address "&amp;IP_Export!F164&amp;" description "&amp;IP_Export!G164,"")),"")</f>
        <v/>
      </c>
      <c r="G128" s="43" t="str">
        <f>IF('Processed IP Rules'!$FB$33="","",IF(IP_Export!B164="Global",IF('Processed IP Rules'!EA133="Any","",IF(AND(IP_Export!Y164="Proceed",'Processed IP Rules'!EA133&lt;&gt;""),"set shared address "&amp;IP_Export!F164&amp;" tag "&amp;'Processed IP Rules'!$FB$33,"")),""))</f>
        <v/>
      </c>
      <c r="I128" s="98">
        <f t="shared" si="3"/>
        <v>123</v>
      </c>
      <c r="J128" t="str">
        <f>IF(IP_Export!B164="National",IF(OR('Processed IP Rules'!AO133="All_IPs",'Processed IP Rules'!AO133="GRP_ALL_CNSP_SUBNETS"),"",IF(IP_Export!Y164="Proceed","set device-group CNSP-Parent address "&amp;IP_Export!D164&amp;" ip-netmask "&amp;IP_Export!E164,"")),"")</f>
        <v/>
      </c>
      <c r="K128" t="str">
        <f>IF(IP_Export!B164="National",IF(OR('Processed IP Rules'!AO133="All_IPs",'Processed IP Rules'!AO133="GRP_ALL_CNSP_SUBNETS"),"",IF(IP_Export!Y164="Proceed","set device-group CNSP-Parent address "&amp;IP_Export!D164&amp;" description "&amp;IP_Export!E164,"")),"")</f>
        <v/>
      </c>
      <c r="L128" s="43" t="str">
        <f>IF('Processed IP Rules'!$FB$31="","",IF(IP_Export!B164="National",IF(OR('Processed IP Rules'!AO133="All_IPs",'Processed IP Rules'!AO133="GRP_ALL_CNSP_SUBNETS"),"",IF(IP_Export!Y164="Proceed","set device-group CNSP-Parent address "&amp;IP_Export!D164&amp;" tag "&amp;'Processed IP Rules'!$FB$31,"")),""))</f>
        <v/>
      </c>
      <c r="M128" t="str">
        <f>IF(IP_Export!B164="National",IF('Processed IP Rules'!EA133="Any","",IF(AND(IP_Export!Y164="Proceed",'Processed IP Rules'!EA133&lt;&gt;""),"set device-group CNSP-Parent address "&amp;IP_Export!F164&amp;" ip-netmask "&amp;IP_Export!G164,"")),"")</f>
        <v/>
      </c>
      <c r="N128" t="str">
        <f>IF(IP_Export!B164="National",IF('Processed IP Rules'!EA133="Any","",IF(AND(IP_Export!Y164="Proceed",'Processed IP Rules'!EA133&lt;&gt;""),"set device-group CNSP-Parent address "&amp;IP_Export!F164&amp;" description "&amp;IP_Export!G164,"")),"")</f>
        <v/>
      </c>
      <c r="O128" s="43" t="str">
        <f>IF('Processed IP Rules'!$FB$33="","",IF(IP_Export!B164="National",IF('Processed IP Rules'!EA133="Any","",IF(AND(IP_Export!Y164="Proceed",'Processed IP Rules'!EA133&lt;&gt;""),"set device-group CNSP-Parent address "&amp;IP_Export!F164&amp;" tag "&amp;'Processed IP Rules'!$FB$33,"")),""))</f>
        <v/>
      </c>
    </row>
    <row r="129" spans="1:15">
      <c r="A129" s="98">
        <f t="shared" si="2"/>
        <v>124</v>
      </c>
      <c r="B129" t="str">
        <f>IF(IP_Export!B165="Global",IF(OR('Processed IP Rules'!AO134="All_IPs",'Processed IP Rules'!AO134="GRP_ALL_CNSP_SUBNETS"),"",IF(IP_Export!Y165="Proceed","set shared address "&amp;IP_Export!D165&amp;" ip-netmask "&amp;IP_Export!E165,"")),"")</f>
        <v/>
      </c>
      <c r="C129" t="str">
        <f>IF(IP_Export!B165="Global",IF(OR('Processed IP Rules'!AO134="All_IPs",'Processed IP Rules'!AO134="GRP_ALL_CNSP_SUBNETS"),"",IF(IP_Export!Y165="Proceed","set shared address "&amp;IP_Export!D165&amp;" description "&amp;IP_Export!E165,"")),"")</f>
        <v/>
      </c>
      <c r="D129" s="43" t="str">
        <f>IF('Processed IP Rules'!$FB$31="","",IF(IP_Export!B165="Global",IF(OR('Processed IP Rules'!AO134="All_IPs",'Processed IP Rules'!AO134="GRP_ALL_CNSP_SUBNETS"),"",IF(IP_Export!Y165="Proceed","set shared address "&amp;IP_Export!D165&amp;" tag "&amp;'Processed IP Rules'!$FB$31,"")),""))</f>
        <v/>
      </c>
      <c r="E129" t="str">
        <f>IF(IP_Export!B165="Global",IF('Processed IP Rules'!EA134="Any","",IF(AND(IP_Export!Y165="Proceed",'Processed IP Rules'!EA134&lt;&gt;""),"set shared address "&amp;IP_Export!F165&amp;" ip-netmask "&amp;IP_Export!G165,"")),"")</f>
        <v/>
      </c>
      <c r="F129" t="str">
        <f>IF(IP_Export!B165="Global",IF('Processed IP Rules'!EA134="Any","",IF(AND(IP_Export!Y165="Proceed",'Processed IP Rules'!EA134&lt;&gt;""),"set shared address "&amp;IP_Export!F165&amp;" description "&amp;IP_Export!G165,"")),"")</f>
        <v/>
      </c>
      <c r="G129" s="43" t="str">
        <f>IF('Processed IP Rules'!$FB$33="","",IF(IP_Export!B165="Global",IF('Processed IP Rules'!EA134="Any","",IF(AND(IP_Export!Y165="Proceed",'Processed IP Rules'!EA134&lt;&gt;""),"set shared address "&amp;IP_Export!F165&amp;" tag "&amp;'Processed IP Rules'!$FB$33,"")),""))</f>
        <v/>
      </c>
      <c r="I129" s="98">
        <f t="shared" si="3"/>
        <v>124</v>
      </c>
      <c r="J129" t="str">
        <f>IF(IP_Export!B165="National",IF(OR('Processed IP Rules'!AO134="All_IPs",'Processed IP Rules'!AO134="GRP_ALL_CNSP_SUBNETS"),"",IF(IP_Export!Y165="Proceed","set device-group CNSP-Parent address "&amp;IP_Export!D165&amp;" ip-netmask "&amp;IP_Export!E165,"")),"")</f>
        <v/>
      </c>
      <c r="K129" t="str">
        <f>IF(IP_Export!B165="National",IF(OR('Processed IP Rules'!AO134="All_IPs",'Processed IP Rules'!AO134="GRP_ALL_CNSP_SUBNETS"),"",IF(IP_Export!Y165="Proceed","set device-group CNSP-Parent address "&amp;IP_Export!D165&amp;" description "&amp;IP_Export!E165,"")),"")</f>
        <v/>
      </c>
      <c r="L129" s="43" t="str">
        <f>IF('Processed IP Rules'!$FB$31="","",IF(IP_Export!B165="National",IF(OR('Processed IP Rules'!AO134="All_IPs",'Processed IP Rules'!AO134="GRP_ALL_CNSP_SUBNETS"),"",IF(IP_Export!Y165="Proceed","set device-group CNSP-Parent address "&amp;IP_Export!D165&amp;" tag "&amp;'Processed IP Rules'!$FB$31,"")),""))</f>
        <v/>
      </c>
      <c r="M129" t="str">
        <f>IF(IP_Export!B165="National",IF('Processed IP Rules'!EA134="Any","",IF(AND(IP_Export!Y165="Proceed",'Processed IP Rules'!EA134&lt;&gt;""),"set device-group CNSP-Parent address "&amp;IP_Export!F165&amp;" ip-netmask "&amp;IP_Export!G165,"")),"")</f>
        <v/>
      </c>
      <c r="N129" t="str">
        <f>IF(IP_Export!B165="National",IF('Processed IP Rules'!EA134="Any","",IF(AND(IP_Export!Y165="Proceed",'Processed IP Rules'!EA134&lt;&gt;""),"set device-group CNSP-Parent address "&amp;IP_Export!F165&amp;" description "&amp;IP_Export!G165,"")),"")</f>
        <v/>
      </c>
      <c r="O129" s="43" t="str">
        <f>IF('Processed IP Rules'!$FB$33="","",IF(IP_Export!B165="National",IF('Processed IP Rules'!EA134="Any","",IF(AND(IP_Export!Y165="Proceed",'Processed IP Rules'!EA134&lt;&gt;""),"set device-group CNSP-Parent address "&amp;IP_Export!F165&amp;" tag "&amp;'Processed IP Rules'!$FB$33,"")),""))</f>
        <v/>
      </c>
    </row>
    <row r="130" spans="1:15">
      <c r="A130" s="98">
        <f t="shared" si="2"/>
        <v>125</v>
      </c>
      <c r="B130" t="str">
        <f>IF(IP_Export!B166="Global",IF(OR('Processed IP Rules'!AO135="All_IPs",'Processed IP Rules'!AO135="GRP_ALL_CNSP_SUBNETS"),"",IF(IP_Export!Y166="Proceed","set shared address "&amp;IP_Export!D166&amp;" ip-netmask "&amp;IP_Export!E166,"")),"")</f>
        <v/>
      </c>
      <c r="C130" t="str">
        <f>IF(IP_Export!B166="Global",IF(OR('Processed IP Rules'!AO135="All_IPs",'Processed IP Rules'!AO135="GRP_ALL_CNSP_SUBNETS"),"",IF(IP_Export!Y166="Proceed","set shared address "&amp;IP_Export!D166&amp;" description "&amp;IP_Export!E166,"")),"")</f>
        <v/>
      </c>
      <c r="D130" s="43" t="str">
        <f>IF('Processed IP Rules'!$FB$31="","",IF(IP_Export!B166="Global",IF(OR('Processed IP Rules'!AO135="All_IPs",'Processed IP Rules'!AO135="GRP_ALL_CNSP_SUBNETS"),"",IF(IP_Export!Y166="Proceed","set shared address "&amp;IP_Export!D166&amp;" tag "&amp;'Processed IP Rules'!$FB$31,"")),""))</f>
        <v/>
      </c>
      <c r="E130" t="str">
        <f>IF(IP_Export!B166="Global",IF('Processed IP Rules'!EA135="Any","",IF(AND(IP_Export!Y166="Proceed",'Processed IP Rules'!EA135&lt;&gt;""),"set shared address "&amp;IP_Export!F166&amp;" ip-netmask "&amp;IP_Export!G166,"")),"")</f>
        <v/>
      </c>
      <c r="F130" t="str">
        <f>IF(IP_Export!B166="Global",IF('Processed IP Rules'!EA135="Any","",IF(AND(IP_Export!Y166="Proceed",'Processed IP Rules'!EA135&lt;&gt;""),"set shared address "&amp;IP_Export!F166&amp;" description "&amp;IP_Export!G166,"")),"")</f>
        <v/>
      </c>
      <c r="G130" s="43" t="str">
        <f>IF('Processed IP Rules'!$FB$33="","",IF(IP_Export!B166="Global",IF('Processed IP Rules'!EA135="Any","",IF(AND(IP_Export!Y166="Proceed",'Processed IP Rules'!EA135&lt;&gt;""),"set shared address "&amp;IP_Export!F166&amp;" tag "&amp;'Processed IP Rules'!$FB$33,"")),""))</f>
        <v/>
      </c>
      <c r="I130" s="98">
        <f t="shared" si="3"/>
        <v>125</v>
      </c>
      <c r="J130" t="str">
        <f>IF(IP_Export!B166="National",IF(OR('Processed IP Rules'!AO135="All_IPs",'Processed IP Rules'!AO135="GRP_ALL_CNSP_SUBNETS"),"",IF(IP_Export!Y166="Proceed","set device-group CNSP-Parent address "&amp;IP_Export!D166&amp;" ip-netmask "&amp;IP_Export!E166,"")),"")</f>
        <v/>
      </c>
      <c r="K130" t="str">
        <f>IF(IP_Export!B166="National",IF(OR('Processed IP Rules'!AO135="All_IPs",'Processed IP Rules'!AO135="GRP_ALL_CNSP_SUBNETS"),"",IF(IP_Export!Y166="Proceed","set device-group CNSP-Parent address "&amp;IP_Export!D166&amp;" description "&amp;IP_Export!E166,"")),"")</f>
        <v/>
      </c>
      <c r="L130" s="43" t="str">
        <f>IF('Processed IP Rules'!$FB$31="","",IF(IP_Export!B166="National",IF(OR('Processed IP Rules'!AO135="All_IPs",'Processed IP Rules'!AO135="GRP_ALL_CNSP_SUBNETS"),"",IF(IP_Export!Y166="Proceed","set device-group CNSP-Parent address "&amp;IP_Export!D166&amp;" tag "&amp;'Processed IP Rules'!$FB$31,"")),""))</f>
        <v/>
      </c>
      <c r="M130" t="str">
        <f>IF(IP_Export!B166="National",IF('Processed IP Rules'!EA135="Any","",IF(AND(IP_Export!Y166="Proceed",'Processed IP Rules'!EA135&lt;&gt;""),"set device-group CNSP-Parent address "&amp;IP_Export!F166&amp;" ip-netmask "&amp;IP_Export!G166,"")),"")</f>
        <v/>
      </c>
      <c r="N130" t="str">
        <f>IF(IP_Export!B166="National",IF('Processed IP Rules'!EA135="Any","",IF(AND(IP_Export!Y166="Proceed",'Processed IP Rules'!EA135&lt;&gt;""),"set device-group CNSP-Parent address "&amp;IP_Export!F166&amp;" description "&amp;IP_Export!G166,"")),"")</f>
        <v/>
      </c>
      <c r="O130" s="43" t="str">
        <f>IF('Processed IP Rules'!$FB$33="","",IF(IP_Export!B166="National",IF('Processed IP Rules'!EA135="Any","",IF(AND(IP_Export!Y166="Proceed",'Processed IP Rules'!EA135&lt;&gt;""),"set device-group CNSP-Parent address "&amp;IP_Export!F166&amp;" tag "&amp;'Processed IP Rules'!$FB$33,"")),""))</f>
        <v/>
      </c>
    </row>
    <row r="131" spans="1:15">
      <c r="A131" s="98">
        <f t="shared" si="2"/>
        <v>126</v>
      </c>
      <c r="B131" t="str">
        <f>IF(IP_Export!B167="Global",IF(OR('Processed IP Rules'!AO136="All_IPs",'Processed IP Rules'!AO136="GRP_ALL_CNSP_SUBNETS"),"",IF(IP_Export!Y167="Proceed","set shared address "&amp;IP_Export!D167&amp;" ip-netmask "&amp;IP_Export!E167,"")),"")</f>
        <v/>
      </c>
      <c r="C131" t="str">
        <f>IF(IP_Export!B167="Global",IF(OR('Processed IP Rules'!AO136="All_IPs",'Processed IP Rules'!AO136="GRP_ALL_CNSP_SUBNETS"),"",IF(IP_Export!Y167="Proceed","set shared address "&amp;IP_Export!D167&amp;" description "&amp;IP_Export!E167,"")),"")</f>
        <v/>
      </c>
      <c r="D131" s="43" t="str">
        <f>IF('Processed IP Rules'!$FB$31="","",IF(IP_Export!B167="Global",IF(OR('Processed IP Rules'!AO136="All_IPs",'Processed IP Rules'!AO136="GRP_ALL_CNSP_SUBNETS"),"",IF(IP_Export!Y167="Proceed","set shared address "&amp;IP_Export!D167&amp;" tag "&amp;'Processed IP Rules'!$FB$31,"")),""))</f>
        <v/>
      </c>
      <c r="E131" t="str">
        <f>IF(IP_Export!B167="Global",IF('Processed IP Rules'!EA136="Any","",IF(AND(IP_Export!Y167="Proceed",'Processed IP Rules'!EA136&lt;&gt;""),"set shared address "&amp;IP_Export!F167&amp;" ip-netmask "&amp;IP_Export!G167,"")),"")</f>
        <v/>
      </c>
      <c r="F131" t="str">
        <f>IF(IP_Export!B167="Global",IF('Processed IP Rules'!EA136="Any","",IF(AND(IP_Export!Y167="Proceed",'Processed IP Rules'!EA136&lt;&gt;""),"set shared address "&amp;IP_Export!F167&amp;" description "&amp;IP_Export!G167,"")),"")</f>
        <v/>
      </c>
      <c r="G131" s="43" t="str">
        <f>IF('Processed IP Rules'!$FB$33="","",IF(IP_Export!B167="Global",IF('Processed IP Rules'!EA136="Any","",IF(AND(IP_Export!Y167="Proceed",'Processed IP Rules'!EA136&lt;&gt;""),"set shared address "&amp;IP_Export!F167&amp;" tag "&amp;'Processed IP Rules'!$FB$33,"")),""))</f>
        <v/>
      </c>
      <c r="I131" s="98">
        <f t="shared" si="3"/>
        <v>126</v>
      </c>
      <c r="J131" t="str">
        <f>IF(IP_Export!B167="National",IF(OR('Processed IP Rules'!AO136="All_IPs",'Processed IP Rules'!AO136="GRP_ALL_CNSP_SUBNETS"),"",IF(IP_Export!Y167="Proceed","set device-group CNSP-Parent address "&amp;IP_Export!D167&amp;" ip-netmask "&amp;IP_Export!E167,"")),"")</f>
        <v/>
      </c>
      <c r="K131" t="str">
        <f>IF(IP_Export!B167="National",IF(OR('Processed IP Rules'!AO136="All_IPs",'Processed IP Rules'!AO136="GRP_ALL_CNSP_SUBNETS"),"",IF(IP_Export!Y167="Proceed","set device-group CNSP-Parent address "&amp;IP_Export!D167&amp;" description "&amp;IP_Export!E167,"")),"")</f>
        <v/>
      </c>
      <c r="L131" s="43" t="str">
        <f>IF('Processed IP Rules'!$FB$31="","",IF(IP_Export!B167="National",IF(OR('Processed IP Rules'!AO136="All_IPs",'Processed IP Rules'!AO136="GRP_ALL_CNSP_SUBNETS"),"",IF(IP_Export!Y167="Proceed","set device-group CNSP-Parent address "&amp;IP_Export!D167&amp;" tag "&amp;'Processed IP Rules'!$FB$31,"")),""))</f>
        <v/>
      </c>
      <c r="M131" t="str">
        <f>IF(IP_Export!B167="National",IF('Processed IP Rules'!EA136="Any","",IF(AND(IP_Export!Y167="Proceed",'Processed IP Rules'!EA136&lt;&gt;""),"set device-group CNSP-Parent address "&amp;IP_Export!F167&amp;" ip-netmask "&amp;IP_Export!G167,"")),"")</f>
        <v/>
      </c>
      <c r="N131" t="str">
        <f>IF(IP_Export!B167="National",IF('Processed IP Rules'!EA136="Any","",IF(AND(IP_Export!Y167="Proceed",'Processed IP Rules'!EA136&lt;&gt;""),"set device-group CNSP-Parent address "&amp;IP_Export!F167&amp;" description "&amp;IP_Export!G167,"")),"")</f>
        <v/>
      </c>
      <c r="O131" s="43" t="str">
        <f>IF('Processed IP Rules'!$FB$33="","",IF(IP_Export!B167="National",IF('Processed IP Rules'!EA136="Any","",IF(AND(IP_Export!Y167="Proceed",'Processed IP Rules'!EA136&lt;&gt;""),"set device-group CNSP-Parent address "&amp;IP_Export!F167&amp;" tag "&amp;'Processed IP Rules'!$FB$33,"")),""))</f>
        <v/>
      </c>
    </row>
    <row r="132" spans="1:15">
      <c r="A132" s="98">
        <f t="shared" si="2"/>
        <v>127</v>
      </c>
      <c r="B132" t="str">
        <f>IF(IP_Export!B168="Global",IF(OR('Processed IP Rules'!AO137="All_IPs",'Processed IP Rules'!AO137="GRP_ALL_CNSP_SUBNETS"),"",IF(IP_Export!Y168="Proceed","set shared address "&amp;IP_Export!D168&amp;" ip-netmask "&amp;IP_Export!E168,"")),"")</f>
        <v/>
      </c>
      <c r="C132" t="str">
        <f>IF(IP_Export!B168="Global",IF(OR('Processed IP Rules'!AO137="All_IPs",'Processed IP Rules'!AO137="GRP_ALL_CNSP_SUBNETS"),"",IF(IP_Export!Y168="Proceed","set shared address "&amp;IP_Export!D168&amp;" description "&amp;IP_Export!E168,"")),"")</f>
        <v/>
      </c>
      <c r="D132" s="43" t="str">
        <f>IF('Processed IP Rules'!$FB$31="","",IF(IP_Export!B168="Global",IF(OR('Processed IP Rules'!AO137="All_IPs",'Processed IP Rules'!AO137="GRP_ALL_CNSP_SUBNETS"),"",IF(IP_Export!Y168="Proceed","set shared address "&amp;IP_Export!D168&amp;" tag "&amp;'Processed IP Rules'!$FB$31,"")),""))</f>
        <v/>
      </c>
      <c r="E132" t="str">
        <f>IF(IP_Export!B168="Global",IF('Processed IP Rules'!EA137="Any","",IF(AND(IP_Export!Y168="Proceed",'Processed IP Rules'!EA137&lt;&gt;""),"set shared address "&amp;IP_Export!F168&amp;" ip-netmask "&amp;IP_Export!G168,"")),"")</f>
        <v/>
      </c>
      <c r="F132" t="str">
        <f>IF(IP_Export!B168="Global",IF('Processed IP Rules'!EA137="Any","",IF(AND(IP_Export!Y168="Proceed",'Processed IP Rules'!EA137&lt;&gt;""),"set shared address "&amp;IP_Export!F168&amp;" description "&amp;IP_Export!G168,"")),"")</f>
        <v/>
      </c>
      <c r="G132" s="43" t="str">
        <f>IF('Processed IP Rules'!$FB$33="","",IF(IP_Export!B168="Global",IF('Processed IP Rules'!EA137="Any","",IF(AND(IP_Export!Y168="Proceed",'Processed IP Rules'!EA137&lt;&gt;""),"set shared address "&amp;IP_Export!F168&amp;" tag "&amp;'Processed IP Rules'!$FB$33,"")),""))</f>
        <v/>
      </c>
      <c r="I132" s="98">
        <f t="shared" si="3"/>
        <v>127</v>
      </c>
      <c r="J132" t="str">
        <f>IF(IP_Export!B168="National",IF(OR('Processed IP Rules'!AO137="All_IPs",'Processed IP Rules'!AO137="GRP_ALL_CNSP_SUBNETS"),"",IF(IP_Export!Y168="Proceed","set device-group CNSP-Parent address "&amp;IP_Export!D168&amp;" ip-netmask "&amp;IP_Export!E168,"")),"")</f>
        <v/>
      </c>
      <c r="K132" t="str">
        <f>IF(IP_Export!B168="National",IF(OR('Processed IP Rules'!AO137="All_IPs",'Processed IP Rules'!AO137="GRP_ALL_CNSP_SUBNETS"),"",IF(IP_Export!Y168="Proceed","set device-group CNSP-Parent address "&amp;IP_Export!D168&amp;" description "&amp;IP_Export!E168,"")),"")</f>
        <v/>
      </c>
      <c r="L132" s="43" t="str">
        <f>IF('Processed IP Rules'!$FB$31="","",IF(IP_Export!B168="National",IF(OR('Processed IP Rules'!AO137="All_IPs",'Processed IP Rules'!AO137="GRP_ALL_CNSP_SUBNETS"),"",IF(IP_Export!Y168="Proceed","set device-group CNSP-Parent address "&amp;IP_Export!D168&amp;" tag "&amp;'Processed IP Rules'!$FB$31,"")),""))</f>
        <v/>
      </c>
      <c r="M132" t="str">
        <f>IF(IP_Export!B168="National",IF('Processed IP Rules'!EA137="Any","",IF(AND(IP_Export!Y168="Proceed",'Processed IP Rules'!EA137&lt;&gt;""),"set device-group CNSP-Parent address "&amp;IP_Export!F168&amp;" ip-netmask "&amp;IP_Export!G168,"")),"")</f>
        <v/>
      </c>
      <c r="N132" t="str">
        <f>IF(IP_Export!B168="National",IF('Processed IP Rules'!EA137="Any","",IF(AND(IP_Export!Y168="Proceed",'Processed IP Rules'!EA137&lt;&gt;""),"set device-group CNSP-Parent address "&amp;IP_Export!F168&amp;" description "&amp;IP_Export!G168,"")),"")</f>
        <v/>
      </c>
      <c r="O132" s="43" t="str">
        <f>IF('Processed IP Rules'!$FB$33="","",IF(IP_Export!B168="National",IF('Processed IP Rules'!EA137="Any","",IF(AND(IP_Export!Y168="Proceed",'Processed IP Rules'!EA137&lt;&gt;""),"set device-group CNSP-Parent address "&amp;IP_Export!F168&amp;" tag "&amp;'Processed IP Rules'!$FB$33,"")),""))</f>
        <v/>
      </c>
    </row>
    <row r="133" spans="1:15">
      <c r="A133" s="98">
        <f t="shared" si="2"/>
        <v>128</v>
      </c>
      <c r="B133" t="str">
        <f>IF(IP_Export!B169="Global",IF(OR('Processed IP Rules'!AO138="All_IPs",'Processed IP Rules'!AO138="GRP_ALL_CNSP_SUBNETS"),"",IF(IP_Export!Y169="Proceed","set shared address "&amp;IP_Export!D169&amp;" ip-netmask "&amp;IP_Export!E169,"")),"")</f>
        <v/>
      </c>
      <c r="C133" t="str">
        <f>IF(IP_Export!B169="Global",IF(OR('Processed IP Rules'!AO138="All_IPs",'Processed IP Rules'!AO138="GRP_ALL_CNSP_SUBNETS"),"",IF(IP_Export!Y169="Proceed","set shared address "&amp;IP_Export!D169&amp;" description "&amp;IP_Export!E169,"")),"")</f>
        <v/>
      </c>
      <c r="D133" s="43" t="str">
        <f>IF('Processed IP Rules'!$FB$31="","",IF(IP_Export!B169="Global",IF(OR('Processed IP Rules'!AO138="All_IPs",'Processed IP Rules'!AO138="GRP_ALL_CNSP_SUBNETS"),"",IF(IP_Export!Y169="Proceed","set shared address "&amp;IP_Export!D169&amp;" tag "&amp;'Processed IP Rules'!$FB$31,"")),""))</f>
        <v/>
      </c>
      <c r="E133" t="str">
        <f>IF(IP_Export!B169="Global",IF('Processed IP Rules'!EA138="Any","",IF(AND(IP_Export!Y169="Proceed",'Processed IP Rules'!EA138&lt;&gt;""),"set shared address "&amp;IP_Export!F169&amp;" ip-netmask "&amp;IP_Export!G169,"")),"")</f>
        <v/>
      </c>
      <c r="F133" t="str">
        <f>IF(IP_Export!B169="Global",IF('Processed IP Rules'!EA138="Any","",IF(AND(IP_Export!Y169="Proceed",'Processed IP Rules'!EA138&lt;&gt;""),"set shared address "&amp;IP_Export!F169&amp;" description "&amp;IP_Export!G169,"")),"")</f>
        <v/>
      </c>
      <c r="G133" s="43" t="str">
        <f>IF('Processed IP Rules'!$FB$33="","",IF(IP_Export!B169="Global",IF('Processed IP Rules'!EA138="Any","",IF(AND(IP_Export!Y169="Proceed",'Processed IP Rules'!EA138&lt;&gt;""),"set shared address "&amp;IP_Export!F169&amp;" tag "&amp;'Processed IP Rules'!$FB$33,"")),""))</f>
        <v/>
      </c>
      <c r="I133" s="98">
        <f t="shared" si="3"/>
        <v>128</v>
      </c>
      <c r="J133" t="str">
        <f>IF(IP_Export!B169="National",IF(OR('Processed IP Rules'!AO138="All_IPs",'Processed IP Rules'!AO138="GRP_ALL_CNSP_SUBNETS"),"",IF(IP_Export!Y169="Proceed","set device-group CNSP-Parent address "&amp;IP_Export!D169&amp;" ip-netmask "&amp;IP_Export!E169,"")),"")</f>
        <v/>
      </c>
      <c r="K133" t="str">
        <f>IF(IP_Export!B169="National",IF(OR('Processed IP Rules'!AO138="All_IPs",'Processed IP Rules'!AO138="GRP_ALL_CNSP_SUBNETS"),"",IF(IP_Export!Y169="Proceed","set device-group CNSP-Parent address "&amp;IP_Export!D169&amp;" description "&amp;IP_Export!E169,"")),"")</f>
        <v/>
      </c>
      <c r="L133" s="43" t="str">
        <f>IF('Processed IP Rules'!$FB$31="","",IF(IP_Export!B169="National",IF(OR('Processed IP Rules'!AO138="All_IPs",'Processed IP Rules'!AO138="GRP_ALL_CNSP_SUBNETS"),"",IF(IP_Export!Y169="Proceed","set device-group CNSP-Parent address "&amp;IP_Export!D169&amp;" tag "&amp;'Processed IP Rules'!$FB$31,"")),""))</f>
        <v/>
      </c>
      <c r="M133" t="str">
        <f>IF(IP_Export!B169="National",IF('Processed IP Rules'!EA138="Any","",IF(AND(IP_Export!Y169="Proceed",'Processed IP Rules'!EA138&lt;&gt;""),"set device-group CNSP-Parent address "&amp;IP_Export!F169&amp;" ip-netmask "&amp;IP_Export!G169,"")),"")</f>
        <v/>
      </c>
      <c r="N133" t="str">
        <f>IF(IP_Export!B169="National",IF('Processed IP Rules'!EA138="Any","",IF(AND(IP_Export!Y169="Proceed",'Processed IP Rules'!EA138&lt;&gt;""),"set device-group CNSP-Parent address "&amp;IP_Export!F169&amp;" description "&amp;IP_Export!G169,"")),"")</f>
        <v/>
      </c>
      <c r="O133" s="43" t="str">
        <f>IF('Processed IP Rules'!$FB$33="","",IF(IP_Export!B169="National",IF('Processed IP Rules'!EA138="Any","",IF(AND(IP_Export!Y169="Proceed",'Processed IP Rules'!EA138&lt;&gt;""),"set device-group CNSP-Parent address "&amp;IP_Export!F169&amp;" tag "&amp;'Processed IP Rules'!$FB$33,"")),""))</f>
        <v/>
      </c>
    </row>
    <row r="134" spans="1:15">
      <c r="A134" s="98">
        <f t="shared" si="2"/>
        <v>129</v>
      </c>
      <c r="B134" t="str">
        <f>IF(IP_Export!B170="Global",IF(OR('Processed IP Rules'!AO139="All_IPs",'Processed IP Rules'!AO139="GRP_ALL_CNSP_SUBNETS"),"",IF(IP_Export!Y170="Proceed","set shared address "&amp;IP_Export!D170&amp;" ip-netmask "&amp;IP_Export!E170,"")),"")</f>
        <v/>
      </c>
      <c r="C134" t="str">
        <f>IF(IP_Export!B170="Global",IF(OR('Processed IP Rules'!AO139="All_IPs",'Processed IP Rules'!AO139="GRP_ALL_CNSP_SUBNETS"),"",IF(IP_Export!Y170="Proceed","set shared address "&amp;IP_Export!D170&amp;" description "&amp;IP_Export!E170,"")),"")</f>
        <v/>
      </c>
      <c r="D134" s="43" t="str">
        <f>IF('Processed IP Rules'!$FB$31="","",IF(IP_Export!B170="Global",IF(OR('Processed IP Rules'!AO139="All_IPs",'Processed IP Rules'!AO139="GRP_ALL_CNSP_SUBNETS"),"",IF(IP_Export!Y170="Proceed","set shared address "&amp;IP_Export!D170&amp;" tag "&amp;'Processed IP Rules'!$FB$31,"")),""))</f>
        <v/>
      </c>
      <c r="E134" t="str">
        <f>IF(IP_Export!B170="Global",IF('Processed IP Rules'!EA139="Any","",IF(AND(IP_Export!Y170="Proceed",'Processed IP Rules'!EA139&lt;&gt;""),"set shared address "&amp;IP_Export!F170&amp;" ip-netmask "&amp;IP_Export!G170,"")),"")</f>
        <v/>
      </c>
      <c r="F134" t="str">
        <f>IF(IP_Export!B170="Global",IF('Processed IP Rules'!EA139="Any","",IF(AND(IP_Export!Y170="Proceed",'Processed IP Rules'!EA139&lt;&gt;""),"set shared address "&amp;IP_Export!F170&amp;" description "&amp;IP_Export!G170,"")),"")</f>
        <v/>
      </c>
      <c r="G134" s="43" t="str">
        <f>IF('Processed IP Rules'!$FB$33="","",IF(IP_Export!B170="Global",IF('Processed IP Rules'!EA139="Any","",IF(AND(IP_Export!Y170="Proceed",'Processed IP Rules'!EA139&lt;&gt;""),"set shared address "&amp;IP_Export!F170&amp;" tag "&amp;'Processed IP Rules'!$FB$33,"")),""))</f>
        <v/>
      </c>
      <c r="I134" s="98">
        <f t="shared" si="3"/>
        <v>129</v>
      </c>
      <c r="J134" t="str">
        <f>IF(IP_Export!B170="National",IF(OR('Processed IP Rules'!AO139="All_IPs",'Processed IP Rules'!AO139="GRP_ALL_CNSP_SUBNETS"),"",IF(IP_Export!Y170="Proceed","set device-group CNSP-Parent address "&amp;IP_Export!D170&amp;" ip-netmask "&amp;IP_Export!E170,"")),"")</f>
        <v/>
      </c>
      <c r="K134" t="str">
        <f>IF(IP_Export!B170="National",IF(OR('Processed IP Rules'!AO139="All_IPs",'Processed IP Rules'!AO139="GRP_ALL_CNSP_SUBNETS"),"",IF(IP_Export!Y170="Proceed","set device-group CNSP-Parent address "&amp;IP_Export!D170&amp;" description "&amp;IP_Export!E170,"")),"")</f>
        <v/>
      </c>
      <c r="L134" s="43" t="str">
        <f>IF('Processed IP Rules'!$FB$31="","",IF(IP_Export!B170="National",IF(OR('Processed IP Rules'!AO139="All_IPs",'Processed IP Rules'!AO139="GRP_ALL_CNSP_SUBNETS"),"",IF(IP_Export!Y170="Proceed","set device-group CNSP-Parent address "&amp;IP_Export!D170&amp;" tag "&amp;'Processed IP Rules'!$FB$31,"")),""))</f>
        <v/>
      </c>
      <c r="M134" t="str">
        <f>IF(IP_Export!B170="National",IF('Processed IP Rules'!EA139="Any","",IF(AND(IP_Export!Y170="Proceed",'Processed IP Rules'!EA139&lt;&gt;""),"set device-group CNSP-Parent address "&amp;IP_Export!F170&amp;" ip-netmask "&amp;IP_Export!G170,"")),"")</f>
        <v/>
      </c>
      <c r="N134" t="str">
        <f>IF(IP_Export!B170="National",IF('Processed IP Rules'!EA139="Any","",IF(AND(IP_Export!Y170="Proceed",'Processed IP Rules'!EA139&lt;&gt;""),"set device-group CNSP-Parent address "&amp;IP_Export!F170&amp;" description "&amp;IP_Export!G170,"")),"")</f>
        <v/>
      </c>
      <c r="O134" s="43" t="str">
        <f>IF('Processed IP Rules'!$FB$33="","",IF(IP_Export!B170="National",IF('Processed IP Rules'!EA139="Any","",IF(AND(IP_Export!Y170="Proceed",'Processed IP Rules'!EA139&lt;&gt;""),"set device-group CNSP-Parent address "&amp;IP_Export!F170&amp;" tag "&amp;'Processed IP Rules'!$FB$33,"")),""))</f>
        <v/>
      </c>
    </row>
    <row r="135" spans="1:15">
      <c r="A135" s="98">
        <f t="shared" si="2"/>
        <v>130</v>
      </c>
      <c r="B135" t="str">
        <f>IF(IP_Export!B171="Global",IF(OR('Processed IP Rules'!AO140="All_IPs",'Processed IP Rules'!AO140="GRP_ALL_CNSP_SUBNETS"),"",IF(IP_Export!Y171="Proceed","set shared address "&amp;IP_Export!D171&amp;" ip-netmask "&amp;IP_Export!E171,"")),"")</f>
        <v/>
      </c>
      <c r="C135" t="str">
        <f>IF(IP_Export!B171="Global",IF(OR('Processed IP Rules'!AO140="All_IPs",'Processed IP Rules'!AO140="GRP_ALL_CNSP_SUBNETS"),"",IF(IP_Export!Y171="Proceed","set shared address "&amp;IP_Export!D171&amp;" description "&amp;IP_Export!E171,"")),"")</f>
        <v/>
      </c>
      <c r="D135" s="43" t="str">
        <f>IF('Processed IP Rules'!$FB$31="","",IF(IP_Export!B171="Global",IF(OR('Processed IP Rules'!AO140="All_IPs",'Processed IP Rules'!AO140="GRP_ALL_CNSP_SUBNETS"),"",IF(IP_Export!Y171="Proceed","set shared address "&amp;IP_Export!D171&amp;" tag "&amp;'Processed IP Rules'!$FB$31,"")),""))</f>
        <v/>
      </c>
      <c r="E135" t="str">
        <f>IF(IP_Export!B171="Global",IF('Processed IP Rules'!EA140="Any","",IF(AND(IP_Export!Y171="Proceed",'Processed IP Rules'!EA140&lt;&gt;""),"set shared address "&amp;IP_Export!F171&amp;" ip-netmask "&amp;IP_Export!G171,"")),"")</f>
        <v/>
      </c>
      <c r="F135" t="str">
        <f>IF(IP_Export!B171="Global",IF('Processed IP Rules'!EA140="Any","",IF(AND(IP_Export!Y171="Proceed",'Processed IP Rules'!EA140&lt;&gt;""),"set shared address "&amp;IP_Export!F171&amp;" description "&amp;IP_Export!G171,"")),"")</f>
        <v/>
      </c>
      <c r="G135" s="43" t="str">
        <f>IF('Processed IP Rules'!$FB$33="","",IF(IP_Export!B171="Global",IF('Processed IP Rules'!EA140="Any","",IF(AND(IP_Export!Y171="Proceed",'Processed IP Rules'!EA140&lt;&gt;""),"set shared address "&amp;IP_Export!F171&amp;" tag "&amp;'Processed IP Rules'!$FB$33,"")),""))</f>
        <v/>
      </c>
      <c r="I135" s="98">
        <f t="shared" si="3"/>
        <v>130</v>
      </c>
      <c r="J135" t="str">
        <f>IF(IP_Export!B171="National",IF(OR('Processed IP Rules'!AO140="All_IPs",'Processed IP Rules'!AO140="GRP_ALL_CNSP_SUBNETS"),"",IF(IP_Export!Y171="Proceed","set device-group CNSP-Parent address "&amp;IP_Export!D171&amp;" ip-netmask "&amp;IP_Export!E171,"")),"")</f>
        <v/>
      </c>
      <c r="K135" t="str">
        <f>IF(IP_Export!B171="National",IF(OR('Processed IP Rules'!AO140="All_IPs",'Processed IP Rules'!AO140="GRP_ALL_CNSP_SUBNETS"),"",IF(IP_Export!Y171="Proceed","set device-group CNSP-Parent address "&amp;IP_Export!D171&amp;" description "&amp;IP_Export!E171,"")),"")</f>
        <v/>
      </c>
      <c r="L135" s="43" t="str">
        <f>IF('Processed IP Rules'!$FB$31="","",IF(IP_Export!B171="National",IF(OR('Processed IP Rules'!AO140="All_IPs",'Processed IP Rules'!AO140="GRP_ALL_CNSP_SUBNETS"),"",IF(IP_Export!Y171="Proceed","set device-group CNSP-Parent address "&amp;IP_Export!D171&amp;" tag "&amp;'Processed IP Rules'!$FB$31,"")),""))</f>
        <v/>
      </c>
      <c r="M135" t="str">
        <f>IF(IP_Export!B171="National",IF('Processed IP Rules'!EA140="Any","",IF(AND(IP_Export!Y171="Proceed",'Processed IP Rules'!EA140&lt;&gt;""),"set device-group CNSP-Parent address "&amp;IP_Export!F171&amp;" ip-netmask "&amp;IP_Export!G171,"")),"")</f>
        <v/>
      </c>
      <c r="N135" t="str">
        <f>IF(IP_Export!B171="National",IF('Processed IP Rules'!EA140="Any","",IF(AND(IP_Export!Y171="Proceed",'Processed IP Rules'!EA140&lt;&gt;""),"set device-group CNSP-Parent address "&amp;IP_Export!F171&amp;" description "&amp;IP_Export!G171,"")),"")</f>
        <v/>
      </c>
      <c r="O135" s="43" t="str">
        <f>IF('Processed IP Rules'!$FB$33="","",IF(IP_Export!B171="National",IF('Processed IP Rules'!EA140="Any","",IF(AND(IP_Export!Y171="Proceed",'Processed IP Rules'!EA140&lt;&gt;""),"set device-group CNSP-Parent address "&amp;IP_Export!F171&amp;" tag "&amp;'Processed IP Rules'!$FB$33,"")),""))</f>
        <v/>
      </c>
    </row>
    <row r="136" spans="1:15">
      <c r="A136" s="98">
        <f t="shared" ref="A136:A199" si="4">A135+1</f>
        <v>131</v>
      </c>
      <c r="B136" t="str">
        <f>IF(IP_Export!B172="Global",IF(OR('Processed IP Rules'!AO141="All_IPs",'Processed IP Rules'!AO141="GRP_ALL_CNSP_SUBNETS"),"",IF(IP_Export!Y172="Proceed","set shared address "&amp;IP_Export!D172&amp;" ip-netmask "&amp;IP_Export!E172,"")),"")</f>
        <v/>
      </c>
      <c r="C136" t="str">
        <f>IF(IP_Export!B172="Global",IF(OR('Processed IP Rules'!AO141="All_IPs",'Processed IP Rules'!AO141="GRP_ALL_CNSP_SUBNETS"),"",IF(IP_Export!Y172="Proceed","set shared address "&amp;IP_Export!D172&amp;" description "&amp;IP_Export!E172,"")),"")</f>
        <v/>
      </c>
      <c r="D136" s="43" t="str">
        <f>IF('Processed IP Rules'!$FB$31="","",IF(IP_Export!B172="Global",IF(OR('Processed IP Rules'!AO141="All_IPs",'Processed IP Rules'!AO141="GRP_ALL_CNSP_SUBNETS"),"",IF(IP_Export!Y172="Proceed","set shared address "&amp;IP_Export!D172&amp;" tag "&amp;'Processed IP Rules'!$FB$31,"")),""))</f>
        <v/>
      </c>
      <c r="E136" t="str">
        <f>IF(IP_Export!B172="Global",IF('Processed IP Rules'!EA141="Any","",IF(AND(IP_Export!Y172="Proceed",'Processed IP Rules'!EA141&lt;&gt;""),"set shared address "&amp;IP_Export!F172&amp;" ip-netmask "&amp;IP_Export!G172,"")),"")</f>
        <v/>
      </c>
      <c r="F136" t="str">
        <f>IF(IP_Export!B172="Global",IF('Processed IP Rules'!EA141="Any","",IF(AND(IP_Export!Y172="Proceed",'Processed IP Rules'!EA141&lt;&gt;""),"set shared address "&amp;IP_Export!F172&amp;" description "&amp;IP_Export!G172,"")),"")</f>
        <v/>
      </c>
      <c r="G136" s="43" t="str">
        <f>IF('Processed IP Rules'!$FB$33="","",IF(IP_Export!B172="Global",IF('Processed IP Rules'!EA141="Any","",IF(AND(IP_Export!Y172="Proceed",'Processed IP Rules'!EA141&lt;&gt;""),"set shared address "&amp;IP_Export!F172&amp;" tag "&amp;'Processed IP Rules'!$FB$33,"")),""))</f>
        <v/>
      </c>
      <c r="I136" s="98">
        <f t="shared" ref="I136:I199" si="5">I135+1</f>
        <v>131</v>
      </c>
      <c r="J136" t="str">
        <f>IF(IP_Export!B172="National",IF(OR('Processed IP Rules'!AO141="All_IPs",'Processed IP Rules'!AO141="GRP_ALL_CNSP_SUBNETS"),"",IF(IP_Export!Y172="Proceed","set device-group CNSP-Parent address "&amp;IP_Export!D172&amp;" ip-netmask "&amp;IP_Export!E172,"")),"")</f>
        <v/>
      </c>
      <c r="K136" t="str">
        <f>IF(IP_Export!B172="National",IF(OR('Processed IP Rules'!AO141="All_IPs",'Processed IP Rules'!AO141="GRP_ALL_CNSP_SUBNETS"),"",IF(IP_Export!Y172="Proceed","set device-group CNSP-Parent address "&amp;IP_Export!D172&amp;" description "&amp;IP_Export!E172,"")),"")</f>
        <v/>
      </c>
      <c r="L136" s="43" t="str">
        <f>IF('Processed IP Rules'!$FB$31="","",IF(IP_Export!B172="National",IF(OR('Processed IP Rules'!AO141="All_IPs",'Processed IP Rules'!AO141="GRP_ALL_CNSP_SUBNETS"),"",IF(IP_Export!Y172="Proceed","set device-group CNSP-Parent address "&amp;IP_Export!D172&amp;" tag "&amp;'Processed IP Rules'!$FB$31,"")),""))</f>
        <v/>
      </c>
      <c r="M136" t="str">
        <f>IF(IP_Export!B172="National",IF('Processed IP Rules'!EA141="Any","",IF(AND(IP_Export!Y172="Proceed",'Processed IP Rules'!EA141&lt;&gt;""),"set device-group CNSP-Parent address "&amp;IP_Export!F172&amp;" ip-netmask "&amp;IP_Export!G172,"")),"")</f>
        <v/>
      </c>
      <c r="N136" t="str">
        <f>IF(IP_Export!B172="National",IF('Processed IP Rules'!EA141="Any","",IF(AND(IP_Export!Y172="Proceed",'Processed IP Rules'!EA141&lt;&gt;""),"set device-group CNSP-Parent address "&amp;IP_Export!F172&amp;" description "&amp;IP_Export!G172,"")),"")</f>
        <v/>
      </c>
      <c r="O136" s="43" t="str">
        <f>IF('Processed IP Rules'!$FB$33="","",IF(IP_Export!B172="National",IF('Processed IP Rules'!EA141="Any","",IF(AND(IP_Export!Y172="Proceed",'Processed IP Rules'!EA141&lt;&gt;""),"set device-group CNSP-Parent address "&amp;IP_Export!F172&amp;" tag "&amp;'Processed IP Rules'!$FB$33,"")),""))</f>
        <v/>
      </c>
    </row>
    <row r="137" spans="1:15">
      <c r="A137" s="98">
        <f t="shared" si="4"/>
        <v>132</v>
      </c>
      <c r="B137" t="str">
        <f>IF(IP_Export!B173="Global",IF(OR('Processed IP Rules'!AO142="All_IPs",'Processed IP Rules'!AO142="GRP_ALL_CNSP_SUBNETS"),"",IF(IP_Export!Y173="Proceed","set shared address "&amp;IP_Export!D173&amp;" ip-netmask "&amp;IP_Export!E173,"")),"")</f>
        <v/>
      </c>
      <c r="C137" t="str">
        <f>IF(IP_Export!B173="Global",IF(OR('Processed IP Rules'!AO142="All_IPs",'Processed IP Rules'!AO142="GRP_ALL_CNSP_SUBNETS"),"",IF(IP_Export!Y173="Proceed","set shared address "&amp;IP_Export!D173&amp;" description "&amp;IP_Export!E173,"")),"")</f>
        <v/>
      </c>
      <c r="D137" s="43" t="str">
        <f>IF('Processed IP Rules'!$FB$31="","",IF(IP_Export!B173="Global",IF(OR('Processed IP Rules'!AO142="All_IPs",'Processed IP Rules'!AO142="GRP_ALL_CNSP_SUBNETS"),"",IF(IP_Export!Y173="Proceed","set shared address "&amp;IP_Export!D173&amp;" tag "&amp;'Processed IP Rules'!$FB$31,"")),""))</f>
        <v/>
      </c>
      <c r="E137" t="str">
        <f>IF(IP_Export!B173="Global",IF('Processed IP Rules'!EA142="Any","",IF(AND(IP_Export!Y173="Proceed",'Processed IP Rules'!EA142&lt;&gt;""),"set shared address "&amp;IP_Export!F173&amp;" ip-netmask "&amp;IP_Export!G173,"")),"")</f>
        <v/>
      </c>
      <c r="F137" t="str">
        <f>IF(IP_Export!B173="Global",IF('Processed IP Rules'!EA142="Any","",IF(AND(IP_Export!Y173="Proceed",'Processed IP Rules'!EA142&lt;&gt;""),"set shared address "&amp;IP_Export!F173&amp;" description "&amp;IP_Export!G173,"")),"")</f>
        <v/>
      </c>
      <c r="G137" s="43" t="str">
        <f>IF('Processed IP Rules'!$FB$33="","",IF(IP_Export!B173="Global",IF('Processed IP Rules'!EA142="Any","",IF(AND(IP_Export!Y173="Proceed",'Processed IP Rules'!EA142&lt;&gt;""),"set shared address "&amp;IP_Export!F173&amp;" tag "&amp;'Processed IP Rules'!$FB$33,"")),""))</f>
        <v/>
      </c>
      <c r="I137" s="98">
        <f t="shared" si="5"/>
        <v>132</v>
      </c>
      <c r="J137" t="str">
        <f>IF(IP_Export!B173="National",IF(OR('Processed IP Rules'!AO142="All_IPs",'Processed IP Rules'!AO142="GRP_ALL_CNSP_SUBNETS"),"",IF(IP_Export!Y173="Proceed","set device-group CNSP-Parent address "&amp;IP_Export!D173&amp;" ip-netmask "&amp;IP_Export!E173,"")),"")</f>
        <v/>
      </c>
      <c r="K137" t="str">
        <f>IF(IP_Export!B173="National",IF(OR('Processed IP Rules'!AO142="All_IPs",'Processed IP Rules'!AO142="GRP_ALL_CNSP_SUBNETS"),"",IF(IP_Export!Y173="Proceed","set device-group CNSP-Parent address "&amp;IP_Export!D173&amp;" description "&amp;IP_Export!E173,"")),"")</f>
        <v/>
      </c>
      <c r="L137" s="43" t="str">
        <f>IF('Processed IP Rules'!$FB$31="","",IF(IP_Export!B173="National",IF(OR('Processed IP Rules'!AO142="All_IPs",'Processed IP Rules'!AO142="GRP_ALL_CNSP_SUBNETS"),"",IF(IP_Export!Y173="Proceed","set device-group CNSP-Parent address "&amp;IP_Export!D173&amp;" tag "&amp;'Processed IP Rules'!$FB$31,"")),""))</f>
        <v/>
      </c>
      <c r="M137" t="str">
        <f>IF(IP_Export!B173="National",IF('Processed IP Rules'!EA142="Any","",IF(AND(IP_Export!Y173="Proceed",'Processed IP Rules'!EA142&lt;&gt;""),"set device-group CNSP-Parent address "&amp;IP_Export!F173&amp;" ip-netmask "&amp;IP_Export!G173,"")),"")</f>
        <v/>
      </c>
      <c r="N137" t="str">
        <f>IF(IP_Export!B173="National",IF('Processed IP Rules'!EA142="Any","",IF(AND(IP_Export!Y173="Proceed",'Processed IP Rules'!EA142&lt;&gt;""),"set device-group CNSP-Parent address "&amp;IP_Export!F173&amp;" description "&amp;IP_Export!G173,"")),"")</f>
        <v/>
      </c>
      <c r="O137" s="43" t="str">
        <f>IF('Processed IP Rules'!$FB$33="","",IF(IP_Export!B173="National",IF('Processed IP Rules'!EA142="Any","",IF(AND(IP_Export!Y173="Proceed",'Processed IP Rules'!EA142&lt;&gt;""),"set device-group CNSP-Parent address "&amp;IP_Export!F173&amp;" tag "&amp;'Processed IP Rules'!$FB$33,"")),""))</f>
        <v/>
      </c>
    </row>
    <row r="138" spans="1:15">
      <c r="A138" s="98">
        <f t="shared" si="4"/>
        <v>133</v>
      </c>
      <c r="B138" t="str">
        <f>IF(IP_Export!B174="Global",IF(OR('Processed IP Rules'!AO143="All_IPs",'Processed IP Rules'!AO143="GRP_ALL_CNSP_SUBNETS"),"",IF(IP_Export!Y174="Proceed","set shared address "&amp;IP_Export!D174&amp;" ip-netmask "&amp;IP_Export!E174,"")),"")</f>
        <v/>
      </c>
      <c r="C138" t="str">
        <f>IF(IP_Export!B174="Global",IF(OR('Processed IP Rules'!AO143="All_IPs",'Processed IP Rules'!AO143="GRP_ALL_CNSP_SUBNETS"),"",IF(IP_Export!Y174="Proceed","set shared address "&amp;IP_Export!D174&amp;" description "&amp;IP_Export!E174,"")),"")</f>
        <v/>
      </c>
      <c r="D138" s="43" t="str">
        <f>IF('Processed IP Rules'!$FB$31="","",IF(IP_Export!B174="Global",IF(OR('Processed IP Rules'!AO143="All_IPs",'Processed IP Rules'!AO143="GRP_ALL_CNSP_SUBNETS"),"",IF(IP_Export!Y174="Proceed","set shared address "&amp;IP_Export!D174&amp;" tag "&amp;'Processed IP Rules'!$FB$31,"")),""))</f>
        <v/>
      </c>
      <c r="E138" t="str">
        <f>IF(IP_Export!B174="Global",IF('Processed IP Rules'!EA143="Any","",IF(AND(IP_Export!Y174="Proceed",'Processed IP Rules'!EA143&lt;&gt;""),"set shared address "&amp;IP_Export!F174&amp;" ip-netmask "&amp;IP_Export!G174,"")),"")</f>
        <v/>
      </c>
      <c r="F138" t="str">
        <f>IF(IP_Export!B174="Global",IF('Processed IP Rules'!EA143="Any","",IF(AND(IP_Export!Y174="Proceed",'Processed IP Rules'!EA143&lt;&gt;""),"set shared address "&amp;IP_Export!F174&amp;" description "&amp;IP_Export!G174,"")),"")</f>
        <v/>
      </c>
      <c r="G138" s="43" t="str">
        <f>IF('Processed IP Rules'!$FB$33="","",IF(IP_Export!B174="Global",IF('Processed IP Rules'!EA143="Any","",IF(AND(IP_Export!Y174="Proceed",'Processed IP Rules'!EA143&lt;&gt;""),"set shared address "&amp;IP_Export!F174&amp;" tag "&amp;'Processed IP Rules'!$FB$33,"")),""))</f>
        <v/>
      </c>
      <c r="I138" s="98">
        <f t="shared" si="5"/>
        <v>133</v>
      </c>
      <c r="J138" t="str">
        <f>IF(IP_Export!B174="National",IF(OR('Processed IP Rules'!AO143="All_IPs",'Processed IP Rules'!AO143="GRP_ALL_CNSP_SUBNETS"),"",IF(IP_Export!Y174="Proceed","set device-group CNSP-Parent address "&amp;IP_Export!D174&amp;" ip-netmask "&amp;IP_Export!E174,"")),"")</f>
        <v/>
      </c>
      <c r="K138" t="str">
        <f>IF(IP_Export!B174="National",IF(OR('Processed IP Rules'!AO143="All_IPs",'Processed IP Rules'!AO143="GRP_ALL_CNSP_SUBNETS"),"",IF(IP_Export!Y174="Proceed","set device-group CNSP-Parent address "&amp;IP_Export!D174&amp;" description "&amp;IP_Export!E174,"")),"")</f>
        <v/>
      </c>
      <c r="L138" s="43" t="str">
        <f>IF('Processed IP Rules'!$FB$31="","",IF(IP_Export!B174="National",IF(OR('Processed IP Rules'!AO143="All_IPs",'Processed IP Rules'!AO143="GRP_ALL_CNSP_SUBNETS"),"",IF(IP_Export!Y174="Proceed","set device-group CNSP-Parent address "&amp;IP_Export!D174&amp;" tag "&amp;'Processed IP Rules'!$FB$31,"")),""))</f>
        <v/>
      </c>
      <c r="M138" t="str">
        <f>IF(IP_Export!B174="National",IF('Processed IP Rules'!EA143="Any","",IF(AND(IP_Export!Y174="Proceed",'Processed IP Rules'!EA143&lt;&gt;""),"set device-group CNSP-Parent address "&amp;IP_Export!F174&amp;" ip-netmask "&amp;IP_Export!G174,"")),"")</f>
        <v/>
      </c>
      <c r="N138" t="str">
        <f>IF(IP_Export!B174="National",IF('Processed IP Rules'!EA143="Any","",IF(AND(IP_Export!Y174="Proceed",'Processed IP Rules'!EA143&lt;&gt;""),"set device-group CNSP-Parent address "&amp;IP_Export!F174&amp;" description "&amp;IP_Export!G174,"")),"")</f>
        <v/>
      </c>
      <c r="O138" s="43" t="str">
        <f>IF('Processed IP Rules'!$FB$33="","",IF(IP_Export!B174="National",IF('Processed IP Rules'!EA143="Any","",IF(AND(IP_Export!Y174="Proceed",'Processed IP Rules'!EA143&lt;&gt;""),"set device-group CNSP-Parent address "&amp;IP_Export!F174&amp;" tag "&amp;'Processed IP Rules'!$FB$33,"")),""))</f>
        <v/>
      </c>
    </row>
    <row r="139" spans="1:15">
      <c r="A139" s="98">
        <f t="shared" si="4"/>
        <v>134</v>
      </c>
      <c r="B139" t="str">
        <f>IF(IP_Export!B175="Global",IF(OR('Processed IP Rules'!AO144="All_IPs",'Processed IP Rules'!AO144="GRP_ALL_CNSP_SUBNETS"),"",IF(IP_Export!Y175="Proceed","set shared address "&amp;IP_Export!D175&amp;" ip-netmask "&amp;IP_Export!E175,"")),"")</f>
        <v/>
      </c>
      <c r="C139" t="str">
        <f>IF(IP_Export!B175="Global",IF(OR('Processed IP Rules'!AO144="All_IPs",'Processed IP Rules'!AO144="GRP_ALL_CNSP_SUBNETS"),"",IF(IP_Export!Y175="Proceed","set shared address "&amp;IP_Export!D175&amp;" description "&amp;IP_Export!E175,"")),"")</f>
        <v/>
      </c>
      <c r="D139" s="43" t="str">
        <f>IF('Processed IP Rules'!$FB$31="","",IF(IP_Export!B175="Global",IF(OR('Processed IP Rules'!AO144="All_IPs",'Processed IP Rules'!AO144="GRP_ALL_CNSP_SUBNETS"),"",IF(IP_Export!Y175="Proceed","set shared address "&amp;IP_Export!D175&amp;" tag "&amp;'Processed IP Rules'!$FB$31,"")),""))</f>
        <v/>
      </c>
      <c r="E139" t="str">
        <f>IF(IP_Export!B175="Global",IF('Processed IP Rules'!EA144="Any","",IF(AND(IP_Export!Y175="Proceed",'Processed IP Rules'!EA144&lt;&gt;""),"set shared address "&amp;IP_Export!F175&amp;" ip-netmask "&amp;IP_Export!G175,"")),"")</f>
        <v/>
      </c>
      <c r="F139" t="str">
        <f>IF(IP_Export!B175="Global",IF('Processed IP Rules'!EA144="Any","",IF(AND(IP_Export!Y175="Proceed",'Processed IP Rules'!EA144&lt;&gt;""),"set shared address "&amp;IP_Export!F175&amp;" description "&amp;IP_Export!G175,"")),"")</f>
        <v/>
      </c>
      <c r="G139" s="43" t="str">
        <f>IF('Processed IP Rules'!$FB$33="","",IF(IP_Export!B175="Global",IF('Processed IP Rules'!EA144="Any","",IF(AND(IP_Export!Y175="Proceed",'Processed IP Rules'!EA144&lt;&gt;""),"set shared address "&amp;IP_Export!F175&amp;" tag "&amp;'Processed IP Rules'!$FB$33,"")),""))</f>
        <v/>
      </c>
      <c r="I139" s="98">
        <f t="shared" si="5"/>
        <v>134</v>
      </c>
      <c r="J139" t="str">
        <f>IF(IP_Export!B175="National",IF(OR('Processed IP Rules'!AO144="All_IPs",'Processed IP Rules'!AO144="GRP_ALL_CNSP_SUBNETS"),"",IF(IP_Export!Y175="Proceed","set device-group CNSP-Parent address "&amp;IP_Export!D175&amp;" ip-netmask "&amp;IP_Export!E175,"")),"")</f>
        <v/>
      </c>
      <c r="K139" t="str">
        <f>IF(IP_Export!B175="National",IF(OR('Processed IP Rules'!AO144="All_IPs",'Processed IP Rules'!AO144="GRP_ALL_CNSP_SUBNETS"),"",IF(IP_Export!Y175="Proceed","set device-group CNSP-Parent address "&amp;IP_Export!D175&amp;" description "&amp;IP_Export!E175,"")),"")</f>
        <v/>
      </c>
      <c r="L139" s="43" t="str">
        <f>IF('Processed IP Rules'!$FB$31="","",IF(IP_Export!B175="National",IF(OR('Processed IP Rules'!AO144="All_IPs",'Processed IP Rules'!AO144="GRP_ALL_CNSP_SUBNETS"),"",IF(IP_Export!Y175="Proceed","set device-group CNSP-Parent address "&amp;IP_Export!D175&amp;" tag "&amp;'Processed IP Rules'!$FB$31,"")),""))</f>
        <v/>
      </c>
      <c r="M139" t="str">
        <f>IF(IP_Export!B175="National",IF('Processed IP Rules'!EA144="Any","",IF(AND(IP_Export!Y175="Proceed",'Processed IP Rules'!EA144&lt;&gt;""),"set device-group CNSP-Parent address "&amp;IP_Export!F175&amp;" ip-netmask "&amp;IP_Export!G175,"")),"")</f>
        <v/>
      </c>
      <c r="N139" t="str">
        <f>IF(IP_Export!B175="National",IF('Processed IP Rules'!EA144="Any","",IF(AND(IP_Export!Y175="Proceed",'Processed IP Rules'!EA144&lt;&gt;""),"set device-group CNSP-Parent address "&amp;IP_Export!F175&amp;" description "&amp;IP_Export!G175,"")),"")</f>
        <v/>
      </c>
      <c r="O139" s="43" t="str">
        <f>IF('Processed IP Rules'!$FB$33="","",IF(IP_Export!B175="National",IF('Processed IP Rules'!EA144="Any","",IF(AND(IP_Export!Y175="Proceed",'Processed IP Rules'!EA144&lt;&gt;""),"set device-group CNSP-Parent address "&amp;IP_Export!F175&amp;" tag "&amp;'Processed IP Rules'!$FB$33,"")),""))</f>
        <v/>
      </c>
    </row>
    <row r="140" spans="1:15">
      <c r="A140" s="98">
        <f t="shared" si="4"/>
        <v>135</v>
      </c>
      <c r="B140" t="str">
        <f>IF(IP_Export!B176="Global",IF(OR('Processed IP Rules'!AO145="All_IPs",'Processed IP Rules'!AO145="GRP_ALL_CNSP_SUBNETS"),"",IF(IP_Export!Y176="Proceed","set shared address "&amp;IP_Export!D176&amp;" ip-netmask "&amp;IP_Export!E176,"")),"")</f>
        <v/>
      </c>
      <c r="C140" t="str">
        <f>IF(IP_Export!B176="Global",IF(OR('Processed IP Rules'!AO145="All_IPs",'Processed IP Rules'!AO145="GRP_ALL_CNSP_SUBNETS"),"",IF(IP_Export!Y176="Proceed","set shared address "&amp;IP_Export!D176&amp;" description "&amp;IP_Export!E176,"")),"")</f>
        <v/>
      </c>
      <c r="D140" s="43" t="str">
        <f>IF('Processed IP Rules'!$FB$31="","",IF(IP_Export!B176="Global",IF(OR('Processed IP Rules'!AO145="All_IPs",'Processed IP Rules'!AO145="GRP_ALL_CNSP_SUBNETS"),"",IF(IP_Export!Y176="Proceed","set shared address "&amp;IP_Export!D176&amp;" tag "&amp;'Processed IP Rules'!$FB$31,"")),""))</f>
        <v/>
      </c>
      <c r="E140" t="str">
        <f>IF(IP_Export!B176="Global",IF('Processed IP Rules'!EA145="Any","",IF(AND(IP_Export!Y176="Proceed",'Processed IP Rules'!EA145&lt;&gt;""),"set shared address "&amp;IP_Export!F176&amp;" ip-netmask "&amp;IP_Export!G176,"")),"")</f>
        <v/>
      </c>
      <c r="F140" t="str">
        <f>IF(IP_Export!B176="Global",IF('Processed IP Rules'!EA145="Any","",IF(AND(IP_Export!Y176="Proceed",'Processed IP Rules'!EA145&lt;&gt;""),"set shared address "&amp;IP_Export!F176&amp;" description "&amp;IP_Export!G176,"")),"")</f>
        <v/>
      </c>
      <c r="G140" s="43" t="str">
        <f>IF('Processed IP Rules'!$FB$33="","",IF(IP_Export!B176="Global",IF('Processed IP Rules'!EA145="Any","",IF(AND(IP_Export!Y176="Proceed",'Processed IP Rules'!EA145&lt;&gt;""),"set shared address "&amp;IP_Export!F176&amp;" tag "&amp;'Processed IP Rules'!$FB$33,"")),""))</f>
        <v/>
      </c>
      <c r="I140" s="98">
        <f t="shared" si="5"/>
        <v>135</v>
      </c>
      <c r="J140" t="str">
        <f>IF(IP_Export!B176="National",IF(OR('Processed IP Rules'!AO145="All_IPs",'Processed IP Rules'!AO145="GRP_ALL_CNSP_SUBNETS"),"",IF(IP_Export!Y176="Proceed","set device-group CNSP-Parent address "&amp;IP_Export!D176&amp;" ip-netmask "&amp;IP_Export!E176,"")),"")</f>
        <v/>
      </c>
      <c r="K140" t="str">
        <f>IF(IP_Export!B176="National",IF(OR('Processed IP Rules'!AO145="All_IPs",'Processed IP Rules'!AO145="GRP_ALL_CNSP_SUBNETS"),"",IF(IP_Export!Y176="Proceed","set device-group CNSP-Parent address "&amp;IP_Export!D176&amp;" description "&amp;IP_Export!E176,"")),"")</f>
        <v/>
      </c>
      <c r="L140" s="43" t="str">
        <f>IF('Processed IP Rules'!$FB$31="","",IF(IP_Export!B176="National",IF(OR('Processed IP Rules'!AO145="All_IPs",'Processed IP Rules'!AO145="GRP_ALL_CNSP_SUBNETS"),"",IF(IP_Export!Y176="Proceed","set device-group CNSP-Parent address "&amp;IP_Export!D176&amp;" tag "&amp;'Processed IP Rules'!$FB$31,"")),""))</f>
        <v/>
      </c>
      <c r="M140" t="str">
        <f>IF(IP_Export!B176="National",IF('Processed IP Rules'!EA145="Any","",IF(AND(IP_Export!Y176="Proceed",'Processed IP Rules'!EA145&lt;&gt;""),"set device-group CNSP-Parent address "&amp;IP_Export!F176&amp;" ip-netmask "&amp;IP_Export!G176,"")),"")</f>
        <v/>
      </c>
      <c r="N140" t="str">
        <f>IF(IP_Export!B176="National",IF('Processed IP Rules'!EA145="Any","",IF(AND(IP_Export!Y176="Proceed",'Processed IP Rules'!EA145&lt;&gt;""),"set device-group CNSP-Parent address "&amp;IP_Export!F176&amp;" description "&amp;IP_Export!G176,"")),"")</f>
        <v/>
      </c>
      <c r="O140" s="43" t="str">
        <f>IF('Processed IP Rules'!$FB$33="","",IF(IP_Export!B176="National",IF('Processed IP Rules'!EA145="Any","",IF(AND(IP_Export!Y176="Proceed",'Processed IP Rules'!EA145&lt;&gt;""),"set device-group CNSP-Parent address "&amp;IP_Export!F176&amp;" tag "&amp;'Processed IP Rules'!$FB$33,"")),""))</f>
        <v/>
      </c>
    </row>
    <row r="141" spans="1:15">
      <c r="A141" s="98">
        <f t="shared" si="4"/>
        <v>136</v>
      </c>
      <c r="B141" t="str">
        <f>IF(IP_Export!B177="Global",IF(OR('Processed IP Rules'!AO146="All_IPs",'Processed IP Rules'!AO146="GRP_ALL_CNSP_SUBNETS"),"",IF(IP_Export!Y177="Proceed","set shared address "&amp;IP_Export!D177&amp;" ip-netmask "&amp;IP_Export!E177,"")),"")</f>
        <v/>
      </c>
      <c r="C141" t="str">
        <f>IF(IP_Export!B177="Global",IF(OR('Processed IP Rules'!AO146="All_IPs",'Processed IP Rules'!AO146="GRP_ALL_CNSP_SUBNETS"),"",IF(IP_Export!Y177="Proceed","set shared address "&amp;IP_Export!D177&amp;" description "&amp;IP_Export!E177,"")),"")</f>
        <v/>
      </c>
      <c r="D141" s="43" t="str">
        <f>IF('Processed IP Rules'!$FB$31="","",IF(IP_Export!B177="Global",IF(OR('Processed IP Rules'!AO146="All_IPs",'Processed IP Rules'!AO146="GRP_ALL_CNSP_SUBNETS"),"",IF(IP_Export!Y177="Proceed","set shared address "&amp;IP_Export!D177&amp;" tag "&amp;'Processed IP Rules'!$FB$31,"")),""))</f>
        <v/>
      </c>
      <c r="E141" t="str">
        <f>IF(IP_Export!B177="Global",IF('Processed IP Rules'!EA146="Any","",IF(AND(IP_Export!Y177="Proceed",'Processed IP Rules'!EA146&lt;&gt;""),"set shared address "&amp;IP_Export!F177&amp;" ip-netmask "&amp;IP_Export!G177,"")),"")</f>
        <v/>
      </c>
      <c r="F141" t="str">
        <f>IF(IP_Export!B177="Global",IF('Processed IP Rules'!EA146="Any","",IF(AND(IP_Export!Y177="Proceed",'Processed IP Rules'!EA146&lt;&gt;""),"set shared address "&amp;IP_Export!F177&amp;" description "&amp;IP_Export!G177,"")),"")</f>
        <v/>
      </c>
      <c r="G141" s="43" t="str">
        <f>IF('Processed IP Rules'!$FB$33="","",IF(IP_Export!B177="Global",IF('Processed IP Rules'!EA146="Any","",IF(AND(IP_Export!Y177="Proceed",'Processed IP Rules'!EA146&lt;&gt;""),"set shared address "&amp;IP_Export!F177&amp;" tag "&amp;'Processed IP Rules'!$FB$33,"")),""))</f>
        <v/>
      </c>
      <c r="I141" s="98">
        <f t="shared" si="5"/>
        <v>136</v>
      </c>
      <c r="J141" t="str">
        <f>IF(IP_Export!B177="National",IF(OR('Processed IP Rules'!AO146="All_IPs",'Processed IP Rules'!AO146="GRP_ALL_CNSP_SUBNETS"),"",IF(IP_Export!Y177="Proceed","set device-group CNSP-Parent address "&amp;IP_Export!D177&amp;" ip-netmask "&amp;IP_Export!E177,"")),"")</f>
        <v/>
      </c>
      <c r="K141" t="str">
        <f>IF(IP_Export!B177="National",IF(OR('Processed IP Rules'!AO146="All_IPs",'Processed IP Rules'!AO146="GRP_ALL_CNSP_SUBNETS"),"",IF(IP_Export!Y177="Proceed","set device-group CNSP-Parent address "&amp;IP_Export!D177&amp;" description "&amp;IP_Export!E177,"")),"")</f>
        <v/>
      </c>
      <c r="L141" s="43" t="str">
        <f>IF('Processed IP Rules'!$FB$31="","",IF(IP_Export!B177="National",IF(OR('Processed IP Rules'!AO146="All_IPs",'Processed IP Rules'!AO146="GRP_ALL_CNSP_SUBNETS"),"",IF(IP_Export!Y177="Proceed","set device-group CNSP-Parent address "&amp;IP_Export!D177&amp;" tag "&amp;'Processed IP Rules'!$FB$31,"")),""))</f>
        <v/>
      </c>
      <c r="M141" t="str">
        <f>IF(IP_Export!B177="National",IF('Processed IP Rules'!EA146="Any","",IF(AND(IP_Export!Y177="Proceed",'Processed IP Rules'!EA146&lt;&gt;""),"set device-group CNSP-Parent address "&amp;IP_Export!F177&amp;" ip-netmask "&amp;IP_Export!G177,"")),"")</f>
        <v/>
      </c>
      <c r="N141" t="str">
        <f>IF(IP_Export!B177="National",IF('Processed IP Rules'!EA146="Any","",IF(AND(IP_Export!Y177="Proceed",'Processed IP Rules'!EA146&lt;&gt;""),"set device-group CNSP-Parent address "&amp;IP_Export!F177&amp;" description "&amp;IP_Export!G177,"")),"")</f>
        <v/>
      </c>
      <c r="O141" s="43" t="str">
        <f>IF('Processed IP Rules'!$FB$33="","",IF(IP_Export!B177="National",IF('Processed IP Rules'!EA146="Any","",IF(AND(IP_Export!Y177="Proceed",'Processed IP Rules'!EA146&lt;&gt;""),"set device-group CNSP-Parent address "&amp;IP_Export!F177&amp;" tag "&amp;'Processed IP Rules'!$FB$33,"")),""))</f>
        <v/>
      </c>
    </row>
    <row r="142" spans="1:15">
      <c r="A142" s="98">
        <f t="shared" si="4"/>
        <v>137</v>
      </c>
      <c r="B142" t="str">
        <f>IF(IP_Export!B178="Global",IF(OR('Processed IP Rules'!AO147="All_IPs",'Processed IP Rules'!AO147="GRP_ALL_CNSP_SUBNETS"),"",IF(IP_Export!Y178="Proceed","set shared address "&amp;IP_Export!D178&amp;" ip-netmask "&amp;IP_Export!E178,"")),"")</f>
        <v/>
      </c>
      <c r="C142" t="str">
        <f>IF(IP_Export!B178="Global",IF(OR('Processed IP Rules'!AO147="All_IPs",'Processed IP Rules'!AO147="GRP_ALL_CNSP_SUBNETS"),"",IF(IP_Export!Y178="Proceed","set shared address "&amp;IP_Export!D178&amp;" description "&amp;IP_Export!E178,"")),"")</f>
        <v/>
      </c>
      <c r="D142" s="43" t="str">
        <f>IF('Processed IP Rules'!$FB$31="","",IF(IP_Export!B178="Global",IF(OR('Processed IP Rules'!AO147="All_IPs",'Processed IP Rules'!AO147="GRP_ALL_CNSP_SUBNETS"),"",IF(IP_Export!Y178="Proceed","set shared address "&amp;IP_Export!D178&amp;" tag "&amp;'Processed IP Rules'!$FB$31,"")),""))</f>
        <v/>
      </c>
      <c r="E142" t="str">
        <f>IF(IP_Export!B178="Global",IF('Processed IP Rules'!EA147="Any","",IF(AND(IP_Export!Y178="Proceed",'Processed IP Rules'!EA147&lt;&gt;""),"set shared address "&amp;IP_Export!F178&amp;" ip-netmask "&amp;IP_Export!G178,"")),"")</f>
        <v/>
      </c>
      <c r="F142" t="str">
        <f>IF(IP_Export!B178="Global",IF('Processed IP Rules'!EA147="Any","",IF(AND(IP_Export!Y178="Proceed",'Processed IP Rules'!EA147&lt;&gt;""),"set shared address "&amp;IP_Export!F178&amp;" description "&amp;IP_Export!G178,"")),"")</f>
        <v/>
      </c>
      <c r="G142" s="43" t="str">
        <f>IF('Processed IP Rules'!$FB$33="","",IF(IP_Export!B178="Global",IF('Processed IP Rules'!EA147="Any","",IF(AND(IP_Export!Y178="Proceed",'Processed IP Rules'!EA147&lt;&gt;""),"set shared address "&amp;IP_Export!F178&amp;" tag "&amp;'Processed IP Rules'!$FB$33,"")),""))</f>
        <v/>
      </c>
      <c r="I142" s="98">
        <f t="shared" si="5"/>
        <v>137</v>
      </c>
      <c r="J142" t="str">
        <f>IF(IP_Export!B178="National",IF(OR('Processed IP Rules'!AO147="All_IPs",'Processed IP Rules'!AO147="GRP_ALL_CNSP_SUBNETS"),"",IF(IP_Export!Y178="Proceed","set device-group CNSP-Parent address "&amp;IP_Export!D178&amp;" ip-netmask "&amp;IP_Export!E178,"")),"")</f>
        <v/>
      </c>
      <c r="K142" t="str">
        <f>IF(IP_Export!B178="National",IF(OR('Processed IP Rules'!AO147="All_IPs",'Processed IP Rules'!AO147="GRP_ALL_CNSP_SUBNETS"),"",IF(IP_Export!Y178="Proceed","set device-group CNSP-Parent address "&amp;IP_Export!D178&amp;" description "&amp;IP_Export!E178,"")),"")</f>
        <v/>
      </c>
      <c r="L142" s="43" t="str">
        <f>IF('Processed IP Rules'!$FB$31="","",IF(IP_Export!B178="National",IF(OR('Processed IP Rules'!AO147="All_IPs",'Processed IP Rules'!AO147="GRP_ALL_CNSP_SUBNETS"),"",IF(IP_Export!Y178="Proceed","set device-group CNSP-Parent address "&amp;IP_Export!D178&amp;" tag "&amp;'Processed IP Rules'!$FB$31,"")),""))</f>
        <v/>
      </c>
      <c r="M142" t="str">
        <f>IF(IP_Export!B178="National",IF('Processed IP Rules'!EA147="Any","",IF(AND(IP_Export!Y178="Proceed",'Processed IP Rules'!EA147&lt;&gt;""),"set device-group CNSP-Parent address "&amp;IP_Export!F178&amp;" ip-netmask "&amp;IP_Export!G178,"")),"")</f>
        <v/>
      </c>
      <c r="N142" t="str">
        <f>IF(IP_Export!B178="National",IF('Processed IP Rules'!EA147="Any","",IF(AND(IP_Export!Y178="Proceed",'Processed IP Rules'!EA147&lt;&gt;""),"set device-group CNSP-Parent address "&amp;IP_Export!F178&amp;" description "&amp;IP_Export!G178,"")),"")</f>
        <v/>
      </c>
      <c r="O142" s="43" t="str">
        <f>IF('Processed IP Rules'!$FB$33="","",IF(IP_Export!B178="National",IF('Processed IP Rules'!EA147="Any","",IF(AND(IP_Export!Y178="Proceed",'Processed IP Rules'!EA147&lt;&gt;""),"set device-group CNSP-Parent address "&amp;IP_Export!F178&amp;" tag "&amp;'Processed IP Rules'!$FB$33,"")),""))</f>
        <v/>
      </c>
    </row>
    <row r="143" spans="1:15">
      <c r="A143" s="98">
        <f t="shared" si="4"/>
        <v>138</v>
      </c>
      <c r="B143" t="str">
        <f>IF(IP_Export!B179="Global",IF(OR('Processed IP Rules'!AO148="All_IPs",'Processed IP Rules'!AO148="GRP_ALL_CNSP_SUBNETS"),"",IF(IP_Export!Y179="Proceed","set shared address "&amp;IP_Export!D179&amp;" ip-netmask "&amp;IP_Export!E179,"")),"")</f>
        <v/>
      </c>
      <c r="C143" t="str">
        <f>IF(IP_Export!B179="Global",IF(OR('Processed IP Rules'!AO148="All_IPs",'Processed IP Rules'!AO148="GRP_ALL_CNSP_SUBNETS"),"",IF(IP_Export!Y179="Proceed","set shared address "&amp;IP_Export!D179&amp;" description "&amp;IP_Export!E179,"")),"")</f>
        <v/>
      </c>
      <c r="D143" s="43" t="str">
        <f>IF('Processed IP Rules'!$FB$31="","",IF(IP_Export!B179="Global",IF(OR('Processed IP Rules'!AO148="All_IPs",'Processed IP Rules'!AO148="GRP_ALL_CNSP_SUBNETS"),"",IF(IP_Export!Y179="Proceed","set shared address "&amp;IP_Export!D179&amp;" tag "&amp;'Processed IP Rules'!$FB$31,"")),""))</f>
        <v/>
      </c>
      <c r="E143" t="str">
        <f>IF(IP_Export!B179="Global",IF('Processed IP Rules'!EA148="Any","",IF(AND(IP_Export!Y179="Proceed",'Processed IP Rules'!EA148&lt;&gt;""),"set shared address "&amp;IP_Export!F179&amp;" ip-netmask "&amp;IP_Export!G179,"")),"")</f>
        <v/>
      </c>
      <c r="F143" t="str">
        <f>IF(IP_Export!B179="Global",IF('Processed IP Rules'!EA148="Any","",IF(AND(IP_Export!Y179="Proceed",'Processed IP Rules'!EA148&lt;&gt;""),"set shared address "&amp;IP_Export!F179&amp;" description "&amp;IP_Export!G179,"")),"")</f>
        <v/>
      </c>
      <c r="G143" s="43" t="str">
        <f>IF('Processed IP Rules'!$FB$33="","",IF(IP_Export!B179="Global",IF('Processed IP Rules'!EA148="Any","",IF(AND(IP_Export!Y179="Proceed",'Processed IP Rules'!EA148&lt;&gt;""),"set shared address "&amp;IP_Export!F179&amp;" tag "&amp;'Processed IP Rules'!$FB$33,"")),""))</f>
        <v/>
      </c>
      <c r="I143" s="98">
        <f t="shared" si="5"/>
        <v>138</v>
      </c>
      <c r="J143" t="str">
        <f>IF(IP_Export!B179="National",IF(OR('Processed IP Rules'!AO148="All_IPs",'Processed IP Rules'!AO148="GRP_ALL_CNSP_SUBNETS"),"",IF(IP_Export!Y179="Proceed","set device-group CNSP-Parent address "&amp;IP_Export!D179&amp;" ip-netmask "&amp;IP_Export!E179,"")),"")</f>
        <v/>
      </c>
      <c r="K143" t="str">
        <f>IF(IP_Export!B179="National",IF(OR('Processed IP Rules'!AO148="All_IPs",'Processed IP Rules'!AO148="GRP_ALL_CNSP_SUBNETS"),"",IF(IP_Export!Y179="Proceed","set device-group CNSP-Parent address "&amp;IP_Export!D179&amp;" description "&amp;IP_Export!E179,"")),"")</f>
        <v/>
      </c>
      <c r="L143" s="43" t="str">
        <f>IF('Processed IP Rules'!$FB$31="","",IF(IP_Export!B179="National",IF(OR('Processed IP Rules'!AO148="All_IPs",'Processed IP Rules'!AO148="GRP_ALL_CNSP_SUBNETS"),"",IF(IP_Export!Y179="Proceed","set device-group CNSP-Parent address "&amp;IP_Export!D179&amp;" tag "&amp;'Processed IP Rules'!$FB$31,"")),""))</f>
        <v/>
      </c>
      <c r="M143" t="str">
        <f>IF(IP_Export!B179="National",IF('Processed IP Rules'!EA148="Any","",IF(AND(IP_Export!Y179="Proceed",'Processed IP Rules'!EA148&lt;&gt;""),"set device-group CNSP-Parent address "&amp;IP_Export!F179&amp;" ip-netmask "&amp;IP_Export!G179,"")),"")</f>
        <v/>
      </c>
      <c r="N143" t="str">
        <f>IF(IP_Export!B179="National",IF('Processed IP Rules'!EA148="Any","",IF(AND(IP_Export!Y179="Proceed",'Processed IP Rules'!EA148&lt;&gt;""),"set device-group CNSP-Parent address "&amp;IP_Export!F179&amp;" description "&amp;IP_Export!G179,"")),"")</f>
        <v/>
      </c>
      <c r="O143" s="43" t="str">
        <f>IF('Processed IP Rules'!$FB$33="","",IF(IP_Export!B179="National",IF('Processed IP Rules'!EA148="Any","",IF(AND(IP_Export!Y179="Proceed",'Processed IP Rules'!EA148&lt;&gt;""),"set device-group CNSP-Parent address "&amp;IP_Export!F179&amp;" tag "&amp;'Processed IP Rules'!$FB$33,"")),""))</f>
        <v/>
      </c>
    </row>
    <row r="144" spans="1:15">
      <c r="A144" s="98">
        <f t="shared" si="4"/>
        <v>139</v>
      </c>
      <c r="B144" t="str">
        <f>IF(IP_Export!B180="Global",IF(OR('Processed IP Rules'!AO149="All_IPs",'Processed IP Rules'!AO149="GRP_ALL_CNSP_SUBNETS"),"",IF(IP_Export!Y180="Proceed","set shared address "&amp;IP_Export!D180&amp;" ip-netmask "&amp;IP_Export!E180,"")),"")</f>
        <v/>
      </c>
      <c r="C144" t="str">
        <f>IF(IP_Export!B180="Global",IF(OR('Processed IP Rules'!AO149="All_IPs",'Processed IP Rules'!AO149="GRP_ALL_CNSP_SUBNETS"),"",IF(IP_Export!Y180="Proceed","set shared address "&amp;IP_Export!D180&amp;" description "&amp;IP_Export!E180,"")),"")</f>
        <v/>
      </c>
      <c r="D144" s="43" t="str">
        <f>IF('Processed IP Rules'!$FB$31="","",IF(IP_Export!B180="Global",IF(OR('Processed IP Rules'!AO149="All_IPs",'Processed IP Rules'!AO149="GRP_ALL_CNSP_SUBNETS"),"",IF(IP_Export!Y180="Proceed","set shared address "&amp;IP_Export!D180&amp;" tag "&amp;'Processed IP Rules'!$FB$31,"")),""))</f>
        <v/>
      </c>
      <c r="E144" t="str">
        <f>IF(IP_Export!B180="Global",IF('Processed IP Rules'!EA149="Any","",IF(AND(IP_Export!Y180="Proceed",'Processed IP Rules'!EA149&lt;&gt;""),"set shared address "&amp;IP_Export!F180&amp;" ip-netmask "&amp;IP_Export!G180,"")),"")</f>
        <v/>
      </c>
      <c r="F144" t="str">
        <f>IF(IP_Export!B180="Global",IF('Processed IP Rules'!EA149="Any","",IF(AND(IP_Export!Y180="Proceed",'Processed IP Rules'!EA149&lt;&gt;""),"set shared address "&amp;IP_Export!F180&amp;" description "&amp;IP_Export!G180,"")),"")</f>
        <v/>
      </c>
      <c r="G144" s="43" t="str">
        <f>IF('Processed IP Rules'!$FB$33="","",IF(IP_Export!B180="Global",IF('Processed IP Rules'!EA149="Any","",IF(AND(IP_Export!Y180="Proceed",'Processed IP Rules'!EA149&lt;&gt;""),"set shared address "&amp;IP_Export!F180&amp;" tag "&amp;'Processed IP Rules'!$FB$33,"")),""))</f>
        <v/>
      </c>
      <c r="I144" s="98">
        <f t="shared" si="5"/>
        <v>139</v>
      </c>
      <c r="J144" t="str">
        <f>IF(IP_Export!B180="National",IF(OR('Processed IP Rules'!AO149="All_IPs",'Processed IP Rules'!AO149="GRP_ALL_CNSP_SUBNETS"),"",IF(IP_Export!Y180="Proceed","set device-group CNSP-Parent address "&amp;IP_Export!D180&amp;" ip-netmask "&amp;IP_Export!E180,"")),"")</f>
        <v/>
      </c>
      <c r="K144" t="str">
        <f>IF(IP_Export!B180="National",IF(OR('Processed IP Rules'!AO149="All_IPs",'Processed IP Rules'!AO149="GRP_ALL_CNSP_SUBNETS"),"",IF(IP_Export!Y180="Proceed","set device-group CNSP-Parent address "&amp;IP_Export!D180&amp;" description "&amp;IP_Export!E180,"")),"")</f>
        <v/>
      </c>
      <c r="L144" s="43" t="str">
        <f>IF('Processed IP Rules'!$FB$31="","",IF(IP_Export!B180="National",IF(OR('Processed IP Rules'!AO149="All_IPs",'Processed IP Rules'!AO149="GRP_ALL_CNSP_SUBNETS"),"",IF(IP_Export!Y180="Proceed","set device-group CNSP-Parent address "&amp;IP_Export!D180&amp;" tag "&amp;'Processed IP Rules'!$FB$31,"")),""))</f>
        <v/>
      </c>
      <c r="M144" t="str">
        <f>IF(IP_Export!B180="National",IF('Processed IP Rules'!EA149="Any","",IF(AND(IP_Export!Y180="Proceed",'Processed IP Rules'!EA149&lt;&gt;""),"set device-group CNSP-Parent address "&amp;IP_Export!F180&amp;" ip-netmask "&amp;IP_Export!G180,"")),"")</f>
        <v/>
      </c>
      <c r="N144" t="str">
        <f>IF(IP_Export!B180="National",IF('Processed IP Rules'!EA149="Any","",IF(AND(IP_Export!Y180="Proceed",'Processed IP Rules'!EA149&lt;&gt;""),"set device-group CNSP-Parent address "&amp;IP_Export!F180&amp;" description "&amp;IP_Export!G180,"")),"")</f>
        <v/>
      </c>
      <c r="O144" s="43" t="str">
        <f>IF('Processed IP Rules'!$FB$33="","",IF(IP_Export!B180="National",IF('Processed IP Rules'!EA149="Any","",IF(AND(IP_Export!Y180="Proceed",'Processed IP Rules'!EA149&lt;&gt;""),"set device-group CNSP-Parent address "&amp;IP_Export!F180&amp;" tag "&amp;'Processed IP Rules'!$FB$33,"")),""))</f>
        <v/>
      </c>
    </row>
    <row r="145" spans="1:15">
      <c r="A145" s="98">
        <f t="shared" si="4"/>
        <v>140</v>
      </c>
      <c r="B145" t="str">
        <f>IF(IP_Export!B181="Global",IF(OR('Processed IP Rules'!AO150="All_IPs",'Processed IP Rules'!AO150="GRP_ALL_CNSP_SUBNETS"),"",IF(IP_Export!Y181="Proceed","set shared address "&amp;IP_Export!D181&amp;" ip-netmask "&amp;IP_Export!E181,"")),"")</f>
        <v/>
      </c>
      <c r="C145" t="str">
        <f>IF(IP_Export!B181="Global",IF(OR('Processed IP Rules'!AO150="All_IPs",'Processed IP Rules'!AO150="GRP_ALL_CNSP_SUBNETS"),"",IF(IP_Export!Y181="Proceed","set shared address "&amp;IP_Export!D181&amp;" description "&amp;IP_Export!E181,"")),"")</f>
        <v/>
      </c>
      <c r="D145" s="43" t="str">
        <f>IF('Processed IP Rules'!$FB$31="","",IF(IP_Export!B181="Global",IF(OR('Processed IP Rules'!AO150="All_IPs",'Processed IP Rules'!AO150="GRP_ALL_CNSP_SUBNETS"),"",IF(IP_Export!Y181="Proceed","set shared address "&amp;IP_Export!D181&amp;" tag "&amp;'Processed IP Rules'!$FB$31,"")),""))</f>
        <v/>
      </c>
      <c r="E145" t="str">
        <f>IF(IP_Export!B181="Global",IF('Processed IP Rules'!EA150="Any","",IF(AND(IP_Export!Y181="Proceed",'Processed IP Rules'!EA150&lt;&gt;""),"set shared address "&amp;IP_Export!F181&amp;" ip-netmask "&amp;IP_Export!G181,"")),"")</f>
        <v/>
      </c>
      <c r="F145" t="str">
        <f>IF(IP_Export!B181="Global",IF('Processed IP Rules'!EA150="Any","",IF(AND(IP_Export!Y181="Proceed",'Processed IP Rules'!EA150&lt;&gt;""),"set shared address "&amp;IP_Export!F181&amp;" description "&amp;IP_Export!G181,"")),"")</f>
        <v/>
      </c>
      <c r="G145" s="43" t="str">
        <f>IF('Processed IP Rules'!$FB$33="","",IF(IP_Export!B181="Global",IF('Processed IP Rules'!EA150="Any","",IF(AND(IP_Export!Y181="Proceed",'Processed IP Rules'!EA150&lt;&gt;""),"set shared address "&amp;IP_Export!F181&amp;" tag "&amp;'Processed IP Rules'!$FB$33,"")),""))</f>
        <v/>
      </c>
      <c r="I145" s="98">
        <f t="shared" si="5"/>
        <v>140</v>
      </c>
      <c r="J145" t="str">
        <f>IF(IP_Export!B181="National",IF(OR('Processed IP Rules'!AO150="All_IPs",'Processed IP Rules'!AO150="GRP_ALL_CNSP_SUBNETS"),"",IF(IP_Export!Y181="Proceed","set device-group CNSP-Parent address "&amp;IP_Export!D181&amp;" ip-netmask "&amp;IP_Export!E181,"")),"")</f>
        <v/>
      </c>
      <c r="K145" t="str">
        <f>IF(IP_Export!B181="National",IF(OR('Processed IP Rules'!AO150="All_IPs",'Processed IP Rules'!AO150="GRP_ALL_CNSP_SUBNETS"),"",IF(IP_Export!Y181="Proceed","set device-group CNSP-Parent address "&amp;IP_Export!D181&amp;" description "&amp;IP_Export!E181,"")),"")</f>
        <v/>
      </c>
      <c r="L145" s="43" t="str">
        <f>IF('Processed IP Rules'!$FB$31="","",IF(IP_Export!B181="National",IF(OR('Processed IP Rules'!AO150="All_IPs",'Processed IP Rules'!AO150="GRP_ALL_CNSP_SUBNETS"),"",IF(IP_Export!Y181="Proceed","set device-group CNSP-Parent address "&amp;IP_Export!D181&amp;" tag "&amp;'Processed IP Rules'!$FB$31,"")),""))</f>
        <v/>
      </c>
      <c r="M145" t="str">
        <f>IF(IP_Export!B181="National",IF('Processed IP Rules'!EA150="Any","",IF(AND(IP_Export!Y181="Proceed",'Processed IP Rules'!EA150&lt;&gt;""),"set device-group CNSP-Parent address "&amp;IP_Export!F181&amp;" ip-netmask "&amp;IP_Export!G181,"")),"")</f>
        <v/>
      </c>
      <c r="N145" t="str">
        <f>IF(IP_Export!B181="National",IF('Processed IP Rules'!EA150="Any","",IF(AND(IP_Export!Y181="Proceed",'Processed IP Rules'!EA150&lt;&gt;""),"set device-group CNSP-Parent address "&amp;IP_Export!F181&amp;" description "&amp;IP_Export!G181,"")),"")</f>
        <v/>
      </c>
      <c r="O145" s="43" t="str">
        <f>IF('Processed IP Rules'!$FB$33="","",IF(IP_Export!B181="National",IF('Processed IP Rules'!EA150="Any","",IF(AND(IP_Export!Y181="Proceed",'Processed IP Rules'!EA150&lt;&gt;""),"set device-group CNSP-Parent address "&amp;IP_Export!F181&amp;" tag "&amp;'Processed IP Rules'!$FB$33,"")),""))</f>
        <v/>
      </c>
    </row>
    <row r="146" spans="1:15">
      <c r="A146" s="98">
        <f t="shared" si="4"/>
        <v>141</v>
      </c>
      <c r="B146" t="str">
        <f>IF(IP_Export!B182="Global",IF(OR('Processed IP Rules'!AO151="All_IPs",'Processed IP Rules'!AO151="GRP_ALL_CNSP_SUBNETS"),"",IF(IP_Export!Y182="Proceed","set shared address "&amp;IP_Export!D182&amp;" ip-netmask "&amp;IP_Export!E182,"")),"")</f>
        <v/>
      </c>
      <c r="C146" t="str">
        <f>IF(IP_Export!B182="Global",IF(OR('Processed IP Rules'!AO151="All_IPs",'Processed IP Rules'!AO151="GRP_ALL_CNSP_SUBNETS"),"",IF(IP_Export!Y182="Proceed","set shared address "&amp;IP_Export!D182&amp;" description "&amp;IP_Export!E182,"")),"")</f>
        <v/>
      </c>
      <c r="D146" s="43" t="str">
        <f>IF('Processed IP Rules'!$FB$31="","",IF(IP_Export!B182="Global",IF(OR('Processed IP Rules'!AO151="All_IPs",'Processed IP Rules'!AO151="GRP_ALL_CNSP_SUBNETS"),"",IF(IP_Export!Y182="Proceed","set shared address "&amp;IP_Export!D182&amp;" tag "&amp;'Processed IP Rules'!$FB$31,"")),""))</f>
        <v/>
      </c>
      <c r="E146" t="str">
        <f>IF(IP_Export!B182="Global",IF('Processed IP Rules'!EA151="Any","",IF(AND(IP_Export!Y182="Proceed",'Processed IP Rules'!EA151&lt;&gt;""),"set shared address "&amp;IP_Export!F182&amp;" ip-netmask "&amp;IP_Export!G182,"")),"")</f>
        <v/>
      </c>
      <c r="F146" t="str">
        <f>IF(IP_Export!B182="Global",IF('Processed IP Rules'!EA151="Any","",IF(AND(IP_Export!Y182="Proceed",'Processed IP Rules'!EA151&lt;&gt;""),"set shared address "&amp;IP_Export!F182&amp;" description "&amp;IP_Export!G182,"")),"")</f>
        <v/>
      </c>
      <c r="G146" s="43" t="str">
        <f>IF('Processed IP Rules'!$FB$33="","",IF(IP_Export!B182="Global",IF('Processed IP Rules'!EA151="Any","",IF(AND(IP_Export!Y182="Proceed",'Processed IP Rules'!EA151&lt;&gt;""),"set shared address "&amp;IP_Export!F182&amp;" tag "&amp;'Processed IP Rules'!$FB$33,"")),""))</f>
        <v/>
      </c>
      <c r="I146" s="98">
        <f t="shared" si="5"/>
        <v>141</v>
      </c>
      <c r="J146" t="str">
        <f>IF(IP_Export!B182="National",IF(OR('Processed IP Rules'!AO151="All_IPs",'Processed IP Rules'!AO151="GRP_ALL_CNSP_SUBNETS"),"",IF(IP_Export!Y182="Proceed","set device-group CNSP-Parent address "&amp;IP_Export!D182&amp;" ip-netmask "&amp;IP_Export!E182,"")),"")</f>
        <v/>
      </c>
      <c r="K146" t="str">
        <f>IF(IP_Export!B182="National",IF(OR('Processed IP Rules'!AO151="All_IPs",'Processed IP Rules'!AO151="GRP_ALL_CNSP_SUBNETS"),"",IF(IP_Export!Y182="Proceed","set device-group CNSP-Parent address "&amp;IP_Export!D182&amp;" description "&amp;IP_Export!E182,"")),"")</f>
        <v/>
      </c>
      <c r="L146" s="43" t="str">
        <f>IF('Processed IP Rules'!$FB$31="","",IF(IP_Export!B182="National",IF(OR('Processed IP Rules'!AO151="All_IPs",'Processed IP Rules'!AO151="GRP_ALL_CNSP_SUBNETS"),"",IF(IP_Export!Y182="Proceed","set device-group CNSP-Parent address "&amp;IP_Export!D182&amp;" tag "&amp;'Processed IP Rules'!$FB$31,"")),""))</f>
        <v/>
      </c>
      <c r="M146" t="str">
        <f>IF(IP_Export!B182="National",IF('Processed IP Rules'!EA151="Any","",IF(AND(IP_Export!Y182="Proceed",'Processed IP Rules'!EA151&lt;&gt;""),"set device-group CNSP-Parent address "&amp;IP_Export!F182&amp;" ip-netmask "&amp;IP_Export!G182,"")),"")</f>
        <v/>
      </c>
      <c r="N146" t="str">
        <f>IF(IP_Export!B182="National",IF('Processed IP Rules'!EA151="Any","",IF(AND(IP_Export!Y182="Proceed",'Processed IP Rules'!EA151&lt;&gt;""),"set device-group CNSP-Parent address "&amp;IP_Export!F182&amp;" description "&amp;IP_Export!G182,"")),"")</f>
        <v/>
      </c>
      <c r="O146" s="43" t="str">
        <f>IF('Processed IP Rules'!$FB$33="","",IF(IP_Export!B182="National",IF('Processed IP Rules'!EA151="Any","",IF(AND(IP_Export!Y182="Proceed",'Processed IP Rules'!EA151&lt;&gt;""),"set device-group CNSP-Parent address "&amp;IP_Export!F182&amp;" tag "&amp;'Processed IP Rules'!$FB$33,"")),""))</f>
        <v/>
      </c>
    </row>
    <row r="147" spans="1:15">
      <c r="A147" s="98">
        <f t="shared" si="4"/>
        <v>142</v>
      </c>
      <c r="B147" t="str">
        <f>IF(IP_Export!B183="Global",IF(OR('Processed IP Rules'!AO152="All_IPs",'Processed IP Rules'!AO152="GRP_ALL_CNSP_SUBNETS"),"",IF(IP_Export!Y183="Proceed","set shared address "&amp;IP_Export!D183&amp;" ip-netmask "&amp;IP_Export!E183,"")),"")</f>
        <v/>
      </c>
      <c r="C147" t="str">
        <f>IF(IP_Export!B183="Global",IF(OR('Processed IP Rules'!AO152="All_IPs",'Processed IP Rules'!AO152="GRP_ALL_CNSP_SUBNETS"),"",IF(IP_Export!Y183="Proceed","set shared address "&amp;IP_Export!D183&amp;" description "&amp;IP_Export!E183,"")),"")</f>
        <v/>
      </c>
      <c r="D147" s="43" t="str">
        <f>IF('Processed IP Rules'!$FB$31="","",IF(IP_Export!B183="Global",IF(OR('Processed IP Rules'!AO152="All_IPs",'Processed IP Rules'!AO152="GRP_ALL_CNSP_SUBNETS"),"",IF(IP_Export!Y183="Proceed","set shared address "&amp;IP_Export!D183&amp;" tag "&amp;'Processed IP Rules'!$FB$31,"")),""))</f>
        <v/>
      </c>
      <c r="E147" t="str">
        <f>IF(IP_Export!B183="Global",IF('Processed IP Rules'!EA152="Any","",IF(AND(IP_Export!Y183="Proceed",'Processed IP Rules'!EA152&lt;&gt;""),"set shared address "&amp;IP_Export!F183&amp;" ip-netmask "&amp;IP_Export!G183,"")),"")</f>
        <v/>
      </c>
      <c r="F147" t="str">
        <f>IF(IP_Export!B183="Global",IF('Processed IP Rules'!EA152="Any","",IF(AND(IP_Export!Y183="Proceed",'Processed IP Rules'!EA152&lt;&gt;""),"set shared address "&amp;IP_Export!F183&amp;" description "&amp;IP_Export!G183,"")),"")</f>
        <v/>
      </c>
      <c r="G147" s="43" t="str">
        <f>IF('Processed IP Rules'!$FB$33="","",IF(IP_Export!B183="Global",IF('Processed IP Rules'!EA152="Any","",IF(AND(IP_Export!Y183="Proceed",'Processed IP Rules'!EA152&lt;&gt;""),"set shared address "&amp;IP_Export!F183&amp;" tag "&amp;'Processed IP Rules'!$FB$33,"")),""))</f>
        <v/>
      </c>
      <c r="I147" s="98">
        <f t="shared" si="5"/>
        <v>142</v>
      </c>
      <c r="J147" t="str">
        <f>IF(IP_Export!B183="National",IF(OR('Processed IP Rules'!AO152="All_IPs",'Processed IP Rules'!AO152="GRP_ALL_CNSP_SUBNETS"),"",IF(IP_Export!Y183="Proceed","set device-group CNSP-Parent address "&amp;IP_Export!D183&amp;" ip-netmask "&amp;IP_Export!E183,"")),"")</f>
        <v/>
      </c>
      <c r="K147" t="str">
        <f>IF(IP_Export!B183="National",IF(OR('Processed IP Rules'!AO152="All_IPs",'Processed IP Rules'!AO152="GRP_ALL_CNSP_SUBNETS"),"",IF(IP_Export!Y183="Proceed","set device-group CNSP-Parent address "&amp;IP_Export!D183&amp;" description "&amp;IP_Export!E183,"")),"")</f>
        <v/>
      </c>
      <c r="L147" s="43" t="str">
        <f>IF('Processed IP Rules'!$FB$31="","",IF(IP_Export!B183="National",IF(OR('Processed IP Rules'!AO152="All_IPs",'Processed IP Rules'!AO152="GRP_ALL_CNSP_SUBNETS"),"",IF(IP_Export!Y183="Proceed","set device-group CNSP-Parent address "&amp;IP_Export!D183&amp;" tag "&amp;'Processed IP Rules'!$FB$31,"")),""))</f>
        <v/>
      </c>
      <c r="M147" t="str">
        <f>IF(IP_Export!B183="National",IF('Processed IP Rules'!EA152="Any","",IF(AND(IP_Export!Y183="Proceed",'Processed IP Rules'!EA152&lt;&gt;""),"set device-group CNSP-Parent address "&amp;IP_Export!F183&amp;" ip-netmask "&amp;IP_Export!G183,"")),"")</f>
        <v/>
      </c>
      <c r="N147" t="str">
        <f>IF(IP_Export!B183="National",IF('Processed IP Rules'!EA152="Any","",IF(AND(IP_Export!Y183="Proceed",'Processed IP Rules'!EA152&lt;&gt;""),"set device-group CNSP-Parent address "&amp;IP_Export!F183&amp;" description "&amp;IP_Export!G183,"")),"")</f>
        <v/>
      </c>
      <c r="O147" s="43" t="str">
        <f>IF('Processed IP Rules'!$FB$33="","",IF(IP_Export!B183="National",IF('Processed IP Rules'!EA152="Any","",IF(AND(IP_Export!Y183="Proceed",'Processed IP Rules'!EA152&lt;&gt;""),"set device-group CNSP-Parent address "&amp;IP_Export!F183&amp;" tag "&amp;'Processed IP Rules'!$FB$33,"")),""))</f>
        <v/>
      </c>
    </row>
    <row r="148" spans="1:15">
      <c r="A148" s="98">
        <f t="shared" si="4"/>
        <v>143</v>
      </c>
      <c r="B148" t="str">
        <f>IF(IP_Export!B184="Global",IF(OR('Processed IP Rules'!AO153="All_IPs",'Processed IP Rules'!AO153="GRP_ALL_CNSP_SUBNETS"),"",IF(IP_Export!Y184="Proceed","set shared address "&amp;IP_Export!D184&amp;" ip-netmask "&amp;IP_Export!E184,"")),"")</f>
        <v/>
      </c>
      <c r="C148" t="str">
        <f>IF(IP_Export!B184="Global",IF(OR('Processed IP Rules'!AO153="All_IPs",'Processed IP Rules'!AO153="GRP_ALL_CNSP_SUBNETS"),"",IF(IP_Export!Y184="Proceed","set shared address "&amp;IP_Export!D184&amp;" description "&amp;IP_Export!E184,"")),"")</f>
        <v/>
      </c>
      <c r="D148" s="43" t="str">
        <f>IF('Processed IP Rules'!$FB$31="","",IF(IP_Export!B184="Global",IF(OR('Processed IP Rules'!AO153="All_IPs",'Processed IP Rules'!AO153="GRP_ALL_CNSP_SUBNETS"),"",IF(IP_Export!Y184="Proceed","set shared address "&amp;IP_Export!D184&amp;" tag "&amp;'Processed IP Rules'!$FB$31,"")),""))</f>
        <v/>
      </c>
      <c r="E148" t="str">
        <f>IF(IP_Export!B184="Global",IF('Processed IP Rules'!EA153="Any","",IF(AND(IP_Export!Y184="Proceed",'Processed IP Rules'!EA153&lt;&gt;""),"set shared address "&amp;IP_Export!F184&amp;" ip-netmask "&amp;IP_Export!G184,"")),"")</f>
        <v/>
      </c>
      <c r="F148" t="str">
        <f>IF(IP_Export!B184="Global",IF('Processed IP Rules'!EA153="Any","",IF(AND(IP_Export!Y184="Proceed",'Processed IP Rules'!EA153&lt;&gt;""),"set shared address "&amp;IP_Export!F184&amp;" description "&amp;IP_Export!G184,"")),"")</f>
        <v/>
      </c>
      <c r="G148" s="43" t="str">
        <f>IF('Processed IP Rules'!$FB$33="","",IF(IP_Export!B184="Global",IF('Processed IP Rules'!EA153="Any","",IF(AND(IP_Export!Y184="Proceed",'Processed IP Rules'!EA153&lt;&gt;""),"set shared address "&amp;IP_Export!F184&amp;" tag "&amp;'Processed IP Rules'!$FB$33,"")),""))</f>
        <v/>
      </c>
      <c r="I148" s="98">
        <f t="shared" si="5"/>
        <v>143</v>
      </c>
      <c r="J148" t="str">
        <f>IF(IP_Export!B184="National",IF(OR('Processed IP Rules'!AO153="All_IPs",'Processed IP Rules'!AO153="GRP_ALL_CNSP_SUBNETS"),"",IF(IP_Export!Y184="Proceed","set device-group CNSP-Parent address "&amp;IP_Export!D184&amp;" ip-netmask "&amp;IP_Export!E184,"")),"")</f>
        <v/>
      </c>
      <c r="K148" t="str">
        <f>IF(IP_Export!B184="National",IF(OR('Processed IP Rules'!AO153="All_IPs",'Processed IP Rules'!AO153="GRP_ALL_CNSP_SUBNETS"),"",IF(IP_Export!Y184="Proceed","set device-group CNSP-Parent address "&amp;IP_Export!D184&amp;" description "&amp;IP_Export!E184,"")),"")</f>
        <v/>
      </c>
      <c r="L148" s="43" t="str">
        <f>IF('Processed IP Rules'!$FB$31="","",IF(IP_Export!B184="National",IF(OR('Processed IP Rules'!AO153="All_IPs",'Processed IP Rules'!AO153="GRP_ALL_CNSP_SUBNETS"),"",IF(IP_Export!Y184="Proceed","set device-group CNSP-Parent address "&amp;IP_Export!D184&amp;" tag "&amp;'Processed IP Rules'!$FB$31,"")),""))</f>
        <v/>
      </c>
      <c r="M148" t="str">
        <f>IF(IP_Export!B184="National",IF('Processed IP Rules'!EA153="Any","",IF(AND(IP_Export!Y184="Proceed",'Processed IP Rules'!EA153&lt;&gt;""),"set device-group CNSP-Parent address "&amp;IP_Export!F184&amp;" ip-netmask "&amp;IP_Export!G184,"")),"")</f>
        <v/>
      </c>
      <c r="N148" t="str">
        <f>IF(IP_Export!B184="National",IF('Processed IP Rules'!EA153="Any","",IF(AND(IP_Export!Y184="Proceed",'Processed IP Rules'!EA153&lt;&gt;""),"set device-group CNSP-Parent address "&amp;IP_Export!F184&amp;" description "&amp;IP_Export!G184,"")),"")</f>
        <v/>
      </c>
      <c r="O148" s="43" t="str">
        <f>IF('Processed IP Rules'!$FB$33="","",IF(IP_Export!B184="National",IF('Processed IP Rules'!EA153="Any","",IF(AND(IP_Export!Y184="Proceed",'Processed IP Rules'!EA153&lt;&gt;""),"set device-group CNSP-Parent address "&amp;IP_Export!F184&amp;" tag "&amp;'Processed IP Rules'!$FB$33,"")),""))</f>
        <v/>
      </c>
    </row>
    <row r="149" spans="1:15">
      <c r="A149" s="98">
        <f t="shared" si="4"/>
        <v>144</v>
      </c>
      <c r="B149" t="str">
        <f>IF(IP_Export!B185="Global",IF(OR('Processed IP Rules'!AO154="All_IPs",'Processed IP Rules'!AO154="GRP_ALL_CNSP_SUBNETS"),"",IF(IP_Export!Y185="Proceed","set shared address "&amp;IP_Export!D185&amp;" ip-netmask "&amp;IP_Export!E185,"")),"")</f>
        <v/>
      </c>
      <c r="C149" t="str">
        <f>IF(IP_Export!B185="Global",IF(OR('Processed IP Rules'!AO154="All_IPs",'Processed IP Rules'!AO154="GRP_ALL_CNSP_SUBNETS"),"",IF(IP_Export!Y185="Proceed","set shared address "&amp;IP_Export!D185&amp;" description "&amp;IP_Export!E185,"")),"")</f>
        <v/>
      </c>
      <c r="D149" s="43" t="str">
        <f>IF('Processed IP Rules'!$FB$31="","",IF(IP_Export!B185="Global",IF(OR('Processed IP Rules'!AO154="All_IPs",'Processed IP Rules'!AO154="GRP_ALL_CNSP_SUBNETS"),"",IF(IP_Export!Y185="Proceed","set shared address "&amp;IP_Export!D185&amp;" tag "&amp;'Processed IP Rules'!$FB$31,"")),""))</f>
        <v/>
      </c>
      <c r="E149" t="str">
        <f>IF(IP_Export!B185="Global",IF('Processed IP Rules'!EA154="Any","",IF(AND(IP_Export!Y185="Proceed",'Processed IP Rules'!EA154&lt;&gt;""),"set shared address "&amp;IP_Export!F185&amp;" ip-netmask "&amp;IP_Export!G185,"")),"")</f>
        <v/>
      </c>
      <c r="F149" t="str">
        <f>IF(IP_Export!B185="Global",IF('Processed IP Rules'!EA154="Any","",IF(AND(IP_Export!Y185="Proceed",'Processed IP Rules'!EA154&lt;&gt;""),"set shared address "&amp;IP_Export!F185&amp;" description "&amp;IP_Export!G185,"")),"")</f>
        <v/>
      </c>
      <c r="G149" s="43" t="str">
        <f>IF('Processed IP Rules'!$FB$33="","",IF(IP_Export!B185="Global",IF('Processed IP Rules'!EA154="Any","",IF(AND(IP_Export!Y185="Proceed",'Processed IP Rules'!EA154&lt;&gt;""),"set shared address "&amp;IP_Export!F185&amp;" tag "&amp;'Processed IP Rules'!$FB$33,"")),""))</f>
        <v/>
      </c>
      <c r="I149" s="98">
        <f t="shared" si="5"/>
        <v>144</v>
      </c>
      <c r="J149" t="str">
        <f>IF(IP_Export!B185="National",IF(OR('Processed IP Rules'!AO154="All_IPs",'Processed IP Rules'!AO154="GRP_ALL_CNSP_SUBNETS"),"",IF(IP_Export!Y185="Proceed","set device-group CNSP-Parent address "&amp;IP_Export!D185&amp;" ip-netmask "&amp;IP_Export!E185,"")),"")</f>
        <v/>
      </c>
      <c r="K149" t="str">
        <f>IF(IP_Export!B185="National",IF(OR('Processed IP Rules'!AO154="All_IPs",'Processed IP Rules'!AO154="GRP_ALL_CNSP_SUBNETS"),"",IF(IP_Export!Y185="Proceed","set device-group CNSP-Parent address "&amp;IP_Export!D185&amp;" description "&amp;IP_Export!E185,"")),"")</f>
        <v/>
      </c>
      <c r="L149" s="43" t="str">
        <f>IF('Processed IP Rules'!$FB$31="","",IF(IP_Export!B185="National",IF(OR('Processed IP Rules'!AO154="All_IPs",'Processed IP Rules'!AO154="GRP_ALL_CNSP_SUBNETS"),"",IF(IP_Export!Y185="Proceed","set device-group CNSP-Parent address "&amp;IP_Export!D185&amp;" tag "&amp;'Processed IP Rules'!$FB$31,"")),""))</f>
        <v/>
      </c>
      <c r="M149" t="str">
        <f>IF(IP_Export!B185="National",IF('Processed IP Rules'!EA154="Any","",IF(AND(IP_Export!Y185="Proceed",'Processed IP Rules'!EA154&lt;&gt;""),"set device-group CNSP-Parent address "&amp;IP_Export!F185&amp;" ip-netmask "&amp;IP_Export!G185,"")),"")</f>
        <v/>
      </c>
      <c r="N149" t="str">
        <f>IF(IP_Export!B185="National",IF('Processed IP Rules'!EA154="Any","",IF(AND(IP_Export!Y185="Proceed",'Processed IP Rules'!EA154&lt;&gt;""),"set device-group CNSP-Parent address "&amp;IP_Export!F185&amp;" description "&amp;IP_Export!G185,"")),"")</f>
        <v/>
      </c>
      <c r="O149" s="43" t="str">
        <f>IF('Processed IP Rules'!$FB$33="","",IF(IP_Export!B185="National",IF('Processed IP Rules'!EA154="Any","",IF(AND(IP_Export!Y185="Proceed",'Processed IP Rules'!EA154&lt;&gt;""),"set device-group CNSP-Parent address "&amp;IP_Export!F185&amp;" tag "&amp;'Processed IP Rules'!$FB$33,"")),""))</f>
        <v/>
      </c>
    </row>
    <row r="150" spans="1:15">
      <c r="A150" s="98">
        <f t="shared" si="4"/>
        <v>145</v>
      </c>
      <c r="B150" t="str">
        <f>IF(IP_Export!B186="Global",IF(OR('Processed IP Rules'!AO155="All_IPs",'Processed IP Rules'!AO155="GRP_ALL_CNSP_SUBNETS"),"",IF(IP_Export!Y186="Proceed","set shared address "&amp;IP_Export!D186&amp;" ip-netmask "&amp;IP_Export!E186,"")),"")</f>
        <v/>
      </c>
      <c r="C150" t="str">
        <f>IF(IP_Export!B186="Global",IF(OR('Processed IP Rules'!AO155="All_IPs",'Processed IP Rules'!AO155="GRP_ALL_CNSP_SUBNETS"),"",IF(IP_Export!Y186="Proceed","set shared address "&amp;IP_Export!D186&amp;" description "&amp;IP_Export!E186,"")),"")</f>
        <v/>
      </c>
      <c r="D150" s="43" t="str">
        <f>IF('Processed IP Rules'!$FB$31="","",IF(IP_Export!B186="Global",IF(OR('Processed IP Rules'!AO155="All_IPs",'Processed IP Rules'!AO155="GRP_ALL_CNSP_SUBNETS"),"",IF(IP_Export!Y186="Proceed","set shared address "&amp;IP_Export!D186&amp;" tag "&amp;'Processed IP Rules'!$FB$31,"")),""))</f>
        <v/>
      </c>
      <c r="E150" t="str">
        <f>IF(IP_Export!B186="Global",IF('Processed IP Rules'!EA155="Any","",IF(AND(IP_Export!Y186="Proceed",'Processed IP Rules'!EA155&lt;&gt;""),"set shared address "&amp;IP_Export!F186&amp;" ip-netmask "&amp;IP_Export!G186,"")),"")</f>
        <v/>
      </c>
      <c r="F150" t="str">
        <f>IF(IP_Export!B186="Global",IF('Processed IP Rules'!EA155="Any","",IF(AND(IP_Export!Y186="Proceed",'Processed IP Rules'!EA155&lt;&gt;""),"set shared address "&amp;IP_Export!F186&amp;" description "&amp;IP_Export!G186,"")),"")</f>
        <v/>
      </c>
      <c r="G150" s="43" t="str">
        <f>IF('Processed IP Rules'!$FB$33="","",IF(IP_Export!B186="Global",IF('Processed IP Rules'!EA155="Any","",IF(AND(IP_Export!Y186="Proceed",'Processed IP Rules'!EA155&lt;&gt;""),"set shared address "&amp;IP_Export!F186&amp;" tag "&amp;'Processed IP Rules'!$FB$33,"")),""))</f>
        <v/>
      </c>
      <c r="I150" s="98">
        <f t="shared" si="5"/>
        <v>145</v>
      </c>
      <c r="J150" t="str">
        <f>IF(IP_Export!B186="National",IF(OR('Processed IP Rules'!AO155="All_IPs",'Processed IP Rules'!AO155="GRP_ALL_CNSP_SUBNETS"),"",IF(IP_Export!Y186="Proceed","set device-group CNSP-Parent address "&amp;IP_Export!D186&amp;" ip-netmask "&amp;IP_Export!E186,"")),"")</f>
        <v/>
      </c>
      <c r="K150" t="str">
        <f>IF(IP_Export!B186="National",IF(OR('Processed IP Rules'!AO155="All_IPs",'Processed IP Rules'!AO155="GRP_ALL_CNSP_SUBNETS"),"",IF(IP_Export!Y186="Proceed","set device-group CNSP-Parent address "&amp;IP_Export!D186&amp;" description "&amp;IP_Export!E186,"")),"")</f>
        <v/>
      </c>
      <c r="L150" s="43" t="str">
        <f>IF('Processed IP Rules'!$FB$31="","",IF(IP_Export!B186="National",IF(OR('Processed IP Rules'!AO155="All_IPs",'Processed IP Rules'!AO155="GRP_ALL_CNSP_SUBNETS"),"",IF(IP_Export!Y186="Proceed","set device-group CNSP-Parent address "&amp;IP_Export!D186&amp;" tag "&amp;'Processed IP Rules'!$FB$31,"")),""))</f>
        <v/>
      </c>
      <c r="M150" t="str">
        <f>IF(IP_Export!B186="National",IF('Processed IP Rules'!EA155="Any","",IF(AND(IP_Export!Y186="Proceed",'Processed IP Rules'!EA155&lt;&gt;""),"set device-group CNSP-Parent address "&amp;IP_Export!F186&amp;" ip-netmask "&amp;IP_Export!G186,"")),"")</f>
        <v/>
      </c>
      <c r="N150" t="str">
        <f>IF(IP_Export!B186="National",IF('Processed IP Rules'!EA155="Any","",IF(AND(IP_Export!Y186="Proceed",'Processed IP Rules'!EA155&lt;&gt;""),"set device-group CNSP-Parent address "&amp;IP_Export!F186&amp;" description "&amp;IP_Export!G186,"")),"")</f>
        <v/>
      </c>
      <c r="O150" s="43" t="str">
        <f>IF('Processed IP Rules'!$FB$33="","",IF(IP_Export!B186="National",IF('Processed IP Rules'!EA155="Any","",IF(AND(IP_Export!Y186="Proceed",'Processed IP Rules'!EA155&lt;&gt;""),"set device-group CNSP-Parent address "&amp;IP_Export!F186&amp;" tag "&amp;'Processed IP Rules'!$FB$33,"")),""))</f>
        <v/>
      </c>
    </row>
    <row r="151" spans="1:15">
      <c r="A151" s="98">
        <f t="shared" si="4"/>
        <v>146</v>
      </c>
      <c r="B151" t="str">
        <f>IF(IP_Export!B187="Global",IF(OR('Processed IP Rules'!AO156="All_IPs",'Processed IP Rules'!AO156="GRP_ALL_CNSP_SUBNETS"),"",IF(IP_Export!Y187="Proceed","set shared address "&amp;IP_Export!D187&amp;" ip-netmask "&amp;IP_Export!E187,"")),"")</f>
        <v/>
      </c>
      <c r="C151" t="str">
        <f>IF(IP_Export!B187="Global",IF(OR('Processed IP Rules'!AO156="All_IPs",'Processed IP Rules'!AO156="GRP_ALL_CNSP_SUBNETS"),"",IF(IP_Export!Y187="Proceed","set shared address "&amp;IP_Export!D187&amp;" description "&amp;IP_Export!E187,"")),"")</f>
        <v/>
      </c>
      <c r="D151" s="43" t="str">
        <f>IF('Processed IP Rules'!$FB$31="","",IF(IP_Export!B187="Global",IF(OR('Processed IP Rules'!AO156="All_IPs",'Processed IP Rules'!AO156="GRP_ALL_CNSP_SUBNETS"),"",IF(IP_Export!Y187="Proceed","set shared address "&amp;IP_Export!D187&amp;" tag "&amp;'Processed IP Rules'!$FB$31,"")),""))</f>
        <v/>
      </c>
      <c r="E151" t="str">
        <f>IF(IP_Export!B187="Global",IF('Processed IP Rules'!EA156="Any","",IF(AND(IP_Export!Y187="Proceed",'Processed IP Rules'!EA156&lt;&gt;""),"set shared address "&amp;IP_Export!F187&amp;" ip-netmask "&amp;IP_Export!G187,"")),"")</f>
        <v/>
      </c>
      <c r="F151" t="str">
        <f>IF(IP_Export!B187="Global",IF('Processed IP Rules'!EA156="Any","",IF(AND(IP_Export!Y187="Proceed",'Processed IP Rules'!EA156&lt;&gt;""),"set shared address "&amp;IP_Export!F187&amp;" description "&amp;IP_Export!G187,"")),"")</f>
        <v/>
      </c>
      <c r="G151" s="43" t="str">
        <f>IF('Processed IP Rules'!$FB$33="","",IF(IP_Export!B187="Global",IF('Processed IP Rules'!EA156="Any","",IF(AND(IP_Export!Y187="Proceed",'Processed IP Rules'!EA156&lt;&gt;""),"set shared address "&amp;IP_Export!F187&amp;" tag "&amp;'Processed IP Rules'!$FB$33,"")),""))</f>
        <v/>
      </c>
      <c r="I151" s="98">
        <f t="shared" si="5"/>
        <v>146</v>
      </c>
      <c r="J151" t="str">
        <f>IF(IP_Export!B187="National",IF(OR('Processed IP Rules'!AO156="All_IPs",'Processed IP Rules'!AO156="GRP_ALL_CNSP_SUBNETS"),"",IF(IP_Export!Y187="Proceed","set device-group CNSP-Parent address "&amp;IP_Export!D187&amp;" ip-netmask "&amp;IP_Export!E187,"")),"")</f>
        <v/>
      </c>
      <c r="K151" t="str">
        <f>IF(IP_Export!B187="National",IF(OR('Processed IP Rules'!AO156="All_IPs",'Processed IP Rules'!AO156="GRP_ALL_CNSP_SUBNETS"),"",IF(IP_Export!Y187="Proceed","set device-group CNSP-Parent address "&amp;IP_Export!D187&amp;" description "&amp;IP_Export!E187,"")),"")</f>
        <v/>
      </c>
      <c r="L151" s="43" t="str">
        <f>IF('Processed IP Rules'!$FB$31="","",IF(IP_Export!B187="National",IF(OR('Processed IP Rules'!AO156="All_IPs",'Processed IP Rules'!AO156="GRP_ALL_CNSP_SUBNETS"),"",IF(IP_Export!Y187="Proceed","set device-group CNSP-Parent address "&amp;IP_Export!D187&amp;" tag "&amp;'Processed IP Rules'!$FB$31,"")),""))</f>
        <v/>
      </c>
      <c r="M151" t="str">
        <f>IF(IP_Export!B187="National",IF('Processed IP Rules'!EA156="Any","",IF(AND(IP_Export!Y187="Proceed",'Processed IP Rules'!EA156&lt;&gt;""),"set device-group CNSP-Parent address "&amp;IP_Export!F187&amp;" ip-netmask "&amp;IP_Export!G187,"")),"")</f>
        <v/>
      </c>
      <c r="N151" t="str">
        <f>IF(IP_Export!B187="National",IF('Processed IP Rules'!EA156="Any","",IF(AND(IP_Export!Y187="Proceed",'Processed IP Rules'!EA156&lt;&gt;""),"set device-group CNSP-Parent address "&amp;IP_Export!F187&amp;" description "&amp;IP_Export!G187,"")),"")</f>
        <v/>
      </c>
      <c r="O151" s="43" t="str">
        <f>IF('Processed IP Rules'!$FB$33="","",IF(IP_Export!B187="National",IF('Processed IP Rules'!EA156="Any","",IF(AND(IP_Export!Y187="Proceed",'Processed IP Rules'!EA156&lt;&gt;""),"set device-group CNSP-Parent address "&amp;IP_Export!F187&amp;" tag "&amp;'Processed IP Rules'!$FB$33,"")),""))</f>
        <v/>
      </c>
    </row>
    <row r="152" spans="1:15">
      <c r="A152" s="98">
        <f t="shared" si="4"/>
        <v>147</v>
      </c>
      <c r="B152" t="str">
        <f>IF(IP_Export!B188="Global",IF(OR('Processed IP Rules'!AO157="All_IPs",'Processed IP Rules'!AO157="GRP_ALL_CNSP_SUBNETS"),"",IF(IP_Export!Y188="Proceed","set shared address "&amp;IP_Export!D188&amp;" ip-netmask "&amp;IP_Export!E188,"")),"")</f>
        <v/>
      </c>
      <c r="C152" t="str">
        <f>IF(IP_Export!B188="Global",IF(OR('Processed IP Rules'!AO157="All_IPs",'Processed IP Rules'!AO157="GRP_ALL_CNSP_SUBNETS"),"",IF(IP_Export!Y188="Proceed","set shared address "&amp;IP_Export!D188&amp;" description "&amp;IP_Export!E188,"")),"")</f>
        <v/>
      </c>
      <c r="D152" s="43" t="str">
        <f>IF('Processed IP Rules'!$FB$31="","",IF(IP_Export!B188="Global",IF(OR('Processed IP Rules'!AO157="All_IPs",'Processed IP Rules'!AO157="GRP_ALL_CNSP_SUBNETS"),"",IF(IP_Export!Y188="Proceed","set shared address "&amp;IP_Export!D188&amp;" tag "&amp;'Processed IP Rules'!$FB$31,"")),""))</f>
        <v/>
      </c>
      <c r="E152" t="str">
        <f>IF(IP_Export!B188="Global",IF('Processed IP Rules'!EA157="Any","",IF(AND(IP_Export!Y188="Proceed",'Processed IP Rules'!EA157&lt;&gt;""),"set shared address "&amp;IP_Export!F188&amp;" ip-netmask "&amp;IP_Export!G188,"")),"")</f>
        <v/>
      </c>
      <c r="F152" t="str">
        <f>IF(IP_Export!B188="Global",IF('Processed IP Rules'!EA157="Any","",IF(AND(IP_Export!Y188="Proceed",'Processed IP Rules'!EA157&lt;&gt;""),"set shared address "&amp;IP_Export!F188&amp;" description "&amp;IP_Export!G188,"")),"")</f>
        <v/>
      </c>
      <c r="G152" s="43" t="str">
        <f>IF('Processed IP Rules'!$FB$33="","",IF(IP_Export!B188="Global",IF('Processed IP Rules'!EA157="Any","",IF(AND(IP_Export!Y188="Proceed",'Processed IP Rules'!EA157&lt;&gt;""),"set shared address "&amp;IP_Export!F188&amp;" tag "&amp;'Processed IP Rules'!$FB$33,"")),""))</f>
        <v/>
      </c>
      <c r="I152" s="98">
        <f t="shared" si="5"/>
        <v>147</v>
      </c>
      <c r="J152" t="str">
        <f>IF(IP_Export!B188="National",IF(OR('Processed IP Rules'!AO157="All_IPs",'Processed IP Rules'!AO157="GRP_ALL_CNSP_SUBNETS"),"",IF(IP_Export!Y188="Proceed","set device-group CNSP-Parent address "&amp;IP_Export!D188&amp;" ip-netmask "&amp;IP_Export!E188,"")),"")</f>
        <v/>
      </c>
      <c r="K152" t="str">
        <f>IF(IP_Export!B188="National",IF(OR('Processed IP Rules'!AO157="All_IPs",'Processed IP Rules'!AO157="GRP_ALL_CNSP_SUBNETS"),"",IF(IP_Export!Y188="Proceed","set device-group CNSP-Parent address "&amp;IP_Export!D188&amp;" description "&amp;IP_Export!E188,"")),"")</f>
        <v/>
      </c>
      <c r="L152" s="43" t="str">
        <f>IF('Processed IP Rules'!$FB$31="","",IF(IP_Export!B188="National",IF(OR('Processed IP Rules'!AO157="All_IPs",'Processed IP Rules'!AO157="GRP_ALL_CNSP_SUBNETS"),"",IF(IP_Export!Y188="Proceed","set device-group CNSP-Parent address "&amp;IP_Export!D188&amp;" tag "&amp;'Processed IP Rules'!$FB$31,"")),""))</f>
        <v/>
      </c>
      <c r="M152" t="str">
        <f>IF(IP_Export!B188="National",IF('Processed IP Rules'!EA157="Any","",IF(AND(IP_Export!Y188="Proceed",'Processed IP Rules'!EA157&lt;&gt;""),"set device-group CNSP-Parent address "&amp;IP_Export!F188&amp;" ip-netmask "&amp;IP_Export!G188,"")),"")</f>
        <v/>
      </c>
      <c r="N152" t="str">
        <f>IF(IP_Export!B188="National",IF('Processed IP Rules'!EA157="Any","",IF(AND(IP_Export!Y188="Proceed",'Processed IP Rules'!EA157&lt;&gt;""),"set device-group CNSP-Parent address "&amp;IP_Export!F188&amp;" description "&amp;IP_Export!G188,"")),"")</f>
        <v/>
      </c>
      <c r="O152" s="43" t="str">
        <f>IF('Processed IP Rules'!$FB$33="","",IF(IP_Export!B188="National",IF('Processed IP Rules'!EA157="Any","",IF(AND(IP_Export!Y188="Proceed",'Processed IP Rules'!EA157&lt;&gt;""),"set device-group CNSP-Parent address "&amp;IP_Export!F188&amp;" tag "&amp;'Processed IP Rules'!$FB$33,"")),""))</f>
        <v/>
      </c>
    </row>
    <row r="153" spans="1:15">
      <c r="A153" s="98">
        <f t="shared" si="4"/>
        <v>148</v>
      </c>
      <c r="B153" t="str">
        <f>IF(IP_Export!B189="Global",IF(OR('Processed IP Rules'!AO158="All_IPs",'Processed IP Rules'!AO158="GRP_ALL_CNSP_SUBNETS"),"",IF(IP_Export!Y189="Proceed","set shared address "&amp;IP_Export!D189&amp;" ip-netmask "&amp;IP_Export!E189,"")),"")</f>
        <v/>
      </c>
      <c r="C153" t="str">
        <f>IF(IP_Export!B189="Global",IF(OR('Processed IP Rules'!AO158="All_IPs",'Processed IP Rules'!AO158="GRP_ALL_CNSP_SUBNETS"),"",IF(IP_Export!Y189="Proceed","set shared address "&amp;IP_Export!D189&amp;" description "&amp;IP_Export!E189,"")),"")</f>
        <v/>
      </c>
      <c r="D153" s="43" t="str">
        <f>IF('Processed IP Rules'!$FB$31="","",IF(IP_Export!B189="Global",IF(OR('Processed IP Rules'!AO158="All_IPs",'Processed IP Rules'!AO158="GRP_ALL_CNSP_SUBNETS"),"",IF(IP_Export!Y189="Proceed","set shared address "&amp;IP_Export!D189&amp;" tag "&amp;'Processed IP Rules'!$FB$31,"")),""))</f>
        <v/>
      </c>
      <c r="E153" t="str">
        <f>IF(IP_Export!B189="Global",IF('Processed IP Rules'!EA158="Any","",IF(AND(IP_Export!Y189="Proceed",'Processed IP Rules'!EA158&lt;&gt;""),"set shared address "&amp;IP_Export!F189&amp;" ip-netmask "&amp;IP_Export!G189,"")),"")</f>
        <v/>
      </c>
      <c r="F153" t="str">
        <f>IF(IP_Export!B189="Global",IF('Processed IP Rules'!EA158="Any","",IF(AND(IP_Export!Y189="Proceed",'Processed IP Rules'!EA158&lt;&gt;""),"set shared address "&amp;IP_Export!F189&amp;" description "&amp;IP_Export!G189,"")),"")</f>
        <v/>
      </c>
      <c r="G153" s="43" t="str">
        <f>IF('Processed IP Rules'!$FB$33="","",IF(IP_Export!B189="Global",IF('Processed IP Rules'!EA158="Any","",IF(AND(IP_Export!Y189="Proceed",'Processed IP Rules'!EA158&lt;&gt;""),"set shared address "&amp;IP_Export!F189&amp;" tag "&amp;'Processed IP Rules'!$FB$33,"")),""))</f>
        <v/>
      </c>
      <c r="I153" s="98">
        <f t="shared" si="5"/>
        <v>148</v>
      </c>
      <c r="J153" t="str">
        <f>IF(IP_Export!B189="National",IF(OR('Processed IP Rules'!AO158="All_IPs",'Processed IP Rules'!AO158="GRP_ALL_CNSP_SUBNETS"),"",IF(IP_Export!Y189="Proceed","set device-group CNSP-Parent address "&amp;IP_Export!D189&amp;" ip-netmask "&amp;IP_Export!E189,"")),"")</f>
        <v/>
      </c>
      <c r="K153" t="str">
        <f>IF(IP_Export!B189="National",IF(OR('Processed IP Rules'!AO158="All_IPs",'Processed IP Rules'!AO158="GRP_ALL_CNSP_SUBNETS"),"",IF(IP_Export!Y189="Proceed","set device-group CNSP-Parent address "&amp;IP_Export!D189&amp;" description "&amp;IP_Export!E189,"")),"")</f>
        <v/>
      </c>
      <c r="L153" s="43" t="str">
        <f>IF('Processed IP Rules'!$FB$31="","",IF(IP_Export!B189="National",IF(OR('Processed IP Rules'!AO158="All_IPs",'Processed IP Rules'!AO158="GRP_ALL_CNSP_SUBNETS"),"",IF(IP_Export!Y189="Proceed","set device-group CNSP-Parent address "&amp;IP_Export!D189&amp;" tag "&amp;'Processed IP Rules'!$FB$31,"")),""))</f>
        <v/>
      </c>
      <c r="M153" t="str">
        <f>IF(IP_Export!B189="National",IF('Processed IP Rules'!EA158="Any","",IF(AND(IP_Export!Y189="Proceed",'Processed IP Rules'!EA158&lt;&gt;""),"set device-group CNSP-Parent address "&amp;IP_Export!F189&amp;" ip-netmask "&amp;IP_Export!G189,"")),"")</f>
        <v/>
      </c>
      <c r="N153" t="str">
        <f>IF(IP_Export!B189="National",IF('Processed IP Rules'!EA158="Any","",IF(AND(IP_Export!Y189="Proceed",'Processed IP Rules'!EA158&lt;&gt;""),"set device-group CNSP-Parent address "&amp;IP_Export!F189&amp;" description "&amp;IP_Export!G189,"")),"")</f>
        <v/>
      </c>
      <c r="O153" s="43" t="str">
        <f>IF('Processed IP Rules'!$FB$33="","",IF(IP_Export!B189="National",IF('Processed IP Rules'!EA158="Any","",IF(AND(IP_Export!Y189="Proceed",'Processed IP Rules'!EA158&lt;&gt;""),"set device-group CNSP-Parent address "&amp;IP_Export!F189&amp;" tag "&amp;'Processed IP Rules'!$FB$33,"")),""))</f>
        <v/>
      </c>
    </row>
    <row r="154" spans="1:15">
      <c r="A154" s="98">
        <f t="shared" si="4"/>
        <v>149</v>
      </c>
      <c r="B154" t="str">
        <f>IF(IP_Export!B190="Global",IF(OR('Processed IP Rules'!AO159="All_IPs",'Processed IP Rules'!AO159="GRP_ALL_CNSP_SUBNETS"),"",IF(IP_Export!Y190="Proceed","set shared address "&amp;IP_Export!D190&amp;" ip-netmask "&amp;IP_Export!E190,"")),"")</f>
        <v/>
      </c>
      <c r="C154" t="str">
        <f>IF(IP_Export!B190="Global",IF(OR('Processed IP Rules'!AO159="All_IPs",'Processed IP Rules'!AO159="GRP_ALL_CNSP_SUBNETS"),"",IF(IP_Export!Y190="Proceed","set shared address "&amp;IP_Export!D190&amp;" description "&amp;IP_Export!E190,"")),"")</f>
        <v/>
      </c>
      <c r="D154" s="43" t="str">
        <f>IF('Processed IP Rules'!$FB$31="","",IF(IP_Export!B190="Global",IF(OR('Processed IP Rules'!AO159="All_IPs",'Processed IP Rules'!AO159="GRP_ALL_CNSP_SUBNETS"),"",IF(IP_Export!Y190="Proceed","set shared address "&amp;IP_Export!D190&amp;" tag "&amp;'Processed IP Rules'!$FB$31,"")),""))</f>
        <v/>
      </c>
      <c r="E154" t="str">
        <f>IF(IP_Export!B190="Global",IF('Processed IP Rules'!EA159="Any","",IF(AND(IP_Export!Y190="Proceed",'Processed IP Rules'!EA159&lt;&gt;""),"set shared address "&amp;IP_Export!F190&amp;" ip-netmask "&amp;IP_Export!G190,"")),"")</f>
        <v/>
      </c>
      <c r="F154" t="str">
        <f>IF(IP_Export!B190="Global",IF('Processed IP Rules'!EA159="Any","",IF(AND(IP_Export!Y190="Proceed",'Processed IP Rules'!EA159&lt;&gt;""),"set shared address "&amp;IP_Export!F190&amp;" description "&amp;IP_Export!G190,"")),"")</f>
        <v/>
      </c>
      <c r="G154" s="43" t="str">
        <f>IF('Processed IP Rules'!$FB$33="","",IF(IP_Export!B190="Global",IF('Processed IP Rules'!EA159="Any","",IF(AND(IP_Export!Y190="Proceed",'Processed IP Rules'!EA159&lt;&gt;""),"set shared address "&amp;IP_Export!F190&amp;" tag "&amp;'Processed IP Rules'!$FB$33,"")),""))</f>
        <v/>
      </c>
      <c r="I154" s="98">
        <f t="shared" si="5"/>
        <v>149</v>
      </c>
      <c r="J154" t="str">
        <f>IF(IP_Export!B190="National",IF(OR('Processed IP Rules'!AO159="All_IPs",'Processed IP Rules'!AO159="GRP_ALL_CNSP_SUBNETS"),"",IF(IP_Export!Y190="Proceed","set device-group CNSP-Parent address "&amp;IP_Export!D190&amp;" ip-netmask "&amp;IP_Export!E190,"")),"")</f>
        <v/>
      </c>
      <c r="K154" t="str">
        <f>IF(IP_Export!B190="National",IF(OR('Processed IP Rules'!AO159="All_IPs",'Processed IP Rules'!AO159="GRP_ALL_CNSP_SUBNETS"),"",IF(IP_Export!Y190="Proceed","set device-group CNSP-Parent address "&amp;IP_Export!D190&amp;" description "&amp;IP_Export!E190,"")),"")</f>
        <v/>
      </c>
      <c r="L154" s="43" t="str">
        <f>IF('Processed IP Rules'!$FB$31="","",IF(IP_Export!B190="National",IF(OR('Processed IP Rules'!AO159="All_IPs",'Processed IP Rules'!AO159="GRP_ALL_CNSP_SUBNETS"),"",IF(IP_Export!Y190="Proceed","set device-group CNSP-Parent address "&amp;IP_Export!D190&amp;" tag "&amp;'Processed IP Rules'!$FB$31,"")),""))</f>
        <v/>
      </c>
      <c r="M154" t="str">
        <f>IF(IP_Export!B190="National",IF('Processed IP Rules'!EA159="Any","",IF(AND(IP_Export!Y190="Proceed",'Processed IP Rules'!EA159&lt;&gt;""),"set device-group CNSP-Parent address "&amp;IP_Export!F190&amp;" ip-netmask "&amp;IP_Export!G190,"")),"")</f>
        <v/>
      </c>
      <c r="N154" t="str">
        <f>IF(IP_Export!B190="National",IF('Processed IP Rules'!EA159="Any","",IF(AND(IP_Export!Y190="Proceed",'Processed IP Rules'!EA159&lt;&gt;""),"set device-group CNSP-Parent address "&amp;IP_Export!F190&amp;" description "&amp;IP_Export!G190,"")),"")</f>
        <v/>
      </c>
      <c r="O154" s="43" t="str">
        <f>IF('Processed IP Rules'!$FB$33="","",IF(IP_Export!B190="National",IF('Processed IP Rules'!EA159="Any","",IF(AND(IP_Export!Y190="Proceed",'Processed IP Rules'!EA159&lt;&gt;""),"set device-group CNSP-Parent address "&amp;IP_Export!F190&amp;" tag "&amp;'Processed IP Rules'!$FB$33,"")),""))</f>
        <v/>
      </c>
    </row>
    <row r="155" spans="1:15">
      <c r="A155" s="98">
        <f t="shared" si="4"/>
        <v>150</v>
      </c>
      <c r="B155" t="str">
        <f>IF(IP_Export!B191="Global",IF(OR('Processed IP Rules'!AO160="All_IPs",'Processed IP Rules'!AO160="GRP_ALL_CNSP_SUBNETS"),"",IF(IP_Export!Y191="Proceed","set shared address "&amp;IP_Export!D191&amp;" ip-netmask "&amp;IP_Export!E191,"")),"")</f>
        <v/>
      </c>
      <c r="C155" t="str">
        <f>IF(IP_Export!B191="Global",IF(OR('Processed IP Rules'!AO160="All_IPs",'Processed IP Rules'!AO160="GRP_ALL_CNSP_SUBNETS"),"",IF(IP_Export!Y191="Proceed","set shared address "&amp;IP_Export!D191&amp;" description "&amp;IP_Export!E191,"")),"")</f>
        <v/>
      </c>
      <c r="D155" s="43" t="str">
        <f>IF('Processed IP Rules'!$FB$31="","",IF(IP_Export!B191="Global",IF(OR('Processed IP Rules'!AO160="All_IPs",'Processed IP Rules'!AO160="GRP_ALL_CNSP_SUBNETS"),"",IF(IP_Export!Y191="Proceed","set shared address "&amp;IP_Export!D191&amp;" tag "&amp;'Processed IP Rules'!$FB$31,"")),""))</f>
        <v/>
      </c>
      <c r="E155" t="str">
        <f>IF(IP_Export!B191="Global",IF('Processed IP Rules'!EA160="Any","",IF(AND(IP_Export!Y191="Proceed",'Processed IP Rules'!EA160&lt;&gt;""),"set shared address "&amp;IP_Export!F191&amp;" ip-netmask "&amp;IP_Export!G191,"")),"")</f>
        <v/>
      </c>
      <c r="F155" t="str">
        <f>IF(IP_Export!B191="Global",IF('Processed IP Rules'!EA160="Any","",IF(AND(IP_Export!Y191="Proceed",'Processed IP Rules'!EA160&lt;&gt;""),"set shared address "&amp;IP_Export!F191&amp;" description "&amp;IP_Export!G191,"")),"")</f>
        <v/>
      </c>
      <c r="G155" s="43" t="str">
        <f>IF('Processed IP Rules'!$FB$33="","",IF(IP_Export!B191="Global",IF('Processed IP Rules'!EA160="Any","",IF(AND(IP_Export!Y191="Proceed",'Processed IP Rules'!EA160&lt;&gt;""),"set shared address "&amp;IP_Export!F191&amp;" tag "&amp;'Processed IP Rules'!$FB$33,"")),""))</f>
        <v/>
      </c>
      <c r="I155" s="98">
        <f t="shared" si="5"/>
        <v>150</v>
      </c>
      <c r="J155" t="str">
        <f>IF(IP_Export!B191="National",IF(OR('Processed IP Rules'!AO160="All_IPs",'Processed IP Rules'!AO160="GRP_ALL_CNSP_SUBNETS"),"",IF(IP_Export!Y191="Proceed","set device-group CNSP-Parent address "&amp;IP_Export!D191&amp;" ip-netmask "&amp;IP_Export!E191,"")),"")</f>
        <v/>
      </c>
      <c r="K155" t="str">
        <f>IF(IP_Export!B191="National",IF(OR('Processed IP Rules'!AO160="All_IPs",'Processed IP Rules'!AO160="GRP_ALL_CNSP_SUBNETS"),"",IF(IP_Export!Y191="Proceed","set device-group CNSP-Parent address "&amp;IP_Export!D191&amp;" description "&amp;IP_Export!E191,"")),"")</f>
        <v/>
      </c>
      <c r="L155" s="43" t="str">
        <f>IF('Processed IP Rules'!$FB$31="","",IF(IP_Export!B191="National",IF(OR('Processed IP Rules'!AO160="All_IPs",'Processed IP Rules'!AO160="GRP_ALL_CNSP_SUBNETS"),"",IF(IP_Export!Y191="Proceed","set device-group CNSP-Parent address "&amp;IP_Export!D191&amp;" tag "&amp;'Processed IP Rules'!$FB$31,"")),""))</f>
        <v/>
      </c>
      <c r="M155" t="str">
        <f>IF(IP_Export!B191="National",IF('Processed IP Rules'!EA160="Any","",IF(AND(IP_Export!Y191="Proceed",'Processed IP Rules'!EA160&lt;&gt;""),"set device-group CNSP-Parent address "&amp;IP_Export!F191&amp;" ip-netmask "&amp;IP_Export!G191,"")),"")</f>
        <v/>
      </c>
      <c r="N155" t="str">
        <f>IF(IP_Export!B191="National",IF('Processed IP Rules'!EA160="Any","",IF(AND(IP_Export!Y191="Proceed",'Processed IP Rules'!EA160&lt;&gt;""),"set device-group CNSP-Parent address "&amp;IP_Export!F191&amp;" description "&amp;IP_Export!G191,"")),"")</f>
        <v/>
      </c>
      <c r="O155" s="43" t="str">
        <f>IF('Processed IP Rules'!$FB$33="","",IF(IP_Export!B191="National",IF('Processed IP Rules'!EA160="Any","",IF(AND(IP_Export!Y191="Proceed",'Processed IP Rules'!EA160&lt;&gt;""),"set device-group CNSP-Parent address "&amp;IP_Export!F191&amp;" tag "&amp;'Processed IP Rules'!$FB$33,"")),""))</f>
        <v/>
      </c>
    </row>
    <row r="156" spans="1:15">
      <c r="A156" s="98">
        <f t="shared" si="4"/>
        <v>151</v>
      </c>
      <c r="B156" t="str">
        <f>IF(IP_Export!B192="Global",IF(OR('Processed IP Rules'!AO161="All_IPs",'Processed IP Rules'!AO161="GRP_ALL_CNSP_SUBNETS"),"",IF(IP_Export!Y192="Proceed","set shared address "&amp;IP_Export!D192&amp;" ip-netmask "&amp;IP_Export!E192,"")),"")</f>
        <v/>
      </c>
      <c r="C156" t="str">
        <f>IF(IP_Export!B192="Global",IF(OR('Processed IP Rules'!AO161="All_IPs",'Processed IP Rules'!AO161="GRP_ALL_CNSP_SUBNETS"),"",IF(IP_Export!Y192="Proceed","set shared address "&amp;IP_Export!D192&amp;" description "&amp;IP_Export!E192,"")),"")</f>
        <v/>
      </c>
      <c r="D156" s="43" t="str">
        <f>IF('Processed IP Rules'!$FB$31="","",IF(IP_Export!B192="Global",IF(OR('Processed IP Rules'!AO161="All_IPs",'Processed IP Rules'!AO161="GRP_ALL_CNSP_SUBNETS"),"",IF(IP_Export!Y192="Proceed","set shared address "&amp;IP_Export!D192&amp;" tag "&amp;'Processed IP Rules'!$FB$31,"")),""))</f>
        <v/>
      </c>
      <c r="E156" t="str">
        <f>IF(IP_Export!B192="Global",IF('Processed IP Rules'!EA161="Any","",IF(AND(IP_Export!Y192="Proceed",'Processed IP Rules'!EA161&lt;&gt;""),"set shared address "&amp;IP_Export!F192&amp;" ip-netmask "&amp;IP_Export!G192,"")),"")</f>
        <v/>
      </c>
      <c r="F156" t="str">
        <f>IF(IP_Export!B192="Global",IF('Processed IP Rules'!EA161="Any","",IF(AND(IP_Export!Y192="Proceed",'Processed IP Rules'!EA161&lt;&gt;""),"set shared address "&amp;IP_Export!F192&amp;" description "&amp;IP_Export!G192,"")),"")</f>
        <v/>
      </c>
      <c r="G156" s="43" t="str">
        <f>IF('Processed IP Rules'!$FB$33="","",IF(IP_Export!B192="Global",IF('Processed IP Rules'!EA161="Any","",IF(AND(IP_Export!Y192="Proceed",'Processed IP Rules'!EA161&lt;&gt;""),"set shared address "&amp;IP_Export!F192&amp;" tag "&amp;'Processed IP Rules'!$FB$33,"")),""))</f>
        <v/>
      </c>
      <c r="I156" s="98">
        <f t="shared" si="5"/>
        <v>151</v>
      </c>
      <c r="J156" t="str">
        <f>IF(IP_Export!B192="National",IF(OR('Processed IP Rules'!AO161="All_IPs",'Processed IP Rules'!AO161="GRP_ALL_CNSP_SUBNETS"),"",IF(IP_Export!Y192="Proceed","set device-group CNSP-Parent address "&amp;IP_Export!D192&amp;" ip-netmask "&amp;IP_Export!E192,"")),"")</f>
        <v/>
      </c>
      <c r="K156" t="str">
        <f>IF(IP_Export!B192="National",IF(OR('Processed IP Rules'!AO161="All_IPs",'Processed IP Rules'!AO161="GRP_ALL_CNSP_SUBNETS"),"",IF(IP_Export!Y192="Proceed","set device-group CNSP-Parent address "&amp;IP_Export!D192&amp;" description "&amp;IP_Export!E192,"")),"")</f>
        <v/>
      </c>
      <c r="L156" s="43" t="str">
        <f>IF('Processed IP Rules'!$FB$31="","",IF(IP_Export!B192="National",IF(OR('Processed IP Rules'!AO161="All_IPs",'Processed IP Rules'!AO161="GRP_ALL_CNSP_SUBNETS"),"",IF(IP_Export!Y192="Proceed","set device-group CNSP-Parent address "&amp;IP_Export!D192&amp;" tag "&amp;'Processed IP Rules'!$FB$31,"")),""))</f>
        <v/>
      </c>
      <c r="M156" t="str">
        <f>IF(IP_Export!B192="National",IF('Processed IP Rules'!EA161="Any","",IF(AND(IP_Export!Y192="Proceed",'Processed IP Rules'!EA161&lt;&gt;""),"set device-group CNSP-Parent address "&amp;IP_Export!F192&amp;" ip-netmask "&amp;IP_Export!G192,"")),"")</f>
        <v/>
      </c>
      <c r="N156" t="str">
        <f>IF(IP_Export!B192="National",IF('Processed IP Rules'!EA161="Any","",IF(AND(IP_Export!Y192="Proceed",'Processed IP Rules'!EA161&lt;&gt;""),"set device-group CNSP-Parent address "&amp;IP_Export!F192&amp;" description "&amp;IP_Export!G192,"")),"")</f>
        <v/>
      </c>
      <c r="O156" s="43" t="str">
        <f>IF('Processed IP Rules'!$FB$33="","",IF(IP_Export!B192="National",IF('Processed IP Rules'!EA161="Any","",IF(AND(IP_Export!Y192="Proceed",'Processed IP Rules'!EA161&lt;&gt;""),"set device-group CNSP-Parent address "&amp;IP_Export!F192&amp;" tag "&amp;'Processed IP Rules'!$FB$33,"")),""))</f>
        <v/>
      </c>
    </row>
    <row r="157" spans="1:15">
      <c r="A157" s="98">
        <f t="shared" si="4"/>
        <v>152</v>
      </c>
      <c r="B157" t="str">
        <f>IF(IP_Export!B193="Global",IF(OR('Processed IP Rules'!AO162="All_IPs",'Processed IP Rules'!AO162="GRP_ALL_CNSP_SUBNETS"),"",IF(IP_Export!Y193="Proceed","set shared address "&amp;IP_Export!D193&amp;" ip-netmask "&amp;IP_Export!E193,"")),"")</f>
        <v/>
      </c>
      <c r="C157" t="str">
        <f>IF(IP_Export!B193="Global",IF(OR('Processed IP Rules'!AO162="All_IPs",'Processed IP Rules'!AO162="GRP_ALL_CNSP_SUBNETS"),"",IF(IP_Export!Y193="Proceed","set shared address "&amp;IP_Export!D193&amp;" description "&amp;IP_Export!E193,"")),"")</f>
        <v/>
      </c>
      <c r="D157" s="43" t="str">
        <f>IF('Processed IP Rules'!$FB$31="","",IF(IP_Export!B193="Global",IF(OR('Processed IP Rules'!AO162="All_IPs",'Processed IP Rules'!AO162="GRP_ALL_CNSP_SUBNETS"),"",IF(IP_Export!Y193="Proceed","set shared address "&amp;IP_Export!D193&amp;" tag "&amp;'Processed IP Rules'!$FB$31,"")),""))</f>
        <v/>
      </c>
      <c r="E157" t="str">
        <f>IF(IP_Export!B193="Global",IF('Processed IP Rules'!EA162="Any","",IF(AND(IP_Export!Y193="Proceed",'Processed IP Rules'!EA162&lt;&gt;""),"set shared address "&amp;IP_Export!F193&amp;" ip-netmask "&amp;IP_Export!G193,"")),"")</f>
        <v/>
      </c>
      <c r="F157" t="str">
        <f>IF(IP_Export!B193="Global",IF('Processed IP Rules'!EA162="Any","",IF(AND(IP_Export!Y193="Proceed",'Processed IP Rules'!EA162&lt;&gt;""),"set shared address "&amp;IP_Export!F193&amp;" description "&amp;IP_Export!G193,"")),"")</f>
        <v/>
      </c>
      <c r="G157" s="43" t="str">
        <f>IF('Processed IP Rules'!$FB$33="","",IF(IP_Export!B193="Global",IF('Processed IP Rules'!EA162="Any","",IF(AND(IP_Export!Y193="Proceed",'Processed IP Rules'!EA162&lt;&gt;""),"set shared address "&amp;IP_Export!F193&amp;" tag "&amp;'Processed IP Rules'!$FB$33,"")),""))</f>
        <v/>
      </c>
      <c r="I157" s="98">
        <f t="shared" si="5"/>
        <v>152</v>
      </c>
      <c r="J157" t="str">
        <f>IF(IP_Export!B193="National",IF(OR('Processed IP Rules'!AO162="All_IPs",'Processed IP Rules'!AO162="GRP_ALL_CNSP_SUBNETS"),"",IF(IP_Export!Y193="Proceed","set device-group CNSP-Parent address "&amp;IP_Export!D193&amp;" ip-netmask "&amp;IP_Export!E193,"")),"")</f>
        <v/>
      </c>
      <c r="K157" t="str">
        <f>IF(IP_Export!B193="National",IF(OR('Processed IP Rules'!AO162="All_IPs",'Processed IP Rules'!AO162="GRP_ALL_CNSP_SUBNETS"),"",IF(IP_Export!Y193="Proceed","set device-group CNSP-Parent address "&amp;IP_Export!D193&amp;" description "&amp;IP_Export!E193,"")),"")</f>
        <v/>
      </c>
      <c r="L157" s="43" t="str">
        <f>IF('Processed IP Rules'!$FB$31="","",IF(IP_Export!B193="National",IF(OR('Processed IP Rules'!AO162="All_IPs",'Processed IP Rules'!AO162="GRP_ALL_CNSP_SUBNETS"),"",IF(IP_Export!Y193="Proceed","set device-group CNSP-Parent address "&amp;IP_Export!D193&amp;" tag "&amp;'Processed IP Rules'!$FB$31,"")),""))</f>
        <v/>
      </c>
      <c r="M157" t="str">
        <f>IF(IP_Export!B193="National",IF('Processed IP Rules'!EA162="Any","",IF(AND(IP_Export!Y193="Proceed",'Processed IP Rules'!EA162&lt;&gt;""),"set device-group CNSP-Parent address "&amp;IP_Export!F193&amp;" ip-netmask "&amp;IP_Export!G193,"")),"")</f>
        <v/>
      </c>
      <c r="N157" t="str">
        <f>IF(IP_Export!B193="National",IF('Processed IP Rules'!EA162="Any","",IF(AND(IP_Export!Y193="Proceed",'Processed IP Rules'!EA162&lt;&gt;""),"set device-group CNSP-Parent address "&amp;IP_Export!F193&amp;" description "&amp;IP_Export!G193,"")),"")</f>
        <v/>
      </c>
      <c r="O157" s="43" t="str">
        <f>IF('Processed IP Rules'!$FB$33="","",IF(IP_Export!B193="National",IF('Processed IP Rules'!EA162="Any","",IF(AND(IP_Export!Y193="Proceed",'Processed IP Rules'!EA162&lt;&gt;""),"set device-group CNSP-Parent address "&amp;IP_Export!F193&amp;" tag "&amp;'Processed IP Rules'!$FB$33,"")),""))</f>
        <v/>
      </c>
    </row>
    <row r="158" spans="1:15">
      <c r="A158" s="98">
        <f t="shared" si="4"/>
        <v>153</v>
      </c>
      <c r="B158" t="str">
        <f>IF(IP_Export!B194="Global",IF(OR('Processed IP Rules'!AO163="All_IPs",'Processed IP Rules'!AO163="GRP_ALL_CNSP_SUBNETS"),"",IF(IP_Export!Y194="Proceed","set shared address "&amp;IP_Export!D194&amp;" ip-netmask "&amp;IP_Export!E194,"")),"")</f>
        <v/>
      </c>
      <c r="C158" t="str">
        <f>IF(IP_Export!B194="Global",IF(OR('Processed IP Rules'!AO163="All_IPs",'Processed IP Rules'!AO163="GRP_ALL_CNSP_SUBNETS"),"",IF(IP_Export!Y194="Proceed","set shared address "&amp;IP_Export!D194&amp;" description "&amp;IP_Export!E194,"")),"")</f>
        <v/>
      </c>
      <c r="D158" s="43" t="str">
        <f>IF('Processed IP Rules'!$FB$31="","",IF(IP_Export!B194="Global",IF(OR('Processed IP Rules'!AO163="All_IPs",'Processed IP Rules'!AO163="GRP_ALL_CNSP_SUBNETS"),"",IF(IP_Export!Y194="Proceed","set shared address "&amp;IP_Export!D194&amp;" tag "&amp;'Processed IP Rules'!$FB$31,"")),""))</f>
        <v/>
      </c>
      <c r="E158" t="str">
        <f>IF(IP_Export!B194="Global",IF('Processed IP Rules'!EA163="Any","",IF(AND(IP_Export!Y194="Proceed",'Processed IP Rules'!EA163&lt;&gt;""),"set shared address "&amp;IP_Export!F194&amp;" ip-netmask "&amp;IP_Export!G194,"")),"")</f>
        <v/>
      </c>
      <c r="F158" t="str">
        <f>IF(IP_Export!B194="Global",IF('Processed IP Rules'!EA163="Any","",IF(AND(IP_Export!Y194="Proceed",'Processed IP Rules'!EA163&lt;&gt;""),"set shared address "&amp;IP_Export!F194&amp;" description "&amp;IP_Export!G194,"")),"")</f>
        <v/>
      </c>
      <c r="G158" s="43" t="str">
        <f>IF('Processed IP Rules'!$FB$33="","",IF(IP_Export!B194="Global",IF('Processed IP Rules'!EA163="Any","",IF(AND(IP_Export!Y194="Proceed",'Processed IP Rules'!EA163&lt;&gt;""),"set shared address "&amp;IP_Export!F194&amp;" tag "&amp;'Processed IP Rules'!$FB$33,"")),""))</f>
        <v/>
      </c>
      <c r="I158" s="98">
        <f t="shared" si="5"/>
        <v>153</v>
      </c>
      <c r="J158" t="str">
        <f>IF(IP_Export!B194="National",IF(OR('Processed IP Rules'!AO163="All_IPs",'Processed IP Rules'!AO163="GRP_ALL_CNSP_SUBNETS"),"",IF(IP_Export!Y194="Proceed","set device-group CNSP-Parent address "&amp;IP_Export!D194&amp;" ip-netmask "&amp;IP_Export!E194,"")),"")</f>
        <v/>
      </c>
      <c r="K158" t="str">
        <f>IF(IP_Export!B194="National",IF(OR('Processed IP Rules'!AO163="All_IPs",'Processed IP Rules'!AO163="GRP_ALL_CNSP_SUBNETS"),"",IF(IP_Export!Y194="Proceed","set device-group CNSP-Parent address "&amp;IP_Export!D194&amp;" description "&amp;IP_Export!E194,"")),"")</f>
        <v/>
      </c>
      <c r="L158" s="43" t="str">
        <f>IF('Processed IP Rules'!$FB$31="","",IF(IP_Export!B194="National",IF(OR('Processed IP Rules'!AO163="All_IPs",'Processed IP Rules'!AO163="GRP_ALL_CNSP_SUBNETS"),"",IF(IP_Export!Y194="Proceed","set device-group CNSP-Parent address "&amp;IP_Export!D194&amp;" tag "&amp;'Processed IP Rules'!$FB$31,"")),""))</f>
        <v/>
      </c>
      <c r="M158" t="str">
        <f>IF(IP_Export!B194="National",IF('Processed IP Rules'!EA163="Any","",IF(AND(IP_Export!Y194="Proceed",'Processed IP Rules'!EA163&lt;&gt;""),"set device-group CNSP-Parent address "&amp;IP_Export!F194&amp;" ip-netmask "&amp;IP_Export!G194,"")),"")</f>
        <v/>
      </c>
      <c r="N158" t="str">
        <f>IF(IP_Export!B194="National",IF('Processed IP Rules'!EA163="Any","",IF(AND(IP_Export!Y194="Proceed",'Processed IP Rules'!EA163&lt;&gt;""),"set device-group CNSP-Parent address "&amp;IP_Export!F194&amp;" description "&amp;IP_Export!G194,"")),"")</f>
        <v/>
      </c>
      <c r="O158" s="43" t="str">
        <f>IF('Processed IP Rules'!$FB$33="","",IF(IP_Export!B194="National",IF('Processed IP Rules'!EA163="Any","",IF(AND(IP_Export!Y194="Proceed",'Processed IP Rules'!EA163&lt;&gt;""),"set device-group CNSP-Parent address "&amp;IP_Export!F194&amp;" tag "&amp;'Processed IP Rules'!$FB$33,"")),""))</f>
        <v/>
      </c>
    </row>
    <row r="159" spans="1:15">
      <c r="A159" s="98">
        <f t="shared" si="4"/>
        <v>154</v>
      </c>
      <c r="B159" t="str">
        <f>IF(IP_Export!B195="Global",IF(OR('Processed IP Rules'!AO164="All_IPs",'Processed IP Rules'!AO164="GRP_ALL_CNSP_SUBNETS"),"",IF(IP_Export!Y195="Proceed","set shared address "&amp;IP_Export!D195&amp;" ip-netmask "&amp;IP_Export!E195,"")),"")</f>
        <v/>
      </c>
      <c r="C159" t="str">
        <f>IF(IP_Export!B195="Global",IF(OR('Processed IP Rules'!AO164="All_IPs",'Processed IP Rules'!AO164="GRP_ALL_CNSP_SUBNETS"),"",IF(IP_Export!Y195="Proceed","set shared address "&amp;IP_Export!D195&amp;" description "&amp;IP_Export!E195,"")),"")</f>
        <v/>
      </c>
      <c r="D159" s="43" t="str">
        <f>IF('Processed IP Rules'!$FB$31="","",IF(IP_Export!B195="Global",IF(OR('Processed IP Rules'!AO164="All_IPs",'Processed IP Rules'!AO164="GRP_ALL_CNSP_SUBNETS"),"",IF(IP_Export!Y195="Proceed","set shared address "&amp;IP_Export!D195&amp;" tag "&amp;'Processed IP Rules'!$FB$31,"")),""))</f>
        <v/>
      </c>
      <c r="E159" t="str">
        <f>IF(IP_Export!B195="Global",IF('Processed IP Rules'!EA164="Any","",IF(AND(IP_Export!Y195="Proceed",'Processed IP Rules'!EA164&lt;&gt;""),"set shared address "&amp;IP_Export!F195&amp;" ip-netmask "&amp;IP_Export!G195,"")),"")</f>
        <v/>
      </c>
      <c r="F159" t="str">
        <f>IF(IP_Export!B195="Global",IF('Processed IP Rules'!EA164="Any","",IF(AND(IP_Export!Y195="Proceed",'Processed IP Rules'!EA164&lt;&gt;""),"set shared address "&amp;IP_Export!F195&amp;" description "&amp;IP_Export!G195,"")),"")</f>
        <v/>
      </c>
      <c r="G159" s="43" t="str">
        <f>IF('Processed IP Rules'!$FB$33="","",IF(IP_Export!B195="Global",IF('Processed IP Rules'!EA164="Any","",IF(AND(IP_Export!Y195="Proceed",'Processed IP Rules'!EA164&lt;&gt;""),"set shared address "&amp;IP_Export!F195&amp;" tag "&amp;'Processed IP Rules'!$FB$33,"")),""))</f>
        <v/>
      </c>
      <c r="I159" s="98">
        <f t="shared" si="5"/>
        <v>154</v>
      </c>
      <c r="J159" t="str">
        <f>IF(IP_Export!B195="National",IF(OR('Processed IP Rules'!AO164="All_IPs",'Processed IP Rules'!AO164="GRP_ALL_CNSP_SUBNETS"),"",IF(IP_Export!Y195="Proceed","set device-group CNSP-Parent address "&amp;IP_Export!D195&amp;" ip-netmask "&amp;IP_Export!E195,"")),"")</f>
        <v/>
      </c>
      <c r="K159" t="str">
        <f>IF(IP_Export!B195="National",IF(OR('Processed IP Rules'!AO164="All_IPs",'Processed IP Rules'!AO164="GRP_ALL_CNSP_SUBNETS"),"",IF(IP_Export!Y195="Proceed","set device-group CNSP-Parent address "&amp;IP_Export!D195&amp;" description "&amp;IP_Export!E195,"")),"")</f>
        <v/>
      </c>
      <c r="L159" s="43" t="str">
        <f>IF('Processed IP Rules'!$FB$31="","",IF(IP_Export!B195="National",IF(OR('Processed IP Rules'!AO164="All_IPs",'Processed IP Rules'!AO164="GRP_ALL_CNSP_SUBNETS"),"",IF(IP_Export!Y195="Proceed","set device-group CNSP-Parent address "&amp;IP_Export!D195&amp;" tag "&amp;'Processed IP Rules'!$FB$31,"")),""))</f>
        <v/>
      </c>
      <c r="M159" t="str">
        <f>IF(IP_Export!B195="National",IF('Processed IP Rules'!EA164="Any","",IF(AND(IP_Export!Y195="Proceed",'Processed IP Rules'!EA164&lt;&gt;""),"set device-group CNSP-Parent address "&amp;IP_Export!F195&amp;" ip-netmask "&amp;IP_Export!G195,"")),"")</f>
        <v/>
      </c>
      <c r="N159" t="str">
        <f>IF(IP_Export!B195="National",IF('Processed IP Rules'!EA164="Any","",IF(AND(IP_Export!Y195="Proceed",'Processed IP Rules'!EA164&lt;&gt;""),"set device-group CNSP-Parent address "&amp;IP_Export!F195&amp;" description "&amp;IP_Export!G195,"")),"")</f>
        <v/>
      </c>
      <c r="O159" s="43" t="str">
        <f>IF('Processed IP Rules'!$FB$33="","",IF(IP_Export!B195="National",IF('Processed IP Rules'!EA164="Any","",IF(AND(IP_Export!Y195="Proceed",'Processed IP Rules'!EA164&lt;&gt;""),"set device-group CNSP-Parent address "&amp;IP_Export!F195&amp;" tag "&amp;'Processed IP Rules'!$FB$33,"")),""))</f>
        <v/>
      </c>
    </row>
    <row r="160" spans="1:15">
      <c r="A160" s="98">
        <f t="shared" si="4"/>
        <v>155</v>
      </c>
      <c r="B160" t="str">
        <f>IF(IP_Export!B196="Global",IF(OR('Processed IP Rules'!AO165="All_IPs",'Processed IP Rules'!AO165="GRP_ALL_CNSP_SUBNETS"),"",IF(IP_Export!Y196="Proceed","set shared address "&amp;IP_Export!D196&amp;" ip-netmask "&amp;IP_Export!E196,"")),"")</f>
        <v/>
      </c>
      <c r="C160" t="str">
        <f>IF(IP_Export!B196="Global",IF(OR('Processed IP Rules'!AO165="All_IPs",'Processed IP Rules'!AO165="GRP_ALL_CNSP_SUBNETS"),"",IF(IP_Export!Y196="Proceed","set shared address "&amp;IP_Export!D196&amp;" description "&amp;IP_Export!E196,"")),"")</f>
        <v/>
      </c>
      <c r="D160" s="43" t="str">
        <f>IF('Processed IP Rules'!$FB$31="","",IF(IP_Export!B196="Global",IF(OR('Processed IP Rules'!AO165="All_IPs",'Processed IP Rules'!AO165="GRP_ALL_CNSP_SUBNETS"),"",IF(IP_Export!Y196="Proceed","set shared address "&amp;IP_Export!D196&amp;" tag "&amp;'Processed IP Rules'!$FB$31,"")),""))</f>
        <v/>
      </c>
      <c r="E160" t="str">
        <f>IF(IP_Export!B196="Global",IF('Processed IP Rules'!EA165="Any","",IF(AND(IP_Export!Y196="Proceed",'Processed IP Rules'!EA165&lt;&gt;""),"set shared address "&amp;IP_Export!F196&amp;" ip-netmask "&amp;IP_Export!G196,"")),"")</f>
        <v/>
      </c>
      <c r="F160" t="str">
        <f>IF(IP_Export!B196="Global",IF('Processed IP Rules'!EA165="Any","",IF(AND(IP_Export!Y196="Proceed",'Processed IP Rules'!EA165&lt;&gt;""),"set shared address "&amp;IP_Export!F196&amp;" description "&amp;IP_Export!G196,"")),"")</f>
        <v/>
      </c>
      <c r="G160" s="43" t="str">
        <f>IF('Processed IP Rules'!$FB$33="","",IF(IP_Export!B196="Global",IF('Processed IP Rules'!EA165="Any","",IF(AND(IP_Export!Y196="Proceed",'Processed IP Rules'!EA165&lt;&gt;""),"set shared address "&amp;IP_Export!F196&amp;" tag "&amp;'Processed IP Rules'!$FB$33,"")),""))</f>
        <v/>
      </c>
      <c r="I160" s="98">
        <f t="shared" si="5"/>
        <v>155</v>
      </c>
      <c r="J160" t="str">
        <f>IF(IP_Export!B196="National",IF(OR('Processed IP Rules'!AO165="All_IPs",'Processed IP Rules'!AO165="GRP_ALL_CNSP_SUBNETS"),"",IF(IP_Export!Y196="Proceed","set device-group CNSP-Parent address "&amp;IP_Export!D196&amp;" ip-netmask "&amp;IP_Export!E196,"")),"")</f>
        <v/>
      </c>
      <c r="K160" t="str">
        <f>IF(IP_Export!B196="National",IF(OR('Processed IP Rules'!AO165="All_IPs",'Processed IP Rules'!AO165="GRP_ALL_CNSP_SUBNETS"),"",IF(IP_Export!Y196="Proceed","set device-group CNSP-Parent address "&amp;IP_Export!D196&amp;" description "&amp;IP_Export!E196,"")),"")</f>
        <v/>
      </c>
      <c r="L160" s="43" t="str">
        <f>IF('Processed IP Rules'!$FB$31="","",IF(IP_Export!B196="National",IF(OR('Processed IP Rules'!AO165="All_IPs",'Processed IP Rules'!AO165="GRP_ALL_CNSP_SUBNETS"),"",IF(IP_Export!Y196="Proceed","set device-group CNSP-Parent address "&amp;IP_Export!D196&amp;" tag "&amp;'Processed IP Rules'!$FB$31,"")),""))</f>
        <v/>
      </c>
      <c r="M160" t="str">
        <f>IF(IP_Export!B196="National",IF('Processed IP Rules'!EA165="Any","",IF(AND(IP_Export!Y196="Proceed",'Processed IP Rules'!EA165&lt;&gt;""),"set device-group CNSP-Parent address "&amp;IP_Export!F196&amp;" ip-netmask "&amp;IP_Export!G196,"")),"")</f>
        <v/>
      </c>
      <c r="N160" t="str">
        <f>IF(IP_Export!B196="National",IF('Processed IP Rules'!EA165="Any","",IF(AND(IP_Export!Y196="Proceed",'Processed IP Rules'!EA165&lt;&gt;""),"set device-group CNSP-Parent address "&amp;IP_Export!F196&amp;" description "&amp;IP_Export!G196,"")),"")</f>
        <v/>
      </c>
      <c r="O160" s="43" t="str">
        <f>IF('Processed IP Rules'!$FB$33="","",IF(IP_Export!B196="National",IF('Processed IP Rules'!EA165="Any","",IF(AND(IP_Export!Y196="Proceed",'Processed IP Rules'!EA165&lt;&gt;""),"set device-group CNSP-Parent address "&amp;IP_Export!F196&amp;" tag "&amp;'Processed IP Rules'!$FB$33,"")),""))</f>
        <v/>
      </c>
    </row>
    <row r="161" spans="1:15">
      <c r="A161" s="98">
        <f t="shared" si="4"/>
        <v>156</v>
      </c>
      <c r="B161" t="str">
        <f>IF(IP_Export!B197="Global",IF(OR('Processed IP Rules'!AO166="All_IPs",'Processed IP Rules'!AO166="GRP_ALL_CNSP_SUBNETS"),"",IF(IP_Export!Y197="Proceed","set shared address "&amp;IP_Export!D197&amp;" ip-netmask "&amp;IP_Export!E197,"")),"")</f>
        <v/>
      </c>
      <c r="C161" t="str">
        <f>IF(IP_Export!B197="Global",IF(OR('Processed IP Rules'!AO166="All_IPs",'Processed IP Rules'!AO166="GRP_ALL_CNSP_SUBNETS"),"",IF(IP_Export!Y197="Proceed","set shared address "&amp;IP_Export!D197&amp;" description "&amp;IP_Export!E197,"")),"")</f>
        <v/>
      </c>
      <c r="D161" s="43" t="str">
        <f>IF('Processed IP Rules'!$FB$31="","",IF(IP_Export!B197="Global",IF(OR('Processed IP Rules'!AO166="All_IPs",'Processed IP Rules'!AO166="GRP_ALL_CNSP_SUBNETS"),"",IF(IP_Export!Y197="Proceed","set shared address "&amp;IP_Export!D197&amp;" tag "&amp;'Processed IP Rules'!$FB$31,"")),""))</f>
        <v/>
      </c>
      <c r="E161" t="str">
        <f>IF(IP_Export!B197="Global",IF('Processed IP Rules'!EA166="Any","",IF(AND(IP_Export!Y197="Proceed",'Processed IP Rules'!EA166&lt;&gt;""),"set shared address "&amp;IP_Export!F197&amp;" ip-netmask "&amp;IP_Export!G197,"")),"")</f>
        <v/>
      </c>
      <c r="F161" t="str">
        <f>IF(IP_Export!B197="Global",IF('Processed IP Rules'!EA166="Any","",IF(AND(IP_Export!Y197="Proceed",'Processed IP Rules'!EA166&lt;&gt;""),"set shared address "&amp;IP_Export!F197&amp;" description "&amp;IP_Export!G197,"")),"")</f>
        <v/>
      </c>
      <c r="G161" s="43" t="str">
        <f>IF('Processed IP Rules'!$FB$33="","",IF(IP_Export!B197="Global",IF('Processed IP Rules'!EA166="Any","",IF(AND(IP_Export!Y197="Proceed",'Processed IP Rules'!EA166&lt;&gt;""),"set shared address "&amp;IP_Export!F197&amp;" tag "&amp;'Processed IP Rules'!$FB$33,"")),""))</f>
        <v/>
      </c>
      <c r="I161" s="98">
        <f t="shared" si="5"/>
        <v>156</v>
      </c>
      <c r="J161" t="str">
        <f>IF(IP_Export!B197="National",IF(OR('Processed IP Rules'!AO166="All_IPs",'Processed IP Rules'!AO166="GRP_ALL_CNSP_SUBNETS"),"",IF(IP_Export!Y197="Proceed","set device-group CNSP-Parent address "&amp;IP_Export!D197&amp;" ip-netmask "&amp;IP_Export!E197,"")),"")</f>
        <v/>
      </c>
      <c r="K161" t="str">
        <f>IF(IP_Export!B197="National",IF(OR('Processed IP Rules'!AO166="All_IPs",'Processed IP Rules'!AO166="GRP_ALL_CNSP_SUBNETS"),"",IF(IP_Export!Y197="Proceed","set device-group CNSP-Parent address "&amp;IP_Export!D197&amp;" description "&amp;IP_Export!E197,"")),"")</f>
        <v/>
      </c>
      <c r="L161" s="43" t="str">
        <f>IF('Processed IP Rules'!$FB$31="","",IF(IP_Export!B197="National",IF(OR('Processed IP Rules'!AO166="All_IPs",'Processed IP Rules'!AO166="GRP_ALL_CNSP_SUBNETS"),"",IF(IP_Export!Y197="Proceed","set device-group CNSP-Parent address "&amp;IP_Export!D197&amp;" tag "&amp;'Processed IP Rules'!$FB$31,"")),""))</f>
        <v/>
      </c>
      <c r="M161" t="str">
        <f>IF(IP_Export!B197="National",IF('Processed IP Rules'!EA166="Any","",IF(AND(IP_Export!Y197="Proceed",'Processed IP Rules'!EA166&lt;&gt;""),"set device-group CNSP-Parent address "&amp;IP_Export!F197&amp;" ip-netmask "&amp;IP_Export!G197,"")),"")</f>
        <v/>
      </c>
      <c r="N161" t="str">
        <f>IF(IP_Export!B197="National",IF('Processed IP Rules'!EA166="Any","",IF(AND(IP_Export!Y197="Proceed",'Processed IP Rules'!EA166&lt;&gt;""),"set device-group CNSP-Parent address "&amp;IP_Export!F197&amp;" description "&amp;IP_Export!G197,"")),"")</f>
        <v/>
      </c>
      <c r="O161" s="43" t="str">
        <f>IF('Processed IP Rules'!$FB$33="","",IF(IP_Export!B197="National",IF('Processed IP Rules'!EA166="Any","",IF(AND(IP_Export!Y197="Proceed",'Processed IP Rules'!EA166&lt;&gt;""),"set device-group CNSP-Parent address "&amp;IP_Export!F197&amp;" tag "&amp;'Processed IP Rules'!$FB$33,"")),""))</f>
        <v/>
      </c>
    </row>
    <row r="162" spans="1:15">
      <c r="A162" s="98">
        <f t="shared" si="4"/>
        <v>157</v>
      </c>
      <c r="B162" t="str">
        <f>IF(IP_Export!B198="Global",IF(OR('Processed IP Rules'!AO167="All_IPs",'Processed IP Rules'!AO167="GRP_ALL_CNSP_SUBNETS"),"",IF(IP_Export!Y198="Proceed","set shared address "&amp;IP_Export!D198&amp;" ip-netmask "&amp;IP_Export!E198,"")),"")</f>
        <v/>
      </c>
      <c r="C162" t="str">
        <f>IF(IP_Export!B198="Global",IF(OR('Processed IP Rules'!AO167="All_IPs",'Processed IP Rules'!AO167="GRP_ALL_CNSP_SUBNETS"),"",IF(IP_Export!Y198="Proceed","set shared address "&amp;IP_Export!D198&amp;" description "&amp;IP_Export!E198,"")),"")</f>
        <v/>
      </c>
      <c r="D162" s="43" t="str">
        <f>IF('Processed IP Rules'!$FB$31="","",IF(IP_Export!B198="Global",IF(OR('Processed IP Rules'!AO167="All_IPs",'Processed IP Rules'!AO167="GRP_ALL_CNSP_SUBNETS"),"",IF(IP_Export!Y198="Proceed","set shared address "&amp;IP_Export!D198&amp;" tag "&amp;'Processed IP Rules'!$FB$31,"")),""))</f>
        <v/>
      </c>
      <c r="E162" t="str">
        <f>IF(IP_Export!B198="Global",IF('Processed IP Rules'!EA167="Any","",IF(AND(IP_Export!Y198="Proceed",'Processed IP Rules'!EA167&lt;&gt;""),"set shared address "&amp;IP_Export!F198&amp;" ip-netmask "&amp;IP_Export!G198,"")),"")</f>
        <v/>
      </c>
      <c r="F162" t="str">
        <f>IF(IP_Export!B198="Global",IF('Processed IP Rules'!EA167="Any","",IF(AND(IP_Export!Y198="Proceed",'Processed IP Rules'!EA167&lt;&gt;""),"set shared address "&amp;IP_Export!F198&amp;" description "&amp;IP_Export!G198,"")),"")</f>
        <v/>
      </c>
      <c r="G162" s="43" t="str">
        <f>IF('Processed IP Rules'!$FB$33="","",IF(IP_Export!B198="Global",IF('Processed IP Rules'!EA167="Any","",IF(AND(IP_Export!Y198="Proceed",'Processed IP Rules'!EA167&lt;&gt;""),"set shared address "&amp;IP_Export!F198&amp;" tag "&amp;'Processed IP Rules'!$FB$33,"")),""))</f>
        <v/>
      </c>
      <c r="I162" s="98">
        <f t="shared" si="5"/>
        <v>157</v>
      </c>
      <c r="J162" t="str">
        <f>IF(IP_Export!B198="National",IF(OR('Processed IP Rules'!AO167="All_IPs",'Processed IP Rules'!AO167="GRP_ALL_CNSP_SUBNETS"),"",IF(IP_Export!Y198="Proceed","set device-group CNSP-Parent address "&amp;IP_Export!D198&amp;" ip-netmask "&amp;IP_Export!E198,"")),"")</f>
        <v/>
      </c>
      <c r="K162" t="str">
        <f>IF(IP_Export!B198="National",IF(OR('Processed IP Rules'!AO167="All_IPs",'Processed IP Rules'!AO167="GRP_ALL_CNSP_SUBNETS"),"",IF(IP_Export!Y198="Proceed","set device-group CNSP-Parent address "&amp;IP_Export!D198&amp;" description "&amp;IP_Export!E198,"")),"")</f>
        <v/>
      </c>
      <c r="L162" s="43" t="str">
        <f>IF('Processed IP Rules'!$FB$31="","",IF(IP_Export!B198="National",IF(OR('Processed IP Rules'!AO167="All_IPs",'Processed IP Rules'!AO167="GRP_ALL_CNSP_SUBNETS"),"",IF(IP_Export!Y198="Proceed","set device-group CNSP-Parent address "&amp;IP_Export!D198&amp;" tag "&amp;'Processed IP Rules'!$FB$31,"")),""))</f>
        <v/>
      </c>
      <c r="M162" t="str">
        <f>IF(IP_Export!B198="National",IF('Processed IP Rules'!EA167="Any","",IF(AND(IP_Export!Y198="Proceed",'Processed IP Rules'!EA167&lt;&gt;""),"set device-group CNSP-Parent address "&amp;IP_Export!F198&amp;" ip-netmask "&amp;IP_Export!G198,"")),"")</f>
        <v/>
      </c>
      <c r="N162" t="str">
        <f>IF(IP_Export!B198="National",IF('Processed IP Rules'!EA167="Any","",IF(AND(IP_Export!Y198="Proceed",'Processed IP Rules'!EA167&lt;&gt;""),"set device-group CNSP-Parent address "&amp;IP_Export!F198&amp;" description "&amp;IP_Export!G198,"")),"")</f>
        <v/>
      </c>
      <c r="O162" s="43" t="str">
        <f>IF('Processed IP Rules'!$FB$33="","",IF(IP_Export!B198="National",IF('Processed IP Rules'!EA167="Any","",IF(AND(IP_Export!Y198="Proceed",'Processed IP Rules'!EA167&lt;&gt;""),"set device-group CNSP-Parent address "&amp;IP_Export!F198&amp;" tag "&amp;'Processed IP Rules'!$FB$33,"")),""))</f>
        <v/>
      </c>
    </row>
    <row r="163" spans="1:15">
      <c r="A163" s="98">
        <f t="shared" si="4"/>
        <v>158</v>
      </c>
      <c r="B163" t="str">
        <f>IF(IP_Export!B199="Global",IF(OR('Processed IP Rules'!AO168="All_IPs",'Processed IP Rules'!AO168="GRP_ALL_CNSP_SUBNETS"),"",IF(IP_Export!Y199="Proceed","set shared address "&amp;IP_Export!D199&amp;" ip-netmask "&amp;IP_Export!E199,"")),"")</f>
        <v/>
      </c>
      <c r="C163" t="str">
        <f>IF(IP_Export!B199="Global",IF(OR('Processed IP Rules'!AO168="All_IPs",'Processed IP Rules'!AO168="GRP_ALL_CNSP_SUBNETS"),"",IF(IP_Export!Y199="Proceed","set shared address "&amp;IP_Export!D199&amp;" description "&amp;IP_Export!E199,"")),"")</f>
        <v/>
      </c>
      <c r="D163" s="43" t="str">
        <f>IF('Processed IP Rules'!$FB$31="","",IF(IP_Export!B199="Global",IF(OR('Processed IP Rules'!AO168="All_IPs",'Processed IP Rules'!AO168="GRP_ALL_CNSP_SUBNETS"),"",IF(IP_Export!Y199="Proceed","set shared address "&amp;IP_Export!D199&amp;" tag "&amp;'Processed IP Rules'!$FB$31,"")),""))</f>
        <v/>
      </c>
      <c r="E163" t="str">
        <f>IF(IP_Export!B199="Global",IF('Processed IP Rules'!EA168="Any","",IF(AND(IP_Export!Y199="Proceed",'Processed IP Rules'!EA168&lt;&gt;""),"set shared address "&amp;IP_Export!F199&amp;" ip-netmask "&amp;IP_Export!G199,"")),"")</f>
        <v/>
      </c>
      <c r="F163" t="str">
        <f>IF(IP_Export!B199="Global",IF('Processed IP Rules'!EA168="Any","",IF(AND(IP_Export!Y199="Proceed",'Processed IP Rules'!EA168&lt;&gt;""),"set shared address "&amp;IP_Export!F199&amp;" description "&amp;IP_Export!G199,"")),"")</f>
        <v/>
      </c>
      <c r="G163" s="43" t="str">
        <f>IF('Processed IP Rules'!$FB$33="","",IF(IP_Export!B199="Global",IF('Processed IP Rules'!EA168="Any","",IF(AND(IP_Export!Y199="Proceed",'Processed IP Rules'!EA168&lt;&gt;""),"set shared address "&amp;IP_Export!F199&amp;" tag "&amp;'Processed IP Rules'!$FB$33,"")),""))</f>
        <v/>
      </c>
      <c r="I163" s="98">
        <f t="shared" si="5"/>
        <v>158</v>
      </c>
      <c r="J163" t="str">
        <f>IF(IP_Export!B199="National",IF(OR('Processed IP Rules'!AO168="All_IPs",'Processed IP Rules'!AO168="GRP_ALL_CNSP_SUBNETS"),"",IF(IP_Export!Y199="Proceed","set device-group CNSP-Parent address "&amp;IP_Export!D199&amp;" ip-netmask "&amp;IP_Export!E199,"")),"")</f>
        <v/>
      </c>
      <c r="K163" t="str">
        <f>IF(IP_Export!B199="National",IF(OR('Processed IP Rules'!AO168="All_IPs",'Processed IP Rules'!AO168="GRP_ALL_CNSP_SUBNETS"),"",IF(IP_Export!Y199="Proceed","set device-group CNSP-Parent address "&amp;IP_Export!D199&amp;" description "&amp;IP_Export!E199,"")),"")</f>
        <v/>
      </c>
      <c r="L163" s="43" t="str">
        <f>IF('Processed IP Rules'!$FB$31="","",IF(IP_Export!B199="National",IF(OR('Processed IP Rules'!AO168="All_IPs",'Processed IP Rules'!AO168="GRP_ALL_CNSP_SUBNETS"),"",IF(IP_Export!Y199="Proceed","set device-group CNSP-Parent address "&amp;IP_Export!D199&amp;" tag "&amp;'Processed IP Rules'!$FB$31,"")),""))</f>
        <v/>
      </c>
      <c r="M163" t="str">
        <f>IF(IP_Export!B199="National",IF('Processed IP Rules'!EA168="Any","",IF(AND(IP_Export!Y199="Proceed",'Processed IP Rules'!EA168&lt;&gt;""),"set device-group CNSP-Parent address "&amp;IP_Export!F199&amp;" ip-netmask "&amp;IP_Export!G199,"")),"")</f>
        <v/>
      </c>
      <c r="N163" t="str">
        <f>IF(IP_Export!B199="National",IF('Processed IP Rules'!EA168="Any","",IF(AND(IP_Export!Y199="Proceed",'Processed IP Rules'!EA168&lt;&gt;""),"set device-group CNSP-Parent address "&amp;IP_Export!F199&amp;" description "&amp;IP_Export!G199,"")),"")</f>
        <v/>
      </c>
      <c r="O163" s="43" t="str">
        <f>IF('Processed IP Rules'!$FB$33="","",IF(IP_Export!B199="National",IF('Processed IP Rules'!EA168="Any","",IF(AND(IP_Export!Y199="Proceed",'Processed IP Rules'!EA168&lt;&gt;""),"set device-group CNSP-Parent address "&amp;IP_Export!F199&amp;" tag "&amp;'Processed IP Rules'!$FB$33,"")),""))</f>
        <v/>
      </c>
    </row>
    <row r="164" spans="1:15">
      <c r="A164" s="98">
        <f t="shared" si="4"/>
        <v>159</v>
      </c>
      <c r="B164" t="str">
        <f>IF(IP_Export!B200="Global",IF(OR('Processed IP Rules'!AO169="All_IPs",'Processed IP Rules'!AO169="GRP_ALL_CNSP_SUBNETS"),"",IF(IP_Export!Y200="Proceed","set shared address "&amp;IP_Export!D200&amp;" ip-netmask "&amp;IP_Export!E200,"")),"")</f>
        <v/>
      </c>
      <c r="C164" t="str">
        <f>IF(IP_Export!B200="Global",IF(OR('Processed IP Rules'!AO169="All_IPs",'Processed IP Rules'!AO169="GRP_ALL_CNSP_SUBNETS"),"",IF(IP_Export!Y200="Proceed","set shared address "&amp;IP_Export!D200&amp;" description "&amp;IP_Export!E200,"")),"")</f>
        <v/>
      </c>
      <c r="D164" s="43" t="str">
        <f>IF('Processed IP Rules'!$FB$31="","",IF(IP_Export!B200="Global",IF(OR('Processed IP Rules'!AO169="All_IPs",'Processed IP Rules'!AO169="GRP_ALL_CNSP_SUBNETS"),"",IF(IP_Export!Y200="Proceed","set shared address "&amp;IP_Export!D200&amp;" tag "&amp;'Processed IP Rules'!$FB$31,"")),""))</f>
        <v/>
      </c>
      <c r="E164" t="str">
        <f>IF(IP_Export!B200="Global",IF('Processed IP Rules'!EA169="Any","",IF(AND(IP_Export!Y200="Proceed",'Processed IP Rules'!EA169&lt;&gt;""),"set shared address "&amp;IP_Export!F200&amp;" ip-netmask "&amp;IP_Export!G200,"")),"")</f>
        <v/>
      </c>
      <c r="F164" t="str">
        <f>IF(IP_Export!B200="Global",IF('Processed IP Rules'!EA169="Any","",IF(AND(IP_Export!Y200="Proceed",'Processed IP Rules'!EA169&lt;&gt;""),"set shared address "&amp;IP_Export!F200&amp;" description "&amp;IP_Export!G200,"")),"")</f>
        <v/>
      </c>
      <c r="G164" s="43" t="str">
        <f>IF('Processed IP Rules'!$FB$33="","",IF(IP_Export!B200="Global",IF('Processed IP Rules'!EA169="Any","",IF(AND(IP_Export!Y200="Proceed",'Processed IP Rules'!EA169&lt;&gt;""),"set shared address "&amp;IP_Export!F200&amp;" tag "&amp;'Processed IP Rules'!$FB$33,"")),""))</f>
        <v/>
      </c>
      <c r="I164" s="98">
        <f t="shared" si="5"/>
        <v>159</v>
      </c>
      <c r="J164" t="str">
        <f>IF(IP_Export!B200="National",IF(OR('Processed IP Rules'!AO169="All_IPs",'Processed IP Rules'!AO169="GRP_ALL_CNSP_SUBNETS"),"",IF(IP_Export!Y200="Proceed","set device-group CNSP-Parent address "&amp;IP_Export!D200&amp;" ip-netmask "&amp;IP_Export!E200,"")),"")</f>
        <v/>
      </c>
      <c r="K164" t="str">
        <f>IF(IP_Export!B200="National",IF(OR('Processed IP Rules'!AO169="All_IPs",'Processed IP Rules'!AO169="GRP_ALL_CNSP_SUBNETS"),"",IF(IP_Export!Y200="Proceed","set device-group CNSP-Parent address "&amp;IP_Export!D200&amp;" description "&amp;IP_Export!E200,"")),"")</f>
        <v/>
      </c>
      <c r="L164" s="43" t="str">
        <f>IF('Processed IP Rules'!$FB$31="","",IF(IP_Export!B200="National",IF(OR('Processed IP Rules'!AO169="All_IPs",'Processed IP Rules'!AO169="GRP_ALL_CNSP_SUBNETS"),"",IF(IP_Export!Y200="Proceed","set device-group CNSP-Parent address "&amp;IP_Export!D200&amp;" tag "&amp;'Processed IP Rules'!$FB$31,"")),""))</f>
        <v/>
      </c>
      <c r="M164" t="str">
        <f>IF(IP_Export!B200="National",IF('Processed IP Rules'!EA169="Any","",IF(AND(IP_Export!Y200="Proceed",'Processed IP Rules'!EA169&lt;&gt;""),"set device-group CNSP-Parent address "&amp;IP_Export!F200&amp;" ip-netmask "&amp;IP_Export!G200,"")),"")</f>
        <v/>
      </c>
      <c r="N164" t="str">
        <f>IF(IP_Export!B200="National",IF('Processed IP Rules'!EA169="Any","",IF(AND(IP_Export!Y200="Proceed",'Processed IP Rules'!EA169&lt;&gt;""),"set device-group CNSP-Parent address "&amp;IP_Export!F200&amp;" description "&amp;IP_Export!G200,"")),"")</f>
        <v/>
      </c>
      <c r="O164" s="43" t="str">
        <f>IF('Processed IP Rules'!$FB$33="","",IF(IP_Export!B200="National",IF('Processed IP Rules'!EA169="Any","",IF(AND(IP_Export!Y200="Proceed",'Processed IP Rules'!EA169&lt;&gt;""),"set device-group CNSP-Parent address "&amp;IP_Export!F200&amp;" tag "&amp;'Processed IP Rules'!$FB$33,"")),""))</f>
        <v/>
      </c>
    </row>
    <row r="165" spans="1:15">
      <c r="A165" s="98">
        <f t="shared" si="4"/>
        <v>160</v>
      </c>
      <c r="B165" t="str">
        <f>IF(IP_Export!B201="Global",IF(OR('Processed IP Rules'!AO170="All_IPs",'Processed IP Rules'!AO170="GRP_ALL_CNSP_SUBNETS"),"",IF(IP_Export!Y201="Proceed","set shared address "&amp;IP_Export!D201&amp;" ip-netmask "&amp;IP_Export!E201,"")),"")</f>
        <v/>
      </c>
      <c r="C165" t="str">
        <f>IF(IP_Export!B201="Global",IF(OR('Processed IP Rules'!AO170="All_IPs",'Processed IP Rules'!AO170="GRP_ALL_CNSP_SUBNETS"),"",IF(IP_Export!Y201="Proceed","set shared address "&amp;IP_Export!D201&amp;" description "&amp;IP_Export!E201,"")),"")</f>
        <v/>
      </c>
      <c r="D165" s="43" t="str">
        <f>IF('Processed IP Rules'!$FB$31="","",IF(IP_Export!B201="Global",IF(OR('Processed IP Rules'!AO170="All_IPs",'Processed IP Rules'!AO170="GRP_ALL_CNSP_SUBNETS"),"",IF(IP_Export!Y201="Proceed","set shared address "&amp;IP_Export!D201&amp;" tag "&amp;'Processed IP Rules'!$FB$31,"")),""))</f>
        <v/>
      </c>
      <c r="E165" t="str">
        <f>IF(IP_Export!B201="Global",IF('Processed IP Rules'!EA170="Any","",IF(AND(IP_Export!Y201="Proceed",'Processed IP Rules'!EA170&lt;&gt;""),"set shared address "&amp;IP_Export!F201&amp;" ip-netmask "&amp;IP_Export!G201,"")),"")</f>
        <v/>
      </c>
      <c r="F165" t="str">
        <f>IF(IP_Export!B201="Global",IF('Processed IP Rules'!EA170="Any","",IF(AND(IP_Export!Y201="Proceed",'Processed IP Rules'!EA170&lt;&gt;""),"set shared address "&amp;IP_Export!F201&amp;" description "&amp;IP_Export!G201,"")),"")</f>
        <v/>
      </c>
      <c r="G165" s="43" t="str">
        <f>IF('Processed IP Rules'!$FB$33="","",IF(IP_Export!B201="Global",IF('Processed IP Rules'!EA170="Any","",IF(AND(IP_Export!Y201="Proceed",'Processed IP Rules'!EA170&lt;&gt;""),"set shared address "&amp;IP_Export!F201&amp;" tag "&amp;'Processed IP Rules'!$FB$33,"")),""))</f>
        <v/>
      </c>
      <c r="I165" s="98">
        <f t="shared" si="5"/>
        <v>160</v>
      </c>
      <c r="J165" t="str">
        <f>IF(IP_Export!B201="National",IF(OR('Processed IP Rules'!AO170="All_IPs",'Processed IP Rules'!AO170="GRP_ALL_CNSP_SUBNETS"),"",IF(IP_Export!Y201="Proceed","set device-group CNSP-Parent address "&amp;IP_Export!D201&amp;" ip-netmask "&amp;IP_Export!E201,"")),"")</f>
        <v/>
      </c>
      <c r="K165" t="str">
        <f>IF(IP_Export!B201="National",IF(OR('Processed IP Rules'!AO170="All_IPs",'Processed IP Rules'!AO170="GRP_ALL_CNSP_SUBNETS"),"",IF(IP_Export!Y201="Proceed","set device-group CNSP-Parent address "&amp;IP_Export!D201&amp;" description "&amp;IP_Export!E201,"")),"")</f>
        <v/>
      </c>
      <c r="L165" s="43" t="str">
        <f>IF('Processed IP Rules'!$FB$31="","",IF(IP_Export!B201="National",IF(OR('Processed IP Rules'!AO170="All_IPs",'Processed IP Rules'!AO170="GRP_ALL_CNSP_SUBNETS"),"",IF(IP_Export!Y201="Proceed","set device-group CNSP-Parent address "&amp;IP_Export!D201&amp;" tag "&amp;'Processed IP Rules'!$FB$31,"")),""))</f>
        <v/>
      </c>
      <c r="M165" t="str">
        <f>IF(IP_Export!B201="National",IF('Processed IP Rules'!EA170="Any","",IF(AND(IP_Export!Y201="Proceed",'Processed IP Rules'!EA170&lt;&gt;""),"set device-group CNSP-Parent address "&amp;IP_Export!F201&amp;" ip-netmask "&amp;IP_Export!G201,"")),"")</f>
        <v/>
      </c>
      <c r="N165" t="str">
        <f>IF(IP_Export!B201="National",IF('Processed IP Rules'!EA170="Any","",IF(AND(IP_Export!Y201="Proceed",'Processed IP Rules'!EA170&lt;&gt;""),"set device-group CNSP-Parent address "&amp;IP_Export!F201&amp;" description "&amp;IP_Export!G201,"")),"")</f>
        <v/>
      </c>
      <c r="O165" s="43" t="str">
        <f>IF('Processed IP Rules'!$FB$33="","",IF(IP_Export!B201="National",IF('Processed IP Rules'!EA170="Any","",IF(AND(IP_Export!Y201="Proceed",'Processed IP Rules'!EA170&lt;&gt;""),"set device-group CNSP-Parent address "&amp;IP_Export!F201&amp;" tag "&amp;'Processed IP Rules'!$FB$33,"")),""))</f>
        <v/>
      </c>
    </row>
    <row r="166" spans="1:15">
      <c r="A166" s="98">
        <f t="shared" si="4"/>
        <v>161</v>
      </c>
      <c r="B166" t="str">
        <f>IF(IP_Export!B202="Global",IF(OR('Processed IP Rules'!AO171="All_IPs",'Processed IP Rules'!AO171="GRP_ALL_CNSP_SUBNETS"),"",IF(IP_Export!Y202="Proceed","set shared address "&amp;IP_Export!D202&amp;" ip-netmask "&amp;IP_Export!E202,"")),"")</f>
        <v/>
      </c>
      <c r="C166" t="str">
        <f>IF(IP_Export!B202="Global",IF(OR('Processed IP Rules'!AO171="All_IPs",'Processed IP Rules'!AO171="GRP_ALL_CNSP_SUBNETS"),"",IF(IP_Export!Y202="Proceed","set shared address "&amp;IP_Export!D202&amp;" description "&amp;IP_Export!E202,"")),"")</f>
        <v/>
      </c>
      <c r="D166" s="43" t="str">
        <f>IF('Processed IP Rules'!$FB$31="","",IF(IP_Export!B202="Global",IF(OR('Processed IP Rules'!AO171="All_IPs",'Processed IP Rules'!AO171="GRP_ALL_CNSP_SUBNETS"),"",IF(IP_Export!Y202="Proceed","set shared address "&amp;IP_Export!D202&amp;" tag "&amp;'Processed IP Rules'!$FB$31,"")),""))</f>
        <v/>
      </c>
      <c r="E166" t="str">
        <f>IF(IP_Export!B202="Global",IF('Processed IP Rules'!EA171="Any","",IF(AND(IP_Export!Y202="Proceed",'Processed IP Rules'!EA171&lt;&gt;""),"set shared address "&amp;IP_Export!F202&amp;" ip-netmask "&amp;IP_Export!G202,"")),"")</f>
        <v/>
      </c>
      <c r="F166" t="str">
        <f>IF(IP_Export!B202="Global",IF('Processed IP Rules'!EA171="Any","",IF(AND(IP_Export!Y202="Proceed",'Processed IP Rules'!EA171&lt;&gt;""),"set shared address "&amp;IP_Export!F202&amp;" description "&amp;IP_Export!G202,"")),"")</f>
        <v/>
      </c>
      <c r="G166" s="43" t="str">
        <f>IF('Processed IP Rules'!$FB$33="","",IF(IP_Export!B202="Global",IF('Processed IP Rules'!EA171="Any","",IF(AND(IP_Export!Y202="Proceed",'Processed IP Rules'!EA171&lt;&gt;""),"set shared address "&amp;IP_Export!F202&amp;" tag "&amp;'Processed IP Rules'!$FB$33,"")),""))</f>
        <v/>
      </c>
      <c r="I166" s="98">
        <f t="shared" si="5"/>
        <v>161</v>
      </c>
      <c r="J166" t="str">
        <f>IF(IP_Export!B202="National",IF(OR('Processed IP Rules'!AO171="All_IPs",'Processed IP Rules'!AO171="GRP_ALL_CNSP_SUBNETS"),"",IF(IP_Export!Y202="Proceed","set device-group CNSP-Parent address "&amp;IP_Export!D202&amp;" ip-netmask "&amp;IP_Export!E202,"")),"")</f>
        <v/>
      </c>
      <c r="K166" t="str">
        <f>IF(IP_Export!B202="National",IF(OR('Processed IP Rules'!AO171="All_IPs",'Processed IP Rules'!AO171="GRP_ALL_CNSP_SUBNETS"),"",IF(IP_Export!Y202="Proceed","set device-group CNSP-Parent address "&amp;IP_Export!D202&amp;" description "&amp;IP_Export!E202,"")),"")</f>
        <v/>
      </c>
      <c r="L166" s="43" t="str">
        <f>IF('Processed IP Rules'!$FB$31="","",IF(IP_Export!B202="National",IF(OR('Processed IP Rules'!AO171="All_IPs",'Processed IP Rules'!AO171="GRP_ALL_CNSP_SUBNETS"),"",IF(IP_Export!Y202="Proceed","set device-group CNSP-Parent address "&amp;IP_Export!D202&amp;" tag "&amp;'Processed IP Rules'!$FB$31,"")),""))</f>
        <v/>
      </c>
      <c r="M166" t="str">
        <f>IF(IP_Export!B202="National",IF('Processed IP Rules'!EA171="Any","",IF(AND(IP_Export!Y202="Proceed",'Processed IP Rules'!EA171&lt;&gt;""),"set device-group CNSP-Parent address "&amp;IP_Export!F202&amp;" ip-netmask "&amp;IP_Export!G202,"")),"")</f>
        <v/>
      </c>
      <c r="N166" t="str">
        <f>IF(IP_Export!B202="National",IF('Processed IP Rules'!EA171="Any","",IF(AND(IP_Export!Y202="Proceed",'Processed IP Rules'!EA171&lt;&gt;""),"set device-group CNSP-Parent address "&amp;IP_Export!F202&amp;" description "&amp;IP_Export!G202,"")),"")</f>
        <v/>
      </c>
      <c r="O166" s="43" t="str">
        <f>IF('Processed IP Rules'!$FB$33="","",IF(IP_Export!B202="National",IF('Processed IP Rules'!EA171="Any","",IF(AND(IP_Export!Y202="Proceed",'Processed IP Rules'!EA171&lt;&gt;""),"set device-group CNSP-Parent address "&amp;IP_Export!F202&amp;" tag "&amp;'Processed IP Rules'!$FB$33,"")),""))</f>
        <v/>
      </c>
    </row>
    <row r="167" spans="1:15">
      <c r="A167" s="98">
        <f t="shared" si="4"/>
        <v>162</v>
      </c>
      <c r="B167" t="str">
        <f>IF(IP_Export!B203="Global",IF(OR('Processed IP Rules'!AO172="All_IPs",'Processed IP Rules'!AO172="GRP_ALL_CNSP_SUBNETS"),"",IF(IP_Export!Y203="Proceed","set shared address "&amp;IP_Export!D203&amp;" ip-netmask "&amp;IP_Export!E203,"")),"")</f>
        <v/>
      </c>
      <c r="C167" t="str">
        <f>IF(IP_Export!B203="Global",IF(OR('Processed IP Rules'!AO172="All_IPs",'Processed IP Rules'!AO172="GRP_ALL_CNSP_SUBNETS"),"",IF(IP_Export!Y203="Proceed","set shared address "&amp;IP_Export!D203&amp;" description "&amp;IP_Export!E203,"")),"")</f>
        <v/>
      </c>
      <c r="D167" s="43" t="str">
        <f>IF('Processed IP Rules'!$FB$31="","",IF(IP_Export!B203="Global",IF(OR('Processed IP Rules'!AO172="All_IPs",'Processed IP Rules'!AO172="GRP_ALL_CNSP_SUBNETS"),"",IF(IP_Export!Y203="Proceed","set shared address "&amp;IP_Export!D203&amp;" tag "&amp;'Processed IP Rules'!$FB$31,"")),""))</f>
        <v/>
      </c>
      <c r="E167" t="str">
        <f>IF(IP_Export!B203="Global",IF('Processed IP Rules'!EA172="Any","",IF(AND(IP_Export!Y203="Proceed",'Processed IP Rules'!EA172&lt;&gt;""),"set shared address "&amp;IP_Export!F203&amp;" ip-netmask "&amp;IP_Export!G203,"")),"")</f>
        <v/>
      </c>
      <c r="F167" t="str">
        <f>IF(IP_Export!B203="Global",IF('Processed IP Rules'!EA172="Any","",IF(AND(IP_Export!Y203="Proceed",'Processed IP Rules'!EA172&lt;&gt;""),"set shared address "&amp;IP_Export!F203&amp;" description "&amp;IP_Export!G203,"")),"")</f>
        <v/>
      </c>
      <c r="G167" s="43" t="str">
        <f>IF('Processed IP Rules'!$FB$33="","",IF(IP_Export!B203="Global",IF('Processed IP Rules'!EA172="Any","",IF(AND(IP_Export!Y203="Proceed",'Processed IP Rules'!EA172&lt;&gt;""),"set shared address "&amp;IP_Export!F203&amp;" tag "&amp;'Processed IP Rules'!$FB$33,"")),""))</f>
        <v/>
      </c>
      <c r="I167" s="98">
        <f t="shared" si="5"/>
        <v>162</v>
      </c>
      <c r="J167" t="str">
        <f>IF(IP_Export!B203="National",IF(OR('Processed IP Rules'!AO172="All_IPs",'Processed IP Rules'!AO172="GRP_ALL_CNSP_SUBNETS"),"",IF(IP_Export!Y203="Proceed","set device-group CNSP-Parent address "&amp;IP_Export!D203&amp;" ip-netmask "&amp;IP_Export!E203,"")),"")</f>
        <v/>
      </c>
      <c r="K167" t="str">
        <f>IF(IP_Export!B203="National",IF(OR('Processed IP Rules'!AO172="All_IPs",'Processed IP Rules'!AO172="GRP_ALL_CNSP_SUBNETS"),"",IF(IP_Export!Y203="Proceed","set device-group CNSP-Parent address "&amp;IP_Export!D203&amp;" description "&amp;IP_Export!E203,"")),"")</f>
        <v/>
      </c>
      <c r="L167" s="43" t="str">
        <f>IF('Processed IP Rules'!$FB$31="","",IF(IP_Export!B203="National",IF(OR('Processed IP Rules'!AO172="All_IPs",'Processed IP Rules'!AO172="GRP_ALL_CNSP_SUBNETS"),"",IF(IP_Export!Y203="Proceed","set device-group CNSP-Parent address "&amp;IP_Export!D203&amp;" tag "&amp;'Processed IP Rules'!$FB$31,"")),""))</f>
        <v/>
      </c>
      <c r="M167" t="str">
        <f>IF(IP_Export!B203="National",IF('Processed IP Rules'!EA172="Any","",IF(AND(IP_Export!Y203="Proceed",'Processed IP Rules'!EA172&lt;&gt;""),"set device-group CNSP-Parent address "&amp;IP_Export!F203&amp;" ip-netmask "&amp;IP_Export!G203,"")),"")</f>
        <v/>
      </c>
      <c r="N167" t="str">
        <f>IF(IP_Export!B203="National",IF('Processed IP Rules'!EA172="Any","",IF(AND(IP_Export!Y203="Proceed",'Processed IP Rules'!EA172&lt;&gt;""),"set device-group CNSP-Parent address "&amp;IP_Export!F203&amp;" description "&amp;IP_Export!G203,"")),"")</f>
        <v/>
      </c>
      <c r="O167" s="43" t="str">
        <f>IF('Processed IP Rules'!$FB$33="","",IF(IP_Export!B203="National",IF('Processed IP Rules'!EA172="Any","",IF(AND(IP_Export!Y203="Proceed",'Processed IP Rules'!EA172&lt;&gt;""),"set device-group CNSP-Parent address "&amp;IP_Export!F203&amp;" tag "&amp;'Processed IP Rules'!$FB$33,"")),""))</f>
        <v/>
      </c>
    </row>
    <row r="168" spans="1:15">
      <c r="A168" s="98">
        <f t="shared" si="4"/>
        <v>163</v>
      </c>
      <c r="B168" t="str">
        <f>IF(IP_Export!B204="Global",IF(OR('Processed IP Rules'!AO173="All_IPs",'Processed IP Rules'!AO173="GRP_ALL_CNSP_SUBNETS"),"",IF(IP_Export!Y204="Proceed","set shared address "&amp;IP_Export!D204&amp;" ip-netmask "&amp;IP_Export!E204,"")),"")</f>
        <v/>
      </c>
      <c r="C168" t="str">
        <f>IF(IP_Export!B204="Global",IF(OR('Processed IP Rules'!AO173="All_IPs",'Processed IP Rules'!AO173="GRP_ALL_CNSP_SUBNETS"),"",IF(IP_Export!Y204="Proceed","set shared address "&amp;IP_Export!D204&amp;" description "&amp;IP_Export!E204,"")),"")</f>
        <v/>
      </c>
      <c r="D168" s="43" t="str">
        <f>IF('Processed IP Rules'!$FB$31="","",IF(IP_Export!B204="Global",IF(OR('Processed IP Rules'!AO173="All_IPs",'Processed IP Rules'!AO173="GRP_ALL_CNSP_SUBNETS"),"",IF(IP_Export!Y204="Proceed","set shared address "&amp;IP_Export!D204&amp;" tag "&amp;'Processed IP Rules'!$FB$31,"")),""))</f>
        <v/>
      </c>
      <c r="E168" t="str">
        <f>IF(IP_Export!B204="Global",IF('Processed IP Rules'!EA173="Any","",IF(AND(IP_Export!Y204="Proceed",'Processed IP Rules'!EA173&lt;&gt;""),"set shared address "&amp;IP_Export!F204&amp;" ip-netmask "&amp;IP_Export!G204,"")),"")</f>
        <v/>
      </c>
      <c r="F168" t="str">
        <f>IF(IP_Export!B204="Global",IF('Processed IP Rules'!EA173="Any","",IF(AND(IP_Export!Y204="Proceed",'Processed IP Rules'!EA173&lt;&gt;""),"set shared address "&amp;IP_Export!F204&amp;" description "&amp;IP_Export!G204,"")),"")</f>
        <v/>
      </c>
      <c r="G168" s="43" t="str">
        <f>IF('Processed IP Rules'!$FB$33="","",IF(IP_Export!B204="Global",IF('Processed IP Rules'!EA173="Any","",IF(AND(IP_Export!Y204="Proceed",'Processed IP Rules'!EA173&lt;&gt;""),"set shared address "&amp;IP_Export!F204&amp;" tag "&amp;'Processed IP Rules'!$FB$33,"")),""))</f>
        <v/>
      </c>
      <c r="I168" s="98">
        <f t="shared" si="5"/>
        <v>163</v>
      </c>
      <c r="J168" t="str">
        <f>IF(IP_Export!B204="National",IF(OR('Processed IP Rules'!AO173="All_IPs",'Processed IP Rules'!AO173="GRP_ALL_CNSP_SUBNETS"),"",IF(IP_Export!Y204="Proceed","set device-group CNSP-Parent address "&amp;IP_Export!D204&amp;" ip-netmask "&amp;IP_Export!E204,"")),"")</f>
        <v/>
      </c>
      <c r="K168" t="str">
        <f>IF(IP_Export!B204="National",IF(OR('Processed IP Rules'!AO173="All_IPs",'Processed IP Rules'!AO173="GRP_ALL_CNSP_SUBNETS"),"",IF(IP_Export!Y204="Proceed","set device-group CNSP-Parent address "&amp;IP_Export!D204&amp;" description "&amp;IP_Export!E204,"")),"")</f>
        <v/>
      </c>
      <c r="L168" s="43" t="str">
        <f>IF('Processed IP Rules'!$FB$31="","",IF(IP_Export!B204="National",IF(OR('Processed IP Rules'!AO173="All_IPs",'Processed IP Rules'!AO173="GRP_ALL_CNSP_SUBNETS"),"",IF(IP_Export!Y204="Proceed","set device-group CNSP-Parent address "&amp;IP_Export!D204&amp;" tag "&amp;'Processed IP Rules'!$FB$31,"")),""))</f>
        <v/>
      </c>
      <c r="M168" t="str">
        <f>IF(IP_Export!B204="National",IF('Processed IP Rules'!EA173="Any","",IF(AND(IP_Export!Y204="Proceed",'Processed IP Rules'!EA173&lt;&gt;""),"set device-group CNSP-Parent address "&amp;IP_Export!F204&amp;" ip-netmask "&amp;IP_Export!G204,"")),"")</f>
        <v/>
      </c>
      <c r="N168" t="str">
        <f>IF(IP_Export!B204="National",IF('Processed IP Rules'!EA173="Any","",IF(AND(IP_Export!Y204="Proceed",'Processed IP Rules'!EA173&lt;&gt;""),"set device-group CNSP-Parent address "&amp;IP_Export!F204&amp;" description "&amp;IP_Export!G204,"")),"")</f>
        <v/>
      </c>
      <c r="O168" s="43" t="str">
        <f>IF('Processed IP Rules'!$FB$33="","",IF(IP_Export!B204="National",IF('Processed IP Rules'!EA173="Any","",IF(AND(IP_Export!Y204="Proceed",'Processed IP Rules'!EA173&lt;&gt;""),"set device-group CNSP-Parent address "&amp;IP_Export!F204&amp;" tag "&amp;'Processed IP Rules'!$FB$33,"")),""))</f>
        <v/>
      </c>
    </row>
    <row r="169" spans="1:15">
      <c r="A169" s="98">
        <f t="shared" si="4"/>
        <v>164</v>
      </c>
      <c r="B169" t="str">
        <f>IF(IP_Export!B205="Global",IF(OR('Processed IP Rules'!AO174="All_IPs",'Processed IP Rules'!AO174="GRP_ALL_CNSP_SUBNETS"),"",IF(IP_Export!Y205="Proceed","set shared address "&amp;IP_Export!D205&amp;" ip-netmask "&amp;IP_Export!E205,"")),"")</f>
        <v/>
      </c>
      <c r="C169" t="str">
        <f>IF(IP_Export!B205="Global",IF(OR('Processed IP Rules'!AO174="All_IPs",'Processed IP Rules'!AO174="GRP_ALL_CNSP_SUBNETS"),"",IF(IP_Export!Y205="Proceed","set shared address "&amp;IP_Export!D205&amp;" description "&amp;IP_Export!E205,"")),"")</f>
        <v/>
      </c>
      <c r="D169" s="43" t="str">
        <f>IF('Processed IP Rules'!$FB$31="","",IF(IP_Export!B205="Global",IF(OR('Processed IP Rules'!AO174="All_IPs",'Processed IP Rules'!AO174="GRP_ALL_CNSP_SUBNETS"),"",IF(IP_Export!Y205="Proceed","set shared address "&amp;IP_Export!D205&amp;" tag "&amp;'Processed IP Rules'!$FB$31,"")),""))</f>
        <v/>
      </c>
      <c r="E169" t="str">
        <f>IF(IP_Export!B205="Global",IF('Processed IP Rules'!EA174="Any","",IF(AND(IP_Export!Y205="Proceed",'Processed IP Rules'!EA174&lt;&gt;""),"set shared address "&amp;IP_Export!F205&amp;" ip-netmask "&amp;IP_Export!G205,"")),"")</f>
        <v/>
      </c>
      <c r="F169" t="str">
        <f>IF(IP_Export!B205="Global",IF('Processed IP Rules'!EA174="Any","",IF(AND(IP_Export!Y205="Proceed",'Processed IP Rules'!EA174&lt;&gt;""),"set shared address "&amp;IP_Export!F205&amp;" description "&amp;IP_Export!G205,"")),"")</f>
        <v/>
      </c>
      <c r="G169" s="43" t="str">
        <f>IF('Processed IP Rules'!$FB$33="","",IF(IP_Export!B205="Global",IF('Processed IP Rules'!EA174="Any","",IF(AND(IP_Export!Y205="Proceed",'Processed IP Rules'!EA174&lt;&gt;""),"set shared address "&amp;IP_Export!F205&amp;" tag "&amp;'Processed IP Rules'!$FB$33,"")),""))</f>
        <v/>
      </c>
      <c r="I169" s="98">
        <f t="shared" si="5"/>
        <v>164</v>
      </c>
      <c r="J169" t="str">
        <f>IF(IP_Export!B205="National",IF(OR('Processed IP Rules'!AO174="All_IPs",'Processed IP Rules'!AO174="GRP_ALL_CNSP_SUBNETS"),"",IF(IP_Export!Y205="Proceed","set device-group CNSP-Parent address "&amp;IP_Export!D205&amp;" ip-netmask "&amp;IP_Export!E205,"")),"")</f>
        <v/>
      </c>
      <c r="K169" t="str">
        <f>IF(IP_Export!B205="National",IF(OR('Processed IP Rules'!AO174="All_IPs",'Processed IP Rules'!AO174="GRP_ALL_CNSP_SUBNETS"),"",IF(IP_Export!Y205="Proceed","set device-group CNSP-Parent address "&amp;IP_Export!D205&amp;" description "&amp;IP_Export!E205,"")),"")</f>
        <v/>
      </c>
      <c r="L169" s="43" t="str">
        <f>IF('Processed IP Rules'!$FB$31="","",IF(IP_Export!B205="National",IF(OR('Processed IP Rules'!AO174="All_IPs",'Processed IP Rules'!AO174="GRP_ALL_CNSP_SUBNETS"),"",IF(IP_Export!Y205="Proceed","set device-group CNSP-Parent address "&amp;IP_Export!D205&amp;" tag "&amp;'Processed IP Rules'!$FB$31,"")),""))</f>
        <v/>
      </c>
      <c r="M169" t="str">
        <f>IF(IP_Export!B205="National",IF('Processed IP Rules'!EA174="Any","",IF(AND(IP_Export!Y205="Proceed",'Processed IP Rules'!EA174&lt;&gt;""),"set device-group CNSP-Parent address "&amp;IP_Export!F205&amp;" ip-netmask "&amp;IP_Export!G205,"")),"")</f>
        <v/>
      </c>
      <c r="N169" t="str">
        <f>IF(IP_Export!B205="National",IF('Processed IP Rules'!EA174="Any","",IF(AND(IP_Export!Y205="Proceed",'Processed IP Rules'!EA174&lt;&gt;""),"set device-group CNSP-Parent address "&amp;IP_Export!F205&amp;" description "&amp;IP_Export!G205,"")),"")</f>
        <v/>
      </c>
      <c r="O169" s="43" t="str">
        <f>IF('Processed IP Rules'!$FB$33="","",IF(IP_Export!B205="National",IF('Processed IP Rules'!EA174="Any","",IF(AND(IP_Export!Y205="Proceed",'Processed IP Rules'!EA174&lt;&gt;""),"set device-group CNSP-Parent address "&amp;IP_Export!F205&amp;" tag "&amp;'Processed IP Rules'!$FB$33,"")),""))</f>
        <v/>
      </c>
    </row>
    <row r="170" spans="1:15">
      <c r="A170" s="98">
        <f t="shared" si="4"/>
        <v>165</v>
      </c>
      <c r="B170" t="str">
        <f>IF(IP_Export!B206="Global",IF(OR('Processed IP Rules'!AO175="All_IPs",'Processed IP Rules'!AO175="GRP_ALL_CNSP_SUBNETS"),"",IF(IP_Export!Y206="Proceed","set shared address "&amp;IP_Export!D206&amp;" ip-netmask "&amp;IP_Export!E206,"")),"")</f>
        <v/>
      </c>
      <c r="C170" t="str">
        <f>IF(IP_Export!B206="Global",IF(OR('Processed IP Rules'!AO175="All_IPs",'Processed IP Rules'!AO175="GRP_ALL_CNSP_SUBNETS"),"",IF(IP_Export!Y206="Proceed","set shared address "&amp;IP_Export!D206&amp;" description "&amp;IP_Export!E206,"")),"")</f>
        <v/>
      </c>
      <c r="D170" s="43" t="str">
        <f>IF('Processed IP Rules'!$FB$31="","",IF(IP_Export!B206="Global",IF(OR('Processed IP Rules'!AO175="All_IPs",'Processed IP Rules'!AO175="GRP_ALL_CNSP_SUBNETS"),"",IF(IP_Export!Y206="Proceed","set shared address "&amp;IP_Export!D206&amp;" tag "&amp;'Processed IP Rules'!$FB$31,"")),""))</f>
        <v/>
      </c>
      <c r="E170" t="str">
        <f>IF(IP_Export!B206="Global",IF('Processed IP Rules'!EA175="Any","",IF(AND(IP_Export!Y206="Proceed",'Processed IP Rules'!EA175&lt;&gt;""),"set shared address "&amp;IP_Export!F206&amp;" ip-netmask "&amp;IP_Export!G206,"")),"")</f>
        <v/>
      </c>
      <c r="F170" t="str">
        <f>IF(IP_Export!B206="Global",IF('Processed IP Rules'!EA175="Any","",IF(AND(IP_Export!Y206="Proceed",'Processed IP Rules'!EA175&lt;&gt;""),"set shared address "&amp;IP_Export!F206&amp;" description "&amp;IP_Export!G206,"")),"")</f>
        <v/>
      </c>
      <c r="G170" s="43" t="str">
        <f>IF('Processed IP Rules'!$FB$33="","",IF(IP_Export!B206="Global",IF('Processed IP Rules'!EA175="Any","",IF(AND(IP_Export!Y206="Proceed",'Processed IP Rules'!EA175&lt;&gt;""),"set shared address "&amp;IP_Export!F206&amp;" tag "&amp;'Processed IP Rules'!$FB$33,"")),""))</f>
        <v/>
      </c>
      <c r="I170" s="98">
        <f t="shared" si="5"/>
        <v>165</v>
      </c>
      <c r="J170" t="str">
        <f>IF(IP_Export!B206="National",IF(OR('Processed IP Rules'!AO175="All_IPs",'Processed IP Rules'!AO175="GRP_ALL_CNSP_SUBNETS"),"",IF(IP_Export!Y206="Proceed","set device-group CNSP-Parent address "&amp;IP_Export!D206&amp;" ip-netmask "&amp;IP_Export!E206,"")),"")</f>
        <v/>
      </c>
      <c r="K170" t="str">
        <f>IF(IP_Export!B206="National",IF(OR('Processed IP Rules'!AO175="All_IPs",'Processed IP Rules'!AO175="GRP_ALL_CNSP_SUBNETS"),"",IF(IP_Export!Y206="Proceed","set device-group CNSP-Parent address "&amp;IP_Export!D206&amp;" description "&amp;IP_Export!E206,"")),"")</f>
        <v/>
      </c>
      <c r="L170" s="43" t="str">
        <f>IF('Processed IP Rules'!$FB$31="","",IF(IP_Export!B206="National",IF(OR('Processed IP Rules'!AO175="All_IPs",'Processed IP Rules'!AO175="GRP_ALL_CNSP_SUBNETS"),"",IF(IP_Export!Y206="Proceed","set device-group CNSP-Parent address "&amp;IP_Export!D206&amp;" tag "&amp;'Processed IP Rules'!$FB$31,"")),""))</f>
        <v/>
      </c>
      <c r="M170" t="str">
        <f>IF(IP_Export!B206="National",IF('Processed IP Rules'!EA175="Any","",IF(AND(IP_Export!Y206="Proceed",'Processed IP Rules'!EA175&lt;&gt;""),"set device-group CNSP-Parent address "&amp;IP_Export!F206&amp;" ip-netmask "&amp;IP_Export!G206,"")),"")</f>
        <v/>
      </c>
      <c r="N170" t="str">
        <f>IF(IP_Export!B206="National",IF('Processed IP Rules'!EA175="Any","",IF(AND(IP_Export!Y206="Proceed",'Processed IP Rules'!EA175&lt;&gt;""),"set device-group CNSP-Parent address "&amp;IP_Export!F206&amp;" description "&amp;IP_Export!G206,"")),"")</f>
        <v/>
      </c>
      <c r="O170" s="43" t="str">
        <f>IF('Processed IP Rules'!$FB$33="","",IF(IP_Export!B206="National",IF('Processed IP Rules'!EA175="Any","",IF(AND(IP_Export!Y206="Proceed",'Processed IP Rules'!EA175&lt;&gt;""),"set device-group CNSP-Parent address "&amp;IP_Export!F206&amp;" tag "&amp;'Processed IP Rules'!$FB$33,"")),""))</f>
        <v/>
      </c>
    </row>
    <row r="171" spans="1:15">
      <c r="A171" s="98">
        <f t="shared" si="4"/>
        <v>166</v>
      </c>
      <c r="B171" t="str">
        <f>IF(IP_Export!B207="Global",IF(OR('Processed IP Rules'!AO176="All_IPs",'Processed IP Rules'!AO176="GRP_ALL_CNSP_SUBNETS"),"",IF(IP_Export!Y207="Proceed","set shared address "&amp;IP_Export!D207&amp;" ip-netmask "&amp;IP_Export!E207,"")),"")</f>
        <v/>
      </c>
      <c r="C171" t="str">
        <f>IF(IP_Export!B207="Global",IF(OR('Processed IP Rules'!AO176="All_IPs",'Processed IP Rules'!AO176="GRP_ALL_CNSP_SUBNETS"),"",IF(IP_Export!Y207="Proceed","set shared address "&amp;IP_Export!D207&amp;" description "&amp;IP_Export!E207,"")),"")</f>
        <v/>
      </c>
      <c r="D171" s="43" t="str">
        <f>IF('Processed IP Rules'!$FB$31="","",IF(IP_Export!B207="Global",IF(OR('Processed IP Rules'!AO176="All_IPs",'Processed IP Rules'!AO176="GRP_ALL_CNSP_SUBNETS"),"",IF(IP_Export!Y207="Proceed","set shared address "&amp;IP_Export!D207&amp;" tag "&amp;'Processed IP Rules'!$FB$31,"")),""))</f>
        <v/>
      </c>
      <c r="E171" t="str">
        <f>IF(IP_Export!B207="Global",IF('Processed IP Rules'!EA176="Any","",IF(AND(IP_Export!Y207="Proceed",'Processed IP Rules'!EA176&lt;&gt;""),"set shared address "&amp;IP_Export!F207&amp;" ip-netmask "&amp;IP_Export!G207,"")),"")</f>
        <v/>
      </c>
      <c r="F171" t="str">
        <f>IF(IP_Export!B207="Global",IF('Processed IP Rules'!EA176="Any","",IF(AND(IP_Export!Y207="Proceed",'Processed IP Rules'!EA176&lt;&gt;""),"set shared address "&amp;IP_Export!F207&amp;" description "&amp;IP_Export!G207,"")),"")</f>
        <v/>
      </c>
      <c r="G171" s="43" t="str">
        <f>IF('Processed IP Rules'!$FB$33="","",IF(IP_Export!B207="Global",IF('Processed IP Rules'!EA176="Any","",IF(AND(IP_Export!Y207="Proceed",'Processed IP Rules'!EA176&lt;&gt;""),"set shared address "&amp;IP_Export!F207&amp;" tag "&amp;'Processed IP Rules'!$FB$33,"")),""))</f>
        <v/>
      </c>
      <c r="I171" s="98">
        <f t="shared" si="5"/>
        <v>166</v>
      </c>
      <c r="J171" t="str">
        <f>IF(IP_Export!B207="National",IF(OR('Processed IP Rules'!AO176="All_IPs",'Processed IP Rules'!AO176="GRP_ALL_CNSP_SUBNETS"),"",IF(IP_Export!Y207="Proceed","set device-group CNSP-Parent address "&amp;IP_Export!D207&amp;" ip-netmask "&amp;IP_Export!E207,"")),"")</f>
        <v/>
      </c>
      <c r="K171" t="str">
        <f>IF(IP_Export!B207="National",IF(OR('Processed IP Rules'!AO176="All_IPs",'Processed IP Rules'!AO176="GRP_ALL_CNSP_SUBNETS"),"",IF(IP_Export!Y207="Proceed","set device-group CNSP-Parent address "&amp;IP_Export!D207&amp;" description "&amp;IP_Export!E207,"")),"")</f>
        <v/>
      </c>
      <c r="L171" s="43" t="str">
        <f>IF('Processed IP Rules'!$FB$31="","",IF(IP_Export!B207="National",IF(OR('Processed IP Rules'!AO176="All_IPs",'Processed IP Rules'!AO176="GRP_ALL_CNSP_SUBNETS"),"",IF(IP_Export!Y207="Proceed","set device-group CNSP-Parent address "&amp;IP_Export!D207&amp;" tag "&amp;'Processed IP Rules'!$FB$31,"")),""))</f>
        <v/>
      </c>
      <c r="M171" t="str">
        <f>IF(IP_Export!B207="National",IF('Processed IP Rules'!EA176="Any","",IF(AND(IP_Export!Y207="Proceed",'Processed IP Rules'!EA176&lt;&gt;""),"set device-group CNSP-Parent address "&amp;IP_Export!F207&amp;" ip-netmask "&amp;IP_Export!G207,"")),"")</f>
        <v/>
      </c>
      <c r="N171" t="str">
        <f>IF(IP_Export!B207="National",IF('Processed IP Rules'!EA176="Any","",IF(AND(IP_Export!Y207="Proceed",'Processed IP Rules'!EA176&lt;&gt;""),"set device-group CNSP-Parent address "&amp;IP_Export!F207&amp;" description "&amp;IP_Export!G207,"")),"")</f>
        <v/>
      </c>
      <c r="O171" s="43" t="str">
        <f>IF('Processed IP Rules'!$FB$33="","",IF(IP_Export!B207="National",IF('Processed IP Rules'!EA176="Any","",IF(AND(IP_Export!Y207="Proceed",'Processed IP Rules'!EA176&lt;&gt;""),"set device-group CNSP-Parent address "&amp;IP_Export!F207&amp;" tag "&amp;'Processed IP Rules'!$FB$33,"")),""))</f>
        <v/>
      </c>
    </row>
    <row r="172" spans="1:15">
      <c r="A172" s="98">
        <f t="shared" si="4"/>
        <v>167</v>
      </c>
      <c r="B172" t="str">
        <f>IF(IP_Export!B208="Global",IF(OR('Processed IP Rules'!AO177="All_IPs",'Processed IP Rules'!AO177="GRP_ALL_CNSP_SUBNETS"),"",IF(IP_Export!Y208="Proceed","set shared address "&amp;IP_Export!D208&amp;" ip-netmask "&amp;IP_Export!E208,"")),"")</f>
        <v/>
      </c>
      <c r="C172" t="str">
        <f>IF(IP_Export!B208="Global",IF(OR('Processed IP Rules'!AO177="All_IPs",'Processed IP Rules'!AO177="GRP_ALL_CNSP_SUBNETS"),"",IF(IP_Export!Y208="Proceed","set shared address "&amp;IP_Export!D208&amp;" description "&amp;IP_Export!E208,"")),"")</f>
        <v/>
      </c>
      <c r="D172" s="43" t="str">
        <f>IF('Processed IP Rules'!$FB$31="","",IF(IP_Export!B208="Global",IF(OR('Processed IP Rules'!AO177="All_IPs",'Processed IP Rules'!AO177="GRP_ALL_CNSP_SUBNETS"),"",IF(IP_Export!Y208="Proceed","set shared address "&amp;IP_Export!D208&amp;" tag "&amp;'Processed IP Rules'!$FB$31,"")),""))</f>
        <v/>
      </c>
      <c r="E172" t="str">
        <f>IF(IP_Export!B208="Global",IF('Processed IP Rules'!EA177="Any","",IF(AND(IP_Export!Y208="Proceed",'Processed IP Rules'!EA177&lt;&gt;""),"set shared address "&amp;IP_Export!F208&amp;" ip-netmask "&amp;IP_Export!G208,"")),"")</f>
        <v/>
      </c>
      <c r="F172" t="str">
        <f>IF(IP_Export!B208="Global",IF('Processed IP Rules'!EA177="Any","",IF(AND(IP_Export!Y208="Proceed",'Processed IP Rules'!EA177&lt;&gt;""),"set shared address "&amp;IP_Export!F208&amp;" description "&amp;IP_Export!G208,"")),"")</f>
        <v/>
      </c>
      <c r="G172" s="43" t="str">
        <f>IF('Processed IP Rules'!$FB$33="","",IF(IP_Export!B208="Global",IF('Processed IP Rules'!EA177="Any","",IF(AND(IP_Export!Y208="Proceed",'Processed IP Rules'!EA177&lt;&gt;""),"set shared address "&amp;IP_Export!F208&amp;" tag "&amp;'Processed IP Rules'!$FB$33,"")),""))</f>
        <v/>
      </c>
      <c r="I172" s="98">
        <f t="shared" si="5"/>
        <v>167</v>
      </c>
      <c r="J172" t="str">
        <f>IF(IP_Export!B208="National",IF(OR('Processed IP Rules'!AO177="All_IPs",'Processed IP Rules'!AO177="GRP_ALL_CNSP_SUBNETS"),"",IF(IP_Export!Y208="Proceed","set device-group CNSP-Parent address "&amp;IP_Export!D208&amp;" ip-netmask "&amp;IP_Export!E208,"")),"")</f>
        <v/>
      </c>
      <c r="K172" t="str">
        <f>IF(IP_Export!B208="National",IF(OR('Processed IP Rules'!AO177="All_IPs",'Processed IP Rules'!AO177="GRP_ALL_CNSP_SUBNETS"),"",IF(IP_Export!Y208="Proceed","set device-group CNSP-Parent address "&amp;IP_Export!D208&amp;" description "&amp;IP_Export!E208,"")),"")</f>
        <v/>
      </c>
      <c r="L172" s="43" t="str">
        <f>IF('Processed IP Rules'!$FB$31="","",IF(IP_Export!B208="National",IF(OR('Processed IP Rules'!AO177="All_IPs",'Processed IP Rules'!AO177="GRP_ALL_CNSP_SUBNETS"),"",IF(IP_Export!Y208="Proceed","set device-group CNSP-Parent address "&amp;IP_Export!D208&amp;" tag "&amp;'Processed IP Rules'!$FB$31,"")),""))</f>
        <v/>
      </c>
      <c r="M172" t="str">
        <f>IF(IP_Export!B208="National",IF('Processed IP Rules'!EA177="Any","",IF(AND(IP_Export!Y208="Proceed",'Processed IP Rules'!EA177&lt;&gt;""),"set device-group CNSP-Parent address "&amp;IP_Export!F208&amp;" ip-netmask "&amp;IP_Export!G208,"")),"")</f>
        <v/>
      </c>
      <c r="N172" t="str">
        <f>IF(IP_Export!B208="National",IF('Processed IP Rules'!EA177="Any","",IF(AND(IP_Export!Y208="Proceed",'Processed IP Rules'!EA177&lt;&gt;""),"set device-group CNSP-Parent address "&amp;IP_Export!F208&amp;" description "&amp;IP_Export!G208,"")),"")</f>
        <v/>
      </c>
      <c r="O172" s="43" t="str">
        <f>IF('Processed IP Rules'!$FB$33="","",IF(IP_Export!B208="National",IF('Processed IP Rules'!EA177="Any","",IF(AND(IP_Export!Y208="Proceed",'Processed IP Rules'!EA177&lt;&gt;""),"set device-group CNSP-Parent address "&amp;IP_Export!F208&amp;" tag "&amp;'Processed IP Rules'!$FB$33,"")),""))</f>
        <v/>
      </c>
    </row>
    <row r="173" spans="1:15">
      <c r="A173" s="98">
        <f t="shared" si="4"/>
        <v>168</v>
      </c>
      <c r="B173" t="str">
        <f>IF(IP_Export!B209="Global",IF(OR('Processed IP Rules'!AO178="All_IPs",'Processed IP Rules'!AO178="GRP_ALL_CNSP_SUBNETS"),"",IF(IP_Export!Y209="Proceed","set shared address "&amp;IP_Export!D209&amp;" ip-netmask "&amp;IP_Export!E209,"")),"")</f>
        <v/>
      </c>
      <c r="C173" t="str">
        <f>IF(IP_Export!B209="Global",IF(OR('Processed IP Rules'!AO178="All_IPs",'Processed IP Rules'!AO178="GRP_ALL_CNSP_SUBNETS"),"",IF(IP_Export!Y209="Proceed","set shared address "&amp;IP_Export!D209&amp;" description "&amp;IP_Export!E209,"")),"")</f>
        <v/>
      </c>
      <c r="D173" s="43" t="str">
        <f>IF('Processed IP Rules'!$FB$31="","",IF(IP_Export!B209="Global",IF(OR('Processed IP Rules'!AO178="All_IPs",'Processed IP Rules'!AO178="GRP_ALL_CNSP_SUBNETS"),"",IF(IP_Export!Y209="Proceed","set shared address "&amp;IP_Export!D209&amp;" tag "&amp;'Processed IP Rules'!$FB$31,"")),""))</f>
        <v/>
      </c>
      <c r="E173" t="str">
        <f>IF(IP_Export!B209="Global",IF('Processed IP Rules'!EA178="Any","",IF(AND(IP_Export!Y209="Proceed",'Processed IP Rules'!EA178&lt;&gt;""),"set shared address "&amp;IP_Export!F209&amp;" ip-netmask "&amp;IP_Export!G209,"")),"")</f>
        <v/>
      </c>
      <c r="F173" t="str">
        <f>IF(IP_Export!B209="Global",IF('Processed IP Rules'!EA178="Any","",IF(AND(IP_Export!Y209="Proceed",'Processed IP Rules'!EA178&lt;&gt;""),"set shared address "&amp;IP_Export!F209&amp;" description "&amp;IP_Export!G209,"")),"")</f>
        <v/>
      </c>
      <c r="G173" s="43" t="str">
        <f>IF('Processed IP Rules'!$FB$33="","",IF(IP_Export!B209="Global",IF('Processed IP Rules'!EA178="Any","",IF(AND(IP_Export!Y209="Proceed",'Processed IP Rules'!EA178&lt;&gt;""),"set shared address "&amp;IP_Export!F209&amp;" tag "&amp;'Processed IP Rules'!$FB$33,"")),""))</f>
        <v/>
      </c>
      <c r="I173" s="98">
        <f t="shared" si="5"/>
        <v>168</v>
      </c>
      <c r="J173" t="str">
        <f>IF(IP_Export!B209="National",IF(OR('Processed IP Rules'!AO178="All_IPs",'Processed IP Rules'!AO178="GRP_ALL_CNSP_SUBNETS"),"",IF(IP_Export!Y209="Proceed","set device-group CNSP-Parent address "&amp;IP_Export!D209&amp;" ip-netmask "&amp;IP_Export!E209,"")),"")</f>
        <v/>
      </c>
      <c r="K173" t="str">
        <f>IF(IP_Export!B209="National",IF(OR('Processed IP Rules'!AO178="All_IPs",'Processed IP Rules'!AO178="GRP_ALL_CNSP_SUBNETS"),"",IF(IP_Export!Y209="Proceed","set device-group CNSP-Parent address "&amp;IP_Export!D209&amp;" description "&amp;IP_Export!E209,"")),"")</f>
        <v/>
      </c>
      <c r="L173" s="43" t="str">
        <f>IF('Processed IP Rules'!$FB$31="","",IF(IP_Export!B209="National",IF(OR('Processed IP Rules'!AO178="All_IPs",'Processed IP Rules'!AO178="GRP_ALL_CNSP_SUBNETS"),"",IF(IP_Export!Y209="Proceed","set device-group CNSP-Parent address "&amp;IP_Export!D209&amp;" tag "&amp;'Processed IP Rules'!$FB$31,"")),""))</f>
        <v/>
      </c>
      <c r="M173" t="str">
        <f>IF(IP_Export!B209="National",IF('Processed IP Rules'!EA178="Any","",IF(AND(IP_Export!Y209="Proceed",'Processed IP Rules'!EA178&lt;&gt;""),"set device-group CNSP-Parent address "&amp;IP_Export!F209&amp;" ip-netmask "&amp;IP_Export!G209,"")),"")</f>
        <v/>
      </c>
      <c r="N173" t="str">
        <f>IF(IP_Export!B209="National",IF('Processed IP Rules'!EA178="Any","",IF(AND(IP_Export!Y209="Proceed",'Processed IP Rules'!EA178&lt;&gt;""),"set device-group CNSP-Parent address "&amp;IP_Export!F209&amp;" description "&amp;IP_Export!G209,"")),"")</f>
        <v/>
      </c>
      <c r="O173" s="43" t="str">
        <f>IF('Processed IP Rules'!$FB$33="","",IF(IP_Export!B209="National",IF('Processed IP Rules'!EA178="Any","",IF(AND(IP_Export!Y209="Proceed",'Processed IP Rules'!EA178&lt;&gt;""),"set device-group CNSP-Parent address "&amp;IP_Export!F209&amp;" tag "&amp;'Processed IP Rules'!$FB$33,"")),""))</f>
        <v/>
      </c>
    </row>
    <row r="174" spans="1:15">
      <c r="A174" s="98">
        <f t="shared" si="4"/>
        <v>169</v>
      </c>
      <c r="B174" t="str">
        <f>IF(IP_Export!B210="Global",IF(OR('Processed IP Rules'!AO179="All_IPs",'Processed IP Rules'!AO179="GRP_ALL_CNSP_SUBNETS"),"",IF(IP_Export!Y210="Proceed","set shared address "&amp;IP_Export!D210&amp;" ip-netmask "&amp;IP_Export!E210,"")),"")</f>
        <v/>
      </c>
      <c r="C174" t="str">
        <f>IF(IP_Export!B210="Global",IF(OR('Processed IP Rules'!AO179="All_IPs",'Processed IP Rules'!AO179="GRP_ALL_CNSP_SUBNETS"),"",IF(IP_Export!Y210="Proceed","set shared address "&amp;IP_Export!D210&amp;" description "&amp;IP_Export!E210,"")),"")</f>
        <v/>
      </c>
      <c r="D174" s="43" t="str">
        <f>IF('Processed IP Rules'!$FB$31="","",IF(IP_Export!B210="Global",IF(OR('Processed IP Rules'!AO179="All_IPs",'Processed IP Rules'!AO179="GRP_ALL_CNSP_SUBNETS"),"",IF(IP_Export!Y210="Proceed","set shared address "&amp;IP_Export!D210&amp;" tag "&amp;'Processed IP Rules'!$FB$31,"")),""))</f>
        <v/>
      </c>
      <c r="E174" t="str">
        <f>IF(IP_Export!B210="Global",IF('Processed IP Rules'!EA179="Any","",IF(AND(IP_Export!Y210="Proceed",'Processed IP Rules'!EA179&lt;&gt;""),"set shared address "&amp;IP_Export!F210&amp;" ip-netmask "&amp;IP_Export!G210,"")),"")</f>
        <v/>
      </c>
      <c r="F174" t="str">
        <f>IF(IP_Export!B210="Global",IF('Processed IP Rules'!EA179="Any","",IF(AND(IP_Export!Y210="Proceed",'Processed IP Rules'!EA179&lt;&gt;""),"set shared address "&amp;IP_Export!F210&amp;" description "&amp;IP_Export!G210,"")),"")</f>
        <v/>
      </c>
      <c r="G174" s="43" t="str">
        <f>IF('Processed IP Rules'!$FB$33="","",IF(IP_Export!B210="Global",IF('Processed IP Rules'!EA179="Any","",IF(AND(IP_Export!Y210="Proceed",'Processed IP Rules'!EA179&lt;&gt;""),"set shared address "&amp;IP_Export!F210&amp;" tag "&amp;'Processed IP Rules'!$FB$33,"")),""))</f>
        <v/>
      </c>
      <c r="I174" s="98">
        <f t="shared" si="5"/>
        <v>169</v>
      </c>
      <c r="J174" t="str">
        <f>IF(IP_Export!B210="National",IF(OR('Processed IP Rules'!AO179="All_IPs",'Processed IP Rules'!AO179="GRP_ALL_CNSP_SUBNETS"),"",IF(IP_Export!Y210="Proceed","set device-group CNSP-Parent address "&amp;IP_Export!D210&amp;" ip-netmask "&amp;IP_Export!E210,"")),"")</f>
        <v/>
      </c>
      <c r="K174" t="str">
        <f>IF(IP_Export!B210="National",IF(OR('Processed IP Rules'!AO179="All_IPs",'Processed IP Rules'!AO179="GRP_ALL_CNSP_SUBNETS"),"",IF(IP_Export!Y210="Proceed","set device-group CNSP-Parent address "&amp;IP_Export!D210&amp;" description "&amp;IP_Export!E210,"")),"")</f>
        <v/>
      </c>
      <c r="L174" s="43" t="str">
        <f>IF('Processed IP Rules'!$FB$31="","",IF(IP_Export!B210="National",IF(OR('Processed IP Rules'!AO179="All_IPs",'Processed IP Rules'!AO179="GRP_ALL_CNSP_SUBNETS"),"",IF(IP_Export!Y210="Proceed","set device-group CNSP-Parent address "&amp;IP_Export!D210&amp;" tag "&amp;'Processed IP Rules'!$FB$31,"")),""))</f>
        <v/>
      </c>
      <c r="M174" t="str">
        <f>IF(IP_Export!B210="National",IF('Processed IP Rules'!EA179="Any","",IF(AND(IP_Export!Y210="Proceed",'Processed IP Rules'!EA179&lt;&gt;""),"set device-group CNSP-Parent address "&amp;IP_Export!F210&amp;" ip-netmask "&amp;IP_Export!G210,"")),"")</f>
        <v/>
      </c>
      <c r="N174" t="str">
        <f>IF(IP_Export!B210="National",IF('Processed IP Rules'!EA179="Any","",IF(AND(IP_Export!Y210="Proceed",'Processed IP Rules'!EA179&lt;&gt;""),"set device-group CNSP-Parent address "&amp;IP_Export!F210&amp;" description "&amp;IP_Export!G210,"")),"")</f>
        <v/>
      </c>
      <c r="O174" s="43" t="str">
        <f>IF('Processed IP Rules'!$FB$33="","",IF(IP_Export!B210="National",IF('Processed IP Rules'!EA179="Any","",IF(AND(IP_Export!Y210="Proceed",'Processed IP Rules'!EA179&lt;&gt;""),"set device-group CNSP-Parent address "&amp;IP_Export!F210&amp;" tag "&amp;'Processed IP Rules'!$FB$33,"")),""))</f>
        <v/>
      </c>
    </row>
    <row r="175" spans="1:15">
      <c r="A175" s="98">
        <f t="shared" si="4"/>
        <v>170</v>
      </c>
      <c r="B175" t="str">
        <f>IF(IP_Export!B211="Global",IF(OR('Processed IP Rules'!AO180="All_IPs",'Processed IP Rules'!AO180="GRP_ALL_CNSP_SUBNETS"),"",IF(IP_Export!Y211="Proceed","set shared address "&amp;IP_Export!D211&amp;" ip-netmask "&amp;IP_Export!E211,"")),"")</f>
        <v/>
      </c>
      <c r="C175" t="str">
        <f>IF(IP_Export!B211="Global",IF(OR('Processed IP Rules'!AO180="All_IPs",'Processed IP Rules'!AO180="GRP_ALL_CNSP_SUBNETS"),"",IF(IP_Export!Y211="Proceed","set shared address "&amp;IP_Export!D211&amp;" description "&amp;IP_Export!E211,"")),"")</f>
        <v/>
      </c>
      <c r="D175" s="43" t="str">
        <f>IF('Processed IP Rules'!$FB$31="","",IF(IP_Export!B211="Global",IF(OR('Processed IP Rules'!AO180="All_IPs",'Processed IP Rules'!AO180="GRP_ALL_CNSP_SUBNETS"),"",IF(IP_Export!Y211="Proceed","set shared address "&amp;IP_Export!D211&amp;" tag "&amp;'Processed IP Rules'!$FB$31,"")),""))</f>
        <v/>
      </c>
      <c r="E175" t="str">
        <f>IF(IP_Export!B211="Global",IF('Processed IP Rules'!EA180="Any","",IF(AND(IP_Export!Y211="Proceed",'Processed IP Rules'!EA180&lt;&gt;""),"set shared address "&amp;IP_Export!F211&amp;" ip-netmask "&amp;IP_Export!G211,"")),"")</f>
        <v/>
      </c>
      <c r="F175" t="str">
        <f>IF(IP_Export!B211="Global",IF('Processed IP Rules'!EA180="Any","",IF(AND(IP_Export!Y211="Proceed",'Processed IP Rules'!EA180&lt;&gt;""),"set shared address "&amp;IP_Export!F211&amp;" description "&amp;IP_Export!G211,"")),"")</f>
        <v/>
      </c>
      <c r="G175" s="43" t="str">
        <f>IF('Processed IP Rules'!$FB$33="","",IF(IP_Export!B211="Global",IF('Processed IP Rules'!EA180="Any","",IF(AND(IP_Export!Y211="Proceed",'Processed IP Rules'!EA180&lt;&gt;""),"set shared address "&amp;IP_Export!F211&amp;" tag "&amp;'Processed IP Rules'!$FB$33,"")),""))</f>
        <v/>
      </c>
      <c r="I175" s="98">
        <f t="shared" si="5"/>
        <v>170</v>
      </c>
      <c r="J175" t="str">
        <f>IF(IP_Export!B211="National",IF(OR('Processed IP Rules'!AO180="All_IPs",'Processed IP Rules'!AO180="GRP_ALL_CNSP_SUBNETS"),"",IF(IP_Export!Y211="Proceed","set device-group CNSP-Parent address "&amp;IP_Export!D211&amp;" ip-netmask "&amp;IP_Export!E211,"")),"")</f>
        <v/>
      </c>
      <c r="K175" t="str">
        <f>IF(IP_Export!B211="National",IF(OR('Processed IP Rules'!AO180="All_IPs",'Processed IP Rules'!AO180="GRP_ALL_CNSP_SUBNETS"),"",IF(IP_Export!Y211="Proceed","set device-group CNSP-Parent address "&amp;IP_Export!D211&amp;" description "&amp;IP_Export!E211,"")),"")</f>
        <v/>
      </c>
      <c r="L175" s="43" t="str">
        <f>IF('Processed IP Rules'!$FB$31="","",IF(IP_Export!B211="National",IF(OR('Processed IP Rules'!AO180="All_IPs",'Processed IP Rules'!AO180="GRP_ALL_CNSP_SUBNETS"),"",IF(IP_Export!Y211="Proceed","set device-group CNSP-Parent address "&amp;IP_Export!D211&amp;" tag "&amp;'Processed IP Rules'!$FB$31,"")),""))</f>
        <v/>
      </c>
      <c r="M175" t="str">
        <f>IF(IP_Export!B211="National",IF('Processed IP Rules'!EA180="Any","",IF(AND(IP_Export!Y211="Proceed",'Processed IP Rules'!EA180&lt;&gt;""),"set device-group CNSP-Parent address "&amp;IP_Export!F211&amp;" ip-netmask "&amp;IP_Export!G211,"")),"")</f>
        <v/>
      </c>
      <c r="N175" t="str">
        <f>IF(IP_Export!B211="National",IF('Processed IP Rules'!EA180="Any","",IF(AND(IP_Export!Y211="Proceed",'Processed IP Rules'!EA180&lt;&gt;""),"set device-group CNSP-Parent address "&amp;IP_Export!F211&amp;" description "&amp;IP_Export!G211,"")),"")</f>
        <v/>
      </c>
      <c r="O175" s="43" t="str">
        <f>IF('Processed IP Rules'!$FB$33="","",IF(IP_Export!B211="National",IF('Processed IP Rules'!EA180="Any","",IF(AND(IP_Export!Y211="Proceed",'Processed IP Rules'!EA180&lt;&gt;""),"set device-group CNSP-Parent address "&amp;IP_Export!F211&amp;" tag "&amp;'Processed IP Rules'!$FB$33,"")),""))</f>
        <v/>
      </c>
    </row>
    <row r="176" spans="1:15">
      <c r="A176" s="98">
        <f t="shared" si="4"/>
        <v>171</v>
      </c>
      <c r="B176" t="str">
        <f>IF(IP_Export!B212="Global",IF(OR('Processed IP Rules'!AO181="All_IPs",'Processed IP Rules'!AO181="GRP_ALL_CNSP_SUBNETS"),"",IF(IP_Export!Y212="Proceed","set shared address "&amp;IP_Export!D212&amp;" ip-netmask "&amp;IP_Export!E212,"")),"")</f>
        <v/>
      </c>
      <c r="C176" t="str">
        <f>IF(IP_Export!B212="Global",IF(OR('Processed IP Rules'!AO181="All_IPs",'Processed IP Rules'!AO181="GRP_ALL_CNSP_SUBNETS"),"",IF(IP_Export!Y212="Proceed","set shared address "&amp;IP_Export!D212&amp;" description "&amp;IP_Export!E212,"")),"")</f>
        <v/>
      </c>
      <c r="D176" s="43" t="str">
        <f>IF('Processed IP Rules'!$FB$31="","",IF(IP_Export!B212="Global",IF(OR('Processed IP Rules'!AO181="All_IPs",'Processed IP Rules'!AO181="GRP_ALL_CNSP_SUBNETS"),"",IF(IP_Export!Y212="Proceed","set shared address "&amp;IP_Export!D212&amp;" tag "&amp;'Processed IP Rules'!$FB$31,"")),""))</f>
        <v/>
      </c>
      <c r="E176" t="str">
        <f>IF(IP_Export!B212="Global",IF('Processed IP Rules'!EA181="Any","",IF(AND(IP_Export!Y212="Proceed",'Processed IP Rules'!EA181&lt;&gt;""),"set shared address "&amp;IP_Export!F212&amp;" ip-netmask "&amp;IP_Export!G212,"")),"")</f>
        <v/>
      </c>
      <c r="F176" t="str">
        <f>IF(IP_Export!B212="Global",IF('Processed IP Rules'!EA181="Any","",IF(AND(IP_Export!Y212="Proceed",'Processed IP Rules'!EA181&lt;&gt;""),"set shared address "&amp;IP_Export!F212&amp;" description "&amp;IP_Export!G212,"")),"")</f>
        <v/>
      </c>
      <c r="G176" s="43" t="str">
        <f>IF('Processed IP Rules'!$FB$33="","",IF(IP_Export!B212="Global",IF('Processed IP Rules'!EA181="Any","",IF(AND(IP_Export!Y212="Proceed",'Processed IP Rules'!EA181&lt;&gt;""),"set shared address "&amp;IP_Export!F212&amp;" tag "&amp;'Processed IP Rules'!$FB$33,"")),""))</f>
        <v/>
      </c>
      <c r="I176" s="98">
        <f t="shared" si="5"/>
        <v>171</v>
      </c>
      <c r="J176" t="str">
        <f>IF(IP_Export!B212="National",IF(OR('Processed IP Rules'!AO181="All_IPs",'Processed IP Rules'!AO181="GRP_ALL_CNSP_SUBNETS"),"",IF(IP_Export!Y212="Proceed","set device-group CNSP-Parent address "&amp;IP_Export!D212&amp;" ip-netmask "&amp;IP_Export!E212,"")),"")</f>
        <v/>
      </c>
      <c r="K176" t="str">
        <f>IF(IP_Export!B212="National",IF(OR('Processed IP Rules'!AO181="All_IPs",'Processed IP Rules'!AO181="GRP_ALL_CNSP_SUBNETS"),"",IF(IP_Export!Y212="Proceed","set device-group CNSP-Parent address "&amp;IP_Export!D212&amp;" description "&amp;IP_Export!E212,"")),"")</f>
        <v/>
      </c>
      <c r="L176" s="43" t="str">
        <f>IF('Processed IP Rules'!$FB$31="","",IF(IP_Export!B212="National",IF(OR('Processed IP Rules'!AO181="All_IPs",'Processed IP Rules'!AO181="GRP_ALL_CNSP_SUBNETS"),"",IF(IP_Export!Y212="Proceed","set device-group CNSP-Parent address "&amp;IP_Export!D212&amp;" tag "&amp;'Processed IP Rules'!$FB$31,"")),""))</f>
        <v/>
      </c>
      <c r="M176" t="str">
        <f>IF(IP_Export!B212="National",IF('Processed IP Rules'!EA181="Any","",IF(AND(IP_Export!Y212="Proceed",'Processed IP Rules'!EA181&lt;&gt;""),"set device-group CNSP-Parent address "&amp;IP_Export!F212&amp;" ip-netmask "&amp;IP_Export!G212,"")),"")</f>
        <v/>
      </c>
      <c r="N176" t="str">
        <f>IF(IP_Export!B212="National",IF('Processed IP Rules'!EA181="Any","",IF(AND(IP_Export!Y212="Proceed",'Processed IP Rules'!EA181&lt;&gt;""),"set device-group CNSP-Parent address "&amp;IP_Export!F212&amp;" description "&amp;IP_Export!G212,"")),"")</f>
        <v/>
      </c>
      <c r="O176" s="43" t="str">
        <f>IF('Processed IP Rules'!$FB$33="","",IF(IP_Export!B212="National",IF('Processed IP Rules'!EA181="Any","",IF(AND(IP_Export!Y212="Proceed",'Processed IP Rules'!EA181&lt;&gt;""),"set device-group CNSP-Parent address "&amp;IP_Export!F212&amp;" tag "&amp;'Processed IP Rules'!$FB$33,"")),""))</f>
        <v/>
      </c>
    </row>
    <row r="177" spans="1:15">
      <c r="A177" s="98">
        <f t="shared" si="4"/>
        <v>172</v>
      </c>
      <c r="B177" t="str">
        <f>IF(IP_Export!B213="Global",IF(OR('Processed IP Rules'!AO182="All_IPs",'Processed IP Rules'!AO182="GRP_ALL_CNSP_SUBNETS"),"",IF(IP_Export!Y213="Proceed","set shared address "&amp;IP_Export!D213&amp;" ip-netmask "&amp;IP_Export!E213,"")),"")</f>
        <v/>
      </c>
      <c r="C177" t="str">
        <f>IF(IP_Export!B213="Global",IF(OR('Processed IP Rules'!AO182="All_IPs",'Processed IP Rules'!AO182="GRP_ALL_CNSP_SUBNETS"),"",IF(IP_Export!Y213="Proceed","set shared address "&amp;IP_Export!D213&amp;" description "&amp;IP_Export!E213,"")),"")</f>
        <v/>
      </c>
      <c r="D177" s="43" t="str">
        <f>IF('Processed IP Rules'!$FB$31="","",IF(IP_Export!B213="Global",IF(OR('Processed IP Rules'!AO182="All_IPs",'Processed IP Rules'!AO182="GRP_ALL_CNSP_SUBNETS"),"",IF(IP_Export!Y213="Proceed","set shared address "&amp;IP_Export!D213&amp;" tag "&amp;'Processed IP Rules'!$FB$31,"")),""))</f>
        <v/>
      </c>
      <c r="E177" t="str">
        <f>IF(IP_Export!B213="Global",IF('Processed IP Rules'!EA182="Any","",IF(AND(IP_Export!Y213="Proceed",'Processed IP Rules'!EA182&lt;&gt;""),"set shared address "&amp;IP_Export!F213&amp;" ip-netmask "&amp;IP_Export!G213,"")),"")</f>
        <v/>
      </c>
      <c r="F177" t="str">
        <f>IF(IP_Export!B213="Global",IF('Processed IP Rules'!EA182="Any","",IF(AND(IP_Export!Y213="Proceed",'Processed IP Rules'!EA182&lt;&gt;""),"set shared address "&amp;IP_Export!F213&amp;" description "&amp;IP_Export!G213,"")),"")</f>
        <v/>
      </c>
      <c r="G177" s="43" t="str">
        <f>IF('Processed IP Rules'!$FB$33="","",IF(IP_Export!B213="Global",IF('Processed IP Rules'!EA182="Any","",IF(AND(IP_Export!Y213="Proceed",'Processed IP Rules'!EA182&lt;&gt;""),"set shared address "&amp;IP_Export!F213&amp;" tag "&amp;'Processed IP Rules'!$FB$33,"")),""))</f>
        <v/>
      </c>
      <c r="I177" s="98">
        <f t="shared" si="5"/>
        <v>172</v>
      </c>
      <c r="J177" t="str">
        <f>IF(IP_Export!B213="National",IF(OR('Processed IP Rules'!AO182="All_IPs",'Processed IP Rules'!AO182="GRP_ALL_CNSP_SUBNETS"),"",IF(IP_Export!Y213="Proceed","set device-group CNSP-Parent address "&amp;IP_Export!D213&amp;" ip-netmask "&amp;IP_Export!E213,"")),"")</f>
        <v/>
      </c>
      <c r="K177" t="str">
        <f>IF(IP_Export!B213="National",IF(OR('Processed IP Rules'!AO182="All_IPs",'Processed IP Rules'!AO182="GRP_ALL_CNSP_SUBNETS"),"",IF(IP_Export!Y213="Proceed","set device-group CNSP-Parent address "&amp;IP_Export!D213&amp;" description "&amp;IP_Export!E213,"")),"")</f>
        <v/>
      </c>
      <c r="L177" s="43" t="str">
        <f>IF('Processed IP Rules'!$FB$31="","",IF(IP_Export!B213="National",IF(OR('Processed IP Rules'!AO182="All_IPs",'Processed IP Rules'!AO182="GRP_ALL_CNSP_SUBNETS"),"",IF(IP_Export!Y213="Proceed","set device-group CNSP-Parent address "&amp;IP_Export!D213&amp;" tag "&amp;'Processed IP Rules'!$FB$31,"")),""))</f>
        <v/>
      </c>
      <c r="M177" t="str">
        <f>IF(IP_Export!B213="National",IF('Processed IP Rules'!EA182="Any","",IF(AND(IP_Export!Y213="Proceed",'Processed IP Rules'!EA182&lt;&gt;""),"set device-group CNSP-Parent address "&amp;IP_Export!F213&amp;" ip-netmask "&amp;IP_Export!G213,"")),"")</f>
        <v/>
      </c>
      <c r="N177" t="str">
        <f>IF(IP_Export!B213="National",IF('Processed IP Rules'!EA182="Any","",IF(AND(IP_Export!Y213="Proceed",'Processed IP Rules'!EA182&lt;&gt;""),"set device-group CNSP-Parent address "&amp;IP_Export!F213&amp;" description "&amp;IP_Export!G213,"")),"")</f>
        <v/>
      </c>
      <c r="O177" s="43" t="str">
        <f>IF('Processed IP Rules'!$FB$33="","",IF(IP_Export!B213="National",IF('Processed IP Rules'!EA182="Any","",IF(AND(IP_Export!Y213="Proceed",'Processed IP Rules'!EA182&lt;&gt;""),"set device-group CNSP-Parent address "&amp;IP_Export!F213&amp;" tag "&amp;'Processed IP Rules'!$FB$33,"")),""))</f>
        <v/>
      </c>
    </row>
    <row r="178" spans="1:15">
      <c r="A178" s="98">
        <f t="shared" si="4"/>
        <v>173</v>
      </c>
      <c r="B178" t="str">
        <f>IF(IP_Export!B214="Global",IF(OR('Processed IP Rules'!AO183="All_IPs",'Processed IP Rules'!AO183="GRP_ALL_CNSP_SUBNETS"),"",IF(IP_Export!Y214="Proceed","set shared address "&amp;IP_Export!D214&amp;" ip-netmask "&amp;IP_Export!E214,"")),"")</f>
        <v/>
      </c>
      <c r="C178" t="str">
        <f>IF(IP_Export!B214="Global",IF(OR('Processed IP Rules'!AO183="All_IPs",'Processed IP Rules'!AO183="GRP_ALL_CNSP_SUBNETS"),"",IF(IP_Export!Y214="Proceed","set shared address "&amp;IP_Export!D214&amp;" description "&amp;IP_Export!E214,"")),"")</f>
        <v/>
      </c>
      <c r="D178" s="43" t="str">
        <f>IF('Processed IP Rules'!$FB$31="","",IF(IP_Export!B214="Global",IF(OR('Processed IP Rules'!AO183="All_IPs",'Processed IP Rules'!AO183="GRP_ALL_CNSP_SUBNETS"),"",IF(IP_Export!Y214="Proceed","set shared address "&amp;IP_Export!D214&amp;" tag "&amp;'Processed IP Rules'!$FB$31,"")),""))</f>
        <v/>
      </c>
      <c r="E178" t="str">
        <f>IF(IP_Export!B214="Global",IF('Processed IP Rules'!EA183="Any","",IF(AND(IP_Export!Y214="Proceed",'Processed IP Rules'!EA183&lt;&gt;""),"set shared address "&amp;IP_Export!F214&amp;" ip-netmask "&amp;IP_Export!G214,"")),"")</f>
        <v/>
      </c>
      <c r="F178" t="str">
        <f>IF(IP_Export!B214="Global",IF('Processed IP Rules'!EA183="Any","",IF(AND(IP_Export!Y214="Proceed",'Processed IP Rules'!EA183&lt;&gt;""),"set shared address "&amp;IP_Export!F214&amp;" description "&amp;IP_Export!G214,"")),"")</f>
        <v/>
      </c>
      <c r="G178" s="43" t="str">
        <f>IF('Processed IP Rules'!$FB$33="","",IF(IP_Export!B214="Global",IF('Processed IP Rules'!EA183="Any","",IF(AND(IP_Export!Y214="Proceed",'Processed IP Rules'!EA183&lt;&gt;""),"set shared address "&amp;IP_Export!F214&amp;" tag "&amp;'Processed IP Rules'!$FB$33,"")),""))</f>
        <v/>
      </c>
      <c r="I178" s="98">
        <f t="shared" si="5"/>
        <v>173</v>
      </c>
      <c r="J178" t="str">
        <f>IF(IP_Export!B214="National",IF(OR('Processed IP Rules'!AO183="All_IPs",'Processed IP Rules'!AO183="GRP_ALL_CNSP_SUBNETS"),"",IF(IP_Export!Y214="Proceed","set device-group CNSP-Parent address "&amp;IP_Export!D214&amp;" ip-netmask "&amp;IP_Export!E214,"")),"")</f>
        <v/>
      </c>
      <c r="K178" t="str">
        <f>IF(IP_Export!B214="National",IF(OR('Processed IP Rules'!AO183="All_IPs",'Processed IP Rules'!AO183="GRP_ALL_CNSP_SUBNETS"),"",IF(IP_Export!Y214="Proceed","set device-group CNSP-Parent address "&amp;IP_Export!D214&amp;" description "&amp;IP_Export!E214,"")),"")</f>
        <v/>
      </c>
      <c r="L178" s="43" t="str">
        <f>IF('Processed IP Rules'!$FB$31="","",IF(IP_Export!B214="National",IF(OR('Processed IP Rules'!AO183="All_IPs",'Processed IP Rules'!AO183="GRP_ALL_CNSP_SUBNETS"),"",IF(IP_Export!Y214="Proceed","set device-group CNSP-Parent address "&amp;IP_Export!D214&amp;" tag "&amp;'Processed IP Rules'!$FB$31,"")),""))</f>
        <v/>
      </c>
      <c r="M178" t="str">
        <f>IF(IP_Export!B214="National",IF('Processed IP Rules'!EA183="Any","",IF(AND(IP_Export!Y214="Proceed",'Processed IP Rules'!EA183&lt;&gt;""),"set device-group CNSP-Parent address "&amp;IP_Export!F214&amp;" ip-netmask "&amp;IP_Export!G214,"")),"")</f>
        <v/>
      </c>
      <c r="N178" t="str">
        <f>IF(IP_Export!B214="National",IF('Processed IP Rules'!EA183="Any","",IF(AND(IP_Export!Y214="Proceed",'Processed IP Rules'!EA183&lt;&gt;""),"set device-group CNSP-Parent address "&amp;IP_Export!F214&amp;" description "&amp;IP_Export!G214,"")),"")</f>
        <v/>
      </c>
      <c r="O178" s="43" t="str">
        <f>IF('Processed IP Rules'!$FB$33="","",IF(IP_Export!B214="National",IF('Processed IP Rules'!EA183="Any","",IF(AND(IP_Export!Y214="Proceed",'Processed IP Rules'!EA183&lt;&gt;""),"set device-group CNSP-Parent address "&amp;IP_Export!F214&amp;" tag "&amp;'Processed IP Rules'!$FB$33,"")),""))</f>
        <v/>
      </c>
    </row>
    <row r="179" spans="1:15">
      <c r="A179" s="98">
        <f t="shared" si="4"/>
        <v>174</v>
      </c>
      <c r="B179" t="str">
        <f>IF(IP_Export!B215="Global",IF(OR('Processed IP Rules'!AO184="All_IPs",'Processed IP Rules'!AO184="GRP_ALL_CNSP_SUBNETS"),"",IF(IP_Export!Y215="Proceed","set shared address "&amp;IP_Export!D215&amp;" ip-netmask "&amp;IP_Export!E215,"")),"")</f>
        <v/>
      </c>
      <c r="C179" t="str">
        <f>IF(IP_Export!B215="Global",IF(OR('Processed IP Rules'!AO184="All_IPs",'Processed IP Rules'!AO184="GRP_ALL_CNSP_SUBNETS"),"",IF(IP_Export!Y215="Proceed","set shared address "&amp;IP_Export!D215&amp;" description "&amp;IP_Export!E215,"")),"")</f>
        <v/>
      </c>
      <c r="D179" s="43" t="str">
        <f>IF('Processed IP Rules'!$FB$31="","",IF(IP_Export!B215="Global",IF(OR('Processed IP Rules'!AO184="All_IPs",'Processed IP Rules'!AO184="GRP_ALL_CNSP_SUBNETS"),"",IF(IP_Export!Y215="Proceed","set shared address "&amp;IP_Export!D215&amp;" tag "&amp;'Processed IP Rules'!$FB$31,"")),""))</f>
        <v/>
      </c>
      <c r="E179" t="str">
        <f>IF(IP_Export!B215="Global",IF('Processed IP Rules'!EA184="Any","",IF(AND(IP_Export!Y215="Proceed",'Processed IP Rules'!EA184&lt;&gt;""),"set shared address "&amp;IP_Export!F215&amp;" ip-netmask "&amp;IP_Export!G215,"")),"")</f>
        <v/>
      </c>
      <c r="F179" t="str">
        <f>IF(IP_Export!B215="Global",IF('Processed IP Rules'!EA184="Any","",IF(AND(IP_Export!Y215="Proceed",'Processed IP Rules'!EA184&lt;&gt;""),"set shared address "&amp;IP_Export!F215&amp;" description "&amp;IP_Export!G215,"")),"")</f>
        <v/>
      </c>
      <c r="G179" s="43" t="str">
        <f>IF('Processed IP Rules'!$FB$33="","",IF(IP_Export!B215="Global",IF('Processed IP Rules'!EA184="Any","",IF(AND(IP_Export!Y215="Proceed",'Processed IP Rules'!EA184&lt;&gt;""),"set shared address "&amp;IP_Export!F215&amp;" tag "&amp;'Processed IP Rules'!$FB$33,"")),""))</f>
        <v/>
      </c>
      <c r="I179" s="98">
        <f t="shared" si="5"/>
        <v>174</v>
      </c>
      <c r="J179" t="str">
        <f>IF(IP_Export!B215="National",IF(OR('Processed IP Rules'!AO184="All_IPs",'Processed IP Rules'!AO184="GRP_ALL_CNSP_SUBNETS"),"",IF(IP_Export!Y215="Proceed","set device-group CNSP-Parent address "&amp;IP_Export!D215&amp;" ip-netmask "&amp;IP_Export!E215,"")),"")</f>
        <v/>
      </c>
      <c r="K179" t="str">
        <f>IF(IP_Export!B215="National",IF(OR('Processed IP Rules'!AO184="All_IPs",'Processed IP Rules'!AO184="GRP_ALL_CNSP_SUBNETS"),"",IF(IP_Export!Y215="Proceed","set device-group CNSP-Parent address "&amp;IP_Export!D215&amp;" description "&amp;IP_Export!E215,"")),"")</f>
        <v/>
      </c>
      <c r="L179" s="43" t="str">
        <f>IF('Processed IP Rules'!$FB$31="","",IF(IP_Export!B215="National",IF(OR('Processed IP Rules'!AO184="All_IPs",'Processed IP Rules'!AO184="GRP_ALL_CNSP_SUBNETS"),"",IF(IP_Export!Y215="Proceed","set device-group CNSP-Parent address "&amp;IP_Export!D215&amp;" tag "&amp;'Processed IP Rules'!$FB$31,"")),""))</f>
        <v/>
      </c>
      <c r="M179" t="str">
        <f>IF(IP_Export!B215="National",IF('Processed IP Rules'!EA184="Any","",IF(AND(IP_Export!Y215="Proceed",'Processed IP Rules'!EA184&lt;&gt;""),"set device-group CNSP-Parent address "&amp;IP_Export!F215&amp;" ip-netmask "&amp;IP_Export!G215,"")),"")</f>
        <v/>
      </c>
      <c r="N179" t="str">
        <f>IF(IP_Export!B215="National",IF('Processed IP Rules'!EA184="Any","",IF(AND(IP_Export!Y215="Proceed",'Processed IP Rules'!EA184&lt;&gt;""),"set device-group CNSP-Parent address "&amp;IP_Export!F215&amp;" description "&amp;IP_Export!G215,"")),"")</f>
        <v/>
      </c>
      <c r="O179" s="43" t="str">
        <f>IF('Processed IP Rules'!$FB$33="","",IF(IP_Export!B215="National",IF('Processed IP Rules'!EA184="Any","",IF(AND(IP_Export!Y215="Proceed",'Processed IP Rules'!EA184&lt;&gt;""),"set device-group CNSP-Parent address "&amp;IP_Export!F215&amp;" tag "&amp;'Processed IP Rules'!$FB$33,"")),""))</f>
        <v/>
      </c>
    </row>
    <row r="180" spans="1:15">
      <c r="A180" s="98">
        <f t="shared" si="4"/>
        <v>175</v>
      </c>
      <c r="B180" t="str">
        <f>IF(IP_Export!B216="Global",IF(OR('Processed IP Rules'!AO185="All_IPs",'Processed IP Rules'!AO185="GRP_ALL_CNSP_SUBNETS"),"",IF(IP_Export!Y216="Proceed","set shared address "&amp;IP_Export!D216&amp;" ip-netmask "&amp;IP_Export!E216,"")),"")</f>
        <v/>
      </c>
      <c r="C180" t="str">
        <f>IF(IP_Export!B216="Global",IF(OR('Processed IP Rules'!AO185="All_IPs",'Processed IP Rules'!AO185="GRP_ALL_CNSP_SUBNETS"),"",IF(IP_Export!Y216="Proceed","set shared address "&amp;IP_Export!D216&amp;" description "&amp;IP_Export!E216,"")),"")</f>
        <v/>
      </c>
      <c r="D180" s="43" t="str">
        <f>IF('Processed IP Rules'!$FB$31="","",IF(IP_Export!B216="Global",IF(OR('Processed IP Rules'!AO185="All_IPs",'Processed IP Rules'!AO185="GRP_ALL_CNSP_SUBNETS"),"",IF(IP_Export!Y216="Proceed","set shared address "&amp;IP_Export!D216&amp;" tag "&amp;'Processed IP Rules'!$FB$31,"")),""))</f>
        <v/>
      </c>
      <c r="E180" t="str">
        <f>IF(IP_Export!B216="Global",IF('Processed IP Rules'!EA185="Any","",IF(AND(IP_Export!Y216="Proceed",'Processed IP Rules'!EA185&lt;&gt;""),"set shared address "&amp;IP_Export!F216&amp;" ip-netmask "&amp;IP_Export!G216,"")),"")</f>
        <v/>
      </c>
      <c r="F180" t="str">
        <f>IF(IP_Export!B216="Global",IF('Processed IP Rules'!EA185="Any","",IF(AND(IP_Export!Y216="Proceed",'Processed IP Rules'!EA185&lt;&gt;""),"set shared address "&amp;IP_Export!F216&amp;" description "&amp;IP_Export!G216,"")),"")</f>
        <v/>
      </c>
      <c r="G180" s="43" t="str">
        <f>IF('Processed IP Rules'!$FB$33="","",IF(IP_Export!B216="Global",IF('Processed IP Rules'!EA185="Any","",IF(AND(IP_Export!Y216="Proceed",'Processed IP Rules'!EA185&lt;&gt;""),"set shared address "&amp;IP_Export!F216&amp;" tag "&amp;'Processed IP Rules'!$FB$33,"")),""))</f>
        <v/>
      </c>
      <c r="I180" s="98">
        <f t="shared" si="5"/>
        <v>175</v>
      </c>
      <c r="J180" t="str">
        <f>IF(IP_Export!B216="National",IF(OR('Processed IP Rules'!AO185="All_IPs",'Processed IP Rules'!AO185="GRP_ALL_CNSP_SUBNETS"),"",IF(IP_Export!Y216="Proceed","set device-group CNSP-Parent address "&amp;IP_Export!D216&amp;" ip-netmask "&amp;IP_Export!E216,"")),"")</f>
        <v/>
      </c>
      <c r="K180" t="str">
        <f>IF(IP_Export!B216="National",IF(OR('Processed IP Rules'!AO185="All_IPs",'Processed IP Rules'!AO185="GRP_ALL_CNSP_SUBNETS"),"",IF(IP_Export!Y216="Proceed","set device-group CNSP-Parent address "&amp;IP_Export!D216&amp;" description "&amp;IP_Export!E216,"")),"")</f>
        <v/>
      </c>
      <c r="L180" s="43" t="str">
        <f>IF('Processed IP Rules'!$FB$31="","",IF(IP_Export!B216="National",IF(OR('Processed IP Rules'!AO185="All_IPs",'Processed IP Rules'!AO185="GRP_ALL_CNSP_SUBNETS"),"",IF(IP_Export!Y216="Proceed","set device-group CNSP-Parent address "&amp;IP_Export!D216&amp;" tag "&amp;'Processed IP Rules'!$FB$31,"")),""))</f>
        <v/>
      </c>
      <c r="M180" t="str">
        <f>IF(IP_Export!B216="National",IF('Processed IP Rules'!EA185="Any","",IF(AND(IP_Export!Y216="Proceed",'Processed IP Rules'!EA185&lt;&gt;""),"set device-group CNSP-Parent address "&amp;IP_Export!F216&amp;" ip-netmask "&amp;IP_Export!G216,"")),"")</f>
        <v/>
      </c>
      <c r="N180" t="str">
        <f>IF(IP_Export!B216="National",IF('Processed IP Rules'!EA185="Any","",IF(AND(IP_Export!Y216="Proceed",'Processed IP Rules'!EA185&lt;&gt;""),"set device-group CNSP-Parent address "&amp;IP_Export!F216&amp;" description "&amp;IP_Export!G216,"")),"")</f>
        <v/>
      </c>
      <c r="O180" s="43" t="str">
        <f>IF('Processed IP Rules'!$FB$33="","",IF(IP_Export!B216="National",IF('Processed IP Rules'!EA185="Any","",IF(AND(IP_Export!Y216="Proceed",'Processed IP Rules'!EA185&lt;&gt;""),"set device-group CNSP-Parent address "&amp;IP_Export!F216&amp;" tag "&amp;'Processed IP Rules'!$FB$33,"")),""))</f>
        <v/>
      </c>
    </row>
    <row r="181" spans="1:15">
      <c r="A181" s="98">
        <f t="shared" si="4"/>
        <v>176</v>
      </c>
      <c r="B181" t="str">
        <f>IF(IP_Export!B217="Global",IF(OR('Processed IP Rules'!AO186="All_IPs",'Processed IP Rules'!AO186="GRP_ALL_CNSP_SUBNETS"),"",IF(IP_Export!Y217="Proceed","set shared address "&amp;IP_Export!D217&amp;" ip-netmask "&amp;IP_Export!E217,"")),"")</f>
        <v/>
      </c>
      <c r="C181" t="str">
        <f>IF(IP_Export!B217="Global",IF(OR('Processed IP Rules'!AO186="All_IPs",'Processed IP Rules'!AO186="GRP_ALL_CNSP_SUBNETS"),"",IF(IP_Export!Y217="Proceed","set shared address "&amp;IP_Export!D217&amp;" description "&amp;IP_Export!E217,"")),"")</f>
        <v/>
      </c>
      <c r="D181" s="43" t="str">
        <f>IF('Processed IP Rules'!$FB$31="","",IF(IP_Export!B217="Global",IF(OR('Processed IP Rules'!AO186="All_IPs",'Processed IP Rules'!AO186="GRP_ALL_CNSP_SUBNETS"),"",IF(IP_Export!Y217="Proceed","set shared address "&amp;IP_Export!D217&amp;" tag "&amp;'Processed IP Rules'!$FB$31,"")),""))</f>
        <v/>
      </c>
      <c r="E181" t="str">
        <f>IF(IP_Export!B217="Global",IF('Processed IP Rules'!EA186="Any","",IF(AND(IP_Export!Y217="Proceed",'Processed IP Rules'!EA186&lt;&gt;""),"set shared address "&amp;IP_Export!F217&amp;" ip-netmask "&amp;IP_Export!G217,"")),"")</f>
        <v/>
      </c>
      <c r="F181" t="str">
        <f>IF(IP_Export!B217="Global",IF('Processed IP Rules'!EA186="Any","",IF(AND(IP_Export!Y217="Proceed",'Processed IP Rules'!EA186&lt;&gt;""),"set shared address "&amp;IP_Export!F217&amp;" description "&amp;IP_Export!G217,"")),"")</f>
        <v/>
      </c>
      <c r="G181" s="43" t="str">
        <f>IF('Processed IP Rules'!$FB$33="","",IF(IP_Export!B217="Global",IF('Processed IP Rules'!EA186="Any","",IF(AND(IP_Export!Y217="Proceed",'Processed IP Rules'!EA186&lt;&gt;""),"set shared address "&amp;IP_Export!F217&amp;" tag "&amp;'Processed IP Rules'!$FB$33,"")),""))</f>
        <v/>
      </c>
      <c r="I181" s="98">
        <f t="shared" si="5"/>
        <v>176</v>
      </c>
      <c r="J181" t="str">
        <f>IF(IP_Export!B217="National",IF(OR('Processed IP Rules'!AO186="All_IPs",'Processed IP Rules'!AO186="GRP_ALL_CNSP_SUBNETS"),"",IF(IP_Export!Y217="Proceed","set device-group CNSP-Parent address "&amp;IP_Export!D217&amp;" ip-netmask "&amp;IP_Export!E217,"")),"")</f>
        <v/>
      </c>
      <c r="K181" t="str">
        <f>IF(IP_Export!B217="National",IF(OR('Processed IP Rules'!AO186="All_IPs",'Processed IP Rules'!AO186="GRP_ALL_CNSP_SUBNETS"),"",IF(IP_Export!Y217="Proceed","set device-group CNSP-Parent address "&amp;IP_Export!D217&amp;" description "&amp;IP_Export!E217,"")),"")</f>
        <v/>
      </c>
      <c r="L181" s="43" t="str">
        <f>IF('Processed IP Rules'!$FB$31="","",IF(IP_Export!B217="National",IF(OR('Processed IP Rules'!AO186="All_IPs",'Processed IP Rules'!AO186="GRP_ALL_CNSP_SUBNETS"),"",IF(IP_Export!Y217="Proceed","set device-group CNSP-Parent address "&amp;IP_Export!D217&amp;" tag "&amp;'Processed IP Rules'!$FB$31,"")),""))</f>
        <v/>
      </c>
      <c r="M181" t="str">
        <f>IF(IP_Export!B217="National",IF('Processed IP Rules'!EA186="Any","",IF(AND(IP_Export!Y217="Proceed",'Processed IP Rules'!EA186&lt;&gt;""),"set device-group CNSP-Parent address "&amp;IP_Export!F217&amp;" ip-netmask "&amp;IP_Export!G217,"")),"")</f>
        <v/>
      </c>
      <c r="N181" t="str">
        <f>IF(IP_Export!B217="National",IF('Processed IP Rules'!EA186="Any","",IF(AND(IP_Export!Y217="Proceed",'Processed IP Rules'!EA186&lt;&gt;""),"set device-group CNSP-Parent address "&amp;IP_Export!F217&amp;" description "&amp;IP_Export!G217,"")),"")</f>
        <v/>
      </c>
      <c r="O181" s="43" t="str">
        <f>IF('Processed IP Rules'!$FB$33="","",IF(IP_Export!B217="National",IF('Processed IP Rules'!EA186="Any","",IF(AND(IP_Export!Y217="Proceed",'Processed IP Rules'!EA186&lt;&gt;""),"set device-group CNSP-Parent address "&amp;IP_Export!F217&amp;" tag "&amp;'Processed IP Rules'!$FB$33,"")),""))</f>
        <v/>
      </c>
    </row>
    <row r="182" spans="1:15">
      <c r="A182" s="98">
        <f t="shared" si="4"/>
        <v>177</v>
      </c>
      <c r="B182" t="str">
        <f>IF(IP_Export!B218="Global",IF(OR('Processed IP Rules'!AO187="All_IPs",'Processed IP Rules'!AO187="GRP_ALL_CNSP_SUBNETS"),"",IF(IP_Export!Y218="Proceed","set shared address "&amp;IP_Export!D218&amp;" ip-netmask "&amp;IP_Export!E218,"")),"")</f>
        <v/>
      </c>
      <c r="C182" t="str">
        <f>IF(IP_Export!B218="Global",IF(OR('Processed IP Rules'!AO187="All_IPs",'Processed IP Rules'!AO187="GRP_ALL_CNSP_SUBNETS"),"",IF(IP_Export!Y218="Proceed","set shared address "&amp;IP_Export!D218&amp;" description "&amp;IP_Export!E218,"")),"")</f>
        <v/>
      </c>
      <c r="D182" s="43" t="str">
        <f>IF('Processed IP Rules'!$FB$31="","",IF(IP_Export!B218="Global",IF(OR('Processed IP Rules'!AO187="All_IPs",'Processed IP Rules'!AO187="GRP_ALL_CNSP_SUBNETS"),"",IF(IP_Export!Y218="Proceed","set shared address "&amp;IP_Export!D218&amp;" tag "&amp;'Processed IP Rules'!$FB$31,"")),""))</f>
        <v/>
      </c>
      <c r="E182" t="str">
        <f>IF(IP_Export!B218="Global",IF('Processed IP Rules'!EA187="Any","",IF(AND(IP_Export!Y218="Proceed",'Processed IP Rules'!EA187&lt;&gt;""),"set shared address "&amp;IP_Export!F218&amp;" ip-netmask "&amp;IP_Export!G218,"")),"")</f>
        <v/>
      </c>
      <c r="F182" t="str">
        <f>IF(IP_Export!B218="Global",IF('Processed IP Rules'!EA187="Any","",IF(AND(IP_Export!Y218="Proceed",'Processed IP Rules'!EA187&lt;&gt;""),"set shared address "&amp;IP_Export!F218&amp;" description "&amp;IP_Export!G218,"")),"")</f>
        <v/>
      </c>
      <c r="G182" s="43" t="str">
        <f>IF('Processed IP Rules'!$FB$33="","",IF(IP_Export!B218="Global",IF('Processed IP Rules'!EA187="Any","",IF(AND(IP_Export!Y218="Proceed",'Processed IP Rules'!EA187&lt;&gt;""),"set shared address "&amp;IP_Export!F218&amp;" tag "&amp;'Processed IP Rules'!$FB$33,"")),""))</f>
        <v/>
      </c>
      <c r="I182" s="98">
        <f t="shared" si="5"/>
        <v>177</v>
      </c>
      <c r="J182" t="str">
        <f>IF(IP_Export!B218="National",IF(OR('Processed IP Rules'!AO187="All_IPs",'Processed IP Rules'!AO187="GRP_ALL_CNSP_SUBNETS"),"",IF(IP_Export!Y218="Proceed","set device-group CNSP-Parent address "&amp;IP_Export!D218&amp;" ip-netmask "&amp;IP_Export!E218,"")),"")</f>
        <v/>
      </c>
      <c r="K182" t="str">
        <f>IF(IP_Export!B218="National",IF(OR('Processed IP Rules'!AO187="All_IPs",'Processed IP Rules'!AO187="GRP_ALL_CNSP_SUBNETS"),"",IF(IP_Export!Y218="Proceed","set device-group CNSP-Parent address "&amp;IP_Export!D218&amp;" description "&amp;IP_Export!E218,"")),"")</f>
        <v/>
      </c>
      <c r="L182" s="43" t="str">
        <f>IF('Processed IP Rules'!$FB$31="","",IF(IP_Export!B218="National",IF(OR('Processed IP Rules'!AO187="All_IPs",'Processed IP Rules'!AO187="GRP_ALL_CNSP_SUBNETS"),"",IF(IP_Export!Y218="Proceed","set device-group CNSP-Parent address "&amp;IP_Export!D218&amp;" tag "&amp;'Processed IP Rules'!$FB$31,"")),""))</f>
        <v/>
      </c>
      <c r="M182" t="str">
        <f>IF(IP_Export!B218="National",IF('Processed IP Rules'!EA187="Any","",IF(AND(IP_Export!Y218="Proceed",'Processed IP Rules'!EA187&lt;&gt;""),"set device-group CNSP-Parent address "&amp;IP_Export!F218&amp;" ip-netmask "&amp;IP_Export!G218,"")),"")</f>
        <v/>
      </c>
      <c r="N182" t="str">
        <f>IF(IP_Export!B218="National",IF('Processed IP Rules'!EA187="Any","",IF(AND(IP_Export!Y218="Proceed",'Processed IP Rules'!EA187&lt;&gt;""),"set device-group CNSP-Parent address "&amp;IP_Export!F218&amp;" description "&amp;IP_Export!G218,"")),"")</f>
        <v/>
      </c>
      <c r="O182" s="43" t="str">
        <f>IF('Processed IP Rules'!$FB$33="","",IF(IP_Export!B218="National",IF('Processed IP Rules'!EA187="Any","",IF(AND(IP_Export!Y218="Proceed",'Processed IP Rules'!EA187&lt;&gt;""),"set device-group CNSP-Parent address "&amp;IP_Export!F218&amp;" tag "&amp;'Processed IP Rules'!$FB$33,"")),""))</f>
        <v/>
      </c>
    </row>
    <row r="183" spans="1:15">
      <c r="A183" s="98">
        <f t="shared" si="4"/>
        <v>178</v>
      </c>
      <c r="B183" t="str">
        <f>IF(IP_Export!B219="Global",IF(OR('Processed IP Rules'!AO188="All_IPs",'Processed IP Rules'!AO188="GRP_ALL_CNSP_SUBNETS"),"",IF(IP_Export!Y219="Proceed","set shared address "&amp;IP_Export!D219&amp;" ip-netmask "&amp;IP_Export!E219,"")),"")</f>
        <v/>
      </c>
      <c r="C183" t="str">
        <f>IF(IP_Export!B219="Global",IF(OR('Processed IP Rules'!AO188="All_IPs",'Processed IP Rules'!AO188="GRP_ALL_CNSP_SUBNETS"),"",IF(IP_Export!Y219="Proceed","set shared address "&amp;IP_Export!D219&amp;" description "&amp;IP_Export!E219,"")),"")</f>
        <v/>
      </c>
      <c r="D183" s="43" t="str">
        <f>IF('Processed IP Rules'!$FB$31="","",IF(IP_Export!B219="Global",IF(OR('Processed IP Rules'!AO188="All_IPs",'Processed IP Rules'!AO188="GRP_ALL_CNSP_SUBNETS"),"",IF(IP_Export!Y219="Proceed","set shared address "&amp;IP_Export!D219&amp;" tag "&amp;'Processed IP Rules'!$FB$31,"")),""))</f>
        <v/>
      </c>
      <c r="E183" t="str">
        <f>IF(IP_Export!B219="Global",IF('Processed IP Rules'!EA188="Any","",IF(AND(IP_Export!Y219="Proceed",'Processed IP Rules'!EA188&lt;&gt;""),"set shared address "&amp;IP_Export!F219&amp;" ip-netmask "&amp;IP_Export!G219,"")),"")</f>
        <v/>
      </c>
      <c r="F183" t="str">
        <f>IF(IP_Export!B219="Global",IF('Processed IP Rules'!EA188="Any","",IF(AND(IP_Export!Y219="Proceed",'Processed IP Rules'!EA188&lt;&gt;""),"set shared address "&amp;IP_Export!F219&amp;" description "&amp;IP_Export!G219,"")),"")</f>
        <v/>
      </c>
      <c r="G183" s="43" t="str">
        <f>IF('Processed IP Rules'!$FB$33="","",IF(IP_Export!B219="Global",IF('Processed IP Rules'!EA188="Any","",IF(AND(IP_Export!Y219="Proceed",'Processed IP Rules'!EA188&lt;&gt;""),"set shared address "&amp;IP_Export!F219&amp;" tag "&amp;'Processed IP Rules'!$FB$33,"")),""))</f>
        <v/>
      </c>
      <c r="I183" s="98">
        <f t="shared" si="5"/>
        <v>178</v>
      </c>
      <c r="J183" t="str">
        <f>IF(IP_Export!B219="National",IF(OR('Processed IP Rules'!AO188="All_IPs",'Processed IP Rules'!AO188="GRP_ALL_CNSP_SUBNETS"),"",IF(IP_Export!Y219="Proceed","set device-group CNSP-Parent address "&amp;IP_Export!D219&amp;" ip-netmask "&amp;IP_Export!E219,"")),"")</f>
        <v/>
      </c>
      <c r="K183" t="str">
        <f>IF(IP_Export!B219="National",IF(OR('Processed IP Rules'!AO188="All_IPs",'Processed IP Rules'!AO188="GRP_ALL_CNSP_SUBNETS"),"",IF(IP_Export!Y219="Proceed","set device-group CNSP-Parent address "&amp;IP_Export!D219&amp;" description "&amp;IP_Export!E219,"")),"")</f>
        <v/>
      </c>
      <c r="L183" s="43" t="str">
        <f>IF('Processed IP Rules'!$FB$31="","",IF(IP_Export!B219="National",IF(OR('Processed IP Rules'!AO188="All_IPs",'Processed IP Rules'!AO188="GRP_ALL_CNSP_SUBNETS"),"",IF(IP_Export!Y219="Proceed","set device-group CNSP-Parent address "&amp;IP_Export!D219&amp;" tag "&amp;'Processed IP Rules'!$FB$31,"")),""))</f>
        <v/>
      </c>
      <c r="M183" t="str">
        <f>IF(IP_Export!B219="National",IF('Processed IP Rules'!EA188="Any","",IF(AND(IP_Export!Y219="Proceed",'Processed IP Rules'!EA188&lt;&gt;""),"set device-group CNSP-Parent address "&amp;IP_Export!F219&amp;" ip-netmask "&amp;IP_Export!G219,"")),"")</f>
        <v/>
      </c>
      <c r="N183" t="str">
        <f>IF(IP_Export!B219="National",IF('Processed IP Rules'!EA188="Any","",IF(AND(IP_Export!Y219="Proceed",'Processed IP Rules'!EA188&lt;&gt;""),"set device-group CNSP-Parent address "&amp;IP_Export!F219&amp;" description "&amp;IP_Export!G219,"")),"")</f>
        <v/>
      </c>
      <c r="O183" s="43" t="str">
        <f>IF('Processed IP Rules'!$FB$33="","",IF(IP_Export!B219="National",IF('Processed IP Rules'!EA188="Any","",IF(AND(IP_Export!Y219="Proceed",'Processed IP Rules'!EA188&lt;&gt;""),"set device-group CNSP-Parent address "&amp;IP_Export!F219&amp;" tag "&amp;'Processed IP Rules'!$FB$33,"")),""))</f>
        <v/>
      </c>
    </row>
    <row r="184" spans="1:15">
      <c r="A184" s="98">
        <f t="shared" si="4"/>
        <v>179</v>
      </c>
      <c r="B184" t="str">
        <f>IF(IP_Export!B220="Global",IF(OR('Processed IP Rules'!AO189="All_IPs",'Processed IP Rules'!AO189="GRP_ALL_CNSP_SUBNETS"),"",IF(IP_Export!Y220="Proceed","set shared address "&amp;IP_Export!D220&amp;" ip-netmask "&amp;IP_Export!E220,"")),"")</f>
        <v/>
      </c>
      <c r="C184" t="str">
        <f>IF(IP_Export!B220="Global",IF(OR('Processed IP Rules'!AO189="All_IPs",'Processed IP Rules'!AO189="GRP_ALL_CNSP_SUBNETS"),"",IF(IP_Export!Y220="Proceed","set shared address "&amp;IP_Export!D220&amp;" description "&amp;IP_Export!E220,"")),"")</f>
        <v/>
      </c>
      <c r="D184" s="43" t="str">
        <f>IF('Processed IP Rules'!$FB$31="","",IF(IP_Export!B220="Global",IF(OR('Processed IP Rules'!AO189="All_IPs",'Processed IP Rules'!AO189="GRP_ALL_CNSP_SUBNETS"),"",IF(IP_Export!Y220="Proceed","set shared address "&amp;IP_Export!D220&amp;" tag "&amp;'Processed IP Rules'!$FB$31,"")),""))</f>
        <v/>
      </c>
      <c r="E184" t="str">
        <f>IF(IP_Export!B220="Global",IF('Processed IP Rules'!EA189="Any","",IF(AND(IP_Export!Y220="Proceed",'Processed IP Rules'!EA189&lt;&gt;""),"set shared address "&amp;IP_Export!F220&amp;" ip-netmask "&amp;IP_Export!G220,"")),"")</f>
        <v/>
      </c>
      <c r="F184" t="str">
        <f>IF(IP_Export!B220="Global",IF('Processed IP Rules'!EA189="Any","",IF(AND(IP_Export!Y220="Proceed",'Processed IP Rules'!EA189&lt;&gt;""),"set shared address "&amp;IP_Export!F220&amp;" description "&amp;IP_Export!G220,"")),"")</f>
        <v/>
      </c>
      <c r="G184" s="43" t="str">
        <f>IF('Processed IP Rules'!$FB$33="","",IF(IP_Export!B220="Global",IF('Processed IP Rules'!EA189="Any","",IF(AND(IP_Export!Y220="Proceed",'Processed IP Rules'!EA189&lt;&gt;""),"set shared address "&amp;IP_Export!F220&amp;" tag "&amp;'Processed IP Rules'!$FB$33,"")),""))</f>
        <v/>
      </c>
      <c r="I184" s="98">
        <f t="shared" si="5"/>
        <v>179</v>
      </c>
      <c r="J184" t="str">
        <f>IF(IP_Export!B220="National",IF(OR('Processed IP Rules'!AO189="All_IPs",'Processed IP Rules'!AO189="GRP_ALL_CNSP_SUBNETS"),"",IF(IP_Export!Y220="Proceed","set device-group CNSP-Parent address "&amp;IP_Export!D220&amp;" ip-netmask "&amp;IP_Export!E220,"")),"")</f>
        <v/>
      </c>
      <c r="K184" t="str">
        <f>IF(IP_Export!B220="National",IF(OR('Processed IP Rules'!AO189="All_IPs",'Processed IP Rules'!AO189="GRP_ALL_CNSP_SUBNETS"),"",IF(IP_Export!Y220="Proceed","set device-group CNSP-Parent address "&amp;IP_Export!D220&amp;" description "&amp;IP_Export!E220,"")),"")</f>
        <v/>
      </c>
      <c r="L184" s="43" t="str">
        <f>IF('Processed IP Rules'!$FB$31="","",IF(IP_Export!B220="National",IF(OR('Processed IP Rules'!AO189="All_IPs",'Processed IP Rules'!AO189="GRP_ALL_CNSP_SUBNETS"),"",IF(IP_Export!Y220="Proceed","set device-group CNSP-Parent address "&amp;IP_Export!D220&amp;" tag "&amp;'Processed IP Rules'!$FB$31,"")),""))</f>
        <v/>
      </c>
      <c r="M184" t="str">
        <f>IF(IP_Export!B220="National",IF('Processed IP Rules'!EA189="Any","",IF(AND(IP_Export!Y220="Proceed",'Processed IP Rules'!EA189&lt;&gt;""),"set device-group CNSP-Parent address "&amp;IP_Export!F220&amp;" ip-netmask "&amp;IP_Export!G220,"")),"")</f>
        <v/>
      </c>
      <c r="N184" t="str">
        <f>IF(IP_Export!B220="National",IF('Processed IP Rules'!EA189="Any","",IF(AND(IP_Export!Y220="Proceed",'Processed IP Rules'!EA189&lt;&gt;""),"set device-group CNSP-Parent address "&amp;IP_Export!F220&amp;" description "&amp;IP_Export!G220,"")),"")</f>
        <v/>
      </c>
      <c r="O184" s="43" t="str">
        <f>IF('Processed IP Rules'!$FB$33="","",IF(IP_Export!B220="National",IF('Processed IP Rules'!EA189="Any","",IF(AND(IP_Export!Y220="Proceed",'Processed IP Rules'!EA189&lt;&gt;""),"set device-group CNSP-Parent address "&amp;IP_Export!F220&amp;" tag "&amp;'Processed IP Rules'!$FB$33,"")),""))</f>
        <v/>
      </c>
    </row>
    <row r="185" spans="1:15">
      <c r="A185" s="98">
        <f t="shared" si="4"/>
        <v>180</v>
      </c>
      <c r="B185" t="str">
        <f>IF(IP_Export!B221="Global",IF(OR('Processed IP Rules'!AO190="All_IPs",'Processed IP Rules'!AO190="GRP_ALL_CNSP_SUBNETS"),"",IF(IP_Export!Y221="Proceed","set shared address "&amp;IP_Export!D221&amp;" ip-netmask "&amp;IP_Export!E221,"")),"")</f>
        <v/>
      </c>
      <c r="C185" t="str">
        <f>IF(IP_Export!B221="Global",IF(OR('Processed IP Rules'!AO190="All_IPs",'Processed IP Rules'!AO190="GRP_ALL_CNSP_SUBNETS"),"",IF(IP_Export!Y221="Proceed","set shared address "&amp;IP_Export!D221&amp;" description "&amp;IP_Export!E221,"")),"")</f>
        <v/>
      </c>
      <c r="D185" s="43" t="str">
        <f>IF('Processed IP Rules'!$FB$31="","",IF(IP_Export!B221="Global",IF(OR('Processed IP Rules'!AO190="All_IPs",'Processed IP Rules'!AO190="GRP_ALL_CNSP_SUBNETS"),"",IF(IP_Export!Y221="Proceed","set shared address "&amp;IP_Export!D221&amp;" tag "&amp;'Processed IP Rules'!$FB$31,"")),""))</f>
        <v/>
      </c>
      <c r="E185" t="str">
        <f>IF(IP_Export!B221="Global",IF('Processed IP Rules'!EA190="Any","",IF(AND(IP_Export!Y221="Proceed",'Processed IP Rules'!EA190&lt;&gt;""),"set shared address "&amp;IP_Export!F221&amp;" ip-netmask "&amp;IP_Export!G221,"")),"")</f>
        <v/>
      </c>
      <c r="F185" t="str">
        <f>IF(IP_Export!B221="Global",IF('Processed IP Rules'!EA190="Any","",IF(AND(IP_Export!Y221="Proceed",'Processed IP Rules'!EA190&lt;&gt;""),"set shared address "&amp;IP_Export!F221&amp;" description "&amp;IP_Export!G221,"")),"")</f>
        <v/>
      </c>
      <c r="G185" s="43" t="str">
        <f>IF('Processed IP Rules'!$FB$33="","",IF(IP_Export!B221="Global",IF('Processed IP Rules'!EA190="Any","",IF(AND(IP_Export!Y221="Proceed",'Processed IP Rules'!EA190&lt;&gt;""),"set shared address "&amp;IP_Export!F221&amp;" tag "&amp;'Processed IP Rules'!$FB$33,"")),""))</f>
        <v/>
      </c>
      <c r="I185" s="98">
        <f t="shared" si="5"/>
        <v>180</v>
      </c>
      <c r="J185" t="str">
        <f>IF(IP_Export!B221="National",IF(OR('Processed IP Rules'!AO190="All_IPs",'Processed IP Rules'!AO190="GRP_ALL_CNSP_SUBNETS"),"",IF(IP_Export!Y221="Proceed","set device-group CNSP-Parent address "&amp;IP_Export!D221&amp;" ip-netmask "&amp;IP_Export!E221,"")),"")</f>
        <v/>
      </c>
      <c r="K185" t="str">
        <f>IF(IP_Export!B221="National",IF(OR('Processed IP Rules'!AO190="All_IPs",'Processed IP Rules'!AO190="GRP_ALL_CNSP_SUBNETS"),"",IF(IP_Export!Y221="Proceed","set device-group CNSP-Parent address "&amp;IP_Export!D221&amp;" description "&amp;IP_Export!E221,"")),"")</f>
        <v/>
      </c>
      <c r="L185" s="43" t="str">
        <f>IF('Processed IP Rules'!$FB$31="","",IF(IP_Export!B221="National",IF(OR('Processed IP Rules'!AO190="All_IPs",'Processed IP Rules'!AO190="GRP_ALL_CNSP_SUBNETS"),"",IF(IP_Export!Y221="Proceed","set device-group CNSP-Parent address "&amp;IP_Export!D221&amp;" tag "&amp;'Processed IP Rules'!$FB$31,"")),""))</f>
        <v/>
      </c>
      <c r="M185" t="str">
        <f>IF(IP_Export!B221="National",IF('Processed IP Rules'!EA190="Any","",IF(AND(IP_Export!Y221="Proceed",'Processed IP Rules'!EA190&lt;&gt;""),"set device-group CNSP-Parent address "&amp;IP_Export!F221&amp;" ip-netmask "&amp;IP_Export!G221,"")),"")</f>
        <v/>
      </c>
      <c r="N185" t="str">
        <f>IF(IP_Export!B221="National",IF('Processed IP Rules'!EA190="Any","",IF(AND(IP_Export!Y221="Proceed",'Processed IP Rules'!EA190&lt;&gt;""),"set device-group CNSP-Parent address "&amp;IP_Export!F221&amp;" description "&amp;IP_Export!G221,"")),"")</f>
        <v/>
      </c>
      <c r="O185" s="43" t="str">
        <f>IF('Processed IP Rules'!$FB$33="","",IF(IP_Export!B221="National",IF('Processed IP Rules'!EA190="Any","",IF(AND(IP_Export!Y221="Proceed",'Processed IP Rules'!EA190&lt;&gt;""),"set device-group CNSP-Parent address "&amp;IP_Export!F221&amp;" tag "&amp;'Processed IP Rules'!$FB$33,"")),""))</f>
        <v/>
      </c>
    </row>
    <row r="186" spans="1:15">
      <c r="A186" s="98">
        <f t="shared" si="4"/>
        <v>181</v>
      </c>
      <c r="B186" t="str">
        <f>IF(IP_Export!B222="Global",IF(OR('Processed IP Rules'!AO191="All_IPs",'Processed IP Rules'!AO191="GRP_ALL_CNSP_SUBNETS"),"",IF(IP_Export!Y222="Proceed","set shared address "&amp;IP_Export!D222&amp;" ip-netmask "&amp;IP_Export!E222,"")),"")</f>
        <v/>
      </c>
      <c r="C186" t="str">
        <f>IF(IP_Export!B222="Global",IF(OR('Processed IP Rules'!AO191="All_IPs",'Processed IP Rules'!AO191="GRP_ALL_CNSP_SUBNETS"),"",IF(IP_Export!Y222="Proceed","set shared address "&amp;IP_Export!D222&amp;" description "&amp;IP_Export!E222,"")),"")</f>
        <v/>
      </c>
      <c r="D186" s="43" t="str">
        <f>IF('Processed IP Rules'!$FB$31="","",IF(IP_Export!B222="Global",IF(OR('Processed IP Rules'!AO191="All_IPs",'Processed IP Rules'!AO191="GRP_ALL_CNSP_SUBNETS"),"",IF(IP_Export!Y222="Proceed","set shared address "&amp;IP_Export!D222&amp;" tag "&amp;'Processed IP Rules'!$FB$31,"")),""))</f>
        <v/>
      </c>
      <c r="E186" t="str">
        <f>IF(IP_Export!B222="Global",IF('Processed IP Rules'!EA191="Any","",IF(AND(IP_Export!Y222="Proceed",'Processed IP Rules'!EA191&lt;&gt;""),"set shared address "&amp;IP_Export!F222&amp;" ip-netmask "&amp;IP_Export!G222,"")),"")</f>
        <v/>
      </c>
      <c r="F186" t="str">
        <f>IF(IP_Export!B222="Global",IF('Processed IP Rules'!EA191="Any","",IF(AND(IP_Export!Y222="Proceed",'Processed IP Rules'!EA191&lt;&gt;""),"set shared address "&amp;IP_Export!F222&amp;" description "&amp;IP_Export!G222,"")),"")</f>
        <v/>
      </c>
      <c r="G186" s="43" t="str">
        <f>IF('Processed IP Rules'!$FB$33="","",IF(IP_Export!B222="Global",IF('Processed IP Rules'!EA191="Any","",IF(AND(IP_Export!Y222="Proceed",'Processed IP Rules'!EA191&lt;&gt;""),"set shared address "&amp;IP_Export!F222&amp;" tag "&amp;'Processed IP Rules'!$FB$33,"")),""))</f>
        <v/>
      </c>
      <c r="I186" s="98">
        <f t="shared" si="5"/>
        <v>181</v>
      </c>
      <c r="J186" t="str">
        <f>IF(IP_Export!B222="National",IF(OR('Processed IP Rules'!AO191="All_IPs",'Processed IP Rules'!AO191="GRP_ALL_CNSP_SUBNETS"),"",IF(IP_Export!Y222="Proceed","set device-group CNSP-Parent address "&amp;IP_Export!D222&amp;" ip-netmask "&amp;IP_Export!E222,"")),"")</f>
        <v/>
      </c>
      <c r="K186" t="str">
        <f>IF(IP_Export!B222="National",IF(OR('Processed IP Rules'!AO191="All_IPs",'Processed IP Rules'!AO191="GRP_ALL_CNSP_SUBNETS"),"",IF(IP_Export!Y222="Proceed","set device-group CNSP-Parent address "&amp;IP_Export!D222&amp;" description "&amp;IP_Export!E222,"")),"")</f>
        <v/>
      </c>
      <c r="L186" s="43" t="str">
        <f>IF('Processed IP Rules'!$FB$31="","",IF(IP_Export!B222="National",IF(OR('Processed IP Rules'!AO191="All_IPs",'Processed IP Rules'!AO191="GRP_ALL_CNSP_SUBNETS"),"",IF(IP_Export!Y222="Proceed","set device-group CNSP-Parent address "&amp;IP_Export!D222&amp;" tag "&amp;'Processed IP Rules'!$FB$31,"")),""))</f>
        <v/>
      </c>
      <c r="M186" t="str">
        <f>IF(IP_Export!B222="National",IF('Processed IP Rules'!EA191="Any","",IF(AND(IP_Export!Y222="Proceed",'Processed IP Rules'!EA191&lt;&gt;""),"set device-group CNSP-Parent address "&amp;IP_Export!F222&amp;" ip-netmask "&amp;IP_Export!G222,"")),"")</f>
        <v/>
      </c>
      <c r="N186" t="str">
        <f>IF(IP_Export!B222="National",IF('Processed IP Rules'!EA191="Any","",IF(AND(IP_Export!Y222="Proceed",'Processed IP Rules'!EA191&lt;&gt;""),"set device-group CNSP-Parent address "&amp;IP_Export!F222&amp;" description "&amp;IP_Export!G222,"")),"")</f>
        <v/>
      </c>
      <c r="O186" s="43" t="str">
        <f>IF('Processed IP Rules'!$FB$33="","",IF(IP_Export!B222="National",IF('Processed IP Rules'!EA191="Any","",IF(AND(IP_Export!Y222="Proceed",'Processed IP Rules'!EA191&lt;&gt;""),"set device-group CNSP-Parent address "&amp;IP_Export!F222&amp;" tag "&amp;'Processed IP Rules'!$FB$33,"")),""))</f>
        <v/>
      </c>
    </row>
    <row r="187" spans="1:15">
      <c r="A187" s="98">
        <f t="shared" si="4"/>
        <v>182</v>
      </c>
      <c r="B187" t="str">
        <f>IF(IP_Export!B223="Global",IF(OR('Processed IP Rules'!AO192="All_IPs",'Processed IP Rules'!AO192="GRP_ALL_CNSP_SUBNETS"),"",IF(IP_Export!Y223="Proceed","set shared address "&amp;IP_Export!D223&amp;" ip-netmask "&amp;IP_Export!E223,"")),"")</f>
        <v/>
      </c>
      <c r="C187" t="str">
        <f>IF(IP_Export!B223="Global",IF(OR('Processed IP Rules'!AO192="All_IPs",'Processed IP Rules'!AO192="GRP_ALL_CNSP_SUBNETS"),"",IF(IP_Export!Y223="Proceed","set shared address "&amp;IP_Export!D223&amp;" description "&amp;IP_Export!E223,"")),"")</f>
        <v/>
      </c>
      <c r="D187" s="43" t="str">
        <f>IF('Processed IP Rules'!$FB$31="","",IF(IP_Export!B223="Global",IF(OR('Processed IP Rules'!AO192="All_IPs",'Processed IP Rules'!AO192="GRP_ALL_CNSP_SUBNETS"),"",IF(IP_Export!Y223="Proceed","set shared address "&amp;IP_Export!D223&amp;" tag "&amp;'Processed IP Rules'!$FB$31,"")),""))</f>
        <v/>
      </c>
      <c r="E187" t="str">
        <f>IF(IP_Export!B223="Global",IF('Processed IP Rules'!EA192="Any","",IF(AND(IP_Export!Y223="Proceed",'Processed IP Rules'!EA192&lt;&gt;""),"set shared address "&amp;IP_Export!F223&amp;" ip-netmask "&amp;IP_Export!G223,"")),"")</f>
        <v/>
      </c>
      <c r="F187" t="str">
        <f>IF(IP_Export!B223="Global",IF('Processed IP Rules'!EA192="Any","",IF(AND(IP_Export!Y223="Proceed",'Processed IP Rules'!EA192&lt;&gt;""),"set shared address "&amp;IP_Export!F223&amp;" description "&amp;IP_Export!G223,"")),"")</f>
        <v/>
      </c>
      <c r="G187" s="43" t="str">
        <f>IF('Processed IP Rules'!$FB$33="","",IF(IP_Export!B223="Global",IF('Processed IP Rules'!EA192="Any","",IF(AND(IP_Export!Y223="Proceed",'Processed IP Rules'!EA192&lt;&gt;""),"set shared address "&amp;IP_Export!F223&amp;" tag "&amp;'Processed IP Rules'!$FB$33,"")),""))</f>
        <v/>
      </c>
      <c r="I187" s="98">
        <f t="shared" si="5"/>
        <v>182</v>
      </c>
      <c r="J187" t="str">
        <f>IF(IP_Export!B223="National",IF(OR('Processed IP Rules'!AO192="All_IPs",'Processed IP Rules'!AO192="GRP_ALL_CNSP_SUBNETS"),"",IF(IP_Export!Y223="Proceed","set device-group CNSP-Parent address "&amp;IP_Export!D223&amp;" ip-netmask "&amp;IP_Export!E223,"")),"")</f>
        <v/>
      </c>
      <c r="K187" t="str">
        <f>IF(IP_Export!B223="National",IF(OR('Processed IP Rules'!AO192="All_IPs",'Processed IP Rules'!AO192="GRP_ALL_CNSP_SUBNETS"),"",IF(IP_Export!Y223="Proceed","set device-group CNSP-Parent address "&amp;IP_Export!D223&amp;" description "&amp;IP_Export!E223,"")),"")</f>
        <v/>
      </c>
      <c r="L187" s="43" t="str">
        <f>IF('Processed IP Rules'!$FB$31="","",IF(IP_Export!B223="National",IF(OR('Processed IP Rules'!AO192="All_IPs",'Processed IP Rules'!AO192="GRP_ALL_CNSP_SUBNETS"),"",IF(IP_Export!Y223="Proceed","set device-group CNSP-Parent address "&amp;IP_Export!D223&amp;" tag "&amp;'Processed IP Rules'!$FB$31,"")),""))</f>
        <v/>
      </c>
      <c r="M187" t="str">
        <f>IF(IP_Export!B223="National",IF('Processed IP Rules'!EA192="Any","",IF(AND(IP_Export!Y223="Proceed",'Processed IP Rules'!EA192&lt;&gt;""),"set device-group CNSP-Parent address "&amp;IP_Export!F223&amp;" ip-netmask "&amp;IP_Export!G223,"")),"")</f>
        <v/>
      </c>
      <c r="N187" t="str">
        <f>IF(IP_Export!B223="National",IF('Processed IP Rules'!EA192="Any","",IF(AND(IP_Export!Y223="Proceed",'Processed IP Rules'!EA192&lt;&gt;""),"set device-group CNSP-Parent address "&amp;IP_Export!F223&amp;" description "&amp;IP_Export!G223,"")),"")</f>
        <v/>
      </c>
      <c r="O187" s="43" t="str">
        <f>IF('Processed IP Rules'!$FB$33="","",IF(IP_Export!B223="National",IF('Processed IP Rules'!EA192="Any","",IF(AND(IP_Export!Y223="Proceed",'Processed IP Rules'!EA192&lt;&gt;""),"set device-group CNSP-Parent address "&amp;IP_Export!F223&amp;" tag "&amp;'Processed IP Rules'!$FB$33,"")),""))</f>
        <v/>
      </c>
    </row>
    <row r="188" spans="1:15">
      <c r="A188" s="98">
        <f t="shared" si="4"/>
        <v>183</v>
      </c>
      <c r="B188" t="str">
        <f>IF(IP_Export!B224="Global",IF(OR('Processed IP Rules'!AO193="All_IPs",'Processed IP Rules'!AO193="GRP_ALL_CNSP_SUBNETS"),"",IF(IP_Export!Y224="Proceed","set shared address "&amp;IP_Export!D224&amp;" ip-netmask "&amp;IP_Export!E224,"")),"")</f>
        <v/>
      </c>
      <c r="C188" t="str">
        <f>IF(IP_Export!B224="Global",IF(OR('Processed IP Rules'!AO193="All_IPs",'Processed IP Rules'!AO193="GRP_ALL_CNSP_SUBNETS"),"",IF(IP_Export!Y224="Proceed","set shared address "&amp;IP_Export!D224&amp;" description "&amp;IP_Export!E224,"")),"")</f>
        <v/>
      </c>
      <c r="D188" s="43" t="str">
        <f>IF('Processed IP Rules'!$FB$31="","",IF(IP_Export!B224="Global",IF(OR('Processed IP Rules'!AO193="All_IPs",'Processed IP Rules'!AO193="GRP_ALL_CNSP_SUBNETS"),"",IF(IP_Export!Y224="Proceed","set shared address "&amp;IP_Export!D224&amp;" tag "&amp;'Processed IP Rules'!$FB$31,"")),""))</f>
        <v/>
      </c>
      <c r="E188" t="str">
        <f>IF(IP_Export!B224="Global",IF('Processed IP Rules'!EA193="Any","",IF(AND(IP_Export!Y224="Proceed",'Processed IP Rules'!EA193&lt;&gt;""),"set shared address "&amp;IP_Export!F224&amp;" ip-netmask "&amp;IP_Export!G224,"")),"")</f>
        <v/>
      </c>
      <c r="F188" t="str">
        <f>IF(IP_Export!B224="Global",IF('Processed IP Rules'!EA193="Any","",IF(AND(IP_Export!Y224="Proceed",'Processed IP Rules'!EA193&lt;&gt;""),"set shared address "&amp;IP_Export!F224&amp;" description "&amp;IP_Export!G224,"")),"")</f>
        <v/>
      </c>
      <c r="G188" s="43" t="str">
        <f>IF('Processed IP Rules'!$FB$33="","",IF(IP_Export!B224="Global",IF('Processed IP Rules'!EA193="Any","",IF(AND(IP_Export!Y224="Proceed",'Processed IP Rules'!EA193&lt;&gt;""),"set shared address "&amp;IP_Export!F224&amp;" tag "&amp;'Processed IP Rules'!$FB$33,"")),""))</f>
        <v/>
      </c>
      <c r="I188" s="98">
        <f t="shared" si="5"/>
        <v>183</v>
      </c>
      <c r="J188" t="str">
        <f>IF(IP_Export!B224="National",IF(OR('Processed IP Rules'!AO193="All_IPs",'Processed IP Rules'!AO193="GRP_ALL_CNSP_SUBNETS"),"",IF(IP_Export!Y224="Proceed","set device-group CNSP-Parent address "&amp;IP_Export!D224&amp;" ip-netmask "&amp;IP_Export!E224,"")),"")</f>
        <v/>
      </c>
      <c r="K188" t="str">
        <f>IF(IP_Export!B224="National",IF(OR('Processed IP Rules'!AO193="All_IPs",'Processed IP Rules'!AO193="GRP_ALL_CNSP_SUBNETS"),"",IF(IP_Export!Y224="Proceed","set device-group CNSP-Parent address "&amp;IP_Export!D224&amp;" description "&amp;IP_Export!E224,"")),"")</f>
        <v/>
      </c>
      <c r="L188" s="43" t="str">
        <f>IF('Processed IP Rules'!$FB$31="","",IF(IP_Export!B224="National",IF(OR('Processed IP Rules'!AO193="All_IPs",'Processed IP Rules'!AO193="GRP_ALL_CNSP_SUBNETS"),"",IF(IP_Export!Y224="Proceed","set device-group CNSP-Parent address "&amp;IP_Export!D224&amp;" tag "&amp;'Processed IP Rules'!$FB$31,"")),""))</f>
        <v/>
      </c>
      <c r="M188" t="str">
        <f>IF(IP_Export!B224="National",IF('Processed IP Rules'!EA193="Any","",IF(AND(IP_Export!Y224="Proceed",'Processed IP Rules'!EA193&lt;&gt;""),"set device-group CNSP-Parent address "&amp;IP_Export!F224&amp;" ip-netmask "&amp;IP_Export!G224,"")),"")</f>
        <v/>
      </c>
      <c r="N188" t="str">
        <f>IF(IP_Export!B224="National",IF('Processed IP Rules'!EA193="Any","",IF(AND(IP_Export!Y224="Proceed",'Processed IP Rules'!EA193&lt;&gt;""),"set device-group CNSP-Parent address "&amp;IP_Export!F224&amp;" description "&amp;IP_Export!G224,"")),"")</f>
        <v/>
      </c>
      <c r="O188" s="43" t="str">
        <f>IF('Processed IP Rules'!$FB$33="","",IF(IP_Export!B224="National",IF('Processed IP Rules'!EA193="Any","",IF(AND(IP_Export!Y224="Proceed",'Processed IP Rules'!EA193&lt;&gt;""),"set device-group CNSP-Parent address "&amp;IP_Export!F224&amp;" tag "&amp;'Processed IP Rules'!$FB$33,"")),""))</f>
        <v/>
      </c>
    </row>
    <row r="189" spans="1:15">
      <c r="A189" s="98">
        <f t="shared" si="4"/>
        <v>184</v>
      </c>
      <c r="B189" t="str">
        <f>IF(IP_Export!B225="Global",IF(OR('Processed IP Rules'!AO194="All_IPs",'Processed IP Rules'!AO194="GRP_ALL_CNSP_SUBNETS"),"",IF(IP_Export!Y225="Proceed","set shared address "&amp;IP_Export!D225&amp;" ip-netmask "&amp;IP_Export!E225,"")),"")</f>
        <v/>
      </c>
      <c r="C189" t="str">
        <f>IF(IP_Export!B225="Global",IF(OR('Processed IP Rules'!AO194="All_IPs",'Processed IP Rules'!AO194="GRP_ALL_CNSP_SUBNETS"),"",IF(IP_Export!Y225="Proceed","set shared address "&amp;IP_Export!D225&amp;" description "&amp;IP_Export!E225,"")),"")</f>
        <v/>
      </c>
      <c r="D189" s="43" t="str">
        <f>IF('Processed IP Rules'!$FB$31="","",IF(IP_Export!B225="Global",IF(OR('Processed IP Rules'!AO194="All_IPs",'Processed IP Rules'!AO194="GRP_ALL_CNSP_SUBNETS"),"",IF(IP_Export!Y225="Proceed","set shared address "&amp;IP_Export!D225&amp;" tag "&amp;'Processed IP Rules'!$FB$31,"")),""))</f>
        <v/>
      </c>
      <c r="E189" t="str">
        <f>IF(IP_Export!B225="Global",IF('Processed IP Rules'!EA194="Any","",IF(AND(IP_Export!Y225="Proceed",'Processed IP Rules'!EA194&lt;&gt;""),"set shared address "&amp;IP_Export!F225&amp;" ip-netmask "&amp;IP_Export!G225,"")),"")</f>
        <v/>
      </c>
      <c r="F189" t="str">
        <f>IF(IP_Export!B225="Global",IF('Processed IP Rules'!EA194="Any","",IF(AND(IP_Export!Y225="Proceed",'Processed IP Rules'!EA194&lt;&gt;""),"set shared address "&amp;IP_Export!F225&amp;" description "&amp;IP_Export!G225,"")),"")</f>
        <v/>
      </c>
      <c r="G189" s="43" t="str">
        <f>IF('Processed IP Rules'!$FB$33="","",IF(IP_Export!B225="Global",IF('Processed IP Rules'!EA194="Any","",IF(AND(IP_Export!Y225="Proceed",'Processed IP Rules'!EA194&lt;&gt;""),"set shared address "&amp;IP_Export!F225&amp;" tag "&amp;'Processed IP Rules'!$FB$33,"")),""))</f>
        <v/>
      </c>
      <c r="I189" s="98">
        <f t="shared" si="5"/>
        <v>184</v>
      </c>
      <c r="J189" t="str">
        <f>IF(IP_Export!B225="National",IF(OR('Processed IP Rules'!AO194="All_IPs",'Processed IP Rules'!AO194="GRP_ALL_CNSP_SUBNETS"),"",IF(IP_Export!Y225="Proceed","set device-group CNSP-Parent address "&amp;IP_Export!D225&amp;" ip-netmask "&amp;IP_Export!E225,"")),"")</f>
        <v/>
      </c>
      <c r="K189" t="str">
        <f>IF(IP_Export!B225="National",IF(OR('Processed IP Rules'!AO194="All_IPs",'Processed IP Rules'!AO194="GRP_ALL_CNSP_SUBNETS"),"",IF(IP_Export!Y225="Proceed","set device-group CNSP-Parent address "&amp;IP_Export!D225&amp;" description "&amp;IP_Export!E225,"")),"")</f>
        <v/>
      </c>
      <c r="L189" s="43" t="str">
        <f>IF('Processed IP Rules'!$FB$31="","",IF(IP_Export!B225="National",IF(OR('Processed IP Rules'!AO194="All_IPs",'Processed IP Rules'!AO194="GRP_ALL_CNSP_SUBNETS"),"",IF(IP_Export!Y225="Proceed","set device-group CNSP-Parent address "&amp;IP_Export!D225&amp;" tag "&amp;'Processed IP Rules'!$FB$31,"")),""))</f>
        <v/>
      </c>
      <c r="M189" t="str">
        <f>IF(IP_Export!B225="National",IF('Processed IP Rules'!EA194="Any","",IF(AND(IP_Export!Y225="Proceed",'Processed IP Rules'!EA194&lt;&gt;""),"set device-group CNSP-Parent address "&amp;IP_Export!F225&amp;" ip-netmask "&amp;IP_Export!G225,"")),"")</f>
        <v/>
      </c>
      <c r="N189" t="str">
        <f>IF(IP_Export!B225="National",IF('Processed IP Rules'!EA194="Any","",IF(AND(IP_Export!Y225="Proceed",'Processed IP Rules'!EA194&lt;&gt;""),"set device-group CNSP-Parent address "&amp;IP_Export!F225&amp;" description "&amp;IP_Export!G225,"")),"")</f>
        <v/>
      </c>
      <c r="O189" s="43" t="str">
        <f>IF('Processed IP Rules'!$FB$33="","",IF(IP_Export!B225="National",IF('Processed IP Rules'!EA194="Any","",IF(AND(IP_Export!Y225="Proceed",'Processed IP Rules'!EA194&lt;&gt;""),"set device-group CNSP-Parent address "&amp;IP_Export!F225&amp;" tag "&amp;'Processed IP Rules'!$FB$33,"")),""))</f>
        <v/>
      </c>
    </row>
    <row r="190" spans="1:15">
      <c r="A190" s="98">
        <f t="shared" si="4"/>
        <v>185</v>
      </c>
      <c r="B190" t="str">
        <f>IF(IP_Export!B226="Global",IF(OR('Processed IP Rules'!AO195="All_IPs",'Processed IP Rules'!AO195="GRP_ALL_CNSP_SUBNETS"),"",IF(IP_Export!Y226="Proceed","set shared address "&amp;IP_Export!D226&amp;" ip-netmask "&amp;IP_Export!E226,"")),"")</f>
        <v/>
      </c>
      <c r="C190" t="str">
        <f>IF(IP_Export!B226="Global",IF(OR('Processed IP Rules'!AO195="All_IPs",'Processed IP Rules'!AO195="GRP_ALL_CNSP_SUBNETS"),"",IF(IP_Export!Y226="Proceed","set shared address "&amp;IP_Export!D226&amp;" description "&amp;IP_Export!E226,"")),"")</f>
        <v/>
      </c>
      <c r="D190" s="43" t="str">
        <f>IF('Processed IP Rules'!$FB$31="","",IF(IP_Export!B226="Global",IF(OR('Processed IP Rules'!AO195="All_IPs",'Processed IP Rules'!AO195="GRP_ALL_CNSP_SUBNETS"),"",IF(IP_Export!Y226="Proceed","set shared address "&amp;IP_Export!D226&amp;" tag "&amp;'Processed IP Rules'!$FB$31,"")),""))</f>
        <v/>
      </c>
      <c r="E190" t="str">
        <f>IF(IP_Export!B226="Global",IF('Processed IP Rules'!EA195="Any","",IF(AND(IP_Export!Y226="Proceed",'Processed IP Rules'!EA195&lt;&gt;""),"set shared address "&amp;IP_Export!F226&amp;" ip-netmask "&amp;IP_Export!G226,"")),"")</f>
        <v/>
      </c>
      <c r="F190" t="str">
        <f>IF(IP_Export!B226="Global",IF('Processed IP Rules'!EA195="Any","",IF(AND(IP_Export!Y226="Proceed",'Processed IP Rules'!EA195&lt;&gt;""),"set shared address "&amp;IP_Export!F226&amp;" description "&amp;IP_Export!G226,"")),"")</f>
        <v/>
      </c>
      <c r="G190" s="43" t="str">
        <f>IF('Processed IP Rules'!$FB$33="","",IF(IP_Export!B226="Global",IF('Processed IP Rules'!EA195="Any","",IF(AND(IP_Export!Y226="Proceed",'Processed IP Rules'!EA195&lt;&gt;""),"set shared address "&amp;IP_Export!F226&amp;" tag "&amp;'Processed IP Rules'!$FB$33,"")),""))</f>
        <v/>
      </c>
      <c r="I190" s="98">
        <f t="shared" si="5"/>
        <v>185</v>
      </c>
      <c r="J190" t="str">
        <f>IF(IP_Export!B226="National",IF(OR('Processed IP Rules'!AO195="All_IPs",'Processed IP Rules'!AO195="GRP_ALL_CNSP_SUBNETS"),"",IF(IP_Export!Y226="Proceed","set device-group CNSP-Parent address "&amp;IP_Export!D226&amp;" ip-netmask "&amp;IP_Export!E226,"")),"")</f>
        <v/>
      </c>
      <c r="K190" t="str">
        <f>IF(IP_Export!B226="National",IF(OR('Processed IP Rules'!AO195="All_IPs",'Processed IP Rules'!AO195="GRP_ALL_CNSP_SUBNETS"),"",IF(IP_Export!Y226="Proceed","set device-group CNSP-Parent address "&amp;IP_Export!D226&amp;" description "&amp;IP_Export!E226,"")),"")</f>
        <v/>
      </c>
      <c r="L190" s="43" t="str">
        <f>IF('Processed IP Rules'!$FB$31="","",IF(IP_Export!B226="National",IF(OR('Processed IP Rules'!AO195="All_IPs",'Processed IP Rules'!AO195="GRP_ALL_CNSP_SUBNETS"),"",IF(IP_Export!Y226="Proceed","set device-group CNSP-Parent address "&amp;IP_Export!D226&amp;" tag "&amp;'Processed IP Rules'!$FB$31,"")),""))</f>
        <v/>
      </c>
      <c r="M190" t="str">
        <f>IF(IP_Export!B226="National",IF('Processed IP Rules'!EA195="Any","",IF(AND(IP_Export!Y226="Proceed",'Processed IP Rules'!EA195&lt;&gt;""),"set device-group CNSP-Parent address "&amp;IP_Export!F226&amp;" ip-netmask "&amp;IP_Export!G226,"")),"")</f>
        <v/>
      </c>
      <c r="N190" t="str">
        <f>IF(IP_Export!B226="National",IF('Processed IP Rules'!EA195="Any","",IF(AND(IP_Export!Y226="Proceed",'Processed IP Rules'!EA195&lt;&gt;""),"set device-group CNSP-Parent address "&amp;IP_Export!F226&amp;" description "&amp;IP_Export!G226,"")),"")</f>
        <v/>
      </c>
      <c r="O190" s="43" t="str">
        <f>IF('Processed IP Rules'!$FB$33="","",IF(IP_Export!B226="National",IF('Processed IP Rules'!EA195="Any","",IF(AND(IP_Export!Y226="Proceed",'Processed IP Rules'!EA195&lt;&gt;""),"set device-group CNSP-Parent address "&amp;IP_Export!F226&amp;" tag "&amp;'Processed IP Rules'!$FB$33,"")),""))</f>
        <v/>
      </c>
    </row>
    <row r="191" spans="1:15">
      <c r="A191" s="98">
        <f t="shared" si="4"/>
        <v>186</v>
      </c>
      <c r="B191" t="str">
        <f>IF(IP_Export!B227="Global",IF(OR('Processed IP Rules'!AO196="All_IPs",'Processed IP Rules'!AO196="GRP_ALL_CNSP_SUBNETS"),"",IF(IP_Export!Y227="Proceed","set shared address "&amp;IP_Export!D227&amp;" ip-netmask "&amp;IP_Export!E227,"")),"")</f>
        <v/>
      </c>
      <c r="C191" t="str">
        <f>IF(IP_Export!B227="Global",IF(OR('Processed IP Rules'!AO196="All_IPs",'Processed IP Rules'!AO196="GRP_ALL_CNSP_SUBNETS"),"",IF(IP_Export!Y227="Proceed","set shared address "&amp;IP_Export!D227&amp;" description "&amp;IP_Export!E227,"")),"")</f>
        <v/>
      </c>
      <c r="D191" s="43" t="str">
        <f>IF('Processed IP Rules'!$FB$31="","",IF(IP_Export!B227="Global",IF(OR('Processed IP Rules'!AO196="All_IPs",'Processed IP Rules'!AO196="GRP_ALL_CNSP_SUBNETS"),"",IF(IP_Export!Y227="Proceed","set shared address "&amp;IP_Export!D227&amp;" tag "&amp;'Processed IP Rules'!$FB$31,"")),""))</f>
        <v/>
      </c>
      <c r="E191" t="str">
        <f>IF(IP_Export!B227="Global",IF('Processed IP Rules'!EA196="Any","",IF(AND(IP_Export!Y227="Proceed",'Processed IP Rules'!EA196&lt;&gt;""),"set shared address "&amp;IP_Export!F227&amp;" ip-netmask "&amp;IP_Export!G227,"")),"")</f>
        <v/>
      </c>
      <c r="F191" t="str">
        <f>IF(IP_Export!B227="Global",IF('Processed IP Rules'!EA196="Any","",IF(AND(IP_Export!Y227="Proceed",'Processed IP Rules'!EA196&lt;&gt;""),"set shared address "&amp;IP_Export!F227&amp;" description "&amp;IP_Export!G227,"")),"")</f>
        <v/>
      </c>
      <c r="G191" s="43" t="str">
        <f>IF('Processed IP Rules'!$FB$33="","",IF(IP_Export!B227="Global",IF('Processed IP Rules'!EA196="Any","",IF(AND(IP_Export!Y227="Proceed",'Processed IP Rules'!EA196&lt;&gt;""),"set shared address "&amp;IP_Export!F227&amp;" tag "&amp;'Processed IP Rules'!$FB$33,"")),""))</f>
        <v/>
      </c>
      <c r="I191" s="98">
        <f t="shared" si="5"/>
        <v>186</v>
      </c>
      <c r="J191" t="str">
        <f>IF(IP_Export!B227="National",IF(OR('Processed IP Rules'!AO196="All_IPs",'Processed IP Rules'!AO196="GRP_ALL_CNSP_SUBNETS"),"",IF(IP_Export!Y227="Proceed","set device-group CNSP-Parent address "&amp;IP_Export!D227&amp;" ip-netmask "&amp;IP_Export!E227,"")),"")</f>
        <v/>
      </c>
      <c r="K191" t="str">
        <f>IF(IP_Export!B227="National",IF(OR('Processed IP Rules'!AO196="All_IPs",'Processed IP Rules'!AO196="GRP_ALL_CNSP_SUBNETS"),"",IF(IP_Export!Y227="Proceed","set device-group CNSP-Parent address "&amp;IP_Export!D227&amp;" description "&amp;IP_Export!E227,"")),"")</f>
        <v/>
      </c>
      <c r="L191" s="43" t="str">
        <f>IF('Processed IP Rules'!$FB$31="","",IF(IP_Export!B227="National",IF(OR('Processed IP Rules'!AO196="All_IPs",'Processed IP Rules'!AO196="GRP_ALL_CNSP_SUBNETS"),"",IF(IP_Export!Y227="Proceed","set device-group CNSP-Parent address "&amp;IP_Export!D227&amp;" tag "&amp;'Processed IP Rules'!$FB$31,"")),""))</f>
        <v/>
      </c>
      <c r="M191" t="str">
        <f>IF(IP_Export!B227="National",IF('Processed IP Rules'!EA196="Any","",IF(AND(IP_Export!Y227="Proceed",'Processed IP Rules'!EA196&lt;&gt;""),"set device-group CNSP-Parent address "&amp;IP_Export!F227&amp;" ip-netmask "&amp;IP_Export!G227,"")),"")</f>
        <v/>
      </c>
      <c r="N191" t="str">
        <f>IF(IP_Export!B227="National",IF('Processed IP Rules'!EA196="Any","",IF(AND(IP_Export!Y227="Proceed",'Processed IP Rules'!EA196&lt;&gt;""),"set device-group CNSP-Parent address "&amp;IP_Export!F227&amp;" description "&amp;IP_Export!G227,"")),"")</f>
        <v/>
      </c>
      <c r="O191" s="43" t="str">
        <f>IF('Processed IP Rules'!$FB$33="","",IF(IP_Export!B227="National",IF('Processed IP Rules'!EA196="Any","",IF(AND(IP_Export!Y227="Proceed",'Processed IP Rules'!EA196&lt;&gt;""),"set device-group CNSP-Parent address "&amp;IP_Export!F227&amp;" tag "&amp;'Processed IP Rules'!$FB$33,"")),""))</f>
        <v/>
      </c>
    </row>
    <row r="192" spans="1:15">
      <c r="A192" s="98">
        <f t="shared" si="4"/>
        <v>187</v>
      </c>
      <c r="B192" t="str">
        <f>IF(IP_Export!B228="Global",IF(OR('Processed IP Rules'!AO197="All_IPs",'Processed IP Rules'!AO197="GRP_ALL_CNSP_SUBNETS"),"",IF(IP_Export!Y228="Proceed","set shared address "&amp;IP_Export!D228&amp;" ip-netmask "&amp;IP_Export!E228,"")),"")</f>
        <v/>
      </c>
      <c r="C192" t="str">
        <f>IF(IP_Export!B228="Global",IF(OR('Processed IP Rules'!AO197="All_IPs",'Processed IP Rules'!AO197="GRP_ALL_CNSP_SUBNETS"),"",IF(IP_Export!Y228="Proceed","set shared address "&amp;IP_Export!D228&amp;" description "&amp;IP_Export!E228,"")),"")</f>
        <v/>
      </c>
      <c r="D192" s="43" t="str">
        <f>IF('Processed IP Rules'!$FB$31="","",IF(IP_Export!B228="Global",IF(OR('Processed IP Rules'!AO197="All_IPs",'Processed IP Rules'!AO197="GRP_ALL_CNSP_SUBNETS"),"",IF(IP_Export!Y228="Proceed","set shared address "&amp;IP_Export!D228&amp;" tag "&amp;'Processed IP Rules'!$FB$31,"")),""))</f>
        <v/>
      </c>
      <c r="E192" t="str">
        <f>IF(IP_Export!B228="Global",IF('Processed IP Rules'!EA197="Any","",IF(AND(IP_Export!Y228="Proceed",'Processed IP Rules'!EA197&lt;&gt;""),"set shared address "&amp;IP_Export!F228&amp;" ip-netmask "&amp;IP_Export!G228,"")),"")</f>
        <v/>
      </c>
      <c r="F192" t="str">
        <f>IF(IP_Export!B228="Global",IF('Processed IP Rules'!EA197="Any","",IF(AND(IP_Export!Y228="Proceed",'Processed IP Rules'!EA197&lt;&gt;""),"set shared address "&amp;IP_Export!F228&amp;" description "&amp;IP_Export!G228,"")),"")</f>
        <v/>
      </c>
      <c r="G192" s="43" t="str">
        <f>IF('Processed IP Rules'!$FB$33="","",IF(IP_Export!B228="Global",IF('Processed IP Rules'!EA197="Any","",IF(AND(IP_Export!Y228="Proceed",'Processed IP Rules'!EA197&lt;&gt;""),"set shared address "&amp;IP_Export!F228&amp;" tag "&amp;'Processed IP Rules'!$FB$33,"")),""))</f>
        <v/>
      </c>
      <c r="I192" s="98">
        <f t="shared" si="5"/>
        <v>187</v>
      </c>
      <c r="J192" t="str">
        <f>IF(IP_Export!B228="National",IF(OR('Processed IP Rules'!AO197="All_IPs",'Processed IP Rules'!AO197="GRP_ALL_CNSP_SUBNETS"),"",IF(IP_Export!Y228="Proceed","set device-group CNSP-Parent address "&amp;IP_Export!D228&amp;" ip-netmask "&amp;IP_Export!E228,"")),"")</f>
        <v/>
      </c>
      <c r="K192" t="str">
        <f>IF(IP_Export!B228="National",IF(OR('Processed IP Rules'!AO197="All_IPs",'Processed IP Rules'!AO197="GRP_ALL_CNSP_SUBNETS"),"",IF(IP_Export!Y228="Proceed","set device-group CNSP-Parent address "&amp;IP_Export!D228&amp;" description "&amp;IP_Export!E228,"")),"")</f>
        <v/>
      </c>
      <c r="L192" s="43" t="str">
        <f>IF('Processed IP Rules'!$FB$31="","",IF(IP_Export!B228="National",IF(OR('Processed IP Rules'!AO197="All_IPs",'Processed IP Rules'!AO197="GRP_ALL_CNSP_SUBNETS"),"",IF(IP_Export!Y228="Proceed","set device-group CNSP-Parent address "&amp;IP_Export!D228&amp;" tag "&amp;'Processed IP Rules'!$FB$31,"")),""))</f>
        <v/>
      </c>
      <c r="M192" t="str">
        <f>IF(IP_Export!B228="National",IF('Processed IP Rules'!EA197="Any","",IF(AND(IP_Export!Y228="Proceed",'Processed IP Rules'!EA197&lt;&gt;""),"set device-group CNSP-Parent address "&amp;IP_Export!F228&amp;" ip-netmask "&amp;IP_Export!G228,"")),"")</f>
        <v/>
      </c>
      <c r="N192" t="str">
        <f>IF(IP_Export!B228="National",IF('Processed IP Rules'!EA197="Any","",IF(AND(IP_Export!Y228="Proceed",'Processed IP Rules'!EA197&lt;&gt;""),"set device-group CNSP-Parent address "&amp;IP_Export!F228&amp;" description "&amp;IP_Export!G228,"")),"")</f>
        <v/>
      </c>
      <c r="O192" s="43" t="str">
        <f>IF('Processed IP Rules'!$FB$33="","",IF(IP_Export!B228="National",IF('Processed IP Rules'!EA197="Any","",IF(AND(IP_Export!Y228="Proceed",'Processed IP Rules'!EA197&lt;&gt;""),"set device-group CNSP-Parent address "&amp;IP_Export!F228&amp;" tag "&amp;'Processed IP Rules'!$FB$33,"")),""))</f>
        <v/>
      </c>
    </row>
    <row r="193" spans="1:15">
      <c r="A193" s="98">
        <f t="shared" si="4"/>
        <v>188</v>
      </c>
      <c r="B193" t="str">
        <f>IF(IP_Export!B229="Global",IF(OR('Processed IP Rules'!AO198="All_IPs",'Processed IP Rules'!AO198="GRP_ALL_CNSP_SUBNETS"),"",IF(IP_Export!Y229="Proceed","set shared address "&amp;IP_Export!D229&amp;" ip-netmask "&amp;IP_Export!E229,"")),"")</f>
        <v/>
      </c>
      <c r="C193" t="str">
        <f>IF(IP_Export!B229="Global",IF(OR('Processed IP Rules'!AO198="All_IPs",'Processed IP Rules'!AO198="GRP_ALL_CNSP_SUBNETS"),"",IF(IP_Export!Y229="Proceed","set shared address "&amp;IP_Export!D229&amp;" description "&amp;IP_Export!E229,"")),"")</f>
        <v/>
      </c>
      <c r="D193" s="43" t="str">
        <f>IF('Processed IP Rules'!$FB$31="","",IF(IP_Export!B229="Global",IF(OR('Processed IP Rules'!AO198="All_IPs",'Processed IP Rules'!AO198="GRP_ALL_CNSP_SUBNETS"),"",IF(IP_Export!Y229="Proceed","set shared address "&amp;IP_Export!D229&amp;" tag "&amp;'Processed IP Rules'!$FB$31,"")),""))</f>
        <v/>
      </c>
      <c r="E193" t="str">
        <f>IF(IP_Export!B229="Global",IF('Processed IP Rules'!EA198="Any","",IF(AND(IP_Export!Y229="Proceed",'Processed IP Rules'!EA198&lt;&gt;""),"set shared address "&amp;IP_Export!F229&amp;" ip-netmask "&amp;IP_Export!G229,"")),"")</f>
        <v/>
      </c>
      <c r="F193" t="str">
        <f>IF(IP_Export!B229="Global",IF('Processed IP Rules'!EA198="Any","",IF(AND(IP_Export!Y229="Proceed",'Processed IP Rules'!EA198&lt;&gt;""),"set shared address "&amp;IP_Export!F229&amp;" description "&amp;IP_Export!G229,"")),"")</f>
        <v/>
      </c>
      <c r="G193" s="43" t="str">
        <f>IF('Processed IP Rules'!$FB$33="","",IF(IP_Export!B229="Global",IF('Processed IP Rules'!EA198="Any","",IF(AND(IP_Export!Y229="Proceed",'Processed IP Rules'!EA198&lt;&gt;""),"set shared address "&amp;IP_Export!F229&amp;" tag "&amp;'Processed IP Rules'!$FB$33,"")),""))</f>
        <v/>
      </c>
      <c r="I193" s="98">
        <f t="shared" si="5"/>
        <v>188</v>
      </c>
      <c r="J193" t="str">
        <f>IF(IP_Export!B229="National",IF(OR('Processed IP Rules'!AO198="All_IPs",'Processed IP Rules'!AO198="GRP_ALL_CNSP_SUBNETS"),"",IF(IP_Export!Y229="Proceed","set device-group CNSP-Parent address "&amp;IP_Export!D229&amp;" ip-netmask "&amp;IP_Export!E229,"")),"")</f>
        <v/>
      </c>
      <c r="K193" t="str">
        <f>IF(IP_Export!B229="National",IF(OR('Processed IP Rules'!AO198="All_IPs",'Processed IP Rules'!AO198="GRP_ALL_CNSP_SUBNETS"),"",IF(IP_Export!Y229="Proceed","set device-group CNSP-Parent address "&amp;IP_Export!D229&amp;" description "&amp;IP_Export!E229,"")),"")</f>
        <v/>
      </c>
      <c r="L193" s="43" t="str">
        <f>IF('Processed IP Rules'!$FB$31="","",IF(IP_Export!B229="National",IF(OR('Processed IP Rules'!AO198="All_IPs",'Processed IP Rules'!AO198="GRP_ALL_CNSP_SUBNETS"),"",IF(IP_Export!Y229="Proceed","set device-group CNSP-Parent address "&amp;IP_Export!D229&amp;" tag "&amp;'Processed IP Rules'!$FB$31,"")),""))</f>
        <v/>
      </c>
      <c r="M193" t="str">
        <f>IF(IP_Export!B229="National",IF('Processed IP Rules'!EA198="Any","",IF(AND(IP_Export!Y229="Proceed",'Processed IP Rules'!EA198&lt;&gt;""),"set device-group CNSP-Parent address "&amp;IP_Export!F229&amp;" ip-netmask "&amp;IP_Export!G229,"")),"")</f>
        <v/>
      </c>
      <c r="N193" t="str">
        <f>IF(IP_Export!B229="National",IF('Processed IP Rules'!EA198="Any","",IF(AND(IP_Export!Y229="Proceed",'Processed IP Rules'!EA198&lt;&gt;""),"set device-group CNSP-Parent address "&amp;IP_Export!F229&amp;" description "&amp;IP_Export!G229,"")),"")</f>
        <v/>
      </c>
      <c r="O193" s="43" t="str">
        <f>IF('Processed IP Rules'!$FB$33="","",IF(IP_Export!B229="National",IF('Processed IP Rules'!EA198="Any","",IF(AND(IP_Export!Y229="Proceed",'Processed IP Rules'!EA198&lt;&gt;""),"set device-group CNSP-Parent address "&amp;IP_Export!F229&amp;" tag "&amp;'Processed IP Rules'!$FB$33,"")),""))</f>
        <v/>
      </c>
    </row>
    <row r="194" spans="1:15">
      <c r="A194" s="98">
        <f t="shared" si="4"/>
        <v>189</v>
      </c>
      <c r="B194" t="str">
        <f>IF(IP_Export!B230="Global",IF(OR('Processed IP Rules'!AO199="All_IPs",'Processed IP Rules'!AO199="GRP_ALL_CNSP_SUBNETS"),"",IF(IP_Export!Y230="Proceed","set shared address "&amp;IP_Export!D230&amp;" ip-netmask "&amp;IP_Export!E230,"")),"")</f>
        <v/>
      </c>
      <c r="C194" t="str">
        <f>IF(IP_Export!B230="Global",IF(OR('Processed IP Rules'!AO199="All_IPs",'Processed IP Rules'!AO199="GRP_ALL_CNSP_SUBNETS"),"",IF(IP_Export!Y230="Proceed","set shared address "&amp;IP_Export!D230&amp;" description "&amp;IP_Export!E230,"")),"")</f>
        <v/>
      </c>
      <c r="D194" s="43" t="str">
        <f>IF('Processed IP Rules'!$FB$31="","",IF(IP_Export!B230="Global",IF(OR('Processed IP Rules'!AO199="All_IPs",'Processed IP Rules'!AO199="GRP_ALL_CNSP_SUBNETS"),"",IF(IP_Export!Y230="Proceed","set shared address "&amp;IP_Export!D230&amp;" tag "&amp;'Processed IP Rules'!$FB$31,"")),""))</f>
        <v/>
      </c>
      <c r="E194" t="str">
        <f>IF(IP_Export!B230="Global",IF('Processed IP Rules'!EA199="Any","",IF(AND(IP_Export!Y230="Proceed",'Processed IP Rules'!EA199&lt;&gt;""),"set shared address "&amp;IP_Export!F230&amp;" ip-netmask "&amp;IP_Export!G230,"")),"")</f>
        <v/>
      </c>
      <c r="F194" t="str">
        <f>IF(IP_Export!B230="Global",IF('Processed IP Rules'!EA199="Any","",IF(AND(IP_Export!Y230="Proceed",'Processed IP Rules'!EA199&lt;&gt;""),"set shared address "&amp;IP_Export!F230&amp;" description "&amp;IP_Export!G230,"")),"")</f>
        <v/>
      </c>
      <c r="G194" s="43" t="str">
        <f>IF('Processed IP Rules'!$FB$33="","",IF(IP_Export!B230="Global",IF('Processed IP Rules'!EA199="Any","",IF(AND(IP_Export!Y230="Proceed",'Processed IP Rules'!EA199&lt;&gt;""),"set shared address "&amp;IP_Export!F230&amp;" tag "&amp;'Processed IP Rules'!$FB$33,"")),""))</f>
        <v/>
      </c>
      <c r="I194" s="98">
        <f t="shared" si="5"/>
        <v>189</v>
      </c>
      <c r="J194" t="str">
        <f>IF(IP_Export!B230="National",IF(OR('Processed IP Rules'!AO199="All_IPs",'Processed IP Rules'!AO199="GRP_ALL_CNSP_SUBNETS"),"",IF(IP_Export!Y230="Proceed","set device-group CNSP-Parent address "&amp;IP_Export!D230&amp;" ip-netmask "&amp;IP_Export!E230,"")),"")</f>
        <v/>
      </c>
      <c r="K194" t="str">
        <f>IF(IP_Export!B230="National",IF(OR('Processed IP Rules'!AO199="All_IPs",'Processed IP Rules'!AO199="GRP_ALL_CNSP_SUBNETS"),"",IF(IP_Export!Y230="Proceed","set device-group CNSP-Parent address "&amp;IP_Export!D230&amp;" description "&amp;IP_Export!E230,"")),"")</f>
        <v/>
      </c>
      <c r="L194" s="43" t="str">
        <f>IF('Processed IP Rules'!$FB$31="","",IF(IP_Export!B230="National",IF(OR('Processed IP Rules'!AO199="All_IPs",'Processed IP Rules'!AO199="GRP_ALL_CNSP_SUBNETS"),"",IF(IP_Export!Y230="Proceed","set device-group CNSP-Parent address "&amp;IP_Export!D230&amp;" tag "&amp;'Processed IP Rules'!$FB$31,"")),""))</f>
        <v/>
      </c>
      <c r="M194" t="str">
        <f>IF(IP_Export!B230="National",IF('Processed IP Rules'!EA199="Any","",IF(AND(IP_Export!Y230="Proceed",'Processed IP Rules'!EA199&lt;&gt;""),"set device-group CNSP-Parent address "&amp;IP_Export!F230&amp;" ip-netmask "&amp;IP_Export!G230,"")),"")</f>
        <v/>
      </c>
      <c r="N194" t="str">
        <f>IF(IP_Export!B230="National",IF('Processed IP Rules'!EA199="Any","",IF(AND(IP_Export!Y230="Proceed",'Processed IP Rules'!EA199&lt;&gt;""),"set device-group CNSP-Parent address "&amp;IP_Export!F230&amp;" description "&amp;IP_Export!G230,"")),"")</f>
        <v/>
      </c>
      <c r="O194" s="43" t="str">
        <f>IF('Processed IP Rules'!$FB$33="","",IF(IP_Export!B230="National",IF('Processed IP Rules'!EA199="Any","",IF(AND(IP_Export!Y230="Proceed",'Processed IP Rules'!EA199&lt;&gt;""),"set device-group CNSP-Parent address "&amp;IP_Export!F230&amp;" tag "&amp;'Processed IP Rules'!$FB$33,"")),""))</f>
        <v/>
      </c>
    </row>
    <row r="195" spans="1:15">
      <c r="A195" s="98">
        <f t="shared" si="4"/>
        <v>190</v>
      </c>
      <c r="B195" t="str">
        <f>IF(IP_Export!B231="Global",IF(OR('Processed IP Rules'!AO200="All_IPs",'Processed IP Rules'!AO200="GRP_ALL_CNSP_SUBNETS"),"",IF(IP_Export!Y231="Proceed","set shared address "&amp;IP_Export!D231&amp;" ip-netmask "&amp;IP_Export!E231,"")),"")</f>
        <v/>
      </c>
      <c r="C195" t="str">
        <f>IF(IP_Export!B231="Global",IF(OR('Processed IP Rules'!AO200="All_IPs",'Processed IP Rules'!AO200="GRP_ALL_CNSP_SUBNETS"),"",IF(IP_Export!Y231="Proceed","set shared address "&amp;IP_Export!D231&amp;" description "&amp;IP_Export!E231,"")),"")</f>
        <v/>
      </c>
      <c r="D195" s="43" t="str">
        <f>IF('Processed IP Rules'!$FB$31="","",IF(IP_Export!B231="Global",IF(OR('Processed IP Rules'!AO200="All_IPs",'Processed IP Rules'!AO200="GRP_ALL_CNSP_SUBNETS"),"",IF(IP_Export!Y231="Proceed","set shared address "&amp;IP_Export!D231&amp;" tag "&amp;'Processed IP Rules'!$FB$31,"")),""))</f>
        <v/>
      </c>
      <c r="E195" t="str">
        <f>IF(IP_Export!B231="Global",IF('Processed IP Rules'!EA200="Any","",IF(AND(IP_Export!Y231="Proceed",'Processed IP Rules'!EA200&lt;&gt;""),"set shared address "&amp;IP_Export!F231&amp;" ip-netmask "&amp;IP_Export!G231,"")),"")</f>
        <v/>
      </c>
      <c r="F195" t="str">
        <f>IF(IP_Export!B231="Global",IF('Processed IP Rules'!EA200="Any","",IF(AND(IP_Export!Y231="Proceed",'Processed IP Rules'!EA200&lt;&gt;""),"set shared address "&amp;IP_Export!F231&amp;" description "&amp;IP_Export!G231,"")),"")</f>
        <v/>
      </c>
      <c r="G195" s="43" t="str">
        <f>IF('Processed IP Rules'!$FB$33="","",IF(IP_Export!B231="Global",IF('Processed IP Rules'!EA200="Any","",IF(AND(IP_Export!Y231="Proceed",'Processed IP Rules'!EA200&lt;&gt;""),"set shared address "&amp;IP_Export!F231&amp;" tag "&amp;'Processed IP Rules'!$FB$33,"")),""))</f>
        <v/>
      </c>
      <c r="I195" s="98">
        <f t="shared" si="5"/>
        <v>190</v>
      </c>
      <c r="J195" t="str">
        <f>IF(IP_Export!B231="National",IF(OR('Processed IP Rules'!AO200="All_IPs",'Processed IP Rules'!AO200="GRP_ALL_CNSP_SUBNETS"),"",IF(IP_Export!Y231="Proceed","set device-group CNSP-Parent address "&amp;IP_Export!D231&amp;" ip-netmask "&amp;IP_Export!E231,"")),"")</f>
        <v/>
      </c>
      <c r="K195" t="str">
        <f>IF(IP_Export!B231="National",IF(OR('Processed IP Rules'!AO200="All_IPs",'Processed IP Rules'!AO200="GRP_ALL_CNSP_SUBNETS"),"",IF(IP_Export!Y231="Proceed","set device-group CNSP-Parent address "&amp;IP_Export!D231&amp;" description "&amp;IP_Export!E231,"")),"")</f>
        <v/>
      </c>
      <c r="L195" s="43" t="str">
        <f>IF('Processed IP Rules'!$FB$31="","",IF(IP_Export!B231="National",IF(OR('Processed IP Rules'!AO200="All_IPs",'Processed IP Rules'!AO200="GRP_ALL_CNSP_SUBNETS"),"",IF(IP_Export!Y231="Proceed","set device-group CNSP-Parent address "&amp;IP_Export!D231&amp;" tag "&amp;'Processed IP Rules'!$FB$31,"")),""))</f>
        <v/>
      </c>
      <c r="M195" t="str">
        <f>IF(IP_Export!B231="National",IF('Processed IP Rules'!EA200="Any","",IF(AND(IP_Export!Y231="Proceed",'Processed IP Rules'!EA200&lt;&gt;""),"set device-group CNSP-Parent address "&amp;IP_Export!F231&amp;" ip-netmask "&amp;IP_Export!G231,"")),"")</f>
        <v/>
      </c>
      <c r="N195" t="str">
        <f>IF(IP_Export!B231="National",IF('Processed IP Rules'!EA200="Any","",IF(AND(IP_Export!Y231="Proceed",'Processed IP Rules'!EA200&lt;&gt;""),"set device-group CNSP-Parent address "&amp;IP_Export!F231&amp;" description "&amp;IP_Export!G231,"")),"")</f>
        <v/>
      </c>
      <c r="O195" s="43" t="str">
        <f>IF('Processed IP Rules'!$FB$33="","",IF(IP_Export!B231="National",IF('Processed IP Rules'!EA200="Any","",IF(AND(IP_Export!Y231="Proceed",'Processed IP Rules'!EA200&lt;&gt;""),"set device-group CNSP-Parent address "&amp;IP_Export!F231&amp;" tag "&amp;'Processed IP Rules'!$FB$33,"")),""))</f>
        <v/>
      </c>
    </row>
    <row r="196" spans="1:15">
      <c r="A196" s="98">
        <f t="shared" si="4"/>
        <v>191</v>
      </c>
      <c r="B196" t="str">
        <f>IF(IP_Export!B232="Global",IF(OR('Processed IP Rules'!AO201="All_IPs",'Processed IP Rules'!AO201="GRP_ALL_CNSP_SUBNETS"),"",IF(IP_Export!Y232="Proceed","set shared address "&amp;IP_Export!D232&amp;" ip-netmask "&amp;IP_Export!E232,"")),"")</f>
        <v/>
      </c>
      <c r="C196" t="str">
        <f>IF(IP_Export!B232="Global",IF(OR('Processed IP Rules'!AO201="All_IPs",'Processed IP Rules'!AO201="GRP_ALL_CNSP_SUBNETS"),"",IF(IP_Export!Y232="Proceed","set shared address "&amp;IP_Export!D232&amp;" description "&amp;IP_Export!E232,"")),"")</f>
        <v/>
      </c>
      <c r="D196" s="43" t="str">
        <f>IF('Processed IP Rules'!$FB$31="","",IF(IP_Export!B232="Global",IF(OR('Processed IP Rules'!AO201="All_IPs",'Processed IP Rules'!AO201="GRP_ALL_CNSP_SUBNETS"),"",IF(IP_Export!Y232="Proceed","set shared address "&amp;IP_Export!D232&amp;" tag "&amp;'Processed IP Rules'!$FB$31,"")),""))</f>
        <v/>
      </c>
      <c r="E196" t="str">
        <f>IF(IP_Export!B232="Global",IF('Processed IP Rules'!EA201="Any","",IF(AND(IP_Export!Y232="Proceed",'Processed IP Rules'!EA201&lt;&gt;""),"set shared address "&amp;IP_Export!F232&amp;" ip-netmask "&amp;IP_Export!G232,"")),"")</f>
        <v/>
      </c>
      <c r="F196" t="str">
        <f>IF(IP_Export!B232="Global",IF('Processed IP Rules'!EA201="Any","",IF(AND(IP_Export!Y232="Proceed",'Processed IP Rules'!EA201&lt;&gt;""),"set shared address "&amp;IP_Export!F232&amp;" description "&amp;IP_Export!G232,"")),"")</f>
        <v/>
      </c>
      <c r="G196" s="43" t="str">
        <f>IF('Processed IP Rules'!$FB$33="","",IF(IP_Export!B232="Global",IF('Processed IP Rules'!EA201="Any","",IF(AND(IP_Export!Y232="Proceed",'Processed IP Rules'!EA201&lt;&gt;""),"set shared address "&amp;IP_Export!F232&amp;" tag "&amp;'Processed IP Rules'!$FB$33,"")),""))</f>
        <v/>
      </c>
      <c r="I196" s="98">
        <f t="shared" si="5"/>
        <v>191</v>
      </c>
      <c r="J196" t="str">
        <f>IF(IP_Export!B232="National",IF(OR('Processed IP Rules'!AO201="All_IPs",'Processed IP Rules'!AO201="GRP_ALL_CNSP_SUBNETS"),"",IF(IP_Export!Y232="Proceed","set device-group CNSP-Parent address "&amp;IP_Export!D232&amp;" ip-netmask "&amp;IP_Export!E232,"")),"")</f>
        <v/>
      </c>
      <c r="K196" t="str">
        <f>IF(IP_Export!B232="National",IF(OR('Processed IP Rules'!AO201="All_IPs",'Processed IP Rules'!AO201="GRP_ALL_CNSP_SUBNETS"),"",IF(IP_Export!Y232="Proceed","set device-group CNSP-Parent address "&amp;IP_Export!D232&amp;" description "&amp;IP_Export!E232,"")),"")</f>
        <v/>
      </c>
      <c r="L196" s="43" t="str">
        <f>IF('Processed IP Rules'!$FB$31="","",IF(IP_Export!B232="National",IF(OR('Processed IP Rules'!AO201="All_IPs",'Processed IP Rules'!AO201="GRP_ALL_CNSP_SUBNETS"),"",IF(IP_Export!Y232="Proceed","set device-group CNSP-Parent address "&amp;IP_Export!D232&amp;" tag "&amp;'Processed IP Rules'!$FB$31,"")),""))</f>
        <v/>
      </c>
      <c r="M196" t="str">
        <f>IF(IP_Export!B232="National",IF('Processed IP Rules'!EA201="Any","",IF(AND(IP_Export!Y232="Proceed",'Processed IP Rules'!EA201&lt;&gt;""),"set device-group CNSP-Parent address "&amp;IP_Export!F232&amp;" ip-netmask "&amp;IP_Export!G232,"")),"")</f>
        <v/>
      </c>
      <c r="N196" t="str">
        <f>IF(IP_Export!B232="National",IF('Processed IP Rules'!EA201="Any","",IF(AND(IP_Export!Y232="Proceed",'Processed IP Rules'!EA201&lt;&gt;""),"set device-group CNSP-Parent address "&amp;IP_Export!F232&amp;" description "&amp;IP_Export!G232,"")),"")</f>
        <v/>
      </c>
      <c r="O196" s="43" t="str">
        <f>IF('Processed IP Rules'!$FB$33="","",IF(IP_Export!B232="National",IF('Processed IP Rules'!EA201="Any","",IF(AND(IP_Export!Y232="Proceed",'Processed IP Rules'!EA201&lt;&gt;""),"set device-group CNSP-Parent address "&amp;IP_Export!F232&amp;" tag "&amp;'Processed IP Rules'!$FB$33,"")),""))</f>
        <v/>
      </c>
    </row>
    <row r="197" spans="1:15">
      <c r="A197" s="98">
        <f t="shared" si="4"/>
        <v>192</v>
      </c>
      <c r="B197" t="str">
        <f>IF(IP_Export!B233="Global",IF(OR('Processed IP Rules'!AO202="All_IPs",'Processed IP Rules'!AO202="GRP_ALL_CNSP_SUBNETS"),"",IF(IP_Export!Y233="Proceed","set shared address "&amp;IP_Export!D233&amp;" ip-netmask "&amp;IP_Export!E233,"")),"")</f>
        <v/>
      </c>
      <c r="C197" t="str">
        <f>IF(IP_Export!B233="Global",IF(OR('Processed IP Rules'!AO202="All_IPs",'Processed IP Rules'!AO202="GRP_ALL_CNSP_SUBNETS"),"",IF(IP_Export!Y233="Proceed","set shared address "&amp;IP_Export!D233&amp;" description "&amp;IP_Export!E233,"")),"")</f>
        <v/>
      </c>
      <c r="D197" s="43" t="str">
        <f>IF('Processed IP Rules'!$FB$31="","",IF(IP_Export!B233="Global",IF(OR('Processed IP Rules'!AO202="All_IPs",'Processed IP Rules'!AO202="GRP_ALL_CNSP_SUBNETS"),"",IF(IP_Export!Y233="Proceed","set shared address "&amp;IP_Export!D233&amp;" tag "&amp;'Processed IP Rules'!$FB$31,"")),""))</f>
        <v/>
      </c>
      <c r="E197" t="str">
        <f>IF(IP_Export!B233="Global",IF('Processed IP Rules'!EA202="Any","",IF(AND(IP_Export!Y233="Proceed",'Processed IP Rules'!EA202&lt;&gt;""),"set shared address "&amp;IP_Export!F233&amp;" ip-netmask "&amp;IP_Export!G233,"")),"")</f>
        <v/>
      </c>
      <c r="F197" t="str">
        <f>IF(IP_Export!B233="Global",IF('Processed IP Rules'!EA202="Any","",IF(AND(IP_Export!Y233="Proceed",'Processed IP Rules'!EA202&lt;&gt;""),"set shared address "&amp;IP_Export!F233&amp;" description "&amp;IP_Export!G233,"")),"")</f>
        <v/>
      </c>
      <c r="G197" s="43" t="str">
        <f>IF('Processed IP Rules'!$FB$33="","",IF(IP_Export!B233="Global",IF('Processed IP Rules'!EA202="Any","",IF(AND(IP_Export!Y233="Proceed",'Processed IP Rules'!EA202&lt;&gt;""),"set shared address "&amp;IP_Export!F233&amp;" tag "&amp;'Processed IP Rules'!$FB$33,"")),""))</f>
        <v/>
      </c>
      <c r="I197" s="98">
        <f t="shared" si="5"/>
        <v>192</v>
      </c>
      <c r="J197" t="str">
        <f>IF(IP_Export!B233="National",IF(OR('Processed IP Rules'!AO202="All_IPs",'Processed IP Rules'!AO202="GRP_ALL_CNSP_SUBNETS"),"",IF(IP_Export!Y233="Proceed","set device-group CNSP-Parent address "&amp;IP_Export!D233&amp;" ip-netmask "&amp;IP_Export!E233,"")),"")</f>
        <v/>
      </c>
      <c r="K197" t="str">
        <f>IF(IP_Export!B233="National",IF(OR('Processed IP Rules'!AO202="All_IPs",'Processed IP Rules'!AO202="GRP_ALL_CNSP_SUBNETS"),"",IF(IP_Export!Y233="Proceed","set device-group CNSP-Parent address "&amp;IP_Export!D233&amp;" description "&amp;IP_Export!E233,"")),"")</f>
        <v/>
      </c>
      <c r="L197" s="43" t="str">
        <f>IF('Processed IP Rules'!$FB$31="","",IF(IP_Export!B233="National",IF(OR('Processed IP Rules'!AO202="All_IPs",'Processed IP Rules'!AO202="GRP_ALL_CNSP_SUBNETS"),"",IF(IP_Export!Y233="Proceed","set device-group CNSP-Parent address "&amp;IP_Export!D233&amp;" tag "&amp;'Processed IP Rules'!$FB$31,"")),""))</f>
        <v/>
      </c>
      <c r="M197" t="str">
        <f>IF(IP_Export!B233="National",IF('Processed IP Rules'!EA202="Any","",IF(AND(IP_Export!Y233="Proceed",'Processed IP Rules'!EA202&lt;&gt;""),"set device-group CNSP-Parent address "&amp;IP_Export!F233&amp;" ip-netmask "&amp;IP_Export!G233,"")),"")</f>
        <v/>
      </c>
      <c r="N197" t="str">
        <f>IF(IP_Export!B233="National",IF('Processed IP Rules'!EA202="Any","",IF(AND(IP_Export!Y233="Proceed",'Processed IP Rules'!EA202&lt;&gt;""),"set device-group CNSP-Parent address "&amp;IP_Export!F233&amp;" description "&amp;IP_Export!G233,"")),"")</f>
        <v/>
      </c>
      <c r="O197" s="43" t="str">
        <f>IF('Processed IP Rules'!$FB$33="","",IF(IP_Export!B233="National",IF('Processed IP Rules'!EA202="Any","",IF(AND(IP_Export!Y233="Proceed",'Processed IP Rules'!EA202&lt;&gt;""),"set device-group CNSP-Parent address "&amp;IP_Export!F233&amp;" tag "&amp;'Processed IP Rules'!$FB$33,"")),""))</f>
        <v/>
      </c>
    </row>
    <row r="198" spans="1:15">
      <c r="A198" s="98">
        <f t="shared" si="4"/>
        <v>193</v>
      </c>
      <c r="B198" t="str">
        <f>IF(IP_Export!B234="Global",IF(OR('Processed IP Rules'!AO203="All_IPs",'Processed IP Rules'!AO203="GRP_ALL_CNSP_SUBNETS"),"",IF(IP_Export!Y234="Proceed","set shared address "&amp;IP_Export!D234&amp;" ip-netmask "&amp;IP_Export!E234,"")),"")</f>
        <v/>
      </c>
      <c r="C198" t="str">
        <f>IF(IP_Export!B234="Global",IF(OR('Processed IP Rules'!AO203="All_IPs",'Processed IP Rules'!AO203="GRP_ALL_CNSP_SUBNETS"),"",IF(IP_Export!Y234="Proceed","set shared address "&amp;IP_Export!D234&amp;" description "&amp;IP_Export!E234,"")),"")</f>
        <v/>
      </c>
      <c r="D198" s="43" t="str">
        <f>IF('Processed IP Rules'!$FB$31="","",IF(IP_Export!B234="Global",IF(OR('Processed IP Rules'!AO203="All_IPs",'Processed IP Rules'!AO203="GRP_ALL_CNSP_SUBNETS"),"",IF(IP_Export!Y234="Proceed","set shared address "&amp;IP_Export!D234&amp;" tag "&amp;'Processed IP Rules'!$FB$31,"")),""))</f>
        <v/>
      </c>
      <c r="E198" t="str">
        <f>IF(IP_Export!B234="Global",IF('Processed IP Rules'!EA203="Any","",IF(AND(IP_Export!Y234="Proceed",'Processed IP Rules'!EA203&lt;&gt;""),"set shared address "&amp;IP_Export!F234&amp;" ip-netmask "&amp;IP_Export!G234,"")),"")</f>
        <v/>
      </c>
      <c r="F198" t="str">
        <f>IF(IP_Export!B234="Global",IF('Processed IP Rules'!EA203="Any","",IF(AND(IP_Export!Y234="Proceed",'Processed IP Rules'!EA203&lt;&gt;""),"set shared address "&amp;IP_Export!F234&amp;" description "&amp;IP_Export!G234,"")),"")</f>
        <v/>
      </c>
      <c r="G198" s="43" t="str">
        <f>IF('Processed IP Rules'!$FB$33="","",IF(IP_Export!B234="Global",IF('Processed IP Rules'!EA203="Any","",IF(AND(IP_Export!Y234="Proceed",'Processed IP Rules'!EA203&lt;&gt;""),"set shared address "&amp;IP_Export!F234&amp;" tag "&amp;'Processed IP Rules'!$FB$33,"")),""))</f>
        <v/>
      </c>
      <c r="I198" s="98">
        <f t="shared" si="5"/>
        <v>193</v>
      </c>
      <c r="J198" t="str">
        <f>IF(IP_Export!B234="National",IF(OR('Processed IP Rules'!AO203="All_IPs",'Processed IP Rules'!AO203="GRP_ALL_CNSP_SUBNETS"),"",IF(IP_Export!Y234="Proceed","set device-group CNSP-Parent address "&amp;IP_Export!D234&amp;" ip-netmask "&amp;IP_Export!E234,"")),"")</f>
        <v/>
      </c>
      <c r="K198" t="str">
        <f>IF(IP_Export!B234="National",IF(OR('Processed IP Rules'!AO203="All_IPs",'Processed IP Rules'!AO203="GRP_ALL_CNSP_SUBNETS"),"",IF(IP_Export!Y234="Proceed","set device-group CNSP-Parent address "&amp;IP_Export!D234&amp;" description "&amp;IP_Export!E234,"")),"")</f>
        <v/>
      </c>
      <c r="L198" s="43" t="str">
        <f>IF('Processed IP Rules'!$FB$31="","",IF(IP_Export!B234="National",IF(OR('Processed IP Rules'!AO203="All_IPs",'Processed IP Rules'!AO203="GRP_ALL_CNSP_SUBNETS"),"",IF(IP_Export!Y234="Proceed","set device-group CNSP-Parent address "&amp;IP_Export!D234&amp;" tag "&amp;'Processed IP Rules'!$FB$31,"")),""))</f>
        <v/>
      </c>
      <c r="M198" t="str">
        <f>IF(IP_Export!B234="National",IF('Processed IP Rules'!EA203="Any","",IF(AND(IP_Export!Y234="Proceed",'Processed IP Rules'!EA203&lt;&gt;""),"set device-group CNSP-Parent address "&amp;IP_Export!F234&amp;" ip-netmask "&amp;IP_Export!G234,"")),"")</f>
        <v/>
      </c>
      <c r="N198" t="str">
        <f>IF(IP_Export!B234="National",IF('Processed IP Rules'!EA203="Any","",IF(AND(IP_Export!Y234="Proceed",'Processed IP Rules'!EA203&lt;&gt;""),"set device-group CNSP-Parent address "&amp;IP_Export!F234&amp;" description "&amp;IP_Export!G234,"")),"")</f>
        <v/>
      </c>
      <c r="O198" s="43" t="str">
        <f>IF('Processed IP Rules'!$FB$33="","",IF(IP_Export!B234="National",IF('Processed IP Rules'!EA203="Any","",IF(AND(IP_Export!Y234="Proceed",'Processed IP Rules'!EA203&lt;&gt;""),"set device-group CNSP-Parent address "&amp;IP_Export!F234&amp;" tag "&amp;'Processed IP Rules'!$FB$33,"")),""))</f>
        <v/>
      </c>
    </row>
    <row r="199" spans="1:15">
      <c r="A199" s="98">
        <f t="shared" si="4"/>
        <v>194</v>
      </c>
      <c r="B199" t="str">
        <f>IF(IP_Export!B235="Global",IF(OR('Processed IP Rules'!AO204="All_IPs",'Processed IP Rules'!AO204="GRP_ALL_CNSP_SUBNETS"),"",IF(IP_Export!Y235="Proceed","set shared address "&amp;IP_Export!D235&amp;" ip-netmask "&amp;IP_Export!E235,"")),"")</f>
        <v/>
      </c>
      <c r="C199" t="str">
        <f>IF(IP_Export!B235="Global",IF(OR('Processed IP Rules'!AO204="All_IPs",'Processed IP Rules'!AO204="GRP_ALL_CNSP_SUBNETS"),"",IF(IP_Export!Y235="Proceed","set shared address "&amp;IP_Export!D235&amp;" description "&amp;IP_Export!E235,"")),"")</f>
        <v/>
      </c>
      <c r="D199" s="43" t="str">
        <f>IF('Processed IP Rules'!$FB$31="","",IF(IP_Export!B235="Global",IF(OR('Processed IP Rules'!AO204="All_IPs",'Processed IP Rules'!AO204="GRP_ALL_CNSP_SUBNETS"),"",IF(IP_Export!Y235="Proceed","set shared address "&amp;IP_Export!D235&amp;" tag "&amp;'Processed IP Rules'!$FB$31,"")),""))</f>
        <v/>
      </c>
      <c r="E199" t="str">
        <f>IF(IP_Export!B235="Global",IF('Processed IP Rules'!EA204="Any","",IF(AND(IP_Export!Y235="Proceed",'Processed IP Rules'!EA204&lt;&gt;""),"set shared address "&amp;IP_Export!F235&amp;" ip-netmask "&amp;IP_Export!G235,"")),"")</f>
        <v/>
      </c>
      <c r="F199" t="str">
        <f>IF(IP_Export!B235="Global",IF('Processed IP Rules'!EA204="Any","",IF(AND(IP_Export!Y235="Proceed",'Processed IP Rules'!EA204&lt;&gt;""),"set shared address "&amp;IP_Export!F235&amp;" description "&amp;IP_Export!G235,"")),"")</f>
        <v/>
      </c>
      <c r="G199" s="43" t="str">
        <f>IF('Processed IP Rules'!$FB$33="","",IF(IP_Export!B235="Global",IF('Processed IP Rules'!EA204="Any","",IF(AND(IP_Export!Y235="Proceed",'Processed IP Rules'!EA204&lt;&gt;""),"set shared address "&amp;IP_Export!F235&amp;" tag "&amp;'Processed IP Rules'!$FB$33,"")),""))</f>
        <v/>
      </c>
      <c r="I199" s="98">
        <f t="shared" si="5"/>
        <v>194</v>
      </c>
      <c r="J199" t="str">
        <f>IF(IP_Export!B235="National",IF(OR('Processed IP Rules'!AO204="All_IPs",'Processed IP Rules'!AO204="GRP_ALL_CNSP_SUBNETS"),"",IF(IP_Export!Y235="Proceed","set device-group CNSP-Parent address "&amp;IP_Export!D235&amp;" ip-netmask "&amp;IP_Export!E235,"")),"")</f>
        <v/>
      </c>
      <c r="K199" t="str">
        <f>IF(IP_Export!B235="National",IF(OR('Processed IP Rules'!AO204="All_IPs",'Processed IP Rules'!AO204="GRP_ALL_CNSP_SUBNETS"),"",IF(IP_Export!Y235="Proceed","set device-group CNSP-Parent address "&amp;IP_Export!D235&amp;" description "&amp;IP_Export!E235,"")),"")</f>
        <v/>
      </c>
      <c r="L199" s="43" t="str">
        <f>IF('Processed IP Rules'!$FB$31="","",IF(IP_Export!B235="National",IF(OR('Processed IP Rules'!AO204="All_IPs",'Processed IP Rules'!AO204="GRP_ALL_CNSP_SUBNETS"),"",IF(IP_Export!Y235="Proceed","set device-group CNSP-Parent address "&amp;IP_Export!D235&amp;" tag "&amp;'Processed IP Rules'!$FB$31,"")),""))</f>
        <v/>
      </c>
      <c r="M199" t="str">
        <f>IF(IP_Export!B235="National",IF('Processed IP Rules'!EA204="Any","",IF(AND(IP_Export!Y235="Proceed",'Processed IP Rules'!EA204&lt;&gt;""),"set device-group CNSP-Parent address "&amp;IP_Export!F235&amp;" ip-netmask "&amp;IP_Export!G235,"")),"")</f>
        <v/>
      </c>
      <c r="N199" t="str">
        <f>IF(IP_Export!B235="National",IF('Processed IP Rules'!EA204="Any","",IF(AND(IP_Export!Y235="Proceed",'Processed IP Rules'!EA204&lt;&gt;""),"set device-group CNSP-Parent address "&amp;IP_Export!F235&amp;" description "&amp;IP_Export!G235,"")),"")</f>
        <v/>
      </c>
      <c r="O199" s="43" t="str">
        <f>IF('Processed IP Rules'!$FB$33="","",IF(IP_Export!B235="National",IF('Processed IP Rules'!EA204="Any","",IF(AND(IP_Export!Y235="Proceed",'Processed IP Rules'!EA204&lt;&gt;""),"set device-group CNSP-Parent address "&amp;IP_Export!F235&amp;" tag "&amp;'Processed IP Rules'!$FB$33,"")),""))</f>
        <v/>
      </c>
    </row>
    <row r="200" spans="1:15">
      <c r="A200" s="98">
        <f t="shared" ref="A200:A263" si="6">A199+1</f>
        <v>195</v>
      </c>
      <c r="B200" t="str">
        <f>IF(IP_Export!B236="Global",IF(OR('Processed IP Rules'!AO205="All_IPs",'Processed IP Rules'!AO205="GRP_ALL_CNSP_SUBNETS"),"",IF(IP_Export!Y236="Proceed","set shared address "&amp;IP_Export!D236&amp;" ip-netmask "&amp;IP_Export!E236,"")),"")</f>
        <v/>
      </c>
      <c r="C200" t="str">
        <f>IF(IP_Export!B236="Global",IF(OR('Processed IP Rules'!AO205="All_IPs",'Processed IP Rules'!AO205="GRP_ALL_CNSP_SUBNETS"),"",IF(IP_Export!Y236="Proceed","set shared address "&amp;IP_Export!D236&amp;" description "&amp;IP_Export!E236,"")),"")</f>
        <v/>
      </c>
      <c r="D200" s="43" t="str">
        <f>IF('Processed IP Rules'!$FB$31="","",IF(IP_Export!B236="Global",IF(OR('Processed IP Rules'!AO205="All_IPs",'Processed IP Rules'!AO205="GRP_ALL_CNSP_SUBNETS"),"",IF(IP_Export!Y236="Proceed","set shared address "&amp;IP_Export!D236&amp;" tag "&amp;'Processed IP Rules'!$FB$31,"")),""))</f>
        <v/>
      </c>
      <c r="E200" t="str">
        <f>IF(IP_Export!B236="Global",IF('Processed IP Rules'!EA205="Any","",IF(AND(IP_Export!Y236="Proceed",'Processed IP Rules'!EA205&lt;&gt;""),"set shared address "&amp;IP_Export!F236&amp;" ip-netmask "&amp;IP_Export!G236,"")),"")</f>
        <v/>
      </c>
      <c r="F200" t="str">
        <f>IF(IP_Export!B236="Global",IF('Processed IP Rules'!EA205="Any","",IF(AND(IP_Export!Y236="Proceed",'Processed IP Rules'!EA205&lt;&gt;""),"set shared address "&amp;IP_Export!F236&amp;" description "&amp;IP_Export!G236,"")),"")</f>
        <v/>
      </c>
      <c r="G200" s="43" t="str">
        <f>IF('Processed IP Rules'!$FB$33="","",IF(IP_Export!B236="Global",IF('Processed IP Rules'!EA205="Any","",IF(AND(IP_Export!Y236="Proceed",'Processed IP Rules'!EA205&lt;&gt;""),"set shared address "&amp;IP_Export!F236&amp;" tag "&amp;'Processed IP Rules'!$FB$33,"")),""))</f>
        <v/>
      </c>
      <c r="I200" s="98">
        <f t="shared" ref="I200:I263" si="7">I199+1</f>
        <v>195</v>
      </c>
      <c r="J200" t="str">
        <f>IF(IP_Export!B236="National",IF(OR('Processed IP Rules'!AO205="All_IPs",'Processed IP Rules'!AO205="GRP_ALL_CNSP_SUBNETS"),"",IF(IP_Export!Y236="Proceed","set device-group CNSP-Parent address "&amp;IP_Export!D236&amp;" ip-netmask "&amp;IP_Export!E236,"")),"")</f>
        <v/>
      </c>
      <c r="K200" t="str">
        <f>IF(IP_Export!B236="National",IF(OR('Processed IP Rules'!AO205="All_IPs",'Processed IP Rules'!AO205="GRP_ALL_CNSP_SUBNETS"),"",IF(IP_Export!Y236="Proceed","set device-group CNSP-Parent address "&amp;IP_Export!D236&amp;" description "&amp;IP_Export!E236,"")),"")</f>
        <v/>
      </c>
      <c r="L200" s="43" t="str">
        <f>IF('Processed IP Rules'!$FB$31="","",IF(IP_Export!B236="National",IF(OR('Processed IP Rules'!AO205="All_IPs",'Processed IP Rules'!AO205="GRP_ALL_CNSP_SUBNETS"),"",IF(IP_Export!Y236="Proceed","set device-group CNSP-Parent address "&amp;IP_Export!D236&amp;" tag "&amp;'Processed IP Rules'!$FB$31,"")),""))</f>
        <v/>
      </c>
      <c r="M200" t="str">
        <f>IF(IP_Export!B236="National",IF('Processed IP Rules'!EA205="Any","",IF(AND(IP_Export!Y236="Proceed",'Processed IP Rules'!EA205&lt;&gt;""),"set device-group CNSP-Parent address "&amp;IP_Export!F236&amp;" ip-netmask "&amp;IP_Export!G236,"")),"")</f>
        <v/>
      </c>
      <c r="N200" t="str">
        <f>IF(IP_Export!B236="National",IF('Processed IP Rules'!EA205="Any","",IF(AND(IP_Export!Y236="Proceed",'Processed IP Rules'!EA205&lt;&gt;""),"set device-group CNSP-Parent address "&amp;IP_Export!F236&amp;" description "&amp;IP_Export!G236,"")),"")</f>
        <v/>
      </c>
      <c r="O200" s="43" t="str">
        <f>IF('Processed IP Rules'!$FB$33="","",IF(IP_Export!B236="National",IF('Processed IP Rules'!EA205="Any","",IF(AND(IP_Export!Y236="Proceed",'Processed IP Rules'!EA205&lt;&gt;""),"set device-group CNSP-Parent address "&amp;IP_Export!F236&amp;" tag "&amp;'Processed IP Rules'!$FB$33,"")),""))</f>
        <v/>
      </c>
    </row>
    <row r="201" spans="1:15">
      <c r="A201" s="98">
        <f t="shared" si="6"/>
        <v>196</v>
      </c>
      <c r="B201" t="str">
        <f>IF(IP_Export!B237="Global",IF(OR('Processed IP Rules'!AO206="All_IPs",'Processed IP Rules'!AO206="GRP_ALL_CNSP_SUBNETS"),"",IF(IP_Export!Y237="Proceed","set shared address "&amp;IP_Export!D237&amp;" ip-netmask "&amp;IP_Export!E237,"")),"")</f>
        <v/>
      </c>
      <c r="C201" t="str">
        <f>IF(IP_Export!B237="Global",IF(OR('Processed IP Rules'!AO206="All_IPs",'Processed IP Rules'!AO206="GRP_ALL_CNSP_SUBNETS"),"",IF(IP_Export!Y237="Proceed","set shared address "&amp;IP_Export!D237&amp;" description "&amp;IP_Export!E237,"")),"")</f>
        <v/>
      </c>
      <c r="D201" s="43" t="str">
        <f>IF('Processed IP Rules'!$FB$31="","",IF(IP_Export!B237="Global",IF(OR('Processed IP Rules'!AO206="All_IPs",'Processed IP Rules'!AO206="GRP_ALL_CNSP_SUBNETS"),"",IF(IP_Export!Y237="Proceed","set shared address "&amp;IP_Export!D237&amp;" tag "&amp;'Processed IP Rules'!$FB$31,"")),""))</f>
        <v/>
      </c>
      <c r="E201" t="str">
        <f>IF(IP_Export!B237="Global",IF('Processed IP Rules'!EA206="Any","",IF(AND(IP_Export!Y237="Proceed",'Processed IP Rules'!EA206&lt;&gt;""),"set shared address "&amp;IP_Export!F237&amp;" ip-netmask "&amp;IP_Export!G237,"")),"")</f>
        <v/>
      </c>
      <c r="F201" t="str">
        <f>IF(IP_Export!B237="Global",IF('Processed IP Rules'!EA206="Any","",IF(AND(IP_Export!Y237="Proceed",'Processed IP Rules'!EA206&lt;&gt;""),"set shared address "&amp;IP_Export!F237&amp;" description "&amp;IP_Export!G237,"")),"")</f>
        <v/>
      </c>
      <c r="G201" s="43" t="str">
        <f>IF('Processed IP Rules'!$FB$33="","",IF(IP_Export!B237="Global",IF('Processed IP Rules'!EA206="Any","",IF(AND(IP_Export!Y237="Proceed",'Processed IP Rules'!EA206&lt;&gt;""),"set shared address "&amp;IP_Export!F237&amp;" tag "&amp;'Processed IP Rules'!$FB$33,"")),""))</f>
        <v/>
      </c>
      <c r="I201" s="98">
        <f t="shared" si="7"/>
        <v>196</v>
      </c>
      <c r="J201" t="str">
        <f>IF(IP_Export!B237="National",IF(OR('Processed IP Rules'!AO206="All_IPs",'Processed IP Rules'!AO206="GRP_ALL_CNSP_SUBNETS"),"",IF(IP_Export!Y237="Proceed","set device-group CNSP-Parent address "&amp;IP_Export!D237&amp;" ip-netmask "&amp;IP_Export!E237,"")),"")</f>
        <v/>
      </c>
      <c r="K201" t="str">
        <f>IF(IP_Export!B237="National",IF(OR('Processed IP Rules'!AO206="All_IPs",'Processed IP Rules'!AO206="GRP_ALL_CNSP_SUBNETS"),"",IF(IP_Export!Y237="Proceed","set device-group CNSP-Parent address "&amp;IP_Export!D237&amp;" description "&amp;IP_Export!E237,"")),"")</f>
        <v/>
      </c>
      <c r="L201" s="43" t="str">
        <f>IF('Processed IP Rules'!$FB$31="","",IF(IP_Export!B237="National",IF(OR('Processed IP Rules'!AO206="All_IPs",'Processed IP Rules'!AO206="GRP_ALL_CNSP_SUBNETS"),"",IF(IP_Export!Y237="Proceed","set device-group CNSP-Parent address "&amp;IP_Export!D237&amp;" tag "&amp;'Processed IP Rules'!$FB$31,"")),""))</f>
        <v/>
      </c>
      <c r="M201" t="str">
        <f>IF(IP_Export!B237="National",IF('Processed IP Rules'!EA206="Any","",IF(AND(IP_Export!Y237="Proceed",'Processed IP Rules'!EA206&lt;&gt;""),"set device-group CNSP-Parent address "&amp;IP_Export!F237&amp;" ip-netmask "&amp;IP_Export!G237,"")),"")</f>
        <v/>
      </c>
      <c r="N201" t="str">
        <f>IF(IP_Export!B237="National",IF('Processed IP Rules'!EA206="Any","",IF(AND(IP_Export!Y237="Proceed",'Processed IP Rules'!EA206&lt;&gt;""),"set device-group CNSP-Parent address "&amp;IP_Export!F237&amp;" description "&amp;IP_Export!G237,"")),"")</f>
        <v/>
      </c>
      <c r="O201" s="43" t="str">
        <f>IF('Processed IP Rules'!$FB$33="","",IF(IP_Export!B237="National",IF('Processed IP Rules'!EA206="Any","",IF(AND(IP_Export!Y237="Proceed",'Processed IP Rules'!EA206&lt;&gt;""),"set device-group CNSP-Parent address "&amp;IP_Export!F237&amp;" tag "&amp;'Processed IP Rules'!$FB$33,"")),""))</f>
        <v/>
      </c>
    </row>
    <row r="202" spans="1:15">
      <c r="A202" s="98">
        <f t="shared" si="6"/>
        <v>197</v>
      </c>
      <c r="B202" t="str">
        <f>IF(IP_Export!B238="Global",IF(OR('Processed IP Rules'!AO207="All_IPs",'Processed IP Rules'!AO207="GRP_ALL_CNSP_SUBNETS"),"",IF(IP_Export!Y238="Proceed","set shared address "&amp;IP_Export!D238&amp;" ip-netmask "&amp;IP_Export!E238,"")),"")</f>
        <v/>
      </c>
      <c r="C202" t="str">
        <f>IF(IP_Export!B238="Global",IF(OR('Processed IP Rules'!AO207="All_IPs",'Processed IP Rules'!AO207="GRP_ALL_CNSP_SUBNETS"),"",IF(IP_Export!Y238="Proceed","set shared address "&amp;IP_Export!D238&amp;" description "&amp;IP_Export!E238,"")),"")</f>
        <v/>
      </c>
      <c r="D202" s="43" t="str">
        <f>IF('Processed IP Rules'!$FB$31="","",IF(IP_Export!B238="Global",IF(OR('Processed IP Rules'!AO207="All_IPs",'Processed IP Rules'!AO207="GRP_ALL_CNSP_SUBNETS"),"",IF(IP_Export!Y238="Proceed","set shared address "&amp;IP_Export!D238&amp;" tag "&amp;'Processed IP Rules'!$FB$31,"")),""))</f>
        <v/>
      </c>
      <c r="E202" t="str">
        <f>IF(IP_Export!B238="Global",IF('Processed IP Rules'!EA207="Any","",IF(AND(IP_Export!Y238="Proceed",'Processed IP Rules'!EA207&lt;&gt;""),"set shared address "&amp;IP_Export!F238&amp;" ip-netmask "&amp;IP_Export!G238,"")),"")</f>
        <v/>
      </c>
      <c r="F202" t="str">
        <f>IF(IP_Export!B238="Global",IF('Processed IP Rules'!EA207="Any","",IF(AND(IP_Export!Y238="Proceed",'Processed IP Rules'!EA207&lt;&gt;""),"set shared address "&amp;IP_Export!F238&amp;" description "&amp;IP_Export!G238,"")),"")</f>
        <v/>
      </c>
      <c r="G202" s="43" t="str">
        <f>IF('Processed IP Rules'!$FB$33="","",IF(IP_Export!B238="Global",IF('Processed IP Rules'!EA207="Any","",IF(AND(IP_Export!Y238="Proceed",'Processed IP Rules'!EA207&lt;&gt;""),"set shared address "&amp;IP_Export!F238&amp;" tag "&amp;'Processed IP Rules'!$FB$33,"")),""))</f>
        <v/>
      </c>
      <c r="I202" s="98">
        <f t="shared" si="7"/>
        <v>197</v>
      </c>
      <c r="J202" t="str">
        <f>IF(IP_Export!B238="National",IF(OR('Processed IP Rules'!AO207="All_IPs",'Processed IP Rules'!AO207="GRP_ALL_CNSP_SUBNETS"),"",IF(IP_Export!Y238="Proceed","set device-group CNSP-Parent address "&amp;IP_Export!D238&amp;" ip-netmask "&amp;IP_Export!E238,"")),"")</f>
        <v/>
      </c>
      <c r="K202" t="str">
        <f>IF(IP_Export!B238="National",IF(OR('Processed IP Rules'!AO207="All_IPs",'Processed IP Rules'!AO207="GRP_ALL_CNSP_SUBNETS"),"",IF(IP_Export!Y238="Proceed","set device-group CNSP-Parent address "&amp;IP_Export!D238&amp;" description "&amp;IP_Export!E238,"")),"")</f>
        <v/>
      </c>
      <c r="L202" s="43" t="str">
        <f>IF('Processed IP Rules'!$FB$31="","",IF(IP_Export!B238="National",IF(OR('Processed IP Rules'!AO207="All_IPs",'Processed IP Rules'!AO207="GRP_ALL_CNSP_SUBNETS"),"",IF(IP_Export!Y238="Proceed","set device-group CNSP-Parent address "&amp;IP_Export!D238&amp;" tag "&amp;'Processed IP Rules'!$FB$31,"")),""))</f>
        <v/>
      </c>
      <c r="M202" t="str">
        <f>IF(IP_Export!B238="National",IF('Processed IP Rules'!EA207="Any","",IF(AND(IP_Export!Y238="Proceed",'Processed IP Rules'!EA207&lt;&gt;""),"set device-group CNSP-Parent address "&amp;IP_Export!F238&amp;" ip-netmask "&amp;IP_Export!G238,"")),"")</f>
        <v/>
      </c>
      <c r="N202" t="str">
        <f>IF(IP_Export!B238="National",IF('Processed IP Rules'!EA207="Any","",IF(AND(IP_Export!Y238="Proceed",'Processed IP Rules'!EA207&lt;&gt;""),"set device-group CNSP-Parent address "&amp;IP_Export!F238&amp;" description "&amp;IP_Export!G238,"")),"")</f>
        <v/>
      </c>
      <c r="O202" s="43" t="str">
        <f>IF('Processed IP Rules'!$FB$33="","",IF(IP_Export!B238="National",IF('Processed IP Rules'!EA207="Any","",IF(AND(IP_Export!Y238="Proceed",'Processed IP Rules'!EA207&lt;&gt;""),"set device-group CNSP-Parent address "&amp;IP_Export!F238&amp;" tag "&amp;'Processed IP Rules'!$FB$33,"")),""))</f>
        <v/>
      </c>
    </row>
    <row r="203" spans="1:15">
      <c r="A203" s="98">
        <f t="shared" si="6"/>
        <v>198</v>
      </c>
      <c r="B203" t="str">
        <f>IF(IP_Export!B239="Global",IF(OR('Processed IP Rules'!AO208="All_IPs",'Processed IP Rules'!AO208="GRP_ALL_CNSP_SUBNETS"),"",IF(IP_Export!Y239="Proceed","set shared address "&amp;IP_Export!D239&amp;" ip-netmask "&amp;IP_Export!E239,"")),"")</f>
        <v/>
      </c>
      <c r="C203" t="str">
        <f>IF(IP_Export!B239="Global",IF(OR('Processed IP Rules'!AO208="All_IPs",'Processed IP Rules'!AO208="GRP_ALL_CNSP_SUBNETS"),"",IF(IP_Export!Y239="Proceed","set shared address "&amp;IP_Export!D239&amp;" description "&amp;IP_Export!E239,"")),"")</f>
        <v/>
      </c>
      <c r="D203" s="43" t="str">
        <f>IF('Processed IP Rules'!$FB$31="","",IF(IP_Export!B239="Global",IF(OR('Processed IP Rules'!AO208="All_IPs",'Processed IP Rules'!AO208="GRP_ALL_CNSP_SUBNETS"),"",IF(IP_Export!Y239="Proceed","set shared address "&amp;IP_Export!D239&amp;" tag "&amp;'Processed IP Rules'!$FB$31,"")),""))</f>
        <v/>
      </c>
      <c r="E203" t="str">
        <f>IF(IP_Export!B239="Global",IF('Processed IP Rules'!EA208="Any","",IF(AND(IP_Export!Y239="Proceed",'Processed IP Rules'!EA208&lt;&gt;""),"set shared address "&amp;IP_Export!F239&amp;" ip-netmask "&amp;IP_Export!G239,"")),"")</f>
        <v/>
      </c>
      <c r="F203" t="str">
        <f>IF(IP_Export!B239="Global",IF('Processed IP Rules'!EA208="Any","",IF(AND(IP_Export!Y239="Proceed",'Processed IP Rules'!EA208&lt;&gt;""),"set shared address "&amp;IP_Export!F239&amp;" description "&amp;IP_Export!G239,"")),"")</f>
        <v/>
      </c>
      <c r="G203" s="43" t="str">
        <f>IF('Processed IP Rules'!$FB$33="","",IF(IP_Export!B239="Global",IF('Processed IP Rules'!EA208="Any","",IF(AND(IP_Export!Y239="Proceed",'Processed IP Rules'!EA208&lt;&gt;""),"set shared address "&amp;IP_Export!F239&amp;" tag "&amp;'Processed IP Rules'!$FB$33,"")),""))</f>
        <v/>
      </c>
      <c r="I203" s="98">
        <f t="shared" si="7"/>
        <v>198</v>
      </c>
      <c r="J203" t="str">
        <f>IF(IP_Export!B239="National",IF(OR('Processed IP Rules'!AO208="All_IPs",'Processed IP Rules'!AO208="GRP_ALL_CNSP_SUBNETS"),"",IF(IP_Export!Y239="Proceed","set device-group CNSP-Parent address "&amp;IP_Export!D239&amp;" ip-netmask "&amp;IP_Export!E239,"")),"")</f>
        <v/>
      </c>
      <c r="K203" t="str">
        <f>IF(IP_Export!B239="National",IF(OR('Processed IP Rules'!AO208="All_IPs",'Processed IP Rules'!AO208="GRP_ALL_CNSP_SUBNETS"),"",IF(IP_Export!Y239="Proceed","set device-group CNSP-Parent address "&amp;IP_Export!D239&amp;" description "&amp;IP_Export!E239,"")),"")</f>
        <v/>
      </c>
      <c r="L203" s="43" t="str">
        <f>IF('Processed IP Rules'!$FB$31="","",IF(IP_Export!B239="National",IF(OR('Processed IP Rules'!AO208="All_IPs",'Processed IP Rules'!AO208="GRP_ALL_CNSP_SUBNETS"),"",IF(IP_Export!Y239="Proceed","set device-group CNSP-Parent address "&amp;IP_Export!D239&amp;" tag "&amp;'Processed IP Rules'!$FB$31,"")),""))</f>
        <v/>
      </c>
      <c r="M203" t="str">
        <f>IF(IP_Export!B239="National",IF('Processed IP Rules'!EA208="Any","",IF(AND(IP_Export!Y239="Proceed",'Processed IP Rules'!EA208&lt;&gt;""),"set device-group CNSP-Parent address "&amp;IP_Export!F239&amp;" ip-netmask "&amp;IP_Export!G239,"")),"")</f>
        <v/>
      </c>
      <c r="N203" t="str">
        <f>IF(IP_Export!B239="National",IF('Processed IP Rules'!EA208="Any","",IF(AND(IP_Export!Y239="Proceed",'Processed IP Rules'!EA208&lt;&gt;""),"set device-group CNSP-Parent address "&amp;IP_Export!F239&amp;" description "&amp;IP_Export!G239,"")),"")</f>
        <v/>
      </c>
      <c r="O203" s="43" t="str">
        <f>IF('Processed IP Rules'!$FB$33="","",IF(IP_Export!B239="National",IF('Processed IP Rules'!EA208="Any","",IF(AND(IP_Export!Y239="Proceed",'Processed IP Rules'!EA208&lt;&gt;""),"set device-group CNSP-Parent address "&amp;IP_Export!F239&amp;" tag "&amp;'Processed IP Rules'!$FB$33,"")),""))</f>
        <v/>
      </c>
    </row>
    <row r="204" spans="1:15">
      <c r="A204" s="98">
        <f t="shared" si="6"/>
        <v>199</v>
      </c>
      <c r="B204" t="str">
        <f>IF(IP_Export!B240="Global",IF(OR('Processed IP Rules'!AO209="All_IPs",'Processed IP Rules'!AO209="GRP_ALL_CNSP_SUBNETS"),"",IF(IP_Export!Y240="Proceed","set shared address "&amp;IP_Export!D240&amp;" ip-netmask "&amp;IP_Export!E240,"")),"")</f>
        <v/>
      </c>
      <c r="C204" t="str">
        <f>IF(IP_Export!B240="Global",IF(OR('Processed IP Rules'!AO209="All_IPs",'Processed IP Rules'!AO209="GRP_ALL_CNSP_SUBNETS"),"",IF(IP_Export!Y240="Proceed","set shared address "&amp;IP_Export!D240&amp;" description "&amp;IP_Export!E240,"")),"")</f>
        <v/>
      </c>
      <c r="D204" s="43" t="str">
        <f>IF('Processed IP Rules'!$FB$31="","",IF(IP_Export!B240="Global",IF(OR('Processed IP Rules'!AO209="All_IPs",'Processed IP Rules'!AO209="GRP_ALL_CNSP_SUBNETS"),"",IF(IP_Export!Y240="Proceed","set shared address "&amp;IP_Export!D240&amp;" tag "&amp;'Processed IP Rules'!$FB$31,"")),""))</f>
        <v/>
      </c>
      <c r="E204" t="str">
        <f>IF(IP_Export!B240="Global",IF('Processed IP Rules'!EA209="Any","",IF(AND(IP_Export!Y240="Proceed",'Processed IP Rules'!EA209&lt;&gt;""),"set shared address "&amp;IP_Export!F240&amp;" ip-netmask "&amp;IP_Export!G240,"")),"")</f>
        <v/>
      </c>
      <c r="F204" t="str">
        <f>IF(IP_Export!B240="Global",IF('Processed IP Rules'!EA209="Any","",IF(AND(IP_Export!Y240="Proceed",'Processed IP Rules'!EA209&lt;&gt;""),"set shared address "&amp;IP_Export!F240&amp;" description "&amp;IP_Export!G240,"")),"")</f>
        <v/>
      </c>
      <c r="G204" s="43" t="str">
        <f>IF('Processed IP Rules'!$FB$33="","",IF(IP_Export!B240="Global",IF('Processed IP Rules'!EA209="Any","",IF(AND(IP_Export!Y240="Proceed",'Processed IP Rules'!EA209&lt;&gt;""),"set shared address "&amp;IP_Export!F240&amp;" tag "&amp;'Processed IP Rules'!$FB$33,"")),""))</f>
        <v/>
      </c>
      <c r="I204" s="98">
        <f t="shared" si="7"/>
        <v>199</v>
      </c>
      <c r="J204" t="str">
        <f>IF(IP_Export!B240="National",IF(OR('Processed IP Rules'!AO209="All_IPs",'Processed IP Rules'!AO209="GRP_ALL_CNSP_SUBNETS"),"",IF(IP_Export!Y240="Proceed","set device-group CNSP-Parent address "&amp;IP_Export!D240&amp;" ip-netmask "&amp;IP_Export!E240,"")),"")</f>
        <v/>
      </c>
      <c r="K204" t="str">
        <f>IF(IP_Export!B240="National",IF(OR('Processed IP Rules'!AO209="All_IPs",'Processed IP Rules'!AO209="GRP_ALL_CNSP_SUBNETS"),"",IF(IP_Export!Y240="Proceed","set device-group CNSP-Parent address "&amp;IP_Export!D240&amp;" description "&amp;IP_Export!E240,"")),"")</f>
        <v/>
      </c>
      <c r="L204" s="43" t="str">
        <f>IF('Processed IP Rules'!$FB$31="","",IF(IP_Export!B240="National",IF(OR('Processed IP Rules'!AO209="All_IPs",'Processed IP Rules'!AO209="GRP_ALL_CNSP_SUBNETS"),"",IF(IP_Export!Y240="Proceed","set device-group CNSP-Parent address "&amp;IP_Export!D240&amp;" tag "&amp;'Processed IP Rules'!$FB$31,"")),""))</f>
        <v/>
      </c>
      <c r="M204" t="str">
        <f>IF(IP_Export!B240="National",IF('Processed IP Rules'!EA209="Any","",IF(AND(IP_Export!Y240="Proceed",'Processed IP Rules'!EA209&lt;&gt;""),"set device-group CNSP-Parent address "&amp;IP_Export!F240&amp;" ip-netmask "&amp;IP_Export!G240,"")),"")</f>
        <v/>
      </c>
      <c r="N204" t="str">
        <f>IF(IP_Export!B240="National",IF('Processed IP Rules'!EA209="Any","",IF(AND(IP_Export!Y240="Proceed",'Processed IP Rules'!EA209&lt;&gt;""),"set device-group CNSP-Parent address "&amp;IP_Export!F240&amp;" description "&amp;IP_Export!G240,"")),"")</f>
        <v/>
      </c>
      <c r="O204" s="43" t="str">
        <f>IF('Processed IP Rules'!$FB$33="","",IF(IP_Export!B240="National",IF('Processed IP Rules'!EA209="Any","",IF(AND(IP_Export!Y240="Proceed",'Processed IP Rules'!EA209&lt;&gt;""),"set device-group CNSP-Parent address "&amp;IP_Export!F240&amp;" tag "&amp;'Processed IP Rules'!$FB$33,"")),""))</f>
        <v/>
      </c>
    </row>
    <row r="205" spans="1:15">
      <c r="A205" s="98">
        <f t="shared" si="6"/>
        <v>200</v>
      </c>
      <c r="B205" t="str">
        <f>IF(IP_Export!B241="Global",IF(OR('Processed IP Rules'!AO210="All_IPs",'Processed IP Rules'!AO210="GRP_ALL_CNSP_SUBNETS"),"",IF(IP_Export!Y241="Proceed","set shared address "&amp;IP_Export!D241&amp;" ip-netmask "&amp;IP_Export!E241,"")),"")</f>
        <v/>
      </c>
      <c r="C205" t="str">
        <f>IF(IP_Export!B241="Global",IF(OR('Processed IP Rules'!AO210="All_IPs",'Processed IP Rules'!AO210="GRP_ALL_CNSP_SUBNETS"),"",IF(IP_Export!Y241="Proceed","set shared address "&amp;IP_Export!D241&amp;" description "&amp;IP_Export!E241,"")),"")</f>
        <v/>
      </c>
      <c r="D205" s="43" t="str">
        <f>IF('Processed IP Rules'!$FB$31="","",IF(IP_Export!B241="Global",IF(OR('Processed IP Rules'!AO210="All_IPs",'Processed IP Rules'!AO210="GRP_ALL_CNSP_SUBNETS"),"",IF(IP_Export!Y241="Proceed","set shared address "&amp;IP_Export!D241&amp;" tag "&amp;'Processed IP Rules'!$FB$31,"")),""))</f>
        <v/>
      </c>
      <c r="E205" t="str">
        <f>IF(IP_Export!B241="Global",IF('Processed IP Rules'!EA210="Any","",IF(AND(IP_Export!Y241="Proceed",'Processed IP Rules'!EA210&lt;&gt;""),"set shared address "&amp;IP_Export!F241&amp;" ip-netmask "&amp;IP_Export!G241,"")),"")</f>
        <v/>
      </c>
      <c r="F205" t="str">
        <f>IF(IP_Export!B241="Global",IF('Processed IP Rules'!EA210="Any","",IF(AND(IP_Export!Y241="Proceed",'Processed IP Rules'!EA210&lt;&gt;""),"set shared address "&amp;IP_Export!F241&amp;" description "&amp;IP_Export!G241,"")),"")</f>
        <v/>
      </c>
      <c r="G205" s="43" t="str">
        <f>IF('Processed IP Rules'!$FB$33="","",IF(IP_Export!B241="Global",IF('Processed IP Rules'!EA210="Any","",IF(AND(IP_Export!Y241="Proceed",'Processed IP Rules'!EA210&lt;&gt;""),"set shared address "&amp;IP_Export!F241&amp;" tag "&amp;'Processed IP Rules'!$FB$33,"")),""))</f>
        <v/>
      </c>
      <c r="I205" s="98">
        <f t="shared" si="7"/>
        <v>200</v>
      </c>
      <c r="J205" t="str">
        <f>IF(IP_Export!B241="National",IF(OR('Processed IP Rules'!AO210="All_IPs",'Processed IP Rules'!AO210="GRP_ALL_CNSP_SUBNETS"),"",IF(IP_Export!Y241="Proceed","set device-group CNSP-Parent address "&amp;IP_Export!D241&amp;" ip-netmask "&amp;IP_Export!E241,"")),"")</f>
        <v/>
      </c>
      <c r="K205" t="str">
        <f>IF(IP_Export!B241="National",IF(OR('Processed IP Rules'!AO210="All_IPs",'Processed IP Rules'!AO210="GRP_ALL_CNSP_SUBNETS"),"",IF(IP_Export!Y241="Proceed","set device-group CNSP-Parent address "&amp;IP_Export!D241&amp;" description "&amp;IP_Export!E241,"")),"")</f>
        <v/>
      </c>
      <c r="L205" s="43" t="str">
        <f>IF('Processed IP Rules'!$FB$31="","",IF(IP_Export!B241="National",IF(OR('Processed IP Rules'!AO210="All_IPs",'Processed IP Rules'!AO210="GRP_ALL_CNSP_SUBNETS"),"",IF(IP_Export!Y241="Proceed","set device-group CNSP-Parent address "&amp;IP_Export!D241&amp;" tag "&amp;'Processed IP Rules'!$FB$31,"")),""))</f>
        <v/>
      </c>
      <c r="M205" t="str">
        <f>IF(IP_Export!B241="National",IF('Processed IP Rules'!EA210="Any","",IF(AND(IP_Export!Y241="Proceed",'Processed IP Rules'!EA210&lt;&gt;""),"set device-group CNSP-Parent address "&amp;IP_Export!F241&amp;" ip-netmask "&amp;IP_Export!G241,"")),"")</f>
        <v/>
      </c>
      <c r="N205" t="str">
        <f>IF(IP_Export!B241="National",IF('Processed IP Rules'!EA210="Any","",IF(AND(IP_Export!Y241="Proceed",'Processed IP Rules'!EA210&lt;&gt;""),"set device-group CNSP-Parent address "&amp;IP_Export!F241&amp;" description "&amp;IP_Export!G241,"")),"")</f>
        <v/>
      </c>
      <c r="O205" s="43" t="str">
        <f>IF('Processed IP Rules'!$FB$33="","",IF(IP_Export!B241="National",IF('Processed IP Rules'!EA210="Any","",IF(AND(IP_Export!Y241="Proceed",'Processed IP Rules'!EA210&lt;&gt;""),"set device-group CNSP-Parent address "&amp;IP_Export!F241&amp;" tag "&amp;'Processed IP Rules'!$FB$33,"")),""))</f>
        <v/>
      </c>
    </row>
    <row r="206" spans="1:15">
      <c r="A206" s="98">
        <f t="shared" si="6"/>
        <v>201</v>
      </c>
      <c r="B206" t="str">
        <f>IF(IP_Export!B242="Global",IF(OR('Processed IP Rules'!AO211="All_IPs",'Processed IP Rules'!AO211="GRP_ALL_CNSP_SUBNETS"),"",IF(IP_Export!Y242="Proceed","set shared address "&amp;IP_Export!D242&amp;" ip-netmask "&amp;IP_Export!E242,"")),"")</f>
        <v/>
      </c>
      <c r="C206" t="str">
        <f>IF(IP_Export!B242="Global",IF(OR('Processed IP Rules'!AO211="All_IPs",'Processed IP Rules'!AO211="GRP_ALL_CNSP_SUBNETS"),"",IF(IP_Export!Y242="Proceed","set shared address "&amp;IP_Export!D242&amp;" description "&amp;IP_Export!E242,"")),"")</f>
        <v/>
      </c>
      <c r="D206" s="43" t="str">
        <f>IF('Processed IP Rules'!$FB$31="","",IF(IP_Export!B242="Global",IF(OR('Processed IP Rules'!AO211="All_IPs",'Processed IP Rules'!AO211="GRP_ALL_CNSP_SUBNETS"),"",IF(IP_Export!Y242="Proceed","set shared address "&amp;IP_Export!D242&amp;" tag "&amp;'Processed IP Rules'!$FB$31,"")),""))</f>
        <v/>
      </c>
      <c r="E206" t="str">
        <f>IF(IP_Export!B242="Global",IF('Processed IP Rules'!EA211="Any","",IF(AND(IP_Export!Y242="Proceed",'Processed IP Rules'!EA211&lt;&gt;""),"set shared address "&amp;IP_Export!F242&amp;" ip-netmask "&amp;IP_Export!G242,"")),"")</f>
        <v/>
      </c>
      <c r="F206" t="str">
        <f>IF(IP_Export!B242="Global",IF('Processed IP Rules'!EA211="Any","",IF(AND(IP_Export!Y242="Proceed",'Processed IP Rules'!EA211&lt;&gt;""),"set shared address "&amp;IP_Export!F242&amp;" description "&amp;IP_Export!G242,"")),"")</f>
        <v/>
      </c>
      <c r="G206" s="43" t="str">
        <f>IF('Processed IP Rules'!$FB$33="","",IF(IP_Export!B242="Global",IF('Processed IP Rules'!EA211="Any","",IF(AND(IP_Export!Y242="Proceed",'Processed IP Rules'!EA211&lt;&gt;""),"set shared address "&amp;IP_Export!F242&amp;" tag "&amp;'Processed IP Rules'!$FB$33,"")),""))</f>
        <v/>
      </c>
      <c r="I206" s="98">
        <f t="shared" si="7"/>
        <v>201</v>
      </c>
      <c r="J206" t="str">
        <f>IF(IP_Export!B242="National",IF(OR('Processed IP Rules'!AO211="All_IPs",'Processed IP Rules'!AO211="GRP_ALL_CNSP_SUBNETS"),"",IF(IP_Export!Y242="Proceed","set device-group CNSP-Parent address "&amp;IP_Export!D242&amp;" ip-netmask "&amp;IP_Export!E242,"")),"")</f>
        <v/>
      </c>
      <c r="K206" t="str">
        <f>IF(IP_Export!B242="National",IF(OR('Processed IP Rules'!AO211="All_IPs",'Processed IP Rules'!AO211="GRP_ALL_CNSP_SUBNETS"),"",IF(IP_Export!Y242="Proceed","set device-group CNSP-Parent address "&amp;IP_Export!D242&amp;" description "&amp;IP_Export!E242,"")),"")</f>
        <v/>
      </c>
      <c r="L206" s="43" t="str">
        <f>IF('Processed IP Rules'!$FB$31="","",IF(IP_Export!B242="National",IF(OR('Processed IP Rules'!AO211="All_IPs",'Processed IP Rules'!AO211="GRP_ALL_CNSP_SUBNETS"),"",IF(IP_Export!Y242="Proceed","set device-group CNSP-Parent address "&amp;IP_Export!D242&amp;" tag "&amp;'Processed IP Rules'!$FB$31,"")),""))</f>
        <v/>
      </c>
      <c r="M206" t="str">
        <f>IF(IP_Export!B242="National",IF('Processed IP Rules'!EA211="Any","",IF(AND(IP_Export!Y242="Proceed",'Processed IP Rules'!EA211&lt;&gt;""),"set device-group CNSP-Parent address "&amp;IP_Export!F242&amp;" ip-netmask "&amp;IP_Export!G242,"")),"")</f>
        <v/>
      </c>
      <c r="N206" t="str">
        <f>IF(IP_Export!B242="National",IF('Processed IP Rules'!EA211="Any","",IF(AND(IP_Export!Y242="Proceed",'Processed IP Rules'!EA211&lt;&gt;""),"set device-group CNSP-Parent address "&amp;IP_Export!F242&amp;" description "&amp;IP_Export!G242,"")),"")</f>
        <v/>
      </c>
      <c r="O206" s="43" t="str">
        <f>IF('Processed IP Rules'!$FB$33="","",IF(IP_Export!B242="National",IF('Processed IP Rules'!EA211="Any","",IF(AND(IP_Export!Y242="Proceed",'Processed IP Rules'!EA211&lt;&gt;""),"set device-group CNSP-Parent address "&amp;IP_Export!F242&amp;" tag "&amp;'Processed IP Rules'!$FB$33,"")),""))</f>
        <v/>
      </c>
    </row>
    <row r="207" spans="1:15">
      <c r="A207" s="98">
        <f t="shared" si="6"/>
        <v>202</v>
      </c>
      <c r="B207" t="str">
        <f>IF(IP_Export!B243="Global",IF(OR('Processed IP Rules'!AO212="All_IPs",'Processed IP Rules'!AO212="GRP_ALL_CNSP_SUBNETS"),"",IF(IP_Export!Y243="Proceed","set shared address "&amp;IP_Export!D243&amp;" ip-netmask "&amp;IP_Export!E243,"")),"")</f>
        <v/>
      </c>
      <c r="C207" t="str">
        <f>IF(IP_Export!B243="Global",IF(OR('Processed IP Rules'!AO212="All_IPs",'Processed IP Rules'!AO212="GRP_ALL_CNSP_SUBNETS"),"",IF(IP_Export!Y243="Proceed","set shared address "&amp;IP_Export!D243&amp;" description "&amp;IP_Export!E243,"")),"")</f>
        <v/>
      </c>
      <c r="D207" s="43" t="str">
        <f>IF('Processed IP Rules'!$FB$31="","",IF(IP_Export!B243="Global",IF(OR('Processed IP Rules'!AO212="All_IPs",'Processed IP Rules'!AO212="GRP_ALL_CNSP_SUBNETS"),"",IF(IP_Export!Y243="Proceed","set shared address "&amp;IP_Export!D243&amp;" tag "&amp;'Processed IP Rules'!$FB$31,"")),""))</f>
        <v/>
      </c>
      <c r="E207" t="str">
        <f>IF(IP_Export!B243="Global",IF('Processed IP Rules'!EA212="Any","",IF(AND(IP_Export!Y243="Proceed",'Processed IP Rules'!EA212&lt;&gt;""),"set shared address "&amp;IP_Export!F243&amp;" ip-netmask "&amp;IP_Export!G243,"")),"")</f>
        <v/>
      </c>
      <c r="F207" t="str">
        <f>IF(IP_Export!B243="Global",IF('Processed IP Rules'!EA212="Any","",IF(AND(IP_Export!Y243="Proceed",'Processed IP Rules'!EA212&lt;&gt;""),"set shared address "&amp;IP_Export!F243&amp;" description "&amp;IP_Export!G243,"")),"")</f>
        <v/>
      </c>
      <c r="G207" s="43" t="str">
        <f>IF('Processed IP Rules'!$FB$33="","",IF(IP_Export!B243="Global",IF('Processed IP Rules'!EA212="Any","",IF(AND(IP_Export!Y243="Proceed",'Processed IP Rules'!EA212&lt;&gt;""),"set shared address "&amp;IP_Export!F243&amp;" tag "&amp;'Processed IP Rules'!$FB$33,"")),""))</f>
        <v/>
      </c>
      <c r="I207" s="98">
        <f t="shared" si="7"/>
        <v>202</v>
      </c>
      <c r="J207" t="str">
        <f>IF(IP_Export!B243="National",IF(OR('Processed IP Rules'!AO212="All_IPs",'Processed IP Rules'!AO212="GRP_ALL_CNSP_SUBNETS"),"",IF(IP_Export!Y243="Proceed","set device-group CNSP-Parent address "&amp;IP_Export!D243&amp;" ip-netmask "&amp;IP_Export!E243,"")),"")</f>
        <v/>
      </c>
      <c r="K207" t="str">
        <f>IF(IP_Export!B243="National",IF(OR('Processed IP Rules'!AO212="All_IPs",'Processed IP Rules'!AO212="GRP_ALL_CNSP_SUBNETS"),"",IF(IP_Export!Y243="Proceed","set device-group CNSP-Parent address "&amp;IP_Export!D243&amp;" description "&amp;IP_Export!E243,"")),"")</f>
        <v/>
      </c>
      <c r="L207" s="43" t="str">
        <f>IF('Processed IP Rules'!$FB$31="","",IF(IP_Export!B243="National",IF(OR('Processed IP Rules'!AO212="All_IPs",'Processed IP Rules'!AO212="GRP_ALL_CNSP_SUBNETS"),"",IF(IP_Export!Y243="Proceed","set device-group CNSP-Parent address "&amp;IP_Export!D243&amp;" tag "&amp;'Processed IP Rules'!$FB$31,"")),""))</f>
        <v/>
      </c>
      <c r="M207" t="str">
        <f>IF(IP_Export!B243="National",IF('Processed IP Rules'!EA212="Any","",IF(AND(IP_Export!Y243="Proceed",'Processed IP Rules'!EA212&lt;&gt;""),"set device-group CNSP-Parent address "&amp;IP_Export!F243&amp;" ip-netmask "&amp;IP_Export!G243,"")),"")</f>
        <v/>
      </c>
      <c r="N207" t="str">
        <f>IF(IP_Export!B243="National",IF('Processed IP Rules'!EA212="Any","",IF(AND(IP_Export!Y243="Proceed",'Processed IP Rules'!EA212&lt;&gt;""),"set device-group CNSP-Parent address "&amp;IP_Export!F243&amp;" description "&amp;IP_Export!G243,"")),"")</f>
        <v/>
      </c>
      <c r="O207" s="43" t="str">
        <f>IF('Processed IP Rules'!$FB$33="","",IF(IP_Export!B243="National",IF('Processed IP Rules'!EA212="Any","",IF(AND(IP_Export!Y243="Proceed",'Processed IP Rules'!EA212&lt;&gt;""),"set device-group CNSP-Parent address "&amp;IP_Export!F243&amp;" tag "&amp;'Processed IP Rules'!$FB$33,"")),""))</f>
        <v/>
      </c>
    </row>
    <row r="208" spans="1:15">
      <c r="A208" s="98">
        <f t="shared" si="6"/>
        <v>203</v>
      </c>
      <c r="B208" t="str">
        <f>IF(IP_Export!B244="Global",IF(OR('Processed IP Rules'!AO213="All_IPs",'Processed IP Rules'!AO213="GRP_ALL_CNSP_SUBNETS"),"",IF(IP_Export!Y244="Proceed","set shared address "&amp;IP_Export!D244&amp;" ip-netmask "&amp;IP_Export!E244,"")),"")</f>
        <v/>
      </c>
      <c r="C208" t="str">
        <f>IF(IP_Export!B244="Global",IF(OR('Processed IP Rules'!AO213="All_IPs",'Processed IP Rules'!AO213="GRP_ALL_CNSP_SUBNETS"),"",IF(IP_Export!Y244="Proceed","set shared address "&amp;IP_Export!D244&amp;" description "&amp;IP_Export!E244,"")),"")</f>
        <v/>
      </c>
      <c r="D208" s="43" t="str">
        <f>IF('Processed IP Rules'!$FB$31="","",IF(IP_Export!B244="Global",IF(OR('Processed IP Rules'!AO213="All_IPs",'Processed IP Rules'!AO213="GRP_ALL_CNSP_SUBNETS"),"",IF(IP_Export!Y244="Proceed","set shared address "&amp;IP_Export!D244&amp;" tag "&amp;'Processed IP Rules'!$FB$31,"")),""))</f>
        <v/>
      </c>
      <c r="E208" t="str">
        <f>IF(IP_Export!B244="Global",IF('Processed IP Rules'!EA213="Any","",IF(AND(IP_Export!Y244="Proceed",'Processed IP Rules'!EA213&lt;&gt;""),"set shared address "&amp;IP_Export!F244&amp;" ip-netmask "&amp;IP_Export!G244,"")),"")</f>
        <v/>
      </c>
      <c r="F208" t="str">
        <f>IF(IP_Export!B244="Global",IF('Processed IP Rules'!EA213="Any","",IF(AND(IP_Export!Y244="Proceed",'Processed IP Rules'!EA213&lt;&gt;""),"set shared address "&amp;IP_Export!F244&amp;" description "&amp;IP_Export!G244,"")),"")</f>
        <v/>
      </c>
      <c r="G208" s="43" t="str">
        <f>IF('Processed IP Rules'!$FB$33="","",IF(IP_Export!B244="Global",IF('Processed IP Rules'!EA213="Any","",IF(AND(IP_Export!Y244="Proceed",'Processed IP Rules'!EA213&lt;&gt;""),"set shared address "&amp;IP_Export!F244&amp;" tag "&amp;'Processed IP Rules'!$FB$33,"")),""))</f>
        <v/>
      </c>
      <c r="I208" s="98">
        <f t="shared" si="7"/>
        <v>203</v>
      </c>
      <c r="J208" t="str">
        <f>IF(IP_Export!B244="National",IF(OR('Processed IP Rules'!AO213="All_IPs",'Processed IP Rules'!AO213="GRP_ALL_CNSP_SUBNETS"),"",IF(IP_Export!Y244="Proceed","set device-group CNSP-Parent address "&amp;IP_Export!D244&amp;" ip-netmask "&amp;IP_Export!E244,"")),"")</f>
        <v/>
      </c>
      <c r="K208" t="str">
        <f>IF(IP_Export!B244="National",IF(OR('Processed IP Rules'!AO213="All_IPs",'Processed IP Rules'!AO213="GRP_ALL_CNSP_SUBNETS"),"",IF(IP_Export!Y244="Proceed","set device-group CNSP-Parent address "&amp;IP_Export!D244&amp;" description "&amp;IP_Export!E244,"")),"")</f>
        <v/>
      </c>
      <c r="L208" s="43" t="str">
        <f>IF('Processed IP Rules'!$FB$31="","",IF(IP_Export!B244="National",IF(OR('Processed IP Rules'!AO213="All_IPs",'Processed IP Rules'!AO213="GRP_ALL_CNSP_SUBNETS"),"",IF(IP_Export!Y244="Proceed","set device-group CNSP-Parent address "&amp;IP_Export!D244&amp;" tag "&amp;'Processed IP Rules'!$FB$31,"")),""))</f>
        <v/>
      </c>
      <c r="M208" t="str">
        <f>IF(IP_Export!B244="National",IF('Processed IP Rules'!EA213="Any","",IF(AND(IP_Export!Y244="Proceed",'Processed IP Rules'!EA213&lt;&gt;""),"set device-group CNSP-Parent address "&amp;IP_Export!F244&amp;" ip-netmask "&amp;IP_Export!G244,"")),"")</f>
        <v/>
      </c>
      <c r="N208" t="str">
        <f>IF(IP_Export!B244="National",IF('Processed IP Rules'!EA213="Any","",IF(AND(IP_Export!Y244="Proceed",'Processed IP Rules'!EA213&lt;&gt;""),"set device-group CNSP-Parent address "&amp;IP_Export!F244&amp;" description "&amp;IP_Export!G244,"")),"")</f>
        <v/>
      </c>
      <c r="O208" s="43" t="str">
        <f>IF('Processed IP Rules'!$FB$33="","",IF(IP_Export!B244="National",IF('Processed IP Rules'!EA213="Any","",IF(AND(IP_Export!Y244="Proceed",'Processed IP Rules'!EA213&lt;&gt;""),"set device-group CNSP-Parent address "&amp;IP_Export!F244&amp;" tag "&amp;'Processed IP Rules'!$FB$33,"")),""))</f>
        <v/>
      </c>
    </row>
    <row r="209" spans="1:15">
      <c r="A209" s="98">
        <f t="shared" si="6"/>
        <v>204</v>
      </c>
      <c r="B209" t="str">
        <f>IF(IP_Export!B245="Global",IF(OR('Processed IP Rules'!AO214="All_IPs",'Processed IP Rules'!AO214="GRP_ALL_CNSP_SUBNETS"),"",IF(IP_Export!Y245="Proceed","set shared address "&amp;IP_Export!D245&amp;" ip-netmask "&amp;IP_Export!E245,"")),"")</f>
        <v/>
      </c>
      <c r="C209" t="str">
        <f>IF(IP_Export!B245="Global",IF(OR('Processed IP Rules'!AO214="All_IPs",'Processed IP Rules'!AO214="GRP_ALL_CNSP_SUBNETS"),"",IF(IP_Export!Y245="Proceed","set shared address "&amp;IP_Export!D245&amp;" description "&amp;IP_Export!E245,"")),"")</f>
        <v/>
      </c>
      <c r="D209" s="43" t="str">
        <f>IF('Processed IP Rules'!$FB$31="","",IF(IP_Export!B245="Global",IF(OR('Processed IP Rules'!AO214="All_IPs",'Processed IP Rules'!AO214="GRP_ALL_CNSP_SUBNETS"),"",IF(IP_Export!Y245="Proceed","set shared address "&amp;IP_Export!D245&amp;" tag "&amp;'Processed IP Rules'!$FB$31,"")),""))</f>
        <v/>
      </c>
      <c r="E209" t="str">
        <f>IF(IP_Export!B245="Global",IF('Processed IP Rules'!EA214="Any","",IF(AND(IP_Export!Y245="Proceed",'Processed IP Rules'!EA214&lt;&gt;""),"set shared address "&amp;IP_Export!F245&amp;" ip-netmask "&amp;IP_Export!G245,"")),"")</f>
        <v/>
      </c>
      <c r="F209" t="str">
        <f>IF(IP_Export!B245="Global",IF('Processed IP Rules'!EA214="Any","",IF(AND(IP_Export!Y245="Proceed",'Processed IP Rules'!EA214&lt;&gt;""),"set shared address "&amp;IP_Export!F245&amp;" description "&amp;IP_Export!G245,"")),"")</f>
        <v/>
      </c>
      <c r="G209" s="43" t="str">
        <f>IF('Processed IP Rules'!$FB$33="","",IF(IP_Export!B245="Global",IF('Processed IP Rules'!EA214="Any","",IF(AND(IP_Export!Y245="Proceed",'Processed IP Rules'!EA214&lt;&gt;""),"set shared address "&amp;IP_Export!F245&amp;" tag "&amp;'Processed IP Rules'!$FB$33,"")),""))</f>
        <v/>
      </c>
      <c r="I209" s="98">
        <f t="shared" si="7"/>
        <v>204</v>
      </c>
      <c r="J209" t="str">
        <f>IF(IP_Export!B245="National",IF(OR('Processed IP Rules'!AO214="All_IPs",'Processed IP Rules'!AO214="GRP_ALL_CNSP_SUBNETS"),"",IF(IP_Export!Y245="Proceed","set device-group CNSP-Parent address "&amp;IP_Export!D245&amp;" ip-netmask "&amp;IP_Export!E245,"")),"")</f>
        <v/>
      </c>
      <c r="K209" t="str">
        <f>IF(IP_Export!B245="National",IF(OR('Processed IP Rules'!AO214="All_IPs",'Processed IP Rules'!AO214="GRP_ALL_CNSP_SUBNETS"),"",IF(IP_Export!Y245="Proceed","set device-group CNSP-Parent address "&amp;IP_Export!D245&amp;" description "&amp;IP_Export!E245,"")),"")</f>
        <v/>
      </c>
      <c r="L209" s="43" t="str">
        <f>IF('Processed IP Rules'!$FB$31="","",IF(IP_Export!B245="National",IF(OR('Processed IP Rules'!AO214="All_IPs",'Processed IP Rules'!AO214="GRP_ALL_CNSP_SUBNETS"),"",IF(IP_Export!Y245="Proceed","set device-group CNSP-Parent address "&amp;IP_Export!D245&amp;" tag "&amp;'Processed IP Rules'!$FB$31,"")),""))</f>
        <v/>
      </c>
      <c r="M209" t="str">
        <f>IF(IP_Export!B245="National",IF('Processed IP Rules'!EA214="Any","",IF(AND(IP_Export!Y245="Proceed",'Processed IP Rules'!EA214&lt;&gt;""),"set device-group CNSP-Parent address "&amp;IP_Export!F245&amp;" ip-netmask "&amp;IP_Export!G245,"")),"")</f>
        <v/>
      </c>
      <c r="N209" t="str">
        <f>IF(IP_Export!B245="National",IF('Processed IP Rules'!EA214="Any","",IF(AND(IP_Export!Y245="Proceed",'Processed IP Rules'!EA214&lt;&gt;""),"set device-group CNSP-Parent address "&amp;IP_Export!F245&amp;" description "&amp;IP_Export!G245,"")),"")</f>
        <v/>
      </c>
      <c r="O209" s="43" t="str">
        <f>IF('Processed IP Rules'!$FB$33="","",IF(IP_Export!B245="National",IF('Processed IP Rules'!EA214="Any","",IF(AND(IP_Export!Y245="Proceed",'Processed IP Rules'!EA214&lt;&gt;""),"set device-group CNSP-Parent address "&amp;IP_Export!F245&amp;" tag "&amp;'Processed IP Rules'!$FB$33,"")),""))</f>
        <v/>
      </c>
    </row>
    <row r="210" spans="1:15">
      <c r="A210" s="98">
        <f t="shared" si="6"/>
        <v>205</v>
      </c>
      <c r="B210" t="str">
        <f>IF(IP_Export!B246="Global",IF(OR('Processed IP Rules'!AO215="All_IPs",'Processed IP Rules'!AO215="GRP_ALL_CNSP_SUBNETS"),"",IF(IP_Export!Y246="Proceed","set shared address "&amp;IP_Export!D246&amp;" ip-netmask "&amp;IP_Export!E246,"")),"")</f>
        <v/>
      </c>
      <c r="C210" t="str">
        <f>IF(IP_Export!B246="Global",IF(OR('Processed IP Rules'!AO215="All_IPs",'Processed IP Rules'!AO215="GRP_ALL_CNSP_SUBNETS"),"",IF(IP_Export!Y246="Proceed","set shared address "&amp;IP_Export!D246&amp;" description "&amp;IP_Export!E246,"")),"")</f>
        <v/>
      </c>
      <c r="D210" s="43" t="str">
        <f>IF('Processed IP Rules'!$FB$31="","",IF(IP_Export!B246="Global",IF(OR('Processed IP Rules'!AO215="All_IPs",'Processed IP Rules'!AO215="GRP_ALL_CNSP_SUBNETS"),"",IF(IP_Export!Y246="Proceed","set shared address "&amp;IP_Export!D246&amp;" tag "&amp;'Processed IP Rules'!$FB$31,"")),""))</f>
        <v/>
      </c>
      <c r="E210" t="str">
        <f>IF(IP_Export!B246="Global",IF('Processed IP Rules'!EA215="Any","",IF(AND(IP_Export!Y246="Proceed",'Processed IP Rules'!EA215&lt;&gt;""),"set shared address "&amp;IP_Export!F246&amp;" ip-netmask "&amp;IP_Export!G246,"")),"")</f>
        <v/>
      </c>
      <c r="F210" t="str">
        <f>IF(IP_Export!B246="Global",IF('Processed IP Rules'!EA215="Any","",IF(AND(IP_Export!Y246="Proceed",'Processed IP Rules'!EA215&lt;&gt;""),"set shared address "&amp;IP_Export!F246&amp;" description "&amp;IP_Export!G246,"")),"")</f>
        <v/>
      </c>
      <c r="G210" s="43" t="str">
        <f>IF('Processed IP Rules'!$FB$33="","",IF(IP_Export!B246="Global",IF('Processed IP Rules'!EA215="Any","",IF(AND(IP_Export!Y246="Proceed",'Processed IP Rules'!EA215&lt;&gt;""),"set shared address "&amp;IP_Export!F246&amp;" tag "&amp;'Processed IP Rules'!$FB$33,"")),""))</f>
        <v/>
      </c>
      <c r="I210" s="98">
        <f t="shared" si="7"/>
        <v>205</v>
      </c>
      <c r="J210" t="str">
        <f>IF(IP_Export!B246="National",IF(OR('Processed IP Rules'!AO215="All_IPs",'Processed IP Rules'!AO215="GRP_ALL_CNSP_SUBNETS"),"",IF(IP_Export!Y246="Proceed","set device-group CNSP-Parent address "&amp;IP_Export!D246&amp;" ip-netmask "&amp;IP_Export!E246,"")),"")</f>
        <v/>
      </c>
      <c r="K210" t="str">
        <f>IF(IP_Export!B246="National",IF(OR('Processed IP Rules'!AO215="All_IPs",'Processed IP Rules'!AO215="GRP_ALL_CNSP_SUBNETS"),"",IF(IP_Export!Y246="Proceed","set device-group CNSP-Parent address "&amp;IP_Export!D246&amp;" description "&amp;IP_Export!E246,"")),"")</f>
        <v/>
      </c>
      <c r="L210" s="43" t="str">
        <f>IF('Processed IP Rules'!$FB$31="","",IF(IP_Export!B246="National",IF(OR('Processed IP Rules'!AO215="All_IPs",'Processed IP Rules'!AO215="GRP_ALL_CNSP_SUBNETS"),"",IF(IP_Export!Y246="Proceed","set device-group CNSP-Parent address "&amp;IP_Export!D246&amp;" tag "&amp;'Processed IP Rules'!$FB$31,"")),""))</f>
        <v/>
      </c>
      <c r="M210" t="str">
        <f>IF(IP_Export!B246="National",IF('Processed IP Rules'!EA215="Any","",IF(AND(IP_Export!Y246="Proceed",'Processed IP Rules'!EA215&lt;&gt;""),"set device-group CNSP-Parent address "&amp;IP_Export!F246&amp;" ip-netmask "&amp;IP_Export!G246,"")),"")</f>
        <v/>
      </c>
      <c r="N210" t="str">
        <f>IF(IP_Export!B246="National",IF('Processed IP Rules'!EA215="Any","",IF(AND(IP_Export!Y246="Proceed",'Processed IP Rules'!EA215&lt;&gt;""),"set device-group CNSP-Parent address "&amp;IP_Export!F246&amp;" description "&amp;IP_Export!G246,"")),"")</f>
        <v/>
      </c>
      <c r="O210" s="43" t="str">
        <f>IF('Processed IP Rules'!$FB$33="","",IF(IP_Export!B246="National",IF('Processed IP Rules'!EA215="Any","",IF(AND(IP_Export!Y246="Proceed",'Processed IP Rules'!EA215&lt;&gt;""),"set device-group CNSP-Parent address "&amp;IP_Export!F246&amp;" tag "&amp;'Processed IP Rules'!$FB$33,"")),""))</f>
        <v/>
      </c>
    </row>
    <row r="211" spans="1:15">
      <c r="A211" s="98">
        <f t="shared" si="6"/>
        <v>206</v>
      </c>
      <c r="B211" t="str">
        <f>IF(IP_Export!B247="Global",IF(OR('Processed IP Rules'!AO216="All_IPs",'Processed IP Rules'!AO216="GRP_ALL_CNSP_SUBNETS"),"",IF(IP_Export!Y247="Proceed","set shared address "&amp;IP_Export!D247&amp;" ip-netmask "&amp;IP_Export!E247,"")),"")</f>
        <v/>
      </c>
      <c r="C211" t="str">
        <f>IF(IP_Export!B247="Global",IF(OR('Processed IP Rules'!AO216="All_IPs",'Processed IP Rules'!AO216="GRP_ALL_CNSP_SUBNETS"),"",IF(IP_Export!Y247="Proceed","set shared address "&amp;IP_Export!D247&amp;" description "&amp;IP_Export!E247,"")),"")</f>
        <v/>
      </c>
      <c r="D211" s="43" t="str">
        <f>IF('Processed IP Rules'!$FB$31="","",IF(IP_Export!B247="Global",IF(OR('Processed IP Rules'!AO216="All_IPs",'Processed IP Rules'!AO216="GRP_ALL_CNSP_SUBNETS"),"",IF(IP_Export!Y247="Proceed","set shared address "&amp;IP_Export!D247&amp;" tag "&amp;'Processed IP Rules'!$FB$31,"")),""))</f>
        <v/>
      </c>
      <c r="E211" t="str">
        <f>IF(IP_Export!B247="Global",IF('Processed IP Rules'!EA216="Any","",IF(AND(IP_Export!Y247="Proceed",'Processed IP Rules'!EA216&lt;&gt;""),"set shared address "&amp;IP_Export!F247&amp;" ip-netmask "&amp;IP_Export!G247,"")),"")</f>
        <v/>
      </c>
      <c r="F211" t="str">
        <f>IF(IP_Export!B247="Global",IF('Processed IP Rules'!EA216="Any","",IF(AND(IP_Export!Y247="Proceed",'Processed IP Rules'!EA216&lt;&gt;""),"set shared address "&amp;IP_Export!F247&amp;" description "&amp;IP_Export!G247,"")),"")</f>
        <v/>
      </c>
      <c r="G211" s="43" t="str">
        <f>IF('Processed IP Rules'!$FB$33="","",IF(IP_Export!B247="Global",IF('Processed IP Rules'!EA216="Any","",IF(AND(IP_Export!Y247="Proceed",'Processed IP Rules'!EA216&lt;&gt;""),"set shared address "&amp;IP_Export!F247&amp;" tag "&amp;'Processed IP Rules'!$FB$33,"")),""))</f>
        <v/>
      </c>
      <c r="I211" s="98">
        <f t="shared" si="7"/>
        <v>206</v>
      </c>
      <c r="J211" t="str">
        <f>IF(IP_Export!B247="National",IF(OR('Processed IP Rules'!AO216="All_IPs",'Processed IP Rules'!AO216="GRP_ALL_CNSP_SUBNETS"),"",IF(IP_Export!Y247="Proceed","set device-group CNSP-Parent address "&amp;IP_Export!D247&amp;" ip-netmask "&amp;IP_Export!E247,"")),"")</f>
        <v/>
      </c>
      <c r="K211" t="str">
        <f>IF(IP_Export!B247="National",IF(OR('Processed IP Rules'!AO216="All_IPs",'Processed IP Rules'!AO216="GRP_ALL_CNSP_SUBNETS"),"",IF(IP_Export!Y247="Proceed","set device-group CNSP-Parent address "&amp;IP_Export!D247&amp;" description "&amp;IP_Export!E247,"")),"")</f>
        <v/>
      </c>
      <c r="L211" s="43" t="str">
        <f>IF('Processed IP Rules'!$FB$31="","",IF(IP_Export!B247="National",IF(OR('Processed IP Rules'!AO216="All_IPs",'Processed IP Rules'!AO216="GRP_ALL_CNSP_SUBNETS"),"",IF(IP_Export!Y247="Proceed","set device-group CNSP-Parent address "&amp;IP_Export!D247&amp;" tag "&amp;'Processed IP Rules'!$FB$31,"")),""))</f>
        <v/>
      </c>
      <c r="M211" t="str">
        <f>IF(IP_Export!B247="National",IF('Processed IP Rules'!EA216="Any","",IF(AND(IP_Export!Y247="Proceed",'Processed IP Rules'!EA216&lt;&gt;""),"set device-group CNSP-Parent address "&amp;IP_Export!F247&amp;" ip-netmask "&amp;IP_Export!G247,"")),"")</f>
        <v/>
      </c>
      <c r="N211" t="str">
        <f>IF(IP_Export!B247="National",IF('Processed IP Rules'!EA216="Any","",IF(AND(IP_Export!Y247="Proceed",'Processed IP Rules'!EA216&lt;&gt;""),"set device-group CNSP-Parent address "&amp;IP_Export!F247&amp;" description "&amp;IP_Export!G247,"")),"")</f>
        <v/>
      </c>
      <c r="O211" s="43" t="str">
        <f>IF('Processed IP Rules'!$FB$33="","",IF(IP_Export!B247="National",IF('Processed IP Rules'!EA216="Any","",IF(AND(IP_Export!Y247="Proceed",'Processed IP Rules'!EA216&lt;&gt;""),"set device-group CNSP-Parent address "&amp;IP_Export!F247&amp;" tag "&amp;'Processed IP Rules'!$FB$33,"")),""))</f>
        <v/>
      </c>
    </row>
    <row r="212" spans="1:15">
      <c r="A212" s="98">
        <f t="shared" si="6"/>
        <v>207</v>
      </c>
      <c r="B212" t="str">
        <f>IF(IP_Export!B248="Global",IF(OR('Processed IP Rules'!AO217="All_IPs",'Processed IP Rules'!AO217="GRP_ALL_CNSP_SUBNETS"),"",IF(IP_Export!Y248="Proceed","set shared address "&amp;IP_Export!D248&amp;" ip-netmask "&amp;IP_Export!E248,"")),"")</f>
        <v/>
      </c>
      <c r="C212" t="str">
        <f>IF(IP_Export!B248="Global",IF(OR('Processed IP Rules'!AO217="All_IPs",'Processed IP Rules'!AO217="GRP_ALL_CNSP_SUBNETS"),"",IF(IP_Export!Y248="Proceed","set shared address "&amp;IP_Export!D248&amp;" description "&amp;IP_Export!E248,"")),"")</f>
        <v/>
      </c>
      <c r="D212" s="43" t="str">
        <f>IF('Processed IP Rules'!$FB$31="","",IF(IP_Export!B248="Global",IF(OR('Processed IP Rules'!AO217="All_IPs",'Processed IP Rules'!AO217="GRP_ALL_CNSP_SUBNETS"),"",IF(IP_Export!Y248="Proceed","set shared address "&amp;IP_Export!D248&amp;" tag "&amp;'Processed IP Rules'!$FB$31,"")),""))</f>
        <v/>
      </c>
      <c r="E212" t="str">
        <f>IF(IP_Export!B248="Global",IF('Processed IP Rules'!EA217="Any","",IF(AND(IP_Export!Y248="Proceed",'Processed IP Rules'!EA217&lt;&gt;""),"set shared address "&amp;IP_Export!F248&amp;" ip-netmask "&amp;IP_Export!G248,"")),"")</f>
        <v/>
      </c>
      <c r="F212" t="str">
        <f>IF(IP_Export!B248="Global",IF('Processed IP Rules'!EA217="Any","",IF(AND(IP_Export!Y248="Proceed",'Processed IP Rules'!EA217&lt;&gt;""),"set shared address "&amp;IP_Export!F248&amp;" description "&amp;IP_Export!G248,"")),"")</f>
        <v/>
      </c>
      <c r="G212" s="43" t="str">
        <f>IF('Processed IP Rules'!$FB$33="","",IF(IP_Export!B248="Global",IF('Processed IP Rules'!EA217="Any","",IF(AND(IP_Export!Y248="Proceed",'Processed IP Rules'!EA217&lt;&gt;""),"set shared address "&amp;IP_Export!F248&amp;" tag "&amp;'Processed IP Rules'!$FB$33,"")),""))</f>
        <v/>
      </c>
      <c r="I212" s="98">
        <f t="shared" si="7"/>
        <v>207</v>
      </c>
      <c r="J212" t="str">
        <f>IF(IP_Export!B248="National",IF(OR('Processed IP Rules'!AO217="All_IPs",'Processed IP Rules'!AO217="GRP_ALL_CNSP_SUBNETS"),"",IF(IP_Export!Y248="Proceed","set device-group CNSP-Parent address "&amp;IP_Export!D248&amp;" ip-netmask "&amp;IP_Export!E248,"")),"")</f>
        <v/>
      </c>
      <c r="K212" t="str">
        <f>IF(IP_Export!B248="National",IF(OR('Processed IP Rules'!AO217="All_IPs",'Processed IP Rules'!AO217="GRP_ALL_CNSP_SUBNETS"),"",IF(IP_Export!Y248="Proceed","set device-group CNSP-Parent address "&amp;IP_Export!D248&amp;" description "&amp;IP_Export!E248,"")),"")</f>
        <v/>
      </c>
      <c r="L212" s="43" t="str">
        <f>IF('Processed IP Rules'!$FB$31="","",IF(IP_Export!B248="National",IF(OR('Processed IP Rules'!AO217="All_IPs",'Processed IP Rules'!AO217="GRP_ALL_CNSP_SUBNETS"),"",IF(IP_Export!Y248="Proceed","set device-group CNSP-Parent address "&amp;IP_Export!D248&amp;" tag "&amp;'Processed IP Rules'!$FB$31,"")),""))</f>
        <v/>
      </c>
      <c r="M212" t="str">
        <f>IF(IP_Export!B248="National",IF('Processed IP Rules'!EA217="Any","",IF(AND(IP_Export!Y248="Proceed",'Processed IP Rules'!EA217&lt;&gt;""),"set device-group CNSP-Parent address "&amp;IP_Export!F248&amp;" ip-netmask "&amp;IP_Export!G248,"")),"")</f>
        <v/>
      </c>
      <c r="N212" t="str">
        <f>IF(IP_Export!B248="National",IF('Processed IP Rules'!EA217="Any","",IF(AND(IP_Export!Y248="Proceed",'Processed IP Rules'!EA217&lt;&gt;""),"set device-group CNSP-Parent address "&amp;IP_Export!F248&amp;" description "&amp;IP_Export!G248,"")),"")</f>
        <v/>
      </c>
      <c r="O212" s="43" t="str">
        <f>IF('Processed IP Rules'!$FB$33="","",IF(IP_Export!B248="National",IF('Processed IP Rules'!EA217="Any","",IF(AND(IP_Export!Y248="Proceed",'Processed IP Rules'!EA217&lt;&gt;""),"set device-group CNSP-Parent address "&amp;IP_Export!F248&amp;" tag "&amp;'Processed IP Rules'!$FB$33,"")),""))</f>
        <v/>
      </c>
    </row>
    <row r="213" spans="1:15">
      <c r="A213" s="98">
        <f t="shared" si="6"/>
        <v>208</v>
      </c>
      <c r="B213" t="str">
        <f>IF(IP_Export!B249="Global",IF(OR('Processed IP Rules'!AO218="All_IPs",'Processed IP Rules'!AO218="GRP_ALL_CNSP_SUBNETS"),"",IF(IP_Export!Y249="Proceed","set shared address "&amp;IP_Export!D249&amp;" ip-netmask "&amp;IP_Export!E249,"")),"")</f>
        <v/>
      </c>
      <c r="C213" t="str">
        <f>IF(IP_Export!B249="Global",IF(OR('Processed IP Rules'!AO218="All_IPs",'Processed IP Rules'!AO218="GRP_ALL_CNSP_SUBNETS"),"",IF(IP_Export!Y249="Proceed","set shared address "&amp;IP_Export!D249&amp;" description "&amp;IP_Export!E249,"")),"")</f>
        <v/>
      </c>
      <c r="D213" s="43" t="str">
        <f>IF('Processed IP Rules'!$FB$31="","",IF(IP_Export!B249="Global",IF(OR('Processed IP Rules'!AO218="All_IPs",'Processed IP Rules'!AO218="GRP_ALL_CNSP_SUBNETS"),"",IF(IP_Export!Y249="Proceed","set shared address "&amp;IP_Export!D249&amp;" tag "&amp;'Processed IP Rules'!$FB$31,"")),""))</f>
        <v/>
      </c>
      <c r="E213" t="str">
        <f>IF(IP_Export!B249="Global",IF('Processed IP Rules'!EA218="Any","",IF(AND(IP_Export!Y249="Proceed",'Processed IP Rules'!EA218&lt;&gt;""),"set shared address "&amp;IP_Export!F249&amp;" ip-netmask "&amp;IP_Export!G249,"")),"")</f>
        <v/>
      </c>
      <c r="F213" t="str">
        <f>IF(IP_Export!B249="Global",IF('Processed IP Rules'!EA218="Any","",IF(AND(IP_Export!Y249="Proceed",'Processed IP Rules'!EA218&lt;&gt;""),"set shared address "&amp;IP_Export!F249&amp;" description "&amp;IP_Export!G249,"")),"")</f>
        <v/>
      </c>
      <c r="G213" s="43" t="str">
        <f>IF('Processed IP Rules'!$FB$33="","",IF(IP_Export!B249="Global",IF('Processed IP Rules'!EA218="Any","",IF(AND(IP_Export!Y249="Proceed",'Processed IP Rules'!EA218&lt;&gt;""),"set shared address "&amp;IP_Export!F249&amp;" tag "&amp;'Processed IP Rules'!$FB$33,"")),""))</f>
        <v/>
      </c>
      <c r="I213" s="98">
        <f t="shared" si="7"/>
        <v>208</v>
      </c>
      <c r="J213" t="str">
        <f>IF(IP_Export!B249="National",IF(OR('Processed IP Rules'!AO218="All_IPs",'Processed IP Rules'!AO218="GRP_ALL_CNSP_SUBNETS"),"",IF(IP_Export!Y249="Proceed","set device-group CNSP-Parent address "&amp;IP_Export!D249&amp;" ip-netmask "&amp;IP_Export!E249,"")),"")</f>
        <v/>
      </c>
      <c r="K213" t="str">
        <f>IF(IP_Export!B249="National",IF(OR('Processed IP Rules'!AO218="All_IPs",'Processed IP Rules'!AO218="GRP_ALL_CNSP_SUBNETS"),"",IF(IP_Export!Y249="Proceed","set device-group CNSP-Parent address "&amp;IP_Export!D249&amp;" description "&amp;IP_Export!E249,"")),"")</f>
        <v/>
      </c>
      <c r="L213" s="43" t="str">
        <f>IF('Processed IP Rules'!$FB$31="","",IF(IP_Export!B249="National",IF(OR('Processed IP Rules'!AO218="All_IPs",'Processed IP Rules'!AO218="GRP_ALL_CNSP_SUBNETS"),"",IF(IP_Export!Y249="Proceed","set device-group CNSP-Parent address "&amp;IP_Export!D249&amp;" tag "&amp;'Processed IP Rules'!$FB$31,"")),""))</f>
        <v/>
      </c>
      <c r="M213" t="str">
        <f>IF(IP_Export!B249="National",IF('Processed IP Rules'!EA218="Any","",IF(AND(IP_Export!Y249="Proceed",'Processed IP Rules'!EA218&lt;&gt;""),"set device-group CNSP-Parent address "&amp;IP_Export!F249&amp;" ip-netmask "&amp;IP_Export!G249,"")),"")</f>
        <v/>
      </c>
      <c r="N213" t="str">
        <f>IF(IP_Export!B249="National",IF('Processed IP Rules'!EA218="Any","",IF(AND(IP_Export!Y249="Proceed",'Processed IP Rules'!EA218&lt;&gt;""),"set device-group CNSP-Parent address "&amp;IP_Export!F249&amp;" description "&amp;IP_Export!G249,"")),"")</f>
        <v/>
      </c>
      <c r="O213" s="43" t="str">
        <f>IF('Processed IP Rules'!$FB$33="","",IF(IP_Export!B249="National",IF('Processed IP Rules'!EA218="Any","",IF(AND(IP_Export!Y249="Proceed",'Processed IP Rules'!EA218&lt;&gt;""),"set device-group CNSP-Parent address "&amp;IP_Export!F249&amp;" tag "&amp;'Processed IP Rules'!$FB$33,"")),""))</f>
        <v/>
      </c>
    </row>
    <row r="214" spans="1:15">
      <c r="A214" s="98">
        <f t="shared" si="6"/>
        <v>209</v>
      </c>
      <c r="B214" t="str">
        <f>IF(IP_Export!B250="Global",IF(OR('Processed IP Rules'!AO219="All_IPs",'Processed IP Rules'!AO219="GRP_ALL_CNSP_SUBNETS"),"",IF(IP_Export!Y250="Proceed","set shared address "&amp;IP_Export!D250&amp;" ip-netmask "&amp;IP_Export!E250,"")),"")</f>
        <v/>
      </c>
      <c r="C214" t="str">
        <f>IF(IP_Export!B250="Global",IF(OR('Processed IP Rules'!AO219="All_IPs",'Processed IP Rules'!AO219="GRP_ALL_CNSP_SUBNETS"),"",IF(IP_Export!Y250="Proceed","set shared address "&amp;IP_Export!D250&amp;" description "&amp;IP_Export!E250,"")),"")</f>
        <v/>
      </c>
      <c r="D214" s="43" t="str">
        <f>IF('Processed IP Rules'!$FB$31="","",IF(IP_Export!B250="Global",IF(OR('Processed IP Rules'!AO219="All_IPs",'Processed IP Rules'!AO219="GRP_ALL_CNSP_SUBNETS"),"",IF(IP_Export!Y250="Proceed","set shared address "&amp;IP_Export!D250&amp;" tag "&amp;'Processed IP Rules'!$FB$31,"")),""))</f>
        <v/>
      </c>
      <c r="E214" t="str">
        <f>IF(IP_Export!B250="Global",IF('Processed IP Rules'!EA219="Any","",IF(AND(IP_Export!Y250="Proceed",'Processed IP Rules'!EA219&lt;&gt;""),"set shared address "&amp;IP_Export!F250&amp;" ip-netmask "&amp;IP_Export!G250,"")),"")</f>
        <v/>
      </c>
      <c r="F214" t="str">
        <f>IF(IP_Export!B250="Global",IF('Processed IP Rules'!EA219="Any","",IF(AND(IP_Export!Y250="Proceed",'Processed IP Rules'!EA219&lt;&gt;""),"set shared address "&amp;IP_Export!F250&amp;" description "&amp;IP_Export!G250,"")),"")</f>
        <v/>
      </c>
      <c r="G214" s="43" t="str">
        <f>IF('Processed IP Rules'!$FB$33="","",IF(IP_Export!B250="Global",IF('Processed IP Rules'!EA219="Any","",IF(AND(IP_Export!Y250="Proceed",'Processed IP Rules'!EA219&lt;&gt;""),"set shared address "&amp;IP_Export!F250&amp;" tag "&amp;'Processed IP Rules'!$FB$33,"")),""))</f>
        <v/>
      </c>
      <c r="I214" s="98">
        <f t="shared" si="7"/>
        <v>209</v>
      </c>
      <c r="J214" t="str">
        <f>IF(IP_Export!B250="National",IF(OR('Processed IP Rules'!AO219="All_IPs",'Processed IP Rules'!AO219="GRP_ALL_CNSP_SUBNETS"),"",IF(IP_Export!Y250="Proceed","set device-group CNSP-Parent address "&amp;IP_Export!D250&amp;" ip-netmask "&amp;IP_Export!E250,"")),"")</f>
        <v/>
      </c>
      <c r="K214" t="str">
        <f>IF(IP_Export!B250="National",IF(OR('Processed IP Rules'!AO219="All_IPs",'Processed IP Rules'!AO219="GRP_ALL_CNSP_SUBNETS"),"",IF(IP_Export!Y250="Proceed","set device-group CNSP-Parent address "&amp;IP_Export!D250&amp;" description "&amp;IP_Export!E250,"")),"")</f>
        <v/>
      </c>
      <c r="L214" s="43" t="str">
        <f>IF('Processed IP Rules'!$FB$31="","",IF(IP_Export!B250="National",IF(OR('Processed IP Rules'!AO219="All_IPs",'Processed IP Rules'!AO219="GRP_ALL_CNSP_SUBNETS"),"",IF(IP_Export!Y250="Proceed","set device-group CNSP-Parent address "&amp;IP_Export!D250&amp;" tag "&amp;'Processed IP Rules'!$FB$31,"")),""))</f>
        <v/>
      </c>
      <c r="M214" t="str">
        <f>IF(IP_Export!B250="National",IF('Processed IP Rules'!EA219="Any","",IF(AND(IP_Export!Y250="Proceed",'Processed IP Rules'!EA219&lt;&gt;""),"set device-group CNSP-Parent address "&amp;IP_Export!F250&amp;" ip-netmask "&amp;IP_Export!G250,"")),"")</f>
        <v/>
      </c>
      <c r="N214" t="str">
        <f>IF(IP_Export!B250="National",IF('Processed IP Rules'!EA219="Any","",IF(AND(IP_Export!Y250="Proceed",'Processed IP Rules'!EA219&lt;&gt;""),"set device-group CNSP-Parent address "&amp;IP_Export!F250&amp;" description "&amp;IP_Export!G250,"")),"")</f>
        <v/>
      </c>
      <c r="O214" s="43" t="str">
        <f>IF('Processed IP Rules'!$FB$33="","",IF(IP_Export!B250="National",IF('Processed IP Rules'!EA219="Any","",IF(AND(IP_Export!Y250="Proceed",'Processed IP Rules'!EA219&lt;&gt;""),"set device-group CNSP-Parent address "&amp;IP_Export!F250&amp;" tag "&amp;'Processed IP Rules'!$FB$33,"")),""))</f>
        <v/>
      </c>
    </row>
    <row r="215" spans="1:15">
      <c r="A215" s="98">
        <f t="shared" si="6"/>
        <v>210</v>
      </c>
      <c r="B215" t="str">
        <f>IF(IP_Export!B251="Global",IF(OR('Processed IP Rules'!AO220="All_IPs",'Processed IP Rules'!AO220="GRP_ALL_CNSP_SUBNETS"),"",IF(IP_Export!Y251="Proceed","set shared address "&amp;IP_Export!D251&amp;" ip-netmask "&amp;IP_Export!E251,"")),"")</f>
        <v/>
      </c>
      <c r="C215" t="str">
        <f>IF(IP_Export!B251="Global",IF(OR('Processed IP Rules'!AO220="All_IPs",'Processed IP Rules'!AO220="GRP_ALL_CNSP_SUBNETS"),"",IF(IP_Export!Y251="Proceed","set shared address "&amp;IP_Export!D251&amp;" description "&amp;IP_Export!E251,"")),"")</f>
        <v/>
      </c>
      <c r="D215" s="43" t="str">
        <f>IF('Processed IP Rules'!$FB$31="","",IF(IP_Export!B251="Global",IF(OR('Processed IP Rules'!AO220="All_IPs",'Processed IP Rules'!AO220="GRP_ALL_CNSP_SUBNETS"),"",IF(IP_Export!Y251="Proceed","set shared address "&amp;IP_Export!D251&amp;" tag "&amp;'Processed IP Rules'!$FB$31,"")),""))</f>
        <v/>
      </c>
      <c r="E215" t="str">
        <f>IF(IP_Export!B251="Global",IF('Processed IP Rules'!EA220="Any","",IF(AND(IP_Export!Y251="Proceed",'Processed IP Rules'!EA220&lt;&gt;""),"set shared address "&amp;IP_Export!F251&amp;" ip-netmask "&amp;IP_Export!G251,"")),"")</f>
        <v/>
      </c>
      <c r="F215" t="str">
        <f>IF(IP_Export!B251="Global",IF('Processed IP Rules'!EA220="Any","",IF(AND(IP_Export!Y251="Proceed",'Processed IP Rules'!EA220&lt;&gt;""),"set shared address "&amp;IP_Export!F251&amp;" description "&amp;IP_Export!G251,"")),"")</f>
        <v/>
      </c>
      <c r="G215" s="43" t="str">
        <f>IF('Processed IP Rules'!$FB$33="","",IF(IP_Export!B251="Global",IF('Processed IP Rules'!EA220="Any","",IF(AND(IP_Export!Y251="Proceed",'Processed IP Rules'!EA220&lt;&gt;""),"set shared address "&amp;IP_Export!F251&amp;" tag "&amp;'Processed IP Rules'!$FB$33,"")),""))</f>
        <v/>
      </c>
      <c r="I215" s="98">
        <f t="shared" si="7"/>
        <v>210</v>
      </c>
      <c r="J215" t="str">
        <f>IF(IP_Export!B251="National",IF(OR('Processed IP Rules'!AO220="All_IPs",'Processed IP Rules'!AO220="GRP_ALL_CNSP_SUBNETS"),"",IF(IP_Export!Y251="Proceed","set device-group CNSP-Parent address "&amp;IP_Export!D251&amp;" ip-netmask "&amp;IP_Export!E251,"")),"")</f>
        <v/>
      </c>
      <c r="K215" t="str">
        <f>IF(IP_Export!B251="National",IF(OR('Processed IP Rules'!AO220="All_IPs",'Processed IP Rules'!AO220="GRP_ALL_CNSP_SUBNETS"),"",IF(IP_Export!Y251="Proceed","set device-group CNSP-Parent address "&amp;IP_Export!D251&amp;" description "&amp;IP_Export!E251,"")),"")</f>
        <v/>
      </c>
      <c r="L215" s="43" t="str">
        <f>IF('Processed IP Rules'!$FB$31="","",IF(IP_Export!B251="National",IF(OR('Processed IP Rules'!AO220="All_IPs",'Processed IP Rules'!AO220="GRP_ALL_CNSP_SUBNETS"),"",IF(IP_Export!Y251="Proceed","set device-group CNSP-Parent address "&amp;IP_Export!D251&amp;" tag "&amp;'Processed IP Rules'!$FB$31,"")),""))</f>
        <v/>
      </c>
      <c r="M215" t="str">
        <f>IF(IP_Export!B251="National",IF('Processed IP Rules'!EA220="Any","",IF(AND(IP_Export!Y251="Proceed",'Processed IP Rules'!EA220&lt;&gt;""),"set device-group CNSP-Parent address "&amp;IP_Export!F251&amp;" ip-netmask "&amp;IP_Export!G251,"")),"")</f>
        <v/>
      </c>
      <c r="N215" t="str">
        <f>IF(IP_Export!B251="National",IF('Processed IP Rules'!EA220="Any","",IF(AND(IP_Export!Y251="Proceed",'Processed IP Rules'!EA220&lt;&gt;""),"set device-group CNSP-Parent address "&amp;IP_Export!F251&amp;" description "&amp;IP_Export!G251,"")),"")</f>
        <v/>
      </c>
      <c r="O215" s="43" t="str">
        <f>IF('Processed IP Rules'!$FB$33="","",IF(IP_Export!B251="National",IF('Processed IP Rules'!EA220="Any","",IF(AND(IP_Export!Y251="Proceed",'Processed IP Rules'!EA220&lt;&gt;""),"set device-group CNSP-Parent address "&amp;IP_Export!F251&amp;" tag "&amp;'Processed IP Rules'!$FB$33,"")),""))</f>
        <v/>
      </c>
    </row>
    <row r="216" spans="1:15">
      <c r="A216" s="98">
        <f t="shared" si="6"/>
        <v>211</v>
      </c>
      <c r="B216" t="str">
        <f>IF(IP_Export!B252="Global",IF(OR('Processed IP Rules'!AO221="All_IPs",'Processed IP Rules'!AO221="GRP_ALL_CNSP_SUBNETS"),"",IF(IP_Export!Y252="Proceed","set shared address "&amp;IP_Export!D252&amp;" ip-netmask "&amp;IP_Export!E252,"")),"")</f>
        <v/>
      </c>
      <c r="C216" t="str">
        <f>IF(IP_Export!B252="Global",IF(OR('Processed IP Rules'!AO221="All_IPs",'Processed IP Rules'!AO221="GRP_ALL_CNSP_SUBNETS"),"",IF(IP_Export!Y252="Proceed","set shared address "&amp;IP_Export!D252&amp;" description "&amp;IP_Export!E252,"")),"")</f>
        <v/>
      </c>
      <c r="D216" s="43" t="str">
        <f>IF('Processed IP Rules'!$FB$31="","",IF(IP_Export!B252="Global",IF(OR('Processed IP Rules'!AO221="All_IPs",'Processed IP Rules'!AO221="GRP_ALL_CNSP_SUBNETS"),"",IF(IP_Export!Y252="Proceed","set shared address "&amp;IP_Export!D252&amp;" tag "&amp;'Processed IP Rules'!$FB$31,"")),""))</f>
        <v/>
      </c>
      <c r="E216" t="str">
        <f>IF(IP_Export!B252="Global",IF('Processed IP Rules'!EA221="Any","",IF(AND(IP_Export!Y252="Proceed",'Processed IP Rules'!EA221&lt;&gt;""),"set shared address "&amp;IP_Export!F252&amp;" ip-netmask "&amp;IP_Export!G252,"")),"")</f>
        <v/>
      </c>
      <c r="F216" t="str">
        <f>IF(IP_Export!B252="Global",IF('Processed IP Rules'!EA221="Any","",IF(AND(IP_Export!Y252="Proceed",'Processed IP Rules'!EA221&lt;&gt;""),"set shared address "&amp;IP_Export!F252&amp;" description "&amp;IP_Export!G252,"")),"")</f>
        <v/>
      </c>
      <c r="G216" s="43" t="str">
        <f>IF('Processed IP Rules'!$FB$33="","",IF(IP_Export!B252="Global",IF('Processed IP Rules'!EA221="Any","",IF(AND(IP_Export!Y252="Proceed",'Processed IP Rules'!EA221&lt;&gt;""),"set shared address "&amp;IP_Export!F252&amp;" tag "&amp;'Processed IP Rules'!$FB$33,"")),""))</f>
        <v/>
      </c>
      <c r="I216" s="98">
        <f t="shared" si="7"/>
        <v>211</v>
      </c>
      <c r="J216" t="str">
        <f>IF(IP_Export!B252="National",IF(OR('Processed IP Rules'!AO221="All_IPs",'Processed IP Rules'!AO221="GRP_ALL_CNSP_SUBNETS"),"",IF(IP_Export!Y252="Proceed","set device-group CNSP-Parent address "&amp;IP_Export!D252&amp;" ip-netmask "&amp;IP_Export!E252,"")),"")</f>
        <v/>
      </c>
      <c r="K216" t="str">
        <f>IF(IP_Export!B252="National",IF(OR('Processed IP Rules'!AO221="All_IPs",'Processed IP Rules'!AO221="GRP_ALL_CNSP_SUBNETS"),"",IF(IP_Export!Y252="Proceed","set device-group CNSP-Parent address "&amp;IP_Export!D252&amp;" description "&amp;IP_Export!E252,"")),"")</f>
        <v/>
      </c>
      <c r="L216" s="43" t="str">
        <f>IF('Processed IP Rules'!$FB$31="","",IF(IP_Export!B252="National",IF(OR('Processed IP Rules'!AO221="All_IPs",'Processed IP Rules'!AO221="GRP_ALL_CNSP_SUBNETS"),"",IF(IP_Export!Y252="Proceed","set device-group CNSP-Parent address "&amp;IP_Export!D252&amp;" tag "&amp;'Processed IP Rules'!$FB$31,"")),""))</f>
        <v/>
      </c>
      <c r="M216" t="str">
        <f>IF(IP_Export!B252="National",IF('Processed IP Rules'!EA221="Any","",IF(AND(IP_Export!Y252="Proceed",'Processed IP Rules'!EA221&lt;&gt;""),"set device-group CNSP-Parent address "&amp;IP_Export!F252&amp;" ip-netmask "&amp;IP_Export!G252,"")),"")</f>
        <v/>
      </c>
      <c r="N216" t="str">
        <f>IF(IP_Export!B252="National",IF('Processed IP Rules'!EA221="Any","",IF(AND(IP_Export!Y252="Proceed",'Processed IP Rules'!EA221&lt;&gt;""),"set device-group CNSP-Parent address "&amp;IP_Export!F252&amp;" description "&amp;IP_Export!G252,"")),"")</f>
        <v/>
      </c>
      <c r="O216" s="43" t="str">
        <f>IF('Processed IP Rules'!$FB$33="","",IF(IP_Export!B252="National",IF('Processed IP Rules'!EA221="Any","",IF(AND(IP_Export!Y252="Proceed",'Processed IP Rules'!EA221&lt;&gt;""),"set device-group CNSP-Parent address "&amp;IP_Export!F252&amp;" tag "&amp;'Processed IP Rules'!$FB$33,"")),""))</f>
        <v/>
      </c>
    </row>
    <row r="217" spans="1:15">
      <c r="A217" s="98">
        <f t="shared" si="6"/>
        <v>212</v>
      </c>
      <c r="B217" t="str">
        <f>IF(IP_Export!B253="Global",IF(OR('Processed IP Rules'!AO222="All_IPs",'Processed IP Rules'!AO222="GRP_ALL_CNSP_SUBNETS"),"",IF(IP_Export!Y253="Proceed","set shared address "&amp;IP_Export!D253&amp;" ip-netmask "&amp;IP_Export!E253,"")),"")</f>
        <v/>
      </c>
      <c r="C217" t="str">
        <f>IF(IP_Export!B253="Global",IF(OR('Processed IP Rules'!AO222="All_IPs",'Processed IP Rules'!AO222="GRP_ALL_CNSP_SUBNETS"),"",IF(IP_Export!Y253="Proceed","set shared address "&amp;IP_Export!D253&amp;" description "&amp;IP_Export!E253,"")),"")</f>
        <v/>
      </c>
      <c r="D217" s="43" t="str">
        <f>IF('Processed IP Rules'!$FB$31="","",IF(IP_Export!B253="Global",IF(OR('Processed IP Rules'!AO222="All_IPs",'Processed IP Rules'!AO222="GRP_ALL_CNSP_SUBNETS"),"",IF(IP_Export!Y253="Proceed","set shared address "&amp;IP_Export!D253&amp;" tag "&amp;'Processed IP Rules'!$FB$31,"")),""))</f>
        <v/>
      </c>
      <c r="E217" t="str">
        <f>IF(IP_Export!B253="Global",IF('Processed IP Rules'!EA222="Any","",IF(AND(IP_Export!Y253="Proceed",'Processed IP Rules'!EA222&lt;&gt;""),"set shared address "&amp;IP_Export!F253&amp;" ip-netmask "&amp;IP_Export!G253,"")),"")</f>
        <v/>
      </c>
      <c r="F217" t="str">
        <f>IF(IP_Export!B253="Global",IF('Processed IP Rules'!EA222="Any","",IF(AND(IP_Export!Y253="Proceed",'Processed IP Rules'!EA222&lt;&gt;""),"set shared address "&amp;IP_Export!F253&amp;" description "&amp;IP_Export!G253,"")),"")</f>
        <v/>
      </c>
      <c r="G217" s="43" t="str">
        <f>IF('Processed IP Rules'!$FB$33="","",IF(IP_Export!B253="Global",IF('Processed IP Rules'!EA222="Any","",IF(AND(IP_Export!Y253="Proceed",'Processed IP Rules'!EA222&lt;&gt;""),"set shared address "&amp;IP_Export!F253&amp;" tag "&amp;'Processed IP Rules'!$FB$33,"")),""))</f>
        <v/>
      </c>
      <c r="I217" s="98">
        <f t="shared" si="7"/>
        <v>212</v>
      </c>
      <c r="J217" t="str">
        <f>IF(IP_Export!B253="National",IF(OR('Processed IP Rules'!AO222="All_IPs",'Processed IP Rules'!AO222="GRP_ALL_CNSP_SUBNETS"),"",IF(IP_Export!Y253="Proceed","set device-group CNSP-Parent address "&amp;IP_Export!D253&amp;" ip-netmask "&amp;IP_Export!E253,"")),"")</f>
        <v/>
      </c>
      <c r="K217" t="str">
        <f>IF(IP_Export!B253="National",IF(OR('Processed IP Rules'!AO222="All_IPs",'Processed IP Rules'!AO222="GRP_ALL_CNSP_SUBNETS"),"",IF(IP_Export!Y253="Proceed","set device-group CNSP-Parent address "&amp;IP_Export!D253&amp;" description "&amp;IP_Export!E253,"")),"")</f>
        <v/>
      </c>
      <c r="L217" s="43" t="str">
        <f>IF('Processed IP Rules'!$FB$31="","",IF(IP_Export!B253="National",IF(OR('Processed IP Rules'!AO222="All_IPs",'Processed IP Rules'!AO222="GRP_ALL_CNSP_SUBNETS"),"",IF(IP_Export!Y253="Proceed","set device-group CNSP-Parent address "&amp;IP_Export!D253&amp;" tag "&amp;'Processed IP Rules'!$FB$31,"")),""))</f>
        <v/>
      </c>
      <c r="M217" t="str">
        <f>IF(IP_Export!B253="National",IF('Processed IP Rules'!EA222="Any","",IF(AND(IP_Export!Y253="Proceed",'Processed IP Rules'!EA222&lt;&gt;""),"set device-group CNSP-Parent address "&amp;IP_Export!F253&amp;" ip-netmask "&amp;IP_Export!G253,"")),"")</f>
        <v/>
      </c>
      <c r="N217" t="str">
        <f>IF(IP_Export!B253="National",IF('Processed IP Rules'!EA222="Any","",IF(AND(IP_Export!Y253="Proceed",'Processed IP Rules'!EA222&lt;&gt;""),"set device-group CNSP-Parent address "&amp;IP_Export!F253&amp;" description "&amp;IP_Export!G253,"")),"")</f>
        <v/>
      </c>
      <c r="O217" s="43" t="str">
        <f>IF('Processed IP Rules'!$FB$33="","",IF(IP_Export!B253="National",IF('Processed IP Rules'!EA222="Any","",IF(AND(IP_Export!Y253="Proceed",'Processed IP Rules'!EA222&lt;&gt;""),"set device-group CNSP-Parent address "&amp;IP_Export!F253&amp;" tag "&amp;'Processed IP Rules'!$FB$33,"")),""))</f>
        <v/>
      </c>
    </row>
    <row r="218" spans="1:15">
      <c r="A218" s="98">
        <f t="shared" si="6"/>
        <v>213</v>
      </c>
      <c r="B218" t="str">
        <f>IF(IP_Export!B254="Global",IF(OR('Processed IP Rules'!AO223="All_IPs",'Processed IP Rules'!AO223="GRP_ALL_CNSP_SUBNETS"),"",IF(IP_Export!Y254="Proceed","set shared address "&amp;IP_Export!D254&amp;" ip-netmask "&amp;IP_Export!E254,"")),"")</f>
        <v/>
      </c>
      <c r="C218" t="str">
        <f>IF(IP_Export!B254="Global",IF(OR('Processed IP Rules'!AO223="All_IPs",'Processed IP Rules'!AO223="GRP_ALL_CNSP_SUBNETS"),"",IF(IP_Export!Y254="Proceed","set shared address "&amp;IP_Export!D254&amp;" description "&amp;IP_Export!E254,"")),"")</f>
        <v/>
      </c>
      <c r="D218" s="43" t="str">
        <f>IF('Processed IP Rules'!$FB$31="","",IF(IP_Export!B254="Global",IF(OR('Processed IP Rules'!AO223="All_IPs",'Processed IP Rules'!AO223="GRP_ALL_CNSP_SUBNETS"),"",IF(IP_Export!Y254="Proceed","set shared address "&amp;IP_Export!D254&amp;" tag "&amp;'Processed IP Rules'!$FB$31,"")),""))</f>
        <v/>
      </c>
      <c r="E218" t="str">
        <f>IF(IP_Export!B254="Global",IF('Processed IP Rules'!EA223="Any","",IF(AND(IP_Export!Y254="Proceed",'Processed IP Rules'!EA223&lt;&gt;""),"set shared address "&amp;IP_Export!F254&amp;" ip-netmask "&amp;IP_Export!G254,"")),"")</f>
        <v/>
      </c>
      <c r="F218" t="str">
        <f>IF(IP_Export!B254="Global",IF('Processed IP Rules'!EA223="Any","",IF(AND(IP_Export!Y254="Proceed",'Processed IP Rules'!EA223&lt;&gt;""),"set shared address "&amp;IP_Export!F254&amp;" description "&amp;IP_Export!G254,"")),"")</f>
        <v/>
      </c>
      <c r="G218" s="43" t="str">
        <f>IF('Processed IP Rules'!$FB$33="","",IF(IP_Export!B254="Global",IF('Processed IP Rules'!EA223="Any","",IF(AND(IP_Export!Y254="Proceed",'Processed IP Rules'!EA223&lt;&gt;""),"set shared address "&amp;IP_Export!F254&amp;" tag "&amp;'Processed IP Rules'!$FB$33,"")),""))</f>
        <v/>
      </c>
      <c r="I218" s="98">
        <f t="shared" si="7"/>
        <v>213</v>
      </c>
      <c r="J218" t="str">
        <f>IF(IP_Export!B254="National",IF(OR('Processed IP Rules'!AO223="All_IPs",'Processed IP Rules'!AO223="GRP_ALL_CNSP_SUBNETS"),"",IF(IP_Export!Y254="Proceed","set device-group CNSP-Parent address "&amp;IP_Export!D254&amp;" ip-netmask "&amp;IP_Export!E254,"")),"")</f>
        <v/>
      </c>
      <c r="K218" t="str">
        <f>IF(IP_Export!B254="National",IF(OR('Processed IP Rules'!AO223="All_IPs",'Processed IP Rules'!AO223="GRP_ALL_CNSP_SUBNETS"),"",IF(IP_Export!Y254="Proceed","set device-group CNSP-Parent address "&amp;IP_Export!D254&amp;" description "&amp;IP_Export!E254,"")),"")</f>
        <v/>
      </c>
      <c r="L218" s="43" t="str">
        <f>IF('Processed IP Rules'!$FB$31="","",IF(IP_Export!B254="National",IF(OR('Processed IP Rules'!AO223="All_IPs",'Processed IP Rules'!AO223="GRP_ALL_CNSP_SUBNETS"),"",IF(IP_Export!Y254="Proceed","set device-group CNSP-Parent address "&amp;IP_Export!D254&amp;" tag "&amp;'Processed IP Rules'!$FB$31,"")),""))</f>
        <v/>
      </c>
      <c r="M218" t="str">
        <f>IF(IP_Export!B254="National",IF('Processed IP Rules'!EA223="Any","",IF(AND(IP_Export!Y254="Proceed",'Processed IP Rules'!EA223&lt;&gt;""),"set device-group CNSP-Parent address "&amp;IP_Export!F254&amp;" ip-netmask "&amp;IP_Export!G254,"")),"")</f>
        <v/>
      </c>
      <c r="N218" t="str">
        <f>IF(IP_Export!B254="National",IF('Processed IP Rules'!EA223="Any","",IF(AND(IP_Export!Y254="Proceed",'Processed IP Rules'!EA223&lt;&gt;""),"set device-group CNSP-Parent address "&amp;IP_Export!F254&amp;" description "&amp;IP_Export!G254,"")),"")</f>
        <v/>
      </c>
      <c r="O218" s="43" t="str">
        <f>IF('Processed IP Rules'!$FB$33="","",IF(IP_Export!B254="National",IF('Processed IP Rules'!EA223="Any","",IF(AND(IP_Export!Y254="Proceed",'Processed IP Rules'!EA223&lt;&gt;""),"set device-group CNSP-Parent address "&amp;IP_Export!F254&amp;" tag "&amp;'Processed IP Rules'!$FB$33,"")),""))</f>
        <v/>
      </c>
    </row>
    <row r="219" spans="1:15">
      <c r="A219" s="98">
        <f t="shared" si="6"/>
        <v>214</v>
      </c>
      <c r="B219" t="str">
        <f>IF(IP_Export!B255="Global",IF(OR('Processed IP Rules'!AO224="All_IPs",'Processed IP Rules'!AO224="GRP_ALL_CNSP_SUBNETS"),"",IF(IP_Export!Y255="Proceed","set shared address "&amp;IP_Export!D255&amp;" ip-netmask "&amp;IP_Export!E255,"")),"")</f>
        <v/>
      </c>
      <c r="C219" t="str">
        <f>IF(IP_Export!B255="Global",IF(OR('Processed IP Rules'!AO224="All_IPs",'Processed IP Rules'!AO224="GRP_ALL_CNSP_SUBNETS"),"",IF(IP_Export!Y255="Proceed","set shared address "&amp;IP_Export!D255&amp;" description "&amp;IP_Export!E255,"")),"")</f>
        <v/>
      </c>
      <c r="D219" s="43" t="str">
        <f>IF('Processed IP Rules'!$FB$31="","",IF(IP_Export!B255="Global",IF(OR('Processed IP Rules'!AO224="All_IPs",'Processed IP Rules'!AO224="GRP_ALL_CNSP_SUBNETS"),"",IF(IP_Export!Y255="Proceed","set shared address "&amp;IP_Export!D255&amp;" tag "&amp;'Processed IP Rules'!$FB$31,"")),""))</f>
        <v/>
      </c>
      <c r="E219" t="str">
        <f>IF(IP_Export!B255="Global",IF('Processed IP Rules'!EA224="Any","",IF(AND(IP_Export!Y255="Proceed",'Processed IP Rules'!EA224&lt;&gt;""),"set shared address "&amp;IP_Export!F255&amp;" ip-netmask "&amp;IP_Export!G255,"")),"")</f>
        <v/>
      </c>
      <c r="F219" t="str">
        <f>IF(IP_Export!B255="Global",IF('Processed IP Rules'!EA224="Any","",IF(AND(IP_Export!Y255="Proceed",'Processed IP Rules'!EA224&lt;&gt;""),"set shared address "&amp;IP_Export!F255&amp;" description "&amp;IP_Export!G255,"")),"")</f>
        <v/>
      </c>
      <c r="G219" s="43" t="str">
        <f>IF('Processed IP Rules'!$FB$33="","",IF(IP_Export!B255="Global",IF('Processed IP Rules'!EA224="Any","",IF(AND(IP_Export!Y255="Proceed",'Processed IP Rules'!EA224&lt;&gt;""),"set shared address "&amp;IP_Export!F255&amp;" tag "&amp;'Processed IP Rules'!$FB$33,"")),""))</f>
        <v/>
      </c>
      <c r="I219" s="98">
        <f t="shared" si="7"/>
        <v>214</v>
      </c>
      <c r="J219" t="str">
        <f>IF(IP_Export!B255="National",IF(OR('Processed IP Rules'!AO224="All_IPs",'Processed IP Rules'!AO224="GRP_ALL_CNSP_SUBNETS"),"",IF(IP_Export!Y255="Proceed","set device-group CNSP-Parent address "&amp;IP_Export!D255&amp;" ip-netmask "&amp;IP_Export!E255,"")),"")</f>
        <v/>
      </c>
      <c r="K219" t="str">
        <f>IF(IP_Export!B255="National",IF(OR('Processed IP Rules'!AO224="All_IPs",'Processed IP Rules'!AO224="GRP_ALL_CNSP_SUBNETS"),"",IF(IP_Export!Y255="Proceed","set device-group CNSP-Parent address "&amp;IP_Export!D255&amp;" description "&amp;IP_Export!E255,"")),"")</f>
        <v/>
      </c>
      <c r="L219" s="43" t="str">
        <f>IF('Processed IP Rules'!$FB$31="","",IF(IP_Export!B255="National",IF(OR('Processed IP Rules'!AO224="All_IPs",'Processed IP Rules'!AO224="GRP_ALL_CNSP_SUBNETS"),"",IF(IP_Export!Y255="Proceed","set device-group CNSP-Parent address "&amp;IP_Export!D255&amp;" tag "&amp;'Processed IP Rules'!$FB$31,"")),""))</f>
        <v/>
      </c>
      <c r="M219" t="str">
        <f>IF(IP_Export!B255="National",IF('Processed IP Rules'!EA224="Any","",IF(AND(IP_Export!Y255="Proceed",'Processed IP Rules'!EA224&lt;&gt;""),"set device-group CNSP-Parent address "&amp;IP_Export!F255&amp;" ip-netmask "&amp;IP_Export!G255,"")),"")</f>
        <v/>
      </c>
      <c r="N219" t="str">
        <f>IF(IP_Export!B255="National",IF('Processed IP Rules'!EA224="Any","",IF(AND(IP_Export!Y255="Proceed",'Processed IP Rules'!EA224&lt;&gt;""),"set device-group CNSP-Parent address "&amp;IP_Export!F255&amp;" description "&amp;IP_Export!G255,"")),"")</f>
        <v/>
      </c>
      <c r="O219" s="43" t="str">
        <f>IF('Processed IP Rules'!$FB$33="","",IF(IP_Export!B255="National",IF('Processed IP Rules'!EA224="Any","",IF(AND(IP_Export!Y255="Proceed",'Processed IP Rules'!EA224&lt;&gt;""),"set device-group CNSP-Parent address "&amp;IP_Export!F255&amp;" tag "&amp;'Processed IP Rules'!$FB$33,"")),""))</f>
        <v/>
      </c>
    </row>
    <row r="220" spans="1:15">
      <c r="A220" s="98">
        <f t="shared" si="6"/>
        <v>215</v>
      </c>
      <c r="B220" t="str">
        <f>IF(IP_Export!B256="Global",IF(OR('Processed IP Rules'!AO225="All_IPs",'Processed IP Rules'!AO225="GRP_ALL_CNSP_SUBNETS"),"",IF(IP_Export!Y256="Proceed","set shared address "&amp;IP_Export!D256&amp;" ip-netmask "&amp;IP_Export!E256,"")),"")</f>
        <v/>
      </c>
      <c r="C220" t="str">
        <f>IF(IP_Export!B256="Global",IF(OR('Processed IP Rules'!AO225="All_IPs",'Processed IP Rules'!AO225="GRP_ALL_CNSP_SUBNETS"),"",IF(IP_Export!Y256="Proceed","set shared address "&amp;IP_Export!D256&amp;" description "&amp;IP_Export!E256,"")),"")</f>
        <v/>
      </c>
      <c r="D220" s="43" t="str">
        <f>IF('Processed IP Rules'!$FB$31="","",IF(IP_Export!B256="Global",IF(OR('Processed IP Rules'!AO225="All_IPs",'Processed IP Rules'!AO225="GRP_ALL_CNSP_SUBNETS"),"",IF(IP_Export!Y256="Proceed","set shared address "&amp;IP_Export!D256&amp;" tag "&amp;'Processed IP Rules'!$FB$31,"")),""))</f>
        <v/>
      </c>
      <c r="E220" t="str">
        <f>IF(IP_Export!B256="Global",IF('Processed IP Rules'!EA225="Any","",IF(AND(IP_Export!Y256="Proceed",'Processed IP Rules'!EA225&lt;&gt;""),"set shared address "&amp;IP_Export!F256&amp;" ip-netmask "&amp;IP_Export!G256,"")),"")</f>
        <v/>
      </c>
      <c r="F220" t="str">
        <f>IF(IP_Export!B256="Global",IF('Processed IP Rules'!EA225="Any","",IF(AND(IP_Export!Y256="Proceed",'Processed IP Rules'!EA225&lt;&gt;""),"set shared address "&amp;IP_Export!F256&amp;" description "&amp;IP_Export!G256,"")),"")</f>
        <v/>
      </c>
      <c r="G220" s="43" t="str">
        <f>IF('Processed IP Rules'!$FB$33="","",IF(IP_Export!B256="Global",IF('Processed IP Rules'!EA225="Any","",IF(AND(IP_Export!Y256="Proceed",'Processed IP Rules'!EA225&lt;&gt;""),"set shared address "&amp;IP_Export!F256&amp;" tag "&amp;'Processed IP Rules'!$FB$33,"")),""))</f>
        <v/>
      </c>
      <c r="I220" s="98">
        <f t="shared" si="7"/>
        <v>215</v>
      </c>
      <c r="J220" t="str">
        <f>IF(IP_Export!B256="National",IF(OR('Processed IP Rules'!AO225="All_IPs",'Processed IP Rules'!AO225="GRP_ALL_CNSP_SUBNETS"),"",IF(IP_Export!Y256="Proceed","set device-group CNSP-Parent address "&amp;IP_Export!D256&amp;" ip-netmask "&amp;IP_Export!E256,"")),"")</f>
        <v/>
      </c>
      <c r="K220" t="str">
        <f>IF(IP_Export!B256="National",IF(OR('Processed IP Rules'!AO225="All_IPs",'Processed IP Rules'!AO225="GRP_ALL_CNSP_SUBNETS"),"",IF(IP_Export!Y256="Proceed","set device-group CNSP-Parent address "&amp;IP_Export!D256&amp;" description "&amp;IP_Export!E256,"")),"")</f>
        <v/>
      </c>
      <c r="L220" s="43" t="str">
        <f>IF('Processed IP Rules'!$FB$31="","",IF(IP_Export!B256="National",IF(OR('Processed IP Rules'!AO225="All_IPs",'Processed IP Rules'!AO225="GRP_ALL_CNSP_SUBNETS"),"",IF(IP_Export!Y256="Proceed","set device-group CNSP-Parent address "&amp;IP_Export!D256&amp;" tag "&amp;'Processed IP Rules'!$FB$31,"")),""))</f>
        <v/>
      </c>
      <c r="M220" t="str">
        <f>IF(IP_Export!B256="National",IF('Processed IP Rules'!EA225="Any","",IF(AND(IP_Export!Y256="Proceed",'Processed IP Rules'!EA225&lt;&gt;""),"set device-group CNSP-Parent address "&amp;IP_Export!F256&amp;" ip-netmask "&amp;IP_Export!G256,"")),"")</f>
        <v/>
      </c>
      <c r="N220" t="str">
        <f>IF(IP_Export!B256="National",IF('Processed IP Rules'!EA225="Any","",IF(AND(IP_Export!Y256="Proceed",'Processed IP Rules'!EA225&lt;&gt;""),"set device-group CNSP-Parent address "&amp;IP_Export!F256&amp;" description "&amp;IP_Export!G256,"")),"")</f>
        <v/>
      </c>
      <c r="O220" s="43" t="str">
        <f>IF('Processed IP Rules'!$FB$33="","",IF(IP_Export!B256="National",IF('Processed IP Rules'!EA225="Any","",IF(AND(IP_Export!Y256="Proceed",'Processed IP Rules'!EA225&lt;&gt;""),"set device-group CNSP-Parent address "&amp;IP_Export!F256&amp;" tag "&amp;'Processed IP Rules'!$FB$33,"")),""))</f>
        <v/>
      </c>
    </row>
    <row r="221" spans="1:15">
      <c r="A221" s="98">
        <f t="shared" si="6"/>
        <v>216</v>
      </c>
      <c r="B221" t="str">
        <f>IF(IP_Export!B257="Global",IF(OR('Processed IP Rules'!AO226="All_IPs",'Processed IP Rules'!AO226="GRP_ALL_CNSP_SUBNETS"),"",IF(IP_Export!Y257="Proceed","set shared address "&amp;IP_Export!D257&amp;" ip-netmask "&amp;IP_Export!E257,"")),"")</f>
        <v/>
      </c>
      <c r="C221" t="str">
        <f>IF(IP_Export!B257="Global",IF(OR('Processed IP Rules'!AO226="All_IPs",'Processed IP Rules'!AO226="GRP_ALL_CNSP_SUBNETS"),"",IF(IP_Export!Y257="Proceed","set shared address "&amp;IP_Export!D257&amp;" description "&amp;IP_Export!E257,"")),"")</f>
        <v/>
      </c>
      <c r="D221" s="43" t="str">
        <f>IF('Processed IP Rules'!$FB$31="","",IF(IP_Export!B257="Global",IF(OR('Processed IP Rules'!AO226="All_IPs",'Processed IP Rules'!AO226="GRP_ALL_CNSP_SUBNETS"),"",IF(IP_Export!Y257="Proceed","set shared address "&amp;IP_Export!D257&amp;" tag "&amp;'Processed IP Rules'!$FB$31,"")),""))</f>
        <v/>
      </c>
      <c r="E221" t="str">
        <f>IF(IP_Export!B257="Global",IF('Processed IP Rules'!EA226="Any","",IF(AND(IP_Export!Y257="Proceed",'Processed IP Rules'!EA226&lt;&gt;""),"set shared address "&amp;IP_Export!F257&amp;" ip-netmask "&amp;IP_Export!G257,"")),"")</f>
        <v/>
      </c>
      <c r="F221" t="str">
        <f>IF(IP_Export!B257="Global",IF('Processed IP Rules'!EA226="Any","",IF(AND(IP_Export!Y257="Proceed",'Processed IP Rules'!EA226&lt;&gt;""),"set shared address "&amp;IP_Export!F257&amp;" description "&amp;IP_Export!G257,"")),"")</f>
        <v/>
      </c>
      <c r="G221" s="43" t="str">
        <f>IF('Processed IP Rules'!$FB$33="","",IF(IP_Export!B257="Global",IF('Processed IP Rules'!EA226="Any","",IF(AND(IP_Export!Y257="Proceed",'Processed IP Rules'!EA226&lt;&gt;""),"set shared address "&amp;IP_Export!F257&amp;" tag "&amp;'Processed IP Rules'!$FB$33,"")),""))</f>
        <v/>
      </c>
      <c r="I221" s="98">
        <f t="shared" si="7"/>
        <v>216</v>
      </c>
      <c r="J221" t="str">
        <f>IF(IP_Export!B257="National",IF(OR('Processed IP Rules'!AO226="All_IPs",'Processed IP Rules'!AO226="GRP_ALL_CNSP_SUBNETS"),"",IF(IP_Export!Y257="Proceed","set device-group CNSP-Parent address "&amp;IP_Export!D257&amp;" ip-netmask "&amp;IP_Export!E257,"")),"")</f>
        <v/>
      </c>
      <c r="K221" t="str">
        <f>IF(IP_Export!B257="National",IF(OR('Processed IP Rules'!AO226="All_IPs",'Processed IP Rules'!AO226="GRP_ALL_CNSP_SUBNETS"),"",IF(IP_Export!Y257="Proceed","set device-group CNSP-Parent address "&amp;IP_Export!D257&amp;" description "&amp;IP_Export!E257,"")),"")</f>
        <v/>
      </c>
      <c r="L221" s="43" t="str">
        <f>IF('Processed IP Rules'!$FB$31="","",IF(IP_Export!B257="National",IF(OR('Processed IP Rules'!AO226="All_IPs",'Processed IP Rules'!AO226="GRP_ALL_CNSP_SUBNETS"),"",IF(IP_Export!Y257="Proceed","set device-group CNSP-Parent address "&amp;IP_Export!D257&amp;" tag "&amp;'Processed IP Rules'!$FB$31,"")),""))</f>
        <v/>
      </c>
      <c r="M221" t="str">
        <f>IF(IP_Export!B257="National",IF('Processed IP Rules'!EA226="Any","",IF(AND(IP_Export!Y257="Proceed",'Processed IP Rules'!EA226&lt;&gt;""),"set device-group CNSP-Parent address "&amp;IP_Export!F257&amp;" ip-netmask "&amp;IP_Export!G257,"")),"")</f>
        <v/>
      </c>
      <c r="N221" t="str">
        <f>IF(IP_Export!B257="National",IF('Processed IP Rules'!EA226="Any","",IF(AND(IP_Export!Y257="Proceed",'Processed IP Rules'!EA226&lt;&gt;""),"set device-group CNSP-Parent address "&amp;IP_Export!F257&amp;" description "&amp;IP_Export!G257,"")),"")</f>
        <v/>
      </c>
      <c r="O221" s="43" t="str">
        <f>IF('Processed IP Rules'!$FB$33="","",IF(IP_Export!B257="National",IF('Processed IP Rules'!EA226="Any","",IF(AND(IP_Export!Y257="Proceed",'Processed IP Rules'!EA226&lt;&gt;""),"set device-group CNSP-Parent address "&amp;IP_Export!F257&amp;" tag "&amp;'Processed IP Rules'!$FB$33,"")),""))</f>
        <v/>
      </c>
    </row>
    <row r="222" spans="1:15">
      <c r="A222" s="98">
        <f t="shared" si="6"/>
        <v>217</v>
      </c>
      <c r="B222" t="str">
        <f>IF(IP_Export!B258="Global",IF(OR('Processed IP Rules'!AO227="All_IPs",'Processed IP Rules'!AO227="GRP_ALL_CNSP_SUBNETS"),"",IF(IP_Export!Y258="Proceed","set shared address "&amp;IP_Export!D258&amp;" ip-netmask "&amp;IP_Export!E258,"")),"")</f>
        <v/>
      </c>
      <c r="C222" t="str">
        <f>IF(IP_Export!B258="Global",IF(OR('Processed IP Rules'!AO227="All_IPs",'Processed IP Rules'!AO227="GRP_ALL_CNSP_SUBNETS"),"",IF(IP_Export!Y258="Proceed","set shared address "&amp;IP_Export!D258&amp;" description "&amp;IP_Export!E258,"")),"")</f>
        <v/>
      </c>
      <c r="D222" s="43" t="str">
        <f>IF('Processed IP Rules'!$FB$31="","",IF(IP_Export!B258="Global",IF(OR('Processed IP Rules'!AO227="All_IPs",'Processed IP Rules'!AO227="GRP_ALL_CNSP_SUBNETS"),"",IF(IP_Export!Y258="Proceed","set shared address "&amp;IP_Export!D258&amp;" tag "&amp;'Processed IP Rules'!$FB$31,"")),""))</f>
        <v/>
      </c>
      <c r="E222" t="str">
        <f>IF(IP_Export!B258="Global",IF('Processed IP Rules'!EA227="Any","",IF(AND(IP_Export!Y258="Proceed",'Processed IP Rules'!EA227&lt;&gt;""),"set shared address "&amp;IP_Export!F258&amp;" ip-netmask "&amp;IP_Export!G258,"")),"")</f>
        <v/>
      </c>
      <c r="F222" t="str">
        <f>IF(IP_Export!B258="Global",IF('Processed IP Rules'!EA227="Any","",IF(AND(IP_Export!Y258="Proceed",'Processed IP Rules'!EA227&lt;&gt;""),"set shared address "&amp;IP_Export!F258&amp;" description "&amp;IP_Export!G258,"")),"")</f>
        <v/>
      </c>
      <c r="G222" s="43" t="str">
        <f>IF('Processed IP Rules'!$FB$33="","",IF(IP_Export!B258="Global",IF('Processed IP Rules'!EA227="Any","",IF(AND(IP_Export!Y258="Proceed",'Processed IP Rules'!EA227&lt;&gt;""),"set shared address "&amp;IP_Export!F258&amp;" tag "&amp;'Processed IP Rules'!$FB$33,"")),""))</f>
        <v/>
      </c>
      <c r="I222" s="98">
        <f t="shared" si="7"/>
        <v>217</v>
      </c>
      <c r="J222" t="str">
        <f>IF(IP_Export!B258="National",IF(OR('Processed IP Rules'!AO227="All_IPs",'Processed IP Rules'!AO227="GRP_ALL_CNSP_SUBNETS"),"",IF(IP_Export!Y258="Proceed","set device-group CNSP-Parent address "&amp;IP_Export!D258&amp;" ip-netmask "&amp;IP_Export!E258,"")),"")</f>
        <v/>
      </c>
      <c r="K222" t="str">
        <f>IF(IP_Export!B258="National",IF(OR('Processed IP Rules'!AO227="All_IPs",'Processed IP Rules'!AO227="GRP_ALL_CNSP_SUBNETS"),"",IF(IP_Export!Y258="Proceed","set device-group CNSP-Parent address "&amp;IP_Export!D258&amp;" description "&amp;IP_Export!E258,"")),"")</f>
        <v/>
      </c>
      <c r="L222" s="43" t="str">
        <f>IF('Processed IP Rules'!$FB$31="","",IF(IP_Export!B258="National",IF(OR('Processed IP Rules'!AO227="All_IPs",'Processed IP Rules'!AO227="GRP_ALL_CNSP_SUBNETS"),"",IF(IP_Export!Y258="Proceed","set device-group CNSP-Parent address "&amp;IP_Export!D258&amp;" tag "&amp;'Processed IP Rules'!$FB$31,"")),""))</f>
        <v/>
      </c>
      <c r="M222" t="str">
        <f>IF(IP_Export!B258="National",IF('Processed IP Rules'!EA227="Any","",IF(AND(IP_Export!Y258="Proceed",'Processed IP Rules'!EA227&lt;&gt;""),"set device-group CNSP-Parent address "&amp;IP_Export!F258&amp;" ip-netmask "&amp;IP_Export!G258,"")),"")</f>
        <v/>
      </c>
      <c r="N222" t="str">
        <f>IF(IP_Export!B258="National",IF('Processed IP Rules'!EA227="Any","",IF(AND(IP_Export!Y258="Proceed",'Processed IP Rules'!EA227&lt;&gt;""),"set device-group CNSP-Parent address "&amp;IP_Export!F258&amp;" description "&amp;IP_Export!G258,"")),"")</f>
        <v/>
      </c>
      <c r="O222" s="43" t="str">
        <f>IF('Processed IP Rules'!$FB$33="","",IF(IP_Export!B258="National",IF('Processed IP Rules'!EA227="Any","",IF(AND(IP_Export!Y258="Proceed",'Processed IP Rules'!EA227&lt;&gt;""),"set device-group CNSP-Parent address "&amp;IP_Export!F258&amp;" tag "&amp;'Processed IP Rules'!$FB$33,"")),""))</f>
        <v/>
      </c>
    </row>
    <row r="223" spans="1:15">
      <c r="A223" s="98">
        <f t="shared" si="6"/>
        <v>218</v>
      </c>
      <c r="B223" t="str">
        <f>IF(IP_Export!B259="Global",IF(OR('Processed IP Rules'!AO228="All_IPs",'Processed IP Rules'!AO228="GRP_ALL_CNSP_SUBNETS"),"",IF(IP_Export!Y259="Proceed","set shared address "&amp;IP_Export!D259&amp;" ip-netmask "&amp;IP_Export!E259,"")),"")</f>
        <v/>
      </c>
      <c r="C223" t="str">
        <f>IF(IP_Export!B259="Global",IF(OR('Processed IP Rules'!AO228="All_IPs",'Processed IP Rules'!AO228="GRP_ALL_CNSP_SUBNETS"),"",IF(IP_Export!Y259="Proceed","set shared address "&amp;IP_Export!D259&amp;" description "&amp;IP_Export!E259,"")),"")</f>
        <v/>
      </c>
      <c r="D223" s="43" t="str">
        <f>IF('Processed IP Rules'!$FB$31="","",IF(IP_Export!B259="Global",IF(OR('Processed IP Rules'!AO228="All_IPs",'Processed IP Rules'!AO228="GRP_ALL_CNSP_SUBNETS"),"",IF(IP_Export!Y259="Proceed","set shared address "&amp;IP_Export!D259&amp;" tag "&amp;'Processed IP Rules'!$FB$31,"")),""))</f>
        <v/>
      </c>
      <c r="E223" t="str">
        <f>IF(IP_Export!B259="Global",IF('Processed IP Rules'!EA228="Any","",IF(AND(IP_Export!Y259="Proceed",'Processed IP Rules'!EA228&lt;&gt;""),"set shared address "&amp;IP_Export!F259&amp;" ip-netmask "&amp;IP_Export!G259,"")),"")</f>
        <v/>
      </c>
      <c r="F223" t="str">
        <f>IF(IP_Export!B259="Global",IF('Processed IP Rules'!EA228="Any","",IF(AND(IP_Export!Y259="Proceed",'Processed IP Rules'!EA228&lt;&gt;""),"set shared address "&amp;IP_Export!F259&amp;" description "&amp;IP_Export!G259,"")),"")</f>
        <v/>
      </c>
      <c r="G223" s="43" t="str">
        <f>IF('Processed IP Rules'!$FB$33="","",IF(IP_Export!B259="Global",IF('Processed IP Rules'!EA228="Any","",IF(AND(IP_Export!Y259="Proceed",'Processed IP Rules'!EA228&lt;&gt;""),"set shared address "&amp;IP_Export!F259&amp;" tag "&amp;'Processed IP Rules'!$FB$33,"")),""))</f>
        <v/>
      </c>
      <c r="I223" s="98">
        <f t="shared" si="7"/>
        <v>218</v>
      </c>
      <c r="J223" t="str">
        <f>IF(IP_Export!B259="National",IF(OR('Processed IP Rules'!AO228="All_IPs",'Processed IP Rules'!AO228="GRP_ALL_CNSP_SUBNETS"),"",IF(IP_Export!Y259="Proceed","set device-group CNSP-Parent address "&amp;IP_Export!D259&amp;" ip-netmask "&amp;IP_Export!E259,"")),"")</f>
        <v/>
      </c>
      <c r="K223" t="str">
        <f>IF(IP_Export!B259="National",IF(OR('Processed IP Rules'!AO228="All_IPs",'Processed IP Rules'!AO228="GRP_ALL_CNSP_SUBNETS"),"",IF(IP_Export!Y259="Proceed","set device-group CNSP-Parent address "&amp;IP_Export!D259&amp;" description "&amp;IP_Export!E259,"")),"")</f>
        <v/>
      </c>
      <c r="L223" s="43" t="str">
        <f>IF('Processed IP Rules'!$FB$31="","",IF(IP_Export!B259="National",IF(OR('Processed IP Rules'!AO228="All_IPs",'Processed IP Rules'!AO228="GRP_ALL_CNSP_SUBNETS"),"",IF(IP_Export!Y259="Proceed","set device-group CNSP-Parent address "&amp;IP_Export!D259&amp;" tag "&amp;'Processed IP Rules'!$FB$31,"")),""))</f>
        <v/>
      </c>
      <c r="M223" t="str">
        <f>IF(IP_Export!B259="National",IF('Processed IP Rules'!EA228="Any","",IF(AND(IP_Export!Y259="Proceed",'Processed IP Rules'!EA228&lt;&gt;""),"set device-group CNSP-Parent address "&amp;IP_Export!F259&amp;" ip-netmask "&amp;IP_Export!G259,"")),"")</f>
        <v/>
      </c>
      <c r="N223" t="str">
        <f>IF(IP_Export!B259="National",IF('Processed IP Rules'!EA228="Any","",IF(AND(IP_Export!Y259="Proceed",'Processed IP Rules'!EA228&lt;&gt;""),"set device-group CNSP-Parent address "&amp;IP_Export!F259&amp;" description "&amp;IP_Export!G259,"")),"")</f>
        <v/>
      </c>
      <c r="O223" s="43" t="str">
        <f>IF('Processed IP Rules'!$FB$33="","",IF(IP_Export!B259="National",IF('Processed IP Rules'!EA228="Any","",IF(AND(IP_Export!Y259="Proceed",'Processed IP Rules'!EA228&lt;&gt;""),"set device-group CNSP-Parent address "&amp;IP_Export!F259&amp;" tag "&amp;'Processed IP Rules'!$FB$33,"")),""))</f>
        <v/>
      </c>
    </row>
    <row r="224" spans="1:15">
      <c r="A224" s="98">
        <f t="shared" si="6"/>
        <v>219</v>
      </c>
      <c r="B224" t="str">
        <f>IF(IP_Export!B260="Global",IF(OR('Processed IP Rules'!AO229="All_IPs",'Processed IP Rules'!AO229="GRP_ALL_CNSP_SUBNETS"),"",IF(IP_Export!Y260="Proceed","set shared address "&amp;IP_Export!D260&amp;" ip-netmask "&amp;IP_Export!E260,"")),"")</f>
        <v/>
      </c>
      <c r="C224" t="str">
        <f>IF(IP_Export!B260="Global",IF(OR('Processed IP Rules'!AO229="All_IPs",'Processed IP Rules'!AO229="GRP_ALL_CNSP_SUBNETS"),"",IF(IP_Export!Y260="Proceed","set shared address "&amp;IP_Export!D260&amp;" description "&amp;IP_Export!E260,"")),"")</f>
        <v/>
      </c>
      <c r="D224" s="43" t="str">
        <f>IF('Processed IP Rules'!$FB$31="","",IF(IP_Export!B260="Global",IF(OR('Processed IP Rules'!AO229="All_IPs",'Processed IP Rules'!AO229="GRP_ALL_CNSP_SUBNETS"),"",IF(IP_Export!Y260="Proceed","set shared address "&amp;IP_Export!D260&amp;" tag "&amp;'Processed IP Rules'!$FB$31,"")),""))</f>
        <v/>
      </c>
      <c r="E224" t="str">
        <f>IF(IP_Export!B260="Global",IF('Processed IP Rules'!EA229="Any","",IF(AND(IP_Export!Y260="Proceed",'Processed IP Rules'!EA229&lt;&gt;""),"set shared address "&amp;IP_Export!F260&amp;" ip-netmask "&amp;IP_Export!G260,"")),"")</f>
        <v/>
      </c>
      <c r="F224" t="str">
        <f>IF(IP_Export!B260="Global",IF('Processed IP Rules'!EA229="Any","",IF(AND(IP_Export!Y260="Proceed",'Processed IP Rules'!EA229&lt;&gt;""),"set shared address "&amp;IP_Export!F260&amp;" description "&amp;IP_Export!G260,"")),"")</f>
        <v/>
      </c>
      <c r="G224" s="43" t="str">
        <f>IF('Processed IP Rules'!$FB$33="","",IF(IP_Export!B260="Global",IF('Processed IP Rules'!EA229="Any","",IF(AND(IP_Export!Y260="Proceed",'Processed IP Rules'!EA229&lt;&gt;""),"set shared address "&amp;IP_Export!F260&amp;" tag "&amp;'Processed IP Rules'!$FB$33,"")),""))</f>
        <v/>
      </c>
      <c r="I224" s="98">
        <f t="shared" si="7"/>
        <v>219</v>
      </c>
      <c r="J224" t="str">
        <f>IF(IP_Export!B260="National",IF(OR('Processed IP Rules'!AO229="All_IPs",'Processed IP Rules'!AO229="GRP_ALL_CNSP_SUBNETS"),"",IF(IP_Export!Y260="Proceed","set device-group CNSP-Parent address "&amp;IP_Export!D260&amp;" ip-netmask "&amp;IP_Export!E260,"")),"")</f>
        <v/>
      </c>
      <c r="K224" t="str">
        <f>IF(IP_Export!B260="National",IF(OR('Processed IP Rules'!AO229="All_IPs",'Processed IP Rules'!AO229="GRP_ALL_CNSP_SUBNETS"),"",IF(IP_Export!Y260="Proceed","set device-group CNSP-Parent address "&amp;IP_Export!D260&amp;" description "&amp;IP_Export!E260,"")),"")</f>
        <v/>
      </c>
      <c r="L224" s="43" t="str">
        <f>IF('Processed IP Rules'!$FB$31="","",IF(IP_Export!B260="National",IF(OR('Processed IP Rules'!AO229="All_IPs",'Processed IP Rules'!AO229="GRP_ALL_CNSP_SUBNETS"),"",IF(IP_Export!Y260="Proceed","set device-group CNSP-Parent address "&amp;IP_Export!D260&amp;" tag "&amp;'Processed IP Rules'!$FB$31,"")),""))</f>
        <v/>
      </c>
      <c r="M224" t="str">
        <f>IF(IP_Export!B260="National",IF('Processed IP Rules'!EA229="Any","",IF(AND(IP_Export!Y260="Proceed",'Processed IP Rules'!EA229&lt;&gt;""),"set device-group CNSP-Parent address "&amp;IP_Export!F260&amp;" ip-netmask "&amp;IP_Export!G260,"")),"")</f>
        <v/>
      </c>
      <c r="N224" t="str">
        <f>IF(IP_Export!B260="National",IF('Processed IP Rules'!EA229="Any","",IF(AND(IP_Export!Y260="Proceed",'Processed IP Rules'!EA229&lt;&gt;""),"set device-group CNSP-Parent address "&amp;IP_Export!F260&amp;" description "&amp;IP_Export!G260,"")),"")</f>
        <v/>
      </c>
      <c r="O224" s="43" t="str">
        <f>IF('Processed IP Rules'!$FB$33="","",IF(IP_Export!B260="National",IF('Processed IP Rules'!EA229="Any","",IF(AND(IP_Export!Y260="Proceed",'Processed IP Rules'!EA229&lt;&gt;""),"set device-group CNSP-Parent address "&amp;IP_Export!F260&amp;" tag "&amp;'Processed IP Rules'!$FB$33,"")),""))</f>
        <v/>
      </c>
    </row>
    <row r="225" spans="1:15">
      <c r="A225" s="98">
        <f t="shared" si="6"/>
        <v>220</v>
      </c>
      <c r="B225" t="str">
        <f>IF(IP_Export!B261="Global",IF(OR('Processed IP Rules'!AO230="All_IPs",'Processed IP Rules'!AO230="GRP_ALL_CNSP_SUBNETS"),"",IF(IP_Export!Y261="Proceed","set shared address "&amp;IP_Export!D261&amp;" ip-netmask "&amp;IP_Export!E261,"")),"")</f>
        <v/>
      </c>
      <c r="C225" t="str">
        <f>IF(IP_Export!B261="Global",IF(OR('Processed IP Rules'!AO230="All_IPs",'Processed IP Rules'!AO230="GRP_ALL_CNSP_SUBNETS"),"",IF(IP_Export!Y261="Proceed","set shared address "&amp;IP_Export!D261&amp;" description "&amp;IP_Export!E261,"")),"")</f>
        <v/>
      </c>
      <c r="D225" s="43" t="str">
        <f>IF('Processed IP Rules'!$FB$31="","",IF(IP_Export!B261="Global",IF(OR('Processed IP Rules'!AO230="All_IPs",'Processed IP Rules'!AO230="GRP_ALL_CNSP_SUBNETS"),"",IF(IP_Export!Y261="Proceed","set shared address "&amp;IP_Export!D261&amp;" tag "&amp;'Processed IP Rules'!$FB$31,"")),""))</f>
        <v/>
      </c>
      <c r="E225" t="str">
        <f>IF(IP_Export!B261="Global",IF('Processed IP Rules'!EA230="Any","",IF(AND(IP_Export!Y261="Proceed",'Processed IP Rules'!EA230&lt;&gt;""),"set shared address "&amp;IP_Export!F261&amp;" ip-netmask "&amp;IP_Export!G261,"")),"")</f>
        <v/>
      </c>
      <c r="F225" t="str">
        <f>IF(IP_Export!B261="Global",IF('Processed IP Rules'!EA230="Any","",IF(AND(IP_Export!Y261="Proceed",'Processed IP Rules'!EA230&lt;&gt;""),"set shared address "&amp;IP_Export!F261&amp;" description "&amp;IP_Export!G261,"")),"")</f>
        <v/>
      </c>
      <c r="G225" s="43" t="str">
        <f>IF('Processed IP Rules'!$FB$33="","",IF(IP_Export!B261="Global",IF('Processed IP Rules'!EA230="Any","",IF(AND(IP_Export!Y261="Proceed",'Processed IP Rules'!EA230&lt;&gt;""),"set shared address "&amp;IP_Export!F261&amp;" tag "&amp;'Processed IP Rules'!$FB$33,"")),""))</f>
        <v/>
      </c>
      <c r="I225" s="98">
        <f t="shared" si="7"/>
        <v>220</v>
      </c>
      <c r="J225" t="str">
        <f>IF(IP_Export!B261="National",IF(OR('Processed IP Rules'!AO230="All_IPs",'Processed IP Rules'!AO230="GRP_ALL_CNSP_SUBNETS"),"",IF(IP_Export!Y261="Proceed","set device-group CNSP-Parent address "&amp;IP_Export!D261&amp;" ip-netmask "&amp;IP_Export!E261,"")),"")</f>
        <v/>
      </c>
      <c r="K225" t="str">
        <f>IF(IP_Export!B261="National",IF(OR('Processed IP Rules'!AO230="All_IPs",'Processed IP Rules'!AO230="GRP_ALL_CNSP_SUBNETS"),"",IF(IP_Export!Y261="Proceed","set device-group CNSP-Parent address "&amp;IP_Export!D261&amp;" description "&amp;IP_Export!E261,"")),"")</f>
        <v/>
      </c>
      <c r="L225" s="43" t="str">
        <f>IF('Processed IP Rules'!$FB$31="","",IF(IP_Export!B261="National",IF(OR('Processed IP Rules'!AO230="All_IPs",'Processed IP Rules'!AO230="GRP_ALL_CNSP_SUBNETS"),"",IF(IP_Export!Y261="Proceed","set device-group CNSP-Parent address "&amp;IP_Export!D261&amp;" tag "&amp;'Processed IP Rules'!$FB$31,"")),""))</f>
        <v/>
      </c>
      <c r="M225" t="str">
        <f>IF(IP_Export!B261="National",IF('Processed IP Rules'!EA230="Any","",IF(AND(IP_Export!Y261="Proceed",'Processed IP Rules'!EA230&lt;&gt;""),"set device-group CNSP-Parent address "&amp;IP_Export!F261&amp;" ip-netmask "&amp;IP_Export!G261,"")),"")</f>
        <v/>
      </c>
      <c r="N225" t="str">
        <f>IF(IP_Export!B261="National",IF('Processed IP Rules'!EA230="Any","",IF(AND(IP_Export!Y261="Proceed",'Processed IP Rules'!EA230&lt;&gt;""),"set device-group CNSP-Parent address "&amp;IP_Export!F261&amp;" description "&amp;IP_Export!G261,"")),"")</f>
        <v/>
      </c>
      <c r="O225" s="43" t="str">
        <f>IF('Processed IP Rules'!$FB$33="","",IF(IP_Export!B261="National",IF('Processed IP Rules'!EA230="Any","",IF(AND(IP_Export!Y261="Proceed",'Processed IP Rules'!EA230&lt;&gt;""),"set device-group CNSP-Parent address "&amp;IP_Export!F261&amp;" tag "&amp;'Processed IP Rules'!$FB$33,"")),""))</f>
        <v/>
      </c>
    </row>
    <row r="226" spans="1:15">
      <c r="A226" s="98">
        <f t="shared" si="6"/>
        <v>221</v>
      </c>
      <c r="B226" t="str">
        <f>IF(IP_Export!B262="Global",IF(OR('Processed IP Rules'!AO231="All_IPs",'Processed IP Rules'!AO231="GRP_ALL_CNSP_SUBNETS"),"",IF(IP_Export!Y262="Proceed","set shared address "&amp;IP_Export!D262&amp;" ip-netmask "&amp;IP_Export!E262,"")),"")</f>
        <v/>
      </c>
      <c r="C226" t="str">
        <f>IF(IP_Export!B262="Global",IF(OR('Processed IP Rules'!AO231="All_IPs",'Processed IP Rules'!AO231="GRP_ALL_CNSP_SUBNETS"),"",IF(IP_Export!Y262="Proceed","set shared address "&amp;IP_Export!D262&amp;" description "&amp;IP_Export!E262,"")),"")</f>
        <v/>
      </c>
      <c r="D226" s="43" t="str">
        <f>IF('Processed IP Rules'!$FB$31="","",IF(IP_Export!B262="Global",IF(OR('Processed IP Rules'!AO231="All_IPs",'Processed IP Rules'!AO231="GRP_ALL_CNSP_SUBNETS"),"",IF(IP_Export!Y262="Proceed","set shared address "&amp;IP_Export!D262&amp;" tag "&amp;'Processed IP Rules'!$FB$31,"")),""))</f>
        <v/>
      </c>
      <c r="E226" t="str">
        <f>IF(IP_Export!B262="Global",IF('Processed IP Rules'!EA231="Any","",IF(AND(IP_Export!Y262="Proceed",'Processed IP Rules'!EA231&lt;&gt;""),"set shared address "&amp;IP_Export!F262&amp;" ip-netmask "&amp;IP_Export!G262,"")),"")</f>
        <v/>
      </c>
      <c r="F226" t="str">
        <f>IF(IP_Export!B262="Global",IF('Processed IP Rules'!EA231="Any","",IF(AND(IP_Export!Y262="Proceed",'Processed IP Rules'!EA231&lt;&gt;""),"set shared address "&amp;IP_Export!F262&amp;" description "&amp;IP_Export!G262,"")),"")</f>
        <v/>
      </c>
      <c r="G226" s="43" t="str">
        <f>IF('Processed IP Rules'!$FB$33="","",IF(IP_Export!B262="Global",IF('Processed IP Rules'!EA231="Any","",IF(AND(IP_Export!Y262="Proceed",'Processed IP Rules'!EA231&lt;&gt;""),"set shared address "&amp;IP_Export!F262&amp;" tag "&amp;'Processed IP Rules'!$FB$33,"")),""))</f>
        <v/>
      </c>
      <c r="I226" s="98">
        <f t="shared" si="7"/>
        <v>221</v>
      </c>
      <c r="J226" t="str">
        <f>IF(IP_Export!B262="National",IF(OR('Processed IP Rules'!AO231="All_IPs",'Processed IP Rules'!AO231="GRP_ALL_CNSP_SUBNETS"),"",IF(IP_Export!Y262="Proceed","set device-group CNSP-Parent address "&amp;IP_Export!D262&amp;" ip-netmask "&amp;IP_Export!E262,"")),"")</f>
        <v/>
      </c>
      <c r="K226" t="str">
        <f>IF(IP_Export!B262="National",IF(OR('Processed IP Rules'!AO231="All_IPs",'Processed IP Rules'!AO231="GRP_ALL_CNSP_SUBNETS"),"",IF(IP_Export!Y262="Proceed","set device-group CNSP-Parent address "&amp;IP_Export!D262&amp;" description "&amp;IP_Export!E262,"")),"")</f>
        <v/>
      </c>
      <c r="L226" s="43" t="str">
        <f>IF('Processed IP Rules'!$FB$31="","",IF(IP_Export!B262="National",IF(OR('Processed IP Rules'!AO231="All_IPs",'Processed IP Rules'!AO231="GRP_ALL_CNSP_SUBNETS"),"",IF(IP_Export!Y262="Proceed","set device-group CNSP-Parent address "&amp;IP_Export!D262&amp;" tag "&amp;'Processed IP Rules'!$FB$31,"")),""))</f>
        <v/>
      </c>
      <c r="M226" t="str">
        <f>IF(IP_Export!B262="National",IF('Processed IP Rules'!EA231="Any","",IF(AND(IP_Export!Y262="Proceed",'Processed IP Rules'!EA231&lt;&gt;""),"set device-group CNSP-Parent address "&amp;IP_Export!F262&amp;" ip-netmask "&amp;IP_Export!G262,"")),"")</f>
        <v/>
      </c>
      <c r="N226" t="str">
        <f>IF(IP_Export!B262="National",IF('Processed IP Rules'!EA231="Any","",IF(AND(IP_Export!Y262="Proceed",'Processed IP Rules'!EA231&lt;&gt;""),"set device-group CNSP-Parent address "&amp;IP_Export!F262&amp;" description "&amp;IP_Export!G262,"")),"")</f>
        <v/>
      </c>
      <c r="O226" s="43" t="str">
        <f>IF('Processed IP Rules'!$FB$33="","",IF(IP_Export!B262="National",IF('Processed IP Rules'!EA231="Any","",IF(AND(IP_Export!Y262="Proceed",'Processed IP Rules'!EA231&lt;&gt;""),"set device-group CNSP-Parent address "&amp;IP_Export!F262&amp;" tag "&amp;'Processed IP Rules'!$FB$33,"")),""))</f>
        <v/>
      </c>
    </row>
    <row r="227" spans="1:15">
      <c r="A227" s="98">
        <f t="shared" si="6"/>
        <v>222</v>
      </c>
      <c r="B227" t="str">
        <f>IF(IP_Export!B263="Global",IF(OR('Processed IP Rules'!AO232="All_IPs",'Processed IP Rules'!AO232="GRP_ALL_CNSP_SUBNETS"),"",IF(IP_Export!Y263="Proceed","set shared address "&amp;IP_Export!D263&amp;" ip-netmask "&amp;IP_Export!E263,"")),"")</f>
        <v/>
      </c>
      <c r="C227" t="str">
        <f>IF(IP_Export!B263="Global",IF(OR('Processed IP Rules'!AO232="All_IPs",'Processed IP Rules'!AO232="GRP_ALL_CNSP_SUBNETS"),"",IF(IP_Export!Y263="Proceed","set shared address "&amp;IP_Export!D263&amp;" description "&amp;IP_Export!E263,"")),"")</f>
        <v/>
      </c>
      <c r="D227" s="43" t="str">
        <f>IF('Processed IP Rules'!$FB$31="","",IF(IP_Export!B263="Global",IF(OR('Processed IP Rules'!AO232="All_IPs",'Processed IP Rules'!AO232="GRP_ALL_CNSP_SUBNETS"),"",IF(IP_Export!Y263="Proceed","set shared address "&amp;IP_Export!D263&amp;" tag "&amp;'Processed IP Rules'!$FB$31,"")),""))</f>
        <v/>
      </c>
      <c r="E227" t="str">
        <f>IF(IP_Export!B263="Global",IF('Processed IP Rules'!EA232="Any","",IF(AND(IP_Export!Y263="Proceed",'Processed IP Rules'!EA232&lt;&gt;""),"set shared address "&amp;IP_Export!F263&amp;" ip-netmask "&amp;IP_Export!G263,"")),"")</f>
        <v/>
      </c>
      <c r="F227" t="str">
        <f>IF(IP_Export!B263="Global",IF('Processed IP Rules'!EA232="Any","",IF(AND(IP_Export!Y263="Proceed",'Processed IP Rules'!EA232&lt;&gt;""),"set shared address "&amp;IP_Export!F263&amp;" description "&amp;IP_Export!G263,"")),"")</f>
        <v/>
      </c>
      <c r="G227" s="43" t="str">
        <f>IF('Processed IP Rules'!$FB$33="","",IF(IP_Export!B263="Global",IF('Processed IP Rules'!EA232="Any","",IF(AND(IP_Export!Y263="Proceed",'Processed IP Rules'!EA232&lt;&gt;""),"set shared address "&amp;IP_Export!F263&amp;" tag "&amp;'Processed IP Rules'!$FB$33,"")),""))</f>
        <v/>
      </c>
      <c r="I227" s="98">
        <f t="shared" si="7"/>
        <v>222</v>
      </c>
      <c r="J227" t="str">
        <f>IF(IP_Export!B263="National",IF(OR('Processed IP Rules'!AO232="All_IPs",'Processed IP Rules'!AO232="GRP_ALL_CNSP_SUBNETS"),"",IF(IP_Export!Y263="Proceed","set device-group CNSP-Parent address "&amp;IP_Export!D263&amp;" ip-netmask "&amp;IP_Export!E263,"")),"")</f>
        <v/>
      </c>
      <c r="K227" t="str">
        <f>IF(IP_Export!B263="National",IF(OR('Processed IP Rules'!AO232="All_IPs",'Processed IP Rules'!AO232="GRP_ALL_CNSP_SUBNETS"),"",IF(IP_Export!Y263="Proceed","set device-group CNSP-Parent address "&amp;IP_Export!D263&amp;" description "&amp;IP_Export!E263,"")),"")</f>
        <v/>
      </c>
      <c r="L227" s="43" t="str">
        <f>IF('Processed IP Rules'!$FB$31="","",IF(IP_Export!B263="National",IF(OR('Processed IP Rules'!AO232="All_IPs",'Processed IP Rules'!AO232="GRP_ALL_CNSP_SUBNETS"),"",IF(IP_Export!Y263="Proceed","set device-group CNSP-Parent address "&amp;IP_Export!D263&amp;" tag "&amp;'Processed IP Rules'!$FB$31,"")),""))</f>
        <v/>
      </c>
      <c r="M227" t="str">
        <f>IF(IP_Export!B263="National",IF('Processed IP Rules'!EA232="Any","",IF(AND(IP_Export!Y263="Proceed",'Processed IP Rules'!EA232&lt;&gt;""),"set device-group CNSP-Parent address "&amp;IP_Export!F263&amp;" ip-netmask "&amp;IP_Export!G263,"")),"")</f>
        <v/>
      </c>
      <c r="N227" t="str">
        <f>IF(IP_Export!B263="National",IF('Processed IP Rules'!EA232="Any","",IF(AND(IP_Export!Y263="Proceed",'Processed IP Rules'!EA232&lt;&gt;""),"set device-group CNSP-Parent address "&amp;IP_Export!F263&amp;" description "&amp;IP_Export!G263,"")),"")</f>
        <v/>
      </c>
      <c r="O227" s="43" t="str">
        <f>IF('Processed IP Rules'!$FB$33="","",IF(IP_Export!B263="National",IF('Processed IP Rules'!EA232="Any","",IF(AND(IP_Export!Y263="Proceed",'Processed IP Rules'!EA232&lt;&gt;""),"set device-group CNSP-Parent address "&amp;IP_Export!F263&amp;" tag "&amp;'Processed IP Rules'!$FB$33,"")),""))</f>
        <v/>
      </c>
    </row>
    <row r="228" spans="1:15">
      <c r="A228" s="98">
        <f t="shared" si="6"/>
        <v>223</v>
      </c>
      <c r="B228" t="str">
        <f>IF(IP_Export!B264="Global",IF(OR('Processed IP Rules'!AO233="All_IPs",'Processed IP Rules'!AO233="GRP_ALL_CNSP_SUBNETS"),"",IF(IP_Export!Y264="Proceed","set shared address "&amp;IP_Export!D264&amp;" ip-netmask "&amp;IP_Export!E264,"")),"")</f>
        <v/>
      </c>
      <c r="C228" t="str">
        <f>IF(IP_Export!B264="Global",IF(OR('Processed IP Rules'!AO233="All_IPs",'Processed IP Rules'!AO233="GRP_ALL_CNSP_SUBNETS"),"",IF(IP_Export!Y264="Proceed","set shared address "&amp;IP_Export!D264&amp;" description "&amp;IP_Export!E264,"")),"")</f>
        <v/>
      </c>
      <c r="D228" s="43" t="str">
        <f>IF('Processed IP Rules'!$FB$31="","",IF(IP_Export!B264="Global",IF(OR('Processed IP Rules'!AO233="All_IPs",'Processed IP Rules'!AO233="GRP_ALL_CNSP_SUBNETS"),"",IF(IP_Export!Y264="Proceed","set shared address "&amp;IP_Export!D264&amp;" tag "&amp;'Processed IP Rules'!$FB$31,"")),""))</f>
        <v/>
      </c>
      <c r="E228" t="str">
        <f>IF(IP_Export!B264="Global",IF('Processed IP Rules'!EA233="Any","",IF(AND(IP_Export!Y264="Proceed",'Processed IP Rules'!EA233&lt;&gt;""),"set shared address "&amp;IP_Export!F264&amp;" ip-netmask "&amp;IP_Export!G264,"")),"")</f>
        <v/>
      </c>
      <c r="F228" t="str">
        <f>IF(IP_Export!B264="Global",IF('Processed IP Rules'!EA233="Any","",IF(AND(IP_Export!Y264="Proceed",'Processed IP Rules'!EA233&lt;&gt;""),"set shared address "&amp;IP_Export!F264&amp;" description "&amp;IP_Export!G264,"")),"")</f>
        <v/>
      </c>
      <c r="G228" s="43" t="str">
        <f>IF('Processed IP Rules'!$FB$33="","",IF(IP_Export!B264="Global",IF('Processed IP Rules'!EA233="Any","",IF(AND(IP_Export!Y264="Proceed",'Processed IP Rules'!EA233&lt;&gt;""),"set shared address "&amp;IP_Export!F264&amp;" tag "&amp;'Processed IP Rules'!$FB$33,"")),""))</f>
        <v/>
      </c>
      <c r="I228" s="98">
        <f t="shared" si="7"/>
        <v>223</v>
      </c>
      <c r="J228" t="str">
        <f>IF(IP_Export!B264="National",IF(OR('Processed IP Rules'!AO233="All_IPs",'Processed IP Rules'!AO233="GRP_ALL_CNSP_SUBNETS"),"",IF(IP_Export!Y264="Proceed","set device-group CNSP-Parent address "&amp;IP_Export!D264&amp;" ip-netmask "&amp;IP_Export!E264,"")),"")</f>
        <v/>
      </c>
      <c r="K228" t="str">
        <f>IF(IP_Export!B264="National",IF(OR('Processed IP Rules'!AO233="All_IPs",'Processed IP Rules'!AO233="GRP_ALL_CNSP_SUBNETS"),"",IF(IP_Export!Y264="Proceed","set device-group CNSP-Parent address "&amp;IP_Export!D264&amp;" description "&amp;IP_Export!E264,"")),"")</f>
        <v/>
      </c>
      <c r="L228" s="43" t="str">
        <f>IF('Processed IP Rules'!$FB$31="","",IF(IP_Export!B264="National",IF(OR('Processed IP Rules'!AO233="All_IPs",'Processed IP Rules'!AO233="GRP_ALL_CNSP_SUBNETS"),"",IF(IP_Export!Y264="Proceed","set device-group CNSP-Parent address "&amp;IP_Export!D264&amp;" tag "&amp;'Processed IP Rules'!$FB$31,"")),""))</f>
        <v/>
      </c>
      <c r="M228" t="str">
        <f>IF(IP_Export!B264="National",IF('Processed IP Rules'!EA233="Any","",IF(AND(IP_Export!Y264="Proceed",'Processed IP Rules'!EA233&lt;&gt;""),"set device-group CNSP-Parent address "&amp;IP_Export!F264&amp;" ip-netmask "&amp;IP_Export!G264,"")),"")</f>
        <v/>
      </c>
      <c r="N228" t="str">
        <f>IF(IP_Export!B264="National",IF('Processed IP Rules'!EA233="Any","",IF(AND(IP_Export!Y264="Proceed",'Processed IP Rules'!EA233&lt;&gt;""),"set device-group CNSP-Parent address "&amp;IP_Export!F264&amp;" description "&amp;IP_Export!G264,"")),"")</f>
        <v/>
      </c>
      <c r="O228" s="43" t="str">
        <f>IF('Processed IP Rules'!$FB$33="","",IF(IP_Export!B264="National",IF('Processed IP Rules'!EA233="Any","",IF(AND(IP_Export!Y264="Proceed",'Processed IP Rules'!EA233&lt;&gt;""),"set device-group CNSP-Parent address "&amp;IP_Export!F264&amp;" tag "&amp;'Processed IP Rules'!$FB$33,"")),""))</f>
        <v/>
      </c>
    </row>
    <row r="229" spans="1:15">
      <c r="A229" s="98">
        <f t="shared" si="6"/>
        <v>224</v>
      </c>
      <c r="B229" t="str">
        <f>IF(IP_Export!B265="Global",IF(OR('Processed IP Rules'!AO234="All_IPs",'Processed IP Rules'!AO234="GRP_ALL_CNSP_SUBNETS"),"",IF(IP_Export!Y265="Proceed","set shared address "&amp;IP_Export!D265&amp;" ip-netmask "&amp;IP_Export!E265,"")),"")</f>
        <v/>
      </c>
      <c r="C229" t="str">
        <f>IF(IP_Export!B265="Global",IF(OR('Processed IP Rules'!AO234="All_IPs",'Processed IP Rules'!AO234="GRP_ALL_CNSP_SUBNETS"),"",IF(IP_Export!Y265="Proceed","set shared address "&amp;IP_Export!D265&amp;" description "&amp;IP_Export!E265,"")),"")</f>
        <v/>
      </c>
      <c r="D229" s="43" t="str">
        <f>IF('Processed IP Rules'!$FB$31="","",IF(IP_Export!B265="Global",IF(OR('Processed IP Rules'!AO234="All_IPs",'Processed IP Rules'!AO234="GRP_ALL_CNSP_SUBNETS"),"",IF(IP_Export!Y265="Proceed","set shared address "&amp;IP_Export!D265&amp;" tag "&amp;'Processed IP Rules'!$FB$31,"")),""))</f>
        <v/>
      </c>
      <c r="E229" t="str">
        <f>IF(IP_Export!B265="Global",IF('Processed IP Rules'!EA234="Any","",IF(AND(IP_Export!Y265="Proceed",'Processed IP Rules'!EA234&lt;&gt;""),"set shared address "&amp;IP_Export!F265&amp;" ip-netmask "&amp;IP_Export!G265,"")),"")</f>
        <v/>
      </c>
      <c r="F229" t="str">
        <f>IF(IP_Export!B265="Global",IF('Processed IP Rules'!EA234="Any","",IF(AND(IP_Export!Y265="Proceed",'Processed IP Rules'!EA234&lt;&gt;""),"set shared address "&amp;IP_Export!F265&amp;" description "&amp;IP_Export!G265,"")),"")</f>
        <v/>
      </c>
      <c r="G229" s="43" t="str">
        <f>IF('Processed IP Rules'!$FB$33="","",IF(IP_Export!B265="Global",IF('Processed IP Rules'!EA234="Any","",IF(AND(IP_Export!Y265="Proceed",'Processed IP Rules'!EA234&lt;&gt;""),"set shared address "&amp;IP_Export!F265&amp;" tag "&amp;'Processed IP Rules'!$FB$33,"")),""))</f>
        <v/>
      </c>
      <c r="I229" s="98">
        <f t="shared" si="7"/>
        <v>224</v>
      </c>
      <c r="J229" t="str">
        <f>IF(IP_Export!B265="National",IF(OR('Processed IP Rules'!AO234="All_IPs",'Processed IP Rules'!AO234="GRP_ALL_CNSP_SUBNETS"),"",IF(IP_Export!Y265="Proceed","set device-group CNSP-Parent address "&amp;IP_Export!D265&amp;" ip-netmask "&amp;IP_Export!E265,"")),"")</f>
        <v/>
      </c>
      <c r="K229" t="str">
        <f>IF(IP_Export!B265="National",IF(OR('Processed IP Rules'!AO234="All_IPs",'Processed IP Rules'!AO234="GRP_ALL_CNSP_SUBNETS"),"",IF(IP_Export!Y265="Proceed","set device-group CNSP-Parent address "&amp;IP_Export!D265&amp;" description "&amp;IP_Export!E265,"")),"")</f>
        <v/>
      </c>
      <c r="L229" s="43" t="str">
        <f>IF('Processed IP Rules'!$FB$31="","",IF(IP_Export!B265="National",IF(OR('Processed IP Rules'!AO234="All_IPs",'Processed IP Rules'!AO234="GRP_ALL_CNSP_SUBNETS"),"",IF(IP_Export!Y265="Proceed","set device-group CNSP-Parent address "&amp;IP_Export!D265&amp;" tag "&amp;'Processed IP Rules'!$FB$31,"")),""))</f>
        <v/>
      </c>
      <c r="M229" t="str">
        <f>IF(IP_Export!B265="National",IF('Processed IP Rules'!EA234="Any","",IF(AND(IP_Export!Y265="Proceed",'Processed IP Rules'!EA234&lt;&gt;""),"set device-group CNSP-Parent address "&amp;IP_Export!F265&amp;" ip-netmask "&amp;IP_Export!G265,"")),"")</f>
        <v/>
      </c>
      <c r="N229" t="str">
        <f>IF(IP_Export!B265="National",IF('Processed IP Rules'!EA234="Any","",IF(AND(IP_Export!Y265="Proceed",'Processed IP Rules'!EA234&lt;&gt;""),"set device-group CNSP-Parent address "&amp;IP_Export!F265&amp;" description "&amp;IP_Export!G265,"")),"")</f>
        <v/>
      </c>
      <c r="O229" s="43" t="str">
        <f>IF('Processed IP Rules'!$FB$33="","",IF(IP_Export!B265="National",IF('Processed IP Rules'!EA234="Any","",IF(AND(IP_Export!Y265="Proceed",'Processed IP Rules'!EA234&lt;&gt;""),"set device-group CNSP-Parent address "&amp;IP_Export!F265&amp;" tag "&amp;'Processed IP Rules'!$FB$33,"")),""))</f>
        <v/>
      </c>
    </row>
    <row r="230" spans="1:15">
      <c r="A230" s="98">
        <f t="shared" si="6"/>
        <v>225</v>
      </c>
      <c r="B230" t="str">
        <f>IF(IP_Export!B266="Global",IF(OR('Processed IP Rules'!AO235="All_IPs",'Processed IP Rules'!AO235="GRP_ALL_CNSP_SUBNETS"),"",IF(IP_Export!Y266="Proceed","set shared address "&amp;IP_Export!D266&amp;" ip-netmask "&amp;IP_Export!E266,"")),"")</f>
        <v/>
      </c>
      <c r="C230" t="str">
        <f>IF(IP_Export!B266="Global",IF(OR('Processed IP Rules'!AO235="All_IPs",'Processed IP Rules'!AO235="GRP_ALL_CNSP_SUBNETS"),"",IF(IP_Export!Y266="Proceed","set shared address "&amp;IP_Export!D266&amp;" description "&amp;IP_Export!E266,"")),"")</f>
        <v/>
      </c>
      <c r="D230" s="43" t="str">
        <f>IF('Processed IP Rules'!$FB$31="","",IF(IP_Export!B266="Global",IF(OR('Processed IP Rules'!AO235="All_IPs",'Processed IP Rules'!AO235="GRP_ALL_CNSP_SUBNETS"),"",IF(IP_Export!Y266="Proceed","set shared address "&amp;IP_Export!D266&amp;" tag "&amp;'Processed IP Rules'!$FB$31,"")),""))</f>
        <v/>
      </c>
      <c r="E230" t="str">
        <f>IF(IP_Export!B266="Global",IF('Processed IP Rules'!EA235="Any","",IF(AND(IP_Export!Y266="Proceed",'Processed IP Rules'!EA235&lt;&gt;""),"set shared address "&amp;IP_Export!F266&amp;" ip-netmask "&amp;IP_Export!G266,"")),"")</f>
        <v/>
      </c>
      <c r="F230" t="str">
        <f>IF(IP_Export!B266="Global",IF('Processed IP Rules'!EA235="Any","",IF(AND(IP_Export!Y266="Proceed",'Processed IP Rules'!EA235&lt;&gt;""),"set shared address "&amp;IP_Export!F266&amp;" description "&amp;IP_Export!G266,"")),"")</f>
        <v/>
      </c>
      <c r="G230" s="43" t="str">
        <f>IF('Processed IP Rules'!$FB$33="","",IF(IP_Export!B266="Global",IF('Processed IP Rules'!EA235="Any","",IF(AND(IP_Export!Y266="Proceed",'Processed IP Rules'!EA235&lt;&gt;""),"set shared address "&amp;IP_Export!F266&amp;" tag "&amp;'Processed IP Rules'!$FB$33,"")),""))</f>
        <v/>
      </c>
      <c r="I230" s="98">
        <f t="shared" si="7"/>
        <v>225</v>
      </c>
      <c r="J230" t="str">
        <f>IF(IP_Export!B266="National",IF(OR('Processed IP Rules'!AO235="All_IPs",'Processed IP Rules'!AO235="GRP_ALL_CNSP_SUBNETS"),"",IF(IP_Export!Y266="Proceed","set device-group CNSP-Parent address "&amp;IP_Export!D266&amp;" ip-netmask "&amp;IP_Export!E266,"")),"")</f>
        <v/>
      </c>
      <c r="K230" t="str">
        <f>IF(IP_Export!B266="National",IF(OR('Processed IP Rules'!AO235="All_IPs",'Processed IP Rules'!AO235="GRP_ALL_CNSP_SUBNETS"),"",IF(IP_Export!Y266="Proceed","set device-group CNSP-Parent address "&amp;IP_Export!D266&amp;" description "&amp;IP_Export!E266,"")),"")</f>
        <v/>
      </c>
      <c r="L230" s="43" t="str">
        <f>IF('Processed IP Rules'!$FB$31="","",IF(IP_Export!B266="National",IF(OR('Processed IP Rules'!AO235="All_IPs",'Processed IP Rules'!AO235="GRP_ALL_CNSP_SUBNETS"),"",IF(IP_Export!Y266="Proceed","set device-group CNSP-Parent address "&amp;IP_Export!D266&amp;" tag "&amp;'Processed IP Rules'!$FB$31,"")),""))</f>
        <v/>
      </c>
      <c r="M230" t="str">
        <f>IF(IP_Export!B266="National",IF('Processed IP Rules'!EA235="Any","",IF(AND(IP_Export!Y266="Proceed",'Processed IP Rules'!EA235&lt;&gt;""),"set device-group CNSP-Parent address "&amp;IP_Export!F266&amp;" ip-netmask "&amp;IP_Export!G266,"")),"")</f>
        <v/>
      </c>
      <c r="N230" t="str">
        <f>IF(IP_Export!B266="National",IF('Processed IP Rules'!EA235="Any","",IF(AND(IP_Export!Y266="Proceed",'Processed IP Rules'!EA235&lt;&gt;""),"set device-group CNSP-Parent address "&amp;IP_Export!F266&amp;" description "&amp;IP_Export!G266,"")),"")</f>
        <v/>
      </c>
      <c r="O230" s="43" t="str">
        <f>IF('Processed IP Rules'!$FB$33="","",IF(IP_Export!B266="National",IF('Processed IP Rules'!EA235="Any","",IF(AND(IP_Export!Y266="Proceed",'Processed IP Rules'!EA235&lt;&gt;""),"set device-group CNSP-Parent address "&amp;IP_Export!F266&amp;" tag "&amp;'Processed IP Rules'!$FB$33,"")),""))</f>
        <v/>
      </c>
    </row>
    <row r="231" spans="1:15">
      <c r="A231" s="98">
        <f t="shared" si="6"/>
        <v>226</v>
      </c>
      <c r="B231" t="str">
        <f>IF(IP_Export!B267="Global",IF(OR('Processed IP Rules'!AO236="All_IPs",'Processed IP Rules'!AO236="GRP_ALL_CNSP_SUBNETS"),"",IF(IP_Export!Y267="Proceed","set shared address "&amp;IP_Export!D267&amp;" ip-netmask "&amp;IP_Export!E267,"")),"")</f>
        <v/>
      </c>
      <c r="C231" t="str">
        <f>IF(IP_Export!B267="Global",IF(OR('Processed IP Rules'!AO236="All_IPs",'Processed IP Rules'!AO236="GRP_ALL_CNSP_SUBNETS"),"",IF(IP_Export!Y267="Proceed","set shared address "&amp;IP_Export!D267&amp;" description "&amp;IP_Export!E267,"")),"")</f>
        <v/>
      </c>
      <c r="D231" s="43" t="str">
        <f>IF('Processed IP Rules'!$FB$31="","",IF(IP_Export!B267="Global",IF(OR('Processed IP Rules'!AO236="All_IPs",'Processed IP Rules'!AO236="GRP_ALL_CNSP_SUBNETS"),"",IF(IP_Export!Y267="Proceed","set shared address "&amp;IP_Export!D267&amp;" tag "&amp;'Processed IP Rules'!$FB$31,"")),""))</f>
        <v/>
      </c>
      <c r="E231" t="str">
        <f>IF(IP_Export!B267="Global",IF('Processed IP Rules'!EA236="Any","",IF(AND(IP_Export!Y267="Proceed",'Processed IP Rules'!EA236&lt;&gt;""),"set shared address "&amp;IP_Export!F267&amp;" ip-netmask "&amp;IP_Export!G267,"")),"")</f>
        <v/>
      </c>
      <c r="F231" t="str">
        <f>IF(IP_Export!B267="Global",IF('Processed IP Rules'!EA236="Any","",IF(AND(IP_Export!Y267="Proceed",'Processed IP Rules'!EA236&lt;&gt;""),"set shared address "&amp;IP_Export!F267&amp;" description "&amp;IP_Export!G267,"")),"")</f>
        <v/>
      </c>
      <c r="G231" s="43" t="str">
        <f>IF('Processed IP Rules'!$FB$33="","",IF(IP_Export!B267="Global",IF('Processed IP Rules'!EA236="Any","",IF(AND(IP_Export!Y267="Proceed",'Processed IP Rules'!EA236&lt;&gt;""),"set shared address "&amp;IP_Export!F267&amp;" tag "&amp;'Processed IP Rules'!$FB$33,"")),""))</f>
        <v/>
      </c>
      <c r="I231" s="98">
        <f t="shared" si="7"/>
        <v>226</v>
      </c>
      <c r="J231" t="str">
        <f>IF(IP_Export!B267="National",IF(OR('Processed IP Rules'!AO236="All_IPs",'Processed IP Rules'!AO236="GRP_ALL_CNSP_SUBNETS"),"",IF(IP_Export!Y267="Proceed","set device-group CNSP-Parent address "&amp;IP_Export!D267&amp;" ip-netmask "&amp;IP_Export!E267,"")),"")</f>
        <v/>
      </c>
      <c r="K231" t="str">
        <f>IF(IP_Export!B267="National",IF(OR('Processed IP Rules'!AO236="All_IPs",'Processed IP Rules'!AO236="GRP_ALL_CNSP_SUBNETS"),"",IF(IP_Export!Y267="Proceed","set device-group CNSP-Parent address "&amp;IP_Export!D267&amp;" description "&amp;IP_Export!E267,"")),"")</f>
        <v/>
      </c>
      <c r="L231" s="43" t="str">
        <f>IF('Processed IP Rules'!$FB$31="","",IF(IP_Export!B267="National",IF(OR('Processed IP Rules'!AO236="All_IPs",'Processed IP Rules'!AO236="GRP_ALL_CNSP_SUBNETS"),"",IF(IP_Export!Y267="Proceed","set device-group CNSP-Parent address "&amp;IP_Export!D267&amp;" tag "&amp;'Processed IP Rules'!$FB$31,"")),""))</f>
        <v/>
      </c>
      <c r="M231" t="str">
        <f>IF(IP_Export!B267="National",IF('Processed IP Rules'!EA236="Any","",IF(AND(IP_Export!Y267="Proceed",'Processed IP Rules'!EA236&lt;&gt;""),"set device-group CNSP-Parent address "&amp;IP_Export!F267&amp;" ip-netmask "&amp;IP_Export!G267,"")),"")</f>
        <v/>
      </c>
      <c r="N231" t="str">
        <f>IF(IP_Export!B267="National",IF('Processed IP Rules'!EA236="Any","",IF(AND(IP_Export!Y267="Proceed",'Processed IP Rules'!EA236&lt;&gt;""),"set device-group CNSP-Parent address "&amp;IP_Export!F267&amp;" description "&amp;IP_Export!G267,"")),"")</f>
        <v/>
      </c>
      <c r="O231" s="43" t="str">
        <f>IF('Processed IP Rules'!$FB$33="","",IF(IP_Export!B267="National",IF('Processed IP Rules'!EA236="Any","",IF(AND(IP_Export!Y267="Proceed",'Processed IP Rules'!EA236&lt;&gt;""),"set device-group CNSP-Parent address "&amp;IP_Export!F267&amp;" tag "&amp;'Processed IP Rules'!$FB$33,"")),""))</f>
        <v/>
      </c>
    </row>
    <row r="232" spans="1:15">
      <c r="A232" s="98">
        <f t="shared" si="6"/>
        <v>227</v>
      </c>
      <c r="B232" t="str">
        <f>IF(IP_Export!B268="Global",IF(OR('Processed IP Rules'!AO237="All_IPs",'Processed IP Rules'!AO237="GRP_ALL_CNSP_SUBNETS"),"",IF(IP_Export!Y268="Proceed","set shared address "&amp;IP_Export!D268&amp;" ip-netmask "&amp;IP_Export!E268,"")),"")</f>
        <v/>
      </c>
      <c r="C232" t="str">
        <f>IF(IP_Export!B268="Global",IF(OR('Processed IP Rules'!AO237="All_IPs",'Processed IP Rules'!AO237="GRP_ALL_CNSP_SUBNETS"),"",IF(IP_Export!Y268="Proceed","set shared address "&amp;IP_Export!D268&amp;" description "&amp;IP_Export!E268,"")),"")</f>
        <v/>
      </c>
      <c r="D232" s="43" t="str">
        <f>IF('Processed IP Rules'!$FB$31="","",IF(IP_Export!B268="Global",IF(OR('Processed IP Rules'!AO237="All_IPs",'Processed IP Rules'!AO237="GRP_ALL_CNSP_SUBNETS"),"",IF(IP_Export!Y268="Proceed","set shared address "&amp;IP_Export!D268&amp;" tag "&amp;'Processed IP Rules'!$FB$31,"")),""))</f>
        <v/>
      </c>
      <c r="E232" t="str">
        <f>IF(IP_Export!B268="Global",IF('Processed IP Rules'!EA237="Any","",IF(AND(IP_Export!Y268="Proceed",'Processed IP Rules'!EA237&lt;&gt;""),"set shared address "&amp;IP_Export!F268&amp;" ip-netmask "&amp;IP_Export!G268,"")),"")</f>
        <v/>
      </c>
      <c r="F232" t="str">
        <f>IF(IP_Export!B268="Global",IF('Processed IP Rules'!EA237="Any","",IF(AND(IP_Export!Y268="Proceed",'Processed IP Rules'!EA237&lt;&gt;""),"set shared address "&amp;IP_Export!F268&amp;" description "&amp;IP_Export!G268,"")),"")</f>
        <v/>
      </c>
      <c r="G232" s="43" t="str">
        <f>IF('Processed IP Rules'!$FB$33="","",IF(IP_Export!B268="Global",IF('Processed IP Rules'!EA237="Any","",IF(AND(IP_Export!Y268="Proceed",'Processed IP Rules'!EA237&lt;&gt;""),"set shared address "&amp;IP_Export!F268&amp;" tag "&amp;'Processed IP Rules'!$FB$33,"")),""))</f>
        <v/>
      </c>
      <c r="I232" s="98">
        <f t="shared" si="7"/>
        <v>227</v>
      </c>
      <c r="J232" t="str">
        <f>IF(IP_Export!B268="National",IF(OR('Processed IP Rules'!AO237="All_IPs",'Processed IP Rules'!AO237="GRP_ALL_CNSP_SUBNETS"),"",IF(IP_Export!Y268="Proceed","set device-group CNSP-Parent address "&amp;IP_Export!D268&amp;" ip-netmask "&amp;IP_Export!E268,"")),"")</f>
        <v/>
      </c>
      <c r="K232" t="str">
        <f>IF(IP_Export!B268="National",IF(OR('Processed IP Rules'!AO237="All_IPs",'Processed IP Rules'!AO237="GRP_ALL_CNSP_SUBNETS"),"",IF(IP_Export!Y268="Proceed","set device-group CNSP-Parent address "&amp;IP_Export!D268&amp;" description "&amp;IP_Export!E268,"")),"")</f>
        <v/>
      </c>
      <c r="L232" s="43" t="str">
        <f>IF('Processed IP Rules'!$FB$31="","",IF(IP_Export!B268="National",IF(OR('Processed IP Rules'!AO237="All_IPs",'Processed IP Rules'!AO237="GRP_ALL_CNSP_SUBNETS"),"",IF(IP_Export!Y268="Proceed","set device-group CNSP-Parent address "&amp;IP_Export!D268&amp;" tag "&amp;'Processed IP Rules'!$FB$31,"")),""))</f>
        <v/>
      </c>
      <c r="M232" t="str">
        <f>IF(IP_Export!B268="National",IF('Processed IP Rules'!EA237="Any","",IF(AND(IP_Export!Y268="Proceed",'Processed IP Rules'!EA237&lt;&gt;""),"set device-group CNSP-Parent address "&amp;IP_Export!F268&amp;" ip-netmask "&amp;IP_Export!G268,"")),"")</f>
        <v/>
      </c>
      <c r="N232" t="str">
        <f>IF(IP_Export!B268="National",IF('Processed IP Rules'!EA237="Any","",IF(AND(IP_Export!Y268="Proceed",'Processed IP Rules'!EA237&lt;&gt;""),"set device-group CNSP-Parent address "&amp;IP_Export!F268&amp;" description "&amp;IP_Export!G268,"")),"")</f>
        <v/>
      </c>
      <c r="O232" s="43" t="str">
        <f>IF('Processed IP Rules'!$FB$33="","",IF(IP_Export!B268="National",IF('Processed IP Rules'!EA237="Any","",IF(AND(IP_Export!Y268="Proceed",'Processed IP Rules'!EA237&lt;&gt;""),"set device-group CNSP-Parent address "&amp;IP_Export!F268&amp;" tag "&amp;'Processed IP Rules'!$FB$33,"")),""))</f>
        <v/>
      </c>
    </row>
    <row r="233" spans="1:15">
      <c r="A233" s="98">
        <f t="shared" si="6"/>
        <v>228</v>
      </c>
      <c r="B233" t="str">
        <f>IF(IP_Export!B269="Global",IF(OR('Processed IP Rules'!AO238="All_IPs",'Processed IP Rules'!AO238="GRP_ALL_CNSP_SUBNETS"),"",IF(IP_Export!Y269="Proceed","set shared address "&amp;IP_Export!D269&amp;" ip-netmask "&amp;IP_Export!E269,"")),"")</f>
        <v/>
      </c>
      <c r="C233" t="str">
        <f>IF(IP_Export!B269="Global",IF(OR('Processed IP Rules'!AO238="All_IPs",'Processed IP Rules'!AO238="GRP_ALL_CNSP_SUBNETS"),"",IF(IP_Export!Y269="Proceed","set shared address "&amp;IP_Export!D269&amp;" description "&amp;IP_Export!E269,"")),"")</f>
        <v/>
      </c>
      <c r="D233" s="43" t="str">
        <f>IF('Processed IP Rules'!$FB$31="","",IF(IP_Export!B269="Global",IF(OR('Processed IP Rules'!AO238="All_IPs",'Processed IP Rules'!AO238="GRP_ALL_CNSP_SUBNETS"),"",IF(IP_Export!Y269="Proceed","set shared address "&amp;IP_Export!D269&amp;" tag "&amp;'Processed IP Rules'!$FB$31,"")),""))</f>
        <v/>
      </c>
      <c r="E233" t="str">
        <f>IF(IP_Export!B269="Global",IF('Processed IP Rules'!EA238="Any","",IF(AND(IP_Export!Y269="Proceed",'Processed IP Rules'!EA238&lt;&gt;""),"set shared address "&amp;IP_Export!F269&amp;" ip-netmask "&amp;IP_Export!G269,"")),"")</f>
        <v/>
      </c>
      <c r="F233" t="str">
        <f>IF(IP_Export!B269="Global",IF('Processed IP Rules'!EA238="Any","",IF(AND(IP_Export!Y269="Proceed",'Processed IP Rules'!EA238&lt;&gt;""),"set shared address "&amp;IP_Export!F269&amp;" description "&amp;IP_Export!G269,"")),"")</f>
        <v/>
      </c>
      <c r="G233" s="43" t="str">
        <f>IF('Processed IP Rules'!$FB$33="","",IF(IP_Export!B269="Global",IF('Processed IP Rules'!EA238="Any","",IF(AND(IP_Export!Y269="Proceed",'Processed IP Rules'!EA238&lt;&gt;""),"set shared address "&amp;IP_Export!F269&amp;" tag "&amp;'Processed IP Rules'!$FB$33,"")),""))</f>
        <v/>
      </c>
      <c r="I233" s="98">
        <f t="shared" si="7"/>
        <v>228</v>
      </c>
      <c r="J233" t="str">
        <f>IF(IP_Export!B269="National",IF(OR('Processed IP Rules'!AO238="All_IPs",'Processed IP Rules'!AO238="GRP_ALL_CNSP_SUBNETS"),"",IF(IP_Export!Y269="Proceed","set device-group CNSP-Parent address "&amp;IP_Export!D269&amp;" ip-netmask "&amp;IP_Export!E269,"")),"")</f>
        <v/>
      </c>
      <c r="K233" t="str">
        <f>IF(IP_Export!B269="National",IF(OR('Processed IP Rules'!AO238="All_IPs",'Processed IP Rules'!AO238="GRP_ALL_CNSP_SUBNETS"),"",IF(IP_Export!Y269="Proceed","set device-group CNSP-Parent address "&amp;IP_Export!D269&amp;" description "&amp;IP_Export!E269,"")),"")</f>
        <v/>
      </c>
      <c r="L233" s="43" t="str">
        <f>IF('Processed IP Rules'!$FB$31="","",IF(IP_Export!B269="National",IF(OR('Processed IP Rules'!AO238="All_IPs",'Processed IP Rules'!AO238="GRP_ALL_CNSP_SUBNETS"),"",IF(IP_Export!Y269="Proceed","set device-group CNSP-Parent address "&amp;IP_Export!D269&amp;" tag "&amp;'Processed IP Rules'!$FB$31,"")),""))</f>
        <v/>
      </c>
      <c r="M233" t="str">
        <f>IF(IP_Export!B269="National",IF('Processed IP Rules'!EA238="Any","",IF(AND(IP_Export!Y269="Proceed",'Processed IP Rules'!EA238&lt;&gt;""),"set device-group CNSP-Parent address "&amp;IP_Export!F269&amp;" ip-netmask "&amp;IP_Export!G269,"")),"")</f>
        <v/>
      </c>
      <c r="N233" t="str">
        <f>IF(IP_Export!B269="National",IF('Processed IP Rules'!EA238="Any","",IF(AND(IP_Export!Y269="Proceed",'Processed IP Rules'!EA238&lt;&gt;""),"set device-group CNSP-Parent address "&amp;IP_Export!F269&amp;" description "&amp;IP_Export!G269,"")),"")</f>
        <v/>
      </c>
      <c r="O233" s="43" t="str">
        <f>IF('Processed IP Rules'!$FB$33="","",IF(IP_Export!B269="National",IF('Processed IP Rules'!EA238="Any","",IF(AND(IP_Export!Y269="Proceed",'Processed IP Rules'!EA238&lt;&gt;""),"set device-group CNSP-Parent address "&amp;IP_Export!F269&amp;" tag "&amp;'Processed IP Rules'!$FB$33,"")),""))</f>
        <v/>
      </c>
    </row>
    <row r="234" spans="1:15">
      <c r="A234" s="98">
        <f t="shared" si="6"/>
        <v>229</v>
      </c>
      <c r="B234" t="str">
        <f>IF(IP_Export!B270="Global",IF(OR('Processed IP Rules'!AO239="All_IPs",'Processed IP Rules'!AO239="GRP_ALL_CNSP_SUBNETS"),"",IF(IP_Export!Y270="Proceed","set shared address "&amp;IP_Export!D270&amp;" ip-netmask "&amp;IP_Export!E270,"")),"")</f>
        <v/>
      </c>
      <c r="C234" t="str">
        <f>IF(IP_Export!B270="Global",IF(OR('Processed IP Rules'!AO239="All_IPs",'Processed IP Rules'!AO239="GRP_ALL_CNSP_SUBNETS"),"",IF(IP_Export!Y270="Proceed","set shared address "&amp;IP_Export!D270&amp;" description "&amp;IP_Export!E270,"")),"")</f>
        <v/>
      </c>
      <c r="D234" s="43" t="str">
        <f>IF('Processed IP Rules'!$FB$31="","",IF(IP_Export!B270="Global",IF(OR('Processed IP Rules'!AO239="All_IPs",'Processed IP Rules'!AO239="GRP_ALL_CNSP_SUBNETS"),"",IF(IP_Export!Y270="Proceed","set shared address "&amp;IP_Export!D270&amp;" tag "&amp;'Processed IP Rules'!$FB$31,"")),""))</f>
        <v/>
      </c>
      <c r="E234" t="str">
        <f>IF(IP_Export!B270="Global",IF('Processed IP Rules'!EA239="Any","",IF(AND(IP_Export!Y270="Proceed",'Processed IP Rules'!EA239&lt;&gt;""),"set shared address "&amp;IP_Export!F270&amp;" ip-netmask "&amp;IP_Export!G270,"")),"")</f>
        <v/>
      </c>
      <c r="F234" t="str">
        <f>IF(IP_Export!B270="Global",IF('Processed IP Rules'!EA239="Any","",IF(AND(IP_Export!Y270="Proceed",'Processed IP Rules'!EA239&lt;&gt;""),"set shared address "&amp;IP_Export!F270&amp;" description "&amp;IP_Export!G270,"")),"")</f>
        <v/>
      </c>
      <c r="G234" s="43" t="str">
        <f>IF('Processed IP Rules'!$FB$33="","",IF(IP_Export!B270="Global",IF('Processed IP Rules'!EA239="Any","",IF(AND(IP_Export!Y270="Proceed",'Processed IP Rules'!EA239&lt;&gt;""),"set shared address "&amp;IP_Export!F270&amp;" tag "&amp;'Processed IP Rules'!$FB$33,"")),""))</f>
        <v/>
      </c>
      <c r="I234" s="98">
        <f t="shared" si="7"/>
        <v>229</v>
      </c>
      <c r="J234" t="str">
        <f>IF(IP_Export!B270="National",IF(OR('Processed IP Rules'!AO239="All_IPs",'Processed IP Rules'!AO239="GRP_ALL_CNSP_SUBNETS"),"",IF(IP_Export!Y270="Proceed","set device-group CNSP-Parent address "&amp;IP_Export!D270&amp;" ip-netmask "&amp;IP_Export!E270,"")),"")</f>
        <v/>
      </c>
      <c r="K234" t="str">
        <f>IF(IP_Export!B270="National",IF(OR('Processed IP Rules'!AO239="All_IPs",'Processed IP Rules'!AO239="GRP_ALL_CNSP_SUBNETS"),"",IF(IP_Export!Y270="Proceed","set device-group CNSP-Parent address "&amp;IP_Export!D270&amp;" description "&amp;IP_Export!E270,"")),"")</f>
        <v/>
      </c>
      <c r="L234" s="43" t="str">
        <f>IF('Processed IP Rules'!$FB$31="","",IF(IP_Export!B270="National",IF(OR('Processed IP Rules'!AO239="All_IPs",'Processed IP Rules'!AO239="GRP_ALL_CNSP_SUBNETS"),"",IF(IP_Export!Y270="Proceed","set device-group CNSP-Parent address "&amp;IP_Export!D270&amp;" tag "&amp;'Processed IP Rules'!$FB$31,"")),""))</f>
        <v/>
      </c>
      <c r="M234" t="str">
        <f>IF(IP_Export!B270="National",IF('Processed IP Rules'!EA239="Any","",IF(AND(IP_Export!Y270="Proceed",'Processed IP Rules'!EA239&lt;&gt;""),"set device-group CNSP-Parent address "&amp;IP_Export!F270&amp;" ip-netmask "&amp;IP_Export!G270,"")),"")</f>
        <v/>
      </c>
      <c r="N234" t="str">
        <f>IF(IP_Export!B270="National",IF('Processed IP Rules'!EA239="Any","",IF(AND(IP_Export!Y270="Proceed",'Processed IP Rules'!EA239&lt;&gt;""),"set device-group CNSP-Parent address "&amp;IP_Export!F270&amp;" description "&amp;IP_Export!G270,"")),"")</f>
        <v/>
      </c>
      <c r="O234" s="43" t="str">
        <f>IF('Processed IP Rules'!$FB$33="","",IF(IP_Export!B270="National",IF('Processed IP Rules'!EA239="Any","",IF(AND(IP_Export!Y270="Proceed",'Processed IP Rules'!EA239&lt;&gt;""),"set device-group CNSP-Parent address "&amp;IP_Export!F270&amp;" tag "&amp;'Processed IP Rules'!$FB$33,"")),""))</f>
        <v/>
      </c>
    </row>
    <row r="235" spans="1:15">
      <c r="A235" s="98">
        <f t="shared" si="6"/>
        <v>230</v>
      </c>
      <c r="B235" t="str">
        <f>IF(IP_Export!B271="Global",IF(OR('Processed IP Rules'!AO240="All_IPs",'Processed IP Rules'!AO240="GRP_ALL_CNSP_SUBNETS"),"",IF(IP_Export!Y271="Proceed","set shared address "&amp;IP_Export!D271&amp;" ip-netmask "&amp;IP_Export!E271,"")),"")</f>
        <v/>
      </c>
      <c r="C235" t="str">
        <f>IF(IP_Export!B271="Global",IF(OR('Processed IP Rules'!AO240="All_IPs",'Processed IP Rules'!AO240="GRP_ALL_CNSP_SUBNETS"),"",IF(IP_Export!Y271="Proceed","set shared address "&amp;IP_Export!D271&amp;" description "&amp;IP_Export!E271,"")),"")</f>
        <v/>
      </c>
      <c r="D235" s="43" t="str">
        <f>IF('Processed IP Rules'!$FB$31="","",IF(IP_Export!B271="Global",IF(OR('Processed IP Rules'!AO240="All_IPs",'Processed IP Rules'!AO240="GRP_ALL_CNSP_SUBNETS"),"",IF(IP_Export!Y271="Proceed","set shared address "&amp;IP_Export!D271&amp;" tag "&amp;'Processed IP Rules'!$FB$31,"")),""))</f>
        <v/>
      </c>
      <c r="E235" t="str">
        <f>IF(IP_Export!B271="Global",IF('Processed IP Rules'!EA240="Any","",IF(AND(IP_Export!Y271="Proceed",'Processed IP Rules'!EA240&lt;&gt;""),"set shared address "&amp;IP_Export!F271&amp;" ip-netmask "&amp;IP_Export!G271,"")),"")</f>
        <v/>
      </c>
      <c r="F235" t="str">
        <f>IF(IP_Export!B271="Global",IF('Processed IP Rules'!EA240="Any","",IF(AND(IP_Export!Y271="Proceed",'Processed IP Rules'!EA240&lt;&gt;""),"set shared address "&amp;IP_Export!F271&amp;" description "&amp;IP_Export!G271,"")),"")</f>
        <v/>
      </c>
      <c r="G235" s="43" t="str">
        <f>IF('Processed IP Rules'!$FB$33="","",IF(IP_Export!B271="Global",IF('Processed IP Rules'!EA240="Any","",IF(AND(IP_Export!Y271="Proceed",'Processed IP Rules'!EA240&lt;&gt;""),"set shared address "&amp;IP_Export!F271&amp;" tag "&amp;'Processed IP Rules'!$FB$33,"")),""))</f>
        <v/>
      </c>
      <c r="I235" s="98">
        <f t="shared" si="7"/>
        <v>230</v>
      </c>
      <c r="J235" t="str">
        <f>IF(IP_Export!B271="National",IF(OR('Processed IP Rules'!AO240="All_IPs",'Processed IP Rules'!AO240="GRP_ALL_CNSP_SUBNETS"),"",IF(IP_Export!Y271="Proceed","set device-group CNSP-Parent address "&amp;IP_Export!D271&amp;" ip-netmask "&amp;IP_Export!E271,"")),"")</f>
        <v/>
      </c>
      <c r="K235" t="str">
        <f>IF(IP_Export!B271="National",IF(OR('Processed IP Rules'!AO240="All_IPs",'Processed IP Rules'!AO240="GRP_ALL_CNSP_SUBNETS"),"",IF(IP_Export!Y271="Proceed","set device-group CNSP-Parent address "&amp;IP_Export!D271&amp;" description "&amp;IP_Export!E271,"")),"")</f>
        <v/>
      </c>
      <c r="L235" s="43" t="str">
        <f>IF('Processed IP Rules'!$FB$31="","",IF(IP_Export!B271="National",IF(OR('Processed IP Rules'!AO240="All_IPs",'Processed IP Rules'!AO240="GRP_ALL_CNSP_SUBNETS"),"",IF(IP_Export!Y271="Proceed","set device-group CNSP-Parent address "&amp;IP_Export!D271&amp;" tag "&amp;'Processed IP Rules'!$FB$31,"")),""))</f>
        <v/>
      </c>
      <c r="M235" t="str">
        <f>IF(IP_Export!B271="National",IF('Processed IP Rules'!EA240="Any","",IF(AND(IP_Export!Y271="Proceed",'Processed IP Rules'!EA240&lt;&gt;""),"set device-group CNSP-Parent address "&amp;IP_Export!F271&amp;" ip-netmask "&amp;IP_Export!G271,"")),"")</f>
        <v/>
      </c>
      <c r="N235" t="str">
        <f>IF(IP_Export!B271="National",IF('Processed IP Rules'!EA240="Any","",IF(AND(IP_Export!Y271="Proceed",'Processed IP Rules'!EA240&lt;&gt;""),"set device-group CNSP-Parent address "&amp;IP_Export!F271&amp;" description "&amp;IP_Export!G271,"")),"")</f>
        <v/>
      </c>
      <c r="O235" s="43" t="str">
        <f>IF('Processed IP Rules'!$FB$33="","",IF(IP_Export!B271="National",IF('Processed IP Rules'!EA240="Any","",IF(AND(IP_Export!Y271="Proceed",'Processed IP Rules'!EA240&lt;&gt;""),"set device-group CNSP-Parent address "&amp;IP_Export!F271&amp;" tag "&amp;'Processed IP Rules'!$FB$33,"")),""))</f>
        <v/>
      </c>
    </row>
    <row r="236" spans="1:15">
      <c r="A236" s="98">
        <f t="shared" si="6"/>
        <v>231</v>
      </c>
      <c r="B236" t="str">
        <f>IF(IP_Export!B272="Global",IF(OR('Processed IP Rules'!AO241="All_IPs",'Processed IP Rules'!AO241="GRP_ALL_CNSP_SUBNETS"),"",IF(IP_Export!Y272="Proceed","set shared address "&amp;IP_Export!D272&amp;" ip-netmask "&amp;IP_Export!E272,"")),"")</f>
        <v/>
      </c>
      <c r="C236" t="str">
        <f>IF(IP_Export!B272="Global",IF(OR('Processed IP Rules'!AO241="All_IPs",'Processed IP Rules'!AO241="GRP_ALL_CNSP_SUBNETS"),"",IF(IP_Export!Y272="Proceed","set shared address "&amp;IP_Export!D272&amp;" description "&amp;IP_Export!E272,"")),"")</f>
        <v/>
      </c>
      <c r="D236" s="43" t="str">
        <f>IF('Processed IP Rules'!$FB$31="","",IF(IP_Export!B272="Global",IF(OR('Processed IP Rules'!AO241="All_IPs",'Processed IP Rules'!AO241="GRP_ALL_CNSP_SUBNETS"),"",IF(IP_Export!Y272="Proceed","set shared address "&amp;IP_Export!D272&amp;" tag "&amp;'Processed IP Rules'!$FB$31,"")),""))</f>
        <v/>
      </c>
      <c r="E236" t="str">
        <f>IF(IP_Export!B272="Global",IF('Processed IP Rules'!EA241="Any","",IF(AND(IP_Export!Y272="Proceed",'Processed IP Rules'!EA241&lt;&gt;""),"set shared address "&amp;IP_Export!F272&amp;" ip-netmask "&amp;IP_Export!G272,"")),"")</f>
        <v/>
      </c>
      <c r="F236" t="str">
        <f>IF(IP_Export!B272="Global",IF('Processed IP Rules'!EA241="Any","",IF(AND(IP_Export!Y272="Proceed",'Processed IP Rules'!EA241&lt;&gt;""),"set shared address "&amp;IP_Export!F272&amp;" description "&amp;IP_Export!G272,"")),"")</f>
        <v/>
      </c>
      <c r="G236" s="43" t="str">
        <f>IF('Processed IP Rules'!$FB$33="","",IF(IP_Export!B272="Global",IF('Processed IP Rules'!EA241="Any","",IF(AND(IP_Export!Y272="Proceed",'Processed IP Rules'!EA241&lt;&gt;""),"set shared address "&amp;IP_Export!F272&amp;" tag "&amp;'Processed IP Rules'!$FB$33,"")),""))</f>
        <v/>
      </c>
      <c r="I236" s="98">
        <f t="shared" si="7"/>
        <v>231</v>
      </c>
      <c r="J236" t="str">
        <f>IF(IP_Export!B272="National",IF(OR('Processed IP Rules'!AO241="All_IPs",'Processed IP Rules'!AO241="GRP_ALL_CNSP_SUBNETS"),"",IF(IP_Export!Y272="Proceed","set device-group CNSP-Parent address "&amp;IP_Export!D272&amp;" ip-netmask "&amp;IP_Export!E272,"")),"")</f>
        <v/>
      </c>
      <c r="K236" t="str">
        <f>IF(IP_Export!B272="National",IF(OR('Processed IP Rules'!AO241="All_IPs",'Processed IP Rules'!AO241="GRP_ALL_CNSP_SUBNETS"),"",IF(IP_Export!Y272="Proceed","set device-group CNSP-Parent address "&amp;IP_Export!D272&amp;" description "&amp;IP_Export!E272,"")),"")</f>
        <v/>
      </c>
      <c r="L236" s="43" t="str">
        <f>IF('Processed IP Rules'!$FB$31="","",IF(IP_Export!B272="National",IF(OR('Processed IP Rules'!AO241="All_IPs",'Processed IP Rules'!AO241="GRP_ALL_CNSP_SUBNETS"),"",IF(IP_Export!Y272="Proceed","set device-group CNSP-Parent address "&amp;IP_Export!D272&amp;" tag "&amp;'Processed IP Rules'!$FB$31,"")),""))</f>
        <v/>
      </c>
      <c r="M236" t="str">
        <f>IF(IP_Export!B272="National",IF('Processed IP Rules'!EA241="Any","",IF(AND(IP_Export!Y272="Proceed",'Processed IP Rules'!EA241&lt;&gt;""),"set device-group CNSP-Parent address "&amp;IP_Export!F272&amp;" ip-netmask "&amp;IP_Export!G272,"")),"")</f>
        <v/>
      </c>
      <c r="N236" t="str">
        <f>IF(IP_Export!B272="National",IF('Processed IP Rules'!EA241="Any","",IF(AND(IP_Export!Y272="Proceed",'Processed IP Rules'!EA241&lt;&gt;""),"set device-group CNSP-Parent address "&amp;IP_Export!F272&amp;" description "&amp;IP_Export!G272,"")),"")</f>
        <v/>
      </c>
      <c r="O236" s="43" t="str">
        <f>IF('Processed IP Rules'!$FB$33="","",IF(IP_Export!B272="National",IF('Processed IP Rules'!EA241="Any","",IF(AND(IP_Export!Y272="Proceed",'Processed IP Rules'!EA241&lt;&gt;""),"set device-group CNSP-Parent address "&amp;IP_Export!F272&amp;" tag "&amp;'Processed IP Rules'!$FB$33,"")),""))</f>
        <v/>
      </c>
    </row>
    <row r="237" spans="1:15">
      <c r="A237" s="98">
        <f t="shared" si="6"/>
        <v>232</v>
      </c>
      <c r="B237" t="str">
        <f>IF(IP_Export!B273="Global",IF(OR('Processed IP Rules'!AO242="All_IPs",'Processed IP Rules'!AO242="GRP_ALL_CNSP_SUBNETS"),"",IF(IP_Export!Y273="Proceed","set shared address "&amp;IP_Export!D273&amp;" ip-netmask "&amp;IP_Export!E273,"")),"")</f>
        <v/>
      </c>
      <c r="C237" t="str">
        <f>IF(IP_Export!B273="Global",IF(OR('Processed IP Rules'!AO242="All_IPs",'Processed IP Rules'!AO242="GRP_ALL_CNSP_SUBNETS"),"",IF(IP_Export!Y273="Proceed","set shared address "&amp;IP_Export!D273&amp;" description "&amp;IP_Export!E273,"")),"")</f>
        <v/>
      </c>
      <c r="D237" s="43" t="str">
        <f>IF('Processed IP Rules'!$FB$31="","",IF(IP_Export!B273="Global",IF(OR('Processed IP Rules'!AO242="All_IPs",'Processed IP Rules'!AO242="GRP_ALL_CNSP_SUBNETS"),"",IF(IP_Export!Y273="Proceed","set shared address "&amp;IP_Export!D273&amp;" tag "&amp;'Processed IP Rules'!$FB$31,"")),""))</f>
        <v/>
      </c>
      <c r="E237" t="str">
        <f>IF(IP_Export!B273="Global",IF('Processed IP Rules'!EA242="Any","",IF(AND(IP_Export!Y273="Proceed",'Processed IP Rules'!EA242&lt;&gt;""),"set shared address "&amp;IP_Export!F273&amp;" ip-netmask "&amp;IP_Export!G273,"")),"")</f>
        <v/>
      </c>
      <c r="F237" t="str">
        <f>IF(IP_Export!B273="Global",IF('Processed IP Rules'!EA242="Any","",IF(AND(IP_Export!Y273="Proceed",'Processed IP Rules'!EA242&lt;&gt;""),"set shared address "&amp;IP_Export!F273&amp;" description "&amp;IP_Export!G273,"")),"")</f>
        <v/>
      </c>
      <c r="G237" s="43" t="str">
        <f>IF('Processed IP Rules'!$FB$33="","",IF(IP_Export!B273="Global",IF('Processed IP Rules'!EA242="Any","",IF(AND(IP_Export!Y273="Proceed",'Processed IP Rules'!EA242&lt;&gt;""),"set shared address "&amp;IP_Export!F273&amp;" tag "&amp;'Processed IP Rules'!$FB$33,"")),""))</f>
        <v/>
      </c>
      <c r="I237" s="98">
        <f t="shared" si="7"/>
        <v>232</v>
      </c>
      <c r="J237" t="str">
        <f>IF(IP_Export!B273="National",IF(OR('Processed IP Rules'!AO242="All_IPs",'Processed IP Rules'!AO242="GRP_ALL_CNSP_SUBNETS"),"",IF(IP_Export!Y273="Proceed","set device-group CNSP-Parent address "&amp;IP_Export!D273&amp;" ip-netmask "&amp;IP_Export!E273,"")),"")</f>
        <v/>
      </c>
      <c r="K237" t="str">
        <f>IF(IP_Export!B273="National",IF(OR('Processed IP Rules'!AO242="All_IPs",'Processed IP Rules'!AO242="GRP_ALL_CNSP_SUBNETS"),"",IF(IP_Export!Y273="Proceed","set device-group CNSP-Parent address "&amp;IP_Export!D273&amp;" description "&amp;IP_Export!E273,"")),"")</f>
        <v/>
      </c>
      <c r="L237" s="43" t="str">
        <f>IF('Processed IP Rules'!$FB$31="","",IF(IP_Export!B273="National",IF(OR('Processed IP Rules'!AO242="All_IPs",'Processed IP Rules'!AO242="GRP_ALL_CNSP_SUBNETS"),"",IF(IP_Export!Y273="Proceed","set device-group CNSP-Parent address "&amp;IP_Export!D273&amp;" tag "&amp;'Processed IP Rules'!$FB$31,"")),""))</f>
        <v/>
      </c>
      <c r="M237" t="str">
        <f>IF(IP_Export!B273="National",IF('Processed IP Rules'!EA242="Any","",IF(AND(IP_Export!Y273="Proceed",'Processed IP Rules'!EA242&lt;&gt;""),"set device-group CNSP-Parent address "&amp;IP_Export!F273&amp;" ip-netmask "&amp;IP_Export!G273,"")),"")</f>
        <v/>
      </c>
      <c r="N237" t="str">
        <f>IF(IP_Export!B273="National",IF('Processed IP Rules'!EA242="Any","",IF(AND(IP_Export!Y273="Proceed",'Processed IP Rules'!EA242&lt;&gt;""),"set device-group CNSP-Parent address "&amp;IP_Export!F273&amp;" description "&amp;IP_Export!G273,"")),"")</f>
        <v/>
      </c>
      <c r="O237" s="43" t="str">
        <f>IF('Processed IP Rules'!$FB$33="","",IF(IP_Export!B273="National",IF('Processed IP Rules'!EA242="Any","",IF(AND(IP_Export!Y273="Proceed",'Processed IP Rules'!EA242&lt;&gt;""),"set device-group CNSP-Parent address "&amp;IP_Export!F273&amp;" tag "&amp;'Processed IP Rules'!$FB$33,"")),""))</f>
        <v/>
      </c>
    </row>
    <row r="238" spans="1:15">
      <c r="A238" s="98">
        <f t="shared" si="6"/>
        <v>233</v>
      </c>
      <c r="B238" t="str">
        <f>IF(IP_Export!B274="Global",IF(OR('Processed IP Rules'!AO243="All_IPs",'Processed IP Rules'!AO243="GRP_ALL_CNSP_SUBNETS"),"",IF(IP_Export!Y274="Proceed","set shared address "&amp;IP_Export!D274&amp;" ip-netmask "&amp;IP_Export!E274,"")),"")</f>
        <v/>
      </c>
      <c r="C238" t="str">
        <f>IF(IP_Export!B274="Global",IF(OR('Processed IP Rules'!AO243="All_IPs",'Processed IP Rules'!AO243="GRP_ALL_CNSP_SUBNETS"),"",IF(IP_Export!Y274="Proceed","set shared address "&amp;IP_Export!D274&amp;" description "&amp;IP_Export!E274,"")),"")</f>
        <v/>
      </c>
      <c r="D238" s="43" t="str">
        <f>IF('Processed IP Rules'!$FB$31="","",IF(IP_Export!B274="Global",IF(OR('Processed IP Rules'!AO243="All_IPs",'Processed IP Rules'!AO243="GRP_ALL_CNSP_SUBNETS"),"",IF(IP_Export!Y274="Proceed","set shared address "&amp;IP_Export!D274&amp;" tag "&amp;'Processed IP Rules'!$FB$31,"")),""))</f>
        <v/>
      </c>
      <c r="E238" t="str">
        <f>IF(IP_Export!B274="Global",IF('Processed IP Rules'!EA243="Any","",IF(AND(IP_Export!Y274="Proceed",'Processed IP Rules'!EA243&lt;&gt;""),"set shared address "&amp;IP_Export!F274&amp;" ip-netmask "&amp;IP_Export!G274,"")),"")</f>
        <v/>
      </c>
      <c r="F238" t="str">
        <f>IF(IP_Export!B274="Global",IF('Processed IP Rules'!EA243="Any","",IF(AND(IP_Export!Y274="Proceed",'Processed IP Rules'!EA243&lt;&gt;""),"set shared address "&amp;IP_Export!F274&amp;" description "&amp;IP_Export!G274,"")),"")</f>
        <v/>
      </c>
      <c r="G238" s="43" t="str">
        <f>IF('Processed IP Rules'!$FB$33="","",IF(IP_Export!B274="Global",IF('Processed IP Rules'!EA243="Any","",IF(AND(IP_Export!Y274="Proceed",'Processed IP Rules'!EA243&lt;&gt;""),"set shared address "&amp;IP_Export!F274&amp;" tag "&amp;'Processed IP Rules'!$FB$33,"")),""))</f>
        <v/>
      </c>
      <c r="I238" s="98">
        <f t="shared" si="7"/>
        <v>233</v>
      </c>
      <c r="J238" t="str">
        <f>IF(IP_Export!B274="National",IF(OR('Processed IP Rules'!AO243="All_IPs",'Processed IP Rules'!AO243="GRP_ALL_CNSP_SUBNETS"),"",IF(IP_Export!Y274="Proceed","set device-group CNSP-Parent address "&amp;IP_Export!D274&amp;" ip-netmask "&amp;IP_Export!E274,"")),"")</f>
        <v/>
      </c>
      <c r="K238" t="str">
        <f>IF(IP_Export!B274="National",IF(OR('Processed IP Rules'!AO243="All_IPs",'Processed IP Rules'!AO243="GRP_ALL_CNSP_SUBNETS"),"",IF(IP_Export!Y274="Proceed","set device-group CNSP-Parent address "&amp;IP_Export!D274&amp;" description "&amp;IP_Export!E274,"")),"")</f>
        <v/>
      </c>
      <c r="L238" s="43" t="str">
        <f>IF('Processed IP Rules'!$FB$31="","",IF(IP_Export!B274="National",IF(OR('Processed IP Rules'!AO243="All_IPs",'Processed IP Rules'!AO243="GRP_ALL_CNSP_SUBNETS"),"",IF(IP_Export!Y274="Proceed","set device-group CNSP-Parent address "&amp;IP_Export!D274&amp;" tag "&amp;'Processed IP Rules'!$FB$31,"")),""))</f>
        <v/>
      </c>
      <c r="M238" t="str">
        <f>IF(IP_Export!B274="National",IF('Processed IP Rules'!EA243="Any","",IF(AND(IP_Export!Y274="Proceed",'Processed IP Rules'!EA243&lt;&gt;""),"set device-group CNSP-Parent address "&amp;IP_Export!F274&amp;" ip-netmask "&amp;IP_Export!G274,"")),"")</f>
        <v/>
      </c>
      <c r="N238" t="str">
        <f>IF(IP_Export!B274="National",IF('Processed IP Rules'!EA243="Any","",IF(AND(IP_Export!Y274="Proceed",'Processed IP Rules'!EA243&lt;&gt;""),"set device-group CNSP-Parent address "&amp;IP_Export!F274&amp;" description "&amp;IP_Export!G274,"")),"")</f>
        <v/>
      </c>
      <c r="O238" s="43" t="str">
        <f>IF('Processed IP Rules'!$FB$33="","",IF(IP_Export!B274="National",IF('Processed IP Rules'!EA243="Any","",IF(AND(IP_Export!Y274="Proceed",'Processed IP Rules'!EA243&lt;&gt;""),"set device-group CNSP-Parent address "&amp;IP_Export!F274&amp;" tag "&amp;'Processed IP Rules'!$FB$33,"")),""))</f>
        <v/>
      </c>
    </row>
    <row r="239" spans="1:15">
      <c r="A239" s="98">
        <f t="shared" si="6"/>
        <v>234</v>
      </c>
      <c r="B239" t="str">
        <f>IF(IP_Export!B275="Global",IF(OR('Processed IP Rules'!AO244="All_IPs",'Processed IP Rules'!AO244="GRP_ALL_CNSP_SUBNETS"),"",IF(IP_Export!Y275="Proceed","set shared address "&amp;IP_Export!D275&amp;" ip-netmask "&amp;IP_Export!E275,"")),"")</f>
        <v/>
      </c>
      <c r="C239" t="str">
        <f>IF(IP_Export!B275="Global",IF(OR('Processed IP Rules'!AO244="All_IPs",'Processed IP Rules'!AO244="GRP_ALL_CNSP_SUBNETS"),"",IF(IP_Export!Y275="Proceed","set shared address "&amp;IP_Export!D275&amp;" description "&amp;IP_Export!E275,"")),"")</f>
        <v/>
      </c>
      <c r="D239" s="43" t="str">
        <f>IF('Processed IP Rules'!$FB$31="","",IF(IP_Export!B275="Global",IF(OR('Processed IP Rules'!AO244="All_IPs",'Processed IP Rules'!AO244="GRP_ALL_CNSP_SUBNETS"),"",IF(IP_Export!Y275="Proceed","set shared address "&amp;IP_Export!D275&amp;" tag "&amp;'Processed IP Rules'!$FB$31,"")),""))</f>
        <v/>
      </c>
      <c r="E239" t="str">
        <f>IF(IP_Export!B275="Global",IF('Processed IP Rules'!EA244="Any","",IF(AND(IP_Export!Y275="Proceed",'Processed IP Rules'!EA244&lt;&gt;""),"set shared address "&amp;IP_Export!F275&amp;" ip-netmask "&amp;IP_Export!G275,"")),"")</f>
        <v/>
      </c>
      <c r="F239" t="str">
        <f>IF(IP_Export!B275="Global",IF('Processed IP Rules'!EA244="Any","",IF(AND(IP_Export!Y275="Proceed",'Processed IP Rules'!EA244&lt;&gt;""),"set shared address "&amp;IP_Export!F275&amp;" description "&amp;IP_Export!G275,"")),"")</f>
        <v/>
      </c>
      <c r="G239" s="43" t="str">
        <f>IF('Processed IP Rules'!$FB$33="","",IF(IP_Export!B275="Global",IF('Processed IP Rules'!EA244="Any","",IF(AND(IP_Export!Y275="Proceed",'Processed IP Rules'!EA244&lt;&gt;""),"set shared address "&amp;IP_Export!F275&amp;" tag "&amp;'Processed IP Rules'!$FB$33,"")),""))</f>
        <v/>
      </c>
      <c r="I239" s="98">
        <f t="shared" si="7"/>
        <v>234</v>
      </c>
      <c r="J239" t="str">
        <f>IF(IP_Export!B275="National",IF(OR('Processed IP Rules'!AO244="All_IPs",'Processed IP Rules'!AO244="GRP_ALL_CNSP_SUBNETS"),"",IF(IP_Export!Y275="Proceed","set device-group CNSP-Parent address "&amp;IP_Export!D275&amp;" ip-netmask "&amp;IP_Export!E275,"")),"")</f>
        <v/>
      </c>
      <c r="K239" t="str">
        <f>IF(IP_Export!B275="National",IF(OR('Processed IP Rules'!AO244="All_IPs",'Processed IP Rules'!AO244="GRP_ALL_CNSP_SUBNETS"),"",IF(IP_Export!Y275="Proceed","set device-group CNSP-Parent address "&amp;IP_Export!D275&amp;" description "&amp;IP_Export!E275,"")),"")</f>
        <v/>
      </c>
      <c r="L239" s="43" t="str">
        <f>IF('Processed IP Rules'!$FB$31="","",IF(IP_Export!B275="National",IF(OR('Processed IP Rules'!AO244="All_IPs",'Processed IP Rules'!AO244="GRP_ALL_CNSP_SUBNETS"),"",IF(IP_Export!Y275="Proceed","set device-group CNSP-Parent address "&amp;IP_Export!D275&amp;" tag "&amp;'Processed IP Rules'!$FB$31,"")),""))</f>
        <v/>
      </c>
      <c r="M239" t="str">
        <f>IF(IP_Export!B275="National",IF('Processed IP Rules'!EA244="Any","",IF(AND(IP_Export!Y275="Proceed",'Processed IP Rules'!EA244&lt;&gt;""),"set device-group CNSP-Parent address "&amp;IP_Export!F275&amp;" ip-netmask "&amp;IP_Export!G275,"")),"")</f>
        <v/>
      </c>
      <c r="N239" t="str">
        <f>IF(IP_Export!B275="National",IF('Processed IP Rules'!EA244="Any","",IF(AND(IP_Export!Y275="Proceed",'Processed IP Rules'!EA244&lt;&gt;""),"set device-group CNSP-Parent address "&amp;IP_Export!F275&amp;" description "&amp;IP_Export!G275,"")),"")</f>
        <v/>
      </c>
      <c r="O239" s="43" t="str">
        <f>IF('Processed IP Rules'!$FB$33="","",IF(IP_Export!B275="National",IF('Processed IP Rules'!EA244="Any","",IF(AND(IP_Export!Y275="Proceed",'Processed IP Rules'!EA244&lt;&gt;""),"set device-group CNSP-Parent address "&amp;IP_Export!F275&amp;" tag "&amp;'Processed IP Rules'!$FB$33,"")),""))</f>
        <v/>
      </c>
    </row>
    <row r="240" spans="1:15">
      <c r="A240" s="98">
        <f t="shared" si="6"/>
        <v>235</v>
      </c>
      <c r="B240" t="str">
        <f>IF(IP_Export!B276="Global",IF(OR('Processed IP Rules'!AO245="All_IPs",'Processed IP Rules'!AO245="GRP_ALL_CNSP_SUBNETS"),"",IF(IP_Export!Y276="Proceed","set shared address "&amp;IP_Export!D276&amp;" ip-netmask "&amp;IP_Export!E276,"")),"")</f>
        <v/>
      </c>
      <c r="C240" t="str">
        <f>IF(IP_Export!B276="Global",IF(OR('Processed IP Rules'!AO245="All_IPs",'Processed IP Rules'!AO245="GRP_ALL_CNSP_SUBNETS"),"",IF(IP_Export!Y276="Proceed","set shared address "&amp;IP_Export!D276&amp;" description "&amp;IP_Export!E276,"")),"")</f>
        <v/>
      </c>
      <c r="D240" s="43" t="str">
        <f>IF('Processed IP Rules'!$FB$31="","",IF(IP_Export!B276="Global",IF(OR('Processed IP Rules'!AO245="All_IPs",'Processed IP Rules'!AO245="GRP_ALL_CNSP_SUBNETS"),"",IF(IP_Export!Y276="Proceed","set shared address "&amp;IP_Export!D276&amp;" tag "&amp;'Processed IP Rules'!$FB$31,"")),""))</f>
        <v/>
      </c>
      <c r="E240" t="str">
        <f>IF(IP_Export!B276="Global",IF('Processed IP Rules'!EA245="Any","",IF(AND(IP_Export!Y276="Proceed",'Processed IP Rules'!EA245&lt;&gt;""),"set shared address "&amp;IP_Export!F276&amp;" ip-netmask "&amp;IP_Export!G276,"")),"")</f>
        <v/>
      </c>
      <c r="F240" t="str">
        <f>IF(IP_Export!B276="Global",IF('Processed IP Rules'!EA245="Any","",IF(AND(IP_Export!Y276="Proceed",'Processed IP Rules'!EA245&lt;&gt;""),"set shared address "&amp;IP_Export!F276&amp;" description "&amp;IP_Export!G276,"")),"")</f>
        <v/>
      </c>
      <c r="G240" s="43" t="str">
        <f>IF('Processed IP Rules'!$FB$33="","",IF(IP_Export!B276="Global",IF('Processed IP Rules'!EA245="Any","",IF(AND(IP_Export!Y276="Proceed",'Processed IP Rules'!EA245&lt;&gt;""),"set shared address "&amp;IP_Export!F276&amp;" tag "&amp;'Processed IP Rules'!$FB$33,"")),""))</f>
        <v/>
      </c>
      <c r="I240" s="98">
        <f t="shared" si="7"/>
        <v>235</v>
      </c>
      <c r="J240" t="str">
        <f>IF(IP_Export!B276="National",IF(OR('Processed IP Rules'!AO245="All_IPs",'Processed IP Rules'!AO245="GRP_ALL_CNSP_SUBNETS"),"",IF(IP_Export!Y276="Proceed","set device-group CNSP-Parent address "&amp;IP_Export!D276&amp;" ip-netmask "&amp;IP_Export!E276,"")),"")</f>
        <v/>
      </c>
      <c r="K240" t="str">
        <f>IF(IP_Export!B276="National",IF(OR('Processed IP Rules'!AO245="All_IPs",'Processed IP Rules'!AO245="GRP_ALL_CNSP_SUBNETS"),"",IF(IP_Export!Y276="Proceed","set device-group CNSP-Parent address "&amp;IP_Export!D276&amp;" description "&amp;IP_Export!E276,"")),"")</f>
        <v/>
      </c>
      <c r="L240" s="43" t="str">
        <f>IF('Processed IP Rules'!$FB$31="","",IF(IP_Export!B276="National",IF(OR('Processed IP Rules'!AO245="All_IPs",'Processed IP Rules'!AO245="GRP_ALL_CNSP_SUBNETS"),"",IF(IP_Export!Y276="Proceed","set device-group CNSP-Parent address "&amp;IP_Export!D276&amp;" tag "&amp;'Processed IP Rules'!$FB$31,"")),""))</f>
        <v/>
      </c>
      <c r="M240" t="str">
        <f>IF(IP_Export!B276="National",IF('Processed IP Rules'!EA245="Any","",IF(AND(IP_Export!Y276="Proceed",'Processed IP Rules'!EA245&lt;&gt;""),"set device-group CNSP-Parent address "&amp;IP_Export!F276&amp;" ip-netmask "&amp;IP_Export!G276,"")),"")</f>
        <v/>
      </c>
      <c r="N240" t="str">
        <f>IF(IP_Export!B276="National",IF('Processed IP Rules'!EA245="Any","",IF(AND(IP_Export!Y276="Proceed",'Processed IP Rules'!EA245&lt;&gt;""),"set device-group CNSP-Parent address "&amp;IP_Export!F276&amp;" description "&amp;IP_Export!G276,"")),"")</f>
        <v/>
      </c>
      <c r="O240" s="43" t="str">
        <f>IF('Processed IP Rules'!$FB$33="","",IF(IP_Export!B276="National",IF('Processed IP Rules'!EA245="Any","",IF(AND(IP_Export!Y276="Proceed",'Processed IP Rules'!EA245&lt;&gt;""),"set device-group CNSP-Parent address "&amp;IP_Export!F276&amp;" tag "&amp;'Processed IP Rules'!$FB$33,"")),""))</f>
        <v/>
      </c>
    </row>
    <row r="241" spans="1:15">
      <c r="A241" s="98">
        <f t="shared" si="6"/>
        <v>236</v>
      </c>
      <c r="B241" t="str">
        <f>IF(IP_Export!B277="Global",IF(OR('Processed IP Rules'!AO246="All_IPs",'Processed IP Rules'!AO246="GRP_ALL_CNSP_SUBNETS"),"",IF(IP_Export!Y277="Proceed","set shared address "&amp;IP_Export!D277&amp;" ip-netmask "&amp;IP_Export!E277,"")),"")</f>
        <v/>
      </c>
      <c r="C241" t="str">
        <f>IF(IP_Export!B277="Global",IF(OR('Processed IP Rules'!AO246="All_IPs",'Processed IP Rules'!AO246="GRP_ALL_CNSP_SUBNETS"),"",IF(IP_Export!Y277="Proceed","set shared address "&amp;IP_Export!D277&amp;" description "&amp;IP_Export!E277,"")),"")</f>
        <v/>
      </c>
      <c r="D241" s="43" t="str">
        <f>IF('Processed IP Rules'!$FB$31="","",IF(IP_Export!B277="Global",IF(OR('Processed IP Rules'!AO246="All_IPs",'Processed IP Rules'!AO246="GRP_ALL_CNSP_SUBNETS"),"",IF(IP_Export!Y277="Proceed","set shared address "&amp;IP_Export!D277&amp;" tag "&amp;'Processed IP Rules'!$FB$31,"")),""))</f>
        <v/>
      </c>
      <c r="E241" t="str">
        <f>IF(IP_Export!B277="Global",IF('Processed IP Rules'!EA246="Any","",IF(AND(IP_Export!Y277="Proceed",'Processed IP Rules'!EA246&lt;&gt;""),"set shared address "&amp;IP_Export!F277&amp;" ip-netmask "&amp;IP_Export!G277,"")),"")</f>
        <v/>
      </c>
      <c r="F241" t="str">
        <f>IF(IP_Export!B277="Global",IF('Processed IP Rules'!EA246="Any","",IF(AND(IP_Export!Y277="Proceed",'Processed IP Rules'!EA246&lt;&gt;""),"set shared address "&amp;IP_Export!F277&amp;" description "&amp;IP_Export!G277,"")),"")</f>
        <v/>
      </c>
      <c r="G241" s="43" t="str">
        <f>IF('Processed IP Rules'!$FB$33="","",IF(IP_Export!B277="Global",IF('Processed IP Rules'!EA246="Any","",IF(AND(IP_Export!Y277="Proceed",'Processed IP Rules'!EA246&lt;&gt;""),"set shared address "&amp;IP_Export!F277&amp;" tag "&amp;'Processed IP Rules'!$FB$33,"")),""))</f>
        <v/>
      </c>
      <c r="I241" s="98">
        <f t="shared" si="7"/>
        <v>236</v>
      </c>
      <c r="J241" t="str">
        <f>IF(IP_Export!B277="National",IF(OR('Processed IP Rules'!AO246="All_IPs",'Processed IP Rules'!AO246="GRP_ALL_CNSP_SUBNETS"),"",IF(IP_Export!Y277="Proceed","set device-group CNSP-Parent address "&amp;IP_Export!D277&amp;" ip-netmask "&amp;IP_Export!E277,"")),"")</f>
        <v/>
      </c>
      <c r="K241" t="str">
        <f>IF(IP_Export!B277="National",IF(OR('Processed IP Rules'!AO246="All_IPs",'Processed IP Rules'!AO246="GRP_ALL_CNSP_SUBNETS"),"",IF(IP_Export!Y277="Proceed","set device-group CNSP-Parent address "&amp;IP_Export!D277&amp;" description "&amp;IP_Export!E277,"")),"")</f>
        <v/>
      </c>
      <c r="L241" s="43" t="str">
        <f>IF('Processed IP Rules'!$FB$31="","",IF(IP_Export!B277="National",IF(OR('Processed IP Rules'!AO246="All_IPs",'Processed IP Rules'!AO246="GRP_ALL_CNSP_SUBNETS"),"",IF(IP_Export!Y277="Proceed","set device-group CNSP-Parent address "&amp;IP_Export!D277&amp;" tag "&amp;'Processed IP Rules'!$FB$31,"")),""))</f>
        <v/>
      </c>
      <c r="M241" t="str">
        <f>IF(IP_Export!B277="National",IF('Processed IP Rules'!EA246="Any","",IF(AND(IP_Export!Y277="Proceed",'Processed IP Rules'!EA246&lt;&gt;""),"set device-group CNSP-Parent address "&amp;IP_Export!F277&amp;" ip-netmask "&amp;IP_Export!G277,"")),"")</f>
        <v/>
      </c>
      <c r="N241" t="str">
        <f>IF(IP_Export!B277="National",IF('Processed IP Rules'!EA246="Any","",IF(AND(IP_Export!Y277="Proceed",'Processed IP Rules'!EA246&lt;&gt;""),"set device-group CNSP-Parent address "&amp;IP_Export!F277&amp;" description "&amp;IP_Export!G277,"")),"")</f>
        <v/>
      </c>
      <c r="O241" s="43" t="str">
        <f>IF('Processed IP Rules'!$FB$33="","",IF(IP_Export!B277="National",IF('Processed IP Rules'!EA246="Any","",IF(AND(IP_Export!Y277="Proceed",'Processed IP Rules'!EA246&lt;&gt;""),"set device-group CNSP-Parent address "&amp;IP_Export!F277&amp;" tag "&amp;'Processed IP Rules'!$FB$33,"")),""))</f>
        <v/>
      </c>
    </row>
    <row r="242" spans="1:15">
      <c r="A242" s="98">
        <f t="shared" si="6"/>
        <v>237</v>
      </c>
      <c r="B242" t="str">
        <f>IF(IP_Export!B278="Global",IF(OR('Processed IP Rules'!AO247="All_IPs",'Processed IP Rules'!AO247="GRP_ALL_CNSP_SUBNETS"),"",IF(IP_Export!Y278="Proceed","set shared address "&amp;IP_Export!D278&amp;" ip-netmask "&amp;IP_Export!E278,"")),"")</f>
        <v/>
      </c>
      <c r="C242" t="str">
        <f>IF(IP_Export!B278="Global",IF(OR('Processed IP Rules'!AO247="All_IPs",'Processed IP Rules'!AO247="GRP_ALL_CNSP_SUBNETS"),"",IF(IP_Export!Y278="Proceed","set shared address "&amp;IP_Export!D278&amp;" description "&amp;IP_Export!E278,"")),"")</f>
        <v/>
      </c>
      <c r="D242" s="43" t="str">
        <f>IF('Processed IP Rules'!$FB$31="","",IF(IP_Export!B278="Global",IF(OR('Processed IP Rules'!AO247="All_IPs",'Processed IP Rules'!AO247="GRP_ALL_CNSP_SUBNETS"),"",IF(IP_Export!Y278="Proceed","set shared address "&amp;IP_Export!D278&amp;" tag "&amp;'Processed IP Rules'!$FB$31,"")),""))</f>
        <v/>
      </c>
      <c r="E242" t="str">
        <f>IF(IP_Export!B278="Global",IF('Processed IP Rules'!EA247="Any","",IF(AND(IP_Export!Y278="Proceed",'Processed IP Rules'!EA247&lt;&gt;""),"set shared address "&amp;IP_Export!F278&amp;" ip-netmask "&amp;IP_Export!G278,"")),"")</f>
        <v/>
      </c>
      <c r="F242" t="str">
        <f>IF(IP_Export!B278="Global",IF('Processed IP Rules'!EA247="Any","",IF(AND(IP_Export!Y278="Proceed",'Processed IP Rules'!EA247&lt;&gt;""),"set shared address "&amp;IP_Export!F278&amp;" description "&amp;IP_Export!G278,"")),"")</f>
        <v/>
      </c>
      <c r="G242" s="43" t="str">
        <f>IF('Processed IP Rules'!$FB$33="","",IF(IP_Export!B278="Global",IF('Processed IP Rules'!EA247="Any","",IF(AND(IP_Export!Y278="Proceed",'Processed IP Rules'!EA247&lt;&gt;""),"set shared address "&amp;IP_Export!F278&amp;" tag "&amp;'Processed IP Rules'!$FB$33,"")),""))</f>
        <v/>
      </c>
      <c r="I242" s="98">
        <f t="shared" si="7"/>
        <v>237</v>
      </c>
      <c r="J242" t="str">
        <f>IF(IP_Export!B278="National",IF(OR('Processed IP Rules'!AO247="All_IPs",'Processed IP Rules'!AO247="GRP_ALL_CNSP_SUBNETS"),"",IF(IP_Export!Y278="Proceed","set device-group CNSP-Parent address "&amp;IP_Export!D278&amp;" ip-netmask "&amp;IP_Export!E278,"")),"")</f>
        <v/>
      </c>
      <c r="K242" t="str">
        <f>IF(IP_Export!B278="National",IF(OR('Processed IP Rules'!AO247="All_IPs",'Processed IP Rules'!AO247="GRP_ALL_CNSP_SUBNETS"),"",IF(IP_Export!Y278="Proceed","set device-group CNSP-Parent address "&amp;IP_Export!D278&amp;" description "&amp;IP_Export!E278,"")),"")</f>
        <v/>
      </c>
      <c r="L242" s="43" t="str">
        <f>IF('Processed IP Rules'!$FB$31="","",IF(IP_Export!B278="National",IF(OR('Processed IP Rules'!AO247="All_IPs",'Processed IP Rules'!AO247="GRP_ALL_CNSP_SUBNETS"),"",IF(IP_Export!Y278="Proceed","set device-group CNSP-Parent address "&amp;IP_Export!D278&amp;" tag "&amp;'Processed IP Rules'!$FB$31,"")),""))</f>
        <v/>
      </c>
      <c r="M242" t="str">
        <f>IF(IP_Export!B278="National",IF('Processed IP Rules'!EA247="Any","",IF(AND(IP_Export!Y278="Proceed",'Processed IP Rules'!EA247&lt;&gt;""),"set device-group CNSP-Parent address "&amp;IP_Export!F278&amp;" ip-netmask "&amp;IP_Export!G278,"")),"")</f>
        <v/>
      </c>
      <c r="N242" t="str">
        <f>IF(IP_Export!B278="National",IF('Processed IP Rules'!EA247="Any","",IF(AND(IP_Export!Y278="Proceed",'Processed IP Rules'!EA247&lt;&gt;""),"set device-group CNSP-Parent address "&amp;IP_Export!F278&amp;" description "&amp;IP_Export!G278,"")),"")</f>
        <v/>
      </c>
      <c r="O242" s="43" t="str">
        <f>IF('Processed IP Rules'!$FB$33="","",IF(IP_Export!B278="National",IF('Processed IP Rules'!EA247="Any","",IF(AND(IP_Export!Y278="Proceed",'Processed IP Rules'!EA247&lt;&gt;""),"set device-group CNSP-Parent address "&amp;IP_Export!F278&amp;" tag "&amp;'Processed IP Rules'!$FB$33,"")),""))</f>
        <v/>
      </c>
    </row>
    <row r="243" spans="1:15">
      <c r="A243" s="98">
        <f t="shared" si="6"/>
        <v>238</v>
      </c>
      <c r="B243" t="str">
        <f>IF(IP_Export!B279="Global",IF(OR('Processed IP Rules'!AO248="All_IPs",'Processed IP Rules'!AO248="GRP_ALL_CNSP_SUBNETS"),"",IF(IP_Export!Y279="Proceed","set shared address "&amp;IP_Export!D279&amp;" ip-netmask "&amp;IP_Export!E279,"")),"")</f>
        <v/>
      </c>
      <c r="C243" t="str">
        <f>IF(IP_Export!B279="Global",IF(OR('Processed IP Rules'!AO248="All_IPs",'Processed IP Rules'!AO248="GRP_ALL_CNSP_SUBNETS"),"",IF(IP_Export!Y279="Proceed","set shared address "&amp;IP_Export!D279&amp;" description "&amp;IP_Export!E279,"")),"")</f>
        <v/>
      </c>
      <c r="D243" s="43" t="str">
        <f>IF('Processed IP Rules'!$FB$31="","",IF(IP_Export!B279="Global",IF(OR('Processed IP Rules'!AO248="All_IPs",'Processed IP Rules'!AO248="GRP_ALL_CNSP_SUBNETS"),"",IF(IP_Export!Y279="Proceed","set shared address "&amp;IP_Export!D279&amp;" tag "&amp;'Processed IP Rules'!$FB$31,"")),""))</f>
        <v/>
      </c>
      <c r="E243" t="str">
        <f>IF(IP_Export!B279="Global",IF('Processed IP Rules'!EA248="Any","",IF(AND(IP_Export!Y279="Proceed",'Processed IP Rules'!EA248&lt;&gt;""),"set shared address "&amp;IP_Export!F279&amp;" ip-netmask "&amp;IP_Export!G279,"")),"")</f>
        <v/>
      </c>
      <c r="F243" t="str">
        <f>IF(IP_Export!B279="Global",IF('Processed IP Rules'!EA248="Any","",IF(AND(IP_Export!Y279="Proceed",'Processed IP Rules'!EA248&lt;&gt;""),"set shared address "&amp;IP_Export!F279&amp;" description "&amp;IP_Export!G279,"")),"")</f>
        <v/>
      </c>
      <c r="G243" s="43" t="str">
        <f>IF('Processed IP Rules'!$FB$33="","",IF(IP_Export!B279="Global",IF('Processed IP Rules'!EA248="Any","",IF(AND(IP_Export!Y279="Proceed",'Processed IP Rules'!EA248&lt;&gt;""),"set shared address "&amp;IP_Export!F279&amp;" tag "&amp;'Processed IP Rules'!$FB$33,"")),""))</f>
        <v/>
      </c>
      <c r="I243" s="98">
        <f t="shared" si="7"/>
        <v>238</v>
      </c>
      <c r="J243" t="str">
        <f>IF(IP_Export!B279="National",IF(OR('Processed IP Rules'!AO248="All_IPs",'Processed IP Rules'!AO248="GRP_ALL_CNSP_SUBNETS"),"",IF(IP_Export!Y279="Proceed","set device-group CNSP-Parent address "&amp;IP_Export!D279&amp;" ip-netmask "&amp;IP_Export!E279,"")),"")</f>
        <v/>
      </c>
      <c r="K243" t="str">
        <f>IF(IP_Export!B279="National",IF(OR('Processed IP Rules'!AO248="All_IPs",'Processed IP Rules'!AO248="GRP_ALL_CNSP_SUBNETS"),"",IF(IP_Export!Y279="Proceed","set device-group CNSP-Parent address "&amp;IP_Export!D279&amp;" description "&amp;IP_Export!E279,"")),"")</f>
        <v/>
      </c>
      <c r="L243" s="43" t="str">
        <f>IF('Processed IP Rules'!$FB$31="","",IF(IP_Export!B279="National",IF(OR('Processed IP Rules'!AO248="All_IPs",'Processed IP Rules'!AO248="GRP_ALL_CNSP_SUBNETS"),"",IF(IP_Export!Y279="Proceed","set device-group CNSP-Parent address "&amp;IP_Export!D279&amp;" tag "&amp;'Processed IP Rules'!$FB$31,"")),""))</f>
        <v/>
      </c>
      <c r="M243" t="str">
        <f>IF(IP_Export!B279="National",IF('Processed IP Rules'!EA248="Any","",IF(AND(IP_Export!Y279="Proceed",'Processed IP Rules'!EA248&lt;&gt;""),"set device-group CNSP-Parent address "&amp;IP_Export!F279&amp;" ip-netmask "&amp;IP_Export!G279,"")),"")</f>
        <v/>
      </c>
      <c r="N243" t="str">
        <f>IF(IP_Export!B279="National",IF('Processed IP Rules'!EA248="Any","",IF(AND(IP_Export!Y279="Proceed",'Processed IP Rules'!EA248&lt;&gt;""),"set device-group CNSP-Parent address "&amp;IP_Export!F279&amp;" description "&amp;IP_Export!G279,"")),"")</f>
        <v/>
      </c>
      <c r="O243" s="43" t="str">
        <f>IF('Processed IP Rules'!$FB$33="","",IF(IP_Export!B279="National",IF('Processed IP Rules'!EA248="Any","",IF(AND(IP_Export!Y279="Proceed",'Processed IP Rules'!EA248&lt;&gt;""),"set device-group CNSP-Parent address "&amp;IP_Export!F279&amp;" tag "&amp;'Processed IP Rules'!$FB$33,"")),""))</f>
        <v/>
      </c>
    </row>
    <row r="244" spans="1:15">
      <c r="A244" s="98">
        <f t="shared" si="6"/>
        <v>239</v>
      </c>
      <c r="B244" t="str">
        <f>IF(IP_Export!B280="Global",IF(OR('Processed IP Rules'!AO249="All_IPs",'Processed IP Rules'!AO249="GRP_ALL_CNSP_SUBNETS"),"",IF(IP_Export!Y280="Proceed","set shared address "&amp;IP_Export!D280&amp;" ip-netmask "&amp;IP_Export!E280,"")),"")</f>
        <v/>
      </c>
      <c r="C244" t="str">
        <f>IF(IP_Export!B280="Global",IF(OR('Processed IP Rules'!AO249="All_IPs",'Processed IP Rules'!AO249="GRP_ALL_CNSP_SUBNETS"),"",IF(IP_Export!Y280="Proceed","set shared address "&amp;IP_Export!D280&amp;" description "&amp;IP_Export!E280,"")),"")</f>
        <v/>
      </c>
      <c r="D244" s="43" t="str">
        <f>IF('Processed IP Rules'!$FB$31="","",IF(IP_Export!B280="Global",IF(OR('Processed IP Rules'!AO249="All_IPs",'Processed IP Rules'!AO249="GRP_ALL_CNSP_SUBNETS"),"",IF(IP_Export!Y280="Proceed","set shared address "&amp;IP_Export!D280&amp;" tag "&amp;'Processed IP Rules'!$FB$31,"")),""))</f>
        <v/>
      </c>
      <c r="E244" t="str">
        <f>IF(IP_Export!B280="Global",IF('Processed IP Rules'!EA249="Any","",IF(AND(IP_Export!Y280="Proceed",'Processed IP Rules'!EA249&lt;&gt;""),"set shared address "&amp;IP_Export!F280&amp;" ip-netmask "&amp;IP_Export!G280,"")),"")</f>
        <v/>
      </c>
      <c r="F244" t="str">
        <f>IF(IP_Export!B280="Global",IF('Processed IP Rules'!EA249="Any","",IF(AND(IP_Export!Y280="Proceed",'Processed IP Rules'!EA249&lt;&gt;""),"set shared address "&amp;IP_Export!F280&amp;" description "&amp;IP_Export!G280,"")),"")</f>
        <v/>
      </c>
      <c r="G244" s="43" t="str">
        <f>IF('Processed IP Rules'!$FB$33="","",IF(IP_Export!B280="Global",IF('Processed IP Rules'!EA249="Any","",IF(AND(IP_Export!Y280="Proceed",'Processed IP Rules'!EA249&lt;&gt;""),"set shared address "&amp;IP_Export!F280&amp;" tag "&amp;'Processed IP Rules'!$FB$33,"")),""))</f>
        <v/>
      </c>
      <c r="I244" s="98">
        <f t="shared" si="7"/>
        <v>239</v>
      </c>
      <c r="J244" t="str">
        <f>IF(IP_Export!B280="National",IF(OR('Processed IP Rules'!AO249="All_IPs",'Processed IP Rules'!AO249="GRP_ALL_CNSP_SUBNETS"),"",IF(IP_Export!Y280="Proceed","set device-group CNSP-Parent address "&amp;IP_Export!D280&amp;" ip-netmask "&amp;IP_Export!E280,"")),"")</f>
        <v/>
      </c>
      <c r="K244" t="str">
        <f>IF(IP_Export!B280="National",IF(OR('Processed IP Rules'!AO249="All_IPs",'Processed IP Rules'!AO249="GRP_ALL_CNSP_SUBNETS"),"",IF(IP_Export!Y280="Proceed","set device-group CNSP-Parent address "&amp;IP_Export!D280&amp;" description "&amp;IP_Export!E280,"")),"")</f>
        <v/>
      </c>
      <c r="L244" s="43" t="str">
        <f>IF('Processed IP Rules'!$FB$31="","",IF(IP_Export!B280="National",IF(OR('Processed IP Rules'!AO249="All_IPs",'Processed IP Rules'!AO249="GRP_ALL_CNSP_SUBNETS"),"",IF(IP_Export!Y280="Proceed","set device-group CNSP-Parent address "&amp;IP_Export!D280&amp;" tag "&amp;'Processed IP Rules'!$FB$31,"")),""))</f>
        <v/>
      </c>
      <c r="M244" t="str">
        <f>IF(IP_Export!B280="National",IF('Processed IP Rules'!EA249="Any","",IF(AND(IP_Export!Y280="Proceed",'Processed IP Rules'!EA249&lt;&gt;""),"set device-group CNSP-Parent address "&amp;IP_Export!F280&amp;" ip-netmask "&amp;IP_Export!G280,"")),"")</f>
        <v/>
      </c>
      <c r="N244" t="str">
        <f>IF(IP_Export!B280="National",IF('Processed IP Rules'!EA249="Any","",IF(AND(IP_Export!Y280="Proceed",'Processed IP Rules'!EA249&lt;&gt;""),"set device-group CNSP-Parent address "&amp;IP_Export!F280&amp;" description "&amp;IP_Export!G280,"")),"")</f>
        <v/>
      </c>
      <c r="O244" s="43" t="str">
        <f>IF('Processed IP Rules'!$FB$33="","",IF(IP_Export!B280="National",IF('Processed IP Rules'!EA249="Any","",IF(AND(IP_Export!Y280="Proceed",'Processed IP Rules'!EA249&lt;&gt;""),"set device-group CNSP-Parent address "&amp;IP_Export!F280&amp;" tag "&amp;'Processed IP Rules'!$FB$33,"")),""))</f>
        <v/>
      </c>
    </row>
    <row r="245" spans="1:15">
      <c r="A245" s="98">
        <f t="shared" si="6"/>
        <v>240</v>
      </c>
      <c r="B245" t="str">
        <f>IF(IP_Export!B281="Global",IF(OR('Processed IP Rules'!AO250="All_IPs",'Processed IP Rules'!AO250="GRP_ALL_CNSP_SUBNETS"),"",IF(IP_Export!Y281="Proceed","set shared address "&amp;IP_Export!D281&amp;" ip-netmask "&amp;IP_Export!E281,"")),"")</f>
        <v/>
      </c>
      <c r="C245" t="str">
        <f>IF(IP_Export!B281="Global",IF(OR('Processed IP Rules'!AO250="All_IPs",'Processed IP Rules'!AO250="GRP_ALL_CNSP_SUBNETS"),"",IF(IP_Export!Y281="Proceed","set shared address "&amp;IP_Export!D281&amp;" description "&amp;IP_Export!E281,"")),"")</f>
        <v/>
      </c>
      <c r="D245" s="43" t="str">
        <f>IF('Processed IP Rules'!$FB$31="","",IF(IP_Export!B281="Global",IF(OR('Processed IP Rules'!AO250="All_IPs",'Processed IP Rules'!AO250="GRP_ALL_CNSP_SUBNETS"),"",IF(IP_Export!Y281="Proceed","set shared address "&amp;IP_Export!D281&amp;" tag "&amp;'Processed IP Rules'!$FB$31,"")),""))</f>
        <v/>
      </c>
      <c r="E245" t="str">
        <f>IF(IP_Export!B281="Global",IF('Processed IP Rules'!EA250="Any","",IF(AND(IP_Export!Y281="Proceed",'Processed IP Rules'!EA250&lt;&gt;""),"set shared address "&amp;IP_Export!F281&amp;" ip-netmask "&amp;IP_Export!G281,"")),"")</f>
        <v/>
      </c>
      <c r="F245" t="str">
        <f>IF(IP_Export!B281="Global",IF('Processed IP Rules'!EA250="Any","",IF(AND(IP_Export!Y281="Proceed",'Processed IP Rules'!EA250&lt;&gt;""),"set shared address "&amp;IP_Export!F281&amp;" description "&amp;IP_Export!G281,"")),"")</f>
        <v/>
      </c>
      <c r="G245" s="43" t="str">
        <f>IF('Processed IP Rules'!$FB$33="","",IF(IP_Export!B281="Global",IF('Processed IP Rules'!EA250="Any","",IF(AND(IP_Export!Y281="Proceed",'Processed IP Rules'!EA250&lt;&gt;""),"set shared address "&amp;IP_Export!F281&amp;" tag "&amp;'Processed IP Rules'!$FB$33,"")),""))</f>
        <v/>
      </c>
      <c r="I245" s="98">
        <f t="shared" si="7"/>
        <v>240</v>
      </c>
      <c r="J245" t="str">
        <f>IF(IP_Export!B281="National",IF(OR('Processed IP Rules'!AO250="All_IPs",'Processed IP Rules'!AO250="GRP_ALL_CNSP_SUBNETS"),"",IF(IP_Export!Y281="Proceed","set device-group CNSP-Parent address "&amp;IP_Export!D281&amp;" ip-netmask "&amp;IP_Export!E281,"")),"")</f>
        <v/>
      </c>
      <c r="K245" t="str">
        <f>IF(IP_Export!B281="National",IF(OR('Processed IP Rules'!AO250="All_IPs",'Processed IP Rules'!AO250="GRP_ALL_CNSP_SUBNETS"),"",IF(IP_Export!Y281="Proceed","set device-group CNSP-Parent address "&amp;IP_Export!D281&amp;" description "&amp;IP_Export!E281,"")),"")</f>
        <v/>
      </c>
      <c r="L245" s="43" t="str">
        <f>IF('Processed IP Rules'!$FB$31="","",IF(IP_Export!B281="National",IF(OR('Processed IP Rules'!AO250="All_IPs",'Processed IP Rules'!AO250="GRP_ALL_CNSP_SUBNETS"),"",IF(IP_Export!Y281="Proceed","set device-group CNSP-Parent address "&amp;IP_Export!D281&amp;" tag "&amp;'Processed IP Rules'!$FB$31,"")),""))</f>
        <v/>
      </c>
      <c r="M245" t="str">
        <f>IF(IP_Export!B281="National",IF('Processed IP Rules'!EA250="Any","",IF(AND(IP_Export!Y281="Proceed",'Processed IP Rules'!EA250&lt;&gt;""),"set device-group CNSP-Parent address "&amp;IP_Export!F281&amp;" ip-netmask "&amp;IP_Export!G281,"")),"")</f>
        <v/>
      </c>
      <c r="N245" t="str">
        <f>IF(IP_Export!B281="National",IF('Processed IP Rules'!EA250="Any","",IF(AND(IP_Export!Y281="Proceed",'Processed IP Rules'!EA250&lt;&gt;""),"set device-group CNSP-Parent address "&amp;IP_Export!F281&amp;" description "&amp;IP_Export!G281,"")),"")</f>
        <v/>
      </c>
      <c r="O245" s="43" t="str">
        <f>IF('Processed IP Rules'!$FB$33="","",IF(IP_Export!B281="National",IF('Processed IP Rules'!EA250="Any","",IF(AND(IP_Export!Y281="Proceed",'Processed IP Rules'!EA250&lt;&gt;""),"set device-group CNSP-Parent address "&amp;IP_Export!F281&amp;" tag "&amp;'Processed IP Rules'!$FB$33,"")),""))</f>
        <v/>
      </c>
    </row>
    <row r="246" spans="1:15">
      <c r="A246" s="98">
        <f t="shared" si="6"/>
        <v>241</v>
      </c>
      <c r="B246" t="str">
        <f>IF(IP_Export!B282="Global",IF(OR('Processed IP Rules'!AO251="All_IPs",'Processed IP Rules'!AO251="GRP_ALL_CNSP_SUBNETS"),"",IF(IP_Export!Y282="Proceed","set shared address "&amp;IP_Export!D282&amp;" ip-netmask "&amp;IP_Export!E282,"")),"")</f>
        <v/>
      </c>
      <c r="C246" t="str">
        <f>IF(IP_Export!B282="Global",IF(OR('Processed IP Rules'!AO251="All_IPs",'Processed IP Rules'!AO251="GRP_ALL_CNSP_SUBNETS"),"",IF(IP_Export!Y282="Proceed","set shared address "&amp;IP_Export!D282&amp;" description "&amp;IP_Export!E282,"")),"")</f>
        <v/>
      </c>
      <c r="D246" s="43" t="str">
        <f>IF('Processed IP Rules'!$FB$31="","",IF(IP_Export!B282="Global",IF(OR('Processed IP Rules'!AO251="All_IPs",'Processed IP Rules'!AO251="GRP_ALL_CNSP_SUBNETS"),"",IF(IP_Export!Y282="Proceed","set shared address "&amp;IP_Export!D282&amp;" tag "&amp;'Processed IP Rules'!$FB$31,"")),""))</f>
        <v/>
      </c>
      <c r="E246" t="str">
        <f>IF(IP_Export!B282="Global",IF('Processed IP Rules'!EA251="Any","",IF(AND(IP_Export!Y282="Proceed",'Processed IP Rules'!EA251&lt;&gt;""),"set shared address "&amp;IP_Export!F282&amp;" ip-netmask "&amp;IP_Export!G282,"")),"")</f>
        <v/>
      </c>
      <c r="F246" t="str">
        <f>IF(IP_Export!B282="Global",IF('Processed IP Rules'!EA251="Any","",IF(AND(IP_Export!Y282="Proceed",'Processed IP Rules'!EA251&lt;&gt;""),"set shared address "&amp;IP_Export!F282&amp;" description "&amp;IP_Export!G282,"")),"")</f>
        <v/>
      </c>
      <c r="G246" s="43" t="str">
        <f>IF('Processed IP Rules'!$FB$33="","",IF(IP_Export!B282="Global",IF('Processed IP Rules'!EA251="Any","",IF(AND(IP_Export!Y282="Proceed",'Processed IP Rules'!EA251&lt;&gt;""),"set shared address "&amp;IP_Export!F282&amp;" tag "&amp;'Processed IP Rules'!$FB$33,"")),""))</f>
        <v/>
      </c>
      <c r="I246" s="98">
        <f t="shared" si="7"/>
        <v>241</v>
      </c>
      <c r="J246" t="str">
        <f>IF(IP_Export!B282="National",IF(OR('Processed IP Rules'!AO251="All_IPs",'Processed IP Rules'!AO251="GRP_ALL_CNSP_SUBNETS"),"",IF(IP_Export!Y282="Proceed","set device-group CNSP-Parent address "&amp;IP_Export!D282&amp;" ip-netmask "&amp;IP_Export!E282,"")),"")</f>
        <v/>
      </c>
      <c r="K246" t="str">
        <f>IF(IP_Export!B282="National",IF(OR('Processed IP Rules'!AO251="All_IPs",'Processed IP Rules'!AO251="GRP_ALL_CNSP_SUBNETS"),"",IF(IP_Export!Y282="Proceed","set device-group CNSP-Parent address "&amp;IP_Export!D282&amp;" description "&amp;IP_Export!E282,"")),"")</f>
        <v/>
      </c>
      <c r="L246" s="43" t="str">
        <f>IF('Processed IP Rules'!$FB$31="","",IF(IP_Export!B282="National",IF(OR('Processed IP Rules'!AO251="All_IPs",'Processed IP Rules'!AO251="GRP_ALL_CNSP_SUBNETS"),"",IF(IP_Export!Y282="Proceed","set device-group CNSP-Parent address "&amp;IP_Export!D282&amp;" tag "&amp;'Processed IP Rules'!$FB$31,"")),""))</f>
        <v/>
      </c>
      <c r="M246" t="str">
        <f>IF(IP_Export!B282="National",IF('Processed IP Rules'!EA251="Any","",IF(AND(IP_Export!Y282="Proceed",'Processed IP Rules'!EA251&lt;&gt;""),"set device-group CNSP-Parent address "&amp;IP_Export!F282&amp;" ip-netmask "&amp;IP_Export!G282,"")),"")</f>
        <v/>
      </c>
      <c r="N246" t="str">
        <f>IF(IP_Export!B282="National",IF('Processed IP Rules'!EA251="Any","",IF(AND(IP_Export!Y282="Proceed",'Processed IP Rules'!EA251&lt;&gt;""),"set device-group CNSP-Parent address "&amp;IP_Export!F282&amp;" description "&amp;IP_Export!G282,"")),"")</f>
        <v/>
      </c>
      <c r="O246" s="43" t="str">
        <f>IF('Processed IP Rules'!$FB$33="","",IF(IP_Export!B282="National",IF('Processed IP Rules'!EA251="Any","",IF(AND(IP_Export!Y282="Proceed",'Processed IP Rules'!EA251&lt;&gt;""),"set device-group CNSP-Parent address "&amp;IP_Export!F282&amp;" tag "&amp;'Processed IP Rules'!$FB$33,"")),""))</f>
        <v/>
      </c>
    </row>
    <row r="247" spans="1:15">
      <c r="A247" s="98">
        <f t="shared" si="6"/>
        <v>242</v>
      </c>
      <c r="B247" t="str">
        <f>IF(IP_Export!B283="Global",IF(OR('Processed IP Rules'!AO252="All_IPs",'Processed IP Rules'!AO252="GRP_ALL_CNSP_SUBNETS"),"",IF(IP_Export!Y283="Proceed","set shared address "&amp;IP_Export!D283&amp;" ip-netmask "&amp;IP_Export!E283,"")),"")</f>
        <v/>
      </c>
      <c r="C247" t="str">
        <f>IF(IP_Export!B283="Global",IF(OR('Processed IP Rules'!AO252="All_IPs",'Processed IP Rules'!AO252="GRP_ALL_CNSP_SUBNETS"),"",IF(IP_Export!Y283="Proceed","set shared address "&amp;IP_Export!D283&amp;" description "&amp;IP_Export!E283,"")),"")</f>
        <v/>
      </c>
      <c r="D247" s="43" t="str">
        <f>IF('Processed IP Rules'!$FB$31="","",IF(IP_Export!B283="Global",IF(OR('Processed IP Rules'!AO252="All_IPs",'Processed IP Rules'!AO252="GRP_ALL_CNSP_SUBNETS"),"",IF(IP_Export!Y283="Proceed","set shared address "&amp;IP_Export!D283&amp;" tag "&amp;'Processed IP Rules'!$FB$31,"")),""))</f>
        <v/>
      </c>
      <c r="E247" t="str">
        <f>IF(IP_Export!B283="Global",IF('Processed IP Rules'!EA252="Any","",IF(AND(IP_Export!Y283="Proceed",'Processed IP Rules'!EA252&lt;&gt;""),"set shared address "&amp;IP_Export!F283&amp;" ip-netmask "&amp;IP_Export!G283,"")),"")</f>
        <v/>
      </c>
      <c r="F247" t="str">
        <f>IF(IP_Export!B283="Global",IF('Processed IP Rules'!EA252="Any","",IF(AND(IP_Export!Y283="Proceed",'Processed IP Rules'!EA252&lt;&gt;""),"set shared address "&amp;IP_Export!F283&amp;" description "&amp;IP_Export!G283,"")),"")</f>
        <v/>
      </c>
      <c r="G247" s="43" t="str">
        <f>IF('Processed IP Rules'!$FB$33="","",IF(IP_Export!B283="Global",IF('Processed IP Rules'!EA252="Any","",IF(AND(IP_Export!Y283="Proceed",'Processed IP Rules'!EA252&lt;&gt;""),"set shared address "&amp;IP_Export!F283&amp;" tag "&amp;'Processed IP Rules'!$FB$33,"")),""))</f>
        <v/>
      </c>
      <c r="I247" s="98">
        <f t="shared" si="7"/>
        <v>242</v>
      </c>
      <c r="J247" t="str">
        <f>IF(IP_Export!B283="National",IF(OR('Processed IP Rules'!AO252="All_IPs",'Processed IP Rules'!AO252="GRP_ALL_CNSP_SUBNETS"),"",IF(IP_Export!Y283="Proceed","set device-group CNSP-Parent address "&amp;IP_Export!D283&amp;" ip-netmask "&amp;IP_Export!E283,"")),"")</f>
        <v/>
      </c>
      <c r="K247" t="str">
        <f>IF(IP_Export!B283="National",IF(OR('Processed IP Rules'!AO252="All_IPs",'Processed IP Rules'!AO252="GRP_ALL_CNSP_SUBNETS"),"",IF(IP_Export!Y283="Proceed","set device-group CNSP-Parent address "&amp;IP_Export!D283&amp;" description "&amp;IP_Export!E283,"")),"")</f>
        <v/>
      </c>
      <c r="L247" s="43" t="str">
        <f>IF('Processed IP Rules'!$FB$31="","",IF(IP_Export!B283="National",IF(OR('Processed IP Rules'!AO252="All_IPs",'Processed IP Rules'!AO252="GRP_ALL_CNSP_SUBNETS"),"",IF(IP_Export!Y283="Proceed","set device-group CNSP-Parent address "&amp;IP_Export!D283&amp;" tag "&amp;'Processed IP Rules'!$FB$31,"")),""))</f>
        <v/>
      </c>
      <c r="M247" t="str">
        <f>IF(IP_Export!B283="National",IF('Processed IP Rules'!EA252="Any","",IF(AND(IP_Export!Y283="Proceed",'Processed IP Rules'!EA252&lt;&gt;""),"set device-group CNSP-Parent address "&amp;IP_Export!F283&amp;" ip-netmask "&amp;IP_Export!G283,"")),"")</f>
        <v/>
      </c>
      <c r="N247" t="str">
        <f>IF(IP_Export!B283="National",IF('Processed IP Rules'!EA252="Any","",IF(AND(IP_Export!Y283="Proceed",'Processed IP Rules'!EA252&lt;&gt;""),"set device-group CNSP-Parent address "&amp;IP_Export!F283&amp;" description "&amp;IP_Export!G283,"")),"")</f>
        <v/>
      </c>
      <c r="O247" s="43" t="str">
        <f>IF('Processed IP Rules'!$FB$33="","",IF(IP_Export!B283="National",IF('Processed IP Rules'!EA252="Any","",IF(AND(IP_Export!Y283="Proceed",'Processed IP Rules'!EA252&lt;&gt;""),"set device-group CNSP-Parent address "&amp;IP_Export!F283&amp;" tag "&amp;'Processed IP Rules'!$FB$33,"")),""))</f>
        <v/>
      </c>
    </row>
    <row r="248" spans="1:15">
      <c r="A248" s="98">
        <f t="shared" si="6"/>
        <v>243</v>
      </c>
      <c r="B248" t="str">
        <f>IF(IP_Export!B284="Global",IF(OR('Processed IP Rules'!AO253="All_IPs",'Processed IP Rules'!AO253="GRP_ALL_CNSP_SUBNETS"),"",IF(IP_Export!Y284="Proceed","set shared address "&amp;IP_Export!D284&amp;" ip-netmask "&amp;IP_Export!E284,"")),"")</f>
        <v/>
      </c>
      <c r="C248" t="str">
        <f>IF(IP_Export!B284="Global",IF(OR('Processed IP Rules'!AO253="All_IPs",'Processed IP Rules'!AO253="GRP_ALL_CNSP_SUBNETS"),"",IF(IP_Export!Y284="Proceed","set shared address "&amp;IP_Export!D284&amp;" description "&amp;IP_Export!E284,"")),"")</f>
        <v/>
      </c>
      <c r="D248" s="43" t="str">
        <f>IF('Processed IP Rules'!$FB$31="","",IF(IP_Export!B284="Global",IF(OR('Processed IP Rules'!AO253="All_IPs",'Processed IP Rules'!AO253="GRP_ALL_CNSP_SUBNETS"),"",IF(IP_Export!Y284="Proceed","set shared address "&amp;IP_Export!D284&amp;" tag "&amp;'Processed IP Rules'!$FB$31,"")),""))</f>
        <v/>
      </c>
      <c r="E248" t="str">
        <f>IF(IP_Export!B284="Global",IF('Processed IP Rules'!EA253="Any","",IF(AND(IP_Export!Y284="Proceed",'Processed IP Rules'!EA253&lt;&gt;""),"set shared address "&amp;IP_Export!F284&amp;" ip-netmask "&amp;IP_Export!G284,"")),"")</f>
        <v/>
      </c>
      <c r="F248" t="str">
        <f>IF(IP_Export!B284="Global",IF('Processed IP Rules'!EA253="Any","",IF(AND(IP_Export!Y284="Proceed",'Processed IP Rules'!EA253&lt;&gt;""),"set shared address "&amp;IP_Export!F284&amp;" description "&amp;IP_Export!G284,"")),"")</f>
        <v/>
      </c>
      <c r="G248" s="43" t="str">
        <f>IF('Processed IP Rules'!$FB$33="","",IF(IP_Export!B284="Global",IF('Processed IP Rules'!EA253="Any","",IF(AND(IP_Export!Y284="Proceed",'Processed IP Rules'!EA253&lt;&gt;""),"set shared address "&amp;IP_Export!F284&amp;" tag "&amp;'Processed IP Rules'!$FB$33,"")),""))</f>
        <v/>
      </c>
      <c r="I248" s="98">
        <f t="shared" si="7"/>
        <v>243</v>
      </c>
      <c r="J248" t="str">
        <f>IF(IP_Export!B284="National",IF(OR('Processed IP Rules'!AO253="All_IPs",'Processed IP Rules'!AO253="GRP_ALL_CNSP_SUBNETS"),"",IF(IP_Export!Y284="Proceed","set device-group CNSP-Parent address "&amp;IP_Export!D284&amp;" ip-netmask "&amp;IP_Export!E284,"")),"")</f>
        <v/>
      </c>
      <c r="K248" t="str">
        <f>IF(IP_Export!B284="National",IF(OR('Processed IP Rules'!AO253="All_IPs",'Processed IP Rules'!AO253="GRP_ALL_CNSP_SUBNETS"),"",IF(IP_Export!Y284="Proceed","set device-group CNSP-Parent address "&amp;IP_Export!D284&amp;" description "&amp;IP_Export!E284,"")),"")</f>
        <v/>
      </c>
      <c r="L248" s="43" t="str">
        <f>IF('Processed IP Rules'!$FB$31="","",IF(IP_Export!B284="National",IF(OR('Processed IP Rules'!AO253="All_IPs",'Processed IP Rules'!AO253="GRP_ALL_CNSP_SUBNETS"),"",IF(IP_Export!Y284="Proceed","set device-group CNSP-Parent address "&amp;IP_Export!D284&amp;" tag "&amp;'Processed IP Rules'!$FB$31,"")),""))</f>
        <v/>
      </c>
      <c r="M248" t="str">
        <f>IF(IP_Export!B284="National",IF('Processed IP Rules'!EA253="Any","",IF(AND(IP_Export!Y284="Proceed",'Processed IP Rules'!EA253&lt;&gt;""),"set device-group CNSP-Parent address "&amp;IP_Export!F284&amp;" ip-netmask "&amp;IP_Export!G284,"")),"")</f>
        <v/>
      </c>
      <c r="N248" t="str">
        <f>IF(IP_Export!B284="National",IF('Processed IP Rules'!EA253="Any","",IF(AND(IP_Export!Y284="Proceed",'Processed IP Rules'!EA253&lt;&gt;""),"set device-group CNSP-Parent address "&amp;IP_Export!F284&amp;" description "&amp;IP_Export!G284,"")),"")</f>
        <v/>
      </c>
      <c r="O248" s="43" t="str">
        <f>IF('Processed IP Rules'!$FB$33="","",IF(IP_Export!B284="National",IF('Processed IP Rules'!EA253="Any","",IF(AND(IP_Export!Y284="Proceed",'Processed IP Rules'!EA253&lt;&gt;""),"set device-group CNSP-Parent address "&amp;IP_Export!F284&amp;" tag "&amp;'Processed IP Rules'!$FB$33,"")),""))</f>
        <v/>
      </c>
    </row>
    <row r="249" spans="1:15">
      <c r="A249" s="98">
        <f t="shared" si="6"/>
        <v>244</v>
      </c>
      <c r="B249" t="str">
        <f>IF(IP_Export!B285="Global",IF(OR('Processed IP Rules'!AO254="All_IPs",'Processed IP Rules'!AO254="GRP_ALL_CNSP_SUBNETS"),"",IF(IP_Export!Y285="Proceed","set shared address "&amp;IP_Export!D285&amp;" ip-netmask "&amp;IP_Export!E285,"")),"")</f>
        <v/>
      </c>
      <c r="C249" t="str">
        <f>IF(IP_Export!B285="Global",IF(OR('Processed IP Rules'!AO254="All_IPs",'Processed IP Rules'!AO254="GRP_ALL_CNSP_SUBNETS"),"",IF(IP_Export!Y285="Proceed","set shared address "&amp;IP_Export!D285&amp;" description "&amp;IP_Export!E285,"")),"")</f>
        <v/>
      </c>
      <c r="D249" s="43" t="str">
        <f>IF('Processed IP Rules'!$FB$31="","",IF(IP_Export!B285="Global",IF(OR('Processed IP Rules'!AO254="All_IPs",'Processed IP Rules'!AO254="GRP_ALL_CNSP_SUBNETS"),"",IF(IP_Export!Y285="Proceed","set shared address "&amp;IP_Export!D285&amp;" tag "&amp;'Processed IP Rules'!$FB$31,"")),""))</f>
        <v/>
      </c>
      <c r="E249" t="str">
        <f>IF(IP_Export!B285="Global",IF('Processed IP Rules'!EA254="Any","",IF(AND(IP_Export!Y285="Proceed",'Processed IP Rules'!EA254&lt;&gt;""),"set shared address "&amp;IP_Export!F285&amp;" ip-netmask "&amp;IP_Export!G285,"")),"")</f>
        <v/>
      </c>
      <c r="F249" t="str">
        <f>IF(IP_Export!B285="Global",IF('Processed IP Rules'!EA254="Any","",IF(AND(IP_Export!Y285="Proceed",'Processed IP Rules'!EA254&lt;&gt;""),"set shared address "&amp;IP_Export!F285&amp;" description "&amp;IP_Export!G285,"")),"")</f>
        <v/>
      </c>
      <c r="G249" s="43" t="str">
        <f>IF('Processed IP Rules'!$FB$33="","",IF(IP_Export!B285="Global",IF('Processed IP Rules'!EA254="Any","",IF(AND(IP_Export!Y285="Proceed",'Processed IP Rules'!EA254&lt;&gt;""),"set shared address "&amp;IP_Export!F285&amp;" tag "&amp;'Processed IP Rules'!$FB$33,"")),""))</f>
        <v/>
      </c>
      <c r="I249" s="98">
        <f t="shared" si="7"/>
        <v>244</v>
      </c>
      <c r="J249" t="str">
        <f>IF(IP_Export!B285="National",IF(OR('Processed IP Rules'!AO254="All_IPs",'Processed IP Rules'!AO254="GRP_ALL_CNSP_SUBNETS"),"",IF(IP_Export!Y285="Proceed","set device-group CNSP-Parent address "&amp;IP_Export!D285&amp;" ip-netmask "&amp;IP_Export!E285,"")),"")</f>
        <v/>
      </c>
      <c r="K249" t="str">
        <f>IF(IP_Export!B285="National",IF(OR('Processed IP Rules'!AO254="All_IPs",'Processed IP Rules'!AO254="GRP_ALL_CNSP_SUBNETS"),"",IF(IP_Export!Y285="Proceed","set device-group CNSP-Parent address "&amp;IP_Export!D285&amp;" description "&amp;IP_Export!E285,"")),"")</f>
        <v/>
      </c>
      <c r="L249" s="43" t="str">
        <f>IF('Processed IP Rules'!$FB$31="","",IF(IP_Export!B285="National",IF(OR('Processed IP Rules'!AO254="All_IPs",'Processed IP Rules'!AO254="GRP_ALL_CNSP_SUBNETS"),"",IF(IP_Export!Y285="Proceed","set device-group CNSP-Parent address "&amp;IP_Export!D285&amp;" tag "&amp;'Processed IP Rules'!$FB$31,"")),""))</f>
        <v/>
      </c>
      <c r="M249" t="str">
        <f>IF(IP_Export!B285="National",IF('Processed IP Rules'!EA254="Any","",IF(AND(IP_Export!Y285="Proceed",'Processed IP Rules'!EA254&lt;&gt;""),"set device-group CNSP-Parent address "&amp;IP_Export!F285&amp;" ip-netmask "&amp;IP_Export!G285,"")),"")</f>
        <v/>
      </c>
      <c r="N249" t="str">
        <f>IF(IP_Export!B285="National",IF('Processed IP Rules'!EA254="Any","",IF(AND(IP_Export!Y285="Proceed",'Processed IP Rules'!EA254&lt;&gt;""),"set device-group CNSP-Parent address "&amp;IP_Export!F285&amp;" description "&amp;IP_Export!G285,"")),"")</f>
        <v/>
      </c>
      <c r="O249" s="43" t="str">
        <f>IF('Processed IP Rules'!$FB$33="","",IF(IP_Export!B285="National",IF('Processed IP Rules'!EA254="Any","",IF(AND(IP_Export!Y285="Proceed",'Processed IP Rules'!EA254&lt;&gt;""),"set device-group CNSP-Parent address "&amp;IP_Export!F285&amp;" tag "&amp;'Processed IP Rules'!$FB$33,"")),""))</f>
        <v/>
      </c>
    </row>
    <row r="250" spans="1:15">
      <c r="A250" s="98">
        <f t="shared" si="6"/>
        <v>245</v>
      </c>
      <c r="B250" t="str">
        <f>IF(IP_Export!B286="Global",IF(OR('Processed IP Rules'!AO255="All_IPs",'Processed IP Rules'!AO255="GRP_ALL_CNSP_SUBNETS"),"",IF(IP_Export!Y286="Proceed","set shared address "&amp;IP_Export!D286&amp;" ip-netmask "&amp;IP_Export!E286,"")),"")</f>
        <v/>
      </c>
      <c r="C250" t="str">
        <f>IF(IP_Export!B286="Global",IF(OR('Processed IP Rules'!AO255="All_IPs",'Processed IP Rules'!AO255="GRP_ALL_CNSP_SUBNETS"),"",IF(IP_Export!Y286="Proceed","set shared address "&amp;IP_Export!D286&amp;" description "&amp;IP_Export!E286,"")),"")</f>
        <v/>
      </c>
      <c r="D250" s="43" t="str">
        <f>IF('Processed IP Rules'!$FB$31="","",IF(IP_Export!B286="Global",IF(OR('Processed IP Rules'!AO255="All_IPs",'Processed IP Rules'!AO255="GRP_ALL_CNSP_SUBNETS"),"",IF(IP_Export!Y286="Proceed","set shared address "&amp;IP_Export!D286&amp;" tag "&amp;'Processed IP Rules'!$FB$31,"")),""))</f>
        <v/>
      </c>
      <c r="E250" t="str">
        <f>IF(IP_Export!B286="Global",IF('Processed IP Rules'!EA255="Any","",IF(AND(IP_Export!Y286="Proceed",'Processed IP Rules'!EA255&lt;&gt;""),"set shared address "&amp;IP_Export!F286&amp;" ip-netmask "&amp;IP_Export!G286,"")),"")</f>
        <v/>
      </c>
      <c r="F250" t="str">
        <f>IF(IP_Export!B286="Global",IF('Processed IP Rules'!EA255="Any","",IF(AND(IP_Export!Y286="Proceed",'Processed IP Rules'!EA255&lt;&gt;""),"set shared address "&amp;IP_Export!F286&amp;" description "&amp;IP_Export!G286,"")),"")</f>
        <v/>
      </c>
      <c r="G250" s="43" t="str">
        <f>IF('Processed IP Rules'!$FB$33="","",IF(IP_Export!B286="Global",IF('Processed IP Rules'!EA255="Any","",IF(AND(IP_Export!Y286="Proceed",'Processed IP Rules'!EA255&lt;&gt;""),"set shared address "&amp;IP_Export!F286&amp;" tag "&amp;'Processed IP Rules'!$FB$33,"")),""))</f>
        <v/>
      </c>
      <c r="I250" s="98">
        <f t="shared" si="7"/>
        <v>245</v>
      </c>
      <c r="J250" t="str">
        <f>IF(IP_Export!B286="National",IF(OR('Processed IP Rules'!AO255="All_IPs",'Processed IP Rules'!AO255="GRP_ALL_CNSP_SUBNETS"),"",IF(IP_Export!Y286="Proceed","set device-group CNSP-Parent address "&amp;IP_Export!D286&amp;" ip-netmask "&amp;IP_Export!E286,"")),"")</f>
        <v/>
      </c>
      <c r="K250" t="str">
        <f>IF(IP_Export!B286="National",IF(OR('Processed IP Rules'!AO255="All_IPs",'Processed IP Rules'!AO255="GRP_ALL_CNSP_SUBNETS"),"",IF(IP_Export!Y286="Proceed","set device-group CNSP-Parent address "&amp;IP_Export!D286&amp;" description "&amp;IP_Export!E286,"")),"")</f>
        <v/>
      </c>
      <c r="L250" s="43" t="str">
        <f>IF('Processed IP Rules'!$FB$31="","",IF(IP_Export!B286="National",IF(OR('Processed IP Rules'!AO255="All_IPs",'Processed IP Rules'!AO255="GRP_ALL_CNSP_SUBNETS"),"",IF(IP_Export!Y286="Proceed","set device-group CNSP-Parent address "&amp;IP_Export!D286&amp;" tag "&amp;'Processed IP Rules'!$FB$31,"")),""))</f>
        <v/>
      </c>
      <c r="M250" t="str">
        <f>IF(IP_Export!B286="National",IF('Processed IP Rules'!EA255="Any","",IF(AND(IP_Export!Y286="Proceed",'Processed IP Rules'!EA255&lt;&gt;""),"set device-group CNSP-Parent address "&amp;IP_Export!F286&amp;" ip-netmask "&amp;IP_Export!G286,"")),"")</f>
        <v/>
      </c>
      <c r="N250" t="str">
        <f>IF(IP_Export!B286="National",IF('Processed IP Rules'!EA255="Any","",IF(AND(IP_Export!Y286="Proceed",'Processed IP Rules'!EA255&lt;&gt;""),"set device-group CNSP-Parent address "&amp;IP_Export!F286&amp;" description "&amp;IP_Export!G286,"")),"")</f>
        <v/>
      </c>
      <c r="O250" s="43" t="str">
        <f>IF('Processed IP Rules'!$FB$33="","",IF(IP_Export!B286="National",IF('Processed IP Rules'!EA255="Any","",IF(AND(IP_Export!Y286="Proceed",'Processed IP Rules'!EA255&lt;&gt;""),"set device-group CNSP-Parent address "&amp;IP_Export!F286&amp;" tag "&amp;'Processed IP Rules'!$FB$33,"")),""))</f>
        <v/>
      </c>
    </row>
    <row r="251" spans="1:15">
      <c r="A251" s="98">
        <f t="shared" si="6"/>
        <v>246</v>
      </c>
      <c r="B251" t="str">
        <f>IF(IP_Export!B287="Global",IF(OR('Processed IP Rules'!AO256="All_IPs",'Processed IP Rules'!AO256="GRP_ALL_CNSP_SUBNETS"),"",IF(IP_Export!Y287="Proceed","set shared address "&amp;IP_Export!D287&amp;" ip-netmask "&amp;IP_Export!E287,"")),"")</f>
        <v/>
      </c>
      <c r="C251" t="str">
        <f>IF(IP_Export!B287="Global",IF(OR('Processed IP Rules'!AO256="All_IPs",'Processed IP Rules'!AO256="GRP_ALL_CNSP_SUBNETS"),"",IF(IP_Export!Y287="Proceed","set shared address "&amp;IP_Export!D287&amp;" description "&amp;IP_Export!E287,"")),"")</f>
        <v/>
      </c>
      <c r="D251" s="43" t="str">
        <f>IF('Processed IP Rules'!$FB$31="","",IF(IP_Export!B287="Global",IF(OR('Processed IP Rules'!AO256="All_IPs",'Processed IP Rules'!AO256="GRP_ALL_CNSP_SUBNETS"),"",IF(IP_Export!Y287="Proceed","set shared address "&amp;IP_Export!D287&amp;" tag "&amp;'Processed IP Rules'!$FB$31,"")),""))</f>
        <v/>
      </c>
      <c r="E251" t="str">
        <f>IF(IP_Export!B287="Global",IF('Processed IP Rules'!EA256="Any","",IF(AND(IP_Export!Y287="Proceed",'Processed IP Rules'!EA256&lt;&gt;""),"set shared address "&amp;IP_Export!F287&amp;" ip-netmask "&amp;IP_Export!G287,"")),"")</f>
        <v/>
      </c>
      <c r="F251" t="str">
        <f>IF(IP_Export!B287="Global",IF('Processed IP Rules'!EA256="Any","",IF(AND(IP_Export!Y287="Proceed",'Processed IP Rules'!EA256&lt;&gt;""),"set shared address "&amp;IP_Export!F287&amp;" description "&amp;IP_Export!G287,"")),"")</f>
        <v/>
      </c>
      <c r="G251" s="43" t="str">
        <f>IF('Processed IP Rules'!$FB$33="","",IF(IP_Export!B287="Global",IF('Processed IP Rules'!EA256="Any","",IF(AND(IP_Export!Y287="Proceed",'Processed IP Rules'!EA256&lt;&gt;""),"set shared address "&amp;IP_Export!F287&amp;" tag "&amp;'Processed IP Rules'!$FB$33,"")),""))</f>
        <v/>
      </c>
      <c r="I251" s="98">
        <f t="shared" si="7"/>
        <v>246</v>
      </c>
      <c r="J251" t="str">
        <f>IF(IP_Export!B287="National",IF(OR('Processed IP Rules'!AO256="All_IPs",'Processed IP Rules'!AO256="GRP_ALL_CNSP_SUBNETS"),"",IF(IP_Export!Y287="Proceed","set device-group CNSP-Parent address "&amp;IP_Export!D287&amp;" ip-netmask "&amp;IP_Export!E287,"")),"")</f>
        <v/>
      </c>
      <c r="K251" t="str">
        <f>IF(IP_Export!B287="National",IF(OR('Processed IP Rules'!AO256="All_IPs",'Processed IP Rules'!AO256="GRP_ALL_CNSP_SUBNETS"),"",IF(IP_Export!Y287="Proceed","set device-group CNSP-Parent address "&amp;IP_Export!D287&amp;" description "&amp;IP_Export!E287,"")),"")</f>
        <v/>
      </c>
      <c r="L251" s="43" t="str">
        <f>IF('Processed IP Rules'!$FB$31="","",IF(IP_Export!B287="National",IF(OR('Processed IP Rules'!AO256="All_IPs",'Processed IP Rules'!AO256="GRP_ALL_CNSP_SUBNETS"),"",IF(IP_Export!Y287="Proceed","set device-group CNSP-Parent address "&amp;IP_Export!D287&amp;" tag "&amp;'Processed IP Rules'!$FB$31,"")),""))</f>
        <v/>
      </c>
      <c r="M251" t="str">
        <f>IF(IP_Export!B287="National",IF('Processed IP Rules'!EA256="Any","",IF(AND(IP_Export!Y287="Proceed",'Processed IP Rules'!EA256&lt;&gt;""),"set device-group CNSP-Parent address "&amp;IP_Export!F287&amp;" ip-netmask "&amp;IP_Export!G287,"")),"")</f>
        <v/>
      </c>
      <c r="N251" t="str">
        <f>IF(IP_Export!B287="National",IF('Processed IP Rules'!EA256="Any","",IF(AND(IP_Export!Y287="Proceed",'Processed IP Rules'!EA256&lt;&gt;""),"set device-group CNSP-Parent address "&amp;IP_Export!F287&amp;" description "&amp;IP_Export!G287,"")),"")</f>
        <v/>
      </c>
      <c r="O251" s="43" t="str">
        <f>IF('Processed IP Rules'!$FB$33="","",IF(IP_Export!B287="National",IF('Processed IP Rules'!EA256="Any","",IF(AND(IP_Export!Y287="Proceed",'Processed IP Rules'!EA256&lt;&gt;""),"set device-group CNSP-Parent address "&amp;IP_Export!F287&amp;" tag "&amp;'Processed IP Rules'!$FB$33,"")),""))</f>
        <v/>
      </c>
    </row>
    <row r="252" spans="1:15">
      <c r="A252" s="98">
        <f t="shared" si="6"/>
        <v>247</v>
      </c>
      <c r="B252" t="str">
        <f>IF(IP_Export!B288="Global",IF(OR('Processed IP Rules'!AO257="All_IPs",'Processed IP Rules'!AO257="GRP_ALL_CNSP_SUBNETS"),"",IF(IP_Export!Y288="Proceed","set shared address "&amp;IP_Export!D288&amp;" ip-netmask "&amp;IP_Export!E288,"")),"")</f>
        <v/>
      </c>
      <c r="C252" t="str">
        <f>IF(IP_Export!B288="Global",IF(OR('Processed IP Rules'!AO257="All_IPs",'Processed IP Rules'!AO257="GRP_ALL_CNSP_SUBNETS"),"",IF(IP_Export!Y288="Proceed","set shared address "&amp;IP_Export!D288&amp;" description "&amp;IP_Export!E288,"")),"")</f>
        <v/>
      </c>
      <c r="D252" s="43" t="str">
        <f>IF('Processed IP Rules'!$FB$31="","",IF(IP_Export!B288="Global",IF(OR('Processed IP Rules'!AO257="All_IPs",'Processed IP Rules'!AO257="GRP_ALL_CNSP_SUBNETS"),"",IF(IP_Export!Y288="Proceed","set shared address "&amp;IP_Export!D288&amp;" tag "&amp;'Processed IP Rules'!$FB$31,"")),""))</f>
        <v/>
      </c>
      <c r="E252" t="str">
        <f>IF(IP_Export!B288="Global",IF('Processed IP Rules'!EA257="Any","",IF(AND(IP_Export!Y288="Proceed",'Processed IP Rules'!EA257&lt;&gt;""),"set shared address "&amp;IP_Export!F288&amp;" ip-netmask "&amp;IP_Export!G288,"")),"")</f>
        <v/>
      </c>
      <c r="F252" t="str">
        <f>IF(IP_Export!B288="Global",IF('Processed IP Rules'!EA257="Any","",IF(AND(IP_Export!Y288="Proceed",'Processed IP Rules'!EA257&lt;&gt;""),"set shared address "&amp;IP_Export!F288&amp;" description "&amp;IP_Export!G288,"")),"")</f>
        <v/>
      </c>
      <c r="G252" s="43" t="str">
        <f>IF('Processed IP Rules'!$FB$33="","",IF(IP_Export!B288="Global",IF('Processed IP Rules'!EA257="Any","",IF(AND(IP_Export!Y288="Proceed",'Processed IP Rules'!EA257&lt;&gt;""),"set shared address "&amp;IP_Export!F288&amp;" tag "&amp;'Processed IP Rules'!$FB$33,"")),""))</f>
        <v/>
      </c>
      <c r="I252" s="98">
        <f t="shared" si="7"/>
        <v>247</v>
      </c>
      <c r="J252" t="str">
        <f>IF(IP_Export!B288="National",IF(OR('Processed IP Rules'!AO257="All_IPs",'Processed IP Rules'!AO257="GRP_ALL_CNSP_SUBNETS"),"",IF(IP_Export!Y288="Proceed","set device-group CNSP-Parent address "&amp;IP_Export!D288&amp;" ip-netmask "&amp;IP_Export!E288,"")),"")</f>
        <v/>
      </c>
      <c r="K252" t="str">
        <f>IF(IP_Export!B288="National",IF(OR('Processed IP Rules'!AO257="All_IPs",'Processed IP Rules'!AO257="GRP_ALL_CNSP_SUBNETS"),"",IF(IP_Export!Y288="Proceed","set device-group CNSP-Parent address "&amp;IP_Export!D288&amp;" description "&amp;IP_Export!E288,"")),"")</f>
        <v/>
      </c>
      <c r="L252" s="43" t="str">
        <f>IF('Processed IP Rules'!$FB$31="","",IF(IP_Export!B288="National",IF(OR('Processed IP Rules'!AO257="All_IPs",'Processed IP Rules'!AO257="GRP_ALL_CNSP_SUBNETS"),"",IF(IP_Export!Y288="Proceed","set device-group CNSP-Parent address "&amp;IP_Export!D288&amp;" tag "&amp;'Processed IP Rules'!$FB$31,"")),""))</f>
        <v/>
      </c>
      <c r="M252" t="str">
        <f>IF(IP_Export!B288="National",IF('Processed IP Rules'!EA257="Any","",IF(AND(IP_Export!Y288="Proceed",'Processed IP Rules'!EA257&lt;&gt;""),"set device-group CNSP-Parent address "&amp;IP_Export!F288&amp;" ip-netmask "&amp;IP_Export!G288,"")),"")</f>
        <v/>
      </c>
      <c r="N252" t="str">
        <f>IF(IP_Export!B288="National",IF('Processed IP Rules'!EA257="Any","",IF(AND(IP_Export!Y288="Proceed",'Processed IP Rules'!EA257&lt;&gt;""),"set device-group CNSP-Parent address "&amp;IP_Export!F288&amp;" description "&amp;IP_Export!G288,"")),"")</f>
        <v/>
      </c>
      <c r="O252" s="43" t="str">
        <f>IF('Processed IP Rules'!$FB$33="","",IF(IP_Export!B288="National",IF('Processed IP Rules'!EA257="Any","",IF(AND(IP_Export!Y288="Proceed",'Processed IP Rules'!EA257&lt;&gt;""),"set device-group CNSP-Parent address "&amp;IP_Export!F288&amp;" tag "&amp;'Processed IP Rules'!$FB$33,"")),""))</f>
        <v/>
      </c>
    </row>
    <row r="253" spans="1:15">
      <c r="A253" s="98">
        <f t="shared" si="6"/>
        <v>248</v>
      </c>
      <c r="B253" t="str">
        <f>IF(IP_Export!B289="Global",IF(OR('Processed IP Rules'!AO258="All_IPs",'Processed IP Rules'!AO258="GRP_ALL_CNSP_SUBNETS"),"",IF(IP_Export!Y289="Proceed","set shared address "&amp;IP_Export!D289&amp;" ip-netmask "&amp;IP_Export!E289,"")),"")</f>
        <v/>
      </c>
      <c r="C253" t="str">
        <f>IF(IP_Export!B289="Global",IF(OR('Processed IP Rules'!AO258="All_IPs",'Processed IP Rules'!AO258="GRP_ALL_CNSP_SUBNETS"),"",IF(IP_Export!Y289="Proceed","set shared address "&amp;IP_Export!D289&amp;" description "&amp;IP_Export!E289,"")),"")</f>
        <v/>
      </c>
      <c r="D253" s="43" t="str">
        <f>IF('Processed IP Rules'!$FB$31="","",IF(IP_Export!B289="Global",IF(OR('Processed IP Rules'!AO258="All_IPs",'Processed IP Rules'!AO258="GRP_ALL_CNSP_SUBNETS"),"",IF(IP_Export!Y289="Proceed","set shared address "&amp;IP_Export!D289&amp;" tag "&amp;'Processed IP Rules'!$FB$31,"")),""))</f>
        <v/>
      </c>
      <c r="E253" t="str">
        <f>IF(IP_Export!B289="Global",IF('Processed IP Rules'!EA258="Any","",IF(AND(IP_Export!Y289="Proceed",'Processed IP Rules'!EA258&lt;&gt;""),"set shared address "&amp;IP_Export!F289&amp;" ip-netmask "&amp;IP_Export!G289,"")),"")</f>
        <v/>
      </c>
      <c r="F253" t="str">
        <f>IF(IP_Export!B289="Global",IF('Processed IP Rules'!EA258="Any","",IF(AND(IP_Export!Y289="Proceed",'Processed IP Rules'!EA258&lt;&gt;""),"set shared address "&amp;IP_Export!F289&amp;" description "&amp;IP_Export!G289,"")),"")</f>
        <v/>
      </c>
      <c r="G253" s="43" t="str">
        <f>IF('Processed IP Rules'!$FB$33="","",IF(IP_Export!B289="Global",IF('Processed IP Rules'!EA258="Any","",IF(AND(IP_Export!Y289="Proceed",'Processed IP Rules'!EA258&lt;&gt;""),"set shared address "&amp;IP_Export!F289&amp;" tag "&amp;'Processed IP Rules'!$FB$33,"")),""))</f>
        <v/>
      </c>
      <c r="I253" s="98">
        <f t="shared" si="7"/>
        <v>248</v>
      </c>
      <c r="J253" t="str">
        <f>IF(IP_Export!B289="National",IF(OR('Processed IP Rules'!AO258="All_IPs",'Processed IP Rules'!AO258="GRP_ALL_CNSP_SUBNETS"),"",IF(IP_Export!Y289="Proceed","set device-group CNSP-Parent address "&amp;IP_Export!D289&amp;" ip-netmask "&amp;IP_Export!E289,"")),"")</f>
        <v/>
      </c>
      <c r="K253" t="str">
        <f>IF(IP_Export!B289="National",IF(OR('Processed IP Rules'!AO258="All_IPs",'Processed IP Rules'!AO258="GRP_ALL_CNSP_SUBNETS"),"",IF(IP_Export!Y289="Proceed","set device-group CNSP-Parent address "&amp;IP_Export!D289&amp;" description "&amp;IP_Export!E289,"")),"")</f>
        <v/>
      </c>
      <c r="L253" s="43" t="str">
        <f>IF('Processed IP Rules'!$FB$31="","",IF(IP_Export!B289="National",IF(OR('Processed IP Rules'!AO258="All_IPs",'Processed IP Rules'!AO258="GRP_ALL_CNSP_SUBNETS"),"",IF(IP_Export!Y289="Proceed","set device-group CNSP-Parent address "&amp;IP_Export!D289&amp;" tag "&amp;'Processed IP Rules'!$FB$31,"")),""))</f>
        <v/>
      </c>
      <c r="M253" t="str">
        <f>IF(IP_Export!B289="National",IF('Processed IP Rules'!EA258="Any","",IF(AND(IP_Export!Y289="Proceed",'Processed IP Rules'!EA258&lt;&gt;""),"set device-group CNSP-Parent address "&amp;IP_Export!F289&amp;" ip-netmask "&amp;IP_Export!G289,"")),"")</f>
        <v/>
      </c>
      <c r="N253" t="str">
        <f>IF(IP_Export!B289="National",IF('Processed IP Rules'!EA258="Any","",IF(AND(IP_Export!Y289="Proceed",'Processed IP Rules'!EA258&lt;&gt;""),"set device-group CNSP-Parent address "&amp;IP_Export!F289&amp;" description "&amp;IP_Export!G289,"")),"")</f>
        <v/>
      </c>
      <c r="O253" s="43" t="str">
        <f>IF('Processed IP Rules'!$FB$33="","",IF(IP_Export!B289="National",IF('Processed IP Rules'!EA258="Any","",IF(AND(IP_Export!Y289="Proceed",'Processed IP Rules'!EA258&lt;&gt;""),"set device-group CNSP-Parent address "&amp;IP_Export!F289&amp;" tag "&amp;'Processed IP Rules'!$FB$33,"")),""))</f>
        <v/>
      </c>
    </row>
    <row r="254" spans="1:15">
      <c r="A254" s="98">
        <f t="shared" si="6"/>
        <v>249</v>
      </c>
      <c r="B254" t="str">
        <f>IF(IP_Export!B290="Global",IF(OR('Processed IP Rules'!AO259="All_IPs",'Processed IP Rules'!AO259="GRP_ALL_CNSP_SUBNETS"),"",IF(IP_Export!Y290="Proceed","set shared address "&amp;IP_Export!D290&amp;" ip-netmask "&amp;IP_Export!E290,"")),"")</f>
        <v/>
      </c>
      <c r="C254" t="str">
        <f>IF(IP_Export!B290="Global",IF(OR('Processed IP Rules'!AO259="All_IPs",'Processed IP Rules'!AO259="GRP_ALL_CNSP_SUBNETS"),"",IF(IP_Export!Y290="Proceed","set shared address "&amp;IP_Export!D290&amp;" description "&amp;IP_Export!E290,"")),"")</f>
        <v/>
      </c>
      <c r="D254" s="43" t="str">
        <f>IF('Processed IP Rules'!$FB$31="","",IF(IP_Export!B290="Global",IF(OR('Processed IP Rules'!AO259="All_IPs",'Processed IP Rules'!AO259="GRP_ALL_CNSP_SUBNETS"),"",IF(IP_Export!Y290="Proceed","set shared address "&amp;IP_Export!D290&amp;" tag "&amp;'Processed IP Rules'!$FB$31,"")),""))</f>
        <v/>
      </c>
      <c r="E254" t="str">
        <f>IF(IP_Export!B290="Global",IF('Processed IP Rules'!EA259="Any","",IF(AND(IP_Export!Y290="Proceed",'Processed IP Rules'!EA259&lt;&gt;""),"set shared address "&amp;IP_Export!F290&amp;" ip-netmask "&amp;IP_Export!G290,"")),"")</f>
        <v/>
      </c>
      <c r="F254" t="str">
        <f>IF(IP_Export!B290="Global",IF('Processed IP Rules'!EA259="Any","",IF(AND(IP_Export!Y290="Proceed",'Processed IP Rules'!EA259&lt;&gt;""),"set shared address "&amp;IP_Export!F290&amp;" description "&amp;IP_Export!G290,"")),"")</f>
        <v/>
      </c>
      <c r="G254" s="43" t="str">
        <f>IF('Processed IP Rules'!$FB$33="","",IF(IP_Export!B290="Global",IF('Processed IP Rules'!EA259="Any","",IF(AND(IP_Export!Y290="Proceed",'Processed IP Rules'!EA259&lt;&gt;""),"set shared address "&amp;IP_Export!F290&amp;" tag "&amp;'Processed IP Rules'!$FB$33,"")),""))</f>
        <v/>
      </c>
      <c r="I254" s="98">
        <f t="shared" si="7"/>
        <v>249</v>
      </c>
      <c r="J254" t="str">
        <f>IF(IP_Export!B290="National",IF(OR('Processed IP Rules'!AO259="All_IPs",'Processed IP Rules'!AO259="GRP_ALL_CNSP_SUBNETS"),"",IF(IP_Export!Y290="Proceed","set device-group CNSP-Parent address "&amp;IP_Export!D290&amp;" ip-netmask "&amp;IP_Export!E290,"")),"")</f>
        <v/>
      </c>
      <c r="K254" t="str">
        <f>IF(IP_Export!B290="National",IF(OR('Processed IP Rules'!AO259="All_IPs",'Processed IP Rules'!AO259="GRP_ALL_CNSP_SUBNETS"),"",IF(IP_Export!Y290="Proceed","set device-group CNSP-Parent address "&amp;IP_Export!D290&amp;" description "&amp;IP_Export!E290,"")),"")</f>
        <v/>
      </c>
      <c r="L254" s="43" t="str">
        <f>IF('Processed IP Rules'!$FB$31="","",IF(IP_Export!B290="National",IF(OR('Processed IP Rules'!AO259="All_IPs",'Processed IP Rules'!AO259="GRP_ALL_CNSP_SUBNETS"),"",IF(IP_Export!Y290="Proceed","set device-group CNSP-Parent address "&amp;IP_Export!D290&amp;" tag "&amp;'Processed IP Rules'!$FB$31,"")),""))</f>
        <v/>
      </c>
      <c r="M254" t="str">
        <f>IF(IP_Export!B290="National",IF('Processed IP Rules'!EA259="Any","",IF(AND(IP_Export!Y290="Proceed",'Processed IP Rules'!EA259&lt;&gt;""),"set device-group CNSP-Parent address "&amp;IP_Export!F290&amp;" ip-netmask "&amp;IP_Export!G290,"")),"")</f>
        <v/>
      </c>
      <c r="N254" t="str">
        <f>IF(IP_Export!B290="National",IF('Processed IP Rules'!EA259="Any","",IF(AND(IP_Export!Y290="Proceed",'Processed IP Rules'!EA259&lt;&gt;""),"set device-group CNSP-Parent address "&amp;IP_Export!F290&amp;" description "&amp;IP_Export!G290,"")),"")</f>
        <v/>
      </c>
      <c r="O254" s="43" t="str">
        <f>IF('Processed IP Rules'!$FB$33="","",IF(IP_Export!B290="National",IF('Processed IP Rules'!EA259="Any","",IF(AND(IP_Export!Y290="Proceed",'Processed IP Rules'!EA259&lt;&gt;""),"set device-group CNSP-Parent address "&amp;IP_Export!F290&amp;" tag "&amp;'Processed IP Rules'!$FB$33,"")),""))</f>
        <v/>
      </c>
    </row>
    <row r="255" spans="1:15">
      <c r="A255" s="98">
        <f t="shared" si="6"/>
        <v>250</v>
      </c>
      <c r="B255" t="str">
        <f>IF(IP_Export!B291="Global",IF(OR('Processed IP Rules'!AO260="All_IPs",'Processed IP Rules'!AO260="GRP_ALL_CNSP_SUBNETS"),"",IF(IP_Export!Y291="Proceed","set shared address "&amp;IP_Export!D291&amp;" ip-netmask "&amp;IP_Export!E291,"")),"")</f>
        <v/>
      </c>
      <c r="C255" t="str">
        <f>IF(IP_Export!B291="Global",IF(OR('Processed IP Rules'!AO260="All_IPs",'Processed IP Rules'!AO260="GRP_ALL_CNSP_SUBNETS"),"",IF(IP_Export!Y291="Proceed","set shared address "&amp;IP_Export!D291&amp;" description "&amp;IP_Export!E291,"")),"")</f>
        <v/>
      </c>
      <c r="D255" s="43" t="str">
        <f>IF('Processed IP Rules'!$FB$31="","",IF(IP_Export!B291="Global",IF(OR('Processed IP Rules'!AO260="All_IPs",'Processed IP Rules'!AO260="GRP_ALL_CNSP_SUBNETS"),"",IF(IP_Export!Y291="Proceed","set shared address "&amp;IP_Export!D291&amp;" tag "&amp;'Processed IP Rules'!$FB$31,"")),""))</f>
        <v/>
      </c>
      <c r="E255" t="str">
        <f>IF(IP_Export!B291="Global",IF('Processed IP Rules'!EA260="Any","",IF(AND(IP_Export!Y291="Proceed",'Processed IP Rules'!EA260&lt;&gt;""),"set shared address "&amp;IP_Export!F291&amp;" ip-netmask "&amp;IP_Export!G291,"")),"")</f>
        <v/>
      </c>
      <c r="F255" t="str">
        <f>IF(IP_Export!B291="Global",IF('Processed IP Rules'!EA260="Any","",IF(AND(IP_Export!Y291="Proceed",'Processed IP Rules'!EA260&lt;&gt;""),"set shared address "&amp;IP_Export!F291&amp;" description "&amp;IP_Export!G291,"")),"")</f>
        <v/>
      </c>
      <c r="G255" s="43" t="str">
        <f>IF('Processed IP Rules'!$FB$33="","",IF(IP_Export!B291="Global",IF('Processed IP Rules'!EA260="Any","",IF(AND(IP_Export!Y291="Proceed",'Processed IP Rules'!EA260&lt;&gt;""),"set shared address "&amp;IP_Export!F291&amp;" tag "&amp;'Processed IP Rules'!$FB$33,"")),""))</f>
        <v/>
      </c>
      <c r="I255" s="98">
        <f t="shared" si="7"/>
        <v>250</v>
      </c>
      <c r="J255" t="str">
        <f>IF(IP_Export!B291="National",IF(OR('Processed IP Rules'!AO260="All_IPs",'Processed IP Rules'!AO260="GRP_ALL_CNSP_SUBNETS"),"",IF(IP_Export!Y291="Proceed","set device-group CNSP-Parent address "&amp;IP_Export!D291&amp;" ip-netmask "&amp;IP_Export!E291,"")),"")</f>
        <v/>
      </c>
      <c r="K255" t="str">
        <f>IF(IP_Export!B291="National",IF(OR('Processed IP Rules'!AO260="All_IPs",'Processed IP Rules'!AO260="GRP_ALL_CNSP_SUBNETS"),"",IF(IP_Export!Y291="Proceed","set device-group CNSP-Parent address "&amp;IP_Export!D291&amp;" description "&amp;IP_Export!E291,"")),"")</f>
        <v/>
      </c>
      <c r="L255" s="43" t="str">
        <f>IF('Processed IP Rules'!$FB$31="","",IF(IP_Export!B291="National",IF(OR('Processed IP Rules'!AO260="All_IPs",'Processed IP Rules'!AO260="GRP_ALL_CNSP_SUBNETS"),"",IF(IP_Export!Y291="Proceed","set device-group CNSP-Parent address "&amp;IP_Export!D291&amp;" tag "&amp;'Processed IP Rules'!$FB$31,"")),""))</f>
        <v/>
      </c>
      <c r="M255" t="str">
        <f>IF(IP_Export!B291="National",IF('Processed IP Rules'!EA260="Any","",IF(AND(IP_Export!Y291="Proceed",'Processed IP Rules'!EA260&lt;&gt;""),"set device-group CNSP-Parent address "&amp;IP_Export!F291&amp;" ip-netmask "&amp;IP_Export!G291,"")),"")</f>
        <v/>
      </c>
      <c r="N255" t="str">
        <f>IF(IP_Export!B291="National",IF('Processed IP Rules'!EA260="Any","",IF(AND(IP_Export!Y291="Proceed",'Processed IP Rules'!EA260&lt;&gt;""),"set device-group CNSP-Parent address "&amp;IP_Export!F291&amp;" description "&amp;IP_Export!G291,"")),"")</f>
        <v/>
      </c>
      <c r="O255" s="43" t="str">
        <f>IF('Processed IP Rules'!$FB$33="","",IF(IP_Export!B291="National",IF('Processed IP Rules'!EA260="Any","",IF(AND(IP_Export!Y291="Proceed",'Processed IP Rules'!EA260&lt;&gt;""),"set device-group CNSP-Parent address "&amp;IP_Export!F291&amp;" tag "&amp;'Processed IP Rules'!$FB$33,"")),""))</f>
        <v/>
      </c>
    </row>
    <row r="256" spans="1:15">
      <c r="A256" s="98">
        <f t="shared" si="6"/>
        <v>251</v>
      </c>
      <c r="B256" t="str">
        <f>IF(IP_Export!B292="Global",IF(OR('Processed IP Rules'!AO261="All_IPs",'Processed IP Rules'!AO261="GRP_ALL_CNSP_SUBNETS"),"",IF(IP_Export!Y292="Proceed","set shared address "&amp;IP_Export!D292&amp;" ip-netmask "&amp;IP_Export!E292,"")),"")</f>
        <v/>
      </c>
      <c r="C256" t="str">
        <f>IF(IP_Export!B292="Global",IF(OR('Processed IP Rules'!AO261="All_IPs",'Processed IP Rules'!AO261="GRP_ALL_CNSP_SUBNETS"),"",IF(IP_Export!Y292="Proceed","set shared address "&amp;IP_Export!D292&amp;" description "&amp;IP_Export!E292,"")),"")</f>
        <v/>
      </c>
      <c r="D256" s="43" t="str">
        <f>IF('Processed IP Rules'!$FB$31="","",IF(IP_Export!B292="Global",IF(OR('Processed IP Rules'!AO261="All_IPs",'Processed IP Rules'!AO261="GRP_ALL_CNSP_SUBNETS"),"",IF(IP_Export!Y292="Proceed","set shared address "&amp;IP_Export!D292&amp;" tag "&amp;'Processed IP Rules'!$FB$31,"")),""))</f>
        <v/>
      </c>
      <c r="E256" t="str">
        <f>IF(IP_Export!B292="Global",IF('Processed IP Rules'!EA261="Any","",IF(AND(IP_Export!Y292="Proceed",'Processed IP Rules'!EA261&lt;&gt;""),"set shared address "&amp;IP_Export!F292&amp;" ip-netmask "&amp;IP_Export!G292,"")),"")</f>
        <v/>
      </c>
      <c r="F256" t="str">
        <f>IF(IP_Export!B292="Global",IF('Processed IP Rules'!EA261="Any","",IF(AND(IP_Export!Y292="Proceed",'Processed IP Rules'!EA261&lt;&gt;""),"set shared address "&amp;IP_Export!F292&amp;" description "&amp;IP_Export!G292,"")),"")</f>
        <v/>
      </c>
      <c r="G256" s="43" t="str">
        <f>IF('Processed IP Rules'!$FB$33="","",IF(IP_Export!B292="Global",IF('Processed IP Rules'!EA261="Any","",IF(AND(IP_Export!Y292="Proceed",'Processed IP Rules'!EA261&lt;&gt;""),"set shared address "&amp;IP_Export!F292&amp;" tag "&amp;'Processed IP Rules'!$FB$33,"")),""))</f>
        <v/>
      </c>
      <c r="I256" s="98">
        <f t="shared" si="7"/>
        <v>251</v>
      </c>
      <c r="J256" t="str">
        <f>IF(IP_Export!B292="National",IF(OR('Processed IP Rules'!AO261="All_IPs",'Processed IP Rules'!AO261="GRP_ALL_CNSP_SUBNETS"),"",IF(IP_Export!Y292="Proceed","set device-group CNSP-Parent address "&amp;IP_Export!D292&amp;" ip-netmask "&amp;IP_Export!E292,"")),"")</f>
        <v/>
      </c>
      <c r="K256" t="str">
        <f>IF(IP_Export!B292="National",IF(OR('Processed IP Rules'!AO261="All_IPs",'Processed IP Rules'!AO261="GRP_ALL_CNSP_SUBNETS"),"",IF(IP_Export!Y292="Proceed","set device-group CNSP-Parent address "&amp;IP_Export!D292&amp;" description "&amp;IP_Export!E292,"")),"")</f>
        <v/>
      </c>
      <c r="L256" s="43" t="str">
        <f>IF('Processed IP Rules'!$FB$31="","",IF(IP_Export!B292="National",IF(OR('Processed IP Rules'!AO261="All_IPs",'Processed IP Rules'!AO261="GRP_ALL_CNSP_SUBNETS"),"",IF(IP_Export!Y292="Proceed","set device-group CNSP-Parent address "&amp;IP_Export!D292&amp;" tag "&amp;'Processed IP Rules'!$FB$31,"")),""))</f>
        <v/>
      </c>
      <c r="M256" t="str">
        <f>IF(IP_Export!B292="National",IF('Processed IP Rules'!EA261="Any","",IF(AND(IP_Export!Y292="Proceed",'Processed IP Rules'!EA261&lt;&gt;""),"set device-group CNSP-Parent address "&amp;IP_Export!F292&amp;" ip-netmask "&amp;IP_Export!G292,"")),"")</f>
        <v/>
      </c>
      <c r="N256" t="str">
        <f>IF(IP_Export!B292="National",IF('Processed IP Rules'!EA261="Any","",IF(AND(IP_Export!Y292="Proceed",'Processed IP Rules'!EA261&lt;&gt;""),"set device-group CNSP-Parent address "&amp;IP_Export!F292&amp;" description "&amp;IP_Export!G292,"")),"")</f>
        <v/>
      </c>
      <c r="O256" s="43" t="str">
        <f>IF('Processed IP Rules'!$FB$33="","",IF(IP_Export!B292="National",IF('Processed IP Rules'!EA261="Any","",IF(AND(IP_Export!Y292="Proceed",'Processed IP Rules'!EA261&lt;&gt;""),"set device-group CNSP-Parent address "&amp;IP_Export!F292&amp;" tag "&amp;'Processed IP Rules'!$FB$33,"")),""))</f>
        <v/>
      </c>
    </row>
    <row r="257" spans="1:15">
      <c r="A257" s="98">
        <f t="shared" si="6"/>
        <v>252</v>
      </c>
      <c r="B257" t="str">
        <f>IF(IP_Export!B293="Global",IF(OR('Processed IP Rules'!AO262="All_IPs",'Processed IP Rules'!AO262="GRP_ALL_CNSP_SUBNETS"),"",IF(IP_Export!Y293="Proceed","set shared address "&amp;IP_Export!D293&amp;" ip-netmask "&amp;IP_Export!E293,"")),"")</f>
        <v/>
      </c>
      <c r="C257" t="str">
        <f>IF(IP_Export!B293="Global",IF(OR('Processed IP Rules'!AO262="All_IPs",'Processed IP Rules'!AO262="GRP_ALL_CNSP_SUBNETS"),"",IF(IP_Export!Y293="Proceed","set shared address "&amp;IP_Export!D293&amp;" description "&amp;IP_Export!E293,"")),"")</f>
        <v/>
      </c>
      <c r="D257" s="43" t="str">
        <f>IF('Processed IP Rules'!$FB$31="","",IF(IP_Export!B293="Global",IF(OR('Processed IP Rules'!AO262="All_IPs",'Processed IP Rules'!AO262="GRP_ALL_CNSP_SUBNETS"),"",IF(IP_Export!Y293="Proceed","set shared address "&amp;IP_Export!D293&amp;" tag "&amp;'Processed IP Rules'!$FB$31,"")),""))</f>
        <v/>
      </c>
      <c r="E257" t="str">
        <f>IF(IP_Export!B293="Global",IF('Processed IP Rules'!EA262="Any","",IF(AND(IP_Export!Y293="Proceed",'Processed IP Rules'!EA262&lt;&gt;""),"set shared address "&amp;IP_Export!F293&amp;" ip-netmask "&amp;IP_Export!G293,"")),"")</f>
        <v/>
      </c>
      <c r="F257" t="str">
        <f>IF(IP_Export!B293="Global",IF('Processed IP Rules'!EA262="Any","",IF(AND(IP_Export!Y293="Proceed",'Processed IP Rules'!EA262&lt;&gt;""),"set shared address "&amp;IP_Export!F293&amp;" description "&amp;IP_Export!G293,"")),"")</f>
        <v/>
      </c>
      <c r="G257" s="43" t="str">
        <f>IF('Processed IP Rules'!$FB$33="","",IF(IP_Export!B293="Global",IF('Processed IP Rules'!EA262="Any","",IF(AND(IP_Export!Y293="Proceed",'Processed IP Rules'!EA262&lt;&gt;""),"set shared address "&amp;IP_Export!F293&amp;" tag "&amp;'Processed IP Rules'!$FB$33,"")),""))</f>
        <v/>
      </c>
      <c r="I257" s="98">
        <f t="shared" si="7"/>
        <v>252</v>
      </c>
      <c r="J257" t="str">
        <f>IF(IP_Export!B293="National",IF(OR('Processed IP Rules'!AO262="All_IPs",'Processed IP Rules'!AO262="GRP_ALL_CNSP_SUBNETS"),"",IF(IP_Export!Y293="Proceed","set device-group CNSP-Parent address "&amp;IP_Export!D293&amp;" ip-netmask "&amp;IP_Export!E293,"")),"")</f>
        <v/>
      </c>
      <c r="K257" t="str">
        <f>IF(IP_Export!B293="National",IF(OR('Processed IP Rules'!AO262="All_IPs",'Processed IP Rules'!AO262="GRP_ALL_CNSP_SUBNETS"),"",IF(IP_Export!Y293="Proceed","set device-group CNSP-Parent address "&amp;IP_Export!D293&amp;" description "&amp;IP_Export!E293,"")),"")</f>
        <v/>
      </c>
      <c r="L257" s="43" t="str">
        <f>IF('Processed IP Rules'!$FB$31="","",IF(IP_Export!B293="National",IF(OR('Processed IP Rules'!AO262="All_IPs",'Processed IP Rules'!AO262="GRP_ALL_CNSP_SUBNETS"),"",IF(IP_Export!Y293="Proceed","set device-group CNSP-Parent address "&amp;IP_Export!D293&amp;" tag "&amp;'Processed IP Rules'!$FB$31,"")),""))</f>
        <v/>
      </c>
      <c r="M257" t="str">
        <f>IF(IP_Export!B293="National",IF('Processed IP Rules'!EA262="Any","",IF(AND(IP_Export!Y293="Proceed",'Processed IP Rules'!EA262&lt;&gt;""),"set device-group CNSP-Parent address "&amp;IP_Export!F293&amp;" ip-netmask "&amp;IP_Export!G293,"")),"")</f>
        <v/>
      </c>
      <c r="N257" t="str">
        <f>IF(IP_Export!B293="National",IF('Processed IP Rules'!EA262="Any","",IF(AND(IP_Export!Y293="Proceed",'Processed IP Rules'!EA262&lt;&gt;""),"set device-group CNSP-Parent address "&amp;IP_Export!F293&amp;" description "&amp;IP_Export!G293,"")),"")</f>
        <v/>
      </c>
      <c r="O257" s="43" t="str">
        <f>IF('Processed IP Rules'!$FB$33="","",IF(IP_Export!B293="National",IF('Processed IP Rules'!EA262="Any","",IF(AND(IP_Export!Y293="Proceed",'Processed IP Rules'!EA262&lt;&gt;""),"set device-group CNSP-Parent address "&amp;IP_Export!F293&amp;" tag "&amp;'Processed IP Rules'!$FB$33,"")),""))</f>
        <v/>
      </c>
    </row>
    <row r="258" spans="1:15">
      <c r="A258" s="98">
        <f t="shared" si="6"/>
        <v>253</v>
      </c>
      <c r="B258" t="str">
        <f>IF(IP_Export!B294="Global",IF(OR('Processed IP Rules'!AO263="All_IPs",'Processed IP Rules'!AO263="GRP_ALL_CNSP_SUBNETS"),"",IF(IP_Export!Y294="Proceed","set shared address "&amp;IP_Export!D294&amp;" ip-netmask "&amp;IP_Export!E294,"")),"")</f>
        <v/>
      </c>
      <c r="C258" t="str">
        <f>IF(IP_Export!B294="Global",IF(OR('Processed IP Rules'!AO263="All_IPs",'Processed IP Rules'!AO263="GRP_ALL_CNSP_SUBNETS"),"",IF(IP_Export!Y294="Proceed","set shared address "&amp;IP_Export!D294&amp;" description "&amp;IP_Export!E294,"")),"")</f>
        <v/>
      </c>
      <c r="D258" s="43" t="str">
        <f>IF('Processed IP Rules'!$FB$31="","",IF(IP_Export!B294="Global",IF(OR('Processed IP Rules'!AO263="All_IPs",'Processed IP Rules'!AO263="GRP_ALL_CNSP_SUBNETS"),"",IF(IP_Export!Y294="Proceed","set shared address "&amp;IP_Export!D294&amp;" tag "&amp;'Processed IP Rules'!$FB$31,"")),""))</f>
        <v/>
      </c>
      <c r="E258" t="str">
        <f>IF(IP_Export!B294="Global",IF('Processed IP Rules'!EA263="Any","",IF(AND(IP_Export!Y294="Proceed",'Processed IP Rules'!EA263&lt;&gt;""),"set shared address "&amp;IP_Export!F294&amp;" ip-netmask "&amp;IP_Export!G294,"")),"")</f>
        <v/>
      </c>
      <c r="F258" t="str">
        <f>IF(IP_Export!B294="Global",IF('Processed IP Rules'!EA263="Any","",IF(AND(IP_Export!Y294="Proceed",'Processed IP Rules'!EA263&lt;&gt;""),"set shared address "&amp;IP_Export!F294&amp;" description "&amp;IP_Export!G294,"")),"")</f>
        <v/>
      </c>
      <c r="G258" s="43" t="str">
        <f>IF('Processed IP Rules'!$FB$33="","",IF(IP_Export!B294="Global",IF('Processed IP Rules'!EA263="Any","",IF(AND(IP_Export!Y294="Proceed",'Processed IP Rules'!EA263&lt;&gt;""),"set shared address "&amp;IP_Export!F294&amp;" tag "&amp;'Processed IP Rules'!$FB$33,"")),""))</f>
        <v/>
      </c>
      <c r="I258" s="98">
        <f t="shared" si="7"/>
        <v>253</v>
      </c>
      <c r="J258" t="str">
        <f>IF(IP_Export!B294="National",IF(OR('Processed IP Rules'!AO263="All_IPs",'Processed IP Rules'!AO263="GRP_ALL_CNSP_SUBNETS"),"",IF(IP_Export!Y294="Proceed","set device-group CNSP-Parent address "&amp;IP_Export!D294&amp;" ip-netmask "&amp;IP_Export!E294,"")),"")</f>
        <v/>
      </c>
      <c r="K258" t="str">
        <f>IF(IP_Export!B294="National",IF(OR('Processed IP Rules'!AO263="All_IPs",'Processed IP Rules'!AO263="GRP_ALL_CNSP_SUBNETS"),"",IF(IP_Export!Y294="Proceed","set device-group CNSP-Parent address "&amp;IP_Export!D294&amp;" description "&amp;IP_Export!E294,"")),"")</f>
        <v/>
      </c>
      <c r="L258" s="43" t="str">
        <f>IF('Processed IP Rules'!$FB$31="","",IF(IP_Export!B294="National",IF(OR('Processed IP Rules'!AO263="All_IPs",'Processed IP Rules'!AO263="GRP_ALL_CNSP_SUBNETS"),"",IF(IP_Export!Y294="Proceed","set device-group CNSP-Parent address "&amp;IP_Export!D294&amp;" tag "&amp;'Processed IP Rules'!$FB$31,"")),""))</f>
        <v/>
      </c>
      <c r="M258" t="str">
        <f>IF(IP_Export!B294="National",IF('Processed IP Rules'!EA263="Any","",IF(AND(IP_Export!Y294="Proceed",'Processed IP Rules'!EA263&lt;&gt;""),"set device-group CNSP-Parent address "&amp;IP_Export!F294&amp;" ip-netmask "&amp;IP_Export!G294,"")),"")</f>
        <v/>
      </c>
      <c r="N258" t="str">
        <f>IF(IP_Export!B294="National",IF('Processed IP Rules'!EA263="Any","",IF(AND(IP_Export!Y294="Proceed",'Processed IP Rules'!EA263&lt;&gt;""),"set device-group CNSP-Parent address "&amp;IP_Export!F294&amp;" description "&amp;IP_Export!G294,"")),"")</f>
        <v/>
      </c>
      <c r="O258" s="43" t="str">
        <f>IF('Processed IP Rules'!$FB$33="","",IF(IP_Export!B294="National",IF('Processed IP Rules'!EA263="Any","",IF(AND(IP_Export!Y294="Proceed",'Processed IP Rules'!EA263&lt;&gt;""),"set device-group CNSP-Parent address "&amp;IP_Export!F294&amp;" tag "&amp;'Processed IP Rules'!$FB$33,"")),""))</f>
        <v/>
      </c>
    </row>
    <row r="259" spans="1:15">
      <c r="A259" s="98">
        <f t="shared" si="6"/>
        <v>254</v>
      </c>
      <c r="B259" t="str">
        <f>IF(IP_Export!B295="Global",IF(OR('Processed IP Rules'!AO264="All_IPs",'Processed IP Rules'!AO264="GRP_ALL_CNSP_SUBNETS"),"",IF(IP_Export!Y295="Proceed","set shared address "&amp;IP_Export!D295&amp;" ip-netmask "&amp;IP_Export!E295,"")),"")</f>
        <v/>
      </c>
      <c r="C259" t="str">
        <f>IF(IP_Export!B295="Global",IF(OR('Processed IP Rules'!AO264="All_IPs",'Processed IP Rules'!AO264="GRP_ALL_CNSP_SUBNETS"),"",IF(IP_Export!Y295="Proceed","set shared address "&amp;IP_Export!D295&amp;" description "&amp;IP_Export!E295,"")),"")</f>
        <v/>
      </c>
      <c r="D259" s="43" t="str">
        <f>IF('Processed IP Rules'!$FB$31="","",IF(IP_Export!B295="Global",IF(OR('Processed IP Rules'!AO264="All_IPs",'Processed IP Rules'!AO264="GRP_ALL_CNSP_SUBNETS"),"",IF(IP_Export!Y295="Proceed","set shared address "&amp;IP_Export!D295&amp;" tag "&amp;'Processed IP Rules'!$FB$31,"")),""))</f>
        <v/>
      </c>
      <c r="E259" t="str">
        <f>IF(IP_Export!B295="Global",IF('Processed IP Rules'!EA264="Any","",IF(AND(IP_Export!Y295="Proceed",'Processed IP Rules'!EA264&lt;&gt;""),"set shared address "&amp;IP_Export!F295&amp;" ip-netmask "&amp;IP_Export!G295,"")),"")</f>
        <v/>
      </c>
      <c r="F259" t="str">
        <f>IF(IP_Export!B295="Global",IF('Processed IP Rules'!EA264="Any","",IF(AND(IP_Export!Y295="Proceed",'Processed IP Rules'!EA264&lt;&gt;""),"set shared address "&amp;IP_Export!F295&amp;" description "&amp;IP_Export!G295,"")),"")</f>
        <v/>
      </c>
      <c r="G259" s="43" t="str">
        <f>IF('Processed IP Rules'!$FB$33="","",IF(IP_Export!B295="Global",IF('Processed IP Rules'!EA264="Any","",IF(AND(IP_Export!Y295="Proceed",'Processed IP Rules'!EA264&lt;&gt;""),"set shared address "&amp;IP_Export!F295&amp;" tag "&amp;'Processed IP Rules'!$FB$33,"")),""))</f>
        <v/>
      </c>
      <c r="I259" s="98">
        <f t="shared" si="7"/>
        <v>254</v>
      </c>
      <c r="J259" t="str">
        <f>IF(IP_Export!B295="National",IF(OR('Processed IP Rules'!AO264="All_IPs",'Processed IP Rules'!AO264="GRP_ALL_CNSP_SUBNETS"),"",IF(IP_Export!Y295="Proceed","set device-group CNSP-Parent address "&amp;IP_Export!D295&amp;" ip-netmask "&amp;IP_Export!E295,"")),"")</f>
        <v/>
      </c>
      <c r="K259" t="str">
        <f>IF(IP_Export!B295="National",IF(OR('Processed IP Rules'!AO264="All_IPs",'Processed IP Rules'!AO264="GRP_ALL_CNSP_SUBNETS"),"",IF(IP_Export!Y295="Proceed","set device-group CNSP-Parent address "&amp;IP_Export!D295&amp;" description "&amp;IP_Export!E295,"")),"")</f>
        <v/>
      </c>
      <c r="L259" s="43" t="str">
        <f>IF('Processed IP Rules'!$FB$31="","",IF(IP_Export!B295="National",IF(OR('Processed IP Rules'!AO264="All_IPs",'Processed IP Rules'!AO264="GRP_ALL_CNSP_SUBNETS"),"",IF(IP_Export!Y295="Proceed","set device-group CNSP-Parent address "&amp;IP_Export!D295&amp;" tag "&amp;'Processed IP Rules'!$FB$31,"")),""))</f>
        <v/>
      </c>
      <c r="M259" t="str">
        <f>IF(IP_Export!B295="National",IF('Processed IP Rules'!EA264="Any","",IF(AND(IP_Export!Y295="Proceed",'Processed IP Rules'!EA264&lt;&gt;""),"set device-group CNSP-Parent address "&amp;IP_Export!F295&amp;" ip-netmask "&amp;IP_Export!G295,"")),"")</f>
        <v/>
      </c>
      <c r="N259" t="str">
        <f>IF(IP_Export!B295="National",IF('Processed IP Rules'!EA264="Any","",IF(AND(IP_Export!Y295="Proceed",'Processed IP Rules'!EA264&lt;&gt;""),"set device-group CNSP-Parent address "&amp;IP_Export!F295&amp;" description "&amp;IP_Export!G295,"")),"")</f>
        <v/>
      </c>
      <c r="O259" s="43" t="str">
        <f>IF('Processed IP Rules'!$FB$33="","",IF(IP_Export!B295="National",IF('Processed IP Rules'!EA264="Any","",IF(AND(IP_Export!Y295="Proceed",'Processed IP Rules'!EA264&lt;&gt;""),"set device-group CNSP-Parent address "&amp;IP_Export!F295&amp;" tag "&amp;'Processed IP Rules'!$FB$33,"")),""))</f>
        <v/>
      </c>
    </row>
    <row r="260" spans="1:15">
      <c r="A260" s="98">
        <f t="shared" si="6"/>
        <v>255</v>
      </c>
      <c r="B260" t="str">
        <f>IF(IP_Export!B296="Global",IF(OR('Processed IP Rules'!AO265="All_IPs",'Processed IP Rules'!AO265="GRP_ALL_CNSP_SUBNETS"),"",IF(IP_Export!Y296="Proceed","set shared address "&amp;IP_Export!D296&amp;" ip-netmask "&amp;IP_Export!E296,"")),"")</f>
        <v/>
      </c>
      <c r="C260" t="str">
        <f>IF(IP_Export!B296="Global",IF(OR('Processed IP Rules'!AO265="All_IPs",'Processed IP Rules'!AO265="GRP_ALL_CNSP_SUBNETS"),"",IF(IP_Export!Y296="Proceed","set shared address "&amp;IP_Export!D296&amp;" description "&amp;IP_Export!E296,"")),"")</f>
        <v/>
      </c>
      <c r="D260" s="43" t="str">
        <f>IF('Processed IP Rules'!$FB$31="","",IF(IP_Export!B296="Global",IF(OR('Processed IP Rules'!AO265="All_IPs",'Processed IP Rules'!AO265="GRP_ALL_CNSP_SUBNETS"),"",IF(IP_Export!Y296="Proceed","set shared address "&amp;IP_Export!D296&amp;" tag "&amp;'Processed IP Rules'!$FB$31,"")),""))</f>
        <v/>
      </c>
      <c r="E260" t="str">
        <f>IF(IP_Export!B296="Global",IF('Processed IP Rules'!EA265="Any","",IF(AND(IP_Export!Y296="Proceed",'Processed IP Rules'!EA265&lt;&gt;""),"set shared address "&amp;IP_Export!F296&amp;" ip-netmask "&amp;IP_Export!G296,"")),"")</f>
        <v/>
      </c>
      <c r="F260" t="str">
        <f>IF(IP_Export!B296="Global",IF('Processed IP Rules'!EA265="Any","",IF(AND(IP_Export!Y296="Proceed",'Processed IP Rules'!EA265&lt;&gt;""),"set shared address "&amp;IP_Export!F296&amp;" description "&amp;IP_Export!G296,"")),"")</f>
        <v/>
      </c>
      <c r="G260" s="43" t="str">
        <f>IF('Processed IP Rules'!$FB$33="","",IF(IP_Export!B296="Global",IF('Processed IP Rules'!EA265="Any","",IF(AND(IP_Export!Y296="Proceed",'Processed IP Rules'!EA265&lt;&gt;""),"set shared address "&amp;IP_Export!F296&amp;" tag "&amp;'Processed IP Rules'!$FB$33,"")),""))</f>
        <v/>
      </c>
      <c r="I260" s="98">
        <f t="shared" si="7"/>
        <v>255</v>
      </c>
      <c r="J260" t="str">
        <f>IF(IP_Export!B296="National",IF(OR('Processed IP Rules'!AO265="All_IPs",'Processed IP Rules'!AO265="GRP_ALL_CNSP_SUBNETS"),"",IF(IP_Export!Y296="Proceed","set device-group CNSP-Parent address "&amp;IP_Export!D296&amp;" ip-netmask "&amp;IP_Export!E296,"")),"")</f>
        <v/>
      </c>
      <c r="K260" t="str">
        <f>IF(IP_Export!B296="National",IF(OR('Processed IP Rules'!AO265="All_IPs",'Processed IP Rules'!AO265="GRP_ALL_CNSP_SUBNETS"),"",IF(IP_Export!Y296="Proceed","set device-group CNSP-Parent address "&amp;IP_Export!D296&amp;" description "&amp;IP_Export!E296,"")),"")</f>
        <v/>
      </c>
      <c r="L260" s="43" t="str">
        <f>IF('Processed IP Rules'!$FB$31="","",IF(IP_Export!B296="National",IF(OR('Processed IP Rules'!AO265="All_IPs",'Processed IP Rules'!AO265="GRP_ALL_CNSP_SUBNETS"),"",IF(IP_Export!Y296="Proceed","set device-group CNSP-Parent address "&amp;IP_Export!D296&amp;" tag "&amp;'Processed IP Rules'!$FB$31,"")),""))</f>
        <v/>
      </c>
      <c r="M260" t="str">
        <f>IF(IP_Export!B296="National",IF('Processed IP Rules'!EA265="Any","",IF(AND(IP_Export!Y296="Proceed",'Processed IP Rules'!EA265&lt;&gt;""),"set device-group CNSP-Parent address "&amp;IP_Export!F296&amp;" ip-netmask "&amp;IP_Export!G296,"")),"")</f>
        <v/>
      </c>
      <c r="N260" t="str">
        <f>IF(IP_Export!B296="National",IF('Processed IP Rules'!EA265="Any","",IF(AND(IP_Export!Y296="Proceed",'Processed IP Rules'!EA265&lt;&gt;""),"set device-group CNSP-Parent address "&amp;IP_Export!F296&amp;" description "&amp;IP_Export!G296,"")),"")</f>
        <v/>
      </c>
      <c r="O260" s="43" t="str">
        <f>IF('Processed IP Rules'!$FB$33="","",IF(IP_Export!B296="National",IF('Processed IP Rules'!EA265="Any","",IF(AND(IP_Export!Y296="Proceed",'Processed IP Rules'!EA265&lt;&gt;""),"set device-group CNSP-Parent address "&amp;IP_Export!F296&amp;" tag "&amp;'Processed IP Rules'!$FB$33,"")),""))</f>
        <v/>
      </c>
    </row>
    <row r="261" spans="1:15">
      <c r="A261" s="98">
        <f t="shared" si="6"/>
        <v>256</v>
      </c>
      <c r="B261" t="str">
        <f>IF(IP_Export!B297="Global",IF(OR('Processed IP Rules'!AO266="All_IPs",'Processed IP Rules'!AO266="GRP_ALL_CNSP_SUBNETS"),"",IF(IP_Export!Y297="Proceed","set shared address "&amp;IP_Export!D297&amp;" ip-netmask "&amp;IP_Export!E297,"")),"")</f>
        <v/>
      </c>
      <c r="C261" t="str">
        <f>IF(IP_Export!B297="Global",IF(OR('Processed IP Rules'!AO266="All_IPs",'Processed IP Rules'!AO266="GRP_ALL_CNSP_SUBNETS"),"",IF(IP_Export!Y297="Proceed","set shared address "&amp;IP_Export!D297&amp;" description "&amp;IP_Export!E297,"")),"")</f>
        <v/>
      </c>
      <c r="D261" s="43" t="str">
        <f>IF('Processed IP Rules'!$FB$31="","",IF(IP_Export!B297="Global",IF(OR('Processed IP Rules'!AO266="All_IPs",'Processed IP Rules'!AO266="GRP_ALL_CNSP_SUBNETS"),"",IF(IP_Export!Y297="Proceed","set shared address "&amp;IP_Export!D297&amp;" tag "&amp;'Processed IP Rules'!$FB$31,"")),""))</f>
        <v/>
      </c>
      <c r="E261" t="str">
        <f>IF(IP_Export!B297="Global",IF('Processed IP Rules'!EA266="Any","",IF(AND(IP_Export!Y297="Proceed",'Processed IP Rules'!EA266&lt;&gt;""),"set shared address "&amp;IP_Export!F297&amp;" ip-netmask "&amp;IP_Export!G297,"")),"")</f>
        <v/>
      </c>
      <c r="F261" t="str">
        <f>IF(IP_Export!B297="Global",IF('Processed IP Rules'!EA266="Any","",IF(AND(IP_Export!Y297="Proceed",'Processed IP Rules'!EA266&lt;&gt;""),"set shared address "&amp;IP_Export!F297&amp;" description "&amp;IP_Export!G297,"")),"")</f>
        <v/>
      </c>
      <c r="G261" s="43" t="str">
        <f>IF('Processed IP Rules'!$FB$33="","",IF(IP_Export!B297="Global",IF('Processed IP Rules'!EA266="Any","",IF(AND(IP_Export!Y297="Proceed",'Processed IP Rules'!EA266&lt;&gt;""),"set shared address "&amp;IP_Export!F297&amp;" tag "&amp;'Processed IP Rules'!$FB$33,"")),""))</f>
        <v/>
      </c>
      <c r="I261" s="98">
        <f t="shared" si="7"/>
        <v>256</v>
      </c>
      <c r="J261" t="str">
        <f>IF(IP_Export!B297="National",IF(OR('Processed IP Rules'!AO266="All_IPs",'Processed IP Rules'!AO266="GRP_ALL_CNSP_SUBNETS"),"",IF(IP_Export!Y297="Proceed","set device-group CNSP-Parent address "&amp;IP_Export!D297&amp;" ip-netmask "&amp;IP_Export!E297,"")),"")</f>
        <v/>
      </c>
      <c r="K261" t="str">
        <f>IF(IP_Export!B297="National",IF(OR('Processed IP Rules'!AO266="All_IPs",'Processed IP Rules'!AO266="GRP_ALL_CNSP_SUBNETS"),"",IF(IP_Export!Y297="Proceed","set device-group CNSP-Parent address "&amp;IP_Export!D297&amp;" description "&amp;IP_Export!E297,"")),"")</f>
        <v/>
      </c>
      <c r="L261" s="43" t="str">
        <f>IF('Processed IP Rules'!$FB$31="","",IF(IP_Export!B297="National",IF(OR('Processed IP Rules'!AO266="All_IPs",'Processed IP Rules'!AO266="GRP_ALL_CNSP_SUBNETS"),"",IF(IP_Export!Y297="Proceed","set device-group CNSP-Parent address "&amp;IP_Export!D297&amp;" tag "&amp;'Processed IP Rules'!$FB$31,"")),""))</f>
        <v/>
      </c>
      <c r="M261" t="str">
        <f>IF(IP_Export!B297="National",IF('Processed IP Rules'!EA266="Any","",IF(AND(IP_Export!Y297="Proceed",'Processed IP Rules'!EA266&lt;&gt;""),"set device-group CNSP-Parent address "&amp;IP_Export!F297&amp;" ip-netmask "&amp;IP_Export!G297,"")),"")</f>
        <v/>
      </c>
      <c r="N261" t="str">
        <f>IF(IP_Export!B297="National",IF('Processed IP Rules'!EA266="Any","",IF(AND(IP_Export!Y297="Proceed",'Processed IP Rules'!EA266&lt;&gt;""),"set device-group CNSP-Parent address "&amp;IP_Export!F297&amp;" description "&amp;IP_Export!G297,"")),"")</f>
        <v/>
      </c>
      <c r="O261" s="43" t="str">
        <f>IF('Processed IP Rules'!$FB$33="","",IF(IP_Export!B297="National",IF('Processed IP Rules'!EA266="Any","",IF(AND(IP_Export!Y297="Proceed",'Processed IP Rules'!EA266&lt;&gt;""),"set device-group CNSP-Parent address "&amp;IP_Export!F297&amp;" tag "&amp;'Processed IP Rules'!$FB$33,"")),""))</f>
        <v/>
      </c>
    </row>
    <row r="262" spans="1:15">
      <c r="A262" s="98">
        <f t="shared" si="6"/>
        <v>257</v>
      </c>
      <c r="B262" t="str">
        <f>IF(IP_Export!B298="Global",IF(OR('Processed IP Rules'!AO267="All_IPs",'Processed IP Rules'!AO267="GRP_ALL_CNSP_SUBNETS"),"",IF(IP_Export!Y298="Proceed","set shared address "&amp;IP_Export!D298&amp;" ip-netmask "&amp;IP_Export!E298,"")),"")</f>
        <v/>
      </c>
      <c r="C262" t="str">
        <f>IF(IP_Export!B298="Global",IF(OR('Processed IP Rules'!AO267="All_IPs",'Processed IP Rules'!AO267="GRP_ALL_CNSP_SUBNETS"),"",IF(IP_Export!Y298="Proceed","set shared address "&amp;IP_Export!D298&amp;" description "&amp;IP_Export!E298,"")),"")</f>
        <v/>
      </c>
      <c r="D262" s="43" t="str">
        <f>IF('Processed IP Rules'!$FB$31="","",IF(IP_Export!B298="Global",IF(OR('Processed IP Rules'!AO267="All_IPs",'Processed IP Rules'!AO267="GRP_ALL_CNSP_SUBNETS"),"",IF(IP_Export!Y298="Proceed","set shared address "&amp;IP_Export!D298&amp;" tag "&amp;'Processed IP Rules'!$FB$31,"")),""))</f>
        <v/>
      </c>
      <c r="E262" t="str">
        <f>IF(IP_Export!B298="Global",IF('Processed IP Rules'!EA267="Any","",IF(AND(IP_Export!Y298="Proceed",'Processed IP Rules'!EA267&lt;&gt;""),"set shared address "&amp;IP_Export!F298&amp;" ip-netmask "&amp;IP_Export!G298,"")),"")</f>
        <v/>
      </c>
      <c r="F262" t="str">
        <f>IF(IP_Export!B298="Global",IF('Processed IP Rules'!EA267="Any","",IF(AND(IP_Export!Y298="Proceed",'Processed IP Rules'!EA267&lt;&gt;""),"set shared address "&amp;IP_Export!F298&amp;" description "&amp;IP_Export!G298,"")),"")</f>
        <v/>
      </c>
      <c r="G262" s="43" t="str">
        <f>IF('Processed IP Rules'!$FB$33="","",IF(IP_Export!B298="Global",IF('Processed IP Rules'!EA267="Any","",IF(AND(IP_Export!Y298="Proceed",'Processed IP Rules'!EA267&lt;&gt;""),"set shared address "&amp;IP_Export!F298&amp;" tag "&amp;'Processed IP Rules'!$FB$33,"")),""))</f>
        <v/>
      </c>
      <c r="I262" s="98">
        <f t="shared" si="7"/>
        <v>257</v>
      </c>
      <c r="J262" t="str">
        <f>IF(IP_Export!B298="National",IF(OR('Processed IP Rules'!AO267="All_IPs",'Processed IP Rules'!AO267="GRP_ALL_CNSP_SUBNETS"),"",IF(IP_Export!Y298="Proceed","set device-group CNSP-Parent address "&amp;IP_Export!D298&amp;" ip-netmask "&amp;IP_Export!E298,"")),"")</f>
        <v/>
      </c>
      <c r="K262" t="str">
        <f>IF(IP_Export!B298="National",IF(OR('Processed IP Rules'!AO267="All_IPs",'Processed IP Rules'!AO267="GRP_ALL_CNSP_SUBNETS"),"",IF(IP_Export!Y298="Proceed","set device-group CNSP-Parent address "&amp;IP_Export!D298&amp;" description "&amp;IP_Export!E298,"")),"")</f>
        <v/>
      </c>
      <c r="L262" s="43" t="str">
        <f>IF('Processed IP Rules'!$FB$31="","",IF(IP_Export!B298="National",IF(OR('Processed IP Rules'!AO267="All_IPs",'Processed IP Rules'!AO267="GRP_ALL_CNSP_SUBNETS"),"",IF(IP_Export!Y298="Proceed","set device-group CNSP-Parent address "&amp;IP_Export!D298&amp;" tag "&amp;'Processed IP Rules'!$FB$31,"")),""))</f>
        <v/>
      </c>
      <c r="M262" t="str">
        <f>IF(IP_Export!B298="National",IF('Processed IP Rules'!EA267="Any","",IF(AND(IP_Export!Y298="Proceed",'Processed IP Rules'!EA267&lt;&gt;""),"set device-group CNSP-Parent address "&amp;IP_Export!F298&amp;" ip-netmask "&amp;IP_Export!G298,"")),"")</f>
        <v/>
      </c>
      <c r="N262" t="str">
        <f>IF(IP_Export!B298="National",IF('Processed IP Rules'!EA267="Any","",IF(AND(IP_Export!Y298="Proceed",'Processed IP Rules'!EA267&lt;&gt;""),"set device-group CNSP-Parent address "&amp;IP_Export!F298&amp;" description "&amp;IP_Export!G298,"")),"")</f>
        <v/>
      </c>
      <c r="O262" s="43" t="str">
        <f>IF('Processed IP Rules'!$FB$33="","",IF(IP_Export!B298="National",IF('Processed IP Rules'!EA267="Any","",IF(AND(IP_Export!Y298="Proceed",'Processed IP Rules'!EA267&lt;&gt;""),"set device-group CNSP-Parent address "&amp;IP_Export!F298&amp;" tag "&amp;'Processed IP Rules'!$FB$33,"")),""))</f>
        <v/>
      </c>
    </row>
    <row r="263" spans="1:15">
      <c r="A263" s="98">
        <f t="shared" si="6"/>
        <v>258</v>
      </c>
      <c r="B263" t="str">
        <f>IF(IP_Export!B299="Global",IF(OR('Processed IP Rules'!AO268="All_IPs",'Processed IP Rules'!AO268="GRP_ALL_CNSP_SUBNETS"),"",IF(IP_Export!Y299="Proceed","set shared address "&amp;IP_Export!D299&amp;" ip-netmask "&amp;IP_Export!E299,"")),"")</f>
        <v/>
      </c>
      <c r="C263" t="str">
        <f>IF(IP_Export!B299="Global",IF(OR('Processed IP Rules'!AO268="All_IPs",'Processed IP Rules'!AO268="GRP_ALL_CNSP_SUBNETS"),"",IF(IP_Export!Y299="Proceed","set shared address "&amp;IP_Export!D299&amp;" description "&amp;IP_Export!E299,"")),"")</f>
        <v/>
      </c>
      <c r="D263" s="43" t="str">
        <f>IF('Processed IP Rules'!$FB$31="","",IF(IP_Export!B299="Global",IF(OR('Processed IP Rules'!AO268="All_IPs",'Processed IP Rules'!AO268="GRP_ALL_CNSP_SUBNETS"),"",IF(IP_Export!Y299="Proceed","set shared address "&amp;IP_Export!D299&amp;" tag "&amp;'Processed IP Rules'!$FB$31,"")),""))</f>
        <v/>
      </c>
      <c r="E263" t="str">
        <f>IF(IP_Export!B299="Global",IF('Processed IP Rules'!EA268="Any","",IF(AND(IP_Export!Y299="Proceed",'Processed IP Rules'!EA268&lt;&gt;""),"set shared address "&amp;IP_Export!F299&amp;" ip-netmask "&amp;IP_Export!G299,"")),"")</f>
        <v/>
      </c>
      <c r="F263" t="str">
        <f>IF(IP_Export!B299="Global",IF('Processed IP Rules'!EA268="Any","",IF(AND(IP_Export!Y299="Proceed",'Processed IP Rules'!EA268&lt;&gt;""),"set shared address "&amp;IP_Export!F299&amp;" description "&amp;IP_Export!G299,"")),"")</f>
        <v/>
      </c>
      <c r="G263" s="43" t="str">
        <f>IF('Processed IP Rules'!$FB$33="","",IF(IP_Export!B299="Global",IF('Processed IP Rules'!EA268="Any","",IF(AND(IP_Export!Y299="Proceed",'Processed IP Rules'!EA268&lt;&gt;""),"set shared address "&amp;IP_Export!F299&amp;" tag "&amp;'Processed IP Rules'!$FB$33,"")),""))</f>
        <v/>
      </c>
      <c r="I263" s="98">
        <f t="shared" si="7"/>
        <v>258</v>
      </c>
      <c r="J263" t="str">
        <f>IF(IP_Export!B299="National",IF(OR('Processed IP Rules'!AO268="All_IPs",'Processed IP Rules'!AO268="GRP_ALL_CNSP_SUBNETS"),"",IF(IP_Export!Y299="Proceed","set device-group CNSP-Parent address "&amp;IP_Export!D299&amp;" ip-netmask "&amp;IP_Export!E299,"")),"")</f>
        <v/>
      </c>
      <c r="K263" t="str">
        <f>IF(IP_Export!B299="National",IF(OR('Processed IP Rules'!AO268="All_IPs",'Processed IP Rules'!AO268="GRP_ALL_CNSP_SUBNETS"),"",IF(IP_Export!Y299="Proceed","set device-group CNSP-Parent address "&amp;IP_Export!D299&amp;" description "&amp;IP_Export!E299,"")),"")</f>
        <v/>
      </c>
      <c r="L263" s="43" t="str">
        <f>IF('Processed IP Rules'!$FB$31="","",IF(IP_Export!B299="National",IF(OR('Processed IP Rules'!AO268="All_IPs",'Processed IP Rules'!AO268="GRP_ALL_CNSP_SUBNETS"),"",IF(IP_Export!Y299="Proceed","set device-group CNSP-Parent address "&amp;IP_Export!D299&amp;" tag "&amp;'Processed IP Rules'!$FB$31,"")),""))</f>
        <v/>
      </c>
      <c r="M263" t="str">
        <f>IF(IP_Export!B299="National",IF('Processed IP Rules'!EA268="Any","",IF(AND(IP_Export!Y299="Proceed",'Processed IP Rules'!EA268&lt;&gt;""),"set device-group CNSP-Parent address "&amp;IP_Export!F299&amp;" ip-netmask "&amp;IP_Export!G299,"")),"")</f>
        <v/>
      </c>
      <c r="N263" t="str">
        <f>IF(IP_Export!B299="National",IF('Processed IP Rules'!EA268="Any","",IF(AND(IP_Export!Y299="Proceed",'Processed IP Rules'!EA268&lt;&gt;""),"set device-group CNSP-Parent address "&amp;IP_Export!F299&amp;" description "&amp;IP_Export!G299,"")),"")</f>
        <v/>
      </c>
      <c r="O263" s="43" t="str">
        <f>IF('Processed IP Rules'!$FB$33="","",IF(IP_Export!B299="National",IF('Processed IP Rules'!EA268="Any","",IF(AND(IP_Export!Y299="Proceed",'Processed IP Rules'!EA268&lt;&gt;""),"set device-group CNSP-Parent address "&amp;IP_Export!F299&amp;" tag "&amp;'Processed IP Rules'!$FB$33,"")),""))</f>
        <v/>
      </c>
    </row>
    <row r="264" spans="1:15">
      <c r="A264" s="98">
        <f t="shared" ref="A264:A327" si="8">A263+1</f>
        <v>259</v>
      </c>
      <c r="B264" t="str">
        <f>IF(IP_Export!B300="Global",IF(OR('Processed IP Rules'!AO269="All_IPs",'Processed IP Rules'!AO269="GRP_ALL_CNSP_SUBNETS"),"",IF(IP_Export!Y300="Proceed","set shared address "&amp;IP_Export!D300&amp;" ip-netmask "&amp;IP_Export!E300,"")),"")</f>
        <v/>
      </c>
      <c r="C264" t="str">
        <f>IF(IP_Export!B300="Global",IF(OR('Processed IP Rules'!AO269="All_IPs",'Processed IP Rules'!AO269="GRP_ALL_CNSP_SUBNETS"),"",IF(IP_Export!Y300="Proceed","set shared address "&amp;IP_Export!D300&amp;" description "&amp;IP_Export!E300,"")),"")</f>
        <v/>
      </c>
      <c r="D264" s="43" t="str">
        <f>IF('Processed IP Rules'!$FB$31="","",IF(IP_Export!B300="Global",IF(OR('Processed IP Rules'!AO269="All_IPs",'Processed IP Rules'!AO269="GRP_ALL_CNSP_SUBNETS"),"",IF(IP_Export!Y300="Proceed","set shared address "&amp;IP_Export!D300&amp;" tag "&amp;'Processed IP Rules'!$FB$31,"")),""))</f>
        <v/>
      </c>
      <c r="E264" t="str">
        <f>IF(IP_Export!B300="Global",IF('Processed IP Rules'!EA269="Any","",IF(AND(IP_Export!Y300="Proceed",'Processed IP Rules'!EA269&lt;&gt;""),"set shared address "&amp;IP_Export!F300&amp;" ip-netmask "&amp;IP_Export!G300,"")),"")</f>
        <v/>
      </c>
      <c r="F264" t="str">
        <f>IF(IP_Export!B300="Global",IF('Processed IP Rules'!EA269="Any","",IF(AND(IP_Export!Y300="Proceed",'Processed IP Rules'!EA269&lt;&gt;""),"set shared address "&amp;IP_Export!F300&amp;" description "&amp;IP_Export!G300,"")),"")</f>
        <v/>
      </c>
      <c r="G264" s="43" t="str">
        <f>IF('Processed IP Rules'!$FB$33="","",IF(IP_Export!B300="Global",IF('Processed IP Rules'!EA269="Any","",IF(AND(IP_Export!Y300="Proceed",'Processed IP Rules'!EA269&lt;&gt;""),"set shared address "&amp;IP_Export!F300&amp;" tag "&amp;'Processed IP Rules'!$FB$33,"")),""))</f>
        <v/>
      </c>
      <c r="I264" s="98">
        <f t="shared" ref="I264:I327" si="9">I263+1</f>
        <v>259</v>
      </c>
      <c r="J264" t="str">
        <f>IF(IP_Export!B300="National",IF(OR('Processed IP Rules'!AO269="All_IPs",'Processed IP Rules'!AO269="GRP_ALL_CNSP_SUBNETS"),"",IF(IP_Export!Y300="Proceed","set device-group CNSP-Parent address "&amp;IP_Export!D300&amp;" ip-netmask "&amp;IP_Export!E300,"")),"")</f>
        <v/>
      </c>
      <c r="K264" t="str">
        <f>IF(IP_Export!B300="National",IF(OR('Processed IP Rules'!AO269="All_IPs",'Processed IP Rules'!AO269="GRP_ALL_CNSP_SUBNETS"),"",IF(IP_Export!Y300="Proceed","set device-group CNSP-Parent address "&amp;IP_Export!D300&amp;" description "&amp;IP_Export!E300,"")),"")</f>
        <v/>
      </c>
      <c r="L264" s="43" t="str">
        <f>IF('Processed IP Rules'!$FB$31="","",IF(IP_Export!B300="National",IF(OR('Processed IP Rules'!AO269="All_IPs",'Processed IP Rules'!AO269="GRP_ALL_CNSP_SUBNETS"),"",IF(IP_Export!Y300="Proceed","set device-group CNSP-Parent address "&amp;IP_Export!D300&amp;" tag "&amp;'Processed IP Rules'!$FB$31,"")),""))</f>
        <v/>
      </c>
      <c r="M264" t="str">
        <f>IF(IP_Export!B300="National",IF('Processed IP Rules'!EA269="Any","",IF(AND(IP_Export!Y300="Proceed",'Processed IP Rules'!EA269&lt;&gt;""),"set device-group CNSP-Parent address "&amp;IP_Export!F300&amp;" ip-netmask "&amp;IP_Export!G300,"")),"")</f>
        <v/>
      </c>
      <c r="N264" t="str">
        <f>IF(IP_Export!B300="National",IF('Processed IP Rules'!EA269="Any","",IF(AND(IP_Export!Y300="Proceed",'Processed IP Rules'!EA269&lt;&gt;""),"set device-group CNSP-Parent address "&amp;IP_Export!F300&amp;" description "&amp;IP_Export!G300,"")),"")</f>
        <v/>
      </c>
      <c r="O264" s="43" t="str">
        <f>IF('Processed IP Rules'!$FB$33="","",IF(IP_Export!B300="National",IF('Processed IP Rules'!EA269="Any","",IF(AND(IP_Export!Y300="Proceed",'Processed IP Rules'!EA269&lt;&gt;""),"set device-group CNSP-Parent address "&amp;IP_Export!F300&amp;" tag "&amp;'Processed IP Rules'!$FB$33,"")),""))</f>
        <v/>
      </c>
    </row>
    <row r="265" spans="1:15">
      <c r="A265" s="98">
        <f t="shared" si="8"/>
        <v>260</v>
      </c>
      <c r="B265" t="str">
        <f>IF(IP_Export!B301="Global",IF(OR('Processed IP Rules'!AO270="All_IPs",'Processed IP Rules'!AO270="GRP_ALL_CNSP_SUBNETS"),"",IF(IP_Export!Y301="Proceed","set shared address "&amp;IP_Export!D301&amp;" ip-netmask "&amp;IP_Export!E301,"")),"")</f>
        <v/>
      </c>
      <c r="C265" t="str">
        <f>IF(IP_Export!B301="Global",IF(OR('Processed IP Rules'!AO270="All_IPs",'Processed IP Rules'!AO270="GRP_ALL_CNSP_SUBNETS"),"",IF(IP_Export!Y301="Proceed","set shared address "&amp;IP_Export!D301&amp;" description "&amp;IP_Export!E301,"")),"")</f>
        <v/>
      </c>
      <c r="D265" s="43" t="str">
        <f>IF('Processed IP Rules'!$FB$31="","",IF(IP_Export!B301="Global",IF(OR('Processed IP Rules'!AO270="All_IPs",'Processed IP Rules'!AO270="GRP_ALL_CNSP_SUBNETS"),"",IF(IP_Export!Y301="Proceed","set shared address "&amp;IP_Export!D301&amp;" tag "&amp;'Processed IP Rules'!$FB$31,"")),""))</f>
        <v/>
      </c>
      <c r="E265" t="str">
        <f>IF(IP_Export!B301="Global",IF('Processed IP Rules'!EA270="Any","",IF(AND(IP_Export!Y301="Proceed",'Processed IP Rules'!EA270&lt;&gt;""),"set shared address "&amp;IP_Export!F301&amp;" ip-netmask "&amp;IP_Export!G301,"")),"")</f>
        <v/>
      </c>
      <c r="F265" t="str">
        <f>IF(IP_Export!B301="Global",IF('Processed IP Rules'!EA270="Any","",IF(AND(IP_Export!Y301="Proceed",'Processed IP Rules'!EA270&lt;&gt;""),"set shared address "&amp;IP_Export!F301&amp;" description "&amp;IP_Export!G301,"")),"")</f>
        <v/>
      </c>
      <c r="G265" s="43" t="str">
        <f>IF('Processed IP Rules'!$FB$33="","",IF(IP_Export!B301="Global",IF('Processed IP Rules'!EA270="Any","",IF(AND(IP_Export!Y301="Proceed",'Processed IP Rules'!EA270&lt;&gt;""),"set shared address "&amp;IP_Export!F301&amp;" tag "&amp;'Processed IP Rules'!$FB$33,"")),""))</f>
        <v/>
      </c>
      <c r="I265" s="98">
        <f t="shared" si="9"/>
        <v>260</v>
      </c>
      <c r="J265" t="str">
        <f>IF(IP_Export!B301="National",IF(OR('Processed IP Rules'!AO270="All_IPs",'Processed IP Rules'!AO270="GRP_ALL_CNSP_SUBNETS"),"",IF(IP_Export!Y301="Proceed","set device-group CNSP-Parent address "&amp;IP_Export!D301&amp;" ip-netmask "&amp;IP_Export!E301,"")),"")</f>
        <v/>
      </c>
      <c r="K265" t="str">
        <f>IF(IP_Export!B301="National",IF(OR('Processed IP Rules'!AO270="All_IPs",'Processed IP Rules'!AO270="GRP_ALL_CNSP_SUBNETS"),"",IF(IP_Export!Y301="Proceed","set device-group CNSP-Parent address "&amp;IP_Export!D301&amp;" description "&amp;IP_Export!E301,"")),"")</f>
        <v/>
      </c>
      <c r="L265" s="43" t="str">
        <f>IF('Processed IP Rules'!$FB$31="","",IF(IP_Export!B301="National",IF(OR('Processed IP Rules'!AO270="All_IPs",'Processed IP Rules'!AO270="GRP_ALL_CNSP_SUBNETS"),"",IF(IP_Export!Y301="Proceed","set device-group CNSP-Parent address "&amp;IP_Export!D301&amp;" tag "&amp;'Processed IP Rules'!$FB$31,"")),""))</f>
        <v/>
      </c>
      <c r="M265" t="str">
        <f>IF(IP_Export!B301="National",IF('Processed IP Rules'!EA270="Any","",IF(AND(IP_Export!Y301="Proceed",'Processed IP Rules'!EA270&lt;&gt;""),"set device-group CNSP-Parent address "&amp;IP_Export!F301&amp;" ip-netmask "&amp;IP_Export!G301,"")),"")</f>
        <v/>
      </c>
      <c r="N265" t="str">
        <f>IF(IP_Export!B301="National",IF('Processed IP Rules'!EA270="Any","",IF(AND(IP_Export!Y301="Proceed",'Processed IP Rules'!EA270&lt;&gt;""),"set device-group CNSP-Parent address "&amp;IP_Export!F301&amp;" description "&amp;IP_Export!G301,"")),"")</f>
        <v/>
      </c>
      <c r="O265" s="43" t="str">
        <f>IF('Processed IP Rules'!$FB$33="","",IF(IP_Export!B301="National",IF('Processed IP Rules'!EA270="Any","",IF(AND(IP_Export!Y301="Proceed",'Processed IP Rules'!EA270&lt;&gt;""),"set device-group CNSP-Parent address "&amp;IP_Export!F301&amp;" tag "&amp;'Processed IP Rules'!$FB$33,"")),""))</f>
        <v/>
      </c>
    </row>
    <row r="266" spans="1:15">
      <c r="A266" s="98">
        <f t="shared" si="8"/>
        <v>261</v>
      </c>
      <c r="B266" t="str">
        <f>IF(IP_Export!B302="Global",IF(OR('Processed IP Rules'!AO271="All_IPs",'Processed IP Rules'!AO271="GRP_ALL_CNSP_SUBNETS"),"",IF(IP_Export!Y302="Proceed","set shared address "&amp;IP_Export!D302&amp;" ip-netmask "&amp;IP_Export!E302,"")),"")</f>
        <v/>
      </c>
      <c r="C266" t="str">
        <f>IF(IP_Export!B302="Global",IF(OR('Processed IP Rules'!AO271="All_IPs",'Processed IP Rules'!AO271="GRP_ALL_CNSP_SUBNETS"),"",IF(IP_Export!Y302="Proceed","set shared address "&amp;IP_Export!D302&amp;" description "&amp;IP_Export!E302,"")),"")</f>
        <v/>
      </c>
      <c r="D266" s="43" t="str">
        <f>IF('Processed IP Rules'!$FB$31="","",IF(IP_Export!B302="Global",IF(OR('Processed IP Rules'!AO271="All_IPs",'Processed IP Rules'!AO271="GRP_ALL_CNSP_SUBNETS"),"",IF(IP_Export!Y302="Proceed","set shared address "&amp;IP_Export!D302&amp;" tag "&amp;'Processed IP Rules'!$FB$31,"")),""))</f>
        <v/>
      </c>
      <c r="E266" t="str">
        <f>IF(IP_Export!B302="Global",IF('Processed IP Rules'!EA271="Any","",IF(AND(IP_Export!Y302="Proceed",'Processed IP Rules'!EA271&lt;&gt;""),"set shared address "&amp;IP_Export!F302&amp;" ip-netmask "&amp;IP_Export!G302,"")),"")</f>
        <v/>
      </c>
      <c r="F266" t="str">
        <f>IF(IP_Export!B302="Global",IF('Processed IP Rules'!EA271="Any","",IF(AND(IP_Export!Y302="Proceed",'Processed IP Rules'!EA271&lt;&gt;""),"set shared address "&amp;IP_Export!F302&amp;" description "&amp;IP_Export!G302,"")),"")</f>
        <v/>
      </c>
      <c r="G266" s="43" t="str">
        <f>IF('Processed IP Rules'!$FB$33="","",IF(IP_Export!B302="Global",IF('Processed IP Rules'!EA271="Any","",IF(AND(IP_Export!Y302="Proceed",'Processed IP Rules'!EA271&lt;&gt;""),"set shared address "&amp;IP_Export!F302&amp;" tag "&amp;'Processed IP Rules'!$FB$33,"")),""))</f>
        <v/>
      </c>
      <c r="I266" s="98">
        <f t="shared" si="9"/>
        <v>261</v>
      </c>
      <c r="J266" t="str">
        <f>IF(IP_Export!B302="National",IF(OR('Processed IP Rules'!AO271="All_IPs",'Processed IP Rules'!AO271="GRP_ALL_CNSP_SUBNETS"),"",IF(IP_Export!Y302="Proceed","set device-group CNSP-Parent address "&amp;IP_Export!D302&amp;" ip-netmask "&amp;IP_Export!E302,"")),"")</f>
        <v/>
      </c>
      <c r="K266" t="str">
        <f>IF(IP_Export!B302="National",IF(OR('Processed IP Rules'!AO271="All_IPs",'Processed IP Rules'!AO271="GRP_ALL_CNSP_SUBNETS"),"",IF(IP_Export!Y302="Proceed","set device-group CNSP-Parent address "&amp;IP_Export!D302&amp;" description "&amp;IP_Export!E302,"")),"")</f>
        <v/>
      </c>
      <c r="L266" s="43" t="str">
        <f>IF('Processed IP Rules'!$FB$31="","",IF(IP_Export!B302="National",IF(OR('Processed IP Rules'!AO271="All_IPs",'Processed IP Rules'!AO271="GRP_ALL_CNSP_SUBNETS"),"",IF(IP_Export!Y302="Proceed","set device-group CNSP-Parent address "&amp;IP_Export!D302&amp;" tag "&amp;'Processed IP Rules'!$FB$31,"")),""))</f>
        <v/>
      </c>
      <c r="M266" t="str">
        <f>IF(IP_Export!B302="National",IF('Processed IP Rules'!EA271="Any","",IF(AND(IP_Export!Y302="Proceed",'Processed IP Rules'!EA271&lt;&gt;""),"set device-group CNSP-Parent address "&amp;IP_Export!F302&amp;" ip-netmask "&amp;IP_Export!G302,"")),"")</f>
        <v/>
      </c>
      <c r="N266" t="str">
        <f>IF(IP_Export!B302="National",IF('Processed IP Rules'!EA271="Any","",IF(AND(IP_Export!Y302="Proceed",'Processed IP Rules'!EA271&lt;&gt;""),"set device-group CNSP-Parent address "&amp;IP_Export!F302&amp;" description "&amp;IP_Export!G302,"")),"")</f>
        <v/>
      </c>
      <c r="O266" s="43" t="str">
        <f>IF('Processed IP Rules'!$FB$33="","",IF(IP_Export!B302="National",IF('Processed IP Rules'!EA271="Any","",IF(AND(IP_Export!Y302="Proceed",'Processed IP Rules'!EA271&lt;&gt;""),"set device-group CNSP-Parent address "&amp;IP_Export!F302&amp;" tag "&amp;'Processed IP Rules'!$FB$33,"")),""))</f>
        <v/>
      </c>
    </row>
    <row r="267" spans="1:15">
      <c r="A267" s="98">
        <f t="shared" si="8"/>
        <v>262</v>
      </c>
      <c r="B267" t="str">
        <f>IF(IP_Export!B303="Global",IF(OR('Processed IP Rules'!AO272="All_IPs",'Processed IP Rules'!AO272="GRP_ALL_CNSP_SUBNETS"),"",IF(IP_Export!Y303="Proceed","set shared address "&amp;IP_Export!D303&amp;" ip-netmask "&amp;IP_Export!E303,"")),"")</f>
        <v/>
      </c>
      <c r="C267" t="str">
        <f>IF(IP_Export!B303="Global",IF(OR('Processed IP Rules'!AO272="All_IPs",'Processed IP Rules'!AO272="GRP_ALL_CNSP_SUBNETS"),"",IF(IP_Export!Y303="Proceed","set shared address "&amp;IP_Export!D303&amp;" description "&amp;IP_Export!E303,"")),"")</f>
        <v/>
      </c>
      <c r="D267" s="43" t="str">
        <f>IF('Processed IP Rules'!$FB$31="","",IF(IP_Export!B303="Global",IF(OR('Processed IP Rules'!AO272="All_IPs",'Processed IP Rules'!AO272="GRP_ALL_CNSP_SUBNETS"),"",IF(IP_Export!Y303="Proceed","set shared address "&amp;IP_Export!D303&amp;" tag "&amp;'Processed IP Rules'!$FB$31,"")),""))</f>
        <v/>
      </c>
      <c r="E267" t="str">
        <f>IF(IP_Export!B303="Global",IF('Processed IP Rules'!EA272="Any","",IF(AND(IP_Export!Y303="Proceed",'Processed IP Rules'!EA272&lt;&gt;""),"set shared address "&amp;IP_Export!F303&amp;" ip-netmask "&amp;IP_Export!G303,"")),"")</f>
        <v/>
      </c>
      <c r="F267" t="str">
        <f>IF(IP_Export!B303="Global",IF('Processed IP Rules'!EA272="Any","",IF(AND(IP_Export!Y303="Proceed",'Processed IP Rules'!EA272&lt;&gt;""),"set shared address "&amp;IP_Export!F303&amp;" description "&amp;IP_Export!G303,"")),"")</f>
        <v/>
      </c>
      <c r="G267" s="43" t="str">
        <f>IF('Processed IP Rules'!$FB$33="","",IF(IP_Export!B303="Global",IF('Processed IP Rules'!EA272="Any","",IF(AND(IP_Export!Y303="Proceed",'Processed IP Rules'!EA272&lt;&gt;""),"set shared address "&amp;IP_Export!F303&amp;" tag "&amp;'Processed IP Rules'!$FB$33,"")),""))</f>
        <v/>
      </c>
      <c r="I267" s="98">
        <f t="shared" si="9"/>
        <v>262</v>
      </c>
      <c r="J267" t="str">
        <f>IF(IP_Export!B303="National",IF(OR('Processed IP Rules'!AO272="All_IPs",'Processed IP Rules'!AO272="GRP_ALL_CNSP_SUBNETS"),"",IF(IP_Export!Y303="Proceed","set device-group CNSP-Parent address "&amp;IP_Export!D303&amp;" ip-netmask "&amp;IP_Export!E303,"")),"")</f>
        <v/>
      </c>
      <c r="K267" t="str">
        <f>IF(IP_Export!B303="National",IF(OR('Processed IP Rules'!AO272="All_IPs",'Processed IP Rules'!AO272="GRP_ALL_CNSP_SUBNETS"),"",IF(IP_Export!Y303="Proceed","set device-group CNSP-Parent address "&amp;IP_Export!D303&amp;" description "&amp;IP_Export!E303,"")),"")</f>
        <v/>
      </c>
      <c r="L267" s="43" t="str">
        <f>IF('Processed IP Rules'!$FB$31="","",IF(IP_Export!B303="National",IF(OR('Processed IP Rules'!AO272="All_IPs",'Processed IP Rules'!AO272="GRP_ALL_CNSP_SUBNETS"),"",IF(IP_Export!Y303="Proceed","set device-group CNSP-Parent address "&amp;IP_Export!D303&amp;" tag "&amp;'Processed IP Rules'!$FB$31,"")),""))</f>
        <v/>
      </c>
      <c r="M267" t="str">
        <f>IF(IP_Export!B303="National",IF('Processed IP Rules'!EA272="Any","",IF(AND(IP_Export!Y303="Proceed",'Processed IP Rules'!EA272&lt;&gt;""),"set device-group CNSP-Parent address "&amp;IP_Export!F303&amp;" ip-netmask "&amp;IP_Export!G303,"")),"")</f>
        <v/>
      </c>
      <c r="N267" t="str">
        <f>IF(IP_Export!B303="National",IF('Processed IP Rules'!EA272="Any","",IF(AND(IP_Export!Y303="Proceed",'Processed IP Rules'!EA272&lt;&gt;""),"set device-group CNSP-Parent address "&amp;IP_Export!F303&amp;" description "&amp;IP_Export!G303,"")),"")</f>
        <v/>
      </c>
      <c r="O267" s="43" t="str">
        <f>IF('Processed IP Rules'!$FB$33="","",IF(IP_Export!B303="National",IF('Processed IP Rules'!EA272="Any","",IF(AND(IP_Export!Y303="Proceed",'Processed IP Rules'!EA272&lt;&gt;""),"set device-group CNSP-Parent address "&amp;IP_Export!F303&amp;" tag "&amp;'Processed IP Rules'!$FB$33,"")),""))</f>
        <v/>
      </c>
    </row>
    <row r="268" spans="1:15">
      <c r="A268" s="98">
        <f t="shared" si="8"/>
        <v>263</v>
      </c>
      <c r="B268" t="str">
        <f>IF(IP_Export!B304="Global",IF(OR('Processed IP Rules'!AO273="All_IPs",'Processed IP Rules'!AO273="GRP_ALL_CNSP_SUBNETS"),"",IF(IP_Export!Y304="Proceed","set shared address "&amp;IP_Export!D304&amp;" ip-netmask "&amp;IP_Export!E304,"")),"")</f>
        <v/>
      </c>
      <c r="C268" t="str">
        <f>IF(IP_Export!B304="Global",IF(OR('Processed IP Rules'!AO273="All_IPs",'Processed IP Rules'!AO273="GRP_ALL_CNSP_SUBNETS"),"",IF(IP_Export!Y304="Proceed","set shared address "&amp;IP_Export!D304&amp;" description "&amp;IP_Export!E304,"")),"")</f>
        <v/>
      </c>
      <c r="D268" s="43" t="str">
        <f>IF('Processed IP Rules'!$FB$31="","",IF(IP_Export!B304="Global",IF(OR('Processed IP Rules'!AO273="All_IPs",'Processed IP Rules'!AO273="GRP_ALL_CNSP_SUBNETS"),"",IF(IP_Export!Y304="Proceed","set shared address "&amp;IP_Export!D304&amp;" tag "&amp;'Processed IP Rules'!$FB$31,"")),""))</f>
        <v/>
      </c>
      <c r="E268" t="str">
        <f>IF(IP_Export!B304="Global",IF('Processed IP Rules'!EA273="Any","",IF(AND(IP_Export!Y304="Proceed",'Processed IP Rules'!EA273&lt;&gt;""),"set shared address "&amp;IP_Export!F304&amp;" ip-netmask "&amp;IP_Export!G304,"")),"")</f>
        <v/>
      </c>
      <c r="F268" t="str">
        <f>IF(IP_Export!B304="Global",IF('Processed IP Rules'!EA273="Any","",IF(AND(IP_Export!Y304="Proceed",'Processed IP Rules'!EA273&lt;&gt;""),"set shared address "&amp;IP_Export!F304&amp;" description "&amp;IP_Export!G304,"")),"")</f>
        <v/>
      </c>
      <c r="G268" s="43" t="str">
        <f>IF('Processed IP Rules'!$FB$33="","",IF(IP_Export!B304="Global",IF('Processed IP Rules'!EA273="Any","",IF(AND(IP_Export!Y304="Proceed",'Processed IP Rules'!EA273&lt;&gt;""),"set shared address "&amp;IP_Export!F304&amp;" tag "&amp;'Processed IP Rules'!$FB$33,"")),""))</f>
        <v/>
      </c>
      <c r="I268" s="98">
        <f t="shared" si="9"/>
        <v>263</v>
      </c>
      <c r="J268" t="str">
        <f>IF(IP_Export!B304="National",IF(OR('Processed IP Rules'!AO273="All_IPs",'Processed IP Rules'!AO273="GRP_ALL_CNSP_SUBNETS"),"",IF(IP_Export!Y304="Proceed","set device-group CNSP-Parent address "&amp;IP_Export!D304&amp;" ip-netmask "&amp;IP_Export!E304,"")),"")</f>
        <v/>
      </c>
      <c r="K268" t="str">
        <f>IF(IP_Export!B304="National",IF(OR('Processed IP Rules'!AO273="All_IPs",'Processed IP Rules'!AO273="GRP_ALL_CNSP_SUBNETS"),"",IF(IP_Export!Y304="Proceed","set device-group CNSP-Parent address "&amp;IP_Export!D304&amp;" description "&amp;IP_Export!E304,"")),"")</f>
        <v/>
      </c>
      <c r="L268" s="43" t="str">
        <f>IF('Processed IP Rules'!$FB$31="","",IF(IP_Export!B304="National",IF(OR('Processed IP Rules'!AO273="All_IPs",'Processed IP Rules'!AO273="GRP_ALL_CNSP_SUBNETS"),"",IF(IP_Export!Y304="Proceed","set device-group CNSP-Parent address "&amp;IP_Export!D304&amp;" tag "&amp;'Processed IP Rules'!$FB$31,"")),""))</f>
        <v/>
      </c>
      <c r="M268" t="str">
        <f>IF(IP_Export!B304="National",IF('Processed IP Rules'!EA273="Any","",IF(AND(IP_Export!Y304="Proceed",'Processed IP Rules'!EA273&lt;&gt;""),"set device-group CNSP-Parent address "&amp;IP_Export!F304&amp;" ip-netmask "&amp;IP_Export!G304,"")),"")</f>
        <v/>
      </c>
      <c r="N268" t="str">
        <f>IF(IP_Export!B304="National",IF('Processed IP Rules'!EA273="Any","",IF(AND(IP_Export!Y304="Proceed",'Processed IP Rules'!EA273&lt;&gt;""),"set device-group CNSP-Parent address "&amp;IP_Export!F304&amp;" description "&amp;IP_Export!G304,"")),"")</f>
        <v/>
      </c>
      <c r="O268" s="43" t="str">
        <f>IF('Processed IP Rules'!$FB$33="","",IF(IP_Export!B304="National",IF('Processed IP Rules'!EA273="Any","",IF(AND(IP_Export!Y304="Proceed",'Processed IP Rules'!EA273&lt;&gt;""),"set device-group CNSP-Parent address "&amp;IP_Export!F304&amp;" tag "&amp;'Processed IP Rules'!$FB$33,"")),""))</f>
        <v/>
      </c>
    </row>
    <row r="269" spans="1:15">
      <c r="A269" s="98">
        <f t="shared" si="8"/>
        <v>264</v>
      </c>
      <c r="B269" t="str">
        <f>IF(IP_Export!B305="Global",IF(OR('Processed IP Rules'!AO274="All_IPs",'Processed IP Rules'!AO274="GRP_ALL_CNSP_SUBNETS"),"",IF(IP_Export!Y305="Proceed","set shared address "&amp;IP_Export!D305&amp;" ip-netmask "&amp;IP_Export!E305,"")),"")</f>
        <v/>
      </c>
      <c r="C269" t="str">
        <f>IF(IP_Export!B305="Global",IF(OR('Processed IP Rules'!AO274="All_IPs",'Processed IP Rules'!AO274="GRP_ALL_CNSP_SUBNETS"),"",IF(IP_Export!Y305="Proceed","set shared address "&amp;IP_Export!D305&amp;" description "&amp;IP_Export!E305,"")),"")</f>
        <v/>
      </c>
      <c r="D269" s="43" t="str">
        <f>IF('Processed IP Rules'!$FB$31="","",IF(IP_Export!B305="Global",IF(OR('Processed IP Rules'!AO274="All_IPs",'Processed IP Rules'!AO274="GRP_ALL_CNSP_SUBNETS"),"",IF(IP_Export!Y305="Proceed","set shared address "&amp;IP_Export!D305&amp;" tag "&amp;'Processed IP Rules'!$FB$31,"")),""))</f>
        <v/>
      </c>
      <c r="E269" t="str">
        <f>IF(IP_Export!B305="Global",IF('Processed IP Rules'!EA274="Any","",IF(AND(IP_Export!Y305="Proceed",'Processed IP Rules'!EA274&lt;&gt;""),"set shared address "&amp;IP_Export!F305&amp;" ip-netmask "&amp;IP_Export!G305,"")),"")</f>
        <v/>
      </c>
      <c r="F269" t="str">
        <f>IF(IP_Export!B305="Global",IF('Processed IP Rules'!EA274="Any","",IF(AND(IP_Export!Y305="Proceed",'Processed IP Rules'!EA274&lt;&gt;""),"set shared address "&amp;IP_Export!F305&amp;" description "&amp;IP_Export!G305,"")),"")</f>
        <v/>
      </c>
      <c r="G269" s="43" t="str">
        <f>IF('Processed IP Rules'!$FB$33="","",IF(IP_Export!B305="Global",IF('Processed IP Rules'!EA274="Any","",IF(AND(IP_Export!Y305="Proceed",'Processed IP Rules'!EA274&lt;&gt;""),"set shared address "&amp;IP_Export!F305&amp;" tag "&amp;'Processed IP Rules'!$FB$33,"")),""))</f>
        <v/>
      </c>
      <c r="I269" s="98">
        <f t="shared" si="9"/>
        <v>264</v>
      </c>
      <c r="J269" t="str">
        <f>IF(IP_Export!B305="National",IF(OR('Processed IP Rules'!AO274="All_IPs",'Processed IP Rules'!AO274="GRP_ALL_CNSP_SUBNETS"),"",IF(IP_Export!Y305="Proceed","set device-group CNSP-Parent address "&amp;IP_Export!D305&amp;" ip-netmask "&amp;IP_Export!E305,"")),"")</f>
        <v/>
      </c>
      <c r="K269" t="str">
        <f>IF(IP_Export!B305="National",IF(OR('Processed IP Rules'!AO274="All_IPs",'Processed IP Rules'!AO274="GRP_ALL_CNSP_SUBNETS"),"",IF(IP_Export!Y305="Proceed","set device-group CNSP-Parent address "&amp;IP_Export!D305&amp;" description "&amp;IP_Export!E305,"")),"")</f>
        <v/>
      </c>
      <c r="L269" s="43" t="str">
        <f>IF('Processed IP Rules'!$FB$31="","",IF(IP_Export!B305="National",IF(OR('Processed IP Rules'!AO274="All_IPs",'Processed IP Rules'!AO274="GRP_ALL_CNSP_SUBNETS"),"",IF(IP_Export!Y305="Proceed","set device-group CNSP-Parent address "&amp;IP_Export!D305&amp;" tag "&amp;'Processed IP Rules'!$FB$31,"")),""))</f>
        <v/>
      </c>
      <c r="M269" t="str">
        <f>IF(IP_Export!B305="National",IF('Processed IP Rules'!EA274="Any","",IF(AND(IP_Export!Y305="Proceed",'Processed IP Rules'!EA274&lt;&gt;""),"set device-group CNSP-Parent address "&amp;IP_Export!F305&amp;" ip-netmask "&amp;IP_Export!G305,"")),"")</f>
        <v/>
      </c>
      <c r="N269" t="str">
        <f>IF(IP_Export!B305="National",IF('Processed IP Rules'!EA274="Any","",IF(AND(IP_Export!Y305="Proceed",'Processed IP Rules'!EA274&lt;&gt;""),"set device-group CNSP-Parent address "&amp;IP_Export!F305&amp;" description "&amp;IP_Export!G305,"")),"")</f>
        <v/>
      </c>
      <c r="O269" s="43" t="str">
        <f>IF('Processed IP Rules'!$FB$33="","",IF(IP_Export!B305="National",IF('Processed IP Rules'!EA274="Any","",IF(AND(IP_Export!Y305="Proceed",'Processed IP Rules'!EA274&lt;&gt;""),"set device-group CNSP-Parent address "&amp;IP_Export!F305&amp;" tag "&amp;'Processed IP Rules'!$FB$33,"")),""))</f>
        <v/>
      </c>
    </row>
    <row r="270" spans="1:15">
      <c r="A270" s="98">
        <f t="shared" si="8"/>
        <v>265</v>
      </c>
      <c r="B270" t="str">
        <f>IF(IP_Export!B306="Global",IF(OR('Processed IP Rules'!AO275="All_IPs",'Processed IP Rules'!AO275="GRP_ALL_CNSP_SUBNETS"),"",IF(IP_Export!Y306="Proceed","set shared address "&amp;IP_Export!D306&amp;" ip-netmask "&amp;IP_Export!E306,"")),"")</f>
        <v/>
      </c>
      <c r="C270" t="str">
        <f>IF(IP_Export!B306="Global",IF(OR('Processed IP Rules'!AO275="All_IPs",'Processed IP Rules'!AO275="GRP_ALL_CNSP_SUBNETS"),"",IF(IP_Export!Y306="Proceed","set shared address "&amp;IP_Export!D306&amp;" description "&amp;IP_Export!E306,"")),"")</f>
        <v/>
      </c>
      <c r="D270" s="43" t="str">
        <f>IF('Processed IP Rules'!$FB$31="","",IF(IP_Export!B306="Global",IF(OR('Processed IP Rules'!AO275="All_IPs",'Processed IP Rules'!AO275="GRP_ALL_CNSP_SUBNETS"),"",IF(IP_Export!Y306="Proceed","set shared address "&amp;IP_Export!D306&amp;" tag "&amp;'Processed IP Rules'!$FB$31,"")),""))</f>
        <v/>
      </c>
      <c r="E270" t="str">
        <f>IF(IP_Export!B306="Global",IF('Processed IP Rules'!EA275="Any","",IF(AND(IP_Export!Y306="Proceed",'Processed IP Rules'!EA275&lt;&gt;""),"set shared address "&amp;IP_Export!F306&amp;" ip-netmask "&amp;IP_Export!G306,"")),"")</f>
        <v/>
      </c>
      <c r="F270" t="str">
        <f>IF(IP_Export!B306="Global",IF('Processed IP Rules'!EA275="Any","",IF(AND(IP_Export!Y306="Proceed",'Processed IP Rules'!EA275&lt;&gt;""),"set shared address "&amp;IP_Export!F306&amp;" description "&amp;IP_Export!G306,"")),"")</f>
        <v/>
      </c>
      <c r="G270" s="43" t="str">
        <f>IF('Processed IP Rules'!$FB$33="","",IF(IP_Export!B306="Global",IF('Processed IP Rules'!EA275="Any","",IF(AND(IP_Export!Y306="Proceed",'Processed IP Rules'!EA275&lt;&gt;""),"set shared address "&amp;IP_Export!F306&amp;" tag "&amp;'Processed IP Rules'!$FB$33,"")),""))</f>
        <v/>
      </c>
      <c r="I270" s="98">
        <f t="shared" si="9"/>
        <v>265</v>
      </c>
      <c r="J270" t="str">
        <f>IF(IP_Export!B306="National",IF(OR('Processed IP Rules'!AO275="All_IPs",'Processed IP Rules'!AO275="GRP_ALL_CNSP_SUBNETS"),"",IF(IP_Export!Y306="Proceed","set device-group CNSP-Parent address "&amp;IP_Export!D306&amp;" ip-netmask "&amp;IP_Export!E306,"")),"")</f>
        <v/>
      </c>
      <c r="K270" t="str">
        <f>IF(IP_Export!B306="National",IF(OR('Processed IP Rules'!AO275="All_IPs",'Processed IP Rules'!AO275="GRP_ALL_CNSP_SUBNETS"),"",IF(IP_Export!Y306="Proceed","set device-group CNSP-Parent address "&amp;IP_Export!D306&amp;" description "&amp;IP_Export!E306,"")),"")</f>
        <v/>
      </c>
      <c r="L270" s="43" t="str">
        <f>IF('Processed IP Rules'!$FB$31="","",IF(IP_Export!B306="National",IF(OR('Processed IP Rules'!AO275="All_IPs",'Processed IP Rules'!AO275="GRP_ALL_CNSP_SUBNETS"),"",IF(IP_Export!Y306="Proceed","set device-group CNSP-Parent address "&amp;IP_Export!D306&amp;" tag "&amp;'Processed IP Rules'!$FB$31,"")),""))</f>
        <v/>
      </c>
      <c r="M270" t="str">
        <f>IF(IP_Export!B306="National",IF('Processed IP Rules'!EA275="Any","",IF(AND(IP_Export!Y306="Proceed",'Processed IP Rules'!EA275&lt;&gt;""),"set device-group CNSP-Parent address "&amp;IP_Export!F306&amp;" ip-netmask "&amp;IP_Export!G306,"")),"")</f>
        <v/>
      </c>
      <c r="N270" t="str">
        <f>IF(IP_Export!B306="National",IF('Processed IP Rules'!EA275="Any","",IF(AND(IP_Export!Y306="Proceed",'Processed IP Rules'!EA275&lt;&gt;""),"set device-group CNSP-Parent address "&amp;IP_Export!F306&amp;" description "&amp;IP_Export!G306,"")),"")</f>
        <v/>
      </c>
      <c r="O270" s="43" t="str">
        <f>IF('Processed IP Rules'!$FB$33="","",IF(IP_Export!B306="National",IF('Processed IP Rules'!EA275="Any","",IF(AND(IP_Export!Y306="Proceed",'Processed IP Rules'!EA275&lt;&gt;""),"set device-group CNSP-Parent address "&amp;IP_Export!F306&amp;" tag "&amp;'Processed IP Rules'!$FB$33,"")),""))</f>
        <v/>
      </c>
    </row>
    <row r="271" spans="1:15">
      <c r="A271" s="98">
        <f t="shared" si="8"/>
        <v>266</v>
      </c>
      <c r="B271" t="str">
        <f>IF(IP_Export!B307="Global",IF(OR('Processed IP Rules'!AO276="All_IPs",'Processed IP Rules'!AO276="GRP_ALL_CNSP_SUBNETS"),"",IF(IP_Export!Y307="Proceed","set shared address "&amp;IP_Export!D307&amp;" ip-netmask "&amp;IP_Export!E307,"")),"")</f>
        <v/>
      </c>
      <c r="C271" t="str">
        <f>IF(IP_Export!B307="Global",IF(OR('Processed IP Rules'!AO276="All_IPs",'Processed IP Rules'!AO276="GRP_ALL_CNSP_SUBNETS"),"",IF(IP_Export!Y307="Proceed","set shared address "&amp;IP_Export!D307&amp;" description "&amp;IP_Export!E307,"")),"")</f>
        <v/>
      </c>
      <c r="D271" s="43" t="str">
        <f>IF('Processed IP Rules'!$FB$31="","",IF(IP_Export!B307="Global",IF(OR('Processed IP Rules'!AO276="All_IPs",'Processed IP Rules'!AO276="GRP_ALL_CNSP_SUBNETS"),"",IF(IP_Export!Y307="Proceed","set shared address "&amp;IP_Export!D307&amp;" tag "&amp;'Processed IP Rules'!$FB$31,"")),""))</f>
        <v/>
      </c>
      <c r="E271" t="str">
        <f>IF(IP_Export!B307="Global",IF('Processed IP Rules'!EA276="Any","",IF(AND(IP_Export!Y307="Proceed",'Processed IP Rules'!EA276&lt;&gt;""),"set shared address "&amp;IP_Export!F307&amp;" ip-netmask "&amp;IP_Export!G307,"")),"")</f>
        <v/>
      </c>
      <c r="F271" t="str">
        <f>IF(IP_Export!B307="Global",IF('Processed IP Rules'!EA276="Any","",IF(AND(IP_Export!Y307="Proceed",'Processed IP Rules'!EA276&lt;&gt;""),"set shared address "&amp;IP_Export!F307&amp;" description "&amp;IP_Export!G307,"")),"")</f>
        <v/>
      </c>
      <c r="G271" s="43" t="str">
        <f>IF('Processed IP Rules'!$FB$33="","",IF(IP_Export!B307="Global",IF('Processed IP Rules'!EA276="Any","",IF(AND(IP_Export!Y307="Proceed",'Processed IP Rules'!EA276&lt;&gt;""),"set shared address "&amp;IP_Export!F307&amp;" tag "&amp;'Processed IP Rules'!$FB$33,"")),""))</f>
        <v/>
      </c>
      <c r="I271" s="98">
        <f t="shared" si="9"/>
        <v>266</v>
      </c>
      <c r="J271" t="str">
        <f>IF(IP_Export!B307="National",IF(OR('Processed IP Rules'!AO276="All_IPs",'Processed IP Rules'!AO276="GRP_ALL_CNSP_SUBNETS"),"",IF(IP_Export!Y307="Proceed","set device-group CNSP-Parent address "&amp;IP_Export!D307&amp;" ip-netmask "&amp;IP_Export!E307,"")),"")</f>
        <v/>
      </c>
      <c r="K271" t="str">
        <f>IF(IP_Export!B307="National",IF(OR('Processed IP Rules'!AO276="All_IPs",'Processed IP Rules'!AO276="GRP_ALL_CNSP_SUBNETS"),"",IF(IP_Export!Y307="Proceed","set device-group CNSP-Parent address "&amp;IP_Export!D307&amp;" description "&amp;IP_Export!E307,"")),"")</f>
        <v/>
      </c>
      <c r="L271" s="43" t="str">
        <f>IF('Processed IP Rules'!$FB$31="","",IF(IP_Export!B307="National",IF(OR('Processed IP Rules'!AO276="All_IPs",'Processed IP Rules'!AO276="GRP_ALL_CNSP_SUBNETS"),"",IF(IP_Export!Y307="Proceed","set device-group CNSP-Parent address "&amp;IP_Export!D307&amp;" tag "&amp;'Processed IP Rules'!$FB$31,"")),""))</f>
        <v/>
      </c>
      <c r="M271" t="str">
        <f>IF(IP_Export!B307="National",IF('Processed IP Rules'!EA276="Any","",IF(AND(IP_Export!Y307="Proceed",'Processed IP Rules'!EA276&lt;&gt;""),"set device-group CNSP-Parent address "&amp;IP_Export!F307&amp;" ip-netmask "&amp;IP_Export!G307,"")),"")</f>
        <v/>
      </c>
      <c r="N271" t="str">
        <f>IF(IP_Export!B307="National",IF('Processed IP Rules'!EA276="Any","",IF(AND(IP_Export!Y307="Proceed",'Processed IP Rules'!EA276&lt;&gt;""),"set device-group CNSP-Parent address "&amp;IP_Export!F307&amp;" description "&amp;IP_Export!G307,"")),"")</f>
        <v/>
      </c>
      <c r="O271" s="43" t="str">
        <f>IF('Processed IP Rules'!$FB$33="","",IF(IP_Export!B307="National",IF('Processed IP Rules'!EA276="Any","",IF(AND(IP_Export!Y307="Proceed",'Processed IP Rules'!EA276&lt;&gt;""),"set device-group CNSP-Parent address "&amp;IP_Export!F307&amp;" tag "&amp;'Processed IP Rules'!$FB$33,"")),""))</f>
        <v/>
      </c>
    </row>
    <row r="272" spans="1:15">
      <c r="A272" s="98">
        <f t="shared" si="8"/>
        <v>267</v>
      </c>
      <c r="B272" t="str">
        <f>IF(IP_Export!B308="Global",IF(OR('Processed IP Rules'!AO277="All_IPs",'Processed IP Rules'!AO277="GRP_ALL_CNSP_SUBNETS"),"",IF(IP_Export!Y308="Proceed","set shared address "&amp;IP_Export!D308&amp;" ip-netmask "&amp;IP_Export!E308,"")),"")</f>
        <v/>
      </c>
      <c r="C272" t="str">
        <f>IF(IP_Export!B308="Global",IF(OR('Processed IP Rules'!AO277="All_IPs",'Processed IP Rules'!AO277="GRP_ALL_CNSP_SUBNETS"),"",IF(IP_Export!Y308="Proceed","set shared address "&amp;IP_Export!D308&amp;" description "&amp;IP_Export!E308,"")),"")</f>
        <v/>
      </c>
      <c r="D272" s="43" t="str">
        <f>IF('Processed IP Rules'!$FB$31="","",IF(IP_Export!B308="Global",IF(OR('Processed IP Rules'!AO277="All_IPs",'Processed IP Rules'!AO277="GRP_ALL_CNSP_SUBNETS"),"",IF(IP_Export!Y308="Proceed","set shared address "&amp;IP_Export!D308&amp;" tag "&amp;'Processed IP Rules'!$FB$31,"")),""))</f>
        <v/>
      </c>
      <c r="E272" t="str">
        <f>IF(IP_Export!B308="Global",IF('Processed IP Rules'!EA277="Any","",IF(AND(IP_Export!Y308="Proceed",'Processed IP Rules'!EA277&lt;&gt;""),"set shared address "&amp;IP_Export!F308&amp;" ip-netmask "&amp;IP_Export!G308,"")),"")</f>
        <v/>
      </c>
      <c r="F272" t="str">
        <f>IF(IP_Export!B308="Global",IF('Processed IP Rules'!EA277="Any","",IF(AND(IP_Export!Y308="Proceed",'Processed IP Rules'!EA277&lt;&gt;""),"set shared address "&amp;IP_Export!F308&amp;" description "&amp;IP_Export!G308,"")),"")</f>
        <v/>
      </c>
      <c r="G272" s="43" t="str">
        <f>IF('Processed IP Rules'!$FB$33="","",IF(IP_Export!B308="Global",IF('Processed IP Rules'!EA277="Any","",IF(AND(IP_Export!Y308="Proceed",'Processed IP Rules'!EA277&lt;&gt;""),"set shared address "&amp;IP_Export!F308&amp;" tag "&amp;'Processed IP Rules'!$FB$33,"")),""))</f>
        <v/>
      </c>
      <c r="I272" s="98">
        <f t="shared" si="9"/>
        <v>267</v>
      </c>
      <c r="J272" t="str">
        <f>IF(IP_Export!B308="National",IF(OR('Processed IP Rules'!AO277="All_IPs",'Processed IP Rules'!AO277="GRP_ALL_CNSP_SUBNETS"),"",IF(IP_Export!Y308="Proceed","set device-group CNSP-Parent address "&amp;IP_Export!D308&amp;" ip-netmask "&amp;IP_Export!E308,"")),"")</f>
        <v/>
      </c>
      <c r="K272" t="str">
        <f>IF(IP_Export!B308="National",IF(OR('Processed IP Rules'!AO277="All_IPs",'Processed IP Rules'!AO277="GRP_ALL_CNSP_SUBNETS"),"",IF(IP_Export!Y308="Proceed","set device-group CNSP-Parent address "&amp;IP_Export!D308&amp;" description "&amp;IP_Export!E308,"")),"")</f>
        <v/>
      </c>
      <c r="L272" s="43" t="str">
        <f>IF('Processed IP Rules'!$FB$31="","",IF(IP_Export!B308="National",IF(OR('Processed IP Rules'!AO277="All_IPs",'Processed IP Rules'!AO277="GRP_ALL_CNSP_SUBNETS"),"",IF(IP_Export!Y308="Proceed","set device-group CNSP-Parent address "&amp;IP_Export!D308&amp;" tag "&amp;'Processed IP Rules'!$FB$31,"")),""))</f>
        <v/>
      </c>
      <c r="M272" t="str">
        <f>IF(IP_Export!B308="National",IF('Processed IP Rules'!EA277="Any","",IF(AND(IP_Export!Y308="Proceed",'Processed IP Rules'!EA277&lt;&gt;""),"set device-group CNSP-Parent address "&amp;IP_Export!F308&amp;" ip-netmask "&amp;IP_Export!G308,"")),"")</f>
        <v/>
      </c>
      <c r="N272" t="str">
        <f>IF(IP_Export!B308="National",IF('Processed IP Rules'!EA277="Any","",IF(AND(IP_Export!Y308="Proceed",'Processed IP Rules'!EA277&lt;&gt;""),"set device-group CNSP-Parent address "&amp;IP_Export!F308&amp;" description "&amp;IP_Export!G308,"")),"")</f>
        <v/>
      </c>
      <c r="O272" s="43" t="str">
        <f>IF('Processed IP Rules'!$FB$33="","",IF(IP_Export!B308="National",IF('Processed IP Rules'!EA277="Any","",IF(AND(IP_Export!Y308="Proceed",'Processed IP Rules'!EA277&lt;&gt;""),"set device-group CNSP-Parent address "&amp;IP_Export!F308&amp;" tag "&amp;'Processed IP Rules'!$FB$33,"")),""))</f>
        <v/>
      </c>
    </row>
    <row r="273" spans="1:15">
      <c r="A273" s="98">
        <f t="shared" si="8"/>
        <v>268</v>
      </c>
      <c r="B273" t="str">
        <f>IF(IP_Export!B309="Global",IF(OR('Processed IP Rules'!AO278="All_IPs",'Processed IP Rules'!AO278="GRP_ALL_CNSP_SUBNETS"),"",IF(IP_Export!Y309="Proceed","set shared address "&amp;IP_Export!D309&amp;" ip-netmask "&amp;IP_Export!E309,"")),"")</f>
        <v/>
      </c>
      <c r="C273" t="str">
        <f>IF(IP_Export!B309="Global",IF(OR('Processed IP Rules'!AO278="All_IPs",'Processed IP Rules'!AO278="GRP_ALL_CNSP_SUBNETS"),"",IF(IP_Export!Y309="Proceed","set shared address "&amp;IP_Export!D309&amp;" description "&amp;IP_Export!E309,"")),"")</f>
        <v/>
      </c>
      <c r="D273" s="43" t="str">
        <f>IF('Processed IP Rules'!$FB$31="","",IF(IP_Export!B309="Global",IF(OR('Processed IP Rules'!AO278="All_IPs",'Processed IP Rules'!AO278="GRP_ALL_CNSP_SUBNETS"),"",IF(IP_Export!Y309="Proceed","set shared address "&amp;IP_Export!D309&amp;" tag "&amp;'Processed IP Rules'!$FB$31,"")),""))</f>
        <v/>
      </c>
      <c r="E273" t="str">
        <f>IF(IP_Export!B309="Global",IF('Processed IP Rules'!EA278="Any","",IF(AND(IP_Export!Y309="Proceed",'Processed IP Rules'!EA278&lt;&gt;""),"set shared address "&amp;IP_Export!F309&amp;" ip-netmask "&amp;IP_Export!G309,"")),"")</f>
        <v/>
      </c>
      <c r="F273" t="str">
        <f>IF(IP_Export!B309="Global",IF('Processed IP Rules'!EA278="Any","",IF(AND(IP_Export!Y309="Proceed",'Processed IP Rules'!EA278&lt;&gt;""),"set shared address "&amp;IP_Export!F309&amp;" description "&amp;IP_Export!G309,"")),"")</f>
        <v/>
      </c>
      <c r="G273" s="43" t="str">
        <f>IF('Processed IP Rules'!$FB$33="","",IF(IP_Export!B309="Global",IF('Processed IP Rules'!EA278="Any","",IF(AND(IP_Export!Y309="Proceed",'Processed IP Rules'!EA278&lt;&gt;""),"set shared address "&amp;IP_Export!F309&amp;" tag "&amp;'Processed IP Rules'!$FB$33,"")),""))</f>
        <v/>
      </c>
      <c r="I273" s="98">
        <f t="shared" si="9"/>
        <v>268</v>
      </c>
      <c r="J273" t="str">
        <f>IF(IP_Export!B309="National",IF(OR('Processed IP Rules'!AO278="All_IPs",'Processed IP Rules'!AO278="GRP_ALL_CNSP_SUBNETS"),"",IF(IP_Export!Y309="Proceed","set device-group CNSP-Parent address "&amp;IP_Export!D309&amp;" ip-netmask "&amp;IP_Export!E309,"")),"")</f>
        <v/>
      </c>
      <c r="K273" t="str">
        <f>IF(IP_Export!B309="National",IF(OR('Processed IP Rules'!AO278="All_IPs",'Processed IP Rules'!AO278="GRP_ALL_CNSP_SUBNETS"),"",IF(IP_Export!Y309="Proceed","set device-group CNSP-Parent address "&amp;IP_Export!D309&amp;" description "&amp;IP_Export!E309,"")),"")</f>
        <v/>
      </c>
      <c r="L273" s="43" t="str">
        <f>IF('Processed IP Rules'!$FB$31="","",IF(IP_Export!B309="National",IF(OR('Processed IP Rules'!AO278="All_IPs",'Processed IP Rules'!AO278="GRP_ALL_CNSP_SUBNETS"),"",IF(IP_Export!Y309="Proceed","set device-group CNSP-Parent address "&amp;IP_Export!D309&amp;" tag "&amp;'Processed IP Rules'!$FB$31,"")),""))</f>
        <v/>
      </c>
      <c r="M273" t="str">
        <f>IF(IP_Export!B309="National",IF('Processed IP Rules'!EA278="Any","",IF(AND(IP_Export!Y309="Proceed",'Processed IP Rules'!EA278&lt;&gt;""),"set device-group CNSP-Parent address "&amp;IP_Export!F309&amp;" ip-netmask "&amp;IP_Export!G309,"")),"")</f>
        <v/>
      </c>
      <c r="N273" t="str">
        <f>IF(IP_Export!B309="National",IF('Processed IP Rules'!EA278="Any","",IF(AND(IP_Export!Y309="Proceed",'Processed IP Rules'!EA278&lt;&gt;""),"set device-group CNSP-Parent address "&amp;IP_Export!F309&amp;" description "&amp;IP_Export!G309,"")),"")</f>
        <v/>
      </c>
      <c r="O273" s="43" t="str">
        <f>IF('Processed IP Rules'!$FB$33="","",IF(IP_Export!B309="National",IF('Processed IP Rules'!EA278="Any","",IF(AND(IP_Export!Y309="Proceed",'Processed IP Rules'!EA278&lt;&gt;""),"set device-group CNSP-Parent address "&amp;IP_Export!F309&amp;" tag "&amp;'Processed IP Rules'!$FB$33,"")),""))</f>
        <v/>
      </c>
    </row>
    <row r="274" spans="1:15">
      <c r="A274" s="98">
        <f t="shared" si="8"/>
        <v>269</v>
      </c>
      <c r="B274" t="str">
        <f>IF(IP_Export!B310="Global",IF(OR('Processed IP Rules'!AO279="All_IPs",'Processed IP Rules'!AO279="GRP_ALL_CNSP_SUBNETS"),"",IF(IP_Export!Y310="Proceed","set shared address "&amp;IP_Export!D310&amp;" ip-netmask "&amp;IP_Export!E310,"")),"")</f>
        <v/>
      </c>
      <c r="C274" t="str">
        <f>IF(IP_Export!B310="Global",IF(OR('Processed IP Rules'!AO279="All_IPs",'Processed IP Rules'!AO279="GRP_ALL_CNSP_SUBNETS"),"",IF(IP_Export!Y310="Proceed","set shared address "&amp;IP_Export!D310&amp;" description "&amp;IP_Export!E310,"")),"")</f>
        <v/>
      </c>
      <c r="D274" s="43" t="str">
        <f>IF('Processed IP Rules'!$FB$31="","",IF(IP_Export!B310="Global",IF(OR('Processed IP Rules'!AO279="All_IPs",'Processed IP Rules'!AO279="GRP_ALL_CNSP_SUBNETS"),"",IF(IP_Export!Y310="Proceed","set shared address "&amp;IP_Export!D310&amp;" tag "&amp;'Processed IP Rules'!$FB$31,"")),""))</f>
        <v/>
      </c>
      <c r="E274" t="str">
        <f>IF(IP_Export!B310="Global",IF('Processed IP Rules'!EA279="Any","",IF(AND(IP_Export!Y310="Proceed",'Processed IP Rules'!EA279&lt;&gt;""),"set shared address "&amp;IP_Export!F310&amp;" ip-netmask "&amp;IP_Export!G310,"")),"")</f>
        <v/>
      </c>
      <c r="F274" t="str">
        <f>IF(IP_Export!B310="Global",IF('Processed IP Rules'!EA279="Any","",IF(AND(IP_Export!Y310="Proceed",'Processed IP Rules'!EA279&lt;&gt;""),"set shared address "&amp;IP_Export!F310&amp;" description "&amp;IP_Export!G310,"")),"")</f>
        <v/>
      </c>
      <c r="G274" s="43" t="str">
        <f>IF('Processed IP Rules'!$FB$33="","",IF(IP_Export!B310="Global",IF('Processed IP Rules'!EA279="Any","",IF(AND(IP_Export!Y310="Proceed",'Processed IP Rules'!EA279&lt;&gt;""),"set shared address "&amp;IP_Export!F310&amp;" tag "&amp;'Processed IP Rules'!$FB$33,"")),""))</f>
        <v/>
      </c>
      <c r="I274" s="98">
        <f t="shared" si="9"/>
        <v>269</v>
      </c>
      <c r="J274" t="str">
        <f>IF(IP_Export!B310="National",IF(OR('Processed IP Rules'!AO279="All_IPs",'Processed IP Rules'!AO279="GRP_ALL_CNSP_SUBNETS"),"",IF(IP_Export!Y310="Proceed","set device-group CNSP-Parent address "&amp;IP_Export!D310&amp;" ip-netmask "&amp;IP_Export!E310,"")),"")</f>
        <v/>
      </c>
      <c r="K274" t="str">
        <f>IF(IP_Export!B310="National",IF(OR('Processed IP Rules'!AO279="All_IPs",'Processed IP Rules'!AO279="GRP_ALL_CNSP_SUBNETS"),"",IF(IP_Export!Y310="Proceed","set device-group CNSP-Parent address "&amp;IP_Export!D310&amp;" description "&amp;IP_Export!E310,"")),"")</f>
        <v/>
      </c>
      <c r="L274" s="43" t="str">
        <f>IF('Processed IP Rules'!$FB$31="","",IF(IP_Export!B310="National",IF(OR('Processed IP Rules'!AO279="All_IPs",'Processed IP Rules'!AO279="GRP_ALL_CNSP_SUBNETS"),"",IF(IP_Export!Y310="Proceed","set device-group CNSP-Parent address "&amp;IP_Export!D310&amp;" tag "&amp;'Processed IP Rules'!$FB$31,"")),""))</f>
        <v/>
      </c>
      <c r="M274" t="str">
        <f>IF(IP_Export!B310="National",IF('Processed IP Rules'!EA279="Any","",IF(AND(IP_Export!Y310="Proceed",'Processed IP Rules'!EA279&lt;&gt;""),"set device-group CNSP-Parent address "&amp;IP_Export!F310&amp;" ip-netmask "&amp;IP_Export!G310,"")),"")</f>
        <v/>
      </c>
      <c r="N274" t="str">
        <f>IF(IP_Export!B310="National",IF('Processed IP Rules'!EA279="Any","",IF(AND(IP_Export!Y310="Proceed",'Processed IP Rules'!EA279&lt;&gt;""),"set device-group CNSP-Parent address "&amp;IP_Export!F310&amp;" description "&amp;IP_Export!G310,"")),"")</f>
        <v/>
      </c>
      <c r="O274" s="43" t="str">
        <f>IF('Processed IP Rules'!$FB$33="","",IF(IP_Export!B310="National",IF('Processed IP Rules'!EA279="Any","",IF(AND(IP_Export!Y310="Proceed",'Processed IP Rules'!EA279&lt;&gt;""),"set device-group CNSP-Parent address "&amp;IP_Export!F310&amp;" tag "&amp;'Processed IP Rules'!$FB$33,"")),""))</f>
        <v/>
      </c>
    </row>
    <row r="275" spans="1:15">
      <c r="A275" s="98">
        <f t="shared" si="8"/>
        <v>270</v>
      </c>
      <c r="B275" t="str">
        <f>IF(IP_Export!B311="Global",IF(OR('Processed IP Rules'!AO280="All_IPs",'Processed IP Rules'!AO280="GRP_ALL_CNSP_SUBNETS"),"",IF(IP_Export!Y311="Proceed","set shared address "&amp;IP_Export!D311&amp;" ip-netmask "&amp;IP_Export!E311,"")),"")</f>
        <v/>
      </c>
      <c r="C275" t="str">
        <f>IF(IP_Export!B311="Global",IF(OR('Processed IP Rules'!AO280="All_IPs",'Processed IP Rules'!AO280="GRP_ALL_CNSP_SUBNETS"),"",IF(IP_Export!Y311="Proceed","set shared address "&amp;IP_Export!D311&amp;" description "&amp;IP_Export!E311,"")),"")</f>
        <v/>
      </c>
      <c r="D275" s="43" t="str">
        <f>IF('Processed IP Rules'!$FB$31="","",IF(IP_Export!B311="Global",IF(OR('Processed IP Rules'!AO280="All_IPs",'Processed IP Rules'!AO280="GRP_ALL_CNSP_SUBNETS"),"",IF(IP_Export!Y311="Proceed","set shared address "&amp;IP_Export!D311&amp;" tag "&amp;'Processed IP Rules'!$FB$31,"")),""))</f>
        <v/>
      </c>
      <c r="E275" t="str">
        <f>IF(IP_Export!B311="Global",IF('Processed IP Rules'!EA280="Any","",IF(AND(IP_Export!Y311="Proceed",'Processed IP Rules'!EA280&lt;&gt;""),"set shared address "&amp;IP_Export!F311&amp;" ip-netmask "&amp;IP_Export!G311,"")),"")</f>
        <v/>
      </c>
      <c r="F275" t="str">
        <f>IF(IP_Export!B311="Global",IF('Processed IP Rules'!EA280="Any","",IF(AND(IP_Export!Y311="Proceed",'Processed IP Rules'!EA280&lt;&gt;""),"set shared address "&amp;IP_Export!F311&amp;" description "&amp;IP_Export!G311,"")),"")</f>
        <v/>
      </c>
      <c r="G275" s="43" t="str">
        <f>IF('Processed IP Rules'!$FB$33="","",IF(IP_Export!B311="Global",IF('Processed IP Rules'!EA280="Any","",IF(AND(IP_Export!Y311="Proceed",'Processed IP Rules'!EA280&lt;&gt;""),"set shared address "&amp;IP_Export!F311&amp;" tag "&amp;'Processed IP Rules'!$FB$33,"")),""))</f>
        <v/>
      </c>
      <c r="I275" s="98">
        <f t="shared" si="9"/>
        <v>270</v>
      </c>
      <c r="J275" t="str">
        <f>IF(IP_Export!B311="National",IF(OR('Processed IP Rules'!AO280="All_IPs",'Processed IP Rules'!AO280="GRP_ALL_CNSP_SUBNETS"),"",IF(IP_Export!Y311="Proceed","set device-group CNSP-Parent address "&amp;IP_Export!D311&amp;" ip-netmask "&amp;IP_Export!E311,"")),"")</f>
        <v/>
      </c>
      <c r="K275" t="str">
        <f>IF(IP_Export!B311="National",IF(OR('Processed IP Rules'!AO280="All_IPs",'Processed IP Rules'!AO280="GRP_ALL_CNSP_SUBNETS"),"",IF(IP_Export!Y311="Proceed","set device-group CNSP-Parent address "&amp;IP_Export!D311&amp;" description "&amp;IP_Export!E311,"")),"")</f>
        <v/>
      </c>
      <c r="L275" s="43" t="str">
        <f>IF('Processed IP Rules'!$FB$31="","",IF(IP_Export!B311="National",IF(OR('Processed IP Rules'!AO280="All_IPs",'Processed IP Rules'!AO280="GRP_ALL_CNSP_SUBNETS"),"",IF(IP_Export!Y311="Proceed","set device-group CNSP-Parent address "&amp;IP_Export!D311&amp;" tag "&amp;'Processed IP Rules'!$FB$31,"")),""))</f>
        <v/>
      </c>
      <c r="M275" t="str">
        <f>IF(IP_Export!B311="National",IF('Processed IP Rules'!EA280="Any","",IF(AND(IP_Export!Y311="Proceed",'Processed IP Rules'!EA280&lt;&gt;""),"set device-group CNSP-Parent address "&amp;IP_Export!F311&amp;" ip-netmask "&amp;IP_Export!G311,"")),"")</f>
        <v/>
      </c>
      <c r="N275" t="str">
        <f>IF(IP_Export!B311="National",IF('Processed IP Rules'!EA280="Any","",IF(AND(IP_Export!Y311="Proceed",'Processed IP Rules'!EA280&lt;&gt;""),"set device-group CNSP-Parent address "&amp;IP_Export!F311&amp;" description "&amp;IP_Export!G311,"")),"")</f>
        <v/>
      </c>
      <c r="O275" s="43" t="str">
        <f>IF('Processed IP Rules'!$FB$33="","",IF(IP_Export!B311="National",IF('Processed IP Rules'!EA280="Any","",IF(AND(IP_Export!Y311="Proceed",'Processed IP Rules'!EA280&lt;&gt;""),"set device-group CNSP-Parent address "&amp;IP_Export!F311&amp;" tag "&amp;'Processed IP Rules'!$FB$33,"")),""))</f>
        <v/>
      </c>
    </row>
    <row r="276" spans="1:15">
      <c r="A276" s="98">
        <f t="shared" si="8"/>
        <v>271</v>
      </c>
      <c r="B276" t="str">
        <f>IF(IP_Export!B312="Global",IF(OR('Processed IP Rules'!AO281="All_IPs",'Processed IP Rules'!AO281="GRP_ALL_CNSP_SUBNETS"),"",IF(IP_Export!Y312="Proceed","set shared address "&amp;IP_Export!D312&amp;" ip-netmask "&amp;IP_Export!E312,"")),"")</f>
        <v/>
      </c>
      <c r="C276" t="str">
        <f>IF(IP_Export!B312="Global",IF(OR('Processed IP Rules'!AO281="All_IPs",'Processed IP Rules'!AO281="GRP_ALL_CNSP_SUBNETS"),"",IF(IP_Export!Y312="Proceed","set shared address "&amp;IP_Export!D312&amp;" description "&amp;IP_Export!E312,"")),"")</f>
        <v/>
      </c>
      <c r="D276" s="43" t="str">
        <f>IF('Processed IP Rules'!$FB$31="","",IF(IP_Export!B312="Global",IF(OR('Processed IP Rules'!AO281="All_IPs",'Processed IP Rules'!AO281="GRP_ALL_CNSP_SUBNETS"),"",IF(IP_Export!Y312="Proceed","set shared address "&amp;IP_Export!D312&amp;" tag "&amp;'Processed IP Rules'!$FB$31,"")),""))</f>
        <v/>
      </c>
      <c r="E276" t="str">
        <f>IF(IP_Export!B312="Global",IF('Processed IP Rules'!EA281="Any","",IF(AND(IP_Export!Y312="Proceed",'Processed IP Rules'!EA281&lt;&gt;""),"set shared address "&amp;IP_Export!F312&amp;" ip-netmask "&amp;IP_Export!G312,"")),"")</f>
        <v/>
      </c>
      <c r="F276" t="str">
        <f>IF(IP_Export!B312="Global",IF('Processed IP Rules'!EA281="Any","",IF(AND(IP_Export!Y312="Proceed",'Processed IP Rules'!EA281&lt;&gt;""),"set shared address "&amp;IP_Export!F312&amp;" description "&amp;IP_Export!G312,"")),"")</f>
        <v/>
      </c>
      <c r="G276" s="43" t="str">
        <f>IF('Processed IP Rules'!$FB$33="","",IF(IP_Export!B312="Global",IF('Processed IP Rules'!EA281="Any","",IF(AND(IP_Export!Y312="Proceed",'Processed IP Rules'!EA281&lt;&gt;""),"set shared address "&amp;IP_Export!F312&amp;" tag "&amp;'Processed IP Rules'!$FB$33,"")),""))</f>
        <v/>
      </c>
      <c r="I276" s="98">
        <f t="shared" si="9"/>
        <v>271</v>
      </c>
      <c r="J276" t="str">
        <f>IF(IP_Export!B312="National",IF(OR('Processed IP Rules'!AO281="All_IPs",'Processed IP Rules'!AO281="GRP_ALL_CNSP_SUBNETS"),"",IF(IP_Export!Y312="Proceed","set device-group CNSP-Parent address "&amp;IP_Export!D312&amp;" ip-netmask "&amp;IP_Export!E312,"")),"")</f>
        <v/>
      </c>
      <c r="K276" t="str">
        <f>IF(IP_Export!B312="National",IF(OR('Processed IP Rules'!AO281="All_IPs",'Processed IP Rules'!AO281="GRP_ALL_CNSP_SUBNETS"),"",IF(IP_Export!Y312="Proceed","set device-group CNSP-Parent address "&amp;IP_Export!D312&amp;" description "&amp;IP_Export!E312,"")),"")</f>
        <v/>
      </c>
      <c r="L276" s="43" t="str">
        <f>IF('Processed IP Rules'!$FB$31="","",IF(IP_Export!B312="National",IF(OR('Processed IP Rules'!AO281="All_IPs",'Processed IP Rules'!AO281="GRP_ALL_CNSP_SUBNETS"),"",IF(IP_Export!Y312="Proceed","set device-group CNSP-Parent address "&amp;IP_Export!D312&amp;" tag "&amp;'Processed IP Rules'!$FB$31,"")),""))</f>
        <v/>
      </c>
      <c r="M276" t="str">
        <f>IF(IP_Export!B312="National",IF('Processed IP Rules'!EA281="Any","",IF(AND(IP_Export!Y312="Proceed",'Processed IP Rules'!EA281&lt;&gt;""),"set device-group CNSP-Parent address "&amp;IP_Export!F312&amp;" ip-netmask "&amp;IP_Export!G312,"")),"")</f>
        <v/>
      </c>
      <c r="N276" t="str">
        <f>IF(IP_Export!B312="National",IF('Processed IP Rules'!EA281="Any","",IF(AND(IP_Export!Y312="Proceed",'Processed IP Rules'!EA281&lt;&gt;""),"set device-group CNSP-Parent address "&amp;IP_Export!F312&amp;" description "&amp;IP_Export!G312,"")),"")</f>
        <v/>
      </c>
      <c r="O276" s="43" t="str">
        <f>IF('Processed IP Rules'!$FB$33="","",IF(IP_Export!B312="National",IF('Processed IP Rules'!EA281="Any","",IF(AND(IP_Export!Y312="Proceed",'Processed IP Rules'!EA281&lt;&gt;""),"set device-group CNSP-Parent address "&amp;IP_Export!F312&amp;" tag "&amp;'Processed IP Rules'!$FB$33,"")),""))</f>
        <v/>
      </c>
    </row>
    <row r="277" spans="1:15">
      <c r="A277" s="98">
        <f t="shared" si="8"/>
        <v>272</v>
      </c>
      <c r="B277" t="str">
        <f>IF(IP_Export!B313="Global",IF(OR('Processed IP Rules'!AO282="All_IPs",'Processed IP Rules'!AO282="GRP_ALL_CNSP_SUBNETS"),"",IF(IP_Export!Y313="Proceed","set shared address "&amp;IP_Export!D313&amp;" ip-netmask "&amp;IP_Export!E313,"")),"")</f>
        <v/>
      </c>
      <c r="C277" t="str">
        <f>IF(IP_Export!B313="Global",IF(OR('Processed IP Rules'!AO282="All_IPs",'Processed IP Rules'!AO282="GRP_ALL_CNSP_SUBNETS"),"",IF(IP_Export!Y313="Proceed","set shared address "&amp;IP_Export!D313&amp;" description "&amp;IP_Export!E313,"")),"")</f>
        <v/>
      </c>
      <c r="D277" s="43" t="str">
        <f>IF('Processed IP Rules'!$FB$31="","",IF(IP_Export!B313="Global",IF(OR('Processed IP Rules'!AO282="All_IPs",'Processed IP Rules'!AO282="GRP_ALL_CNSP_SUBNETS"),"",IF(IP_Export!Y313="Proceed","set shared address "&amp;IP_Export!D313&amp;" tag "&amp;'Processed IP Rules'!$FB$31,"")),""))</f>
        <v/>
      </c>
      <c r="E277" t="str">
        <f>IF(IP_Export!B313="Global",IF('Processed IP Rules'!EA282="Any","",IF(AND(IP_Export!Y313="Proceed",'Processed IP Rules'!EA282&lt;&gt;""),"set shared address "&amp;IP_Export!F313&amp;" ip-netmask "&amp;IP_Export!G313,"")),"")</f>
        <v/>
      </c>
      <c r="F277" t="str">
        <f>IF(IP_Export!B313="Global",IF('Processed IP Rules'!EA282="Any","",IF(AND(IP_Export!Y313="Proceed",'Processed IP Rules'!EA282&lt;&gt;""),"set shared address "&amp;IP_Export!F313&amp;" description "&amp;IP_Export!G313,"")),"")</f>
        <v/>
      </c>
      <c r="G277" s="43" t="str">
        <f>IF('Processed IP Rules'!$FB$33="","",IF(IP_Export!B313="Global",IF('Processed IP Rules'!EA282="Any","",IF(AND(IP_Export!Y313="Proceed",'Processed IP Rules'!EA282&lt;&gt;""),"set shared address "&amp;IP_Export!F313&amp;" tag "&amp;'Processed IP Rules'!$FB$33,"")),""))</f>
        <v/>
      </c>
      <c r="I277" s="98">
        <f t="shared" si="9"/>
        <v>272</v>
      </c>
      <c r="J277" t="str">
        <f>IF(IP_Export!B313="National",IF(OR('Processed IP Rules'!AO282="All_IPs",'Processed IP Rules'!AO282="GRP_ALL_CNSP_SUBNETS"),"",IF(IP_Export!Y313="Proceed","set device-group CNSP-Parent address "&amp;IP_Export!D313&amp;" ip-netmask "&amp;IP_Export!E313,"")),"")</f>
        <v/>
      </c>
      <c r="K277" t="str">
        <f>IF(IP_Export!B313="National",IF(OR('Processed IP Rules'!AO282="All_IPs",'Processed IP Rules'!AO282="GRP_ALL_CNSP_SUBNETS"),"",IF(IP_Export!Y313="Proceed","set device-group CNSP-Parent address "&amp;IP_Export!D313&amp;" description "&amp;IP_Export!E313,"")),"")</f>
        <v/>
      </c>
      <c r="L277" s="43" t="str">
        <f>IF('Processed IP Rules'!$FB$31="","",IF(IP_Export!B313="National",IF(OR('Processed IP Rules'!AO282="All_IPs",'Processed IP Rules'!AO282="GRP_ALL_CNSP_SUBNETS"),"",IF(IP_Export!Y313="Proceed","set device-group CNSP-Parent address "&amp;IP_Export!D313&amp;" tag "&amp;'Processed IP Rules'!$FB$31,"")),""))</f>
        <v/>
      </c>
      <c r="M277" t="str">
        <f>IF(IP_Export!B313="National",IF('Processed IP Rules'!EA282="Any","",IF(AND(IP_Export!Y313="Proceed",'Processed IP Rules'!EA282&lt;&gt;""),"set device-group CNSP-Parent address "&amp;IP_Export!F313&amp;" ip-netmask "&amp;IP_Export!G313,"")),"")</f>
        <v/>
      </c>
      <c r="N277" t="str">
        <f>IF(IP_Export!B313="National",IF('Processed IP Rules'!EA282="Any","",IF(AND(IP_Export!Y313="Proceed",'Processed IP Rules'!EA282&lt;&gt;""),"set device-group CNSP-Parent address "&amp;IP_Export!F313&amp;" description "&amp;IP_Export!G313,"")),"")</f>
        <v/>
      </c>
      <c r="O277" s="43" t="str">
        <f>IF('Processed IP Rules'!$FB$33="","",IF(IP_Export!B313="National",IF('Processed IP Rules'!EA282="Any","",IF(AND(IP_Export!Y313="Proceed",'Processed IP Rules'!EA282&lt;&gt;""),"set device-group CNSP-Parent address "&amp;IP_Export!F313&amp;" tag "&amp;'Processed IP Rules'!$FB$33,"")),""))</f>
        <v/>
      </c>
    </row>
    <row r="278" spans="1:15">
      <c r="A278" s="98">
        <f t="shared" si="8"/>
        <v>273</v>
      </c>
      <c r="B278" t="str">
        <f>IF(IP_Export!B314="Global",IF(OR('Processed IP Rules'!AO283="All_IPs",'Processed IP Rules'!AO283="GRP_ALL_CNSP_SUBNETS"),"",IF(IP_Export!Y314="Proceed","set shared address "&amp;IP_Export!D314&amp;" ip-netmask "&amp;IP_Export!E314,"")),"")</f>
        <v/>
      </c>
      <c r="C278" t="str">
        <f>IF(IP_Export!B314="Global",IF(OR('Processed IP Rules'!AO283="All_IPs",'Processed IP Rules'!AO283="GRP_ALL_CNSP_SUBNETS"),"",IF(IP_Export!Y314="Proceed","set shared address "&amp;IP_Export!D314&amp;" description "&amp;IP_Export!E314,"")),"")</f>
        <v/>
      </c>
      <c r="D278" s="43" t="str">
        <f>IF('Processed IP Rules'!$FB$31="","",IF(IP_Export!B314="Global",IF(OR('Processed IP Rules'!AO283="All_IPs",'Processed IP Rules'!AO283="GRP_ALL_CNSP_SUBNETS"),"",IF(IP_Export!Y314="Proceed","set shared address "&amp;IP_Export!D314&amp;" tag "&amp;'Processed IP Rules'!$FB$31,"")),""))</f>
        <v/>
      </c>
      <c r="E278" t="str">
        <f>IF(IP_Export!B314="Global",IF('Processed IP Rules'!EA283="Any","",IF(AND(IP_Export!Y314="Proceed",'Processed IP Rules'!EA283&lt;&gt;""),"set shared address "&amp;IP_Export!F314&amp;" ip-netmask "&amp;IP_Export!G314,"")),"")</f>
        <v/>
      </c>
      <c r="F278" t="str">
        <f>IF(IP_Export!B314="Global",IF('Processed IP Rules'!EA283="Any","",IF(AND(IP_Export!Y314="Proceed",'Processed IP Rules'!EA283&lt;&gt;""),"set shared address "&amp;IP_Export!F314&amp;" description "&amp;IP_Export!G314,"")),"")</f>
        <v/>
      </c>
      <c r="G278" s="43" t="str">
        <f>IF('Processed IP Rules'!$FB$33="","",IF(IP_Export!B314="Global",IF('Processed IP Rules'!EA283="Any","",IF(AND(IP_Export!Y314="Proceed",'Processed IP Rules'!EA283&lt;&gt;""),"set shared address "&amp;IP_Export!F314&amp;" tag "&amp;'Processed IP Rules'!$FB$33,"")),""))</f>
        <v/>
      </c>
      <c r="I278" s="98">
        <f t="shared" si="9"/>
        <v>273</v>
      </c>
      <c r="J278" t="str">
        <f>IF(IP_Export!B314="National",IF(OR('Processed IP Rules'!AO283="All_IPs",'Processed IP Rules'!AO283="GRP_ALL_CNSP_SUBNETS"),"",IF(IP_Export!Y314="Proceed","set device-group CNSP-Parent address "&amp;IP_Export!D314&amp;" ip-netmask "&amp;IP_Export!E314,"")),"")</f>
        <v/>
      </c>
      <c r="K278" t="str">
        <f>IF(IP_Export!B314="National",IF(OR('Processed IP Rules'!AO283="All_IPs",'Processed IP Rules'!AO283="GRP_ALL_CNSP_SUBNETS"),"",IF(IP_Export!Y314="Proceed","set device-group CNSP-Parent address "&amp;IP_Export!D314&amp;" description "&amp;IP_Export!E314,"")),"")</f>
        <v/>
      </c>
      <c r="L278" s="43" t="str">
        <f>IF('Processed IP Rules'!$FB$31="","",IF(IP_Export!B314="National",IF(OR('Processed IP Rules'!AO283="All_IPs",'Processed IP Rules'!AO283="GRP_ALL_CNSP_SUBNETS"),"",IF(IP_Export!Y314="Proceed","set device-group CNSP-Parent address "&amp;IP_Export!D314&amp;" tag "&amp;'Processed IP Rules'!$FB$31,"")),""))</f>
        <v/>
      </c>
      <c r="M278" t="str">
        <f>IF(IP_Export!B314="National",IF('Processed IP Rules'!EA283="Any","",IF(AND(IP_Export!Y314="Proceed",'Processed IP Rules'!EA283&lt;&gt;""),"set device-group CNSP-Parent address "&amp;IP_Export!F314&amp;" ip-netmask "&amp;IP_Export!G314,"")),"")</f>
        <v/>
      </c>
      <c r="N278" t="str">
        <f>IF(IP_Export!B314="National",IF('Processed IP Rules'!EA283="Any","",IF(AND(IP_Export!Y314="Proceed",'Processed IP Rules'!EA283&lt;&gt;""),"set device-group CNSP-Parent address "&amp;IP_Export!F314&amp;" description "&amp;IP_Export!G314,"")),"")</f>
        <v/>
      </c>
      <c r="O278" s="43" t="str">
        <f>IF('Processed IP Rules'!$FB$33="","",IF(IP_Export!B314="National",IF('Processed IP Rules'!EA283="Any","",IF(AND(IP_Export!Y314="Proceed",'Processed IP Rules'!EA283&lt;&gt;""),"set device-group CNSP-Parent address "&amp;IP_Export!F314&amp;" tag "&amp;'Processed IP Rules'!$FB$33,"")),""))</f>
        <v/>
      </c>
    </row>
    <row r="279" spans="1:15">
      <c r="A279" s="98">
        <f t="shared" si="8"/>
        <v>274</v>
      </c>
      <c r="B279" t="str">
        <f>IF(IP_Export!B315="Global",IF(OR('Processed IP Rules'!AO284="All_IPs",'Processed IP Rules'!AO284="GRP_ALL_CNSP_SUBNETS"),"",IF(IP_Export!Y315="Proceed","set shared address "&amp;IP_Export!D315&amp;" ip-netmask "&amp;IP_Export!E315,"")),"")</f>
        <v/>
      </c>
      <c r="C279" t="str">
        <f>IF(IP_Export!B315="Global",IF(OR('Processed IP Rules'!AO284="All_IPs",'Processed IP Rules'!AO284="GRP_ALL_CNSP_SUBNETS"),"",IF(IP_Export!Y315="Proceed","set shared address "&amp;IP_Export!D315&amp;" description "&amp;IP_Export!E315,"")),"")</f>
        <v/>
      </c>
      <c r="D279" s="43" t="str">
        <f>IF('Processed IP Rules'!$FB$31="","",IF(IP_Export!B315="Global",IF(OR('Processed IP Rules'!AO284="All_IPs",'Processed IP Rules'!AO284="GRP_ALL_CNSP_SUBNETS"),"",IF(IP_Export!Y315="Proceed","set shared address "&amp;IP_Export!D315&amp;" tag "&amp;'Processed IP Rules'!$FB$31,"")),""))</f>
        <v/>
      </c>
      <c r="E279" t="str">
        <f>IF(IP_Export!B315="Global",IF('Processed IP Rules'!EA284="Any","",IF(AND(IP_Export!Y315="Proceed",'Processed IP Rules'!EA284&lt;&gt;""),"set shared address "&amp;IP_Export!F315&amp;" ip-netmask "&amp;IP_Export!G315,"")),"")</f>
        <v/>
      </c>
      <c r="F279" t="str">
        <f>IF(IP_Export!B315="Global",IF('Processed IP Rules'!EA284="Any","",IF(AND(IP_Export!Y315="Proceed",'Processed IP Rules'!EA284&lt;&gt;""),"set shared address "&amp;IP_Export!F315&amp;" description "&amp;IP_Export!G315,"")),"")</f>
        <v/>
      </c>
      <c r="G279" s="43" t="str">
        <f>IF('Processed IP Rules'!$FB$33="","",IF(IP_Export!B315="Global",IF('Processed IP Rules'!EA284="Any","",IF(AND(IP_Export!Y315="Proceed",'Processed IP Rules'!EA284&lt;&gt;""),"set shared address "&amp;IP_Export!F315&amp;" tag "&amp;'Processed IP Rules'!$FB$33,"")),""))</f>
        <v/>
      </c>
      <c r="I279" s="98">
        <f t="shared" si="9"/>
        <v>274</v>
      </c>
      <c r="J279" t="str">
        <f>IF(IP_Export!B315="National",IF(OR('Processed IP Rules'!AO284="All_IPs",'Processed IP Rules'!AO284="GRP_ALL_CNSP_SUBNETS"),"",IF(IP_Export!Y315="Proceed","set device-group CNSP-Parent address "&amp;IP_Export!D315&amp;" ip-netmask "&amp;IP_Export!E315,"")),"")</f>
        <v/>
      </c>
      <c r="K279" t="str">
        <f>IF(IP_Export!B315="National",IF(OR('Processed IP Rules'!AO284="All_IPs",'Processed IP Rules'!AO284="GRP_ALL_CNSP_SUBNETS"),"",IF(IP_Export!Y315="Proceed","set device-group CNSP-Parent address "&amp;IP_Export!D315&amp;" description "&amp;IP_Export!E315,"")),"")</f>
        <v/>
      </c>
      <c r="L279" s="43" t="str">
        <f>IF('Processed IP Rules'!$FB$31="","",IF(IP_Export!B315="National",IF(OR('Processed IP Rules'!AO284="All_IPs",'Processed IP Rules'!AO284="GRP_ALL_CNSP_SUBNETS"),"",IF(IP_Export!Y315="Proceed","set device-group CNSP-Parent address "&amp;IP_Export!D315&amp;" tag "&amp;'Processed IP Rules'!$FB$31,"")),""))</f>
        <v/>
      </c>
      <c r="M279" t="str">
        <f>IF(IP_Export!B315="National",IF('Processed IP Rules'!EA284="Any","",IF(AND(IP_Export!Y315="Proceed",'Processed IP Rules'!EA284&lt;&gt;""),"set device-group CNSP-Parent address "&amp;IP_Export!F315&amp;" ip-netmask "&amp;IP_Export!G315,"")),"")</f>
        <v/>
      </c>
      <c r="N279" t="str">
        <f>IF(IP_Export!B315="National",IF('Processed IP Rules'!EA284="Any","",IF(AND(IP_Export!Y315="Proceed",'Processed IP Rules'!EA284&lt;&gt;""),"set device-group CNSP-Parent address "&amp;IP_Export!F315&amp;" description "&amp;IP_Export!G315,"")),"")</f>
        <v/>
      </c>
      <c r="O279" s="43" t="str">
        <f>IF('Processed IP Rules'!$FB$33="","",IF(IP_Export!B315="National",IF('Processed IP Rules'!EA284="Any","",IF(AND(IP_Export!Y315="Proceed",'Processed IP Rules'!EA284&lt;&gt;""),"set device-group CNSP-Parent address "&amp;IP_Export!F315&amp;" tag "&amp;'Processed IP Rules'!$FB$33,"")),""))</f>
        <v/>
      </c>
    </row>
    <row r="280" spans="1:15">
      <c r="A280" s="98">
        <f t="shared" si="8"/>
        <v>275</v>
      </c>
      <c r="B280" t="str">
        <f>IF(IP_Export!B316="Global",IF(OR('Processed IP Rules'!AO285="All_IPs",'Processed IP Rules'!AO285="GRP_ALL_CNSP_SUBNETS"),"",IF(IP_Export!Y316="Proceed","set shared address "&amp;IP_Export!D316&amp;" ip-netmask "&amp;IP_Export!E316,"")),"")</f>
        <v/>
      </c>
      <c r="C280" t="str">
        <f>IF(IP_Export!B316="Global",IF(OR('Processed IP Rules'!AO285="All_IPs",'Processed IP Rules'!AO285="GRP_ALL_CNSP_SUBNETS"),"",IF(IP_Export!Y316="Proceed","set shared address "&amp;IP_Export!D316&amp;" description "&amp;IP_Export!E316,"")),"")</f>
        <v/>
      </c>
      <c r="D280" s="43" t="str">
        <f>IF('Processed IP Rules'!$FB$31="","",IF(IP_Export!B316="Global",IF(OR('Processed IP Rules'!AO285="All_IPs",'Processed IP Rules'!AO285="GRP_ALL_CNSP_SUBNETS"),"",IF(IP_Export!Y316="Proceed","set shared address "&amp;IP_Export!D316&amp;" tag "&amp;'Processed IP Rules'!$FB$31,"")),""))</f>
        <v/>
      </c>
      <c r="E280" t="str">
        <f>IF(IP_Export!B316="Global",IF('Processed IP Rules'!EA285="Any","",IF(AND(IP_Export!Y316="Proceed",'Processed IP Rules'!EA285&lt;&gt;""),"set shared address "&amp;IP_Export!F316&amp;" ip-netmask "&amp;IP_Export!G316,"")),"")</f>
        <v/>
      </c>
      <c r="F280" t="str">
        <f>IF(IP_Export!B316="Global",IF('Processed IP Rules'!EA285="Any","",IF(AND(IP_Export!Y316="Proceed",'Processed IP Rules'!EA285&lt;&gt;""),"set shared address "&amp;IP_Export!F316&amp;" description "&amp;IP_Export!G316,"")),"")</f>
        <v/>
      </c>
      <c r="G280" s="43" t="str">
        <f>IF('Processed IP Rules'!$FB$33="","",IF(IP_Export!B316="Global",IF('Processed IP Rules'!EA285="Any","",IF(AND(IP_Export!Y316="Proceed",'Processed IP Rules'!EA285&lt;&gt;""),"set shared address "&amp;IP_Export!F316&amp;" tag "&amp;'Processed IP Rules'!$FB$33,"")),""))</f>
        <v/>
      </c>
      <c r="I280" s="98">
        <f t="shared" si="9"/>
        <v>275</v>
      </c>
      <c r="J280" t="str">
        <f>IF(IP_Export!B316="National",IF(OR('Processed IP Rules'!AO285="All_IPs",'Processed IP Rules'!AO285="GRP_ALL_CNSP_SUBNETS"),"",IF(IP_Export!Y316="Proceed","set device-group CNSP-Parent address "&amp;IP_Export!D316&amp;" ip-netmask "&amp;IP_Export!E316,"")),"")</f>
        <v/>
      </c>
      <c r="K280" t="str">
        <f>IF(IP_Export!B316="National",IF(OR('Processed IP Rules'!AO285="All_IPs",'Processed IP Rules'!AO285="GRP_ALL_CNSP_SUBNETS"),"",IF(IP_Export!Y316="Proceed","set device-group CNSP-Parent address "&amp;IP_Export!D316&amp;" description "&amp;IP_Export!E316,"")),"")</f>
        <v/>
      </c>
      <c r="L280" s="43" t="str">
        <f>IF('Processed IP Rules'!$FB$31="","",IF(IP_Export!B316="National",IF(OR('Processed IP Rules'!AO285="All_IPs",'Processed IP Rules'!AO285="GRP_ALL_CNSP_SUBNETS"),"",IF(IP_Export!Y316="Proceed","set device-group CNSP-Parent address "&amp;IP_Export!D316&amp;" tag "&amp;'Processed IP Rules'!$FB$31,"")),""))</f>
        <v/>
      </c>
      <c r="M280" t="str">
        <f>IF(IP_Export!B316="National",IF('Processed IP Rules'!EA285="Any","",IF(AND(IP_Export!Y316="Proceed",'Processed IP Rules'!EA285&lt;&gt;""),"set device-group CNSP-Parent address "&amp;IP_Export!F316&amp;" ip-netmask "&amp;IP_Export!G316,"")),"")</f>
        <v/>
      </c>
      <c r="N280" t="str">
        <f>IF(IP_Export!B316="National",IF('Processed IP Rules'!EA285="Any","",IF(AND(IP_Export!Y316="Proceed",'Processed IP Rules'!EA285&lt;&gt;""),"set device-group CNSP-Parent address "&amp;IP_Export!F316&amp;" description "&amp;IP_Export!G316,"")),"")</f>
        <v/>
      </c>
      <c r="O280" s="43" t="str">
        <f>IF('Processed IP Rules'!$FB$33="","",IF(IP_Export!B316="National",IF('Processed IP Rules'!EA285="Any","",IF(AND(IP_Export!Y316="Proceed",'Processed IP Rules'!EA285&lt;&gt;""),"set device-group CNSP-Parent address "&amp;IP_Export!F316&amp;" tag "&amp;'Processed IP Rules'!$FB$33,"")),""))</f>
        <v/>
      </c>
    </row>
    <row r="281" spans="1:15">
      <c r="A281" s="98">
        <f t="shared" si="8"/>
        <v>276</v>
      </c>
      <c r="B281" t="str">
        <f>IF(IP_Export!B317="Global",IF(OR('Processed IP Rules'!AO286="All_IPs",'Processed IP Rules'!AO286="GRP_ALL_CNSP_SUBNETS"),"",IF(IP_Export!Y317="Proceed","set shared address "&amp;IP_Export!D317&amp;" ip-netmask "&amp;IP_Export!E317,"")),"")</f>
        <v/>
      </c>
      <c r="C281" t="str">
        <f>IF(IP_Export!B317="Global",IF(OR('Processed IP Rules'!AO286="All_IPs",'Processed IP Rules'!AO286="GRP_ALL_CNSP_SUBNETS"),"",IF(IP_Export!Y317="Proceed","set shared address "&amp;IP_Export!D317&amp;" description "&amp;IP_Export!E317,"")),"")</f>
        <v/>
      </c>
      <c r="D281" s="43" t="str">
        <f>IF('Processed IP Rules'!$FB$31="","",IF(IP_Export!B317="Global",IF(OR('Processed IP Rules'!AO286="All_IPs",'Processed IP Rules'!AO286="GRP_ALL_CNSP_SUBNETS"),"",IF(IP_Export!Y317="Proceed","set shared address "&amp;IP_Export!D317&amp;" tag "&amp;'Processed IP Rules'!$FB$31,"")),""))</f>
        <v/>
      </c>
      <c r="E281" t="str">
        <f>IF(IP_Export!B317="Global",IF('Processed IP Rules'!EA286="Any","",IF(AND(IP_Export!Y317="Proceed",'Processed IP Rules'!EA286&lt;&gt;""),"set shared address "&amp;IP_Export!F317&amp;" ip-netmask "&amp;IP_Export!G317,"")),"")</f>
        <v/>
      </c>
      <c r="F281" t="str">
        <f>IF(IP_Export!B317="Global",IF('Processed IP Rules'!EA286="Any","",IF(AND(IP_Export!Y317="Proceed",'Processed IP Rules'!EA286&lt;&gt;""),"set shared address "&amp;IP_Export!F317&amp;" description "&amp;IP_Export!G317,"")),"")</f>
        <v/>
      </c>
      <c r="G281" s="43" t="str">
        <f>IF('Processed IP Rules'!$FB$33="","",IF(IP_Export!B317="Global",IF('Processed IP Rules'!EA286="Any","",IF(AND(IP_Export!Y317="Proceed",'Processed IP Rules'!EA286&lt;&gt;""),"set shared address "&amp;IP_Export!F317&amp;" tag "&amp;'Processed IP Rules'!$FB$33,"")),""))</f>
        <v/>
      </c>
      <c r="I281" s="98">
        <f t="shared" si="9"/>
        <v>276</v>
      </c>
      <c r="J281" t="str">
        <f>IF(IP_Export!B317="National",IF(OR('Processed IP Rules'!AO286="All_IPs",'Processed IP Rules'!AO286="GRP_ALL_CNSP_SUBNETS"),"",IF(IP_Export!Y317="Proceed","set device-group CNSP-Parent address "&amp;IP_Export!D317&amp;" ip-netmask "&amp;IP_Export!E317,"")),"")</f>
        <v/>
      </c>
      <c r="K281" t="str">
        <f>IF(IP_Export!B317="National",IF(OR('Processed IP Rules'!AO286="All_IPs",'Processed IP Rules'!AO286="GRP_ALL_CNSP_SUBNETS"),"",IF(IP_Export!Y317="Proceed","set device-group CNSP-Parent address "&amp;IP_Export!D317&amp;" description "&amp;IP_Export!E317,"")),"")</f>
        <v/>
      </c>
      <c r="L281" s="43" t="str">
        <f>IF('Processed IP Rules'!$FB$31="","",IF(IP_Export!B317="National",IF(OR('Processed IP Rules'!AO286="All_IPs",'Processed IP Rules'!AO286="GRP_ALL_CNSP_SUBNETS"),"",IF(IP_Export!Y317="Proceed","set device-group CNSP-Parent address "&amp;IP_Export!D317&amp;" tag "&amp;'Processed IP Rules'!$FB$31,"")),""))</f>
        <v/>
      </c>
      <c r="M281" t="str">
        <f>IF(IP_Export!B317="National",IF('Processed IP Rules'!EA286="Any","",IF(AND(IP_Export!Y317="Proceed",'Processed IP Rules'!EA286&lt;&gt;""),"set device-group CNSP-Parent address "&amp;IP_Export!F317&amp;" ip-netmask "&amp;IP_Export!G317,"")),"")</f>
        <v/>
      </c>
      <c r="N281" t="str">
        <f>IF(IP_Export!B317="National",IF('Processed IP Rules'!EA286="Any","",IF(AND(IP_Export!Y317="Proceed",'Processed IP Rules'!EA286&lt;&gt;""),"set device-group CNSP-Parent address "&amp;IP_Export!F317&amp;" description "&amp;IP_Export!G317,"")),"")</f>
        <v/>
      </c>
      <c r="O281" s="43" t="str">
        <f>IF('Processed IP Rules'!$FB$33="","",IF(IP_Export!B317="National",IF('Processed IP Rules'!EA286="Any","",IF(AND(IP_Export!Y317="Proceed",'Processed IP Rules'!EA286&lt;&gt;""),"set device-group CNSP-Parent address "&amp;IP_Export!F317&amp;" tag "&amp;'Processed IP Rules'!$FB$33,"")),""))</f>
        <v/>
      </c>
    </row>
    <row r="282" spans="1:15">
      <c r="A282" s="98">
        <f t="shared" si="8"/>
        <v>277</v>
      </c>
      <c r="B282" t="str">
        <f>IF(IP_Export!B318="Global",IF(OR('Processed IP Rules'!AO287="All_IPs",'Processed IP Rules'!AO287="GRP_ALL_CNSP_SUBNETS"),"",IF(IP_Export!Y318="Proceed","set shared address "&amp;IP_Export!D318&amp;" ip-netmask "&amp;IP_Export!E318,"")),"")</f>
        <v/>
      </c>
      <c r="C282" t="str">
        <f>IF(IP_Export!B318="Global",IF(OR('Processed IP Rules'!AO287="All_IPs",'Processed IP Rules'!AO287="GRP_ALL_CNSP_SUBNETS"),"",IF(IP_Export!Y318="Proceed","set shared address "&amp;IP_Export!D318&amp;" description "&amp;IP_Export!E318,"")),"")</f>
        <v/>
      </c>
      <c r="D282" s="43" t="str">
        <f>IF('Processed IP Rules'!$FB$31="","",IF(IP_Export!B318="Global",IF(OR('Processed IP Rules'!AO287="All_IPs",'Processed IP Rules'!AO287="GRP_ALL_CNSP_SUBNETS"),"",IF(IP_Export!Y318="Proceed","set shared address "&amp;IP_Export!D318&amp;" tag "&amp;'Processed IP Rules'!$FB$31,"")),""))</f>
        <v/>
      </c>
      <c r="E282" t="str">
        <f>IF(IP_Export!B318="Global",IF('Processed IP Rules'!EA287="Any","",IF(AND(IP_Export!Y318="Proceed",'Processed IP Rules'!EA287&lt;&gt;""),"set shared address "&amp;IP_Export!F318&amp;" ip-netmask "&amp;IP_Export!G318,"")),"")</f>
        <v/>
      </c>
      <c r="F282" t="str">
        <f>IF(IP_Export!B318="Global",IF('Processed IP Rules'!EA287="Any","",IF(AND(IP_Export!Y318="Proceed",'Processed IP Rules'!EA287&lt;&gt;""),"set shared address "&amp;IP_Export!F318&amp;" description "&amp;IP_Export!G318,"")),"")</f>
        <v/>
      </c>
      <c r="G282" s="43" t="str">
        <f>IF('Processed IP Rules'!$FB$33="","",IF(IP_Export!B318="Global",IF('Processed IP Rules'!EA287="Any","",IF(AND(IP_Export!Y318="Proceed",'Processed IP Rules'!EA287&lt;&gt;""),"set shared address "&amp;IP_Export!F318&amp;" tag "&amp;'Processed IP Rules'!$FB$33,"")),""))</f>
        <v/>
      </c>
      <c r="I282" s="98">
        <f t="shared" si="9"/>
        <v>277</v>
      </c>
      <c r="J282" t="str">
        <f>IF(IP_Export!B318="National",IF(OR('Processed IP Rules'!AO287="All_IPs",'Processed IP Rules'!AO287="GRP_ALL_CNSP_SUBNETS"),"",IF(IP_Export!Y318="Proceed","set device-group CNSP-Parent address "&amp;IP_Export!D318&amp;" ip-netmask "&amp;IP_Export!E318,"")),"")</f>
        <v/>
      </c>
      <c r="K282" t="str">
        <f>IF(IP_Export!B318="National",IF(OR('Processed IP Rules'!AO287="All_IPs",'Processed IP Rules'!AO287="GRP_ALL_CNSP_SUBNETS"),"",IF(IP_Export!Y318="Proceed","set device-group CNSP-Parent address "&amp;IP_Export!D318&amp;" description "&amp;IP_Export!E318,"")),"")</f>
        <v/>
      </c>
      <c r="L282" s="43" t="str">
        <f>IF('Processed IP Rules'!$FB$31="","",IF(IP_Export!B318="National",IF(OR('Processed IP Rules'!AO287="All_IPs",'Processed IP Rules'!AO287="GRP_ALL_CNSP_SUBNETS"),"",IF(IP_Export!Y318="Proceed","set device-group CNSP-Parent address "&amp;IP_Export!D318&amp;" tag "&amp;'Processed IP Rules'!$FB$31,"")),""))</f>
        <v/>
      </c>
      <c r="M282" t="str">
        <f>IF(IP_Export!B318="National",IF('Processed IP Rules'!EA287="Any","",IF(AND(IP_Export!Y318="Proceed",'Processed IP Rules'!EA287&lt;&gt;""),"set device-group CNSP-Parent address "&amp;IP_Export!F318&amp;" ip-netmask "&amp;IP_Export!G318,"")),"")</f>
        <v/>
      </c>
      <c r="N282" t="str">
        <f>IF(IP_Export!B318="National",IF('Processed IP Rules'!EA287="Any","",IF(AND(IP_Export!Y318="Proceed",'Processed IP Rules'!EA287&lt;&gt;""),"set device-group CNSP-Parent address "&amp;IP_Export!F318&amp;" description "&amp;IP_Export!G318,"")),"")</f>
        <v/>
      </c>
      <c r="O282" s="43" t="str">
        <f>IF('Processed IP Rules'!$FB$33="","",IF(IP_Export!B318="National",IF('Processed IP Rules'!EA287="Any","",IF(AND(IP_Export!Y318="Proceed",'Processed IP Rules'!EA287&lt;&gt;""),"set device-group CNSP-Parent address "&amp;IP_Export!F318&amp;" tag "&amp;'Processed IP Rules'!$FB$33,"")),""))</f>
        <v/>
      </c>
    </row>
    <row r="283" spans="1:15">
      <c r="A283" s="98">
        <f t="shared" si="8"/>
        <v>278</v>
      </c>
      <c r="B283" t="str">
        <f>IF(IP_Export!B319="Global",IF(OR('Processed IP Rules'!AO288="All_IPs",'Processed IP Rules'!AO288="GRP_ALL_CNSP_SUBNETS"),"",IF(IP_Export!Y319="Proceed","set shared address "&amp;IP_Export!D319&amp;" ip-netmask "&amp;IP_Export!E319,"")),"")</f>
        <v/>
      </c>
      <c r="C283" t="str">
        <f>IF(IP_Export!B319="Global",IF(OR('Processed IP Rules'!AO288="All_IPs",'Processed IP Rules'!AO288="GRP_ALL_CNSP_SUBNETS"),"",IF(IP_Export!Y319="Proceed","set shared address "&amp;IP_Export!D319&amp;" description "&amp;IP_Export!E319,"")),"")</f>
        <v/>
      </c>
      <c r="D283" s="43" t="str">
        <f>IF('Processed IP Rules'!$FB$31="","",IF(IP_Export!B319="Global",IF(OR('Processed IP Rules'!AO288="All_IPs",'Processed IP Rules'!AO288="GRP_ALL_CNSP_SUBNETS"),"",IF(IP_Export!Y319="Proceed","set shared address "&amp;IP_Export!D319&amp;" tag "&amp;'Processed IP Rules'!$FB$31,"")),""))</f>
        <v/>
      </c>
      <c r="E283" t="str">
        <f>IF(IP_Export!B319="Global",IF('Processed IP Rules'!EA288="Any","",IF(AND(IP_Export!Y319="Proceed",'Processed IP Rules'!EA288&lt;&gt;""),"set shared address "&amp;IP_Export!F319&amp;" ip-netmask "&amp;IP_Export!G319,"")),"")</f>
        <v/>
      </c>
      <c r="F283" t="str">
        <f>IF(IP_Export!B319="Global",IF('Processed IP Rules'!EA288="Any","",IF(AND(IP_Export!Y319="Proceed",'Processed IP Rules'!EA288&lt;&gt;""),"set shared address "&amp;IP_Export!F319&amp;" description "&amp;IP_Export!G319,"")),"")</f>
        <v/>
      </c>
      <c r="G283" s="43" t="str">
        <f>IF('Processed IP Rules'!$FB$33="","",IF(IP_Export!B319="Global",IF('Processed IP Rules'!EA288="Any","",IF(AND(IP_Export!Y319="Proceed",'Processed IP Rules'!EA288&lt;&gt;""),"set shared address "&amp;IP_Export!F319&amp;" tag "&amp;'Processed IP Rules'!$FB$33,"")),""))</f>
        <v/>
      </c>
      <c r="I283" s="98">
        <f t="shared" si="9"/>
        <v>278</v>
      </c>
      <c r="J283" t="str">
        <f>IF(IP_Export!B319="National",IF(OR('Processed IP Rules'!AO288="All_IPs",'Processed IP Rules'!AO288="GRP_ALL_CNSP_SUBNETS"),"",IF(IP_Export!Y319="Proceed","set device-group CNSP-Parent address "&amp;IP_Export!D319&amp;" ip-netmask "&amp;IP_Export!E319,"")),"")</f>
        <v/>
      </c>
      <c r="K283" t="str">
        <f>IF(IP_Export!B319="National",IF(OR('Processed IP Rules'!AO288="All_IPs",'Processed IP Rules'!AO288="GRP_ALL_CNSP_SUBNETS"),"",IF(IP_Export!Y319="Proceed","set device-group CNSP-Parent address "&amp;IP_Export!D319&amp;" description "&amp;IP_Export!E319,"")),"")</f>
        <v/>
      </c>
      <c r="L283" s="43" t="str">
        <f>IF('Processed IP Rules'!$FB$31="","",IF(IP_Export!B319="National",IF(OR('Processed IP Rules'!AO288="All_IPs",'Processed IP Rules'!AO288="GRP_ALL_CNSP_SUBNETS"),"",IF(IP_Export!Y319="Proceed","set device-group CNSP-Parent address "&amp;IP_Export!D319&amp;" tag "&amp;'Processed IP Rules'!$FB$31,"")),""))</f>
        <v/>
      </c>
      <c r="M283" t="str">
        <f>IF(IP_Export!B319="National",IF('Processed IP Rules'!EA288="Any","",IF(AND(IP_Export!Y319="Proceed",'Processed IP Rules'!EA288&lt;&gt;""),"set device-group CNSP-Parent address "&amp;IP_Export!F319&amp;" ip-netmask "&amp;IP_Export!G319,"")),"")</f>
        <v/>
      </c>
      <c r="N283" t="str">
        <f>IF(IP_Export!B319="National",IF('Processed IP Rules'!EA288="Any","",IF(AND(IP_Export!Y319="Proceed",'Processed IP Rules'!EA288&lt;&gt;""),"set device-group CNSP-Parent address "&amp;IP_Export!F319&amp;" description "&amp;IP_Export!G319,"")),"")</f>
        <v/>
      </c>
      <c r="O283" s="43" t="str">
        <f>IF('Processed IP Rules'!$FB$33="","",IF(IP_Export!B319="National",IF('Processed IP Rules'!EA288="Any","",IF(AND(IP_Export!Y319="Proceed",'Processed IP Rules'!EA288&lt;&gt;""),"set device-group CNSP-Parent address "&amp;IP_Export!F319&amp;" tag "&amp;'Processed IP Rules'!$FB$33,"")),""))</f>
        <v/>
      </c>
    </row>
    <row r="284" spans="1:15">
      <c r="A284" s="98">
        <f t="shared" si="8"/>
        <v>279</v>
      </c>
      <c r="B284" t="str">
        <f>IF(IP_Export!B320="Global",IF(OR('Processed IP Rules'!AO289="All_IPs",'Processed IP Rules'!AO289="GRP_ALL_CNSP_SUBNETS"),"",IF(IP_Export!Y320="Proceed","set shared address "&amp;IP_Export!D320&amp;" ip-netmask "&amp;IP_Export!E320,"")),"")</f>
        <v/>
      </c>
      <c r="C284" t="str">
        <f>IF(IP_Export!B320="Global",IF(OR('Processed IP Rules'!AO289="All_IPs",'Processed IP Rules'!AO289="GRP_ALL_CNSP_SUBNETS"),"",IF(IP_Export!Y320="Proceed","set shared address "&amp;IP_Export!D320&amp;" description "&amp;IP_Export!E320,"")),"")</f>
        <v/>
      </c>
      <c r="D284" s="43" t="str">
        <f>IF('Processed IP Rules'!$FB$31="","",IF(IP_Export!B320="Global",IF(OR('Processed IP Rules'!AO289="All_IPs",'Processed IP Rules'!AO289="GRP_ALL_CNSP_SUBNETS"),"",IF(IP_Export!Y320="Proceed","set shared address "&amp;IP_Export!D320&amp;" tag "&amp;'Processed IP Rules'!$FB$31,"")),""))</f>
        <v/>
      </c>
      <c r="E284" t="str">
        <f>IF(IP_Export!B320="Global",IF('Processed IP Rules'!EA289="Any","",IF(AND(IP_Export!Y320="Proceed",'Processed IP Rules'!EA289&lt;&gt;""),"set shared address "&amp;IP_Export!F320&amp;" ip-netmask "&amp;IP_Export!G320,"")),"")</f>
        <v/>
      </c>
      <c r="F284" t="str">
        <f>IF(IP_Export!B320="Global",IF('Processed IP Rules'!EA289="Any","",IF(AND(IP_Export!Y320="Proceed",'Processed IP Rules'!EA289&lt;&gt;""),"set shared address "&amp;IP_Export!F320&amp;" description "&amp;IP_Export!G320,"")),"")</f>
        <v/>
      </c>
      <c r="G284" s="43" t="str">
        <f>IF('Processed IP Rules'!$FB$33="","",IF(IP_Export!B320="Global",IF('Processed IP Rules'!EA289="Any","",IF(AND(IP_Export!Y320="Proceed",'Processed IP Rules'!EA289&lt;&gt;""),"set shared address "&amp;IP_Export!F320&amp;" tag "&amp;'Processed IP Rules'!$FB$33,"")),""))</f>
        <v/>
      </c>
      <c r="I284" s="98">
        <f t="shared" si="9"/>
        <v>279</v>
      </c>
      <c r="J284" t="str">
        <f>IF(IP_Export!B320="National",IF(OR('Processed IP Rules'!AO289="All_IPs",'Processed IP Rules'!AO289="GRP_ALL_CNSP_SUBNETS"),"",IF(IP_Export!Y320="Proceed","set device-group CNSP-Parent address "&amp;IP_Export!D320&amp;" ip-netmask "&amp;IP_Export!E320,"")),"")</f>
        <v/>
      </c>
      <c r="K284" t="str">
        <f>IF(IP_Export!B320="National",IF(OR('Processed IP Rules'!AO289="All_IPs",'Processed IP Rules'!AO289="GRP_ALL_CNSP_SUBNETS"),"",IF(IP_Export!Y320="Proceed","set device-group CNSP-Parent address "&amp;IP_Export!D320&amp;" description "&amp;IP_Export!E320,"")),"")</f>
        <v/>
      </c>
      <c r="L284" s="43" t="str">
        <f>IF('Processed IP Rules'!$FB$31="","",IF(IP_Export!B320="National",IF(OR('Processed IP Rules'!AO289="All_IPs",'Processed IP Rules'!AO289="GRP_ALL_CNSP_SUBNETS"),"",IF(IP_Export!Y320="Proceed","set device-group CNSP-Parent address "&amp;IP_Export!D320&amp;" tag "&amp;'Processed IP Rules'!$FB$31,"")),""))</f>
        <v/>
      </c>
      <c r="M284" t="str">
        <f>IF(IP_Export!B320="National",IF('Processed IP Rules'!EA289="Any","",IF(AND(IP_Export!Y320="Proceed",'Processed IP Rules'!EA289&lt;&gt;""),"set device-group CNSP-Parent address "&amp;IP_Export!F320&amp;" ip-netmask "&amp;IP_Export!G320,"")),"")</f>
        <v/>
      </c>
      <c r="N284" t="str">
        <f>IF(IP_Export!B320="National",IF('Processed IP Rules'!EA289="Any","",IF(AND(IP_Export!Y320="Proceed",'Processed IP Rules'!EA289&lt;&gt;""),"set device-group CNSP-Parent address "&amp;IP_Export!F320&amp;" description "&amp;IP_Export!G320,"")),"")</f>
        <v/>
      </c>
      <c r="O284" s="43" t="str">
        <f>IF('Processed IP Rules'!$FB$33="","",IF(IP_Export!B320="National",IF('Processed IP Rules'!EA289="Any","",IF(AND(IP_Export!Y320="Proceed",'Processed IP Rules'!EA289&lt;&gt;""),"set device-group CNSP-Parent address "&amp;IP_Export!F320&amp;" tag "&amp;'Processed IP Rules'!$FB$33,"")),""))</f>
        <v/>
      </c>
    </row>
    <row r="285" spans="1:15">
      <c r="A285" s="98">
        <f t="shared" si="8"/>
        <v>280</v>
      </c>
      <c r="B285" t="str">
        <f>IF(IP_Export!B321="Global",IF(OR('Processed IP Rules'!AO290="All_IPs",'Processed IP Rules'!AO290="GRP_ALL_CNSP_SUBNETS"),"",IF(IP_Export!Y321="Proceed","set shared address "&amp;IP_Export!D321&amp;" ip-netmask "&amp;IP_Export!E321,"")),"")</f>
        <v/>
      </c>
      <c r="C285" t="str">
        <f>IF(IP_Export!B321="Global",IF(OR('Processed IP Rules'!AO290="All_IPs",'Processed IP Rules'!AO290="GRP_ALL_CNSP_SUBNETS"),"",IF(IP_Export!Y321="Proceed","set shared address "&amp;IP_Export!D321&amp;" description "&amp;IP_Export!E321,"")),"")</f>
        <v/>
      </c>
      <c r="D285" s="43" t="str">
        <f>IF('Processed IP Rules'!$FB$31="","",IF(IP_Export!B321="Global",IF(OR('Processed IP Rules'!AO290="All_IPs",'Processed IP Rules'!AO290="GRP_ALL_CNSP_SUBNETS"),"",IF(IP_Export!Y321="Proceed","set shared address "&amp;IP_Export!D321&amp;" tag "&amp;'Processed IP Rules'!$FB$31,"")),""))</f>
        <v/>
      </c>
      <c r="E285" t="str">
        <f>IF(IP_Export!B321="Global",IF('Processed IP Rules'!EA290="Any","",IF(AND(IP_Export!Y321="Proceed",'Processed IP Rules'!EA290&lt;&gt;""),"set shared address "&amp;IP_Export!F321&amp;" ip-netmask "&amp;IP_Export!G321,"")),"")</f>
        <v/>
      </c>
      <c r="F285" t="str">
        <f>IF(IP_Export!B321="Global",IF('Processed IP Rules'!EA290="Any","",IF(AND(IP_Export!Y321="Proceed",'Processed IP Rules'!EA290&lt;&gt;""),"set shared address "&amp;IP_Export!F321&amp;" description "&amp;IP_Export!G321,"")),"")</f>
        <v/>
      </c>
      <c r="G285" s="43" t="str">
        <f>IF('Processed IP Rules'!$FB$33="","",IF(IP_Export!B321="Global",IF('Processed IP Rules'!EA290="Any","",IF(AND(IP_Export!Y321="Proceed",'Processed IP Rules'!EA290&lt;&gt;""),"set shared address "&amp;IP_Export!F321&amp;" tag "&amp;'Processed IP Rules'!$FB$33,"")),""))</f>
        <v/>
      </c>
      <c r="I285" s="98">
        <f t="shared" si="9"/>
        <v>280</v>
      </c>
      <c r="J285" t="str">
        <f>IF(IP_Export!B321="National",IF(OR('Processed IP Rules'!AO290="All_IPs",'Processed IP Rules'!AO290="GRP_ALL_CNSP_SUBNETS"),"",IF(IP_Export!Y321="Proceed","set device-group CNSP-Parent address "&amp;IP_Export!D321&amp;" ip-netmask "&amp;IP_Export!E321,"")),"")</f>
        <v/>
      </c>
      <c r="K285" t="str">
        <f>IF(IP_Export!B321="National",IF(OR('Processed IP Rules'!AO290="All_IPs",'Processed IP Rules'!AO290="GRP_ALL_CNSP_SUBNETS"),"",IF(IP_Export!Y321="Proceed","set device-group CNSP-Parent address "&amp;IP_Export!D321&amp;" description "&amp;IP_Export!E321,"")),"")</f>
        <v/>
      </c>
      <c r="L285" s="43" t="str">
        <f>IF('Processed IP Rules'!$FB$31="","",IF(IP_Export!B321="National",IF(OR('Processed IP Rules'!AO290="All_IPs",'Processed IP Rules'!AO290="GRP_ALL_CNSP_SUBNETS"),"",IF(IP_Export!Y321="Proceed","set device-group CNSP-Parent address "&amp;IP_Export!D321&amp;" tag "&amp;'Processed IP Rules'!$FB$31,"")),""))</f>
        <v/>
      </c>
      <c r="M285" t="str">
        <f>IF(IP_Export!B321="National",IF('Processed IP Rules'!EA290="Any","",IF(AND(IP_Export!Y321="Proceed",'Processed IP Rules'!EA290&lt;&gt;""),"set device-group CNSP-Parent address "&amp;IP_Export!F321&amp;" ip-netmask "&amp;IP_Export!G321,"")),"")</f>
        <v/>
      </c>
      <c r="N285" t="str">
        <f>IF(IP_Export!B321="National",IF('Processed IP Rules'!EA290="Any","",IF(AND(IP_Export!Y321="Proceed",'Processed IP Rules'!EA290&lt;&gt;""),"set device-group CNSP-Parent address "&amp;IP_Export!F321&amp;" description "&amp;IP_Export!G321,"")),"")</f>
        <v/>
      </c>
      <c r="O285" s="43" t="str">
        <f>IF('Processed IP Rules'!$FB$33="","",IF(IP_Export!B321="National",IF('Processed IP Rules'!EA290="Any","",IF(AND(IP_Export!Y321="Proceed",'Processed IP Rules'!EA290&lt;&gt;""),"set device-group CNSP-Parent address "&amp;IP_Export!F321&amp;" tag "&amp;'Processed IP Rules'!$FB$33,"")),""))</f>
        <v/>
      </c>
    </row>
    <row r="286" spans="1:15">
      <c r="A286" s="98">
        <f t="shared" si="8"/>
        <v>281</v>
      </c>
      <c r="B286" t="str">
        <f>IF(IP_Export!B322="Global",IF(OR('Processed IP Rules'!AO291="All_IPs",'Processed IP Rules'!AO291="GRP_ALL_CNSP_SUBNETS"),"",IF(IP_Export!Y322="Proceed","set shared address "&amp;IP_Export!D322&amp;" ip-netmask "&amp;IP_Export!E322,"")),"")</f>
        <v/>
      </c>
      <c r="C286" t="str">
        <f>IF(IP_Export!B322="Global",IF(OR('Processed IP Rules'!AO291="All_IPs",'Processed IP Rules'!AO291="GRP_ALL_CNSP_SUBNETS"),"",IF(IP_Export!Y322="Proceed","set shared address "&amp;IP_Export!D322&amp;" description "&amp;IP_Export!E322,"")),"")</f>
        <v/>
      </c>
      <c r="D286" s="43" t="str">
        <f>IF('Processed IP Rules'!$FB$31="","",IF(IP_Export!B322="Global",IF(OR('Processed IP Rules'!AO291="All_IPs",'Processed IP Rules'!AO291="GRP_ALL_CNSP_SUBNETS"),"",IF(IP_Export!Y322="Proceed","set shared address "&amp;IP_Export!D322&amp;" tag "&amp;'Processed IP Rules'!$FB$31,"")),""))</f>
        <v/>
      </c>
      <c r="E286" t="str">
        <f>IF(IP_Export!B322="Global",IF('Processed IP Rules'!EA291="Any","",IF(AND(IP_Export!Y322="Proceed",'Processed IP Rules'!EA291&lt;&gt;""),"set shared address "&amp;IP_Export!F322&amp;" ip-netmask "&amp;IP_Export!G322,"")),"")</f>
        <v/>
      </c>
      <c r="F286" t="str">
        <f>IF(IP_Export!B322="Global",IF('Processed IP Rules'!EA291="Any","",IF(AND(IP_Export!Y322="Proceed",'Processed IP Rules'!EA291&lt;&gt;""),"set shared address "&amp;IP_Export!F322&amp;" description "&amp;IP_Export!G322,"")),"")</f>
        <v/>
      </c>
      <c r="G286" s="43" t="str">
        <f>IF('Processed IP Rules'!$FB$33="","",IF(IP_Export!B322="Global",IF('Processed IP Rules'!EA291="Any","",IF(AND(IP_Export!Y322="Proceed",'Processed IP Rules'!EA291&lt;&gt;""),"set shared address "&amp;IP_Export!F322&amp;" tag "&amp;'Processed IP Rules'!$FB$33,"")),""))</f>
        <v/>
      </c>
      <c r="I286" s="98">
        <f t="shared" si="9"/>
        <v>281</v>
      </c>
      <c r="J286" t="str">
        <f>IF(IP_Export!B322="National",IF(OR('Processed IP Rules'!AO291="All_IPs",'Processed IP Rules'!AO291="GRP_ALL_CNSP_SUBNETS"),"",IF(IP_Export!Y322="Proceed","set device-group CNSP-Parent address "&amp;IP_Export!D322&amp;" ip-netmask "&amp;IP_Export!E322,"")),"")</f>
        <v/>
      </c>
      <c r="K286" t="str">
        <f>IF(IP_Export!B322="National",IF(OR('Processed IP Rules'!AO291="All_IPs",'Processed IP Rules'!AO291="GRP_ALL_CNSP_SUBNETS"),"",IF(IP_Export!Y322="Proceed","set device-group CNSP-Parent address "&amp;IP_Export!D322&amp;" description "&amp;IP_Export!E322,"")),"")</f>
        <v/>
      </c>
      <c r="L286" s="43" t="str">
        <f>IF('Processed IP Rules'!$FB$31="","",IF(IP_Export!B322="National",IF(OR('Processed IP Rules'!AO291="All_IPs",'Processed IP Rules'!AO291="GRP_ALL_CNSP_SUBNETS"),"",IF(IP_Export!Y322="Proceed","set device-group CNSP-Parent address "&amp;IP_Export!D322&amp;" tag "&amp;'Processed IP Rules'!$FB$31,"")),""))</f>
        <v/>
      </c>
      <c r="M286" t="str">
        <f>IF(IP_Export!B322="National",IF('Processed IP Rules'!EA291="Any","",IF(AND(IP_Export!Y322="Proceed",'Processed IP Rules'!EA291&lt;&gt;""),"set device-group CNSP-Parent address "&amp;IP_Export!F322&amp;" ip-netmask "&amp;IP_Export!G322,"")),"")</f>
        <v/>
      </c>
      <c r="N286" t="str">
        <f>IF(IP_Export!B322="National",IF('Processed IP Rules'!EA291="Any","",IF(AND(IP_Export!Y322="Proceed",'Processed IP Rules'!EA291&lt;&gt;""),"set device-group CNSP-Parent address "&amp;IP_Export!F322&amp;" description "&amp;IP_Export!G322,"")),"")</f>
        <v/>
      </c>
      <c r="O286" s="43" t="str">
        <f>IF('Processed IP Rules'!$FB$33="","",IF(IP_Export!B322="National",IF('Processed IP Rules'!EA291="Any","",IF(AND(IP_Export!Y322="Proceed",'Processed IP Rules'!EA291&lt;&gt;""),"set device-group CNSP-Parent address "&amp;IP_Export!F322&amp;" tag "&amp;'Processed IP Rules'!$FB$33,"")),""))</f>
        <v/>
      </c>
    </row>
    <row r="287" spans="1:15">
      <c r="A287" s="98">
        <f t="shared" si="8"/>
        <v>282</v>
      </c>
      <c r="B287" t="str">
        <f>IF(IP_Export!B323="Global",IF(OR('Processed IP Rules'!AO292="All_IPs",'Processed IP Rules'!AO292="GRP_ALL_CNSP_SUBNETS"),"",IF(IP_Export!Y323="Proceed","set shared address "&amp;IP_Export!D323&amp;" ip-netmask "&amp;IP_Export!E323,"")),"")</f>
        <v/>
      </c>
      <c r="C287" t="str">
        <f>IF(IP_Export!B323="Global",IF(OR('Processed IP Rules'!AO292="All_IPs",'Processed IP Rules'!AO292="GRP_ALL_CNSP_SUBNETS"),"",IF(IP_Export!Y323="Proceed","set shared address "&amp;IP_Export!D323&amp;" description "&amp;IP_Export!E323,"")),"")</f>
        <v/>
      </c>
      <c r="D287" s="43" t="str">
        <f>IF('Processed IP Rules'!$FB$31="","",IF(IP_Export!B323="Global",IF(OR('Processed IP Rules'!AO292="All_IPs",'Processed IP Rules'!AO292="GRP_ALL_CNSP_SUBNETS"),"",IF(IP_Export!Y323="Proceed","set shared address "&amp;IP_Export!D323&amp;" tag "&amp;'Processed IP Rules'!$FB$31,"")),""))</f>
        <v/>
      </c>
      <c r="E287" t="str">
        <f>IF(IP_Export!B323="Global",IF('Processed IP Rules'!EA292="Any","",IF(AND(IP_Export!Y323="Proceed",'Processed IP Rules'!EA292&lt;&gt;""),"set shared address "&amp;IP_Export!F323&amp;" ip-netmask "&amp;IP_Export!G323,"")),"")</f>
        <v/>
      </c>
      <c r="F287" t="str">
        <f>IF(IP_Export!B323="Global",IF('Processed IP Rules'!EA292="Any","",IF(AND(IP_Export!Y323="Proceed",'Processed IP Rules'!EA292&lt;&gt;""),"set shared address "&amp;IP_Export!F323&amp;" description "&amp;IP_Export!G323,"")),"")</f>
        <v/>
      </c>
      <c r="G287" s="43" t="str">
        <f>IF('Processed IP Rules'!$FB$33="","",IF(IP_Export!B323="Global",IF('Processed IP Rules'!EA292="Any","",IF(AND(IP_Export!Y323="Proceed",'Processed IP Rules'!EA292&lt;&gt;""),"set shared address "&amp;IP_Export!F323&amp;" tag "&amp;'Processed IP Rules'!$FB$33,"")),""))</f>
        <v/>
      </c>
      <c r="I287" s="98">
        <f t="shared" si="9"/>
        <v>282</v>
      </c>
      <c r="J287" t="str">
        <f>IF(IP_Export!B323="National",IF(OR('Processed IP Rules'!AO292="All_IPs",'Processed IP Rules'!AO292="GRP_ALL_CNSP_SUBNETS"),"",IF(IP_Export!Y323="Proceed","set device-group CNSP-Parent address "&amp;IP_Export!D323&amp;" ip-netmask "&amp;IP_Export!E323,"")),"")</f>
        <v/>
      </c>
      <c r="K287" t="str">
        <f>IF(IP_Export!B323="National",IF(OR('Processed IP Rules'!AO292="All_IPs",'Processed IP Rules'!AO292="GRP_ALL_CNSP_SUBNETS"),"",IF(IP_Export!Y323="Proceed","set device-group CNSP-Parent address "&amp;IP_Export!D323&amp;" description "&amp;IP_Export!E323,"")),"")</f>
        <v/>
      </c>
      <c r="L287" s="43" t="str">
        <f>IF('Processed IP Rules'!$FB$31="","",IF(IP_Export!B323="National",IF(OR('Processed IP Rules'!AO292="All_IPs",'Processed IP Rules'!AO292="GRP_ALL_CNSP_SUBNETS"),"",IF(IP_Export!Y323="Proceed","set device-group CNSP-Parent address "&amp;IP_Export!D323&amp;" tag "&amp;'Processed IP Rules'!$FB$31,"")),""))</f>
        <v/>
      </c>
      <c r="M287" t="str">
        <f>IF(IP_Export!B323="National",IF('Processed IP Rules'!EA292="Any","",IF(AND(IP_Export!Y323="Proceed",'Processed IP Rules'!EA292&lt;&gt;""),"set device-group CNSP-Parent address "&amp;IP_Export!F323&amp;" ip-netmask "&amp;IP_Export!G323,"")),"")</f>
        <v/>
      </c>
      <c r="N287" t="str">
        <f>IF(IP_Export!B323="National",IF('Processed IP Rules'!EA292="Any","",IF(AND(IP_Export!Y323="Proceed",'Processed IP Rules'!EA292&lt;&gt;""),"set device-group CNSP-Parent address "&amp;IP_Export!F323&amp;" description "&amp;IP_Export!G323,"")),"")</f>
        <v/>
      </c>
      <c r="O287" s="43" t="str">
        <f>IF('Processed IP Rules'!$FB$33="","",IF(IP_Export!B323="National",IF('Processed IP Rules'!EA292="Any","",IF(AND(IP_Export!Y323="Proceed",'Processed IP Rules'!EA292&lt;&gt;""),"set device-group CNSP-Parent address "&amp;IP_Export!F323&amp;" tag "&amp;'Processed IP Rules'!$FB$33,"")),""))</f>
        <v/>
      </c>
    </row>
    <row r="288" spans="1:15">
      <c r="A288" s="98">
        <f t="shared" si="8"/>
        <v>283</v>
      </c>
      <c r="B288" t="str">
        <f>IF(IP_Export!B324="Global",IF(OR('Processed IP Rules'!AO293="All_IPs",'Processed IP Rules'!AO293="GRP_ALL_CNSP_SUBNETS"),"",IF(IP_Export!Y324="Proceed","set shared address "&amp;IP_Export!D324&amp;" ip-netmask "&amp;IP_Export!E324,"")),"")</f>
        <v/>
      </c>
      <c r="C288" t="str">
        <f>IF(IP_Export!B324="Global",IF(OR('Processed IP Rules'!AO293="All_IPs",'Processed IP Rules'!AO293="GRP_ALL_CNSP_SUBNETS"),"",IF(IP_Export!Y324="Proceed","set shared address "&amp;IP_Export!D324&amp;" description "&amp;IP_Export!E324,"")),"")</f>
        <v/>
      </c>
      <c r="D288" s="43" t="str">
        <f>IF('Processed IP Rules'!$FB$31="","",IF(IP_Export!B324="Global",IF(OR('Processed IP Rules'!AO293="All_IPs",'Processed IP Rules'!AO293="GRP_ALL_CNSP_SUBNETS"),"",IF(IP_Export!Y324="Proceed","set shared address "&amp;IP_Export!D324&amp;" tag "&amp;'Processed IP Rules'!$FB$31,"")),""))</f>
        <v/>
      </c>
      <c r="E288" t="str">
        <f>IF(IP_Export!B324="Global",IF('Processed IP Rules'!EA293="Any","",IF(AND(IP_Export!Y324="Proceed",'Processed IP Rules'!EA293&lt;&gt;""),"set shared address "&amp;IP_Export!F324&amp;" ip-netmask "&amp;IP_Export!G324,"")),"")</f>
        <v/>
      </c>
      <c r="F288" t="str">
        <f>IF(IP_Export!B324="Global",IF('Processed IP Rules'!EA293="Any","",IF(AND(IP_Export!Y324="Proceed",'Processed IP Rules'!EA293&lt;&gt;""),"set shared address "&amp;IP_Export!F324&amp;" description "&amp;IP_Export!G324,"")),"")</f>
        <v/>
      </c>
      <c r="G288" s="43" t="str">
        <f>IF('Processed IP Rules'!$FB$33="","",IF(IP_Export!B324="Global",IF('Processed IP Rules'!EA293="Any","",IF(AND(IP_Export!Y324="Proceed",'Processed IP Rules'!EA293&lt;&gt;""),"set shared address "&amp;IP_Export!F324&amp;" tag "&amp;'Processed IP Rules'!$FB$33,"")),""))</f>
        <v/>
      </c>
      <c r="I288" s="98">
        <f t="shared" si="9"/>
        <v>283</v>
      </c>
      <c r="J288" t="str">
        <f>IF(IP_Export!B324="National",IF(OR('Processed IP Rules'!AO293="All_IPs",'Processed IP Rules'!AO293="GRP_ALL_CNSP_SUBNETS"),"",IF(IP_Export!Y324="Proceed","set device-group CNSP-Parent address "&amp;IP_Export!D324&amp;" ip-netmask "&amp;IP_Export!E324,"")),"")</f>
        <v/>
      </c>
      <c r="K288" t="str">
        <f>IF(IP_Export!B324="National",IF(OR('Processed IP Rules'!AO293="All_IPs",'Processed IP Rules'!AO293="GRP_ALL_CNSP_SUBNETS"),"",IF(IP_Export!Y324="Proceed","set device-group CNSP-Parent address "&amp;IP_Export!D324&amp;" description "&amp;IP_Export!E324,"")),"")</f>
        <v/>
      </c>
      <c r="L288" s="43" t="str">
        <f>IF('Processed IP Rules'!$FB$31="","",IF(IP_Export!B324="National",IF(OR('Processed IP Rules'!AO293="All_IPs",'Processed IP Rules'!AO293="GRP_ALL_CNSP_SUBNETS"),"",IF(IP_Export!Y324="Proceed","set device-group CNSP-Parent address "&amp;IP_Export!D324&amp;" tag "&amp;'Processed IP Rules'!$FB$31,"")),""))</f>
        <v/>
      </c>
      <c r="M288" t="str">
        <f>IF(IP_Export!B324="National",IF('Processed IP Rules'!EA293="Any","",IF(AND(IP_Export!Y324="Proceed",'Processed IP Rules'!EA293&lt;&gt;""),"set device-group CNSP-Parent address "&amp;IP_Export!F324&amp;" ip-netmask "&amp;IP_Export!G324,"")),"")</f>
        <v/>
      </c>
      <c r="N288" t="str">
        <f>IF(IP_Export!B324="National",IF('Processed IP Rules'!EA293="Any","",IF(AND(IP_Export!Y324="Proceed",'Processed IP Rules'!EA293&lt;&gt;""),"set device-group CNSP-Parent address "&amp;IP_Export!F324&amp;" description "&amp;IP_Export!G324,"")),"")</f>
        <v/>
      </c>
      <c r="O288" s="43" t="str">
        <f>IF('Processed IP Rules'!$FB$33="","",IF(IP_Export!B324="National",IF('Processed IP Rules'!EA293="Any","",IF(AND(IP_Export!Y324="Proceed",'Processed IP Rules'!EA293&lt;&gt;""),"set device-group CNSP-Parent address "&amp;IP_Export!F324&amp;" tag "&amp;'Processed IP Rules'!$FB$33,"")),""))</f>
        <v/>
      </c>
    </row>
    <row r="289" spans="1:15">
      <c r="A289" s="98">
        <f t="shared" si="8"/>
        <v>284</v>
      </c>
      <c r="B289" t="str">
        <f>IF(IP_Export!B325="Global",IF(OR('Processed IP Rules'!AO294="All_IPs",'Processed IP Rules'!AO294="GRP_ALL_CNSP_SUBNETS"),"",IF(IP_Export!Y325="Proceed","set shared address "&amp;IP_Export!D325&amp;" ip-netmask "&amp;IP_Export!E325,"")),"")</f>
        <v/>
      </c>
      <c r="C289" t="str">
        <f>IF(IP_Export!B325="Global",IF(OR('Processed IP Rules'!AO294="All_IPs",'Processed IP Rules'!AO294="GRP_ALL_CNSP_SUBNETS"),"",IF(IP_Export!Y325="Proceed","set shared address "&amp;IP_Export!D325&amp;" description "&amp;IP_Export!E325,"")),"")</f>
        <v/>
      </c>
      <c r="D289" s="43" t="str">
        <f>IF('Processed IP Rules'!$FB$31="","",IF(IP_Export!B325="Global",IF(OR('Processed IP Rules'!AO294="All_IPs",'Processed IP Rules'!AO294="GRP_ALL_CNSP_SUBNETS"),"",IF(IP_Export!Y325="Proceed","set shared address "&amp;IP_Export!D325&amp;" tag "&amp;'Processed IP Rules'!$FB$31,"")),""))</f>
        <v/>
      </c>
      <c r="E289" t="str">
        <f>IF(IP_Export!B325="Global",IF('Processed IP Rules'!EA294="Any","",IF(AND(IP_Export!Y325="Proceed",'Processed IP Rules'!EA294&lt;&gt;""),"set shared address "&amp;IP_Export!F325&amp;" ip-netmask "&amp;IP_Export!G325,"")),"")</f>
        <v/>
      </c>
      <c r="F289" t="str">
        <f>IF(IP_Export!B325="Global",IF('Processed IP Rules'!EA294="Any","",IF(AND(IP_Export!Y325="Proceed",'Processed IP Rules'!EA294&lt;&gt;""),"set shared address "&amp;IP_Export!F325&amp;" description "&amp;IP_Export!G325,"")),"")</f>
        <v/>
      </c>
      <c r="G289" s="43" t="str">
        <f>IF('Processed IP Rules'!$FB$33="","",IF(IP_Export!B325="Global",IF('Processed IP Rules'!EA294="Any","",IF(AND(IP_Export!Y325="Proceed",'Processed IP Rules'!EA294&lt;&gt;""),"set shared address "&amp;IP_Export!F325&amp;" tag "&amp;'Processed IP Rules'!$FB$33,"")),""))</f>
        <v/>
      </c>
      <c r="I289" s="98">
        <f t="shared" si="9"/>
        <v>284</v>
      </c>
      <c r="J289" t="str">
        <f>IF(IP_Export!B325="National",IF(OR('Processed IP Rules'!AO294="All_IPs",'Processed IP Rules'!AO294="GRP_ALL_CNSP_SUBNETS"),"",IF(IP_Export!Y325="Proceed","set device-group CNSP-Parent address "&amp;IP_Export!D325&amp;" ip-netmask "&amp;IP_Export!E325,"")),"")</f>
        <v/>
      </c>
      <c r="K289" t="str">
        <f>IF(IP_Export!B325="National",IF(OR('Processed IP Rules'!AO294="All_IPs",'Processed IP Rules'!AO294="GRP_ALL_CNSP_SUBNETS"),"",IF(IP_Export!Y325="Proceed","set device-group CNSP-Parent address "&amp;IP_Export!D325&amp;" description "&amp;IP_Export!E325,"")),"")</f>
        <v/>
      </c>
      <c r="L289" s="43" t="str">
        <f>IF('Processed IP Rules'!$FB$31="","",IF(IP_Export!B325="National",IF(OR('Processed IP Rules'!AO294="All_IPs",'Processed IP Rules'!AO294="GRP_ALL_CNSP_SUBNETS"),"",IF(IP_Export!Y325="Proceed","set device-group CNSP-Parent address "&amp;IP_Export!D325&amp;" tag "&amp;'Processed IP Rules'!$FB$31,"")),""))</f>
        <v/>
      </c>
      <c r="M289" t="str">
        <f>IF(IP_Export!B325="National",IF('Processed IP Rules'!EA294="Any","",IF(AND(IP_Export!Y325="Proceed",'Processed IP Rules'!EA294&lt;&gt;""),"set device-group CNSP-Parent address "&amp;IP_Export!F325&amp;" ip-netmask "&amp;IP_Export!G325,"")),"")</f>
        <v/>
      </c>
      <c r="N289" t="str">
        <f>IF(IP_Export!B325="National",IF('Processed IP Rules'!EA294="Any","",IF(AND(IP_Export!Y325="Proceed",'Processed IP Rules'!EA294&lt;&gt;""),"set device-group CNSP-Parent address "&amp;IP_Export!F325&amp;" description "&amp;IP_Export!G325,"")),"")</f>
        <v/>
      </c>
      <c r="O289" s="43" t="str">
        <f>IF('Processed IP Rules'!$FB$33="","",IF(IP_Export!B325="National",IF('Processed IP Rules'!EA294="Any","",IF(AND(IP_Export!Y325="Proceed",'Processed IP Rules'!EA294&lt;&gt;""),"set device-group CNSP-Parent address "&amp;IP_Export!F325&amp;" tag "&amp;'Processed IP Rules'!$FB$33,"")),""))</f>
        <v/>
      </c>
    </row>
    <row r="290" spans="1:15">
      <c r="A290" s="98">
        <f t="shared" si="8"/>
        <v>285</v>
      </c>
      <c r="B290" t="str">
        <f>IF(IP_Export!B326="Global",IF(OR('Processed IP Rules'!AO295="All_IPs",'Processed IP Rules'!AO295="GRP_ALL_CNSP_SUBNETS"),"",IF(IP_Export!Y326="Proceed","set shared address "&amp;IP_Export!D326&amp;" ip-netmask "&amp;IP_Export!E326,"")),"")</f>
        <v/>
      </c>
      <c r="C290" t="str">
        <f>IF(IP_Export!B326="Global",IF(OR('Processed IP Rules'!AO295="All_IPs",'Processed IP Rules'!AO295="GRP_ALL_CNSP_SUBNETS"),"",IF(IP_Export!Y326="Proceed","set shared address "&amp;IP_Export!D326&amp;" description "&amp;IP_Export!E326,"")),"")</f>
        <v/>
      </c>
      <c r="D290" s="43" t="str">
        <f>IF('Processed IP Rules'!$FB$31="","",IF(IP_Export!B326="Global",IF(OR('Processed IP Rules'!AO295="All_IPs",'Processed IP Rules'!AO295="GRP_ALL_CNSP_SUBNETS"),"",IF(IP_Export!Y326="Proceed","set shared address "&amp;IP_Export!D326&amp;" tag "&amp;'Processed IP Rules'!$FB$31,"")),""))</f>
        <v/>
      </c>
      <c r="E290" t="str">
        <f>IF(IP_Export!B326="Global",IF('Processed IP Rules'!EA295="Any","",IF(AND(IP_Export!Y326="Proceed",'Processed IP Rules'!EA295&lt;&gt;""),"set shared address "&amp;IP_Export!F326&amp;" ip-netmask "&amp;IP_Export!G326,"")),"")</f>
        <v/>
      </c>
      <c r="F290" t="str">
        <f>IF(IP_Export!B326="Global",IF('Processed IP Rules'!EA295="Any","",IF(AND(IP_Export!Y326="Proceed",'Processed IP Rules'!EA295&lt;&gt;""),"set shared address "&amp;IP_Export!F326&amp;" description "&amp;IP_Export!G326,"")),"")</f>
        <v/>
      </c>
      <c r="G290" s="43" t="str">
        <f>IF('Processed IP Rules'!$FB$33="","",IF(IP_Export!B326="Global",IF('Processed IP Rules'!EA295="Any","",IF(AND(IP_Export!Y326="Proceed",'Processed IP Rules'!EA295&lt;&gt;""),"set shared address "&amp;IP_Export!F326&amp;" tag "&amp;'Processed IP Rules'!$FB$33,"")),""))</f>
        <v/>
      </c>
      <c r="I290" s="98">
        <f t="shared" si="9"/>
        <v>285</v>
      </c>
      <c r="J290" t="str">
        <f>IF(IP_Export!B326="National",IF(OR('Processed IP Rules'!AO295="All_IPs",'Processed IP Rules'!AO295="GRP_ALL_CNSP_SUBNETS"),"",IF(IP_Export!Y326="Proceed","set device-group CNSP-Parent address "&amp;IP_Export!D326&amp;" ip-netmask "&amp;IP_Export!E326,"")),"")</f>
        <v/>
      </c>
      <c r="K290" t="str">
        <f>IF(IP_Export!B326="National",IF(OR('Processed IP Rules'!AO295="All_IPs",'Processed IP Rules'!AO295="GRP_ALL_CNSP_SUBNETS"),"",IF(IP_Export!Y326="Proceed","set device-group CNSP-Parent address "&amp;IP_Export!D326&amp;" description "&amp;IP_Export!E326,"")),"")</f>
        <v/>
      </c>
      <c r="L290" s="43" t="str">
        <f>IF('Processed IP Rules'!$FB$31="","",IF(IP_Export!B326="National",IF(OR('Processed IP Rules'!AO295="All_IPs",'Processed IP Rules'!AO295="GRP_ALL_CNSP_SUBNETS"),"",IF(IP_Export!Y326="Proceed","set device-group CNSP-Parent address "&amp;IP_Export!D326&amp;" tag "&amp;'Processed IP Rules'!$FB$31,"")),""))</f>
        <v/>
      </c>
      <c r="M290" t="str">
        <f>IF(IP_Export!B326="National",IF('Processed IP Rules'!EA295="Any","",IF(AND(IP_Export!Y326="Proceed",'Processed IP Rules'!EA295&lt;&gt;""),"set device-group CNSP-Parent address "&amp;IP_Export!F326&amp;" ip-netmask "&amp;IP_Export!G326,"")),"")</f>
        <v/>
      </c>
      <c r="N290" t="str">
        <f>IF(IP_Export!B326="National",IF('Processed IP Rules'!EA295="Any","",IF(AND(IP_Export!Y326="Proceed",'Processed IP Rules'!EA295&lt;&gt;""),"set device-group CNSP-Parent address "&amp;IP_Export!F326&amp;" description "&amp;IP_Export!G326,"")),"")</f>
        <v/>
      </c>
      <c r="O290" s="43" t="str">
        <f>IF('Processed IP Rules'!$FB$33="","",IF(IP_Export!B326="National",IF('Processed IP Rules'!EA295="Any","",IF(AND(IP_Export!Y326="Proceed",'Processed IP Rules'!EA295&lt;&gt;""),"set device-group CNSP-Parent address "&amp;IP_Export!F326&amp;" tag "&amp;'Processed IP Rules'!$FB$33,"")),""))</f>
        <v/>
      </c>
    </row>
    <row r="291" spans="1:15">
      <c r="A291" s="98">
        <f t="shared" si="8"/>
        <v>286</v>
      </c>
      <c r="B291" t="str">
        <f>IF(IP_Export!B327="Global",IF(OR('Processed IP Rules'!AO296="All_IPs",'Processed IP Rules'!AO296="GRP_ALL_CNSP_SUBNETS"),"",IF(IP_Export!Y327="Proceed","set shared address "&amp;IP_Export!D327&amp;" ip-netmask "&amp;IP_Export!E327,"")),"")</f>
        <v/>
      </c>
      <c r="C291" t="str">
        <f>IF(IP_Export!B327="Global",IF(OR('Processed IP Rules'!AO296="All_IPs",'Processed IP Rules'!AO296="GRP_ALL_CNSP_SUBNETS"),"",IF(IP_Export!Y327="Proceed","set shared address "&amp;IP_Export!D327&amp;" description "&amp;IP_Export!E327,"")),"")</f>
        <v/>
      </c>
      <c r="D291" s="43" t="str">
        <f>IF('Processed IP Rules'!$FB$31="","",IF(IP_Export!B327="Global",IF(OR('Processed IP Rules'!AO296="All_IPs",'Processed IP Rules'!AO296="GRP_ALL_CNSP_SUBNETS"),"",IF(IP_Export!Y327="Proceed","set shared address "&amp;IP_Export!D327&amp;" tag "&amp;'Processed IP Rules'!$FB$31,"")),""))</f>
        <v/>
      </c>
      <c r="E291" t="str">
        <f>IF(IP_Export!B327="Global",IF('Processed IP Rules'!EA296="Any","",IF(AND(IP_Export!Y327="Proceed",'Processed IP Rules'!EA296&lt;&gt;""),"set shared address "&amp;IP_Export!F327&amp;" ip-netmask "&amp;IP_Export!G327,"")),"")</f>
        <v/>
      </c>
      <c r="F291" t="str">
        <f>IF(IP_Export!B327="Global",IF('Processed IP Rules'!EA296="Any","",IF(AND(IP_Export!Y327="Proceed",'Processed IP Rules'!EA296&lt;&gt;""),"set shared address "&amp;IP_Export!F327&amp;" description "&amp;IP_Export!G327,"")),"")</f>
        <v/>
      </c>
      <c r="G291" s="43" t="str">
        <f>IF('Processed IP Rules'!$FB$33="","",IF(IP_Export!B327="Global",IF('Processed IP Rules'!EA296="Any","",IF(AND(IP_Export!Y327="Proceed",'Processed IP Rules'!EA296&lt;&gt;""),"set shared address "&amp;IP_Export!F327&amp;" tag "&amp;'Processed IP Rules'!$FB$33,"")),""))</f>
        <v/>
      </c>
      <c r="I291" s="98">
        <f t="shared" si="9"/>
        <v>286</v>
      </c>
      <c r="J291" t="str">
        <f>IF(IP_Export!B327="National",IF(OR('Processed IP Rules'!AO296="All_IPs",'Processed IP Rules'!AO296="GRP_ALL_CNSP_SUBNETS"),"",IF(IP_Export!Y327="Proceed","set device-group CNSP-Parent address "&amp;IP_Export!D327&amp;" ip-netmask "&amp;IP_Export!E327,"")),"")</f>
        <v/>
      </c>
      <c r="K291" t="str">
        <f>IF(IP_Export!B327="National",IF(OR('Processed IP Rules'!AO296="All_IPs",'Processed IP Rules'!AO296="GRP_ALL_CNSP_SUBNETS"),"",IF(IP_Export!Y327="Proceed","set device-group CNSP-Parent address "&amp;IP_Export!D327&amp;" description "&amp;IP_Export!E327,"")),"")</f>
        <v/>
      </c>
      <c r="L291" s="43" t="str">
        <f>IF('Processed IP Rules'!$FB$31="","",IF(IP_Export!B327="National",IF(OR('Processed IP Rules'!AO296="All_IPs",'Processed IP Rules'!AO296="GRP_ALL_CNSP_SUBNETS"),"",IF(IP_Export!Y327="Proceed","set device-group CNSP-Parent address "&amp;IP_Export!D327&amp;" tag "&amp;'Processed IP Rules'!$FB$31,"")),""))</f>
        <v/>
      </c>
      <c r="M291" t="str">
        <f>IF(IP_Export!B327="National",IF('Processed IP Rules'!EA296="Any","",IF(AND(IP_Export!Y327="Proceed",'Processed IP Rules'!EA296&lt;&gt;""),"set device-group CNSP-Parent address "&amp;IP_Export!F327&amp;" ip-netmask "&amp;IP_Export!G327,"")),"")</f>
        <v/>
      </c>
      <c r="N291" t="str">
        <f>IF(IP_Export!B327="National",IF('Processed IP Rules'!EA296="Any","",IF(AND(IP_Export!Y327="Proceed",'Processed IP Rules'!EA296&lt;&gt;""),"set device-group CNSP-Parent address "&amp;IP_Export!F327&amp;" description "&amp;IP_Export!G327,"")),"")</f>
        <v/>
      </c>
      <c r="O291" s="43" t="str">
        <f>IF('Processed IP Rules'!$FB$33="","",IF(IP_Export!B327="National",IF('Processed IP Rules'!EA296="Any","",IF(AND(IP_Export!Y327="Proceed",'Processed IP Rules'!EA296&lt;&gt;""),"set device-group CNSP-Parent address "&amp;IP_Export!F327&amp;" tag "&amp;'Processed IP Rules'!$FB$33,"")),""))</f>
        <v/>
      </c>
    </row>
    <row r="292" spans="1:15">
      <c r="A292" s="98">
        <f t="shared" si="8"/>
        <v>287</v>
      </c>
      <c r="B292" t="str">
        <f>IF(IP_Export!B328="Global",IF(OR('Processed IP Rules'!AO297="All_IPs",'Processed IP Rules'!AO297="GRP_ALL_CNSP_SUBNETS"),"",IF(IP_Export!Y328="Proceed","set shared address "&amp;IP_Export!D328&amp;" ip-netmask "&amp;IP_Export!E328,"")),"")</f>
        <v/>
      </c>
      <c r="C292" t="str">
        <f>IF(IP_Export!B328="Global",IF(OR('Processed IP Rules'!AO297="All_IPs",'Processed IP Rules'!AO297="GRP_ALL_CNSP_SUBNETS"),"",IF(IP_Export!Y328="Proceed","set shared address "&amp;IP_Export!D328&amp;" description "&amp;IP_Export!E328,"")),"")</f>
        <v/>
      </c>
      <c r="D292" s="43" t="str">
        <f>IF('Processed IP Rules'!$FB$31="","",IF(IP_Export!B328="Global",IF(OR('Processed IP Rules'!AO297="All_IPs",'Processed IP Rules'!AO297="GRP_ALL_CNSP_SUBNETS"),"",IF(IP_Export!Y328="Proceed","set shared address "&amp;IP_Export!D328&amp;" tag "&amp;'Processed IP Rules'!$FB$31,"")),""))</f>
        <v/>
      </c>
      <c r="E292" t="str">
        <f>IF(IP_Export!B328="Global",IF('Processed IP Rules'!EA297="Any","",IF(AND(IP_Export!Y328="Proceed",'Processed IP Rules'!EA297&lt;&gt;""),"set shared address "&amp;IP_Export!F328&amp;" ip-netmask "&amp;IP_Export!G328,"")),"")</f>
        <v/>
      </c>
      <c r="F292" t="str">
        <f>IF(IP_Export!B328="Global",IF('Processed IP Rules'!EA297="Any","",IF(AND(IP_Export!Y328="Proceed",'Processed IP Rules'!EA297&lt;&gt;""),"set shared address "&amp;IP_Export!F328&amp;" description "&amp;IP_Export!G328,"")),"")</f>
        <v/>
      </c>
      <c r="G292" s="43" t="str">
        <f>IF('Processed IP Rules'!$FB$33="","",IF(IP_Export!B328="Global",IF('Processed IP Rules'!EA297="Any","",IF(AND(IP_Export!Y328="Proceed",'Processed IP Rules'!EA297&lt;&gt;""),"set shared address "&amp;IP_Export!F328&amp;" tag "&amp;'Processed IP Rules'!$FB$33,"")),""))</f>
        <v/>
      </c>
      <c r="I292" s="98">
        <f t="shared" si="9"/>
        <v>287</v>
      </c>
      <c r="J292" t="str">
        <f>IF(IP_Export!B328="National",IF(OR('Processed IP Rules'!AO297="All_IPs",'Processed IP Rules'!AO297="GRP_ALL_CNSP_SUBNETS"),"",IF(IP_Export!Y328="Proceed","set device-group CNSP-Parent address "&amp;IP_Export!D328&amp;" ip-netmask "&amp;IP_Export!E328,"")),"")</f>
        <v/>
      </c>
      <c r="K292" t="str">
        <f>IF(IP_Export!B328="National",IF(OR('Processed IP Rules'!AO297="All_IPs",'Processed IP Rules'!AO297="GRP_ALL_CNSP_SUBNETS"),"",IF(IP_Export!Y328="Proceed","set device-group CNSP-Parent address "&amp;IP_Export!D328&amp;" description "&amp;IP_Export!E328,"")),"")</f>
        <v/>
      </c>
      <c r="L292" s="43" t="str">
        <f>IF('Processed IP Rules'!$FB$31="","",IF(IP_Export!B328="National",IF(OR('Processed IP Rules'!AO297="All_IPs",'Processed IP Rules'!AO297="GRP_ALL_CNSP_SUBNETS"),"",IF(IP_Export!Y328="Proceed","set device-group CNSP-Parent address "&amp;IP_Export!D328&amp;" tag "&amp;'Processed IP Rules'!$FB$31,"")),""))</f>
        <v/>
      </c>
      <c r="M292" t="str">
        <f>IF(IP_Export!B328="National",IF('Processed IP Rules'!EA297="Any","",IF(AND(IP_Export!Y328="Proceed",'Processed IP Rules'!EA297&lt;&gt;""),"set device-group CNSP-Parent address "&amp;IP_Export!F328&amp;" ip-netmask "&amp;IP_Export!G328,"")),"")</f>
        <v/>
      </c>
      <c r="N292" t="str">
        <f>IF(IP_Export!B328="National",IF('Processed IP Rules'!EA297="Any","",IF(AND(IP_Export!Y328="Proceed",'Processed IP Rules'!EA297&lt;&gt;""),"set device-group CNSP-Parent address "&amp;IP_Export!F328&amp;" description "&amp;IP_Export!G328,"")),"")</f>
        <v/>
      </c>
      <c r="O292" s="43" t="str">
        <f>IF('Processed IP Rules'!$FB$33="","",IF(IP_Export!B328="National",IF('Processed IP Rules'!EA297="Any","",IF(AND(IP_Export!Y328="Proceed",'Processed IP Rules'!EA297&lt;&gt;""),"set device-group CNSP-Parent address "&amp;IP_Export!F328&amp;" tag "&amp;'Processed IP Rules'!$FB$33,"")),""))</f>
        <v/>
      </c>
    </row>
    <row r="293" spans="1:15">
      <c r="A293" s="98">
        <f t="shared" si="8"/>
        <v>288</v>
      </c>
      <c r="B293" t="str">
        <f>IF(IP_Export!B329="Global",IF(OR('Processed IP Rules'!AO298="All_IPs",'Processed IP Rules'!AO298="GRP_ALL_CNSP_SUBNETS"),"",IF(IP_Export!Y329="Proceed","set shared address "&amp;IP_Export!D329&amp;" ip-netmask "&amp;IP_Export!E329,"")),"")</f>
        <v/>
      </c>
      <c r="C293" t="str">
        <f>IF(IP_Export!B329="Global",IF(OR('Processed IP Rules'!AO298="All_IPs",'Processed IP Rules'!AO298="GRP_ALL_CNSP_SUBNETS"),"",IF(IP_Export!Y329="Proceed","set shared address "&amp;IP_Export!D329&amp;" description "&amp;IP_Export!E329,"")),"")</f>
        <v/>
      </c>
      <c r="D293" s="43" t="str">
        <f>IF('Processed IP Rules'!$FB$31="","",IF(IP_Export!B329="Global",IF(OR('Processed IP Rules'!AO298="All_IPs",'Processed IP Rules'!AO298="GRP_ALL_CNSP_SUBNETS"),"",IF(IP_Export!Y329="Proceed","set shared address "&amp;IP_Export!D329&amp;" tag "&amp;'Processed IP Rules'!$FB$31,"")),""))</f>
        <v/>
      </c>
      <c r="E293" t="str">
        <f>IF(IP_Export!B329="Global",IF('Processed IP Rules'!EA298="Any","",IF(AND(IP_Export!Y329="Proceed",'Processed IP Rules'!EA298&lt;&gt;""),"set shared address "&amp;IP_Export!F329&amp;" ip-netmask "&amp;IP_Export!G329,"")),"")</f>
        <v/>
      </c>
      <c r="F293" t="str">
        <f>IF(IP_Export!B329="Global",IF('Processed IP Rules'!EA298="Any","",IF(AND(IP_Export!Y329="Proceed",'Processed IP Rules'!EA298&lt;&gt;""),"set shared address "&amp;IP_Export!F329&amp;" description "&amp;IP_Export!G329,"")),"")</f>
        <v/>
      </c>
      <c r="G293" s="43" t="str">
        <f>IF('Processed IP Rules'!$FB$33="","",IF(IP_Export!B329="Global",IF('Processed IP Rules'!EA298="Any","",IF(AND(IP_Export!Y329="Proceed",'Processed IP Rules'!EA298&lt;&gt;""),"set shared address "&amp;IP_Export!F329&amp;" tag "&amp;'Processed IP Rules'!$FB$33,"")),""))</f>
        <v/>
      </c>
      <c r="I293" s="98">
        <f t="shared" si="9"/>
        <v>288</v>
      </c>
      <c r="J293" t="str">
        <f>IF(IP_Export!B329="National",IF(OR('Processed IP Rules'!AO298="All_IPs",'Processed IP Rules'!AO298="GRP_ALL_CNSP_SUBNETS"),"",IF(IP_Export!Y329="Proceed","set device-group CNSP-Parent address "&amp;IP_Export!D329&amp;" ip-netmask "&amp;IP_Export!E329,"")),"")</f>
        <v/>
      </c>
      <c r="K293" t="str">
        <f>IF(IP_Export!B329="National",IF(OR('Processed IP Rules'!AO298="All_IPs",'Processed IP Rules'!AO298="GRP_ALL_CNSP_SUBNETS"),"",IF(IP_Export!Y329="Proceed","set device-group CNSP-Parent address "&amp;IP_Export!D329&amp;" description "&amp;IP_Export!E329,"")),"")</f>
        <v/>
      </c>
      <c r="L293" s="43" t="str">
        <f>IF('Processed IP Rules'!$FB$31="","",IF(IP_Export!B329="National",IF(OR('Processed IP Rules'!AO298="All_IPs",'Processed IP Rules'!AO298="GRP_ALL_CNSP_SUBNETS"),"",IF(IP_Export!Y329="Proceed","set device-group CNSP-Parent address "&amp;IP_Export!D329&amp;" tag "&amp;'Processed IP Rules'!$FB$31,"")),""))</f>
        <v/>
      </c>
      <c r="M293" t="str">
        <f>IF(IP_Export!B329="National",IF('Processed IP Rules'!EA298="Any","",IF(AND(IP_Export!Y329="Proceed",'Processed IP Rules'!EA298&lt;&gt;""),"set device-group CNSP-Parent address "&amp;IP_Export!F329&amp;" ip-netmask "&amp;IP_Export!G329,"")),"")</f>
        <v/>
      </c>
      <c r="N293" t="str">
        <f>IF(IP_Export!B329="National",IF('Processed IP Rules'!EA298="Any","",IF(AND(IP_Export!Y329="Proceed",'Processed IP Rules'!EA298&lt;&gt;""),"set device-group CNSP-Parent address "&amp;IP_Export!F329&amp;" description "&amp;IP_Export!G329,"")),"")</f>
        <v/>
      </c>
      <c r="O293" s="43" t="str">
        <f>IF('Processed IP Rules'!$FB$33="","",IF(IP_Export!B329="National",IF('Processed IP Rules'!EA298="Any","",IF(AND(IP_Export!Y329="Proceed",'Processed IP Rules'!EA298&lt;&gt;""),"set device-group CNSP-Parent address "&amp;IP_Export!F329&amp;" tag "&amp;'Processed IP Rules'!$FB$33,"")),""))</f>
        <v/>
      </c>
    </row>
    <row r="294" spans="1:15">
      <c r="A294" s="98">
        <f t="shared" si="8"/>
        <v>289</v>
      </c>
      <c r="B294" t="str">
        <f>IF(IP_Export!B330="Global",IF(OR('Processed IP Rules'!AO299="All_IPs",'Processed IP Rules'!AO299="GRP_ALL_CNSP_SUBNETS"),"",IF(IP_Export!Y330="Proceed","set shared address "&amp;IP_Export!D330&amp;" ip-netmask "&amp;IP_Export!E330,"")),"")</f>
        <v/>
      </c>
      <c r="C294" t="str">
        <f>IF(IP_Export!B330="Global",IF(OR('Processed IP Rules'!AO299="All_IPs",'Processed IP Rules'!AO299="GRP_ALL_CNSP_SUBNETS"),"",IF(IP_Export!Y330="Proceed","set shared address "&amp;IP_Export!D330&amp;" description "&amp;IP_Export!E330,"")),"")</f>
        <v/>
      </c>
      <c r="D294" s="43" t="str">
        <f>IF('Processed IP Rules'!$FB$31="","",IF(IP_Export!B330="Global",IF(OR('Processed IP Rules'!AO299="All_IPs",'Processed IP Rules'!AO299="GRP_ALL_CNSP_SUBNETS"),"",IF(IP_Export!Y330="Proceed","set shared address "&amp;IP_Export!D330&amp;" tag "&amp;'Processed IP Rules'!$FB$31,"")),""))</f>
        <v/>
      </c>
      <c r="E294" t="str">
        <f>IF(IP_Export!B330="Global",IF('Processed IP Rules'!EA299="Any","",IF(AND(IP_Export!Y330="Proceed",'Processed IP Rules'!EA299&lt;&gt;""),"set shared address "&amp;IP_Export!F330&amp;" ip-netmask "&amp;IP_Export!G330,"")),"")</f>
        <v/>
      </c>
      <c r="F294" t="str">
        <f>IF(IP_Export!B330="Global",IF('Processed IP Rules'!EA299="Any","",IF(AND(IP_Export!Y330="Proceed",'Processed IP Rules'!EA299&lt;&gt;""),"set shared address "&amp;IP_Export!F330&amp;" description "&amp;IP_Export!G330,"")),"")</f>
        <v/>
      </c>
      <c r="G294" s="43" t="str">
        <f>IF('Processed IP Rules'!$FB$33="","",IF(IP_Export!B330="Global",IF('Processed IP Rules'!EA299="Any","",IF(AND(IP_Export!Y330="Proceed",'Processed IP Rules'!EA299&lt;&gt;""),"set shared address "&amp;IP_Export!F330&amp;" tag "&amp;'Processed IP Rules'!$FB$33,"")),""))</f>
        <v/>
      </c>
      <c r="I294" s="98">
        <f t="shared" si="9"/>
        <v>289</v>
      </c>
      <c r="J294" t="str">
        <f>IF(IP_Export!B330="National",IF(OR('Processed IP Rules'!AO299="All_IPs",'Processed IP Rules'!AO299="GRP_ALL_CNSP_SUBNETS"),"",IF(IP_Export!Y330="Proceed","set device-group CNSP-Parent address "&amp;IP_Export!D330&amp;" ip-netmask "&amp;IP_Export!E330,"")),"")</f>
        <v/>
      </c>
      <c r="K294" t="str">
        <f>IF(IP_Export!B330="National",IF(OR('Processed IP Rules'!AO299="All_IPs",'Processed IP Rules'!AO299="GRP_ALL_CNSP_SUBNETS"),"",IF(IP_Export!Y330="Proceed","set device-group CNSP-Parent address "&amp;IP_Export!D330&amp;" description "&amp;IP_Export!E330,"")),"")</f>
        <v/>
      </c>
      <c r="L294" s="43" t="str">
        <f>IF('Processed IP Rules'!$FB$31="","",IF(IP_Export!B330="National",IF(OR('Processed IP Rules'!AO299="All_IPs",'Processed IP Rules'!AO299="GRP_ALL_CNSP_SUBNETS"),"",IF(IP_Export!Y330="Proceed","set device-group CNSP-Parent address "&amp;IP_Export!D330&amp;" tag "&amp;'Processed IP Rules'!$FB$31,"")),""))</f>
        <v/>
      </c>
      <c r="M294" t="str">
        <f>IF(IP_Export!B330="National",IF('Processed IP Rules'!EA299="Any","",IF(AND(IP_Export!Y330="Proceed",'Processed IP Rules'!EA299&lt;&gt;""),"set device-group CNSP-Parent address "&amp;IP_Export!F330&amp;" ip-netmask "&amp;IP_Export!G330,"")),"")</f>
        <v/>
      </c>
      <c r="N294" t="str">
        <f>IF(IP_Export!B330="National",IF('Processed IP Rules'!EA299="Any","",IF(AND(IP_Export!Y330="Proceed",'Processed IP Rules'!EA299&lt;&gt;""),"set device-group CNSP-Parent address "&amp;IP_Export!F330&amp;" description "&amp;IP_Export!G330,"")),"")</f>
        <v/>
      </c>
      <c r="O294" s="43" t="str">
        <f>IF('Processed IP Rules'!$FB$33="","",IF(IP_Export!B330="National",IF('Processed IP Rules'!EA299="Any","",IF(AND(IP_Export!Y330="Proceed",'Processed IP Rules'!EA299&lt;&gt;""),"set device-group CNSP-Parent address "&amp;IP_Export!F330&amp;" tag "&amp;'Processed IP Rules'!$FB$33,"")),""))</f>
        <v/>
      </c>
    </row>
    <row r="295" spans="1:15">
      <c r="A295" s="98">
        <f t="shared" si="8"/>
        <v>290</v>
      </c>
      <c r="B295" t="str">
        <f>IF(IP_Export!B331="Global",IF(OR('Processed IP Rules'!AO300="All_IPs",'Processed IP Rules'!AO300="GRP_ALL_CNSP_SUBNETS"),"",IF(IP_Export!Y331="Proceed","set shared address "&amp;IP_Export!D331&amp;" ip-netmask "&amp;IP_Export!E331,"")),"")</f>
        <v/>
      </c>
      <c r="C295" t="str">
        <f>IF(IP_Export!B331="Global",IF(OR('Processed IP Rules'!AO300="All_IPs",'Processed IP Rules'!AO300="GRP_ALL_CNSP_SUBNETS"),"",IF(IP_Export!Y331="Proceed","set shared address "&amp;IP_Export!D331&amp;" description "&amp;IP_Export!E331,"")),"")</f>
        <v/>
      </c>
      <c r="D295" s="43" t="str">
        <f>IF('Processed IP Rules'!$FB$31="","",IF(IP_Export!B331="Global",IF(OR('Processed IP Rules'!AO300="All_IPs",'Processed IP Rules'!AO300="GRP_ALL_CNSP_SUBNETS"),"",IF(IP_Export!Y331="Proceed","set shared address "&amp;IP_Export!D331&amp;" tag "&amp;'Processed IP Rules'!$FB$31,"")),""))</f>
        <v/>
      </c>
      <c r="E295" t="str">
        <f>IF(IP_Export!B331="Global",IF('Processed IP Rules'!EA300="Any","",IF(AND(IP_Export!Y331="Proceed",'Processed IP Rules'!EA300&lt;&gt;""),"set shared address "&amp;IP_Export!F331&amp;" ip-netmask "&amp;IP_Export!G331,"")),"")</f>
        <v/>
      </c>
      <c r="F295" t="str">
        <f>IF(IP_Export!B331="Global",IF('Processed IP Rules'!EA300="Any","",IF(AND(IP_Export!Y331="Proceed",'Processed IP Rules'!EA300&lt;&gt;""),"set shared address "&amp;IP_Export!F331&amp;" description "&amp;IP_Export!G331,"")),"")</f>
        <v/>
      </c>
      <c r="G295" s="43" t="str">
        <f>IF('Processed IP Rules'!$FB$33="","",IF(IP_Export!B331="Global",IF('Processed IP Rules'!EA300="Any","",IF(AND(IP_Export!Y331="Proceed",'Processed IP Rules'!EA300&lt;&gt;""),"set shared address "&amp;IP_Export!F331&amp;" tag "&amp;'Processed IP Rules'!$FB$33,"")),""))</f>
        <v/>
      </c>
      <c r="I295" s="98">
        <f t="shared" si="9"/>
        <v>290</v>
      </c>
      <c r="J295" t="str">
        <f>IF(IP_Export!B331="National",IF(OR('Processed IP Rules'!AO300="All_IPs",'Processed IP Rules'!AO300="GRP_ALL_CNSP_SUBNETS"),"",IF(IP_Export!Y331="Proceed","set device-group CNSP-Parent address "&amp;IP_Export!D331&amp;" ip-netmask "&amp;IP_Export!E331,"")),"")</f>
        <v/>
      </c>
      <c r="K295" t="str">
        <f>IF(IP_Export!B331="National",IF(OR('Processed IP Rules'!AO300="All_IPs",'Processed IP Rules'!AO300="GRP_ALL_CNSP_SUBNETS"),"",IF(IP_Export!Y331="Proceed","set device-group CNSP-Parent address "&amp;IP_Export!D331&amp;" description "&amp;IP_Export!E331,"")),"")</f>
        <v/>
      </c>
      <c r="L295" s="43" t="str">
        <f>IF('Processed IP Rules'!$FB$31="","",IF(IP_Export!B331="National",IF(OR('Processed IP Rules'!AO300="All_IPs",'Processed IP Rules'!AO300="GRP_ALL_CNSP_SUBNETS"),"",IF(IP_Export!Y331="Proceed","set device-group CNSP-Parent address "&amp;IP_Export!D331&amp;" tag "&amp;'Processed IP Rules'!$FB$31,"")),""))</f>
        <v/>
      </c>
      <c r="M295" t="str">
        <f>IF(IP_Export!B331="National",IF('Processed IP Rules'!EA300="Any","",IF(AND(IP_Export!Y331="Proceed",'Processed IP Rules'!EA300&lt;&gt;""),"set device-group CNSP-Parent address "&amp;IP_Export!F331&amp;" ip-netmask "&amp;IP_Export!G331,"")),"")</f>
        <v/>
      </c>
      <c r="N295" t="str">
        <f>IF(IP_Export!B331="National",IF('Processed IP Rules'!EA300="Any","",IF(AND(IP_Export!Y331="Proceed",'Processed IP Rules'!EA300&lt;&gt;""),"set device-group CNSP-Parent address "&amp;IP_Export!F331&amp;" description "&amp;IP_Export!G331,"")),"")</f>
        <v/>
      </c>
      <c r="O295" s="43" t="str">
        <f>IF('Processed IP Rules'!$FB$33="","",IF(IP_Export!B331="National",IF('Processed IP Rules'!EA300="Any","",IF(AND(IP_Export!Y331="Proceed",'Processed IP Rules'!EA300&lt;&gt;""),"set device-group CNSP-Parent address "&amp;IP_Export!F331&amp;" tag "&amp;'Processed IP Rules'!$FB$33,"")),""))</f>
        <v/>
      </c>
    </row>
    <row r="296" spans="1:15">
      <c r="A296" s="98">
        <f t="shared" si="8"/>
        <v>291</v>
      </c>
      <c r="B296" t="str">
        <f>IF(IP_Export!B332="Global",IF(OR('Processed IP Rules'!AO301="All_IPs",'Processed IP Rules'!AO301="GRP_ALL_CNSP_SUBNETS"),"",IF(IP_Export!Y332="Proceed","set shared address "&amp;IP_Export!D332&amp;" ip-netmask "&amp;IP_Export!E332,"")),"")</f>
        <v/>
      </c>
      <c r="C296" t="str">
        <f>IF(IP_Export!B332="Global",IF(OR('Processed IP Rules'!AO301="All_IPs",'Processed IP Rules'!AO301="GRP_ALL_CNSP_SUBNETS"),"",IF(IP_Export!Y332="Proceed","set shared address "&amp;IP_Export!D332&amp;" description "&amp;IP_Export!E332,"")),"")</f>
        <v/>
      </c>
      <c r="D296" s="43" t="str">
        <f>IF('Processed IP Rules'!$FB$31="","",IF(IP_Export!B332="Global",IF(OR('Processed IP Rules'!AO301="All_IPs",'Processed IP Rules'!AO301="GRP_ALL_CNSP_SUBNETS"),"",IF(IP_Export!Y332="Proceed","set shared address "&amp;IP_Export!D332&amp;" tag "&amp;'Processed IP Rules'!$FB$31,"")),""))</f>
        <v/>
      </c>
      <c r="E296" t="str">
        <f>IF(IP_Export!B332="Global",IF('Processed IP Rules'!EA301="Any","",IF(AND(IP_Export!Y332="Proceed",'Processed IP Rules'!EA301&lt;&gt;""),"set shared address "&amp;IP_Export!F332&amp;" ip-netmask "&amp;IP_Export!G332,"")),"")</f>
        <v/>
      </c>
      <c r="F296" t="str">
        <f>IF(IP_Export!B332="Global",IF('Processed IP Rules'!EA301="Any","",IF(AND(IP_Export!Y332="Proceed",'Processed IP Rules'!EA301&lt;&gt;""),"set shared address "&amp;IP_Export!F332&amp;" description "&amp;IP_Export!G332,"")),"")</f>
        <v/>
      </c>
      <c r="G296" s="43" t="str">
        <f>IF('Processed IP Rules'!$FB$33="","",IF(IP_Export!B332="Global",IF('Processed IP Rules'!EA301="Any","",IF(AND(IP_Export!Y332="Proceed",'Processed IP Rules'!EA301&lt;&gt;""),"set shared address "&amp;IP_Export!F332&amp;" tag "&amp;'Processed IP Rules'!$FB$33,"")),""))</f>
        <v/>
      </c>
      <c r="I296" s="98">
        <f t="shared" si="9"/>
        <v>291</v>
      </c>
      <c r="J296" t="str">
        <f>IF(IP_Export!B332="National",IF(OR('Processed IP Rules'!AO301="All_IPs",'Processed IP Rules'!AO301="GRP_ALL_CNSP_SUBNETS"),"",IF(IP_Export!Y332="Proceed","set device-group CNSP-Parent address "&amp;IP_Export!D332&amp;" ip-netmask "&amp;IP_Export!E332,"")),"")</f>
        <v/>
      </c>
      <c r="K296" t="str">
        <f>IF(IP_Export!B332="National",IF(OR('Processed IP Rules'!AO301="All_IPs",'Processed IP Rules'!AO301="GRP_ALL_CNSP_SUBNETS"),"",IF(IP_Export!Y332="Proceed","set device-group CNSP-Parent address "&amp;IP_Export!D332&amp;" description "&amp;IP_Export!E332,"")),"")</f>
        <v/>
      </c>
      <c r="L296" s="43" t="str">
        <f>IF('Processed IP Rules'!$FB$31="","",IF(IP_Export!B332="National",IF(OR('Processed IP Rules'!AO301="All_IPs",'Processed IP Rules'!AO301="GRP_ALL_CNSP_SUBNETS"),"",IF(IP_Export!Y332="Proceed","set device-group CNSP-Parent address "&amp;IP_Export!D332&amp;" tag "&amp;'Processed IP Rules'!$FB$31,"")),""))</f>
        <v/>
      </c>
      <c r="M296" t="str">
        <f>IF(IP_Export!B332="National",IF('Processed IP Rules'!EA301="Any","",IF(AND(IP_Export!Y332="Proceed",'Processed IP Rules'!EA301&lt;&gt;""),"set device-group CNSP-Parent address "&amp;IP_Export!F332&amp;" ip-netmask "&amp;IP_Export!G332,"")),"")</f>
        <v/>
      </c>
      <c r="N296" t="str">
        <f>IF(IP_Export!B332="National",IF('Processed IP Rules'!EA301="Any","",IF(AND(IP_Export!Y332="Proceed",'Processed IP Rules'!EA301&lt;&gt;""),"set device-group CNSP-Parent address "&amp;IP_Export!F332&amp;" description "&amp;IP_Export!G332,"")),"")</f>
        <v/>
      </c>
      <c r="O296" s="43" t="str">
        <f>IF('Processed IP Rules'!$FB$33="","",IF(IP_Export!B332="National",IF('Processed IP Rules'!EA301="Any","",IF(AND(IP_Export!Y332="Proceed",'Processed IP Rules'!EA301&lt;&gt;""),"set device-group CNSP-Parent address "&amp;IP_Export!F332&amp;" tag "&amp;'Processed IP Rules'!$FB$33,"")),""))</f>
        <v/>
      </c>
    </row>
    <row r="297" spans="1:15">
      <c r="A297" s="98">
        <f t="shared" si="8"/>
        <v>292</v>
      </c>
      <c r="B297" t="str">
        <f>IF(IP_Export!B333="Global",IF(OR('Processed IP Rules'!AO302="All_IPs",'Processed IP Rules'!AO302="GRP_ALL_CNSP_SUBNETS"),"",IF(IP_Export!Y333="Proceed","set shared address "&amp;IP_Export!D333&amp;" ip-netmask "&amp;IP_Export!E333,"")),"")</f>
        <v/>
      </c>
      <c r="C297" t="str">
        <f>IF(IP_Export!B333="Global",IF(OR('Processed IP Rules'!AO302="All_IPs",'Processed IP Rules'!AO302="GRP_ALL_CNSP_SUBNETS"),"",IF(IP_Export!Y333="Proceed","set shared address "&amp;IP_Export!D333&amp;" description "&amp;IP_Export!E333,"")),"")</f>
        <v/>
      </c>
      <c r="D297" s="43" t="str">
        <f>IF('Processed IP Rules'!$FB$31="","",IF(IP_Export!B333="Global",IF(OR('Processed IP Rules'!AO302="All_IPs",'Processed IP Rules'!AO302="GRP_ALL_CNSP_SUBNETS"),"",IF(IP_Export!Y333="Proceed","set shared address "&amp;IP_Export!D333&amp;" tag "&amp;'Processed IP Rules'!$FB$31,"")),""))</f>
        <v/>
      </c>
      <c r="E297" t="str">
        <f>IF(IP_Export!B333="Global",IF('Processed IP Rules'!EA302="Any","",IF(AND(IP_Export!Y333="Proceed",'Processed IP Rules'!EA302&lt;&gt;""),"set shared address "&amp;IP_Export!F333&amp;" ip-netmask "&amp;IP_Export!G333,"")),"")</f>
        <v/>
      </c>
      <c r="F297" t="str">
        <f>IF(IP_Export!B333="Global",IF('Processed IP Rules'!EA302="Any","",IF(AND(IP_Export!Y333="Proceed",'Processed IP Rules'!EA302&lt;&gt;""),"set shared address "&amp;IP_Export!F333&amp;" description "&amp;IP_Export!G333,"")),"")</f>
        <v/>
      </c>
      <c r="G297" s="43" t="str">
        <f>IF('Processed IP Rules'!$FB$33="","",IF(IP_Export!B333="Global",IF('Processed IP Rules'!EA302="Any","",IF(AND(IP_Export!Y333="Proceed",'Processed IP Rules'!EA302&lt;&gt;""),"set shared address "&amp;IP_Export!F333&amp;" tag "&amp;'Processed IP Rules'!$FB$33,"")),""))</f>
        <v/>
      </c>
      <c r="I297" s="98">
        <f t="shared" si="9"/>
        <v>292</v>
      </c>
      <c r="J297" t="str">
        <f>IF(IP_Export!B333="National",IF(OR('Processed IP Rules'!AO302="All_IPs",'Processed IP Rules'!AO302="GRP_ALL_CNSP_SUBNETS"),"",IF(IP_Export!Y333="Proceed","set device-group CNSP-Parent address "&amp;IP_Export!D333&amp;" ip-netmask "&amp;IP_Export!E333,"")),"")</f>
        <v/>
      </c>
      <c r="K297" t="str">
        <f>IF(IP_Export!B333="National",IF(OR('Processed IP Rules'!AO302="All_IPs",'Processed IP Rules'!AO302="GRP_ALL_CNSP_SUBNETS"),"",IF(IP_Export!Y333="Proceed","set device-group CNSP-Parent address "&amp;IP_Export!D333&amp;" description "&amp;IP_Export!E333,"")),"")</f>
        <v/>
      </c>
      <c r="L297" s="43" t="str">
        <f>IF('Processed IP Rules'!$FB$31="","",IF(IP_Export!B333="National",IF(OR('Processed IP Rules'!AO302="All_IPs",'Processed IP Rules'!AO302="GRP_ALL_CNSP_SUBNETS"),"",IF(IP_Export!Y333="Proceed","set device-group CNSP-Parent address "&amp;IP_Export!D333&amp;" tag "&amp;'Processed IP Rules'!$FB$31,"")),""))</f>
        <v/>
      </c>
      <c r="M297" t="str">
        <f>IF(IP_Export!B333="National",IF('Processed IP Rules'!EA302="Any","",IF(AND(IP_Export!Y333="Proceed",'Processed IP Rules'!EA302&lt;&gt;""),"set device-group CNSP-Parent address "&amp;IP_Export!F333&amp;" ip-netmask "&amp;IP_Export!G333,"")),"")</f>
        <v/>
      </c>
      <c r="N297" t="str">
        <f>IF(IP_Export!B333="National",IF('Processed IP Rules'!EA302="Any","",IF(AND(IP_Export!Y333="Proceed",'Processed IP Rules'!EA302&lt;&gt;""),"set device-group CNSP-Parent address "&amp;IP_Export!F333&amp;" description "&amp;IP_Export!G333,"")),"")</f>
        <v/>
      </c>
      <c r="O297" s="43" t="str">
        <f>IF('Processed IP Rules'!$FB$33="","",IF(IP_Export!B333="National",IF('Processed IP Rules'!EA302="Any","",IF(AND(IP_Export!Y333="Proceed",'Processed IP Rules'!EA302&lt;&gt;""),"set device-group CNSP-Parent address "&amp;IP_Export!F333&amp;" tag "&amp;'Processed IP Rules'!$FB$33,"")),""))</f>
        <v/>
      </c>
    </row>
    <row r="298" spans="1:15">
      <c r="A298" s="98">
        <f t="shared" si="8"/>
        <v>293</v>
      </c>
      <c r="B298" t="str">
        <f>IF(IP_Export!B334="Global",IF(OR('Processed IP Rules'!AO303="All_IPs",'Processed IP Rules'!AO303="GRP_ALL_CNSP_SUBNETS"),"",IF(IP_Export!Y334="Proceed","set shared address "&amp;IP_Export!D334&amp;" ip-netmask "&amp;IP_Export!E334,"")),"")</f>
        <v/>
      </c>
      <c r="C298" t="str">
        <f>IF(IP_Export!B334="Global",IF(OR('Processed IP Rules'!AO303="All_IPs",'Processed IP Rules'!AO303="GRP_ALL_CNSP_SUBNETS"),"",IF(IP_Export!Y334="Proceed","set shared address "&amp;IP_Export!D334&amp;" description "&amp;IP_Export!E334,"")),"")</f>
        <v/>
      </c>
      <c r="D298" s="43" t="str">
        <f>IF('Processed IP Rules'!$FB$31="","",IF(IP_Export!B334="Global",IF(OR('Processed IP Rules'!AO303="All_IPs",'Processed IP Rules'!AO303="GRP_ALL_CNSP_SUBNETS"),"",IF(IP_Export!Y334="Proceed","set shared address "&amp;IP_Export!D334&amp;" tag "&amp;'Processed IP Rules'!$FB$31,"")),""))</f>
        <v/>
      </c>
      <c r="E298" t="str">
        <f>IF(IP_Export!B334="Global",IF('Processed IP Rules'!EA303="Any","",IF(AND(IP_Export!Y334="Proceed",'Processed IP Rules'!EA303&lt;&gt;""),"set shared address "&amp;IP_Export!F334&amp;" ip-netmask "&amp;IP_Export!G334,"")),"")</f>
        <v/>
      </c>
      <c r="F298" t="str">
        <f>IF(IP_Export!B334="Global",IF('Processed IP Rules'!EA303="Any","",IF(AND(IP_Export!Y334="Proceed",'Processed IP Rules'!EA303&lt;&gt;""),"set shared address "&amp;IP_Export!F334&amp;" description "&amp;IP_Export!G334,"")),"")</f>
        <v/>
      </c>
      <c r="G298" s="43" t="str">
        <f>IF('Processed IP Rules'!$FB$33="","",IF(IP_Export!B334="Global",IF('Processed IP Rules'!EA303="Any","",IF(AND(IP_Export!Y334="Proceed",'Processed IP Rules'!EA303&lt;&gt;""),"set shared address "&amp;IP_Export!F334&amp;" tag "&amp;'Processed IP Rules'!$FB$33,"")),""))</f>
        <v/>
      </c>
      <c r="I298" s="98">
        <f t="shared" si="9"/>
        <v>293</v>
      </c>
      <c r="J298" t="str">
        <f>IF(IP_Export!B334="National",IF(OR('Processed IP Rules'!AO303="All_IPs",'Processed IP Rules'!AO303="GRP_ALL_CNSP_SUBNETS"),"",IF(IP_Export!Y334="Proceed","set device-group CNSP-Parent address "&amp;IP_Export!D334&amp;" ip-netmask "&amp;IP_Export!E334,"")),"")</f>
        <v/>
      </c>
      <c r="K298" t="str">
        <f>IF(IP_Export!B334="National",IF(OR('Processed IP Rules'!AO303="All_IPs",'Processed IP Rules'!AO303="GRP_ALL_CNSP_SUBNETS"),"",IF(IP_Export!Y334="Proceed","set device-group CNSP-Parent address "&amp;IP_Export!D334&amp;" description "&amp;IP_Export!E334,"")),"")</f>
        <v/>
      </c>
      <c r="L298" s="43" t="str">
        <f>IF('Processed IP Rules'!$FB$31="","",IF(IP_Export!B334="National",IF(OR('Processed IP Rules'!AO303="All_IPs",'Processed IP Rules'!AO303="GRP_ALL_CNSP_SUBNETS"),"",IF(IP_Export!Y334="Proceed","set device-group CNSP-Parent address "&amp;IP_Export!D334&amp;" tag "&amp;'Processed IP Rules'!$FB$31,"")),""))</f>
        <v/>
      </c>
      <c r="M298" t="str">
        <f>IF(IP_Export!B334="National",IF('Processed IP Rules'!EA303="Any","",IF(AND(IP_Export!Y334="Proceed",'Processed IP Rules'!EA303&lt;&gt;""),"set device-group CNSP-Parent address "&amp;IP_Export!F334&amp;" ip-netmask "&amp;IP_Export!G334,"")),"")</f>
        <v/>
      </c>
      <c r="N298" t="str">
        <f>IF(IP_Export!B334="National",IF('Processed IP Rules'!EA303="Any","",IF(AND(IP_Export!Y334="Proceed",'Processed IP Rules'!EA303&lt;&gt;""),"set device-group CNSP-Parent address "&amp;IP_Export!F334&amp;" description "&amp;IP_Export!G334,"")),"")</f>
        <v/>
      </c>
      <c r="O298" s="43" t="str">
        <f>IF('Processed IP Rules'!$FB$33="","",IF(IP_Export!B334="National",IF('Processed IP Rules'!EA303="Any","",IF(AND(IP_Export!Y334="Proceed",'Processed IP Rules'!EA303&lt;&gt;""),"set device-group CNSP-Parent address "&amp;IP_Export!F334&amp;" tag "&amp;'Processed IP Rules'!$FB$33,"")),""))</f>
        <v/>
      </c>
    </row>
    <row r="299" spans="1:15">
      <c r="A299" s="98">
        <f t="shared" si="8"/>
        <v>294</v>
      </c>
      <c r="B299" t="str">
        <f>IF(IP_Export!B335="Global",IF(OR('Processed IP Rules'!AO304="All_IPs",'Processed IP Rules'!AO304="GRP_ALL_CNSP_SUBNETS"),"",IF(IP_Export!Y335="Proceed","set shared address "&amp;IP_Export!D335&amp;" ip-netmask "&amp;IP_Export!E335,"")),"")</f>
        <v/>
      </c>
      <c r="C299" t="str">
        <f>IF(IP_Export!B335="Global",IF(OR('Processed IP Rules'!AO304="All_IPs",'Processed IP Rules'!AO304="GRP_ALL_CNSP_SUBNETS"),"",IF(IP_Export!Y335="Proceed","set shared address "&amp;IP_Export!D335&amp;" description "&amp;IP_Export!E335,"")),"")</f>
        <v/>
      </c>
      <c r="D299" s="43" t="str">
        <f>IF('Processed IP Rules'!$FB$31="","",IF(IP_Export!B335="Global",IF(OR('Processed IP Rules'!AO304="All_IPs",'Processed IP Rules'!AO304="GRP_ALL_CNSP_SUBNETS"),"",IF(IP_Export!Y335="Proceed","set shared address "&amp;IP_Export!D335&amp;" tag "&amp;'Processed IP Rules'!$FB$31,"")),""))</f>
        <v/>
      </c>
      <c r="E299" t="str">
        <f>IF(IP_Export!B335="Global",IF('Processed IP Rules'!EA304="Any","",IF(AND(IP_Export!Y335="Proceed",'Processed IP Rules'!EA304&lt;&gt;""),"set shared address "&amp;IP_Export!F335&amp;" ip-netmask "&amp;IP_Export!G335,"")),"")</f>
        <v/>
      </c>
      <c r="F299" t="str">
        <f>IF(IP_Export!B335="Global",IF('Processed IP Rules'!EA304="Any","",IF(AND(IP_Export!Y335="Proceed",'Processed IP Rules'!EA304&lt;&gt;""),"set shared address "&amp;IP_Export!F335&amp;" description "&amp;IP_Export!G335,"")),"")</f>
        <v/>
      </c>
      <c r="G299" s="43" t="str">
        <f>IF('Processed IP Rules'!$FB$33="","",IF(IP_Export!B335="Global",IF('Processed IP Rules'!EA304="Any","",IF(AND(IP_Export!Y335="Proceed",'Processed IP Rules'!EA304&lt;&gt;""),"set shared address "&amp;IP_Export!F335&amp;" tag "&amp;'Processed IP Rules'!$FB$33,"")),""))</f>
        <v/>
      </c>
      <c r="I299" s="98">
        <f t="shared" si="9"/>
        <v>294</v>
      </c>
      <c r="J299" t="str">
        <f>IF(IP_Export!B335="National",IF(OR('Processed IP Rules'!AO304="All_IPs",'Processed IP Rules'!AO304="GRP_ALL_CNSP_SUBNETS"),"",IF(IP_Export!Y335="Proceed","set device-group CNSP-Parent address "&amp;IP_Export!D335&amp;" ip-netmask "&amp;IP_Export!E335,"")),"")</f>
        <v/>
      </c>
      <c r="K299" t="str">
        <f>IF(IP_Export!B335="National",IF(OR('Processed IP Rules'!AO304="All_IPs",'Processed IP Rules'!AO304="GRP_ALL_CNSP_SUBNETS"),"",IF(IP_Export!Y335="Proceed","set device-group CNSP-Parent address "&amp;IP_Export!D335&amp;" description "&amp;IP_Export!E335,"")),"")</f>
        <v/>
      </c>
      <c r="L299" s="43" t="str">
        <f>IF('Processed IP Rules'!$FB$31="","",IF(IP_Export!B335="National",IF(OR('Processed IP Rules'!AO304="All_IPs",'Processed IP Rules'!AO304="GRP_ALL_CNSP_SUBNETS"),"",IF(IP_Export!Y335="Proceed","set device-group CNSP-Parent address "&amp;IP_Export!D335&amp;" tag "&amp;'Processed IP Rules'!$FB$31,"")),""))</f>
        <v/>
      </c>
      <c r="M299" t="str">
        <f>IF(IP_Export!B335="National",IF('Processed IP Rules'!EA304="Any","",IF(AND(IP_Export!Y335="Proceed",'Processed IP Rules'!EA304&lt;&gt;""),"set device-group CNSP-Parent address "&amp;IP_Export!F335&amp;" ip-netmask "&amp;IP_Export!G335,"")),"")</f>
        <v/>
      </c>
      <c r="N299" t="str">
        <f>IF(IP_Export!B335="National",IF('Processed IP Rules'!EA304="Any","",IF(AND(IP_Export!Y335="Proceed",'Processed IP Rules'!EA304&lt;&gt;""),"set device-group CNSP-Parent address "&amp;IP_Export!F335&amp;" description "&amp;IP_Export!G335,"")),"")</f>
        <v/>
      </c>
      <c r="O299" s="43" t="str">
        <f>IF('Processed IP Rules'!$FB$33="","",IF(IP_Export!B335="National",IF('Processed IP Rules'!EA304="Any","",IF(AND(IP_Export!Y335="Proceed",'Processed IP Rules'!EA304&lt;&gt;""),"set device-group CNSP-Parent address "&amp;IP_Export!F335&amp;" tag "&amp;'Processed IP Rules'!$FB$33,"")),""))</f>
        <v/>
      </c>
    </row>
    <row r="300" spans="1:15">
      <c r="A300" s="98">
        <f t="shared" si="8"/>
        <v>295</v>
      </c>
      <c r="B300" t="str">
        <f>IF(IP_Export!B336="Global",IF(OR('Processed IP Rules'!AO305="All_IPs",'Processed IP Rules'!AO305="GRP_ALL_CNSP_SUBNETS"),"",IF(IP_Export!Y336="Proceed","set shared address "&amp;IP_Export!D336&amp;" ip-netmask "&amp;IP_Export!E336,"")),"")</f>
        <v/>
      </c>
      <c r="C300" t="str">
        <f>IF(IP_Export!B336="Global",IF(OR('Processed IP Rules'!AO305="All_IPs",'Processed IP Rules'!AO305="GRP_ALL_CNSP_SUBNETS"),"",IF(IP_Export!Y336="Proceed","set shared address "&amp;IP_Export!D336&amp;" description "&amp;IP_Export!E336,"")),"")</f>
        <v/>
      </c>
      <c r="D300" s="43" t="str">
        <f>IF('Processed IP Rules'!$FB$31="","",IF(IP_Export!B336="Global",IF(OR('Processed IP Rules'!AO305="All_IPs",'Processed IP Rules'!AO305="GRP_ALL_CNSP_SUBNETS"),"",IF(IP_Export!Y336="Proceed","set shared address "&amp;IP_Export!D336&amp;" tag "&amp;'Processed IP Rules'!$FB$31,"")),""))</f>
        <v/>
      </c>
      <c r="E300" t="str">
        <f>IF(IP_Export!B336="Global",IF('Processed IP Rules'!EA305="Any","",IF(AND(IP_Export!Y336="Proceed",'Processed IP Rules'!EA305&lt;&gt;""),"set shared address "&amp;IP_Export!F336&amp;" ip-netmask "&amp;IP_Export!G336,"")),"")</f>
        <v/>
      </c>
      <c r="F300" t="str">
        <f>IF(IP_Export!B336="Global",IF('Processed IP Rules'!EA305="Any","",IF(AND(IP_Export!Y336="Proceed",'Processed IP Rules'!EA305&lt;&gt;""),"set shared address "&amp;IP_Export!F336&amp;" description "&amp;IP_Export!G336,"")),"")</f>
        <v/>
      </c>
      <c r="G300" s="43" t="str">
        <f>IF('Processed IP Rules'!$FB$33="","",IF(IP_Export!B336="Global",IF('Processed IP Rules'!EA305="Any","",IF(AND(IP_Export!Y336="Proceed",'Processed IP Rules'!EA305&lt;&gt;""),"set shared address "&amp;IP_Export!F336&amp;" tag "&amp;'Processed IP Rules'!$FB$33,"")),""))</f>
        <v/>
      </c>
      <c r="I300" s="98">
        <f t="shared" si="9"/>
        <v>295</v>
      </c>
      <c r="J300" t="str">
        <f>IF(IP_Export!B336="National",IF(OR('Processed IP Rules'!AO305="All_IPs",'Processed IP Rules'!AO305="GRP_ALL_CNSP_SUBNETS"),"",IF(IP_Export!Y336="Proceed","set device-group CNSP-Parent address "&amp;IP_Export!D336&amp;" ip-netmask "&amp;IP_Export!E336,"")),"")</f>
        <v/>
      </c>
      <c r="K300" t="str">
        <f>IF(IP_Export!B336="National",IF(OR('Processed IP Rules'!AO305="All_IPs",'Processed IP Rules'!AO305="GRP_ALL_CNSP_SUBNETS"),"",IF(IP_Export!Y336="Proceed","set device-group CNSP-Parent address "&amp;IP_Export!D336&amp;" description "&amp;IP_Export!E336,"")),"")</f>
        <v/>
      </c>
      <c r="L300" s="43" t="str">
        <f>IF('Processed IP Rules'!$FB$31="","",IF(IP_Export!B336="National",IF(OR('Processed IP Rules'!AO305="All_IPs",'Processed IP Rules'!AO305="GRP_ALL_CNSP_SUBNETS"),"",IF(IP_Export!Y336="Proceed","set device-group CNSP-Parent address "&amp;IP_Export!D336&amp;" tag "&amp;'Processed IP Rules'!$FB$31,"")),""))</f>
        <v/>
      </c>
      <c r="M300" t="str">
        <f>IF(IP_Export!B336="National",IF('Processed IP Rules'!EA305="Any","",IF(AND(IP_Export!Y336="Proceed",'Processed IP Rules'!EA305&lt;&gt;""),"set device-group CNSP-Parent address "&amp;IP_Export!F336&amp;" ip-netmask "&amp;IP_Export!G336,"")),"")</f>
        <v/>
      </c>
      <c r="N300" t="str">
        <f>IF(IP_Export!B336="National",IF('Processed IP Rules'!EA305="Any","",IF(AND(IP_Export!Y336="Proceed",'Processed IP Rules'!EA305&lt;&gt;""),"set device-group CNSP-Parent address "&amp;IP_Export!F336&amp;" description "&amp;IP_Export!G336,"")),"")</f>
        <v/>
      </c>
      <c r="O300" s="43" t="str">
        <f>IF('Processed IP Rules'!$FB$33="","",IF(IP_Export!B336="National",IF('Processed IP Rules'!EA305="Any","",IF(AND(IP_Export!Y336="Proceed",'Processed IP Rules'!EA305&lt;&gt;""),"set device-group CNSP-Parent address "&amp;IP_Export!F336&amp;" tag "&amp;'Processed IP Rules'!$FB$33,"")),""))</f>
        <v/>
      </c>
    </row>
    <row r="301" spans="1:15">
      <c r="A301" s="98">
        <f t="shared" si="8"/>
        <v>296</v>
      </c>
      <c r="B301" t="str">
        <f>IF(IP_Export!B337="Global",IF(OR('Processed IP Rules'!AO306="All_IPs",'Processed IP Rules'!AO306="GRP_ALL_CNSP_SUBNETS"),"",IF(IP_Export!Y337="Proceed","set shared address "&amp;IP_Export!D337&amp;" ip-netmask "&amp;IP_Export!E337,"")),"")</f>
        <v/>
      </c>
      <c r="C301" t="str">
        <f>IF(IP_Export!B337="Global",IF(OR('Processed IP Rules'!AO306="All_IPs",'Processed IP Rules'!AO306="GRP_ALL_CNSP_SUBNETS"),"",IF(IP_Export!Y337="Proceed","set shared address "&amp;IP_Export!D337&amp;" description "&amp;IP_Export!E337,"")),"")</f>
        <v/>
      </c>
      <c r="D301" s="43" t="str">
        <f>IF('Processed IP Rules'!$FB$31="","",IF(IP_Export!B337="Global",IF(OR('Processed IP Rules'!AO306="All_IPs",'Processed IP Rules'!AO306="GRP_ALL_CNSP_SUBNETS"),"",IF(IP_Export!Y337="Proceed","set shared address "&amp;IP_Export!D337&amp;" tag "&amp;'Processed IP Rules'!$FB$31,"")),""))</f>
        <v/>
      </c>
      <c r="E301" t="str">
        <f>IF(IP_Export!B337="Global",IF('Processed IP Rules'!EA306="Any","",IF(AND(IP_Export!Y337="Proceed",'Processed IP Rules'!EA306&lt;&gt;""),"set shared address "&amp;IP_Export!F337&amp;" ip-netmask "&amp;IP_Export!G337,"")),"")</f>
        <v/>
      </c>
      <c r="F301" t="str">
        <f>IF(IP_Export!B337="Global",IF('Processed IP Rules'!EA306="Any","",IF(AND(IP_Export!Y337="Proceed",'Processed IP Rules'!EA306&lt;&gt;""),"set shared address "&amp;IP_Export!F337&amp;" description "&amp;IP_Export!G337,"")),"")</f>
        <v/>
      </c>
      <c r="G301" s="43" t="str">
        <f>IF('Processed IP Rules'!$FB$33="","",IF(IP_Export!B337="Global",IF('Processed IP Rules'!EA306="Any","",IF(AND(IP_Export!Y337="Proceed",'Processed IP Rules'!EA306&lt;&gt;""),"set shared address "&amp;IP_Export!F337&amp;" tag "&amp;'Processed IP Rules'!$FB$33,"")),""))</f>
        <v/>
      </c>
      <c r="I301" s="98">
        <f t="shared" si="9"/>
        <v>296</v>
      </c>
      <c r="J301" t="str">
        <f>IF(IP_Export!B337="National",IF(OR('Processed IP Rules'!AO306="All_IPs",'Processed IP Rules'!AO306="GRP_ALL_CNSP_SUBNETS"),"",IF(IP_Export!Y337="Proceed","set device-group CNSP-Parent address "&amp;IP_Export!D337&amp;" ip-netmask "&amp;IP_Export!E337,"")),"")</f>
        <v/>
      </c>
      <c r="K301" t="str">
        <f>IF(IP_Export!B337="National",IF(OR('Processed IP Rules'!AO306="All_IPs",'Processed IP Rules'!AO306="GRP_ALL_CNSP_SUBNETS"),"",IF(IP_Export!Y337="Proceed","set device-group CNSP-Parent address "&amp;IP_Export!D337&amp;" description "&amp;IP_Export!E337,"")),"")</f>
        <v/>
      </c>
      <c r="L301" s="43" t="str">
        <f>IF('Processed IP Rules'!$FB$31="","",IF(IP_Export!B337="National",IF(OR('Processed IP Rules'!AO306="All_IPs",'Processed IP Rules'!AO306="GRP_ALL_CNSP_SUBNETS"),"",IF(IP_Export!Y337="Proceed","set device-group CNSP-Parent address "&amp;IP_Export!D337&amp;" tag "&amp;'Processed IP Rules'!$FB$31,"")),""))</f>
        <v/>
      </c>
      <c r="M301" t="str">
        <f>IF(IP_Export!B337="National",IF('Processed IP Rules'!EA306="Any","",IF(AND(IP_Export!Y337="Proceed",'Processed IP Rules'!EA306&lt;&gt;""),"set device-group CNSP-Parent address "&amp;IP_Export!F337&amp;" ip-netmask "&amp;IP_Export!G337,"")),"")</f>
        <v/>
      </c>
      <c r="N301" t="str">
        <f>IF(IP_Export!B337="National",IF('Processed IP Rules'!EA306="Any","",IF(AND(IP_Export!Y337="Proceed",'Processed IP Rules'!EA306&lt;&gt;""),"set device-group CNSP-Parent address "&amp;IP_Export!F337&amp;" description "&amp;IP_Export!G337,"")),"")</f>
        <v/>
      </c>
      <c r="O301" s="43" t="str">
        <f>IF('Processed IP Rules'!$FB$33="","",IF(IP_Export!B337="National",IF('Processed IP Rules'!EA306="Any","",IF(AND(IP_Export!Y337="Proceed",'Processed IP Rules'!EA306&lt;&gt;""),"set device-group CNSP-Parent address "&amp;IP_Export!F337&amp;" tag "&amp;'Processed IP Rules'!$FB$33,"")),""))</f>
        <v/>
      </c>
    </row>
    <row r="302" spans="1:15">
      <c r="A302" s="98">
        <f t="shared" si="8"/>
        <v>297</v>
      </c>
      <c r="B302" t="str">
        <f>IF(IP_Export!B338="Global",IF(OR('Processed IP Rules'!AO307="All_IPs",'Processed IP Rules'!AO307="GRP_ALL_CNSP_SUBNETS"),"",IF(IP_Export!Y338="Proceed","set shared address "&amp;IP_Export!D338&amp;" ip-netmask "&amp;IP_Export!E338,"")),"")</f>
        <v/>
      </c>
      <c r="C302" t="str">
        <f>IF(IP_Export!B338="Global",IF(OR('Processed IP Rules'!AO307="All_IPs",'Processed IP Rules'!AO307="GRP_ALL_CNSP_SUBNETS"),"",IF(IP_Export!Y338="Proceed","set shared address "&amp;IP_Export!D338&amp;" description "&amp;IP_Export!E338,"")),"")</f>
        <v/>
      </c>
      <c r="D302" s="43" t="str">
        <f>IF('Processed IP Rules'!$FB$31="","",IF(IP_Export!B338="Global",IF(OR('Processed IP Rules'!AO307="All_IPs",'Processed IP Rules'!AO307="GRP_ALL_CNSP_SUBNETS"),"",IF(IP_Export!Y338="Proceed","set shared address "&amp;IP_Export!D338&amp;" tag "&amp;'Processed IP Rules'!$FB$31,"")),""))</f>
        <v/>
      </c>
      <c r="E302" t="str">
        <f>IF(IP_Export!B338="Global",IF('Processed IP Rules'!EA307="Any","",IF(AND(IP_Export!Y338="Proceed",'Processed IP Rules'!EA307&lt;&gt;""),"set shared address "&amp;IP_Export!F338&amp;" ip-netmask "&amp;IP_Export!G338,"")),"")</f>
        <v/>
      </c>
      <c r="F302" t="str">
        <f>IF(IP_Export!B338="Global",IF('Processed IP Rules'!EA307="Any","",IF(AND(IP_Export!Y338="Proceed",'Processed IP Rules'!EA307&lt;&gt;""),"set shared address "&amp;IP_Export!F338&amp;" description "&amp;IP_Export!G338,"")),"")</f>
        <v/>
      </c>
      <c r="G302" s="43" t="str">
        <f>IF('Processed IP Rules'!$FB$33="","",IF(IP_Export!B338="Global",IF('Processed IP Rules'!EA307="Any","",IF(AND(IP_Export!Y338="Proceed",'Processed IP Rules'!EA307&lt;&gt;""),"set shared address "&amp;IP_Export!F338&amp;" tag "&amp;'Processed IP Rules'!$FB$33,"")),""))</f>
        <v/>
      </c>
      <c r="I302" s="98">
        <f t="shared" si="9"/>
        <v>297</v>
      </c>
      <c r="J302" t="str">
        <f>IF(IP_Export!B338="National",IF(OR('Processed IP Rules'!AO307="All_IPs",'Processed IP Rules'!AO307="GRP_ALL_CNSP_SUBNETS"),"",IF(IP_Export!Y338="Proceed","set device-group CNSP-Parent address "&amp;IP_Export!D338&amp;" ip-netmask "&amp;IP_Export!E338,"")),"")</f>
        <v/>
      </c>
      <c r="K302" t="str">
        <f>IF(IP_Export!B338="National",IF(OR('Processed IP Rules'!AO307="All_IPs",'Processed IP Rules'!AO307="GRP_ALL_CNSP_SUBNETS"),"",IF(IP_Export!Y338="Proceed","set device-group CNSP-Parent address "&amp;IP_Export!D338&amp;" description "&amp;IP_Export!E338,"")),"")</f>
        <v/>
      </c>
      <c r="L302" s="43" t="str">
        <f>IF('Processed IP Rules'!$FB$31="","",IF(IP_Export!B338="National",IF(OR('Processed IP Rules'!AO307="All_IPs",'Processed IP Rules'!AO307="GRP_ALL_CNSP_SUBNETS"),"",IF(IP_Export!Y338="Proceed","set device-group CNSP-Parent address "&amp;IP_Export!D338&amp;" tag "&amp;'Processed IP Rules'!$FB$31,"")),""))</f>
        <v/>
      </c>
      <c r="M302" t="str">
        <f>IF(IP_Export!B338="National",IF('Processed IP Rules'!EA307="Any","",IF(AND(IP_Export!Y338="Proceed",'Processed IP Rules'!EA307&lt;&gt;""),"set device-group CNSP-Parent address "&amp;IP_Export!F338&amp;" ip-netmask "&amp;IP_Export!G338,"")),"")</f>
        <v/>
      </c>
      <c r="N302" t="str">
        <f>IF(IP_Export!B338="National",IF('Processed IP Rules'!EA307="Any","",IF(AND(IP_Export!Y338="Proceed",'Processed IP Rules'!EA307&lt;&gt;""),"set device-group CNSP-Parent address "&amp;IP_Export!F338&amp;" description "&amp;IP_Export!G338,"")),"")</f>
        <v/>
      </c>
      <c r="O302" s="43" t="str">
        <f>IF('Processed IP Rules'!$FB$33="","",IF(IP_Export!B338="National",IF('Processed IP Rules'!EA307="Any","",IF(AND(IP_Export!Y338="Proceed",'Processed IP Rules'!EA307&lt;&gt;""),"set device-group CNSP-Parent address "&amp;IP_Export!F338&amp;" tag "&amp;'Processed IP Rules'!$FB$33,"")),""))</f>
        <v/>
      </c>
    </row>
    <row r="303" spans="1:15">
      <c r="A303" s="98">
        <f t="shared" si="8"/>
        <v>298</v>
      </c>
      <c r="B303" t="str">
        <f>IF(IP_Export!B339="Global",IF(OR('Processed IP Rules'!AO308="All_IPs",'Processed IP Rules'!AO308="GRP_ALL_CNSP_SUBNETS"),"",IF(IP_Export!Y339="Proceed","set shared address "&amp;IP_Export!D339&amp;" ip-netmask "&amp;IP_Export!E339,"")),"")</f>
        <v/>
      </c>
      <c r="C303" t="str">
        <f>IF(IP_Export!B339="Global",IF(OR('Processed IP Rules'!AO308="All_IPs",'Processed IP Rules'!AO308="GRP_ALL_CNSP_SUBNETS"),"",IF(IP_Export!Y339="Proceed","set shared address "&amp;IP_Export!D339&amp;" description "&amp;IP_Export!E339,"")),"")</f>
        <v/>
      </c>
      <c r="D303" s="43" t="str">
        <f>IF('Processed IP Rules'!$FB$31="","",IF(IP_Export!B339="Global",IF(OR('Processed IP Rules'!AO308="All_IPs",'Processed IP Rules'!AO308="GRP_ALL_CNSP_SUBNETS"),"",IF(IP_Export!Y339="Proceed","set shared address "&amp;IP_Export!D339&amp;" tag "&amp;'Processed IP Rules'!$FB$31,"")),""))</f>
        <v/>
      </c>
      <c r="E303" t="str">
        <f>IF(IP_Export!B339="Global",IF('Processed IP Rules'!EA308="Any","",IF(AND(IP_Export!Y339="Proceed",'Processed IP Rules'!EA308&lt;&gt;""),"set shared address "&amp;IP_Export!F339&amp;" ip-netmask "&amp;IP_Export!G339,"")),"")</f>
        <v/>
      </c>
      <c r="F303" t="str">
        <f>IF(IP_Export!B339="Global",IF('Processed IP Rules'!EA308="Any","",IF(AND(IP_Export!Y339="Proceed",'Processed IP Rules'!EA308&lt;&gt;""),"set shared address "&amp;IP_Export!F339&amp;" description "&amp;IP_Export!G339,"")),"")</f>
        <v/>
      </c>
      <c r="G303" s="43" t="str">
        <f>IF('Processed IP Rules'!$FB$33="","",IF(IP_Export!B339="Global",IF('Processed IP Rules'!EA308="Any","",IF(AND(IP_Export!Y339="Proceed",'Processed IP Rules'!EA308&lt;&gt;""),"set shared address "&amp;IP_Export!F339&amp;" tag "&amp;'Processed IP Rules'!$FB$33,"")),""))</f>
        <v/>
      </c>
      <c r="I303" s="98">
        <f t="shared" si="9"/>
        <v>298</v>
      </c>
      <c r="J303" t="str">
        <f>IF(IP_Export!B339="National",IF(OR('Processed IP Rules'!AO308="All_IPs",'Processed IP Rules'!AO308="GRP_ALL_CNSP_SUBNETS"),"",IF(IP_Export!Y339="Proceed","set device-group CNSP-Parent address "&amp;IP_Export!D339&amp;" ip-netmask "&amp;IP_Export!E339,"")),"")</f>
        <v/>
      </c>
      <c r="K303" t="str">
        <f>IF(IP_Export!B339="National",IF(OR('Processed IP Rules'!AO308="All_IPs",'Processed IP Rules'!AO308="GRP_ALL_CNSP_SUBNETS"),"",IF(IP_Export!Y339="Proceed","set device-group CNSP-Parent address "&amp;IP_Export!D339&amp;" description "&amp;IP_Export!E339,"")),"")</f>
        <v/>
      </c>
      <c r="L303" s="43" t="str">
        <f>IF('Processed IP Rules'!$FB$31="","",IF(IP_Export!B339="National",IF(OR('Processed IP Rules'!AO308="All_IPs",'Processed IP Rules'!AO308="GRP_ALL_CNSP_SUBNETS"),"",IF(IP_Export!Y339="Proceed","set device-group CNSP-Parent address "&amp;IP_Export!D339&amp;" tag "&amp;'Processed IP Rules'!$FB$31,"")),""))</f>
        <v/>
      </c>
      <c r="M303" t="str">
        <f>IF(IP_Export!B339="National",IF('Processed IP Rules'!EA308="Any","",IF(AND(IP_Export!Y339="Proceed",'Processed IP Rules'!EA308&lt;&gt;""),"set device-group CNSP-Parent address "&amp;IP_Export!F339&amp;" ip-netmask "&amp;IP_Export!G339,"")),"")</f>
        <v/>
      </c>
      <c r="N303" t="str">
        <f>IF(IP_Export!B339="National",IF('Processed IP Rules'!EA308="Any","",IF(AND(IP_Export!Y339="Proceed",'Processed IP Rules'!EA308&lt;&gt;""),"set device-group CNSP-Parent address "&amp;IP_Export!F339&amp;" description "&amp;IP_Export!G339,"")),"")</f>
        <v/>
      </c>
      <c r="O303" s="43" t="str">
        <f>IF('Processed IP Rules'!$FB$33="","",IF(IP_Export!B339="National",IF('Processed IP Rules'!EA308="Any","",IF(AND(IP_Export!Y339="Proceed",'Processed IP Rules'!EA308&lt;&gt;""),"set device-group CNSP-Parent address "&amp;IP_Export!F339&amp;" tag "&amp;'Processed IP Rules'!$FB$33,"")),""))</f>
        <v/>
      </c>
    </row>
    <row r="304" spans="1:15">
      <c r="A304" s="98">
        <f t="shared" si="8"/>
        <v>299</v>
      </c>
      <c r="B304" t="str">
        <f>IF(IP_Export!B340="Global",IF(OR('Processed IP Rules'!AO309="All_IPs",'Processed IP Rules'!AO309="GRP_ALL_CNSP_SUBNETS"),"",IF(IP_Export!Y340="Proceed","set shared address "&amp;IP_Export!D340&amp;" ip-netmask "&amp;IP_Export!E340,"")),"")</f>
        <v/>
      </c>
      <c r="C304" t="str">
        <f>IF(IP_Export!B340="Global",IF(OR('Processed IP Rules'!AO309="All_IPs",'Processed IP Rules'!AO309="GRP_ALL_CNSP_SUBNETS"),"",IF(IP_Export!Y340="Proceed","set shared address "&amp;IP_Export!D340&amp;" description "&amp;IP_Export!E340,"")),"")</f>
        <v/>
      </c>
      <c r="D304" s="43" t="str">
        <f>IF('Processed IP Rules'!$FB$31="","",IF(IP_Export!B340="Global",IF(OR('Processed IP Rules'!AO309="All_IPs",'Processed IP Rules'!AO309="GRP_ALL_CNSP_SUBNETS"),"",IF(IP_Export!Y340="Proceed","set shared address "&amp;IP_Export!D340&amp;" tag "&amp;'Processed IP Rules'!$FB$31,"")),""))</f>
        <v/>
      </c>
      <c r="E304" t="str">
        <f>IF(IP_Export!B340="Global",IF('Processed IP Rules'!EA309="Any","",IF(AND(IP_Export!Y340="Proceed",'Processed IP Rules'!EA309&lt;&gt;""),"set shared address "&amp;IP_Export!F340&amp;" ip-netmask "&amp;IP_Export!G340,"")),"")</f>
        <v/>
      </c>
      <c r="F304" t="str">
        <f>IF(IP_Export!B340="Global",IF('Processed IP Rules'!EA309="Any","",IF(AND(IP_Export!Y340="Proceed",'Processed IP Rules'!EA309&lt;&gt;""),"set shared address "&amp;IP_Export!F340&amp;" description "&amp;IP_Export!G340,"")),"")</f>
        <v/>
      </c>
      <c r="G304" s="43" t="str">
        <f>IF('Processed IP Rules'!$FB$33="","",IF(IP_Export!B340="Global",IF('Processed IP Rules'!EA309="Any","",IF(AND(IP_Export!Y340="Proceed",'Processed IP Rules'!EA309&lt;&gt;""),"set shared address "&amp;IP_Export!F340&amp;" tag "&amp;'Processed IP Rules'!$FB$33,"")),""))</f>
        <v/>
      </c>
      <c r="I304" s="98">
        <f t="shared" si="9"/>
        <v>299</v>
      </c>
      <c r="J304" t="str">
        <f>IF(IP_Export!B340="National",IF(OR('Processed IP Rules'!AO309="All_IPs",'Processed IP Rules'!AO309="GRP_ALL_CNSP_SUBNETS"),"",IF(IP_Export!Y340="Proceed","set device-group CNSP-Parent address "&amp;IP_Export!D340&amp;" ip-netmask "&amp;IP_Export!E340,"")),"")</f>
        <v/>
      </c>
      <c r="K304" t="str">
        <f>IF(IP_Export!B340="National",IF(OR('Processed IP Rules'!AO309="All_IPs",'Processed IP Rules'!AO309="GRP_ALL_CNSP_SUBNETS"),"",IF(IP_Export!Y340="Proceed","set device-group CNSP-Parent address "&amp;IP_Export!D340&amp;" description "&amp;IP_Export!E340,"")),"")</f>
        <v/>
      </c>
      <c r="L304" s="43" t="str">
        <f>IF('Processed IP Rules'!$FB$31="","",IF(IP_Export!B340="National",IF(OR('Processed IP Rules'!AO309="All_IPs",'Processed IP Rules'!AO309="GRP_ALL_CNSP_SUBNETS"),"",IF(IP_Export!Y340="Proceed","set device-group CNSP-Parent address "&amp;IP_Export!D340&amp;" tag "&amp;'Processed IP Rules'!$FB$31,"")),""))</f>
        <v/>
      </c>
      <c r="M304" t="str">
        <f>IF(IP_Export!B340="National",IF('Processed IP Rules'!EA309="Any","",IF(AND(IP_Export!Y340="Proceed",'Processed IP Rules'!EA309&lt;&gt;""),"set device-group CNSP-Parent address "&amp;IP_Export!F340&amp;" ip-netmask "&amp;IP_Export!G340,"")),"")</f>
        <v/>
      </c>
      <c r="N304" t="str">
        <f>IF(IP_Export!B340="National",IF('Processed IP Rules'!EA309="Any","",IF(AND(IP_Export!Y340="Proceed",'Processed IP Rules'!EA309&lt;&gt;""),"set device-group CNSP-Parent address "&amp;IP_Export!F340&amp;" description "&amp;IP_Export!G340,"")),"")</f>
        <v/>
      </c>
      <c r="O304" s="43" t="str">
        <f>IF('Processed IP Rules'!$FB$33="","",IF(IP_Export!B340="National",IF('Processed IP Rules'!EA309="Any","",IF(AND(IP_Export!Y340="Proceed",'Processed IP Rules'!EA309&lt;&gt;""),"set device-group CNSP-Parent address "&amp;IP_Export!F340&amp;" tag "&amp;'Processed IP Rules'!$FB$33,"")),""))</f>
        <v/>
      </c>
    </row>
    <row r="305" spans="1:15">
      <c r="A305" s="98">
        <f t="shared" si="8"/>
        <v>300</v>
      </c>
      <c r="B305" t="str">
        <f>IF(IP_Export!B341="Global",IF(OR('Processed IP Rules'!AO310="All_IPs",'Processed IP Rules'!AO310="GRP_ALL_CNSP_SUBNETS"),"",IF(IP_Export!Y341="Proceed","set shared address "&amp;IP_Export!D341&amp;" ip-netmask "&amp;IP_Export!E341,"")),"")</f>
        <v/>
      </c>
      <c r="C305" t="str">
        <f>IF(IP_Export!B341="Global",IF(OR('Processed IP Rules'!AO310="All_IPs",'Processed IP Rules'!AO310="GRP_ALL_CNSP_SUBNETS"),"",IF(IP_Export!Y341="Proceed","set shared address "&amp;IP_Export!D341&amp;" description "&amp;IP_Export!E341,"")),"")</f>
        <v/>
      </c>
      <c r="D305" s="43" t="str">
        <f>IF('Processed IP Rules'!$FB$31="","",IF(IP_Export!B341="Global",IF(OR('Processed IP Rules'!AO310="All_IPs",'Processed IP Rules'!AO310="GRP_ALL_CNSP_SUBNETS"),"",IF(IP_Export!Y341="Proceed","set shared address "&amp;IP_Export!D341&amp;" tag "&amp;'Processed IP Rules'!$FB$31,"")),""))</f>
        <v/>
      </c>
      <c r="E305" t="str">
        <f>IF(IP_Export!B341="Global",IF('Processed IP Rules'!EA310="Any","",IF(AND(IP_Export!Y341="Proceed",'Processed IP Rules'!EA310&lt;&gt;""),"set shared address "&amp;IP_Export!F341&amp;" ip-netmask "&amp;IP_Export!G341,"")),"")</f>
        <v/>
      </c>
      <c r="F305" t="str">
        <f>IF(IP_Export!B341="Global",IF('Processed IP Rules'!EA310="Any","",IF(AND(IP_Export!Y341="Proceed",'Processed IP Rules'!EA310&lt;&gt;""),"set shared address "&amp;IP_Export!F341&amp;" description "&amp;IP_Export!G341,"")),"")</f>
        <v/>
      </c>
      <c r="G305" s="43" t="str">
        <f>IF('Processed IP Rules'!$FB$33="","",IF(IP_Export!B341="Global",IF('Processed IP Rules'!EA310="Any","",IF(AND(IP_Export!Y341="Proceed",'Processed IP Rules'!EA310&lt;&gt;""),"set shared address "&amp;IP_Export!F341&amp;" tag "&amp;'Processed IP Rules'!$FB$33,"")),""))</f>
        <v/>
      </c>
      <c r="I305" s="98">
        <f t="shared" si="9"/>
        <v>300</v>
      </c>
      <c r="J305" t="str">
        <f>IF(IP_Export!B341="National",IF(OR('Processed IP Rules'!AO310="All_IPs",'Processed IP Rules'!AO310="GRP_ALL_CNSP_SUBNETS"),"",IF(IP_Export!Y341="Proceed","set device-group CNSP-Parent address "&amp;IP_Export!D341&amp;" ip-netmask "&amp;IP_Export!E341,"")),"")</f>
        <v/>
      </c>
      <c r="K305" t="str">
        <f>IF(IP_Export!B341="National",IF(OR('Processed IP Rules'!AO310="All_IPs",'Processed IP Rules'!AO310="GRP_ALL_CNSP_SUBNETS"),"",IF(IP_Export!Y341="Proceed","set device-group CNSP-Parent address "&amp;IP_Export!D341&amp;" description "&amp;IP_Export!E341,"")),"")</f>
        <v/>
      </c>
      <c r="L305" s="43" t="str">
        <f>IF('Processed IP Rules'!$FB$31="","",IF(IP_Export!B341="National",IF(OR('Processed IP Rules'!AO310="All_IPs",'Processed IP Rules'!AO310="GRP_ALL_CNSP_SUBNETS"),"",IF(IP_Export!Y341="Proceed","set device-group CNSP-Parent address "&amp;IP_Export!D341&amp;" tag "&amp;'Processed IP Rules'!$FB$31,"")),""))</f>
        <v/>
      </c>
      <c r="M305" t="str">
        <f>IF(IP_Export!B341="National",IF('Processed IP Rules'!EA310="Any","",IF(AND(IP_Export!Y341="Proceed",'Processed IP Rules'!EA310&lt;&gt;""),"set device-group CNSP-Parent address "&amp;IP_Export!F341&amp;" ip-netmask "&amp;IP_Export!G341,"")),"")</f>
        <v/>
      </c>
      <c r="N305" t="str">
        <f>IF(IP_Export!B341="National",IF('Processed IP Rules'!EA310="Any","",IF(AND(IP_Export!Y341="Proceed",'Processed IP Rules'!EA310&lt;&gt;""),"set device-group CNSP-Parent address "&amp;IP_Export!F341&amp;" description "&amp;IP_Export!G341,"")),"")</f>
        <v/>
      </c>
      <c r="O305" s="43" t="str">
        <f>IF('Processed IP Rules'!$FB$33="","",IF(IP_Export!B341="National",IF('Processed IP Rules'!EA310="Any","",IF(AND(IP_Export!Y341="Proceed",'Processed IP Rules'!EA310&lt;&gt;""),"set device-group CNSP-Parent address "&amp;IP_Export!F341&amp;" tag "&amp;'Processed IP Rules'!$FB$33,"")),""))</f>
        <v/>
      </c>
    </row>
    <row r="306" spans="1:15">
      <c r="A306" s="98">
        <f t="shared" si="8"/>
        <v>301</v>
      </c>
      <c r="B306" t="str">
        <f>IF(IP_Export!B342="Global",IF(OR('Processed IP Rules'!AO311="All_IPs",'Processed IP Rules'!AO311="GRP_ALL_CNSP_SUBNETS"),"",IF(IP_Export!Y342="Proceed","set shared address "&amp;IP_Export!D342&amp;" ip-netmask "&amp;IP_Export!E342,"")),"")</f>
        <v/>
      </c>
      <c r="C306" t="str">
        <f>IF(IP_Export!B342="Global",IF(OR('Processed IP Rules'!AO311="All_IPs",'Processed IP Rules'!AO311="GRP_ALL_CNSP_SUBNETS"),"",IF(IP_Export!Y342="Proceed","set shared address "&amp;IP_Export!D342&amp;" description "&amp;IP_Export!E342,"")),"")</f>
        <v/>
      </c>
      <c r="D306" s="43" t="str">
        <f>IF('Processed IP Rules'!$FB$31="","",IF(IP_Export!B342="Global",IF(OR('Processed IP Rules'!AO311="All_IPs",'Processed IP Rules'!AO311="GRP_ALL_CNSP_SUBNETS"),"",IF(IP_Export!Y342="Proceed","set shared address "&amp;IP_Export!D342&amp;" tag "&amp;'Processed IP Rules'!$FB$31,"")),""))</f>
        <v/>
      </c>
      <c r="E306" t="str">
        <f>IF(IP_Export!B342="Global",IF('Processed IP Rules'!EA311="Any","",IF(AND(IP_Export!Y342="Proceed",'Processed IP Rules'!EA311&lt;&gt;""),"set shared address "&amp;IP_Export!F342&amp;" ip-netmask "&amp;IP_Export!G342,"")),"")</f>
        <v/>
      </c>
      <c r="F306" t="str">
        <f>IF(IP_Export!B342="Global",IF('Processed IP Rules'!EA311="Any","",IF(AND(IP_Export!Y342="Proceed",'Processed IP Rules'!EA311&lt;&gt;""),"set shared address "&amp;IP_Export!F342&amp;" description "&amp;IP_Export!G342,"")),"")</f>
        <v/>
      </c>
      <c r="G306" s="43" t="str">
        <f>IF('Processed IP Rules'!$FB$33="","",IF(IP_Export!B342="Global",IF('Processed IP Rules'!EA311="Any","",IF(AND(IP_Export!Y342="Proceed",'Processed IP Rules'!EA311&lt;&gt;""),"set shared address "&amp;IP_Export!F342&amp;" tag "&amp;'Processed IP Rules'!$FB$33,"")),""))</f>
        <v/>
      </c>
      <c r="I306" s="98">
        <f t="shared" si="9"/>
        <v>301</v>
      </c>
      <c r="J306" t="str">
        <f>IF(IP_Export!B342="National",IF(OR('Processed IP Rules'!AO311="All_IPs",'Processed IP Rules'!AO311="GRP_ALL_CNSP_SUBNETS"),"",IF(IP_Export!Y342="Proceed","set device-group CNSP-Parent address "&amp;IP_Export!D342&amp;" ip-netmask "&amp;IP_Export!E342,"")),"")</f>
        <v/>
      </c>
      <c r="K306" t="str">
        <f>IF(IP_Export!B342="National",IF(OR('Processed IP Rules'!AO311="All_IPs",'Processed IP Rules'!AO311="GRP_ALL_CNSP_SUBNETS"),"",IF(IP_Export!Y342="Proceed","set device-group CNSP-Parent address "&amp;IP_Export!D342&amp;" description "&amp;IP_Export!E342,"")),"")</f>
        <v/>
      </c>
      <c r="L306" s="43" t="str">
        <f>IF('Processed IP Rules'!$FB$31="","",IF(IP_Export!B342="National",IF(OR('Processed IP Rules'!AO311="All_IPs",'Processed IP Rules'!AO311="GRP_ALL_CNSP_SUBNETS"),"",IF(IP_Export!Y342="Proceed","set device-group CNSP-Parent address "&amp;IP_Export!D342&amp;" tag "&amp;'Processed IP Rules'!$FB$31,"")),""))</f>
        <v/>
      </c>
      <c r="M306" t="str">
        <f>IF(IP_Export!B342="National",IF('Processed IP Rules'!EA311="Any","",IF(AND(IP_Export!Y342="Proceed",'Processed IP Rules'!EA311&lt;&gt;""),"set device-group CNSP-Parent address "&amp;IP_Export!F342&amp;" ip-netmask "&amp;IP_Export!G342,"")),"")</f>
        <v/>
      </c>
      <c r="N306" t="str">
        <f>IF(IP_Export!B342="National",IF('Processed IP Rules'!EA311="Any","",IF(AND(IP_Export!Y342="Proceed",'Processed IP Rules'!EA311&lt;&gt;""),"set device-group CNSP-Parent address "&amp;IP_Export!F342&amp;" description "&amp;IP_Export!G342,"")),"")</f>
        <v/>
      </c>
      <c r="O306" s="43" t="str">
        <f>IF('Processed IP Rules'!$FB$33="","",IF(IP_Export!B342="National",IF('Processed IP Rules'!EA311="Any","",IF(AND(IP_Export!Y342="Proceed",'Processed IP Rules'!EA311&lt;&gt;""),"set device-group CNSP-Parent address "&amp;IP_Export!F342&amp;" tag "&amp;'Processed IP Rules'!$FB$33,"")),""))</f>
        <v/>
      </c>
    </row>
    <row r="307" spans="1:15">
      <c r="A307" s="98">
        <f t="shared" si="8"/>
        <v>302</v>
      </c>
      <c r="B307" t="str">
        <f>IF(IP_Export!B343="Global",IF(OR('Processed IP Rules'!AO312="All_IPs",'Processed IP Rules'!AO312="GRP_ALL_CNSP_SUBNETS"),"",IF(IP_Export!Y343="Proceed","set shared address "&amp;IP_Export!D343&amp;" ip-netmask "&amp;IP_Export!E343,"")),"")</f>
        <v/>
      </c>
      <c r="C307" t="str">
        <f>IF(IP_Export!B343="Global",IF(OR('Processed IP Rules'!AO312="All_IPs",'Processed IP Rules'!AO312="GRP_ALL_CNSP_SUBNETS"),"",IF(IP_Export!Y343="Proceed","set shared address "&amp;IP_Export!D343&amp;" description "&amp;IP_Export!E343,"")),"")</f>
        <v/>
      </c>
      <c r="D307" s="43" t="str">
        <f>IF('Processed IP Rules'!$FB$31="","",IF(IP_Export!B343="Global",IF(OR('Processed IP Rules'!AO312="All_IPs",'Processed IP Rules'!AO312="GRP_ALL_CNSP_SUBNETS"),"",IF(IP_Export!Y343="Proceed","set shared address "&amp;IP_Export!D343&amp;" tag "&amp;'Processed IP Rules'!$FB$31,"")),""))</f>
        <v/>
      </c>
      <c r="E307" t="str">
        <f>IF(IP_Export!B343="Global",IF('Processed IP Rules'!EA312="Any","",IF(AND(IP_Export!Y343="Proceed",'Processed IP Rules'!EA312&lt;&gt;""),"set shared address "&amp;IP_Export!F343&amp;" ip-netmask "&amp;IP_Export!G343,"")),"")</f>
        <v/>
      </c>
      <c r="F307" t="str">
        <f>IF(IP_Export!B343="Global",IF('Processed IP Rules'!EA312="Any","",IF(AND(IP_Export!Y343="Proceed",'Processed IP Rules'!EA312&lt;&gt;""),"set shared address "&amp;IP_Export!F343&amp;" description "&amp;IP_Export!G343,"")),"")</f>
        <v/>
      </c>
      <c r="G307" s="43" t="str">
        <f>IF('Processed IP Rules'!$FB$33="","",IF(IP_Export!B343="Global",IF('Processed IP Rules'!EA312="Any","",IF(AND(IP_Export!Y343="Proceed",'Processed IP Rules'!EA312&lt;&gt;""),"set shared address "&amp;IP_Export!F343&amp;" tag "&amp;'Processed IP Rules'!$FB$33,"")),""))</f>
        <v/>
      </c>
      <c r="I307" s="98">
        <f t="shared" si="9"/>
        <v>302</v>
      </c>
      <c r="J307" t="str">
        <f>IF(IP_Export!B343="National",IF(OR('Processed IP Rules'!AO312="All_IPs",'Processed IP Rules'!AO312="GRP_ALL_CNSP_SUBNETS"),"",IF(IP_Export!Y343="Proceed","set device-group CNSP-Parent address "&amp;IP_Export!D343&amp;" ip-netmask "&amp;IP_Export!E343,"")),"")</f>
        <v/>
      </c>
      <c r="K307" t="str">
        <f>IF(IP_Export!B343="National",IF(OR('Processed IP Rules'!AO312="All_IPs",'Processed IP Rules'!AO312="GRP_ALL_CNSP_SUBNETS"),"",IF(IP_Export!Y343="Proceed","set device-group CNSP-Parent address "&amp;IP_Export!D343&amp;" description "&amp;IP_Export!E343,"")),"")</f>
        <v/>
      </c>
      <c r="L307" s="43" t="str">
        <f>IF('Processed IP Rules'!$FB$31="","",IF(IP_Export!B343="National",IF(OR('Processed IP Rules'!AO312="All_IPs",'Processed IP Rules'!AO312="GRP_ALL_CNSP_SUBNETS"),"",IF(IP_Export!Y343="Proceed","set device-group CNSP-Parent address "&amp;IP_Export!D343&amp;" tag "&amp;'Processed IP Rules'!$FB$31,"")),""))</f>
        <v/>
      </c>
      <c r="M307" t="str">
        <f>IF(IP_Export!B343="National",IF('Processed IP Rules'!EA312="Any","",IF(AND(IP_Export!Y343="Proceed",'Processed IP Rules'!EA312&lt;&gt;""),"set device-group CNSP-Parent address "&amp;IP_Export!F343&amp;" ip-netmask "&amp;IP_Export!G343,"")),"")</f>
        <v/>
      </c>
      <c r="N307" t="str">
        <f>IF(IP_Export!B343="National",IF('Processed IP Rules'!EA312="Any","",IF(AND(IP_Export!Y343="Proceed",'Processed IP Rules'!EA312&lt;&gt;""),"set device-group CNSP-Parent address "&amp;IP_Export!F343&amp;" description "&amp;IP_Export!G343,"")),"")</f>
        <v/>
      </c>
      <c r="O307" s="43" t="str">
        <f>IF('Processed IP Rules'!$FB$33="","",IF(IP_Export!B343="National",IF('Processed IP Rules'!EA312="Any","",IF(AND(IP_Export!Y343="Proceed",'Processed IP Rules'!EA312&lt;&gt;""),"set device-group CNSP-Parent address "&amp;IP_Export!F343&amp;" tag "&amp;'Processed IP Rules'!$FB$33,"")),""))</f>
        <v/>
      </c>
    </row>
    <row r="308" spans="1:15">
      <c r="A308" s="98">
        <f t="shared" si="8"/>
        <v>303</v>
      </c>
      <c r="B308" t="str">
        <f>IF(IP_Export!B344="Global",IF(OR('Processed IP Rules'!AO313="All_IPs",'Processed IP Rules'!AO313="GRP_ALL_CNSP_SUBNETS"),"",IF(IP_Export!Y344="Proceed","set shared address "&amp;IP_Export!D344&amp;" ip-netmask "&amp;IP_Export!E344,"")),"")</f>
        <v/>
      </c>
      <c r="C308" t="str">
        <f>IF(IP_Export!B344="Global",IF(OR('Processed IP Rules'!AO313="All_IPs",'Processed IP Rules'!AO313="GRP_ALL_CNSP_SUBNETS"),"",IF(IP_Export!Y344="Proceed","set shared address "&amp;IP_Export!D344&amp;" description "&amp;IP_Export!E344,"")),"")</f>
        <v/>
      </c>
      <c r="D308" s="43" t="str">
        <f>IF('Processed IP Rules'!$FB$31="","",IF(IP_Export!B344="Global",IF(OR('Processed IP Rules'!AO313="All_IPs",'Processed IP Rules'!AO313="GRP_ALL_CNSP_SUBNETS"),"",IF(IP_Export!Y344="Proceed","set shared address "&amp;IP_Export!D344&amp;" tag "&amp;'Processed IP Rules'!$FB$31,"")),""))</f>
        <v/>
      </c>
      <c r="E308" t="str">
        <f>IF(IP_Export!B344="Global",IF('Processed IP Rules'!EA313="Any","",IF(AND(IP_Export!Y344="Proceed",'Processed IP Rules'!EA313&lt;&gt;""),"set shared address "&amp;IP_Export!F344&amp;" ip-netmask "&amp;IP_Export!G344,"")),"")</f>
        <v/>
      </c>
      <c r="F308" t="str">
        <f>IF(IP_Export!B344="Global",IF('Processed IP Rules'!EA313="Any","",IF(AND(IP_Export!Y344="Proceed",'Processed IP Rules'!EA313&lt;&gt;""),"set shared address "&amp;IP_Export!F344&amp;" description "&amp;IP_Export!G344,"")),"")</f>
        <v/>
      </c>
      <c r="G308" s="43" t="str">
        <f>IF('Processed IP Rules'!$FB$33="","",IF(IP_Export!B344="Global",IF('Processed IP Rules'!EA313="Any","",IF(AND(IP_Export!Y344="Proceed",'Processed IP Rules'!EA313&lt;&gt;""),"set shared address "&amp;IP_Export!F344&amp;" tag "&amp;'Processed IP Rules'!$FB$33,"")),""))</f>
        <v/>
      </c>
      <c r="I308" s="98">
        <f t="shared" si="9"/>
        <v>303</v>
      </c>
      <c r="J308" t="str">
        <f>IF(IP_Export!B344="National",IF(OR('Processed IP Rules'!AO313="All_IPs",'Processed IP Rules'!AO313="GRP_ALL_CNSP_SUBNETS"),"",IF(IP_Export!Y344="Proceed","set device-group CNSP-Parent address "&amp;IP_Export!D344&amp;" ip-netmask "&amp;IP_Export!E344,"")),"")</f>
        <v/>
      </c>
      <c r="K308" t="str">
        <f>IF(IP_Export!B344="National",IF(OR('Processed IP Rules'!AO313="All_IPs",'Processed IP Rules'!AO313="GRP_ALL_CNSP_SUBNETS"),"",IF(IP_Export!Y344="Proceed","set device-group CNSP-Parent address "&amp;IP_Export!D344&amp;" description "&amp;IP_Export!E344,"")),"")</f>
        <v/>
      </c>
      <c r="L308" s="43" t="str">
        <f>IF('Processed IP Rules'!$FB$31="","",IF(IP_Export!B344="National",IF(OR('Processed IP Rules'!AO313="All_IPs",'Processed IP Rules'!AO313="GRP_ALL_CNSP_SUBNETS"),"",IF(IP_Export!Y344="Proceed","set device-group CNSP-Parent address "&amp;IP_Export!D344&amp;" tag "&amp;'Processed IP Rules'!$FB$31,"")),""))</f>
        <v/>
      </c>
      <c r="M308" t="str">
        <f>IF(IP_Export!B344="National",IF('Processed IP Rules'!EA313="Any","",IF(AND(IP_Export!Y344="Proceed",'Processed IP Rules'!EA313&lt;&gt;""),"set device-group CNSP-Parent address "&amp;IP_Export!F344&amp;" ip-netmask "&amp;IP_Export!G344,"")),"")</f>
        <v/>
      </c>
      <c r="N308" t="str">
        <f>IF(IP_Export!B344="National",IF('Processed IP Rules'!EA313="Any","",IF(AND(IP_Export!Y344="Proceed",'Processed IP Rules'!EA313&lt;&gt;""),"set device-group CNSP-Parent address "&amp;IP_Export!F344&amp;" description "&amp;IP_Export!G344,"")),"")</f>
        <v/>
      </c>
      <c r="O308" s="43" t="str">
        <f>IF('Processed IP Rules'!$FB$33="","",IF(IP_Export!B344="National",IF('Processed IP Rules'!EA313="Any","",IF(AND(IP_Export!Y344="Proceed",'Processed IP Rules'!EA313&lt;&gt;""),"set device-group CNSP-Parent address "&amp;IP_Export!F344&amp;" tag "&amp;'Processed IP Rules'!$FB$33,"")),""))</f>
        <v/>
      </c>
    </row>
    <row r="309" spans="1:15">
      <c r="A309" s="98">
        <f t="shared" si="8"/>
        <v>304</v>
      </c>
      <c r="B309" t="str">
        <f>IF(IP_Export!B345="Global",IF(OR('Processed IP Rules'!AO314="All_IPs",'Processed IP Rules'!AO314="GRP_ALL_CNSP_SUBNETS"),"",IF(IP_Export!Y345="Proceed","set shared address "&amp;IP_Export!D345&amp;" ip-netmask "&amp;IP_Export!E345,"")),"")</f>
        <v/>
      </c>
      <c r="C309" t="str">
        <f>IF(IP_Export!B345="Global",IF(OR('Processed IP Rules'!AO314="All_IPs",'Processed IP Rules'!AO314="GRP_ALL_CNSP_SUBNETS"),"",IF(IP_Export!Y345="Proceed","set shared address "&amp;IP_Export!D345&amp;" description "&amp;IP_Export!E345,"")),"")</f>
        <v/>
      </c>
      <c r="D309" s="43" t="str">
        <f>IF('Processed IP Rules'!$FB$31="","",IF(IP_Export!B345="Global",IF(OR('Processed IP Rules'!AO314="All_IPs",'Processed IP Rules'!AO314="GRP_ALL_CNSP_SUBNETS"),"",IF(IP_Export!Y345="Proceed","set shared address "&amp;IP_Export!D345&amp;" tag "&amp;'Processed IP Rules'!$FB$31,"")),""))</f>
        <v/>
      </c>
      <c r="E309" t="str">
        <f>IF(IP_Export!B345="Global",IF('Processed IP Rules'!EA314="Any","",IF(AND(IP_Export!Y345="Proceed",'Processed IP Rules'!EA314&lt;&gt;""),"set shared address "&amp;IP_Export!F345&amp;" ip-netmask "&amp;IP_Export!G345,"")),"")</f>
        <v/>
      </c>
      <c r="F309" t="str">
        <f>IF(IP_Export!B345="Global",IF('Processed IP Rules'!EA314="Any","",IF(AND(IP_Export!Y345="Proceed",'Processed IP Rules'!EA314&lt;&gt;""),"set shared address "&amp;IP_Export!F345&amp;" description "&amp;IP_Export!G345,"")),"")</f>
        <v/>
      </c>
      <c r="G309" s="43" t="str">
        <f>IF('Processed IP Rules'!$FB$33="","",IF(IP_Export!B345="Global",IF('Processed IP Rules'!EA314="Any","",IF(AND(IP_Export!Y345="Proceed",'Processed IP Rules'!EA314&lt;&gt;""),"set shared address "&amp;IP_Export!F345&amp;" tag "&amp;'Processed IP Rules'!$FB$33,"")),""))</f>
        <v/>
      </c>
      <c r="I309" s="98">
        <f t="shared" si="9"/>
        <v>304</v>
      </c>
      <c r="J309" t="str">
        <f>IF(IP_Export!B345="National",IF(OR('Processed IP Rules'!AO314="All_IPs",'Processed IP Rules'!AO314="GRP_ALL_CNSP_SUBNETS"),"",IF(IP_Export!Y345="Proceed","set device-group CNSP-Parent address "&amp;IP_Export!D345&amp;" ip-netmask "&amp;IP_Export!E345,"")),"")</f>
        <v/>
      </c>
      <c r="K309" t="str">
        <f>IF(IP_Export!B345="National",IF(OR('Processed IP Rules'!AO314="All_IPs",'Processed IP Rules'!AO314="GRP_ALL_CNSP_SUBNETS"),"",IF(IP_Export!Y345="Proceed","set device-group CNSP-Parent address "&amp;IP_Export!D345&amp;" description "&amp;IP_Export!E345,"")),"")</f>
        <v/>
      </c>
      <c r="L309" s="43" t="str">
        <f>IF('Processed IP Rules'!$FB$31="","",IF(IP_Export!B345="National",IF(OR('Processed IP Rules'!AO314="All_IPs",'Processed IP Rules'!AO314="GRP_ALL_CNSP_SUBNETS"),"",IF(IP_Export!Y345="Proceed","set device-group CNSP-Parent address "&amp;IP_Export!D345&amp;" tag "&amp;'Processed IP Rules'!$FB$31,"")),""))</f>
        <v/>
      </c>
      <c r="M309" t="str">
        <f>IF(IP_Export!B345="National",IF('Processed IP Rules'!EA314="Any","",IF(AND(IP_Export!Y345="Proceed",'Processed IP Rules'!EA314&lt;&gt;""),"set device-group CNSP-Parent address "&amp;IP_Export!F345&amp;" ip-netmask "&amp;IP_Export!G345,"")),"")</f>
        <v/>
      </c>
      <c r="N309" t="str">
        <f>IF(IP_Export!B345="National",IF('Processed IP Rules'!EA314="Any","",IF(AND(IP_Export!Y345="Proceed",'Processed IP Rules'!EA314&lt;&gt;""),"set device-group CNSP-Parent address "&amp;IP_Export!F345&amp;" description "&amp;IP_Export!G345,"")),"")</f>
        <v/>
      </c>
      <c r="O309" s="43" t="str">
        <f>IF('Processed IP Rules'!$FB$33="","",IF(IP_Export!B345="National",IF('Processed IP Rules'!EA314="Any","",IF(AND(IP_Export!Y345="Proceed",'Processed IP Rules'!EA314&lt;&gt;""),"set device-group CNSP-Parent address "&amp;IP_Export!F345&amp;" tag "&amp;'Processed IP Rules'!$FB$33,"")),""))</f>
        <v/>
      </c>
    </row>
    <row r="310" spans="1:15">
      <c r="A310" s="98">
        <f t="shared" si="8"/>
        <v>305</v>
      </c>
      <c r="B310" t="str">
        <f>IF(IP_Export!B346="Global",IF(OR('Processed IP Rules'!AO315="All_IPs",'Processed IP Rules'!AO315="GRP_ALL_CNSP_SUBNETS"),"",IF(IP_Export!Y346="Proceed","set shared address "&amp;IP_Export!D346&amp;" ip-netmask "&amp;IP_Export!E346,"")),"")</f>
        <v/>
      </c>
      <c r="C310" t="str">
        <f>IF(IP_Export!B346="Global",IF(OR('Processed IP Rules'!AO315="All_IPs",'Processed IP Rules'!AO315="GRP_ALL_CNSP_SUBNETS"),"",IF(IP_Export!Y346="Proceed","set shared address "&amp;IP_Export!D346&amp;" description "&amp;IP_Export!E346,"")),"")</f>
        <v/>
      </c>
      <c r="D310" s="43" t="str">
        <f>IF('Processed IP Rules'!$FB$31="","",IF(IP_Export!B346="Global",IF(OR('Processed IP Rules'!AO315="All_IPs",'Processed IP Rules'!AO315="GRP_ALL_CNSP_SUBNETS"),"",IF(IP_Export!Y346="Proceed","set shared address "&amp;IP_Export!D346&amp;" tag "&amp;'Processed IP Rules'!$FB$31,"")),""))</f>
        <v/>
      </c>
      <c r="E310" t="str">
        <f>IF(IP_Export!B346="Global",IF('Processed IP Rules'!EA315="Any","",IF(AND(IP_Export!Y346="Proceed",'Processed IP Rules'!EA315&lt;&gt;""),"set shared address "&amp;IP_Export!F346&amp;" ip-netmask "&amp;IP_Export!G346,"")),"")</f>
        <v/>
      </c>
      <c r="F310" t="str">
        <f>IF(IP_Export!B346="Global",IF('Processed IP Rules'!EA315="Any","",IF(AND(IP_Export!Y346="Proceed",'Processed IP Rules'!EA315&lt;&gt;""),"set shared address "&amp;IP_Export!F346&amp;" description "&amp;IP_Export!G346,"")),"")</f>
        <v/>
      </c>
      <c r="G310" s="43" t="str">
        <f>IF('Processed IP Rules'!$FB$33="","",IF(IP_Export!B346="Global",IF('Processed IP Rules'!EA315="Any","",IF(AND(IP_Export!Y346="Proceed",'Processed IP Rules'!EA315&lt;&gt;""),"set shared address "&amp;IP_Export!F346&amp;" tag "&amp;'Processed IP Rules'!$FB$33,"")),""))</f>
        <v/>
      </c>
      <c r="I310" s="98">
        <f t="shared" si="9"/>
        <v>305</v>
      </c>
      <c r="J310" t="str">
        <f>IF(IP_Export!B346="National",IF(OR('Processed IP Rules'!AO315="All_IPs",'Processed IP Rules'!AO315="GRP_ALL_CNSP_SUBNETS"),"",IF(IP_Export!Y346="Proceed","set device-group CNSP-Parent address "&amp;IP_Export!D346&amp;" ip-netmask "&amp;IP_Export!E346,"")),"")</f>
        <v/>
      </c>
      <c r="K310" t="str">
        <f>IF(IP_Export!B346="National",IF(OR('Processed IP Rules'!AO315="All_IPs",'Processed IP Rules'!AO315="GRP_ALL_CNSP_SUBNETS"),"",IF(IP_Export!Y346="Proceed","set device-group CNSP-Parent address "&amp;IP_Export!D346&amp;" description "&amp;IP_Export!E346,"")),"")</f>
        <v/>
      </c>
      <c r="L310" s="43" t="str">
        <f>IF('Processed IP Rules'!$FB$31="","",IF(IP_Export!B346="National",IF(OR('Processed IP Rules'!AO315="All_IPs",'Processed IP Rules'!AO315="GRP_ALL_CNSP_SUBNETS"),"",IF(IP_Export!Y346="Proceed","set device-group CNSP-Parent address "&amp;IP_Export!D346&amp;" tag "&amp;'Processed IP Rules'!$FB$31,"")),""))</f>
        <v/>
      </c>
      <c r="M310" t="str">
        <f>IF(IP_Export!B346="National",IF('Processed IP Rules'!EA315="Any","",IF(AND(IP_Export!Y346="Proceed",'Processed IP Rules'!EA315&lt;&gt;""),"set device-group CNSP-Parent address "&amp;IP_Export!F346&amp;" ip-netmask "&amp;IP_Export!G346,"")),"")</f>
        <v/>
      </c>
      <c r="N310" t="str">
        <f>IF(IP_Export!B346="National",IF('Processed IP Rules'!EA315="Any","",IF(AND(IP_Export!Y346="Proceed",'Processed IP Rules'!EA315&lt;&gt;""),"set device-group CNSP-Parent address "&amp;IP_Export!F346&amp;" description "&amp;IP_Export!G346,"")),"")</f>
        <v/>
      </c>
      <c r="O310" s="43" t="str">
        <f>IF('Processed IP Rules'!$FB$33="","",IF(IP_Export!B346="National",IF('Processed IP Rules'!EA315="Any","",IF(AND(IP_Export!Y346="Proceed",'Processed IP Rules'!EA315&lt;&gt;""),"set device-group CNSP-Parent address "&amp;IP_Export!F346&amp;" tag "&amp;'Processed IP Rules'!$FB$33,"")),""))</f>
        <v/>
      </c>
    </row>
    <row r="311" spans="1:15">
      <c r="A311" s="98">
        <f t="shared" si="8"/>
        <v>306</v>
      </c>
      <c r="B311" t="str">
        <f>IF(IP_Export!B347="Global",IF(OR('Processed IP Rules'!AO316="All_IPs",'Processed IP Rules'!AO316="GRP_ALL_CNSP_SUBNETS"),"",IF(IP_Export!Y347="Proceed","set shared address "&amp;IP_Export!D347&amp;" ip-netmask "&amp;IP_Export!E347,"")),"")</f>
        <v/>
      </c>
      <c r="C311" t="str">
        <f>IF(IP_Export!B347="Global",IF(OR('Processed IP Rules'!AO316="All_IPs",'Processed IP Rules'!AO316="GRP_ALL_CNSP_SUBNETS"),"",IF(IP_Export!Y347="Proceed","set shared address "&amp;IP_Export!D347&amp;" description "&amp;IP_Export!E347,"")),"")</f>
        <v/>
      </c>
      <c r="D311" s="43" t="str">
        <f>IF('Processed IP Rules'!$FB$31="","",IF(IP_Export!B347="Global",IF(OR('Processed IP Rules'!AO316="All_IPs",'Processed IP Rules'!AO316="GRP_ALL_CNSP_SUBNETS"),"",IF(IP_Export!Y347="Proceed","set shared address "&amp;IP_Export!D347&amp;" tag "&amp;'Processed IP Rules'!$FB$31,"")),""))</f>
        <v/>
      </c>
      <c r="E311" t="str">
        <f>IF(IP_Export!B347="Global",IF('Processed IP Rules'!EA316="Any","",IF(AND(IP_Export!Y347="Proceed",'Processed IP Rules'!EA316&lt;&gt;""),"set shared address "&amp;IP_Export!F347&amp;" ip-netmask "&amp;IP_Export!G347,"")),"")</f>
        <v/>
      </c>
      <c r="F311" t="str">
        <f>IF(IP_Export!B347="Global",IF('Processed IP Rules'!EA316="Any","",IF(AND(IP_Export!Y347="Proceed",'Processed IP Rules'!EA316&lt;&gt;""),"set shared address "&amp;IP_Export!F347&amp;" description "&amp;IP_Export!G347,"")),"")</f>
        <v/>
      </c>
      <c r="G311" s="43" t="str">
        <f>IF('Processed IP Rules'!$FB$33="","",IF(IP_Export!B347="Global",IF('Processed IP Rules'!EA316="Any","",IF(AND(IP_Export!Y347="Proceed",'Processed IP Rules'!EA316&lt;&gt;""),"set shared address "&amp;IP_Export!F347&amp;" tag "&amp;'Processed IP Rules'!$FB$33,"")),""))</f>
        <v/>
      </c>
      <c r="I311" s="98">
        <f t="shared" si="9"/>
        <v>306</v>
      </c>
      <c r="J311" t="str">
        <f>IF(IP_Export!B347="National",IF(OR('Processed IP Rules'!AO316="All_IPs",'Processed IP Rules'!AO316="GRP_ALL_CNSP_SUBNETS"),"",IF(IP_Export!Y347="Proceed","set device-group CNSP-Parent address "&amp;IP_Export!D347&amp;" ip-netmask "&amp;IP_Export!E347,"")),"")</f>
        <v/>
      </c>
      <c r="K311" t="str">
        <f>IF(IP_Export!B347="National",IF(OR('Processed IP Rules'!AO316="All_IPs",'Processed IP Rules'!AO316="GRP_ALL_CNSP_SUBNETS"),"",IF(IP_Export!Y347="Proceed","set device-group CNSP-Parent address "&amp;IP_Export!D347&amp;" description "&amp;IP_Export!E347,"")),"")</f>
        <v/>
      </c>
      <c r="L311" s="43" t="str">
        <f>IF('Processed IP Rules'!$FB$31="","",IF(IP_Export!B347="National",IF(OR('Processed IP Rules'!AO316="All_IPs",'Processed IP Rules'!AO316="GRP_ALL_CNSP_SUBNETS"),"",IF(IP_Export!Y347="Proceed","set device-group CNSP-Parent address "&amp;IP_Export!D347&amp;" tag "&amp;'Processed IP Rules'!$FB$31,"")),""))</f>
        <v/>
      </c>
      <c r="M311" t="str">
        <f>IF(IP_Export!B347="National",IF('Processed IP Rules'!EA316="Any","",IF(AND(IP_Export!Y347="Proceed",'Processed IP Rules'!EA316&lt;&gt;""),"set device-group CNSP-Parent address "&amp;IP_Export!F347&amp;" ip-netmask "&amp;IP_Export!G347,"")),"")</f>
        <v/>
      </c>
      <c r="N311" t="str">
        <f>IF(IP_Export!B347="National",IF('Processed IP Rules'!EA316="Any","",IF(AND(IP_Export!Y347="Proceed",'Processed IP Rules'!EA316&lt;&gt;""),"set device-group CNSP-Parent address "&amp;IP_Export!F347&amp;" description "&amp;IP_Export!G347,"")),"")</f>
        <v/>
      </c>
      <c r="O311" s="43" t="str">
        <f>IF('Processed IP Rules'!$FB$33="","",IF(IP_Export!B347="National",IF('Processed IP Rules'!EA316="Any","",IF(AND(IP_Export!Y347="Proceed",'Processed IP Rules'!EA316&lt;&gt;""),"set device-group CNSP-Parent address "&amp;IP_Export!F347&amp;" tag "&amp;'Processed IP Rules'!$FB$33,"")),""))</f>
        <v/>
      </c>
    </row>
    <row r="312" spans="1:15">
      <c r="A312" s="98">
        <f t="shared" si="8"/>
        <v>307</v>
      </c>
      <c r="B312" t="str">
        <f>IF(IP_Export!B348="Global",IF(OR('Processed IP Rules'!AO317="All_IPs",'Processed IP Rules'!AO317="GRP_ALL_CNSP_SUBNETS"),"",IF(IP_Export!Y348="Proceed","set shared address "&amp;IP_Export!D348&amp;" ip-netmask "&amp;IP_Export!E348,"")),"")</f>
        <v/>
      </c>
      <c r="C312" t="str">
        <f>IF(IP_Export!B348="Global",IF(OR('Processed IP Rules'!AO317="All_IPs",'Processed IP Rules'!AO317="GRP_ALL_CNSP_SUBNETS"),"",IF(IP_Export!Y348="Proceed","set shared address "&amp;IP_Export!D348&amp;" description "&amp;IP_Export!E348,"")),"")</f>
        <v/>
      </c>
      <c r="D312" s="43" t="str">
        <f>IF('Processed IP Rules'!$FB$31="","",IF(IP_Export!B348="Global",IF(OR('Processed IP Rules'!AO317="All_IPs",'Processed IP Rules'!AO317="GRP_ALL_CNSP_SUBNETS"),"",IF(IP_Export!Y348="Proceed","set shared address "&amp;IP_Export!D348&amp;" tag "&amp;'Processed IP Rules'!$FB$31,"")),""))</f>
        <v/>
      </c>
      <c r="E312" t="str">
        <f>IF(IP_Export!B348="Global",IF('Processed IP Rules'!EA317="Any","",IF(AND(IP_Export!Y348="Proceed",'Processed IP Rules'!EA317&lt;&gt;""),"set shared address "&amp;IP_Export!F348&amp;" ip-netmask "&amp;IP_Export!G348,"")),"")</f>
        <v/>
      </c>
      <c r="F312" t="str">
        <f>IF(IP_Export!B348="Global",IF('Processed IP Rules'!EA317="Any","",IF(AND(IP_Export!Y348="Proceed",'Processed IP Rules'!EA317&lt;&gt;""),"set shared address "&amp;IP_Export!F348&amp;" description "&amp;IP_Export!G348,"")),"")</f>
        <v/>
      </c>
      <c r="G312" s="43" t="str">
        <f>IF('Processed IP Rules'!$FB$33="","",IF(IP_Export!B348="Global",IF('Processed IP Rules'!EA317="Any","",IF(AND(IP_Export!Y348="Proceed",'Processed IP Rules'!EA317&lt;&gt;""),"set shared address "&amp;IP_Export!F348&amp;" tag "&amp;'Processed IP Rules'!$FB$33,"")),""))</f>
        <v/>
      </c>
      <c r="I312" s="98">
        <f t="shared" si="9"/>
        <v>307</v>
      </c>
      <c r="J312" t="str">
        <f>IF(IP_Export!B348="National",IF(OR('Processed IP Rules'!AO317="All_IPs",'Processed IP Rules'!AO317="GRP_ALL_CNSP_SUBNETS"),"",IF(IP_Export!Y348="Proceed","set device-group CNSP-Parent address "&amp;IP_Export!D348&amp;" ip-netmask "&amp;IP_Export!E348,"")),"")</f>
        <v/>
      </c>
      <c r="K312" t="str">
        <f>IF(IP_Export!B348="National",IF(OR('Processed IP Rules'!AO317="All_IPs",'Processed IP Rules'!AO317="GRP_ALL_CNSP_SUBNETS"),"",IF(IP_Export!Y348="Proceed","set device-group CNSP-Parent address "&amp;IP_Export!D348&amp;" description "&amp;IP_Export!E348,"")),"")</f>
        <v/>
      </c>
      <c r="L312" s="43" t="str">
        <f>IF('Processed IP Rules'!$FB$31="","",IF(IP_Export!B348="National",IF(OR('Processed IP Rules'!AO317="All_IPs",'Processed IP Rules'!AO317="GRP_ALL_CNSP_SUBNETS"),"",IF(IP_Export!Y348="Proceed","set device-group CNSP-Parent address "&amp;IP_Export!D348&amp;" tag "&amp;'Processed IP Rules'!$FB$31,"")),""))</f>
        <v/>
      </c>
      <c r="M312" t="str">
        <f>IF(IP_Export!B348="National",IF('Processed IP Rules'!EA317="Any","",IF(AND(IP_Export!Y348="Proceed",'Processed IP Rules'!EA317&lt;&gt;""),"set device-group CNSP-Parent address "&amp;IP_Export!F348&amp;" ip-netmask "&amp;IP_Export!G348,"")),"")</f>
        <v/>
      </c>
      <c r="N312" t="str">
        <f>IF(IP_Export!B348="National",IF('Processed IP Rules'!EA317="Any","",IF(AND(IP_Export!Y348="Proceed",'Processed IP Rules'!EA317&lt;&gt;""),"set device-group CNSP-Parent address "&amp;IP_Export!F348&amp;" description "&amp;IP_Export!G348,"")),"")</f>
        <v/>
      </c>
      <c r="O312" s="43" t="str">
        <f>IF('Processed IP Rules'!$FB$33="","",IF(IP_Export!B348="National",IF('Processed IP Rules'!EA317="Any","",IF(AND(IP_Export!Y348="Proceed",'Processed IP Rules'!EA317&lt;&gt;""),"set device-group CNSP-Parent address "&amp;IP_Export!F348&amp;" tag "&amp;'Processed IP Rules'!$FB$33,"")),""))</f>
        <v/>
      </c>
    </row>
    <row r="313" spans="1:15">
      <c r="A313" s="98">
        <f t="shared" si="8"/>
        <v>308</v>
      </c>
      <c r="B313" t="str">
        <f>IF(IP_Export!B349="Global",IF(OR('Processed IP Rules'!AO318="All_IPs",'Processed IP Rules'!AO318="GRP_ALL_CNSP_SUBNETS"),"",IF(IP_Export!Y349="Proceed","set shared address "&amp;IP_Export!D349&amp;" ip-netmask "&amp;IP_Export!E349,"")),"")</f>
        <v/>
      </c>
      <c r="C313" t="str">
        <f>IF(IP_Export!B349="Global",IF(OR('Processed IP Rules'!AO318="All_IPs",'Processed IP Rules'!AO318="GRP_ALL_CNSP_SUBNETS"),"",IF(IP_Export!Y349="Proceed","set shared address "&amp;IP_Export!D349&amp;" description "&amp;IP_Export!E349,"")),"")</f>
        <v/>
      </c>
      <c r="D313" s="43" t="str">
        <f>IF('Processed IP Rules'!$FB$31="","",IF(IP_Export!B349="Global",IF(OR('Processed IP Rules'!AO318="All_IPs",'Processed IP Rules'!AO318="GRP_ALL_CNSP_SUBNETS"),"",IF(IP_Export!Y349="Proceed","set shared address "&amp;IP_Export!D349&amp;" tag "&amp;'Processed IP Rules'!$FB$31,"")),""))</f>
        <v/>
      </c>
      <c r="E313" t="str">
        <f>IF(IP_Export!B349="Global",IF('Processed IP Rules'!EA318="Any","",IF(AND(IP_Export!Y349="Proceed",'Processed IP Rules'!EA318&lt;&gt;""),"set shared address "&amp;IP_Export!F349&amp;" ip-netmask "&amp;IP_Export!G349,"")),"")</f>
        <v/>
      </c>
      <c r="F313" t="str">
        <f>IF(IP_Export!B349="Global",IF('Processed IP Rules'!EA318="Any","",IF(AND(IP_Export!Y349="Proceed",'Processed IP Rules'!EA318&lt;&gt;""),"set shared address "&amp;IP_Export!F349&amp;" description "&amp;IP_Export!G349,"")),"")</f>
        <v/>
      </c>
      <c r="G313" s="43" t="str">
        <f>IF('Processed IP Rules'!$FB$33="","",IF(IP_Export!B349="Global",IF('Processed IP Rules'!EA318="Any","",IF(AND(IP_Export!Y349="Proceed",'Processed IP Rules'!EA318&lt;&gt;""),"set shared address "&amp;IP_Export!F349&amp;" tag "&amp;'Processed IP Rules'!$FB$33,"")),""))</f>
        <v/>
      </c>
      <c r="I313" s="98">
        <f t="shared" si="9"/>
        <v>308</v>
      </c>
      <c r="J313" t="str">
        <f>IF(IP_Export!B349="National",IF(OR('Processed IP Rules'!AO318="All_IPs",'Processed IP Rules'!AO318="GRP_ALL_CNSP_SUBNETS"),"",IF(IP_Export!Y349="Proceed","set device-group CNSP-Parent address "&amp;IP_Export!D349&amp;" ip-netmask "&amp;IP_Export!E349,"")),"")</f>
        <v/>
      </c>
      <c r="K313" t="str">
        <f>IF(IP_Export!B349="National",IF(OR('Processed IP Rules'!AO318="All_IPs",'Processed IP Rules'!AO318="GRP_ALL_CNSP_SUBNETS"),"",IF(IP_Export!Y349="Proceed","set device-group CNSP-Parent address "&amp;IP_Export!D349&amp;" description "&amp;IP_Export!E349,"")),"")</f>
        <v/>
      </c>
      <c r="L313" s="43" t="str">
        <f>IF('Processed IP Rules'!$FB$31="","",IF(IP_Export!B349="National",IF(OR('Processed IP Rules'!AO318="All_IPs",'Processed IP Rules'!AO318="GRP_ALL_CNSP_SUBNETS"),"",IF(IP_Export!Y349="Proceed","set device-group CNSP-Parent address "&amp;IP_Export!D349&amp;" tag "&amp;'Processed IP Rules'!$FB$31,"")),""))</f>
        <v/>
      </c>
      <c r="M313" t="str">
        <f>IF(IP_Export!B349="National",IF('Processed IP Rules'!EA318="Any","",IF(AND(IP_Export!Y349="Proceed",'Processed IP Rules'!EA318&lt;&gt;""),"set device-group CNSP-Parent address "&amp;IP_Export!F349&amp;" ip-netmask "&amp;IP_Export!G349,"")),"")</f>
        <v/>
      </c>
      <c r="N313" t="str">
        <f>IF(IP_Export!B349="National",IF('Processed IP Rules'!EA318="Any","",IF(AND(IP_Export!Y349="Proceed",'Processed IP Rules'!EA318&lt;&gt;""),"set device-group CNSP-Parent address "&amp;IP_Export!F349&amp;" description "&amp;IP_Export!G349,"")),"")</f>
        <v/>
      </c>
      <c r="O313" s="43" t="str">
        <f>IF('Processed IP Rules'!$FB$33="","",IF(IP_Export!B349="National",IF('Processed IP Rules'!EA318="Any","",IF(AND(IP_Export!Y349="Proceed",'Processed IP Rules'!EA318&lt;&gt;""),"set device-group CNSP-Parent address "&amp;IP_Export!F349&amp;" tag "&amp;'Processed IP Rules'!$FB$33,"")),""))</f>
        <v/>
      </c>
    </row>
    <row r="314" spans="1:15">
      <c r="A314" s="98">
        <f t="shared" si="8"/>
        <v>309</v>
      </c>
      <c r="B314" t="str">
        <f>IF(IP_Export!B350="Global",IF(OR('Processed IP Rules'!AO319="All_IPs",'Processed IP Rules'!AO319="GRP_ALL_CNSP_SUBNETS"),"",IF(IP_Export!Y350="Proceed","set shared address "&amp;IP_Export!D350&amp;" ip-netmask "&amp;IP_Export!E350,"")),"")</f>
        <v/>
      </c>
      <c r="C314" t="str">
        <f>IF(IP_Export!B350="Global",IF(OR('Processed IP Rules'!AO319="All_IPs",'Processed IP Rules'!AO319="GRP_ALL_CNSP_SUBNETS"),"",IF(IP_Export!Y350="Proceed","set shared address "&amp;IP_Export!D350&amp;" description "&amp;IP_Export!E350,"")),"")</f>
        <v/>
      </c>
      <c r="D314" s="43" t="str">
        <f>IF('Processed IP Rules'!$FB$31="","",IF(IP_Export!B350="Global",IF(OR('Processed IP Rules'!AO319="All_IPs",'Processed IP Rules'!AO319="GRP_ALL_CNSP_SUBNETS"),"",IF(IP_Export!Y350="Proceed","set shared address "&amp;IP_Export!D350&amp;" tag "&amp;'Processed IP Rules'!$FB$31,"")),""))</f>
        <v/>
      </c>
      <c r="E314" t="str">
        <f>IF(IP_Export!B350="Global",IF('Processed IP Rules'!EA319="Any","",IF(AND(IP_Export!Y350="Proceed",'Processed IP Rules'!EA319&lt;&gt;""),"set shared address "&amp;IP_Export!F350&amp;" ip-netmask "&amp;IP_Export!G350,"")),"")</f>
        <v/>
      </c>
      <c r="F314" t="str">
        <f>IF(IP_Export!B350="Global",IF('Processed IP Rules'!EA319="Any","",IF(AND(IP_Export!Y350="Proceed",'Processed IP Rules'!EA319&lt;&gt;""),"set shared address "&amp;IP_Export!F350&amp;" description "&amp;IP_Export!G350,"")),"")</f>
        <v/>
      </c>
      <c r="G314" s="43" t="str">
        <f>IF('Processed IP Rules'!$FB$33="","",IF(IP_Export!B350="Global",IF('Processed IP Rules'!EA319="Any","",IF(AND(IP_Export!Y350="Proceed",'Processed IP Rules'!EA319&lt;&gt;""),"set shared address "&amp;IP_Export!F350&amp;" tag "&amp;'Processed IP Rules'!$FB$33,"")),""))</f>
        <v/>
      </c>
      <c r="I314" s="98">
        <f t="shared" si="9"/>
        <v>309</v>
      </c>
      <c r="J314" t="str">
        <f>IF(IP_Export!B350="National",IF(OR('Processed IP Rules'!AO319="All_IPs",'Processed IP Rules'!AO319="GRP_ALL_CNSP_SUBNETS"),"",IF(IP_Export!Y350="Proceed","set device-group CNSP-Parent address "&amp;IP_Export!D350&amp;" ip-netmask "&amp;IP_Export!E350,"")),"")</f>
        <v/>
      </c>
      <c r="K314" t="str">
        <f>IF(IP_Export!B350="National",IF(OR('Processed IP Rules'!AO319="All_IPs",'Processed IP Rules'!AO319="GRP_ALL_CNSP_SUBNETS"),"",IF(IP_Export!Y350="Proceed","set device-group CNSP-Parent address "&amp;IP_Export!D350&amp;" description "&amp;IP_Export!E350,"")),"")</f>
        <v/>
      </c>
      <c r="L314" s="43" t="str">
        <f>IF('Processed IP Rules'!$FB$31="","",IF(IP_Export!B350="National",IF(OR('Processed IP Rules'!AO319="All_IPs",'Processed IP Rules'!AO319="GRP_ALL_CNSP_SUBNETS"),"",IF(IP_Export!Y350="Proceed","set device-group CNSP-Parent address "&amp;IP_Export!D350&amp;" tag "&amp;'Processed IP Rules'!$FB$31,"")),""))</f>
        <v/>
      </c>
      <c r="M314" t="str">
        <f>IF(IP_Export!B350="National",IF('Processed IP Rules'!EA319="Any","",IF(AND(IP_Export!Y350="Proceed",'Processed IP Rules'!EA319&lt;&gt;""),"set device-group CNSP-Parent address "&amp;IP_Export!F350&amp;" ip-netmask "&amp;IP_Export!G350,"")),"")</f>
        <v/>
      </c>
      <c r="N314" t="str">
        <f>IF(IP_Export!B350="National",IF('Processed IP Rules'!EA319="Any","",IF(AND(IP_Export!Y350="Proceed",'Processed IP Rules'!EA319&lt;&gt;""),"set device-group CNSP-Parent address "&amp;IP_Export!F350&amp;" description "&amp;IP_Export!G350,"")),"")</f>
        <v/>
      </c>
      <c r="O314" s="43" t="str">
        <f>IF('Processed IP Rules'!$FB$33="","",IF(IP_Export!B350="National",IF('Processed IP Rules'!EA319="Any","",IF(AND(IP_Export!Y350="Proceed",'Processed IP Rules'!EA319&lt;&gt;""),"set device-group CNSP-Parent address "&amp;IP_Export!F350&amp;" tag "&amp;'Processed IP Rules'!$FB$33,"")),""))</f>
        <v/>
      </c>
    </row>
    <row r="315" spans="1:15">
      <c r="A315" s="98">
        <f t="shared" si="8"/>
        <v>310</v>
      </c>
      <c r="B315" t="str">
        <f>IF(IP_Export!B351="Global",IF(OR('Processed IP Rules'!AO320="All_IPs",'Processed IP Rules'!AO320="GRP_ALL_CNSP_SUBNETS"),"",IF(IP_Export!Y351="Proceed","set shared address "&amp;IP_Export!D351&amp;" ip-netmask "&amp;IP_Export!E351,"")),"")</f>
        <v/>
      </c>
      <c r="C315" t="str">
        <f>IF(IP_Export!B351="Global",IF(OR('Processed IP Rules'!AO320="All_IPs",'Processed IP Rules'!AO320="GRP_ALL_CNSP_SUBNETS"),"",IF(IP_Export!Y351="Proceed","set shared address "&amp;IP_Export!D351&amp;" description "&amp;IP_Export!E351,"")),"")</f>
        <v/>
      </c>
      <c r="D315" s="43" t="str">
        <f>IF('Processed IP Rules'!$FB$31="","",IF(IP_Export!B351="Global",IF(OR('Processed IP Rules'!AO320="All_IPs",'Processed IP Rules'!AO320="GRP_ALL_CNSP_SUBNETS"),"",IF(IP_Export!Y351="Proceed","set shared address "&amp;IP_Export!D351&amp;" tag "&amp;'Processed IP Rules'!$FB$31,"")),""))</f>
        <v/>
      </c>
      <c r="E315" t="str">
        <f>IF(IP_Export!B351="Global",IF('Processed IP Rules'!EA320="Any","",IF(AND(IP_Export!Y351="Proceed",'Processed IP Rules'!EA320&lt;&gt;""),"set shared address "&amp;IP_Export!F351&amp;" ip-netmask "&amp;IP_Export!G351,"")),"")</f>
        <v/>
      </c>
      <c r="F315" t="str">
        <f>IF(IP_Export!B351="Global",IF('Processed IP Rules'!EA320="Any","",IF(AND(IP_Export!Y351="Proceed",'Processed IP Rules'!EA320&lt;&gt;""),"set shared address "&amp;IP_Export!F351&amp;" description "&amp;IP_Export!G351,"")),"")</f>
        <v/>
      </c>
      <c r="G315" s="43" t="str">
        <f>IF('Processed IP Rules'!$FB$33="","",IF(IP_Export!B351="Global",IF('Processed IP Rules'!EA320="Any","",IF(AND(IP_Export!Y351="Proceed",'Processed IP Rules'!EA320&lt;&gt;""),"set shared address "&amp;IP_Export!F351&amp;" tag "&amp;'Processed IP Rules'!$FB$33,"")),""))</f>
        <v/>
      </c>
      <c r="I315" s="98">
        <f t="shared" si="9"/>
        <v>310</v>
      </c>
      <c r="J315" t="str">
        <f>IF(IP_Export!B351="National",IF(OR('Processed IP Rules'!AO320="All_IPs",'Processed IP Rules'!AO320="GRP_ALL_CNSP_SUBNETS"),"",IF(IP_Export!Y351="Proceed","set device-group CNSP-Parent address "&amp;IP_Export!D351&amp;" ip-netmask "&amp;IP_Export!E351,"")),"")</f>
        <v/>
      </c>
      <c r="K315" t="str">
        <f>IF(IP_Export!B351="National",IF(OR('Processed IP Rules'!AO320="All_IPs",'Processed IP Rules'!AO320="GRP_ALL_CNSP_SUBNETS"),"",IF(IP_Export!Y351="Proceed","set device-group CNSP-Parent address "&amp;IP_Export!D351&amp;" description "&amp;IP_Export!E351,"")),"")</f>
        <v/>
      </c>
      <c r="L315" s="43" t="str">
        <f>IF('Processed IP Rules'!$FB$31="","",IF(IP_Export!B351="National",IF(OR('Processed IP Rules'!AO320="All_IPs",'Processed IP Rules'!AO320="GRP_ALL_CNSP_SUBNETS"),"",IF(IP_Export!Y351="Proceed","set device-group CNSP-Parent address "&amp;IP_Export!D351&amp;" tag "&amp;'Processed IP Rules'!$FB$31,"")),""))</f>
        <v/>
      </c>
      <c r="M315" t="str">
        <f>IF(IP_Export!B351="National",IF('Processed IP Rules'!EA320="Any","",IF(AND(IP_Export!Y351="Proceed",'Processed IP Rules'!EA320&lt;&gt;""),"set device-group CNSP-Parent address "&amp;IP_Export!F351&amp;" ip-netmask "&amp;IP_Export!G351,"")),"")</f>
        <v/>
      </c>
      <c r="N315" t="str">
        <f>IF(IP_Export!B351="National",IF('Processed IP Rules'!EA320="Any","",IF(AND(IP_Export!Y351="Proceed",'Processed IP Rules'!EA320&lt;&gt;""),"set device-group CNSP-Parent address "&amp;IP_Export!F351&amp;" description "&amp;IP_Export!G351,"")),"")</f>
        <v/>
      </c>
      <c r="O315" s="43" t="str">
        <f>IF('Processed IP Rules'!$FB$33="","",IF(IP_Export!B351="National",IF('Processed IP Rules'!EA320="Any","",IF(AND(IP_Export!Y351="Proceed",'Processed IP Rules'!EA320&lt;&gt;""),"set device-group CNSP-Parent address "&amp;IP_Export!F351&amp;" tag "&amp;'Processed IP Rules'!$FB$33,"")),""))</f>
        <v/>
      </c>
    </row>
    <row r="316" spans="1:15">
      <c r="A316" s="98">
        <f t="shared" si="8"/>
        <v>311</v>
      </c>
      <c r="B316" t="str">
        <f>IF(IP_Export!B352="Global",IF(OR('Processed IP Rules'!AO321="All_IPs",'Processed IP Rules'!AO321="GRP_ALL_CNSP_SUBNETS"),"",IF(IP_Export!Y352="Proceed","set shared address "&amp;IP_Export!D352&amp;" ip-netmask "&amp;IP_Export!E352,"")),"")</f>
        <v/>
      </c>
      <c r="C316" t="str">
        <f>IF(IP_Export!B352="Global",IF(OR('Processed IP Rules'!AO321="All_IPs",'Processed IP Rules'!AO321="GRP_ALL_CNSP_SUBNETS"),"",IF(IP_Export!Y352="Proceed","set shared address "&amp;IP_Export!D352&amp;" description "&amp;IP_Export!E352,"")),"")</f>
        <v/>
      </c>
      <c r="D316" s="43" t="str">
        <f>IF('Processed IP Rules'!$FB$31="","",IF(IP_Export!B352="Global",IF(OR('Processed IP Rules'!AO321="All_IPs",'Processed IP Rules'!AO321="GRP_ALL_CNSP_SUBNETS"),"",IF(IP_Export!Y352="Proceed","set shared address "&amp;IP_Export!D352&amp;" tag "&amp;'Processed IP Rules'!$FB$31,"")),""))</f>
        <v/>
      </c>
      <c r="E316" t="str">
        <f>IF(IP_Export!B352="Global",IF('Processed IP Rules'!EA321="Any","",IF(AND(IP_Export!Y352="Proceed",'Processed IP Rules'!EA321&lt;&gt;""),"set shared address "&amp;IP_Export!F352&amp;" ip-netmask "&amp;IP_Export!G352,"")),"")</f>
        <v/>
      </c>
      <c r="F316" t="str">
        <f>IF(IP_Export!B352="Global",IF('Processed IP Rules'!EA321="Any","",IF(AND(IP_Export!Y352="Proceed",'Processed IP Rules'!EA321&lt;&gt;""),"set shared address "&amp;IP_Export!F352&amp;" description "&amp;IP_Export!G352,"")),"")</f>
        <v/>
      </c>
      <c r="G316" s="43" t="str">
        <f>IF('Processed IP Rules'!$FB$33="","",IF(IP_Export!B352="Global",IF('Processed IP Rules'!EA321="Any","",IF(AND(IP_Export!Y352="Proceed",'Processed IP Rules'!EA321&lt;&gt;""),"set shared address "&amp;IP_Export!F352&amp;" tag "&amp;'Processed IP Rules'!$FB$33,"")),""))</f>
        <v/>
      </c>
      <c r="I316" s="98">
        <f t="shared" si="9"/>
        <v>311</v>
      </c>
      <c r="J316" t="str">
        <f>IF(IP_Export!B352="National",IF(OR('Processed IP Rules'!AO321="All_IPs",'Processed IP Rules'!AO321="GRP_ALL_CNSP_SUBNETS"),"",IF(IP_Export!Y352="Proceed","set device-group CNSP-Parent address "&amp;IP_Export!D352&amp;" ip-netmask "&amp;IP_Export!E352,"")),"")</f>
        <v/>
      </c>
      <c r="K316" t="str">
        <f>IF(IP_Export!B352="National",IF(OR('Processed IP Rules'!AO321="All_IPs",'Processed IP Rules'!AO321="GRP_ALL_CNSP_SUBNETS"),"",IF(IP_Export!Y352="Proceed","set device-group CNSP-Parent address "&amp;IP_Export!D352&amp;" description "&amp;IP_Export!E352,"")),"")</f>
        <v/>
      </c>
      <c r="L316" s="43" t="str">
        <f>IF('Processed IP Rules'!$FB$31="","",IF(IP_Export!B352="National",IF(OR('Processed IP Rules'!AO321="All_IPs",'Processed IP Rules'!AO321="GRP_ALL_CNSP_SUBNETS"),"",IF(IP_Export!Y352="Proceed","set device-group CNSP-Parent address "&amp;IP_Export!D352&amp;" tag "&amp;'Processed IP Rules'!$FB$31,"")),""))</f>
        <v/>
      </c>
      <c r="M316" t="str">
        <f>IF(IP_Export!B352="National",IF('Processed IP Rules'!EA321="Any","",IF(AND(IP_Export!Y352="Proceed",'Processed IP Rules'!EA321&lt;&gt;""),"set device-group CNSP-Parent address "&amp;IP_Export!F352&amp;" ip-netmask "&amp;IP_Export!G352,"")),"")</f>
        <v/>
      </c>
      <c r="N316" t="str">
        <f>IF(IP_Export!B352="National",IF('Processed IP Rules'!EA321="Any","",IF(AND(IP_Export!Y352="Proceed",'Processed IP Rules'!EA321&lt;&gt;""),"set device-group CNSP-Parent address "&amp;IP_Export!F352&amp;" description "&amp;IP_Export!G352,"")),"")</f>
        <v/>
      </c>
      <c r="O316" s="43" t="str">
        <f>IF('Processed IP Rules'!$FB$33="","",IF(IP_Export!B352="National",IF('Processed IP Rules'!EA321="Any","",IF(AND(IP_Export!Y352="Proceed",'Processed IP Rules'!EA321&lt;&gt;""),"set device-group CNSP-Parent address "&amp;IP_Export!F352&amp;" tag "&amp;'Processed IP Rules'!$FB$33,"")),""))</f>
        <v/>
      </c>
    </row>
    <row r="317" spans="1:15">
      <c r="A317" s="98">
        <f t="shared" si="8"/>
        <v>312</v>
      </c>
      <c r="B317" t="str">
        <f>IF(IP_Export!B353="Global",IF(OR('Processed IP Rules'!AO322="All_IPs",'Processed IP Rules'!AO322="GRP_ALL_CNSP_SUBNETS"),"",IF(IP_Export!Y353="Proceed","set shared address "&amp;IP_Export!D353&amp;" ip-netmask "&amp;IP_Export!E353,"")),"")</f>
        <v/>
      </c>
      <c r="C317" t="str">
        <f>IF(IP_Export!B353="Global",IF(OR('Processed IP Rules'!AO322="All_IPs",'Processed IP Rules'!AO322="GRP_ALL_CNSP_SUBNETS"),"",IF(IP_Export!Y353="Proceed","set shared address "&amp;IP_Export!D353&amp;" description "&amp;IP_Export!E353,"")),"")</f>
        <v/>
      </c>
      <c r="D317" s="43" t="str">
        <f>IF('Processed IP Rules'!$FB$31="","",IF(IP_Export!B353="Global",IF(OR('Processed IP Rules'!AO322="All_IPs",'Processed IP Rules'!AO322="GRP_ALL_CNSP_SUBNETS"),"",IF(IP_Export!Y353="Proceed","set shared address "&amp;IP_Export!D353&amp;" tag "&amp;'Processed IP Rules'!$FB$31,"")),""))</f>
        <v/>
      </c>
      <c r="E317" t="str">
        <f>IF(IP_Export!B353="Global",IF('Processed IP Rules'!EA322="Any","",IF(AND(IP_Export!Y353="Proceed",'Processed IP Rules'!EA322&lt;&gt;""),"set shared address "&amp;IP_Export!F353&amp;" ip-netmask "&amp;IP_Export!G353,"")),"")</f>
        <v/>
      </c>
      <c r="F317" t="str">
        <f>IF(IP_Export!B353="Global",IF('Processed IP Rules'!EA322="Any","",IF(AND(IP_Export!Y353="Proceed",'Processed IP Rules'!EA322&lt;&gt;""),"set shared address "&amp;IP_Export!F353&amp;" description "&amp;IP_Export!G353,"")),"")</f>
        <v/>
      </c>
      <c r="G317" s="43" t="str">
        <f>IF('Processed IP Rules'!$FB$33="","",IF(IP_Export!B353="Global",IF('Processed IP Rules'!EA322="Any","",IF(AND(IP_Export!Y353="Proceed",'Processed IP Rules'!EA322&lt;&gt;""),"set shared address "&amp;IP_Export!F353&amp;" tag "&amp;'Processed IP Rules'!$FB$33,"")),""))</f>
        <v/>
      </c>
      <c r="I317" s="98">
        <f t="shared" si="9"/>
        <v>312</v>
      </c>
      <c r="J317" t="str">
        <f>IF(IP_Export!B353="National",IF(OR('Processed IP Rules'!AO322="All_IPs",'Processed IP Rules'!AO322="GRP_ALL_CNSP_SUBNETS"),"",IF(IP_Export!Y353="Proceed","set device-group CNSP-Parent address "&amp;IP_Export!D353&amp;" ip-netmask "&amp;IP_Export!E353,"")),"")</f>
        <v/>
      </c>
      <c r="K317" t="str">
        <f>IF(IP_Export!B353="National",IF(OR('Processed IP Rules'!AO322="All_IPs",'Processed IP Rules'!AO322="GRP_ALL_CNSP_SUBNETS"),"",IF(IP_Export!Y353="Proceed","set device-group CNSP-Parent address "&amp;IP_Export!D353&amp;" description "&amp;IP_Export!E353,"")),"")</f>
        <v/>
      </c>
      <c r="L317" s="43" t="str">
        <f>IF('Processed IP Rules'!$FB$31="","",IF(IP_Export!B353="National",IF(OR('Processed IP Rules'!AO322="All_IPs",'Processed IP Rules'!AO322="GRP_ALL_CNSP_SUBNETS"),"",IF(IP_Export!Y353="Proceed","set device-group CNSP-Parent address "&amp;IP_Export!D353&amp;" tag "&amp;'Processed IP Rules'!$FB$31,"")),""))</f>
        <v/>
      </c>
      <c r="M317" t="str">
        <f>IF(IP_Export!B353="National",IF('Processed IP Rules'!EA322="Any","",IF(AND(IP_Export!Y353="Proceed",'Processed IP Rules'!EA322&lt;&gt;""),"set device-group CNSP-Parent address "&amp;IP_Export!F353&amp;" ip-netmask "&amp;IP_Export!G353,"")),"")</f>
        <v/>
      </c>
      <c r="N317" t="str">
        <f>IF(IP_Export!B353="National",IF('Processed IP Rules'!EA322="Any","",IF(AND(IP_Export!Y353="Proceed",'Processed IP Rules'!EA322&lt;&gt;""),"set device-group CNSP-Parent address "&amp;IP_Export!F353&amp;" description "&amp;IP_Export!G353,"")),"")</f>
        <v/>
      </c>
      <c r="O317" s="43" t="str">
        <f>IF('Processed IP Rules'!$FB$33="","",IF(IP_Export!B353="National",IF('Processed IP Rules'!EA322="Any","",IF(AND(IP_Export!Y353="Proceed",'Processed IP Rules'!EA322&lt;&gt;""),"set device-group CNSP-Parent address "&amp;IP_Export!F353&amp;" tag "&amp;'Processed IP Rules'!$FB$33,"")),""))</f>
        <v/>
      </c>
    </row>
    <row r="318" spans="1:15">
      <c r="A318" s="98">
        <f t="shared" si="8"/>
        <v>313</v>
      </c>
      <c r="B318" t="str">
        <f>IF(IP_Export!B354="Global",IF(OR('Processed IP Rules'!AO323="All_IPs",'Processed IP Rules'!AO323="GRP_ALL_CNSP_SUBNETS"),"",IF(IP_Export!Y354="Proceed","set shared address "&amp;IP_Export!D354&amp;" ip-netmask "&amp;IP_Export!E354,"")),"")</f>
        <v/>
      </c>
      <c r="C318" t="str">
        <f>IF(IP_Export!B354="Global",IF(OR('Processed IP Rules'!AO323="All_IPs",'Processed IP Rules'!AO323="GRP_ALL_CNSP_SUBNETS"),"",IF(IP_Export!Y354="Proceed","set shared address "&amp;IP_Export!D354&amp;" description "&amp;IP_Export!E354,"")),"")</f>
        <v/>
      </c>
      <c r="D318" s="43" t="str">
        <f>IF('Processed IP Rules'!$FB$31="","",IF(IP_Export!B354="Global",IF(OR('Processed IP Rules'!AO323="All_IPs",'Processed IP Rules'!AO323="GRP_ALL_CNSP_SUBNETS"),"",IF(IP_Export!Y354="Proceed","set shared address "&amp;IP_Export!D354&amp;" tag "&amp;'Processed IP Rules'!$FB$31,"")),""))</f>
        <v/>
      </c>
      <c r="E318" t="str">
        <f>IF(IP_Export!B354="Global",IF('Processed IP Rules'!EA323="Any","",IF(AND(IP_Export!Y354="Proceed",'Processed IP Rules'!EA323&lt;&gt;""),"set shared address "&amp;IP_Export!F354&amp;" ip-netmask "&amp;IP_Export!G354,"")),"")</f>
        <v/>
      </c>
      <c r="F318" t="str">
        <f>IF(IP_Export!B354="Global",IF('Processed IP Rules'!EA323="Any","",IF(AND(IP_Export!Y354="Proceed",'Processed IP Rules'!EA323&lt;&gt;""),"set shared address "&amp;IP_Export!F354&amp;" description "&amp;IP_Export!G354,"")),"")</f>
        <v/>
      </c>
      <c r="G318" s="43" t="str">
        <f>IF('Processed IP Rules'!$FB$33="","",IF(IP_Export!B354="Global",IF('Processed IP Rules'!EA323="Any","",IF(AND(IP_Export!Y354="Proceed",'Processed IP Rules'!EA323&lt;&gt;""),"set shared address "&amp;IP_Export!F354&amp;" tag "&amp;'Processed IP Rules'!$FB$33,"")),""))</f>
        <v/>
      </c>
      <c r="I318" s="98">
        <f t="shared" si="9"/>
        <v>313</v>
      </c>
      <c r="J318" t="str">
        <f>IF(IP_Export!B354="National",IF(OR('Processed IP Rules'!AO323="All_IPs",'Processed IP Rules'!AO323="GRP_ALL_CNSP_SUBNETS"),"",IF(IP_Export!Y354="Proceed","set device-group CNSP-Parent address "&amp;IP_Export!D354&amp;" ip-netmask "&amp;IP_Export!E354,"")),"")</f>
        <v/>
      </c>
      <c r="K318" t="str">
        <f>IF(IP_Export!B354="National",IF(OR('Processed IP Rules'!AO323="All_IPs",'Processed IP Rules'!AO323="GRP_ALL_CNSP_SUBNETS"),"",IF(IP_Export!Y354="Proceed","set device-group CNSP-Parent address "&amp;IP_Export!D354&amp;" description "&amp;IP_Export!E354,"")),"")</f>
        <v/>
      </c>
      <c r="L318" s="43" t="str">
        <f>IF('Processed IP Rules'!$FB$31="","",IF(IP_Export!B354="National",IF(OR('Processed IP Rules'!AO323="All_IPs",'Processed IP Rules'!AO323="GRP_ALL_CNSP_SUBNETS"),"",IF(IP_Export!Y354="Proceed","set device-group CNSP-Parent address "&amp;IP_Export!D354&amp;" tag "&amp;'Processed IP Rules'!$FB$31,"")),""))</f>
        <v/>
      </c>
      <c r="M318" t="str">
        <f>IF(IP_Export!B354="National",IF('Processed IP Rules'!EA323="Any","",IF(AND(IP_Export!Y354="Proceed",'Processed IP Rules'!EA323&lt;&gt;""),"set device-group CNSP-Parent address "&amp;IP_Export!F354&amp;" ip-netmask "&amp;IP_Export!G354,"")),"")</f>
        <v/>
      </c>
      <c r="N318" t="str">
        <f>IF(IP_Export!B354="National",IF('Processed IP Rules'!EA323="Any","",IF(AND(IP_Export!Y354="Proceed",'Processed IP Rules'!EA323&lt;&gt;""),"set device-group CNSP-Parent address "&amp;IP_Export!F354&amp;" description "&amp;IP_Export!G354,"")),"")</f>
        <v/>
      </c>
      <c r="O318" s="43" t="str">
        <f>IF('Processed IP Rules'!$FB$33="","",IF(IP_Export!B354="National",IF('Processed IP Rules'!EA323="Any","",IF(AND(IP_Export!Y354="Proceed",'Processed IP Rules'!EA323&lt;&gt;""),"set device-group CNSP-Parent address "&amp;IP_Export!F354&amp;" tag "&amp;'Processed IP Rules'!$FB$33,"")),""))</f>
        <v/>
      </c>
    </row>
    <row r="319" spans="1:15">
      <c r="A319" s="98">
        <f t="shared" si="8"/>
        <v>314</v>
      </c>
      <c r="B319" t="str">
        <f>IF(IP_Export!B355="Global",IF(OR('Processed IP Rules'!AO324="All_IPs",'Processed IP Rules'!AO324="GRP_ALL_CNSP_SUBNETS"),"",IF(IP_Export!Y355="Proceed","set shared address "&amp;IP_Export!D355&amp;" ip-netmask "&amp;IP_Export!E355,"")),"")</f>
        <v/>
      </c>
      <c r="C319" t="str">
        <f>IF(IP_Export!B355="Global",IF(OR('Processed IP Rules'!AO324="All_IPs",'Processed IP Rules'!AO324="GRP_ALL_CNSP_SUBNETS"),"",IF(IP_Export!Y355="Proceed","set shared address "&amp;IP_Export!D355&amp;" description "&amp;IP_Export!E355,"")),"")</f>
        <v/>
      </c>
      <c r="D319" s="43" t="str">
        <f>IF('Processed IP Rules'!$FB$31="","",IF(IP_Export!B355="Global",IF(OR('Processed IP Rules'!AO324="All_IPs",'Processed IP Rules'!AO324="GRP_ALL_CNSP_SUBNETS"),"",IF(IP_Export!Y355="Proceed","set shared address "&amp;IP_Export!D355&amp;" tag "&amp;'Processed IP Rules'!$FB$31,"")),""))</f>
        <v/>
      </c>
      <c r="E319" t="str">
        <f>IF(IP_Export!B355="Global",IF('Processed IP Rules'!EA324="Any","",IF(AND(IP_Export!Y355="Proceed",'Processed IP Rules'!EA324&lt;&gt;""),"set shared address "&amp;IP_Export!F355&amp;" ip-netmask "&amp;IP_Export!G355,"")),"")</f>
        <v/>
      </c>
      <c r="F319" t="str">
        <f>IF(IP_Export!B355="Global",IF('Processed IP Rules'!EA324="Any","",IF(AND(IP_Export!Y355="Proceed",'Processed IP Rules'!EA324&lt;&gt;""),"set shared address "&amp;IP_Export!F355&amp;" description "&amp;IP_Export!G355,"")),"")</f>
        <v/>
      </c>
      <c r="G319" s="43" t="str">
        <f>IF('Processed IP Rules'!$FB$33="","",IF(IP_Export!B355="Global",IF('Processed IP Rules'!EA324="Any","",IF(AND(IP_Export!Y355="Proceed",'Processed IP Rules'!EA324&lt;&gt;""),"set shared address "&amp;IP_Export!F355&amp;" tag "&amp;'Processed IP Rules'!$FB$33,"")),""))</f>
        <v/>
      </c>
      <c r="I319" s="98">
        <f t="shared" si="9"/>
        <v>314</v>
      </c>
      <c r="J319" t="str">
        <f>IF(IP_Export!B355="National",IF(OR('Processed IP Rules'!AO324="All_IPs",'Processed IP Rules'!AO324="GRP_ALL_CNSP_SUBNETS"),"",IF(IP_Export!Y355="Proceed","set device-group CNSP-Parent address "&amp;IP_Export!D355&amp;" ip-netmask "&amp;IP_Export!E355,"")),"")</f>
        <v/>
      </c>
      <c r="K319" t="str">
        <f>IF(IP_Export!B355="National",IF(OR('Processed IP Rules'!AO324="All_IPs",'Processed IP Rules'!AO324="GRP_ALL_CNSP_SUBNETS"),"",IF(IP_Export!Y355="Proceed","set device-group CNSP-Parent address "&amp;IP_Export!D355&amp;" description "&amp;IP_Export!E355,"")),"")</f>
        <v/>
      </c>
      <c r="L319" s="43" t="str">
        <f>IF('Processed IP Rules'!$FB$31="","",IF(IP_Export!B355="National",IF(OR('Processed IP Rules'!AO324="All_IPs",'Processed IP Rules'!AO324="GRP_ALL_CNSP_SUBNETS"),"",IF(IP_Export!Y355="Proceed","set device-group CNSP-Parent address "&amp;IP_Export!D355&amp;" tag "&amp;'Processed IP Rules'!$FB$31,"")),""))</f>
        <v/>
      </c>
      <c r="M319" t="str">
        <f>IF(IP_Export!B355="National",IF('Processed IP Rules'!EA324="Any","",IF(AND(IP_Export!Y355="Proceed",'Processed IP Rules'!EA324&lt;&gt;""),"set device-group CNSP-Parent address "&amp;IP_Export!F355&amp;" ip-netmask "&amp;IP_Export!G355,"")),"")</f>
        <v/>
      </c>
      <c r="N319" t="str">
        <f>IF(IP_Export!B355="National",IF('Processed IP Rules'!EA324="Any","",IF(AND(IP_Export!Y355="Proceed",'Processed IP Rules'!EA324&lt;&gt;""),"set device-group CNSP-Parent address "&amp;IP_Export!F355&amp;" description "&amp;IP_Export!G355,"")),"")</f>
        <v/>
      </c>
      <c r="O319" s="43" t="str">
        <f>IF('Processed IP Rules'!$FB$33="","",IF(IP_Export!B355="National",IF('Processed IP Rules'!EA324="Any","",IF(AND(IP_Export!Y355="Proceed",'Processed IP Rules'!EA324&lt;&gt;""),"set device-group CNSP-Parent address "&amp;IP_Export!F355&amp;" tag "&amp;'Processed IP Rules'!$FB$33,"")),""))</f>
        <v/>
      </c>
    </row>
    <row r="320" spans="1:15">
      <c r="A320" s="98">
        <f t="shared" si="8"/>
        <v>315</v>
      </c>
      <c r="B320" t="str">
        <f>IF(IP_Export!B356="Global",IF(OR('Processed IP Rules'!AO325="All_IPs",'Processed IP Rules'!AO325="GRP_ALL_CNSP_SUBNETS"),"",IF(IP_Export!Y356="Proceed","set shared address "&amp;IP_Export!D356&amp;" ip-netmask "&amp;IP_Export!E356,"")),"")</f>
        <v/>
      </c>
      <c r="C320" t="str">
        <f>IF(IP_Export!B356="Global",IF(OR('Processed IP Rules'!AO325="All_IPs",'Processed IP Rules'!AO325="GRP_ALL_CNSP_SUBNETS"),"",IF(IP_Export!Y356="Proceed","set shared address "&amp;IP_Export!D356&amp;" description "&amp;IP_Export!E356,"")),"")</f>
        <v/>
      </c>
      <c r="D320" s="43" t="str">
        <f>IF('Processed IP Rules'!$FB$31="","",IF(IP_Export!B356="Global",IF(OR('Processed IP Rules'!AO325="All_IPs",'Processed IP Rules'!AO325="GRP_ALL_CNSP_SUBNETS"),"",IF(IP_Export!Y356="Proceed","set shared address "&amp;IP_Export!D356&amp;" tag "&amp;'Processed IP Rules'!$FB$31,"")),""))</f>
        <v/>
      </c>
      <c r="E320" t="str">
        <f>IF(IP_Export!B356="Global",IF('Processed IP Rules'!EA325="Any","",IF(AND(IP_Export!Y356="Proceed",'Processed IP Rules'!EA325&lt;&gt;""),"set shared address "&amp;IP_Export!F356&amp;" ip-netmask "&amp;IP_Export!G356,"")),"")</f>
        <v/>
      </c>
      <c r="F320" t="str">
        <f>IF(IP_Export!B356="Global",IF('Processed IP Rules'!EA325="Any","",IF(AND(IP_Export!Y356="Proceed",'Processed IP Rules'!EA325&lt;&gt;""),"set shared address "&amp;IP_Export!F356&amp;" description "&amp;IP_Export!G356,"")),"")</f>
        <v/>
      </c>
      <c r="G320" s="43" t="str">
        <f>IF('Processed IP Rules'!$FB$33="","",IF(IP_Export!B356="Global",IF('Processed IP Rules'!EA325="Any","",IF(AND(IP_Export!Y356="Proceed",'Processed IP Rules'!EA325&lt;&gt;""),"set shared address "&amp;IP_Export!F356&amp;" tag "&amp;'Processed IP Rules'!$FB$33,"")),""))</f>
        <v/>
      </c>
      <c r="I320" s="98">
        <f t="shared" si="9"/>
        <v>315</v>
      </c>
      <c r="J320" t="str">
        <f>IF(IP_Export!B356="National",IF(OR('Processed IP Rules'!AO325="All_IPs",'Processed IP Rules'!AO325="GRP_ALL_CNSP_SUBNETS"),"",IF(IP_Export!Y356="Proceed","set device-group CNSP-Parent address "&amp;IP_Export!D356&amp;" ip-netmask "&amp;IP_Export!E356,"")),"")</f>
        <v/>
      </c>
      <c r="K320" t="str">
        <f>IF(IP_Export!B356="National",IF(OR('Processed IP Rules'!AO325="All_IPs",'Processed IP Rules'!AO325="GRP_ALL_CNSP_SUBNETS"),"",IF(IP_Export!Y356="Proceed","set device-group CNSP-Parent address "&amp;IP_Export!D356&amp;" description "&amp;IP_Export!E356,"")),"")</f>
        <v/>
      </c>
      <c r="L320" s="43" t="str">
        <f>IF('Processed IP Rules'!$FB$31="","",IF(IP_Export!B356="National",IF(OR('Processed IP Rules'!AO325="All_IPs",'Processed IP Rules'!AO325="GRP_ALL_CNSP_SUBNETS"),"",IF(IP_Export!Y356="Proceed","set device-group CNSP-Parent address "&amp;IP_Export!D356&amp;" tag "&amp;'Processed IP Rules'!$FB$31,"")),""))</f>
        <v/>
      </c>
      <c r="M320" t="str">
        <f>IF(IP_Export!B356="National",IF('Processed IP Rules'!EA325="Any","",IF(AND(IP_Export!Y356="Proceed",'Processed IP Rules'!EA325&lt;&gt;""),"set device-group CNSP-Parent address "&amp;IP_Export!F356&amp;" ip-netmask "&amp;IP_Export!G356,"")),"")</f>
        <v/>
      </c>
      <c r="N320" t="str">
        <f>IF(IP_Export!B356="National",IF('Processed IP Rules'!EA325="Any","",IF(AND(IP_Export!Y356="Proceed",'Processed IP Rules'!EA325&lt;&gt;""),"set device-group CNSP-Parent address "&amp;IP_Export!F356&amp;" description "&amp;IP_Export!G356,"")),"")</f>
        <v/>
      </c>
      <c r="O320" s="43" t="str">
        <f>IF('Processed IP Rules'!$FB$33="","",IF(IP_Export!B356="National",IF('Processed IP Rules'!EA325="Any","",IF(AND(IP_Export!Y356="Proceed",'Processed IP Rules'!EA325&lt;&gt;""),"set device-group CNSP-Parent address "&amp;IP_Export!F356&amp;" tag "&amp;'Processed IP Rules'!$FB$33,"")),""))</f>
        <v/>
      </c>
    </row>
    <row r="321" spans="1:15">
      <c r="A321" s="98">
        <f t="shared" si="8"/>
        <v>316</v>
      </c>
      <c r="B321" t="str">
        <f>IF(IP_Export!B357="Global",IF(OR('Processed IP Rules'!AO326="All_IPs",'Processed IP Rules'!AO326="GRP_ALL_CNSP_SUBNETS"),"",IF(IP_Export!Y357="Proceed","set shared address "&amp;IP_Export!D357&amp;" ip-netmask "&amp;IP_Export!E357,"")),"")</f>
        <v/>
      </c>
      <c r="C321" t="str">
        <f>IF(IP_Export!B357="Global",IF(OR('Processed IP Rules'!AO326="All_IPs",'Processed IP Rules'!AO326="GRP_ALL_CNSP_SUBNETS"),"",IF(IP_Export!Y357="Proceed","set shared address "&amp;IP_Export!D357&amp;" description "&amp;IP_Export!E357,"")),"")</f>
        <v/>
      </c>
      <c r="D321" s="43" t="str">
        <f>IF('Processed IP Rules'!$FB$31="","",IF(IP_Export!B357="Global",IF(OR('Processed IP Rules'!AO326="All_IPs",'Processed IP Rules'!AO326="GRP_ALL_CNSP_SUBNETS"),"",IF(IP_Export!Y357="Proceed","set shared address "&amp;IP_Export!D357&amp;" tag "&amp;'Processed IP Rules'!$FB$31,"")),""))</f>
        <v/>
      </c>
      <c r="E321" t="str">
        <f>IF(IP_Export!B357="Global",IF('Processed IP Rules'!EA326="Any","",IF(AND(IP_Export!Y357="Proceed",'Processed IP Rules'!EA326&lt;&gt;""),"set shared address "&amp;IP_Export!F357&amp;" ip-netmask "&amp;IP_Export!G357,"")),"")</f>
        <v/>
      </c>
      <c r="F321" t="str">
        <f>IF(IP_Export!B357="Global",IF('Processed IP Rules'!EA326="Any","",IF(AND(IP_Export!Y357="Proceed",'Processed IP Rules'!EA326&lt;&gt;""),"set shared address "&amp;IP_Export!F357&amp;" description "&amp;IP_Export!G357,"")),"")</f>
        <v/>
      </c>
      <c r="G321" s="43" t="str">
        <f>IF('Processed IP Rules'!$FB$33="","",IF(IP_Export!B357="Global",IF('Processed IP Rules'!EA326="Any","",IF(AND(IP_Export!Y357="Proceed",'Processed IP Rules'!EA326&lt;&gt;""),"set shared address "&amp;IP_Export!F357&amp;" tag "&amp;'Processed IP Rules'!$FB$33,"")),""))</f>
        <v/>
      </c>
      <c r="I321" s="98">
        <f t="shared" si="9"/>
        <v>316</v>
      </c>
      <c r="J321" t="str">
        <f>IF(IP_Export!B357="National",IF(OR('Processed IP Rules'!AO326="All_IPs",'Processed IP Rules'!AO326="GRP_ALL_CNSP_SUBNETS"),"",IF(IP_Export!Y357="Proceed","set device-group CNSP-Parent address "&amp;IP_Export!D357&amp;" ip-netmask "&amp;IP_Export!E357,"")),"")</f>
        <v/>
      </c>
      <c r="K321" t="str">
        <f>IF(IP_Export!B357="National",IF(OR('Processed IP Rules'!AO326="All_IPs",'Processed IP Rules'!AO326="GRP_ALL_CNSP_SUBNETS"),"",IF(IP_Export!Y357="Proceed","set device-group CNSP-Parent address "&amp;IP_Export!D357&amp;" description "&amp;IP_Export!E357,"")),"")</f>
        <v/>
      </c>
      <c r="L321" s="43" t="str">
        <f>IF('Processed IP Rules'!$FB$31="","",IF(IP_Export!B357="National",IF(OR('Processed IP Rules'!AO326="All_IPs",'Processed IP Rules'!AO326="GRP_ALL_CNSP_SUBNETS"),"",IF(IP_Export!Y357="Proceed","set device-group CNSP-Parent address "&amp;IP_Export!D357&amp;" tag "&amp;'Processed IP Rules'!$FB$31,"")),""))</f>
        <v/>
      </c>
      <c r="M321" t="str">
        <f>IF(IP_Export!B357="National",IF('Processed IP Rules'!EA326="Any","",IF(AND(IP_Export!Y357="Proceed",'Processed IP Rules'!EA326&lt;&gt;""),"set device-group CNSP-Parent address "&amp;IP_Export!F357&amp;" ip-netmask "&amp;IP_Export!G357,"")),"")</f>
        <v/>
      </c>
      <c r="N321" t="str">
        <f>IF(IP_Export!B357="National",IF('Processed IP Rules'!EA326="Any","",IF(AND(IP_Export!Y357="Proceed",'Processed IP Rules'!EA326&lt;&gt;""),"set device-group CNSP-Parent address "&amp;IP_Export!F357&amp;" description "&amp;IP_Export!G357,"")),"")</f>
        <v/>
      </c>
      <c r="O321" s="43" t="str">
        <f>IF('Processed IP Rules'!$FB$33="","",IF(IP_Export!B357="National",IF('Processed IP Rules'!EA326="Any","",IF(AND(IP_Export!Y357="Proceed",'Processed IP Rules'!EA326&lt;&gt;""),"set device-group CNSP-Parent address "&amp;IP_Export!F357&amp;" tag "&amp;'Processed IP Rules'!$FB$33,"")),""))</f>
        <v/>
      </c>
    </row>
    <row r="322" spans="1:15">
      <c r="A322" s="98">
        <f t="shared" si="8"/>
        <v>317</v>
      </c>
      <c r="B322" t="str">
        <f>IF(IP_Export!B358="Global",IF(OR('Processed IP Rules'!AO327="All_IPs",'Processed IP Rules'!AO327="GRP_ALL_CNSP_SUBNETS"),"",IF(IP_Export!Y358="Proceed","set shared address "&amp;IP_Export!D358&amp;" ip-netmask "&amp;IP_Export!E358,"")),"")</f>
        <v/>
      </c>
      <c r="C322" t="str">
        <f>IF(IP_Export!B358="Global",IF(OR('Processed IP Rules'!AO327="All_IPs",'Processed IP Rules'!AO327="GRP_ALL_CNSP_SUBNETS"),"",IF(IP_Export!Y358="Proceed","set shared address "&amp;IP_Export!D358&amp;" description "&amp;IP_Export!E358,"")),"")</f>
        <v/>
      </c>
      <c r="D322" s="43" t="str">
        <f>IF('Processed IP Rules'!$FB$31="","",IF(IP_Export!B358="Global",IF(OR('Processed IP Rules'!AO327="All_IPs",'Processed IP Rules'!AO327="GRP_ALL_CNSP_SUBNETS"),"",IF(IP_Export!Y358="Proceed","set shared address "&amp;IP_Export!D358&amp;" tag "&amp;'Processed IP Rules'!$FB$31,"")),""))</f>
        <v/>
      </c>
      <c r="E322" t="str">
        <f>IF(IP_Export!B358="Global",IF('Processed IP Rules'!EA327="Any","",IF(AND(IP_Export!Y358="Proceed",'Processed IP Rules'!EA327&lt;&gt;""),"set shared address "&amp;IP_Export!F358&amp;" ip-netmask "&amp;IP_Export!G358,"")),"")</f>
        <v/>
      </c>
      <c r="F322" t="str">
        <f>IF(IP_Export!B358="Global",IF('Processed IP Rules'!EA327="Any","",IF(AND(IP_Export!Y358="Proceed",'Processed IP Rules'!EA327&lt;&gt;""),"set shared address "&amp;IP_Export!F358&amp;" description "&amp;IP_Export!G358,"")),"")</f>
        <v/>
      </c>
      <c r="G322" s="43" t="str">
        <f>IF('Processed IP Rules'!$FB$33="","",IF(IP_Export!B358="Global",IF('Processed IP Rules'!EA327="Any","",IF(AND(IP_Export!Y358="Proceed",'Processed IP Rules'!EA327&lt;&gt;""),"set shared address "&amp;IP_Export!F358&amp;" tag "&amp;'Processed IP Rules'!$FB$33,"")),""))</f>
        <v/>
      </c>
      <c r="I322" s="98">
        <f t="shared" si="9"/>
        <v>317</v>
      </c>
      <c r="J322" t="str">
        <f>IF(IP_Export!B358="National",IF(OR('Processed IP Rules'!AO327="All_IPs",'Processed IP Rules'!AO327="GRP_ALL_CNSP_SUBNETS"),"",IF(IP_Export!Y358="Proceed","set device-group CNSP-Parent address "&amp;IP_Export!D358&amp;" ip-netmask "&amp;IP_Export!E358,"")),"")</f>
        <v/>
      </c>
      <c r="K322" t="str">
        <f>IF(IP_Export!B358="National",IF(OR('Processed IP Rules'!AO327="All_IPs",'Processed IP Rules'!AO327="GRP_ALL_CNSP_SUBNETS"),"",IF(IP_Export!Y358="Proceed","set device-group CNSP-Parent address "&amp;IP_Export!D358&amp;" description "&amp;IP_Export!E358,"")),"")</f>
        <v/>
      </c>
      <c r="L322" s="43" t="str">
        <f>IF('Processed IP Rules'!$FB$31="","",IF(IP_Export!B358="National",IF(OR('Processed IP Rules'!AO327="All_IPs",'Processed IP Rules'!AO327="GRP_ALL_CNSP_SUBNETS"),"",IF(IP_Export!Y358="Proceed","set device-group CNSP-Parent address "&amp;IP_Export!D358&amp;" tag "&amp;'Processed IP Rules'!$FB$31,"")),""))</f>
        <v/>
      </c>
      <c r="M322" t="str">
        <f>IF(IP_Export!B358="National",IF('Processed IP Rules'!EA327="Any","",IF(AND(IP_Export!Y358="Proceed",'Processed IP Rules'!EA327&lt;&gt;""),"set device-group CNSP-Parent address "&amp;IP_Export!F358&amp;" ip-netmask "&amp;IP_Export!G358,"")),"")</f>
        <v/>
      </c>
      <c r="N322" t="str">
        <f>IF(IP_Export!B358="National",IF('Processed IP Rules'!EA327="Any","",IF(AND(IP_Export!Y358="Proceed",'Processed IP Rules'!EA327&lt;&gt;""),"set device-group CNSP-Parent address "&amp;IP_Export!F358&amp;" description "&amp;IP_Export!G358,"")),"")</f>
        <v/>
      </c>
      <c r="O322" s="43" t="str">
        <f>IF('Processed IP Rules'!$FB$33="","",IF(IP_Export!B358="National",IF('Processed IP Rules'!EA327="Any","",IF(AND(IP_Export!Y358="Proceed",'Processed IP Rules'!EA327&lt;&gt;""),"set device-group CNSP-Parent address "&amp;IP_Export!F358&amp;" tag "&amp;'Processed IP Rules'!$FB$33,"")),""))</f>
        <v/>
      </c>
    </row>
    <row r="323" spans="1:15">
      <c r="A323" s="98">
        <f t="shared" si="8"/>
        <v>318</v>
      </c>
      <c r="B323" t="str">
        <f>IF(IP_Export!B359="Global",IF(OR('Processed IP Rules'!AO328="All_IPs",'Processed IP Rules'!AO328="GRP_ALL_CNSP_SUBNETS"),"",IF(IP_Export!Y359="Proceed","set shared address "&amp;IP_Export!D359&amp;" ip-netmask "&amp;IP_Export!E359,"")),"")</f>
        <v/>
      </c>
      <c r="C323" t="str">
        <f>IF(IP_Export!B359="Global",IF(OR('Processed IP Rules'!AO328="All_IPs",'Processed IP Rules'!AO328="GRP_ALL_CNSP_SUBNETS"),"",IF(IP_Export!Y359="Proceed","set shared address "&amp;IP_Export!D359&amp;" description "&amp;IP_Export!E359,"")),"")</f>
        <v/>
      </c>
      <c r="D323" s="43" t="str">
        <f>IF('Processed IP Rules'!$FB$31="","",IF(IP_Export!B359="Global",IF(OR('Processed IP Rules'!AO328="All_IPs",'Processed IP Rules'!AO328="GRP_ALL_CNSP_SUBNETS"),"",IF(IP_Export!Y359="Proceed","set shared address "&amp;IP_Export!D359&amp;" tag "&amp;'Processed IP Rules'!$FB$31,"")),""))</f>
        <v/>
      </c>
      <c r="E323" t="str">
        <f>IF(IP_Export!B359="Global",IF('Processed IP Rules'!EA328="Any","",IF(AND(IP_Export!Y359="Proceed",'Processed IP Rules'!EA328&lt;&gt;""),"set shared address "&amp;IP_Export!F359&amp;" ip-netmask "&amp;IP_Export!G359,"")),"")</f>
        <v/>
      </c>
      <c r="F323" t="str">
        <f>IF(IP_Export!B359="Global",IF('Processed IP Rules'!EA328="Any","",IF(AND(IP_Export!Y359="Proceed",'Processed IP Rules'!EA328&lt;&gt;""),"set shared address "&amp;IP_Export!F359&amp;" description "&amp;IP_Export!G359,"")),"")</f>
        <v/>
      </c>
      <c r="G323" s="43" t="str">
        <f>IF('Processed IP Rules'!$FB$33="","",IF(IP_Export!B359="Global",IF('Processed IP Rules'!EA328="Any","",IF(AND(IP_Export!Y359="Proceed",'Processed IP Rules'!EA328&lt;&gt;""),"set shared address "&amp;IP_Export!F359&amp;" tag "&amp;'Processed IP Rules'!$FB$33,"")),""))</f>
        <v/>
      </c>
      <c r="I323" s="98">
        <f t="shared" si="9"/>
        <v>318</v>
      </c>
      <c r="J323" t="str">
        <f>IF(IP_Export!B359="National",IF(OR('Processed IP Rules'!AO328="All_IPs",'Processed IP Rules'!AO328="GRP_ALL_CNSP_SUBNETS"),"",IF(IP_Export!Y359="Proceed","set device-group CNSP-Parent address "&amp;IP_Export!D359&amp;" ip-netmask "&amp;IP_Export!E359,"")),"")</f>
        <v/>
      </c>
      <c r="K323" t="str">
        <f>IF(IP_Export!B359="National",IF(OR('Processed IP Rules'!AO328="All_IPs",'Processed IP Rules'!AO328="GRP_ALL_CNSP_SUBNETS"),"",IF(IP_Export!Y359="Proceed","set device-group CNSP-Parent address "&amp;IP_Export!D359&amp;" description "&amp;IP_Export!E359,"")),"")</f>
        <v/>
      </c>
      <c r="L323" s="43" t="str">
        <f>IF('Processed IP Rules'!$FB$31="","",IF(IP_Export!B359="National",IF(OR('Processed IP Rules'!AO328="All_IPs",'Processed IP Rules'!AO328="GRP_ALL_CNSP_SUBNETS"),"",IF(IP_Export!Y359="Proceed","set device-group CNSP-Parent address "&amp;IP_Export!D359&amp;" tag "&amp;'Processed IP Rules'!$FB$31,"")),""))</f>
        <v/>
      </c>
      <c r="M323" t="str">
        <f>IF(IP_Export!B359="National",IF('Processed IP Rules'!EA328="Any","",IF(AND(IP_Export!Y359="Proceed",'Processed IP Rules'!EA328&lt;&gt;""),"set device-group CNSP-Parent address "&amp;IP_Export!F359&amp;" ip-netmask "&amp;IP_Export!G359,"")),"")</f>
        <v/>
      </c>
      <c r="N323" t="str">
        <f>IF(IP_Export!B359="National",IF('Processed IP Rules'!EA328="Any","",IF(AND(IP_Export!Y359="Proceed",'Processed IP Rules'!EA328&lt;&gt;""),"set device-group CNSP-Parent address "&amp;IP_Export!F359&amp;" description "&amp;IP_Export!G359,"")),"")</f>
        <v/>
      </c>
      <c r="O323" s="43" t="str">
        <f>IF('Processed IP Rules'!$FB$33="","",IF(IP_Export!B359="National",IF('Processed IP Rules'!EA328="Any","",IF(AND(IP_Export!Y359="Proceed",'Processed IP Rules'!EA328&lt;&gt;""),"set device-group CNSP-Parent address "&amp;IP_Export!F359&amp;" tag "&amp;'Processed IP Rules'!$FB$33,"")),""))</f>
        <v/>
      </c>
    </row>
    <row r="324" spans="1:15">
      <c r="A324" s="98">
        <f t="shared" si="8"/>
        <v>319</v>
      </c>
      <c r="B324" t="str">
        <f>IF(IP_Export!B360="Global",IF(OR('Processed IP Rules'!AO329="All_IPs",'Processed IP Rules'!AO329="GRP_ALL_CNSP_SUBNETS"),"",IF(IP_Export!Y360="Proceed","set shared address "&amp;IP_Export!D360&amp;" ip-netmask "&amp;IP_Export!E360,"")),"")</f>
        <v/>
      </c>
      <c r="C324" t="str">
        <f>IF(IP_Export!B360="Global",IF(OR('Processed IP Rules'!AO329="All_IPs",'Processed IP Rules'!AO329="GRP_ALL_CNSP_SUBNETS"),"",IF(IP_Export!Y360="Proceed","set shared address "&amp;IP_Export!D360&amp;" description "&amp;IP_Export!E360,"")),"")</f>
        <v/>
      </c>
      <c r="D324" s="43" t="str">
        <f>IF('Processed IP Rules'!$FB$31="","",IF(IP_Export!B360="Global",IF(OR('Processed IP Rules'!AO329="All_IPs",'Processed IP Rules'!AO329="GRP_ALL_CNSP_SUBNETS"),"",IF(IP_Export!Y360="Proceed","set shared address "&amp;IP_Export!D360&amp;" tag "&amp;'Processed IP Rules'!$FB$31,"")),""))</f>
        <v/>
      </c>
      <c r="E324" t="str">
        <f>IF(IP_Export!B360="Global",IF('Processed IP Rules'!EA329="Any","",IF(AND(IP_Export!Y360="Proceed",'Processed IP Rules'!EA329&lt;&gt;""),"set shared address "&amp;IP_Export!F360&amp;" ip-netmask "&amp;IP_Export!G360,"")),"")</f>
        <v/>
      </c>
      <c r="F324" t="str">
        <f>IF(IP_Export!B360="Global",IF('Processed IP Rules'!EA329="Any","",IF(AND(IP_Export!Y360="Proceed",'Processed IP Rules'!EA329&lt;&gt;""),"set shared address "&amp;IP_Export!F360&amp;" description "&amp;IP_Export!G360,"")),"")</f>
        <v/>
      </c>
      <c r="G324" s="43" t="str">
        <f>IF('Processed IP Rules'!$FB$33="","",IF(IP_Export!B360="Global",IF('Processed IP Rules'!EA329="Any","",IF(AND(IP_Export!Y360="Proceed",'Processed IP Rules'!EA329&lt;&gt;""),"set shared address "&amp;IP_Export!F360&amp;" tag "&amp;'Processed IP Rules'!$FB$33,"")),""))</f>
        <v/>
      </c>
      <c r="I324" s="98">
        <f t="shared" si="9"/>
        <v>319</v>
      </c>
      <c r="J324" t="str">
        <f>IF(IP_Export!B360="National",IF(OR('Processed IP Rules'!AO329="All_IPs",'Processed IP Rules'!AO329="GRP_ALL_CNSP_SUBNETS"),"",IF(IP_Export!Y360="Proceed","set device-group CNSP-Parent address "&amp;IP_Export!D360&amp;" ip-netmask "&amp;IP_Export!E360,"")),"")</f>
        <v/>
      </c>
      <c r="K324" t="str">
        <f>IF(IP_Export!B360="National",IF(OR('Processed IP Rules'!AO329="All_IPs",'Processed IP Rules'!AO329="GRP_ALL_CNSP_SUBNETS"),"",IF(IP_Export!Y360="Proceed","set device-group CNSP-Parent address "&amp;IP_Export!D360&amp;" description "&amp;IP_Export!E360,"")),"")</f>
        <v/>
      </c>
      <c r="L324" s="43" t="str">
        <f>IF('Processed IP Rules'!$FB$31="","",IF(IP_Export!B360="National",IF(OR('Processed IP Rules'!AO329="All_IPs",'Processed IP Rules'!AO329="GRP_ALL_CNSP_SUBNETS"),"",IF(IP_Export!Y360="Proceed","set device-group CNSP-Parent address "&amp;IP_Export!D360&amp;" tag "&amp;'Processed IP Rules'!$FB$31,"")),""))</f>
        <v/>
      </c>
      <c r="M324" t="str">
        <f>IF(IP_Export!B360="National",IF('Processed IP Rules'!EA329="Any","",IF(AND(IP_Export!Y360="Proceed",'Processed IP Rules'!EA329&lt;&gt;""),"set device-group CNSP-Parent address "&amp;IP_Export!F360&amp;" ip-netmask "&amp;IP_Export!G360,"")),"")</f>
        <v/>
      </c>
      <c r="N324" t="str">
        <f>IF(IP_Export!B360="National",IF('Processed IP Rules'!EA329="Any","",IF(AND(IP_Export!Y360="Proceed",'Processed IP Rules'!EA329&lt;&gt;""),"set device-group CNSP-Parent address "&amp;IP_Export!F360&amp;" description "&amp;IP_Export!G360,"")),"")</f>
        <v/>
      </c>
      <c r="O324" s="43" t="str">
        <f>IF('Processed IP Rules'!$FB$33="","",IF(IP_Export!B360="National",IF('Processed IP Rules'!EA329="Any","",IF(AND(IP_Export!Y360="Proceed",'Processed IP Rules'!EA329&lt;&gt;""),"set device-group CNSP-Parent address "&amp;IP_Export!F360&amp;" tag "&amp;'Processed IP Rules'!$FB$33,"")),""))</f>
        <v/>
      </c>
    </row>
    <row r="325" spans="1:15">
      <c r="A325" s="98">
        <f t="shared" si="8"/>
        <v>320</v>
      </c>
      <c r="B325" t="str">
        <f>IF(IP_Export!B361="Global",IF(OR('Processed IP Rules'!AO330="All_IPs",'Processed IP Rules'!AO330="GRP_ALL_CNSP_SUBNETS"),"",IF(IP_Export!Y361="Proceed","set shared address "&amp;IP_Export!D361&amp;" ip-netmask "&amp;IP_Export!E361,"")),"")</f>
        <v/>
      </c>
      <c r="C325" t="str">
        <f>IF(IP_Export!B361="Global",IF(OR('Processed IP Rules'!AO330="All_IPs",'Processed IP Rules'!AO330="GRP_ALL_CNSP_SUBNETS"),"",IF(IP_Export!Y361="Proceed","set shared address "&amp;IP_Export!D361&amp;" description "&amp;IP_Export!E361,"")),"")</f>
        <v/>
      </c>
      <c r="D325" s="43" t="str">
        <f>IF('Processed IP Rules'!$FB$31="","",IF(IP_Export!B361="Global",IF(OR('Processed IP Rules'!AO330="All_IPs",'Processed IP Rules'!AO330="GRP_ALL_CNSP_SUBNETS"),"",IF(IP_Export!Y361="Proceed","set shared address "&amp;IP_Export!D361&amp;" tag "&amp;'Processed IP Rules'!$FB$31,"")),""))</f>
        <v/>
      </c>
      <c r="E325" t="str">
        <f>IF(IP_Export!B361="Global",IF('Processed IP Rules'!EA330="Any","",IF(AND(IP_Export!Y361="Proceed",'Processed IP Rules'!EA330&lt;&gt;""),"set shared address "&amp;IP_Export!F361&amp;" ip-netmask "&amp;IP_Export!G361,"")),"")</f>
        <v/>
      </c>
      <c r="F325" t="str">
        <f>IF(IP_Export!B361="Global",IF('Processed IP Rules'!EA330="Any","",IF(AND(IP_Export!Y361="Proceed",'Processed IP Rules'!EA330&lt;&gt;""),"set shared address "&amp;IP_Export!F361&amp;" description "&amp;IP_Export!G361,"")),"")</f>
        <v/>
      </c>
      <c r="G325" s="43" t="str">
        <f>IF('Processed IP Rules'!$FB$33="","",IF(IP_Export!B361="Global",IF('Processed IP Rules'!EA330="Any","",IF(AND(IP_Export!Y361="Proceed",'Processed IP Rules'!EA330&lt;&gt;""),"set shared address "&amp;IP_Export!F361&amp;" tag "&amp;'Processed IP Rules'!$FB$33,"")),""))</f>
        <v/>
      </c>
      <c r="I325" s="98">
        <f t="shared" si="9"/>
        <v>320</v>
      </c>
      <c r="J325" t="str">
        <f>IF(IP_Export!B361="National",IF(OR('Processed IP Rules'!AO330="All_IPs",'Processed IP Rules'!AO330="GRP_ALL_CNSP_SUBNETS"),"",IF(IP_Export!Y361="Proceed","set device-group CNSP-Parent address "&amp;IP_Export!D361&amp;" ip-netmask "&amp;IP_Export!E361,"")),"")</f>
        <v/>
      </c>
      <c r="K325" t="str">
        <f>IF(IP_Export!B361="National",IF(OR('Processed IP Rules'!AO330="All_IPs",'Processed IP Rules'!AO330="GRP_ALL_CNSP_SUBNETS"),"",IF(IP_Export!Y361="Proceed","set device-group CNSP-Parent address "&amp;IP_Export!D361&amp;" description "&amp;IP_Export!E361,"")),"")</f>
        <v/>
      </c>
      <c r="L325" s="43" t="str">
        <f>IF('Processed IP Rules'!$FB$31="","",IF(IP_Export!B361="National",IF(OR('Processed IP Rules'!AO330="All_IPs",'Processed IP Rules'!AO330="GRP_ALL_CNSP_SUBNETS"),"",IF(IP_Export!Y361="Proceed","set device-group CNSP-Parent address "&amp;IP_Export!D361&amp;" tag "&amp;'Processed IP Rules'!$FB$31,"")),""))</f>
        <v/>
      </c>
      <c r="M325" t="str">
        <f>IF(IP_Export!B361="National",IF('Processed IP Rules'!EA330="Any","",IF(AND(IP_Export!Y361="Proceed",'Processed IP Rules'!EA330&lt;&gt;""),"set device-group CNSP-Parent address "&amp;IP_Export!F361&amp;" ip-netmask "&amp;IP_Export!G361,"")),"")</f>
        <v/>
      </c>
      <c r="N325" t="str">
        <f>IF(IP_Export!B361="National",IF('Processed IP Rules'!EA330="Any","",IF(AND(IP_Export!Y361="Proceed",'Processed IP Rules'!EA330&lt;&gt;""),"set device-group CNSP-Parent address "&amp;IP_Export!F361&amp;" description "&amp;IP_Export!G361,"")),"")</f>
        <v/>
      </c>
      <c r="O325" s="43" t="str">
        <f>IF('Processed IP Rules'!$FB$33="","",IF(IP_Export!B361="National",IF('Processed IP Rules'!EA330="Any","",IF(AND(IP_Export!Y361="Proceed",'Processed IP Rules'!EA330&lt;&gt;""),"set device-group CNSP-Parent address "&amp;IP_Export!F361&amp;" tag "&amp;'Processed IP Rules'!$FB$33,"")),""))</f>
        <v/>
      </c>
    </row>
    <row r="326" spans="1:15">
      <c r="A326" s="98">
        <f t="shared" si="8"/>
        <v>321</v>
      </c>
      <c r="B326" t="str">
        <f>IF(IP_Export!B362="Global",IF(OR('Processed IP Rules'!AO331="All_IPs",'Processed IP Rules'!AO331="GRP_ALL_CNSP_SUBNETS"),"",IF(IP_Export!Y362="Proceed","set shared address "&amp;IP_Export!D362&amp;" ip-netmask "&amp;IP_Export!E362,"")),"")</f>
        <v/>
      </c>
      <c r="C326" t="str">
        <f>IF(IP_Export!B362="Global",IF(OR('Processed IP Rules'!AO331="All_IPs",'Processed IP Rules'!AO331="GRP_ALL_CNSP_SUBNETS"),"",IF(IP_Export!Y362="Proceed","set shared address "&amp;IP_Export!D362&amp;" description "&amp;IP_Export!E362,"")),"")</f>
        <v/>
      </c>
      <c r="D326" s="43" t="str">
        <f>IF('Processed IP Rules'!$FB$31="","",IF(IP_Export!B362="Global",IF(OR('Processed IP Rules'!AO331="All_IPs",'Processed IP Rules'!AO331="GRP_ALL_CNSP_SUBNETS"),"",IF(IP_Export!Y362="Proceed","set shared address "&amp;IP_Export!D362&amp;" tag "&amp;'Processed IP Rules'!$FB$31,"")),""))</f>
        <v/>
      </c>
      <c r="E326" t="str">
        <f>IF(IP_Export!B362="Global",IF('Processed IP Rules'!EA331="Any","",IF(AND(IP_Export!Y362="Proceed",'Processed IP Rules'!EA331&lt;&gt;""),"set shared address "&amp;IP_Export!F362&amp;" ip-netmask "&amp;IP_Export!G362,"")),"")</f>
        <v/>
      </c>
      <c r="F326" t="str">
        <f>IF(IP_Export!B362="Global",IF('Processed IP Rules'!EA331="Any","",IF(AND(IP_Export!Y362="Proceed",'Processed IP Rules'!EA331&lt;&gt;""),"set shared address "&amp;IP_Export!F362&amp;" description "&amp;IP_Export!G362,"")),"")</f>
        <v/>
      </c>
      <c r="G326" s="43" t="str">
        <f>IF('Processed IP Rules'!$FB$33="","",IF(IP_Export!B362="Global",IF('Processed IP Rules'!EA331="Any","",IF(AND(IP_Export!Y362="Proceed",'Processed IP Rules'!EA331&lt;&gt;""),"set shared address "&amp;IP_Export!F362&amp;" tag "&amp;'Processed IP Rules'!$FB$33,"")),""))</f>
        <v/>
      </c>
      <c r="I326" s="98">
        <f t="shared" si="9"/>
        <v>321</v>
      </c>
      <c r="J326" t="str">
        <f>IF(IP_Export!B362="National",IF(OR('Processed IP Rules'!AO331="All_IPs",'Processed IP Rules'!AO331="GRP_ALL_CNSP_SUBNETS"),"",IF(IP_Export!Y362="Proceed","set device-group CNSP-Parent address "&amp;IP_Export!D362&amp;" ip-netmask "&amp;IP_Export!E362,"")),"")</f>
        <v/>
      </c>
      <c r="K326" t="str">
        <f>IF(IP_Export!B362="National",IF(OR('Processed IP Rules'!AO331="All_IPs",'Processed IP Rules'!AO331="GRP_ALL_CNSP_SUBNETS"),"",IF(IP_Export!Y362="Proceed","set device-group CNSP-Parent address "&amp;IP_Export!D362&amp;" description "&amp;IP_Export!E362,"")),"")</f>
        <v/>
      </c>
      <c r="L326" s="43" t="str">
        <f>IF('Processed IP Rules'!$FB$31="","",IF(IP_Export!B362="National",IF(OR('Processed IP Rules'!AO331="All_IPs",'Processed IP Rules'!AO331="GRP_ALL_CNSP_SUBNETS"),"",IF(IP_Export!Y362="Proceed","set device-group CNSP-Parent address "&amp;IP_Export!D362&amp;" tag "&amp;'Processed IP Rules'!$FB$31,"")),""))</f>
        <v/>
      </c>
      <c r="M326" t="str">
        <f>IF(IP_Export!B362="National",IF('Processed IP Rules'!EA331="Any","",IF(AND(IP_Export!Y362="Proceed",'Processed IP Rules'!EA331&lt;&gt;""),"set device-group CNSP-Parent address "&amp;IP_Export!F362&amp;" ip-netmask "&amp;IP_Export!G362,"")),"")</f>
        <v/>
      </c>
      <c r="N326" t="str">
        <f>IF(IP_Export!B362="National",IF('Processed IP Rules'!EA331="Any","",IF(AND(IP_Export!Y362="Proceed",'Processed IP Rules'!EA331&lt;&gt;""),"set device-group CNSP-Parent address "&amp;IP_Export!F362&amp;" description "&amp;IP_Export!G362,"")),"")</f>
        <v/>
      </c>
      <c r="O326" s="43" t="str">
        <f>IF('Processed IP Rules'!$FB$33="","",IF(IP_Export!B362="National",IF('Processed IP Rules'!EA331="Any","",IF(AND(IP_Export!Y362="Proceed",'Processed IP Rules'!EA331&lt;&gt;""),"set device-group CNSP-Parent address "&amp;IP_Export!F362&amp;" tag "&amp;'Processed IP Rules'!$FB$33,"")),""))</f>
        <v/>
      </c>
    </row>
    <row r="327" spans="1:15">
      <c r="A327" s="98">
        <f t="shared" si="8"/>
        <v>322</v>
      </c>
      <c r="B327" t="str">
        <f>IF(IP_Export!B363="Global",IF(OR('Processed IP Rules'!AO332="All_IPs",'Processed IP Rules'!AO332="GRP_ALL_CNSP_SUBNETS"),"",IF(IP_Export!Y363="Proceed","set shared address "&amp;IP_Export!D363&amp;" ip-netmask "&amp;IP_Export!E363,"")),"")</f>
        <v/>
      </c>
      <c r="C327" t="str">
        <f>IF(IP_Export!B363="Global",IF(OR('Processed IP Rules'!AO332="All_IPs",'Processed IP Rules'!AO332="GRP_ALL_CNSP_SUBNETS"),"",IF(IP_Export!Y363="Proceed","set shared address "&amp;IP_Export!D363&amp;" description "&amp;IP_Export!E363,"")),"")</f>
        <v/>
      </c>
      <c r="D327" s="43" t="str">
        <f>IF('Processed IP Rules'!$FB$31="","",IF(IP_Export!B363="Global",IF(OR('Processed IP Rules'!AO332="All_IPs",'Processed IP Rules'!AO332="GRP_ALL_CNSP_SUBNETS"),"",IF(IP_Export!Y363="Proceed","set shared address "&amp;IP_Export!D363&amp;" tag "&amp;'Processed IP Rules'!$FB$31,"")),""))</f>
        <v/>
      </c>
      <c r="E327" t="str">
        <f>IF(IP_Export!B363="Global",IF('Processed IP Rules'!EA332="Any","",IF(AND(IP_Export!Y363="Proceed",'Processed IP Rules'!EA332&lt;&gt;""),"set shared address "&amp;IP_Export!F363&amp;" ip-netmask "&amp;IP_Export!G363,"")),"")</f>
        <v/>
      </c>
      <c r="F327" t="str">
        <f>IF(IP_Export!B363="Global",IF('Processed IP Rules'!EA332="Any","",IF(AND(IP_Export!Y363="Proceed",'Processed IP Rules'!EA332&lt;&gt;""),"set shared address "&amp;IP_Export!F363&amp;" description "&amp;IP_Export!G363,"")),"")</f>
        <v/>
      </c>
      <c r="G327" s="43" t="str">
        <f>IF('Processed IP Rules'!$FB$33="","",IF(IP_Export!B363="Global",IF('Processed IP Rules'!EA332="Any","",IF(AND(IP_Export!Y363="Proceed",'Processed IP Rules'!EA332&lt;&gt;""),"set shared address "&amp;IP_Export!F363&amp;" tag "&amp;'Processed IP Rules'!$FB$33,"")),""))</f>
        <v/>
      </c>
      <c r="I327" s="98">
        <f t="shared" si="9"/>
        <v>322</v>
      </c>
      <c r="J327" t="str">
        <f>IF(IP_Export!B363="National",IF(OR('Processed IP Rules'!AO332="All_IPs",'Processed IP Rules'!AO332="GRP_ALL_CNSP_SUBNETS"),"",IF(IP_Export!Y363="Proceed","set device-group CNSP-Parent address "&amp;IP_Export!D363&amp;" ip-netmask "&amp;IP_Export!E363,"")),"")</f>
        <v/>
      </c>
      <c r="K327" t="str">
        <f>IF(IP_Export!B363="National",IF(OR('Processed IP Rules'!AO332="All_IPs",'Processed IP Rules'!AO332="GRP_ALL_CNSP_SUBNETS"),"",IF(IP_Export!Y363="Proceed","set device-group CNSP-Parent address "&amp;IP_Export!D363&amp;" description "&amp;IP_Export!E363,"")),"")</f>
        <v/>
      </c>
      <c r="L327" s="43" t="str">
        <f>IF('Processed IP Rules'!$FB$31="","",IF(IP_Export!B363="National",IF(OR('Processed IP Rules'!AO332="All_IPs",'Processed IP Rules'!AO332="GRP_ALL_CNSP_SUBNETS"),"",IF(IP_Export!Y363="Proceed","set device-group CNSP-Parent address "&amp;IP_Export!D363&amp;" tag "&amp;'Processed IP Rules'!$FB$31,"")),""))</f>
        <v/>
      </c>
      <c r="M327" t="str">
        <f>IF(IP_Export!B363="National",IF('Processed IP Rules'!EA332="Any","",IF(AND(IP_Export!Y363="Proceed",'Processed IP Rules'!EA332&lt;&gt;""),"set device-group CNSP-Parent address "&amp;IP_Export!F363&amp;" ip-netmask "&amp;IP_Export!G363,"")),"")</f>
        <v/>
      </c>
      <c r="N327" t="str">
        <f>IF(IP_Export!B363="National",IF('Processed IP Rules'!EA332="Any","",IF(AND(IP_Export!Y363="Proceed",'Processed IP Rules'!EA332&lt;&gt;""),"set device-group CNSP-Parent address "&amp;IP_Export!F363&amp;" description "&amp;IP_Export!G363,"")),"")</f>
        <v/>
      </c>
      <c r="O327" s="43" t="str">
        <f>IF('Processed IP Rules'!$FB$33="","",IF(IP_Export!B363="National",IF('Processed IP Rules'!EA332="Any","",IF(AND(IP_Export!Y363="Proceed",'Processed IP Rules'!EA332&lt;&gt;""),"set device-group CNSP-Parent address "&amp;IP_Export!F363&amp;" tag "&amp;'Processed IP Rules'!$FB$33,"")),""))</f>
        <v/>
      </c>
    </row>
    <row r="328" spans="1:15">
      <c r="A328" s="98">
        <f t="shared" ref="A328:A391" si="10">A327+1</f>
        <v>323</v>
      </c>
      <c r="B328" t="str">
        <f>IF(IP_Export!B364="Global",IF(OR('Processed IP Rules'!AO333="All_IPs",'Processed IP Rules'!AO333="GRP_ALL_CNSP_SUBNETS"),"",IF(IP_Export!Y364="Proceed","set shared address "&amp;IP_Export!D364&amp;" ip-netmask "&amp;IP_Export!E364,"")),"")</f>
        <v/>
      </c>
      <c r="C328" t="str">
        <f>IF(IP_Export!B364="Global",IF(OR('Processed IP Rules'!AO333="All_IPs",'Processed IP Rules'!AO333="GRP_ALL_CNSP_SUBNETS"),"",IF(IP_Export!Y364="Proceed","set shared address "&amp;IP_Export!D364&amp;" description "&amp;IP_Export!E364,"")),"")</f>
        <v/>
      </c>
      <c r="D328" s="43" t="str">
        <f>IF('Processed IP Rules'!$FB$31="","",IF(IP_Export!B364="Global",IF(OR('Processed IP Rules'!AO333="All_IPs",'Processed IP Rules'!AO333="GRP_ALL_CNSP_SUBNETS"),"",IF(IP_Export!Y364="Proceed","set shared address "&amp;IP_Export!D364&amp;" tag "&amp;'Processed IP Rules'!$FB$31,"")),""))</f>
        <v/>
      </c>
      <c r="E328" t="str">
        <f>IF(IP_Export!B364="Global",IF('Processed IP Rules'!EA333="Any","",IF(AND(IP_Export!Y364="Proceed",'Processed IP Rules'!EA333&lt;&gt;""),"set shared address "&amp;IP_Export!F364&amp;" ip-netmask "&amp;IP_Export!G364,"")),"")</f>
        <v/>
      </c>
      <c r="F328" t="str">
        <f>IF(IP_Export!B364="Global",IF('Processed IP Rules'!EA333="Any","",IF(AND(IP_Export!Y364="Proceed",'Processed IP Rules'!EA333&lt;&gt;""),"set shared address "&amp;IP_Export!F364&amp;" description "&amp;IP_Export!G364,"")),"")</f>
        <v/>
      </c>
      <c r="G328" s="43" t="str">
        <f>IF('Processed IP Rules'!$FB$33="","",IF(IP_Export!B364="Global",IF('Processed IP Rules'!EA333="Any","",IF(AND(IP_Export!Y364="Proceed",'Processed IP Rules'!EA333&lt;&gt;""),"set shared address "&amp;IP_Export!F364&amp;" tag "&amp;'Processed IP Rules'!$FB$33,"")),""))</f>
        <v/>
      </c>
      <c r="I328" s="98">
        <f t="shared" ref="I328:I391" si="11">I327+1</f>
        <v>323</v>
      </c>
      <c r="J328" t="str">
        <f>IF(IP_Export!B364="National",IF(OR('Processed IP Rules'!AO333="All_IPs",'Processed IP Rules'!AO333="GRP_ALL_CNSP_SUBNETS"),"",IF(IP_Export!Y364="Proceed","set device-group CNSP-Parent address "&amp;IP_Export!D364&amp;" ip-netmask "&amp;IP_Export!E364,"")),"")</f>
        <v/>
      </c>
      <c r="K328" t="str">
        <f>IF(IP_Export!B364="National",IF(OR('Processed IP Rules'!AO333="All_IPs",'Processed IP Rules'!AO333="GRP_ALL_CNSP_SUBNETS"),"",IF(IP_Export!Y364="Proceed","set device-group CNSP-Parent address "&amp;IP_Export!D364&amp;" description "&amp;IP_Export!E364,"")),"")</f>
        <v/>
      </c>
      <c r="L328" s="43" t="str">
        <f>IF('Processed IP Rules'!$FB$31="","",IF(IP_Export!B364="National",IF(OR('Processed IP Rules'!AO333="All_IPs",'Processed IP Rules'!AO333="GRP_ALL_CNSP_SUBNETS"),"",IF(IP_Export!Y364="Proceed","set device-group CNSP-Parent address "&amp;IP_Export!D364&amp;" tag "&amp;'Processed IP Rules'!$FB$31,"")),""))</f>
        <v/>
      </c>
      <c r="M328" t="str">
        <f>IF(IP_Export!B364="National",IF('Processed IP Rules'!EA333="Any","",IF(AND(IP_Export!Y364="Proceed",'Processed IP Rules'!EA333&lt;&gt;""),"set device-group CNSP-Parent address "&amp;IP_Export!F364&amp;" ip-netmask "&amp;IP_Export!G364,"")),"")</f>
        <v/>
      </c>
      <c r="N328" t="str">
        <f>IF(IP_Export!B364="National",IF('Processed IP Rules'!EA333="Any","",IF(AND(IP_Export!Y364="Proceed",'Processed IP Rules'!EA333&lt;&gt;""),"set device-group CNSP-Parent address "&amp;IP_Export!F364&amp;" description "&amp;IP_Export!G364,"")),"")</f>
        <v/>
      </c>
      <c r="O328" s="43" t="str">
        <f>IF('Processed IP Rules'!$FB$33="","",IF(IP_Export!B364="National",IF('Processed IP Rules'!EA333="Any","",IF(AND(IP_Export!Y364="Proceed",'Processed IP Rules'!EA333&lt;&gt;""),"set device-group CNSP-Parent address "&amp;IP_Export!F364&amp;" tag "&amp;'Processed IP Rules'!$FB$33,"")),""))</f>
        <v/>
      </c>
    </row>
    <row r="329" spans="1:15">
      <c r="A329" s="98">
        <f t="shared" si="10"/>
        <v>324</v>
      </c>
      <c r="B329" t="str">
        <f>IF(IP_Export!B365="Global",IF(OR('Processed IP Rules'!AO334="All_IPs",'Processed IP Rules'!AO334="GRP_ALL_CNSP_SUBNETS"),"",IF(IP_Export!Y365="Proceed","set shared address "&amp;IP_Export!D365&amp;" ip-netmask "&amp;IP_Export!E365,"")),"")</f>
        <v/>
      </c>
      <c r="C329" t="str">
        <f>IF(IP_Export!B365="Global",IF(OR('Processed IP Rules'!AO334="All_IPs",'Processed IP Rules'!AO334="GRP_ALL_CNSP_SUBNETS"),"",IF(IP_Export!Y365="Proceed","set shared address "&amp;IP_Export!D365&amp;" description "&amp;IP_Export!E365,"")),"")</f>
        <v/>
      </c>
      <c r="D329" s="43" t="str">
        <f>IF('Processed IP Rules'!$FB$31="","",IF(IP_Export!B365="Global",IF(OR('Processed IP Rules'!AO334="All_IPs",'Processed IP Rules'!AO334="GRP_ALL_CNSP_SUBNETS"),"",IF(IP_Export!Y365="Proceed","set shared address "&amp;IP_Export!D365&amp;" tag "&amp;'Processed IP Rules'!$FB$31,"")),""))</f>
        <v/>
      </c>
      <c r="E329" t="str">
        <f>IF(IP_Export!B365="Global",IF('Processed IP Rules'!EA334="Any","",IF(AND(IP_Export!Y365="Proceed",'Processed IP Rules'!EA334&lt;&gt;""),"set shared address "&amp;IP_Export!F365&amp;" ip-netmask "&amp;IP_Export!G365,"")),"")</f>
        <v/>
      </c>
      <c r="F329" t="str">
        <f>IF(IP_Export!B365="Global",IF('Processed IP Rules'!EA334="Any","",IF(AND(IP_Export!Y365="Proceed",'Processed IP Rules'!EA334&lt;&gt;""),"set shared address "&amp;IP_Export!F365&amp;" description "&amp;IP_Export!G365,"")),"")</f>
        <v/>
      </c>
      <c r="G329" s="43" t="str">
        <f>IF('Processed IP Rules'!$FB$33="","",IF(IP_Export!B365="Global",IF('Processed IP Rules'!EA334="Any","",IF(AND(IP_Export!Y365="Proceed",'Processed IP Rules'!EA334&lt;&gt;""),"set shared address "&amp;IP_Export!F365&amp;" tag "&amp;'Processed IP Rules'!$FB$33,"")),""))</f>
        <v/>
      </c>
      <c r="I329" s="98">
        <f t="shared" si="11"/>
        <v>324</v>
      </c>
      <c r="J329" t="str">
        <f>IF(IP_Export!B365="National",IF(OR('Processed IP Rules'!AO334="All_IPs",'Processed IP Rules'!AO334="GRP_ALL_CNSP_SUBNETS"),"",IF(IP_Export!Y365="Proceed","set device-group CNSP-Parent address "&amp;IP_Export!D365&amp;" ip-netmask "&amp;IP_Export!E365,"")),"")</f>
        <v/>
      </c>
      <c r="K329" t="str">
        <f>IF(IP_Export!B365="National",IF(OR('Processed IP Rules'!AO334="All_IPs",'Processed IP Rules'!AO334="GRP_ALL_CNSP_SUBNETS"),"",IF(IP_Export!Y365="Proceed","set device-group CNSP-Parent address "&amp;IP_Export!D365&amp;" description "&amp;IP_Export!E365,"")),"")</f>
        <v/>
      </c>
      <c r="L329" s="43" t="str">
        <f>IF('Processed IP Rules'!$FB$31="","",IF(IP_Export!B365="National",IF(OR('Processed IP Rules'!AO334="All_IPs",'Processed IP Rules'!AO334="GRP_ALL_CNSP_SUBNETS"),"",IF(IP_Export!Y365="Proceed","set device-group CNSP-Parent address "&amp;IP_Export!D365&amp;" tag "&amp;'Processed IP Rules'!$FB$31,"")),""))</f>
        <v/>
      </c>
      <c r="M329" t="str">
        <f>IF(IP_Export!B365="National",IF('Processed IP Rules'!EA334="Any","",IF(AND(IP_Export!Y365="Proceed",'Processed IP Rules'!EA334&lt;&gt;""),"set device-group CNSP-Parent address "&amp;IP_Export!F365&amp;" ip-netmask "&amp;IP_Export!G365,"")),"")</f>
        <v/>
      </c>
      <c r="N329" t="str">
        <f>IF(IP_Export!B365="National",IF('Processed IP Rules'!EA334="Any","",IF(AND(IP_Export!Y365="Proceed",'Processed IP Rules'!EA334&lt;&gt;""),"set device-group CNSP-Parent address "&amp;IP_Export!F365&amp;" description "&amp;IP_Export!G365,"")),"")</f>
        <v/>
      </c>
      <c r="O329" s="43" t="str">
        <f>IF('Processed IP Rules'!$FB$33="","",IF(IP_Export!B365="National",IF('Processed IP Rules'!EA334="Any","",IF(AND(IP_Export!Y365="Proceed",'Processed IP Rules'!EA334&lt;&gt;""),"set device-group CNSP-Parent address "&amp;IP_Export!F365&amp;" tag "&amp;'Processed IP Rules'!$FB$33,"")),""))</f>
        <v/>
      </c>
    </row>
    <row r="330" spans="1:15">
      <c r="A330" s="98">
        <f t="shared" si="10"/>
        <v>325</v>
      </c>
      <c r="B330" t="str">
        <f>IF(IP_Export!B366="Global",IF(OR('Processed IP Rules'!AO335="All_IPs",'Processed IP Rules'!AO335="GRP_ALL_CNSP_SUBNETS"),"",IF(IP_Export!Y366="Proceed","set shared address "&amp;IP_Export!D366&amp;" ip-netmask "&amp;IP_Export!E366,"")),"")</f>
        <v/>
      </c>
      <c r="C330" t="str">
        <f>IF(IP_Export!B366="Global",IF(OR('Processed IP Rules'!AO335="All_IPs",'Processed IP Rules'!AO335="GRP_ALL_CNSP_SUBNETS"),"",IF(IP_Export!Y366="Proceed","set shared address "&amp;IP_Export!D366&amp;" description "&amp;IP_Export!E366,"")),"")</f>
        <v/>
      </c>
      <c r="D330" s="43" t="str">
        <f>IF('Processed IP Rules'!$FB$31="","",IF(IP_Export!B366="Global",IF(OR('Processed IP Rules'!AO335="All_IPs",'Processed IP Rules'!AO335="GRP_ALL_CNSP_SUBNETS"),"",IF(IP_Export!Y366="Proceed","set shared address "&amp;IP_Export!D366&amp;" tag "&amp;'Processed IP Rules'!$FB$31,"")),""))</f>
        <v/>
      </c>
      <c r="E330" t="str">
        <f>IF(IP_Export!B366="Global",IF('Processed IP Rules'!EA335="Any","",IF(AND(IP_Export!Y366="Proceed",'Processed IP Rules'!EA335&lt;&gt;""),"set shared address "&amp;IP_Export!F366&amp;" ip-netmask "&amp;IP_Export!G366,"")),"")</f>
        <v/>
      </c>
      <c r="F330" t="str">
        <f>IF(IP_Export!B366="Global",IF('Processed IP Rules'!EA335="Any","",IF(AND(IP_Export!Y366="Proceed",'Processed IP Rules'!EA335&lt;&gt;""),"set shared address "&amp;IP_Export!F366&amp;" description "&amp;IP_Export!G366,"")),"")</f>
        <v/>
      </c>
      <c r="G330" s="43" t="str">
        <f>IF('Processed IP Rules'!$FB$33="","",IF(IP_Export!B366="Global",IF('Processed IP Rules'!EA335="Any","",IF(AND(IP_Export!Y366="Proceed",'Processed IP Rules'!EA335&lt;&gt;""),"set shared address "&amp;IP_Export!F366&amp;" tag "&amp;'Processed IP Rules'!$FB$33,"")),""))</f>
        <v/>
      </c>
      <c r="I330" s="98">
        <f t="shared" si="11"/>
        <v>325</v>
      </c>
      <c r="J330" t="str">
        <f>IF(IP_Export!B366="National",IF(OR('Processed IP Rules'!AO335="All_IPs",'Processed IP Rules'!AO335="GRP_ALL_CNSP_SUBNETS"),"",IF(IP_Export!Y366="Proceed","set device-group CNSP-Parent address "&amp;IP_Export!D366&amp;" ip-netmask "&amp;IP_Export!E366,"")),"")</f>
        <v/>
      </c>
      <c r="K330" t="str">
        <f>IF(IP_Export!B366="National",IF(OR('Processed IP Rules'!AO335="All_IPs",'Processed IP Rules'!AO335="GRP_ALL_CNSP_SUBNETS"),"",IF(IP_Export!Y366="Proceed","set device-group CNSP-Parent address "&amp;IP_Export!D366&amp;" description "&amp;IP_Export!E366,"")),"")</f>
        <v/>
      </c>
      <c r="L330" s="43" t="str">
        <f>IF('Processed IP Rules'!$FB$31="","",IF(IP_Export!B366="National",IF(OR('Processed IP Rules'!AO335="All_IPs",'Processed IP Rules'!AO335="GRP_ALL_CNSP_SUBNETS"),"",IF(IP_Export!Y366="Proceed","set device-group CNSP-Parent address "&amp;IP_Export!D366&amp;" tag "&amp;'Processed IP Rules'!$FB$31,"")),""))</f>
        <v/>
      </c>
      <c r="M330" t="str">
        <f>IF(IP_Export!B366="National",IF('Processed IP Rules'!EA335="Any","",IF(AND(IP_Export!Y366="Proceed",'Processed IP Rules'!EA335&lt;&gt;""),"set device-group CNSP-Parent address "&amp;IP_Export!F366&amp;" ip-netmask "&amp;IP_Export!G366,"")),"")</f>
        <v/>
      </c>
      <c r="N330" t="str">
        <f>IF(IP_Export!B366="National",IF('Processed IP Rules'!EA335="Any","",IF(AND(IP_Export!Y366="Proceed",'Processed IP Rules'!EA335&lt;&gt;""),"set device-group CNSP-Parent address "&amp;IP_Export!F366&amp;" description "&amp;IP_Export!G366,"")),"")</f>
        <v/>
      </c>
      <c r="O330" s="43" t="str">
        <f>IF('Processed IP Rules'!$FB$33="","",IF(IP_Export!B366="National",IF('Processed IP Rules'!EA335="Any","",IF(AND(IP_Export!Y366="Proceed",'Processed IP Rules'!EA335&lt;&gt;""),"set device-group CNSP-Parent address "&amp;IP_Export!F366&amp;" tag "&amp;'Processed IP Rules'!$FB$33,"")),""))</f>
        <v/>
      </c>
    </row>
    <row r="331" spans="1:15">
      <c r="A331" s="98">
        <f t="shared" si="10"/>
        <v>326</v>
      </c>
      <c r="B331" t="str">
        <f>IF(IP_Export!B367="Global",IF(OR('Processed IP Rules'!AO336="All_IPs",'Processed IP Rules'!AO336="GRP_ALL_CNSP_SUBNETS"),"",IF(IP_Export!Y367="Proceed","set shared address "&amp;IP_Export!D367&amp;" ip-netmask "&amp;IP_Export!E367,"")),"")</f>
        <v/>
      </c>
      <c r="C331" t="str">
        <f>IF(IP_Export!B367="Global",IF(OR('Processed IP Rules'!AO336="All_IPs",'Processed IP Rules'!AO336="GRP_ALL_CNSP_SUBNETS"),"",IF(IP_Export!Y367="Proceed","set shared address "&amp;IP_Export!D367&amp;" description "&amp;IP_Export!E367,"")),"")</f>
        <v/>
      </c>
      <c r="D331" s="43" t="str">
        <f>IF('Processed IP Rules'!$FB$31="","",IF(IP_Export!B367="Global",IF(OR('Processed IP Rules'!AO336="All_IPs",'Processed IP Rules'!AO336="GRP_ALL_CNSP_SUBNETS"),"",IF(IP_Export!Y367="Proceed","set shared address "&amp;IP_Export!D367&amp;" tag "&amp;'Processed IP Rules'!$FB$31,"")),""))</f>
        <v/>
      </c>
      <c r="E331" t="str">
        <f>IF(IP_Export!B367="Global",IF('Processed IP Rules'!EA336="Any","",IF(AND(IP_Export!Y367="Proceed",'Processed IP Rules'!EA336&lt;&gt;""),"set shared address "&amp;IP_Export!F367&amp;" ip-netmask "&amp;IP_Export!G367,"")),"")</f>
        <v/>
      </c>
      <c r="F331" t="str">
        <f>IF(IP_Export!B367="Global",IF('Processed IP Rules'!EA336="Any","",IF(AND(IP_Export!Y367="Proceed",'Processed IP Rules'!EA336&lt;&gt;""),"set shared address "&amp;IP_Export!F367&amp;" description "&amp;IP_Export!G367,"")),"")</f>
        <v/>
      </c>
      <c r="G331" s="43" t="str">
        <f>IF('Processed IP Rules'!$FB$33="","",IF(IP_Export!B367="Global",IF('Processed IP Rules'!EA336="Any","",IF(AND(IP_Export!Y367="Proceed",'Processed IP Rules'!EA336&lt;&gt;""),"set shared address "&amp;IP_Export!F367&amp;" tag "&amp;'Processed IP Rules'!$FB$33,"")),""))</f>
        <v/>
      </c>
      <c r="I331" s="98">
        <f t="shared" si="11"/>
        <v>326</v>
      </c>
      <c r="J331" t="str">
        <f>IF(IP_Export!B367="National",IF(OR('Processed IP Rules'!AO336="All_IPs",'Processed IP Rules'!AO336="GRP_ALL_CNSP_SUBNETS"),"",IF(IP_Export!Y367="Proceed","set device-group CNSP-Parent address "&amp;IP_Export!D367&amp;" ip-netmask "&amp;IP_Export!E367,"")),"")</f>
        <v/>
      </c>
      <c r="K331" t="str">
        <f>IF(IP_Export!B367="National",IF(OR('Processed IP Rules'!AO336="All_IPs",'Processed IP Rules'!AO336="GRP_ALL_CNSP_SUBNETS"),"",IF(IP_Export!Y367="Proceed","set device-group CNSP-Parent address "&amp;IP_Export!D367&amp;" description "&amp;IP_Export!E367,"")),"")</f>
        <v/>
      </c>
      <c r="L331" s="43" t="str">
        <f>IF('Processed IP Rules'!$FB$31="","",IF(IP_Export!B367="National",IF(OR('Processed IP Rules'!AO336="All_IPs",'Processed IP Rules'!AO336="GRP_ALL_CNSP_SUBNETS"),"",IF(IP_Export!Y367="Proceed","set device-group CNSP-Parent address "&amp;IP_Export!D367&amp;" tag "&amp;'Processed IP Rules'!$FB$31,"")),""))</f>
        <v/>
      </c>
      <c r="M331" t="str">
        <f>IF(IP_Export!B367="National",IF('Processed IP Rules'!EA336="Any","",IF(AND(IP_Export!Y367="Proceed",'Processed IP Rules'!EA336&lt;&gt;""),"set device-group CNSP-Parent address "&amp;IP_Export!F367&amp;" ip-netmask "&amp;IP_Export!G367,"")),"")</f>
        <v/>
      </c>
      <c r="N331" t="str">
        <f>IF(IP_Export!B367="National",IF('Processed IP Rules'!EA336="Any","",IF(AND(IP_Export!Y367="Proceed",'Processed IP Rules'!EA336&lt;&gt;""),"set device-group CNSP-Parent address "&amp;IP_Export!F367&amp;" description "&amp;IP_Export!G367,"")),"")</f>
        <v/>
      </c>
      <c r="O331" s="43" t="str">
        <f>IF('Processed IP Rules'!$FB$33="","",IF(IP_Export!B367="National",IF('Processed IP Rules'!EA336="Any","",IF(AND(IP_Export!Y367="Proceed",'Processed IP Rules'!EA336&lt;&gt;""),"set device-group CNSP-Parent address "&amp;IP_Export!F367&amp;" tag "&amp;'Processed IP Rules'!$FB$33,"")),""))</f>
        <v/>
      </c>
    </row>
    <row r="332" spans="1:15">
      <c r="A332" s="98">
        <f t="shared" si="10"/>
        <v>327</v>
      </c>
      <c r="B332" t="str">
        <f>IF(IP_Export!B368="Global",IF(OR('Processed IP Rules'!AO337="All_IPs",'Processed IP Rules'!AO337="GRP_ALL_CNSP_SUBNETS"),"",IF(IP_Export!Y368="Proceed","set shared address "&amp;IP_Export!D368&amp;" ip-netmask "&amp;IP_Export!E368,"")),"")</f>
        <v/>
      </c>
      <c r="C332" t="str">
        <f>IF(IP_Export!B368="Global",IF(OR('Processed IP Rules'!AO337="All_IPs",'Processed IP Rules'!AO337="GRP_ALL_CNSP_SUBNETS"),"",IF(IP_Export!Y368="Proceed","set shared address "&amp;IP_Export!D368&amp;" description "&amp;IP_Export!E368,"")),"")</f>
        <v/>
      </c>
      <c r="D332" s="43" t="str">
        <f>IF('Processed IP Rules'!$FB$31="","",IF(IP_Export!B368="Global",IF(OR('Processed IP Rules'!AO337="All_IPs",'Processed IP Rules'!AO337="GRP_ALL_CNSP_SUBNETS"),"",IF(IP_Export!Y368="Proceed","set shared address "&amp;IP_Export!D368&amp;" tag "&amp;'Processed IP Rules'!$FB$31,"")),""))</f>
        <v/>
      </c>
      <c r="E332" t="str">
        <f>IF(IP_Export!B368="Global",IF('Processed IP Rules'!EA337="Any","",IF(AND(IP_Export!Y368="Proceed",'Processed IP Rules'!EA337&lt;&gt;""),"set shared address "&amp;IP_Export!F368&amp;" ip-netmask "&amp;IP_Export!G368,"")),"")</f>
        <v/>
      </c>
      <c r="F332" t="str">
        <f>IF(IP_Export!B368="Global",IF('Processed IP Rules'!EA337="Any","",IF(AND(IP_Export!Y368="Proceed",'Processed IP Rules'!EA337&lt;&gt;""),"set shared address "&amp;IP_Export!F368&amp;" description "&amp;IP_Export!G368,"")),"")</f>
        <v/>
      </c>
      <c r="G332" s="43" t="str">
        <f>IF('Processed IP Rules'!$FB$33="","",IF(IP_Export!B368="Global",IF('Processed IP Rules'!EA337="Any","",IF(AND(IP_Export!Y368="Proceed",'Processed IP Rules'!EA337&lt;&gt;""),"set shared address "&amp;IP_Export!F368&amp;" tag "&amp;'Processed IP Rules'!$FB$33,"")),""))</f>
        <v/>
      </c>
      <c r="I332" s="98">
        <f t="shared" si="11"/>
        <v>327</v>
      </c>
      <c r="J332" t="str">
        <f>IF(IP_Export!B368="National",IF(OR('Processed IP Rules'!AO337="All_IPs",'Processed IP Rules'!AO337="GRP_ALL_CNSP_SUBNETS"),"",IF(IP_Export!Y368="Proceed","set device-group CNSP-Parent address "&amp;IP_Export!D368&amp;" ip-netmask "&amp;IP_Export!E368,"")),"")</f>
        <v/>
      </c>
      <c r="K332" t="str">
        <f>IF(IP_Export!B368="National",IF(OR('Processed IP Rules'!AO337="All_IPs",'Processed IP Rules'!AO337="GRP_ALL_CNSP_SUBNETS"),"",IF(IP_Export!Y368="Proceed","set device-group CNSP-Parent address "&amp;IP_Export!D368&amp;" description "&amp;IP_Export!E368,"")),"")</f>
        <v/>
      </c>
      <c r="L332" s="43" t="str">
        <f>IF('Processed IP Rules'!$FB$31="","",IF(IP_Export!B368="National",IF(OR('Processed IP Rules'!AO337="All_IPs",'Processed IP Rules'!AO337="GRP_ALL_CNSP_SUBNETS"),"",IF(IP_Export!Y368="Proceed","set device-group CNSP-Parent address "&amp;IP_Export!D368&amp;" tag "&amp;'Processed IP Rules'!$FB$31,"")),""))</f>
        <v/>
      </c>
      <c r="M332" t="str">
        <f>IF(IP_Export!B368="National",IF('Processed IP Rules'!EA337="Any","",IF(AND(IP_Export!Y368="Proceed",'Processed IP Rules'!EA337&lt;&gt;""),"set device-group CNSP-Parent address "&amp;IP_Export!F368&amp;" ip-netmask "&amp;IP_Export!G368,"")),"")</f>
        <v/>
      </c>
      <c r="N332" t="str">
        <f>IF(IP_Export!B368="National",IF('Processed IP Rules'!EA337="Any","",IF(AND(IP_Export!Y368="Proceed",'Processed IP Rules'!EA337&lt;&gt;""),"set device-group CNSP-Parent address "&amp;IP_Export!F368&amp;" description "&amp;IP_Export!G368,"")),"")</f>
        <v/>
      </c>
      <c r="O332" s="43" t="str">
        <f>IF('Processed IP Rules'!$FB$33="","",IF(IP_Export!B368="National",IF('Processed IP Rules'!EA337="Any","",IF(AND(IP_Export!Y368="Proceed",'Processed IP Rules'!EA337&lt;&gt;""),"set device-group CNSP-Parent address "&amp;IP_Export!F368&amp;" tag "&amp;'Processed IP Rules'!$FB$33,"")),""))</f>
        <v/>
      </c>
    </row>
    <row r="333" spans="1:15">
      <c r="A333" s="98">
        <f t="shared" si="10"/>
        <v>328</v>
      </c>
      <c r="B333" t="str">
        <f>IF(IP_Export!B369="Global",IF(OR('Processed IP Rules'!AO338="All_IPs",'Processed IP Rules'!AO338="GRP_ALL_CNSP_SUBNETS"),"",IF(IP_Export!Y369="Proceed","set shared address "&amp;IP_Export!D369&amp;" ip-netmask "&amp;IP_Export!E369,"")),"")</f>
        <v/>
      </c>
      <c r="C333" t="str">
        <f>IF(IP_Export!B369="Global",IF(OR('Processed IP Rules'!AO338="All_IPs",'Processed IP Rules'!AO338="GRP_ALL_CNSP_SUBNETS"),"",IF(IP_Export!Y369="Proceed","set shared address "&amp;IP_Export!D369&amp;" description "&amp;IP_Export!E369,"")),"")</f>
        <v/>
      </c>
      <c r="D333" s="43" t="str">
        <f>IF('Processed IP Rules'!$FB$31="","",IF(IP_Export!B369="Global",IF(OR('Processed IP Rules'!AO338="All_IPs",'Processed IP Rules'!AO338="GRP_ALL_CNSP_SUBNETS"),"",IF(IP_Export!Y369="Proceed","set shared address "&amp;IP_Export!D369&amp;" tag "&amp;'Processed IP Rules'!$FB$31,"")),""))</f>
        <v/>
      </c>
      <c r="E333" t="str">
        <f>IF(IP_Export!B369="Global",IF('Processed IP Rules'!EA338="Any","",IF(AND(IP_Export!Y369="Proceed",'Processed IP Rules'!EA338&lt;&gt;""),"set shared address "&amp;IP_Export!F369&amp;" ip-netmask "&amp;IP_Export!G369,"")),"")</f>
        <v/>
      </c>
      <c r="F333" t="str">
        <f>IF(IP_Export!B369="Global",IF('Processed IP Rules'!EA338="Any","",IF(AND(IP_Export!Y369="Proceed",'Processed IP Rules'!EA338&lt;&gt;""),"set shared address "&amp;IP_Export!F369&amp;" description "&amp;IP_Export!G369,"")),"")</f>
        <v/>
      </c>
      <c r="G333" s="43" t="str">
        <f>IF('Processed IP Rules'!$FB$33="","",IF(IP_Export!B369="Global",IF('Processed IP Rules'!EA338="Any","",IF(AND(IP_Export!Y369="Proceed",'Processed IP Rules'!EA338&lt;&gt;""),"set shared address "&amp;IP_Export!F369&amp;" tag "&amp;'Processed IP Rules'!$FB$33,"")),""))</f>
        <v/>
      </c>
      <c r="I333" s="98">
        <f t="shared" si="11"/>
        <v>328</v>
      </c>
      <c r="J333" t="str">
        <f>IF(IP_Export!B369="National",IF(OR('Processed IP Rules'!AO338="All_IPs",'Processed IP Rules'!AO338="GRP_ALL_CNSP_SUBNETS"),"",IF(IP_Export!Y369="Proceed","set device-group CNSP-Parent address "&amp;IP_Export!D369&amp;" ip-netmask "&amp;IP_Export!E369,"")),"")</f>
        <v/>
      </c>
      <c r="K333" t="str">
        <f>IF(IP_Export!B369="National",IF(OR('Processed IP Rules'!AO338="All_IPs",'Processed IP Rules'!AO338="GRP_ALL_CNSP_SUBNETS"),"",IF(IP_Export!Y369="Proceed","set device-group CNSP-Parent address "&amp;IP_Export!D369&amp;" description "&amp;IP_Export!E369,"")),"")</f>
        <v/>
      </c>
      <c r="L333" s="43" t="str">
        <f>IF('Processed IP Rules'!$FB$31="","",IF(IP_Export!B369="National",IF(OR('Processed IP Rules'!AO338="All_IPs",'Processed IP Rules'!AO338="GRP_ALL_CNSP_SUBNETS"),"",IF(IP_Export!Y369="Proceed","set device-group CNSP-Parent address "&amp;IP_Export!D369&amp;" tag "&amp;'Processed IP Rules'!$FB$31,"")),""))</f>
        <v/>
      </c>
      <c r="M333" t="str">
        <f>IF(IP_Export!B369="National",IF('Processed IP Rules'!EA338="Any","",IF(AND(IP_Export!Y369="Proceed",'Processed IP Rules'!EA338&lt;&gt;""),"set device-group CNSP-Parent address "&amp;IP_Export!F369&amp;" ip-netmask "&amp;IP_Export!G369,"")),"")</f>
        <v/>
      </c>
      <c r="N333" t="str">
        <f>IF(IP_Export!B369="National",IF('Processed IP Rules'!EA338="Any","",IF(AND(IP_Export!Y369="Proceed",'Processed IP Rules'!EA338&lt;&gt;""),"set device-group CNSP-Parent address "&amp;IP_Export!F369&amp;" description "&amp;IP_Export!G369,"")),"")</f>
        <v/>
      </c>
      <c r="O333" s="43" t="str">
        <f>IF('Processed IP Rules'!$FB$33="","",IF(IP_Export!B369="National",IF('Processed IP Rules'!EA338="Any","",IF(AND(IP_Export!Y369="Proceed",'Processed IP Rules'!EA338&lt;&gt;""),"set device-group CNSP-Parent address "&amp;IP_Export!F369&amp;" tag "&amp;'Processed IP Rules'!$FB$33,"")),""))</f>
        <v/>
      </c>
    </row>
    <row r="334" spans="1:15">
      <c r="A334" s="98">
        <f t="shared" si="10"/>
        <v>329</v>
      </c>
      <c r="B334" t="str">
        <f>IF(IP_Export!B370="Global",IF(OR('Processed IP Rules'!AO339="All_IPs",'Processed IP Rules'!AO339="GRP_ALL_CNSP_SUBNETS"),"",IF(IP_Export!Y370="Proceed","set shared address "&amp;IP_Export!D370&amp;" ip-netmask "&amp;IP_Export!E370,"")),"")</f>
        <v/>
      </c>
      <c r="C334" t="str">
        <f>IF(IP_Export!B370="Global",IF(OR('Processed IP Rules'!AO339="All_IPs",'Processed IP Rules'!AO339="GRP_ALL_CNSP_SUBNETS"),"",IF(IP_Export!Y370="Proceed","set shared address "&amp;IP_Export!D370&amp;" description "&amp;IP_Export!E370,"")),"")</f>
        <v/>
      </c>
      <c r="D334" s="43" t="str">
        <f>IF('Processed IP Rules'!$FB$31="","",IF(IP_Export!B370="Global",IF(OR('Processed IP Rules'!AO339="All_IPs",'Processed IP Rules'!AO339="GRP_ALL_CNSP_SUBNETS"),"",IF(IP_Export!Y370="Proceed","set shared address "&amp;IP_Export!D370&amp;" tag "&amp;'Processed IP Rules'!$FB$31,"")),""))</f>
        <v/>
      </c>
      <c r="E334" t="str">
        <f>IF(IP_Export!B370="Global",IF('Processed IP Rules'!EA339="Any","",IF(AND(IP_Export!Y370="Proceed",'Processed IP Rules'!EA339&lt;&gt;""),"set shared address "&amp;IP_Export!F370&amp;" ip-netmask "&amp;IP_Export!G370,"")),"")</f>
        <v/>
      </c>
      <c r="F334" t="str">
        <f>IF(IP_Export!B370="Global",IF('Processed IP Rules'!EA339="Any","",IF(AND(IP_Export!Y370="Proceed",'Processed IP Rules'!EA339&lt;&gt;""),"set shared address "&amp;IP_Export!F370&amp;" description "&amp;IP_Export!G370,"")),"")</f>
        <v/>
      </c>
      <c r="G334" s="43" t="str">
        <f>IF('Processed IP Rules'!$FB$33="","",IF(IP_Export!B370="Global",IF('Processed IP Rules'!EA339="Any","",IF(AND(IP_Export!Y370="Proceed",'Processed IP Rules'!EA339&lt;&gt;""),"set shared address "&amp;IP_Export!F370&amp;" tag "&amp;'Processed IP Rules'!$FB$33,"")),""))</f>
        <v/>
      </c>
      <c r="I334" s="98">
        <f t="shared" si="11"/>
        <v>329</v>
      </c>
      <c r="J334" t="str">
        <f>IF(IP_Export!B370="National",IF(OR('Processed IP Rules'!AO339="All_IPs",'Processed IP Rules'!AO339="GRP_ALL_CNSP_SUBNETS"),"",IF(IP_Export!Y370="Proceed","set device-group CNSP-Parent address "&amp;IP_Export!D370&amp;" ip-netmask "&amp;IP_Export!E370,"")),"")</f>
        <v/>
      </c>
      <c r="K334" t="str">
        <f>IF(IP_Export!B370="National",IF(OR('Processed IP Rules'!AO339="All_IPs",'Processed IP Rules'!AO339="GRP_ALL_CNSP_SUBNETS"),"",IF(IP_Export!Y370="Proceed","set device-group CNSP-Parent address "&amp;IP_Export!D370&amp;" description "&amp;IP_Export!E370,"")),"")</f>
        <v/>
      </c>
      <c r="L334" s="43" t="str">
        <f>IF('Processed IP Rules'!$FB$31="","",IF(IP_Export!B370="National",IF(OR('Processed IP Rules'!AO339="All_IPs",'Processed IP Rules'!AO339="GRP_ALL_CNSP_SUBNETS"),"",IF(IP_Export!Y370="Proceed","set device-group CNSP-Parent address "&amp;IP_Export!D370&amp;" tag "&amp;'Processed IP Rules'!$FB$31,"")),""))</f>
        <v/>
      </c>
      <c r="M334" t="str">
        <f>IF(IP_Export!B370="National",IF('Processed IP Rules'!EA339="Any","",IF(AND(IP_Export!Y370="Proceed",'Processed IP Rules'!EA339&lt;&gt;""),"set device-group CNSP-Parent address "&amp;IP_Export!F370&amp;" ip-netmask "&amp;IP_Export!G370,"")),"")</f>
        <v/>
      </c>
      <c r="N334" t="str">
        <f>IF(IP_Export!B370="National",IF('Processed IP Rules'!EA339="Any","",IF(AND(IP_Export!Y370="Proceed",'Processed IP Rules'!EA339&lt;&gt;""),"set device-group CNSP-Parent address "&amp;IP_Export!F370&amp;" description "&amp;IP_Export!G370,"")),"")</f>
        <v/>
      </c>
      <c r="O334" s="43" t="str">
        <f>IF('Processed IP Rules'!$FB$33="","",IF(IP_Export!B370="National",IF('Processed IP Rules'!EA339="Any","",IF(AND(IP_Export!Y370="Proceed",'Processed IP Rules'!EA339&lt;&gt;""),"set device-group CNSP-Parent address "&amp;IP_Export!F370&amp;" tag "&amp;'Processed IP Rules'!$FB$33,"")),""))</f>
        <v/>
      </c>
    </row>
    <row r="335" spans="1:15">
      <c r="A335" s="98">
        <f t="shared" si="10"/>
        <v>330</v>
      </c>
      <c r="B335" t="str">
        <f>IF(IP_Export!B371="Global",IF(OR('Processed IP Rules'!AO340="All_IPs",'Processed IP Rules'!AO340="GRP_ALL_CNSP_SUBNETS"),"",IF(IP_Export!Y371="Proceed","set shared address "&amp;IP_Export!D371&amp;" ip-netmask "&amp;IP_Export!E371,"")),"")</f>
        <v/>
      </c>
      <c r="C335" t="str">
        <f>IF(IP_Export!B371="Global",IF(OR('Processed IP Rules'!AO340="All_IPs",'Processed IP Rules'!AO340="GRP_ALL_CNSP_SUBNETS"),"",IF(IP_Export!Y371="Proceed","set shared address "&amp;IP_Export!D371&amp;" description "&amp;IP_Export!E371,"")),"")</f>
        <v/>
      </c>
      <c r="D335" s="43" t="str">
        <f>IF('Processed IP Rules'!$FB$31="","",IF(IP_Export!B371="Global",IF(OR('Processed IP Rules'!AO340="All_IPs",'Processed IP Rules'!AO340="GRP_ALL_CNSP_SUBNETS"),"",IF(IP_Export!Y371="Proceed","set shared address "&amp;IP_Export!D371&amp;" tag "&amp;'Processed IP Rules'!$FB$31,"")),""))</f>
        <v/>
      </c>
      <c r="E335" t="str">
        <f>IF(IP_Export!B371="Global",IF('Processed IP Rules'!EA340="Any","",IF(AND(IP_Export!Y371="Proceed",'Processed IP Rules'!EA340&lt;&gt;""),"set shared address "&amp;IP_Export!F371&amp;" ip-netmask "&amp;IP_Export!G371,"")),"")</f>
        <v/>
      </c>
      <c r="F335" t="str">
        <f>IF(IP_Export!B371="Global",IF('Processed IP Rules'!EA340="Any","",IF(AND(IP_Export!Y371="Proceed",'Processed IP Rules'!EA340&lt;&gt;""),"set shared address "&amp;IP_Export!F371&amp;" description "&amp;IP_Export!G371,"")),"")</f>
        <v/>
      </c>
      <c r="G335" s="43" t="str">
        <f>IF('Processed IP Rules'!$FB$33="","",IF(IP_Export!B371="Global",IF('Processed IP Rules'!EA340="Any","",IF(AND(IP_Export!Y371="Proceed",'Processed IP Rules'!EA340&lt;&gt;""),"set shared address "&amp;IP_Export!F371&amp;" tag "&amp;'Processed IP Rules'!$FB$33,"")),""))</f>
        <v/>
      </c>
      <c r="I335" s="98">
        <f t="shared" si="11"/>
        <v>330</v>
      </c>
      <c r="J335" t="str">
        <f>IF(IP_Export!B371="National",IF(OR('Processed IP Rules'!AO340="All_IPs",'Processed IP Rules'!AO340="GRP_ALL_CNSP_SUBNETS"),"",IF(IP_Export!Y371="Proceed","set device-group CNSP-Parent address "&amp;IP_Export!D371&amp;" ip-netmask "&amp;IP_Export!E371,"")),"")</f>
        <v/>
      </c>
      <c r="K335" t="str">
        <f>IF(IP_Export!B371="National",IF(OR('Processed IP Rules'!AO340="All_IPs",'Processed IP Rules'!AO340="GRP_ALL_CNSP_SUBNETS"),"",IF(IP_Export!Y371="Proceed","set device-group CNSP-Parent address "&amp;IP_Export!D371&amp;" description "&amp;IP_Export!E371,"")),"")</f>
        <v/>
      </c>
      <c r="L335" s="43" t="str">
        <f>IF('Processed IP Rules'!$FB$31="","",IF(IP_Export!B371="National",IF(OR('Processed IP Rules'!AO340="All_IPs",'Processed IP Rules'!AO340="GRP_ALL_CNSP_SUBNETS"),"",IF(IP_Export!Y371="Proceed","set device-group CNSP-Parent address "&amp;IP_Export!D371&amp;" tag "&amp;'Processed IP Rules'!$FB$31,"")),""))</f>
        <v/>
      </c>
      <c r="M335" t="str">
        <f>IF(IP_Export!B371="National",IF('Processed IP Rules'!EA340="Any","",IF(AND(IP_Export!Y371="Proceed",'Processed IP Rules'!EA340&lt;&gt;""),"set device-group CNSP-Parent address "&amp;IP_Export!F371&amp;" ip-netmask "&amp;IP_Export!G371,"")),"")</f>
        <v/>
      </c>
      <c r="N335" t="str">
        <f>IF(IP_Export!B371="National",IF('Processed IP Rules'!EA340="Any","",IF(AND(IP_Export!Y371="Proceed",'Processed IP Rules'!EA340&lt;&gt;""),"set device-group CNSP-Parent address "&amp;IP_Export!F371&amp;" description "&amp;IP_Export!G371,"")),"")</f>
        <v/>
      </c>
      <c r="O335" s="43" t="str">
        <f>IF('Processed IP Rules'!$FB$33="","",IF(IP_Export!B371="National",IF('Processed IP Rules'!EA340="Any","",IF(AND(IP_Export!Y371="Proceed",'Processed IP Rules'!EA340&lt;&gt;""),"set device-group CNSP-Parent address "&amp;IP_Export!F371&amp;" tag "&amp;'Processed IP Rules'!$FB$33,"")),""))</f>
        <v/>
      </c>
    </row>
    <row r="336" spans="1:15">
      <c r="A336" s="98">
        <f t="shared" si="10"/>
        <v>331</v>
      </c>
      <c r="B336" t="str">
        <f>IF(IP_Export!B372="Global",IF(OR('Processed IP Rules'!AO341="All_IPs",'Processed IP Rules'!AO341="GRP_ALL_CNSP_SUBNETS"),"",IF(IP_Export!Y372="Proceed","set shared address "&amp;IP_Export!D372&amp;" ip-netmask "&amp;IP_Export!E372,"")),"")</f>
        <v/>
      </c>
      <c r="C336" t="str">
        <f>IF(IP_Export!B372="Global",IF(OR('Processed IP Rules'!AO341="All_IPs",'Processed IP Rules'!AO341="GRP_ALL_CNSP_SUBNETS"),"",IF(IP_Export!Y372="Proceed","set shared address "&amp;IP_Export!D372&amp;" description "&amp;IP_Export!E372,"")),"")</f>
        <v/>
      </c>
      <c r="D336" s="43" t="str">
        <f>IF('Processed IP Rules'!$FB$31="","",IF(IP_Export!B372="Global",IF(OR('Processed IP Rules'!AO341="All_IPs",'Processed IP Rules'!AO341="GRP_ALL_CNSP_SUBNETS"),"",IF(IP_Export!Y372="Proceed","set shared address "&amp;IP_Export!D372&amp;" tag "&amp;'Processed IP Rules'!$FB$31,"")),""))</f>
        <v/>
      </c>
      <c r="E336" t="str">
        <f>IF(IP_Export!B372="Global",IF('Processed IP Rules'!EA341="Any","",IF(AND(IP_Export!Y372="Proceed",'Processed IP Rules'!EA341&lt;&gt;""),"set shared address "&amp;IP_Export!F372&amp;" ip-netmask "&amp;IP_Export!G372,"")),"")</f>
        <v/>
      </c>
      <c r="F336" t="str">
        <f>IF(IP_Export!B372="Global",IF('Processed IP Rules'!EA341="Any","",IF(AND(IP_Export!Y372="Proceed",'Processed IP Rules'!EA341&lt;&gt;""),"set shared address "&amp;IP_Export!F372&amp;" description "&amp;IP_Export!G372,"")),"")</f>
        <v/>
      </c>
      <c r="G336" s="43" t="str">
        <f>IF('Processed IP Rules'!$FB$33="","",IF(IP_Export!B372="Global",IF('Processed IP Rules'!EA341="Any","",IF(AND(IP_Export!Y372="Proceed",'Processed IP Rules'!EA341&lt;&gt;""),"set shared address "&amp;IP_Export!F372&amp;" tag "&amp;'Processed IP Rules'!$FB$33,"")),""))</f>
        <v/>
      </c>
      <c r="I336" s="98">
        <f t="shared" si="11"/>
        <v>331</v>
      </c>
      <c r="J336" t="str">
        <f>IF(IP_Export!B372="National",IF(OR('Processed IP Rules'!AO341="All_IPs",'Processed IP Rules'!AO341="GRP_ALL_CNSP_SUBNETS"),"",IF(IP_Export!Y372="Proceed","set device-group CNSP-Parent address "&amp;IP_Export!D372&amp;" ip-netmask "&amp;IP_Export!E372,"")),"")</f>
        <v/>
      </c>
      <c r="K336" t="str">
        <f>IF(IP_Export!B372="National",IF(OR('Processed IP Rules'!AO341="All_IPs",'Processed IP Rules'!AO341="GRP_ALL_CNSP_SUBNETS"),"",IF(IP_Export!Y372="Proceed","set device-group CNSP-Parent address "&amp;IP_Export!D372&amp;" description "&amp;IP_Export!E372,"")),"")</f>
        <v/>
      </c>
      <c r="L336" s="43" t="str">
        <f>IF('Processed IP Rules'!$FB$31="","",IF(IP_Export!B372="National",IF(OR('Processed IP Rules'!AO341="All_IPs",'Processed IP Rules'!AO341="GRP_ALL_CNSP_SUBNETS"),"",IF(IP_Export!Y372="Proceed","set device-group CNSP-Parent address "&amp;IP_Export!D372&amp;" tag "&amp;'Processed IP Rules'!$FB$31,"")),""))</f>
        <v/>
      </c>
      <c r="M336" t="str">
        <f>IF(IP_Export!B372="National",IF('Processed IP Rules'!EA341="Any","",IF(AND(IP_Export!Y372="Proceed",'Processed IP Rules'!EA341&lt;&gt;""),"set device-group CNSP-Parent address "&amp;IP_Export!F372&amp;" ip-netmask "&amp;IP_Export!G372,"")),"")</f>
        <v/>
      </c>
      <c r="N336" t="str">
        <f>IF(IP_Export!B372="National",IF('Processed IP Rules'!EA341="Any","",IF(AND(IP_Export!Y372="Proceed",'Processed IP Rules'!EA341&lt;&gt;""),"set device-group CNSP-Parent address "&amp;IP_Export!F372&amp;" description "&amp;IP_Export!G372,"")),"")</f>
        <v/>
      </c>
      <c r="O336" s="43" t="str">
        <f>IF('Processed IP Rules'!$FB$33="","",IF(IP_Export!B372="National",IF('Processed IP Rules'!EA341="Any","",IF(AND(IP_Export!Y372="Proceed",'Processed IP Rules'!EA341&lt;&gt;""),"set device-group CNSP-Parent address "&amp;IP_Export!F372&amp;" tag "&amp;'Processed IP Rules'!$FB$33,"")),""))</f>
        <v/>
      </c>
    </row>
    <row r="337" spans="1:15">
      <c r="A337" s="98">
        <f t="shared" si="10"/>
        <v>332</v>
      </c>
      <c r="B337" t="str">
        <f>IF(IP_Export!B373="Global",IF(OR('Processed IP Rules'!AO342="All_IPs",'Processed IP Rules'!AO342="GRP_ALL_CNSP_SUBNETS"),"",IF(IP_Export!Y373="Proceed","set shared address "&amp;IP_Export!D373&amp;" ip-netmask "&amp;IP_Export!E373,"")),"")</f>
        <v/>
      </c>
      <c r="C337" t="str">
        <f>IF(IP_Export!B373="Global",IF(OR('Processed IP Rules'!AO342="All_IPs",'Processed IP Rules'!AO342="GRP_ALL_CNSP_SUBNETS"),"",IF(IP_Export!Y373="Proceed","set shared address "&amp;IP_Export!D373&amp;" description "&amp;IP_Export!E373,"")),"")</f>
        <v/>
      </c>
      <c r="D337" s="43" t="str">
        <f>IF('Processed IP Rules'!$FB$31="","",IF(IP_Export!B373="Global",IF(OR('Processed IP Rules'!AO342="All_IPs",'Processed IP Rules'!AO342="GRP_ALL_CNSP_SUBNETS"),"",IF(IP_Export!Y373="Proceed","set shared address "&amp;IP_Export!D373&amp;" tag "&amp;'Processed IP Rules'!$FB$31,"")),""))</f>
        <v/>
      </c>
      <c r="E337" t="str">
        <f>IF(IP_Export!B373="Global",IF('Processed IP Rules'!EA342="Any","",IF(AND(IP_Export!Y373="Proceed",'Processed IP Rules'!EA342&lt;&gt;""),"set shared address "&amp;IP_Export!F373&amp;" ip-netmask "&amp;IP_Export!G373,"")),"")</f>
        <v/>
      </c>
      <c r="F337" t="str">
        <f>IF(IP_Export!B373="Global",IF('Processed IP Rules'!EA342="Any","",IF(AND(IP_Export!Y373="Proceed",'Processed IP Rules'!EA342&lt;&gt;""),"set shared address "&amp;IP_Export!F373&amp;" description "&amp;IP_Export!G373,"")),"")</f>
        <v/>
      </c>
      <c r="G337" s="43" t="str">
        <f>IF('Processed IP Rules'!$FB$33="","",IF(IP_Export!B373="Global",IF('Processed IP Rules'!EA342="Any","",IF(AND(IP_Export!Y373="Proceed",'Processed IP Rules'!EA342&lt;&gt;""),"set shared address "&amp;IP_Export!F373&amp;" tag "&amp;'Processed IP Rules'!$FB$33,"")),""))</f>
        <v/>
      </c>
      <c r="I337" s="98">
        <f t="shared" si="11"/>
        <v>332</v>
      </c>
      <c r="J337" t="str">
        <f>IF(IP_Export!B373="National",IF(OR('Processed IP Rules'!AO342="All_IPs",'Processed IP Rules'!AO342="GRP_ALL_CNSP_SUBNETS"),"",IF(IP_Export!Y373="Proceed","set device-group CNSP-Parent address "&amp;IP_Export!D373&amp;" ip-netmask "&amp;IP_Export!E373,"")),"")</f>
        <v/>
      </c>
      <c r="K337" t="str">
        <f>IF(IP_Export!B373="National",IF(OR('Processed IP Rules'!AO342="All_IPs",'Processed IP Rules'!AO342="GRP_ALL_CNSP_SUBNETS"),"",IF(IP_Export!Y373="Proceed","set device-group CNSP-Parent address "&amp;IP_Export!D373&amp;" description "&amp;IP_Export!E373,"")),"")</f>
        <v/>
      </c>
      <c r="L337" s="43" t="str">
        <f>IF('Processed IP Rules'!$FB$31="","",IF(IP_Export!B373="National",IF(OR('Processed IP Rules'!AO342="All_IPs",'Processed IP Rules'!AO342="GRP_ALL_CNSP_SUBNETS"),"",IF(IP_Export!Y373="Proceed","set device-group CNSP-Parent address "&amp;IP_Export!D373&amp;" tag "&amp;'Processed IP Rules'!$FB$31,"")),""))</f>
        <v/>
      </c>
      <c r="M337" t="str">
        <f>IF(IP_Export!B373="National",IF('Processed IP Rules'!EA342="Any","",IF(AND(IP_Export!Y373="Proceed",'Processed IP Rules'!EA342&lt;&gt;""),"set device-group CNSP-Parent address "&amp;IP_Export!F373&amp;" ip-netmask "&amp;IP_Export!G373,"")),"")</f>
        <v/>
      </c>
      <c r="N337" t="str">
        <f>IF(IP_Export!B373="National",IF('Processed IP Rules'!EA342="Any","",IF(AND(IP_Export!Y373="Proceed",'Processed IP Rules'!EA342&lt;&gt;""),"set device-group CNSP-Parent address "&amp;IP_Export!F373&amp;" description "&amp;IP_Export!G373,"")),"")</f>
        <v/>
      </c>
      <c r="O337" s="43" t="str">
        <f>IF('Processed IP Rules'!$FB$33="","",IF(IP_Export!B373="National",IF('Processed IP Rules'!EA342="Any","",IF(AND(IP_Export!Y373="Proceed",'Processed IP Rules'!EA342&lt;&gt;""),"set device-group CNSP-Parent address "&amp;IP_Export!F373&amp;" tag "&amp;'Processed IP Rules'!$FB$33,"")),""))</f>
        <v/>
      </c>
    </row>
    <row r="338" spans="1:15">
      <c r="A338" s="98">
        <f t="shared" si="10"/>
        <v>333</v>
      </c>
      <c r="B338" t="str">
        <f>IF(IP_Export!B374="Global",IF(OR('Processed IP Rules'!AO343="All_IPs",'Processed IP Rules'!AO343="GRP_ALL_CNSP_SUBNETS"),"",IF(IP_Export!Y374="Proceed","set shared address "&amp;IP_Export!D374&amp;" ip-netmask "&amp;IP_Export!E374,"")),"")</f>
        <v/>
      </c>
      <c r="C338" t="str">
        <f>IF(IP_Export!B374="Global",IF(OR('Processed IP Rules'!AO343="All_IPs",'Processed IP Rules'!AO343="GRP_ALL_CNSP_SUBNETS"),"",IF(IP_Export!Y374="Proceed","set shared address "&amp;IP_Export!D374&amp;" description "&amp;IP_Export!E374,"")),"")</f>
        <v/>
      </c>
      <c r="D338" s="43" t="str">
        <f>IF('Processed IP Rules'!$FB$31="","",IF(IP_Export!B374="Global",IF(OR('Processed IP Rules'!AO343="All_IPs",'Processed IP Rules'!AO343="GRP_ALL_CNSP_SUBNETS"),"",IF(IP_Export!Y374="Proceed","set shared address "&amp;IP_Export!D374&amp;" tag "&amp;'Processed IP Rules'!$FB$31,"")),""))</f>
        <v/>
      </c>
      <c r="E338" t="str">
        <f>IF(IP_Export!B374="Global",IF('Processed IP Rules'!EA343="Any","",IF(AND(IP_Export!Y374="Proceed",'Processed IP Rules'!EA343&lt;&gt;""),"set shared address "&amp;IP_Export!F374&amp;" ip-netmask "&amp;IP_Export!G374,"")),"")</f>
        <v/>
      </c>
      <c r="F338" t="str">
        <f>IF(IP_Export!B374="Global",IF('Processed IP Rules'!EA343="Any","",IF(AND(IP_Export!Y374="Proceed",'Processed IP Rules'!EA343&lt;&gt;""),"set shared address "&amp;IP_Export!F374&amp;" description "&amp;IP_Export!G374,"")),"")</f>
        <v/>
      </c>
      <c r="G338" s="43" t="str">
        <f>IF('Processed IP Rules'!$FB$33="","",IF(IP_Export!B374="Global",IF('Processed IP Rules'!EA343="Any","",IF(AND(IP_Export!Y374="Proceed",'Processed IP Rules'!EA343&lt;&gt;""),"set shared address "&amp;IP_Export!F374&amp;" tag "&amp;'Processed IP Rules'!$FB$33,"")),""))</f>
        <v/>
      </c>
      <c r="I338" s="98">
        <f t="shared" si="11"/>
        <v>333</v>
      </c>
      <c r="J338" t="str">
        <f>IF(IP_Export!B374="National",IF(OR('Processed IP Rules'!AO343="All_IPs",'Processed IP Rules'!AO343="GRP_ALL_CNSP_SUBNETS"),"",IF(IP_Export!Y374="Proceed","set device-group CNSP-Parent address "&amp;IP_Export!D374&amp;" ip-netmask "&amp;IP_Export!E374,"")),"")</f>
        <v/>
      </c>
      <c r="K338" t="str">
        <f>IF(IP_Export!B374="National",IF(OR('Processed IP Rules'!AO343="All_IPs",'Processed IP Rules'!AO343="GRP_ALL_CNSP_SUBNETS"),"",IF(IP_Export!Y374="Proceed","set device-group CNSP-Parent address "&amp;IP_Export!D374&amp;" description "&amp;IP_Export!E374,"")),"")</f>
        <v/>
      </c>
      <c r="L338" s="43" t="str">
        <f>IF('Processed IP Rules'!$FB$31="","",IF(IP_Export!B374="National",IF(OR('Processed IP Rules'!AO343="All_IPs",'Processed IP Rules'!AO343="GRP_ALL_CNSP_SUBNETS"),"",IF(IP_Export!Y374="Proceed","set device-group CNSP-Parent address "&amp;IP_Export!D374&amp;" tag "&amp;'Processed IP Rules'!$FB$31,"")),""))</f>
        <v/>
      </c>
      <c r="M338" t="str">
        <f>IF(IP_Export!B374="National",IF('Processed IP Rules'!EA343="Any","",IF(AND(IP_Export!Y374="Proceed",'Processed IP Rules'!EA343&lt;&gt;""),"set device-group CNSP-Parent address "&amp;IP_Export!F374&amp;" ip-netmask "&amp;IP_Export!G374,"")),"")</f>
        <v/>
      </c>
      <c r="N338" t="str">
        <f>IF(IP_Export!B374="National",IF('Processed IP Rules'!EA343="Any","",IF(AND(IP_Export!Y374="Proceed",'Processed IP Rules'!EA343&lt;&gt;""),"set device-group CNSP-Parent address "&amp;IP_Export!F374&amp;" description "&amp;IP_Export!G374,"")),"")</f>
        <v/>
      </c>
      <c r="O338" s="43" t="str">
        <f>IF('Processed IP Rules'!$FB$33="","",IF(IP_Export!B374="National",IF('Processed IP Rules'!EA343="Any","",IF(AND(IP_Export!Y374="Proceed",'Processed IP Rules'!EA343&lt;&gt;""),"set device-group CNSP-Parent address "&amp;IP_Export!F374&amp;" tag "&amp;'Processed IP Rules'!$FB$33,"")),""))</f>
        <v/>
      </c>
    </row>
    <row r="339" spans="1:15">
      <c r="A339" s="98">
        <f t="shared" si="10"/>
        <v>334</v>
      </c>
      <c r="B339" t="str">
        <f>IF(IP_Export!B375="Global",IF(OR('Processed IP Rules'!AO344="All_IPs",'Processed IP Rules'!AO344="GRP_ALL_CNSP_SUBNETS"),"",IF(IP_Export!Y375="Proceed","set shared address "&amp;IP_Export!D375&amp;" ip-netmask "&amp;IP_Export!E375,"")),"")</f>
        <v/>
      </c>
      <c r="C339" t="str">
        <f>IF(IP_Export!B375="Global",IF(OR('Processed IP Rules'!AO344="All_IPs",'Processed IP Rules'!AO344="GRP_ALL_CNSP_SUBNETS"),"",IF(IP_Export!Y375="Proceed","set shared address "&amp;IP_Export!D375&amp;" description "&amp;IP_Export!E375,"")),"")</f>
        <v/>
      </c>
      <c r="D339" s="43" t="str">
        <f>IF('Processed IP Rules'!$FB$31="","",IF(IP_Export!B375="Global",IF(OR('Processed IP Rules'!AO344="All_IPs",'Processed IP Rules'!AO344="GRP_ALL_CNSP_SUBNETS"),"",IF(IP_Export!Y375="Proceed","set shared address "&amp;IP_Export!D375&amp;" tag "&amp;'Processed IP Rules'!$FB$31,"")),""))</f>
        <v/>
      </c>
      <c r="E339" t="str">
        <f>IF(IP_Export!B375="Global",IF('Processed IP Rules'!EA344="Any","",IF(AND(IP_Export!Y375="Proceed",'Processed IP Rules'!EA344&lt;&gt;""),"set shared address "&amp;IP_Export!F375&amp;" ip-netmask "&amp;IP_Export!G375,"")),"")</f>
        <v/>
      </c>
      <c r="F339" t="str">
        <f>IF(IP_Export!B375="Global",IF('Processed IP Rules'!EA344="Any","",IF(AND(IP_Export!Y375="Proceed",'Processed IP Rules'!EA344&lt;&gt;""),"set shared address "&amp;IP_Export!F375&amp;" description "&amp;IP_Export!G375,"")),"")</f>
        <v/>
      </c>
      <c r="G339" s="43" t="str">
        <f>IF('Processed IP Rules'!$FB$33="","",IF(IP_Export!B375="Global",IF('Processed IP Rules'!EA344="Any","",IF(AND(IP_Export!Y375="Proceed",'Processed IP Rules'!EA344&lt;&gt;""),"set shared address "&amp;IP_Export!F375&amp;" tag "&amp;'Processed IP Rules'!$FB$33,"")),""))</f>
        <v/>
      </c>
      <c r="I339" s="98">
        <f t="shared" si="11"/>
        <v>334</v>
      </c>
      <c r="J339" t="str">
        <f>IF(IP_Export!B375="National",IF(OR('Processed IP Rules'!AO344="All_IPs",'Processed IP Rules'!AO344="GRP_ALL_CNSP_SUBNETS"),"",IF(IP_Export!Y375="Proceed","set device-group CNSP-Parent address "&amp;IP_Export!D375&amp;" ip-netmask "&amp;IP_Export!E375,"")),"")</f>
        <v/>
      </c>
      <c r="K339" t="str">
        <f>IF(IP_Export!B375="National",IF(OR('Processed IP Rules'!AO344="All_IPs",'Processed IP Rules'!AO344="GRP_ALL_CNSP_SUBNETS"),"",IF(IP_Export!Y375="Proceed","set device-group CNSP-Parent address "&amp;IP_Export!D375&amp;" description "&amp;IP_Export!E375,"")),"")</f>
        <v/>
      </c>
      <c r="L339" s="43" t="str">
        <f>IF('Processed IP Rules'!$FB$31="","",IF(IP_Export!B375="National",IF(OR('Processed IP Rules'!AO344="All_IPs",'Processed IP Rules'!AO344="GRP_ALL_CNSP_SUBNETS"),"",IF(IP_Export!Y375="Proceed","set device-group CNSP-Parent address "&amp;IP_Export!D375&amp;" tag "&amp;'Processed IP Rules'!$FB$31,"")),""))</f>
        <v/>
      </c>
      <c r="M339" t="str">
        <f>IF(IP_Export!B375="National",IF('Processed IP Rules'!EA344="Any","",IF(AND(IP_Export!Y375="Proceed",'Processed IP Rules'!EA344&lt;&gt;""),"set device-group CNSP-Parent address "&amp;IP_Export!F375&amp;" ip-netmask "&amp;IP_Export!G375,"")),"")</f>
        <v/>
      </c>
      <c r="N339" t="str">
        <f>IF(IP_Export!B375="National",IF('Processed IP Rules'!EA344="Any","",IF(AND(IP_Export!Y375="Proceed",'Processed IP Rules'!EA344&lt;&gt;""),"set device-group CNSP-Parent address "&amp;IP_Export!F375&amp;" description "&amp;IP_Export!G375,"")),"")</f>
        <v/>
      </c>
      <c r="O339" s="43" t="str">
        <f>IF('Processed IP Rules'!$FB$33="","",IF(IP_Export!B375="National",IF('Processed IP Rules'!EA344="Any","",IF(AND(IP_Export!Y375="Proceed",'Processed IP Rules'!EA344&lt;&gt;""),"set device-group CNSP-Parent address "&amp;IP_Export!F375&amp;" tag "&amp;'Processed IP Rules'!$FB$33,"")),""))</f>
        <v/>
      </c>
    </row>
    <row r="340" spans="1:15">
      <c r="A340" s="98">
        <f t="shared" si="10"/>
        <v>335</v>
      </c>
      <c r="B340" t="str">
        <f>IF(IP_Export!B376="Global",IF(OR('Processed IP Rules'!AO345="All_IPs",'Processed IP Rules'!AO345="GRP_ALL_CNSP_SUBNETS"),"",IF(IP_Export!Y376="Proceed","set shared address "&amp;IP_Export!D376&amp;" ip-netmask "&amp;IP_Export!E376,"")),"")</f>
        <v/>
      </c>
      <c r="C340" t="str">
        <f>IF(IP_Export!B376="Global",IF(OR('Processed IP Rules'!AO345="All_IPs",'Processed IP Rules'!AO345="GRP_ALL_CNSP_SUBNETS"),"",IF(IP_Export!Y376="Proceed","set shared address "&amp;IP_Export!D376&amp;" description "&amp;IP_Export!E376,"")),"")</f>
        <v/>
      </c>
      <c r="D340" s="43" t="str">
        <f>IF('Processed IP Rules'!$FB$31="","",IF(IP_Export!B376="Global",IF(OR('Processed IP Rules'!AO345="All_IPs",'Processed IP Rules'!AO345="GRP_ALL_CNSP_SUBNETS"),"",IF(IP_Export!Y376="Proceed","set shared address "&amp;IP_Export!D376&amp;" tag "&amp;'Processed IP Rules'!$FB$31,"")),""))</f>
        <v/>
      </c>
      <c r="E340" t="str">
        <f>IF(IP_Export!B376="Global",IF('Processed IP Rules'!EA345="Any","",IF(AND(IP_Export!Y376="Proceed",'Processed IP Rules'!EA345&lt;&gt;""),"set shared address "&amp;IP_Export!F376&amp;" ip-netmask "&amp;IP_Export!G376,"")),"")</f>
        <v/>
      </c>
      <c r="F340" t="str">
        <f>IF(IP_Export!B376="Global",IF('Processed IP Rules'!EA345="Any","",IF(AND(IP_Export!Y376="Proceed",'Processed IP Rules'!EA345&lt;&gt;""),"set shared address "&amp;IP_Export!F376&amp;" description "&amp;IP_Export!G376,"")),"")</f>
        <v/>
      </c>
      <c r="G340" s="43" t="str">
        <f>IF('Processed IP Rules'!$FB$33="","",IF(IP_Export!B376="Global",IF('Processed IP Rules'!EA345="Any","",IF(AND(IP_Export!Y376="Proceed",'Processed IP Rules'!EA345&lt;&gt;""),"set shared address "&amp;IP_Export!F376&amp;" tag "&amp;'Processed IP Rules'!$FB$33,"")),""))</f>
        <v/>
      </c>
      <c r="I340" s="98">
        <f t="shared" si="11"/>
        <v>335</v>
      </c>
      <c r="J340" t="str">
        <f>IF(IP_Export!B376="National",IF(OR('Processed IP Rules'!AO345="All_IPs",'Processed IP Rules'!AO345="GRP_ALL_CNSP_SUBNETS"),"",IF(IP_Export!Y376="Proceed","set device-group CNSP-Parent address "&amp;IP_Export!D376&amp;" ip-netmask "&amp;IP_Export!E376,"")),"")</f>
        <v/>
      </c>
      <c r="K340" t="str">
        <f>IF(IP_Export!B376="National",IF(OR('Processed IP Rules'!AO345="All_IPs",'Processed IP Rules'!AO345="GRP_ALL_CNSP_SUBNETS"),"",IF(IP_Export!Y376="Proceed","set device-group CNSP-Parent address "&amp;IP_Export!D376&amp;" description "&amp;IP_Export!E376,"")),"")</f>
        <v/>
      </c>
      <c r="L340" s="43" t="str">
        <f>IF('Processed IP Rules'!$FB$31="","",IF(IP_Export!B376="National",IF(OR('Processed IP Rules'!AO345="All_IPs",'Processed IP Rules'!AO345="GRP_ALL_CNSP_SUBNETS"),"",IF(IP_Export!Y376="Proceed","set device-group CNSP-Parent address "&amp;IP_Export!D376&amp;" tag "&amp;'Processed IP Rules'!$FB$31,"")),""))</f>
        <v/>
      </c>
      <c r="M340" t="str">
        <f>IF(IP_Export!B376="National",IF('Processed IP Rules'!EA345="Any","",IF(AND(IP_Export!Y376="Proceed",'Processed IP Rules'!EA345&lt;&gt;""),"set device-group CNSP-Parent address "&amp;IP_Export!F376&amp;" ip-netmask "&amp;IP_Export!G376,"")),"")</f>
        <v/>
      </c>
      <c r="N340" t="str">
        <f>IF(IP_Export!B376="National",IF('Processed IP Rules'!EA345="Any","",IF(AND(IP_Export!Y376="Proceed",'Processed IP Rules'!EA345&lt;&gt;""),"set device-group CNSP-Parent address "&amp;IP_Export!F376&amp;" description "&amp;IP_Export!G376,"")),"")</f>
        <v/>
      </c>
      <c r="O340" s="43" t="str">
        <f>IF('Processed IP Rules'!$FB$33="","",IF(IP_Export!B376="National",IF('Processed IP Rules'!EA345="Any","",IF(AND(IP_Export!Y376="Proceed",'Processed IP Rules'!EA345&lt;&gt;""),"set device-group CNSP-Parent address "&amp;IP_Export!F376&amp;" tag "&amp;'Processed IP Rules'!$FB$33,"")),""))</f>
        <v/>
      </c>
    </row>
    <row r="341" spans="1:15">
      <c r="A341" s="98">
        <f t="shared" si="10"/>
        <v>336</v>
      </c>
      <c r="B341" t="str">
        <f>IF(IP_Export!B377="Global",IF(OR('Processed IP Rules'!AO346="All_IPs",'Processed IP Rules'!AO346="GRP_ALL_CNSP_SUBNETS"),"",IF(IP_Export!Y377="Proceed","set shared address "&amp;IP_Export!D377&amp;" ip-netmask "&amp;IP_Export!E377,"")),"")</f>
        <v/>
      </c>
      <c r="C341" t="str">
        <f>IF(IP_Export!B377="Global",IF(OR('Processed IP Rules'!AO346="All_IPs",'Processed IP Rules'!AO346="GRP_ALL_CNSP_SUBNETS"),"",IF(IP_Export!Y377="Proceed","set shared address "&amp;IP_Export!D377&amp;" description "&amp;IP_Export!E377,"")),"")</f>
        <v/>
      </c>
      <c r="D341" s="43" t="str">
        <f>IF('Processed IP Rules'!$FB$31="","",IF(IP_Export!B377="Global",IF(OR('Processed IP Rules'!AO346="All_IPs",'Processed IP Rules'!AO346="GRP_ALL_CNSP_SUBNETS"),"",IF(IP_Export!Y377="Proceed","set shared address "&amp;IP_Export!D377&amp;" tag "&amp;'Processed IP Rules'!$FB$31,"")),""))</f>
        <v/>
      </c>
      <c r="E341" t="str">
        <f>IF(IP_Export!B377="Global",IF('Processed IP Rules'!EA346="Any","",IF(AND(IP_Export!Y377="Proceed",'Processed IP Rules'!EA346&lt;&gt;""),"set shared address "&amp;IP_Export!F377&amp;" ip-netmask "&amp;IP_Export!G377,"")),"")</f>
        <v/>
      </c>
      <c r="F341" t="str">
        <f>IF(IP_Export!B377="Global",IF('Processed IP Rules'!EA346="Any","",IF(AND(IP_Export!Y377="Proceed",'Processed IP Rules'!EA346&lt;&gt;""),"set shared address "&amp;IP_Export!F377&amp;" description "&amp;IP_Export!G377,"")),"")</f>
        <v/>
      </c>
      <c r="G341" s="43" t="str">
        <f>IF('Processed IP Rules'!$FB$33="","",IF(IP_Export!B377="Global",IF('Processed IP Rules'!EA346="Any","",IF(AND(IP_Export!Y377="Proceed",'Processed IP Rules'!EA346&lt;&gt;""),"set shared address "&amp;IP_Export!F377&amp;" tag "&amp;'Processed IP Rules'!$FB$33,"")),""))</f>
        <v/>
      </c>
      <c r="I341" s="98">
        <f t="shared" si="11"/>
        <v>336</v>
      </c>
      <c r="J341" t="str">
        <f>IF(IP_Export!B377="National",IF(OR('Processed IP Rules'!AO346="All_IPs",'Processed IP Rules'!AO346="GRP_ALL_CNSP_SUBNETS"),"",IF(IP_Export!Y377="Proceed","set device-group CNSP-Parent address "&amp;IP_Export!D377&amp;" ip-netmask "&amp;IP_Export!E377,"")),"")</f>
        <v/>
      </c>
      <c r="K341" t="str">
        <f>IF(IP_Export!B377="National",IF(OR('Processed IP Rules'!AO346="All_IPs",'Processed IP Rules'!AO346="GRP_ALL_CNSP_SUBNETS"),"",IF(IP_Export!Y377="Proceed","set device-group CNSP-Parent address "&amp;IP_Export!D377&amp;" description "&amp;IP_Export!E377,"")),"")</f>
        <v/>
      </c>
      <c r="L341" s="43" t="str">
        <f>IF('Processed IP Rules'!$FB$31="","",IF(IP_Export!B377="National",IF(OR('Processed IP Rules'!AO346="All_IPs",'Processed IP Rules'!AO346="GRP_ALL_CNSP_SUBNETS"),"",IF(IP_Export!Y377="Proceed","set device-group CNSP-Parent address "&amp;IP_Export!D377&amp;" tag "&amp;'Processed IP Rules'!$FB$31,"")),""))</f>
        <v/>
      </c>
      <c r="M341" t="str">
        <f>IF(IP_Export!B377="National",IF('Processed IP Rules'!EA346="Any","",IF(AND(IP_Export!Y377="Proceed",'Processed IP Rules'!EA346&lt;&gt;""),"set device-group CNSP-Parent address "&amp;IP_Export!F377&amp;" ip-netmask "&amp;IP_Export!G377,"")),"")</f>
        <v/>
      </c>
      <c r="N341" t="str">
        <f>IF(IP_Export!B377="National",IF('Processed IP Rules'!EA346="Any","",IF(AND(IP_Export!Y377="Proceed",'Processed IP Rules'!EA346&lt;&gt;""),"set device-group CNSP-Parent address "&amp;IP_Export!F377&amp;" description "&amp;IP_Export!G377,"")),"")</f>
        <v/>
      </c>
      <c r="O341" s="43" t="str">
        <f>IF('Processed IP Rules'!$FB$33="","",IF(IP_Export!B377="National",IF('Processed IP Rules'!EA346="Any","",IF(AND(IP_Export!Y377="Proceed",'Processed IP Rules'!EA346&lt;&gt;""),"set device-group CNSP-Parent address "&amp;IP_Export!F377&amp;" tag "&amp;'Processed IP Rules'!$FB$33,"")),""))</f>
        <v/>
      </c>
    </row>
    <row r="342" spans="1:15">
      <c r="A342" s="98">
        <f t="shared" si="10"/>
        <v>337</v>
      </c>
      <c r="B342" t="str">
        <f>IF(IP_Export!B378="Global",IF(OR('Processed IP Rules'!AO347="All_IPs",'Processed IP Rules'!AO347="GRP_ALL_CNSP_SUBNETS"),"",IF(IP_Export!Y378="Proceed","set shared address "&amp;IP_Export!D378&amp;" ip-netmask "&amp;IP_Export!E378,"")),"")</f>
        <v/>
      </c>
      <c r="C342" t="str">
        <f>IF(IP_Export!B378="Global",IF(OR('Processed IP Rules'!AO347="All_IPs",'Processed IP Rules'!AO347="GRP_ALL_CNSP_SUBNETS"),"",IF(IP_Export!Y378="Proceed","set shared address "&amp;IP_Export!D378&amp;" description "&amp;IP_Export!E378,"")),"")</f>
        <v/>
      </c>
      <c r="D342" s="43" t="str">
        <f>IF('Processed IP Rules'!$FB$31="","",IF(IP_Export!B378="Global",IF(OR('Processed IP Rules'!AO347="All_IPs",'Processed IP Rules'!AO347="GRP_ALL_CNSP_SUBNETS"),"",IF(IP_Export!Y378="Proceed","set shared address "&amp;IP_Export!D378&amp;" tag "&amp;'Processed IP Rules'!$FB$31,"")),""))</f>
        <v/>
      </c>
      <c r="E342" t="str">
        <f>IF(IP_Export!B378="Global",IF('Processed IP Rules'!EA347="Any","",IF(AND(IP_Export!Y378="Proceed",'Processed IP Rules'!EA347&lt;&gt;""),"set shared address "&amp;IP_Export!F378&amp;" ip-netmask "&amp;IP_Export!G378,"")),"")</f>
        <v/>
      </c>
      <c r="F342" t="str">
        <f>IF(IP_Export!B378="Global",IF('Processed IP Rules'!EA347="Any","",IF(AND(IP_Export!Y378="Proceed",'Processed IP Rules'!EA347&lt;&gt;""),"set shared address "&amp;IP_Export!F378&amp;" description "&amp;IP_Export!G378,"")),"")</f>
        <v/>
      </c>
      <c r="G342" s="43" t="str">
        <f>IF('Processed IP Rules'!$FB$33="","",IF(IP_Export!B378="Global",IF('Processed IP Rules'!EA347="Any","",IF(AND(IP_Export!Y378="Proceed",'Processed IP Rules'!EA347&lt;&gt;""),"set shared address "&amp;IP_Export!F378&amp;" tag "&amp;'Processed IP Rules'!$FB$33,"")),""))</f>
        <v/>
      </c>
      <c r="I342" s="98">
        <f t="shared" si="11"/>
        <v>337</v>
      </c>
      <c r="J342" t="str">
        <f>IF(IP_Export!B378="National",IF(OR('Processed IP Rules'!AO347="All_IPs",'Processed IP Rules'!AO347="GRP_ALL_CNSP_SUBNETS"),"",IF(IP_Export!Y378="Proceed","set device-group CNSP-Parent address "&amp;IP_Export!D378&amp;" ip-netmask "&amp;IP_Export!E378,"")),"")</f>
        <v/>
      </c>
      <c r="K342" t="str">
        <f>IF(IP_Export!B378="National",IF(OR('Processed IP Rules'!AO347="All_IPs",'Processed IP Rules'!AO347="GRP_ALL_CNSP_SUBNETS"),"",IF(IP_Export!Y378="Proceed","set device-group CNSP-Parent address "&amp;IP_Export!D378&amp;" description "&amp;IP_Export!E378,"")),"")</f>
        <v/>
      </c>
      <c r="L342" s="43" t="str">
        <f>IF('Processed IP Rules'!$FB$31="","",IF(IP_Export!B378="National",IF(OR('Processed IP Rules'!AO347="All_IPs",'Processed IP Rules'!AO347="GRP_ALL_CNSP_SUBNETS"),"",IF(IP_Export!Y378="Proceed","set device-group CNSP-Parent address "&amp;IP_Export!D378&amp;" tag "&amp;'Processed IP Rules'!$FB$31,"")),""))</f>
        <v/>
      </c>
      <c r="M342" t="str">
        <f>IF(IP_Export!B378="National",IF('Processed IP Rules'!EA347="Any","",IF(AND(IP_Export!Y378="Proceed",'Processed IP Rules'!EA347&lt;&gt;""),"set device-group CNSP-Parent address "&amp;IP_Export!F378&amp;" ip-netmask "&amp;IP_Export!G378,"")),"")</f>
        <v/>
      </c>
      <c r="N342" t="str">
        <f>IF(IP_Export!B378="National",IF('Processed IP Rules'!EA347="Any","",IF(AND(IP_Export!Y378="Proceed",'Processed IP Rules'!EA347&lt;&gt;""),"set device-group CNSP-Parent address "&amp;IP_Export!F378&amp;" description "&amp;IP_Export!G378,"")),"")</f>
        <v/>
      </c>
      <c r="O342" s="43" t="str">
        <f>IF('Processed IP Rules'!$FB$33="","",IF(IP_Export!B378="National",IF('Processed IP Rules'!EA347="Any","",IF(AND(IP_Export!Y378="Proceed",'Processed IP Rules'!EA347&lt;&gt;""),"set device-group CNSP-Parent address "&amp;IP_Export!F378&amp;" tag "&amp;'Processed IP Rules'!$FB$33,"")),""))</f>
        <v/>
      </c>
    </row>
    <row r="343" spans="1:15">
      <c r="A343" s="98">
        <f t="shared" si="10"/>
        <v>338</v>
      </c>
      <c r="B343" t="str">
        <f>IF(IP_Export!B379="Global",IF(OR('Processed IP Rules'!AO348="All_IPs",'Processed IP Rules'!AO348="GRP_ALL_CNSP_SUBNETS"),"",IF(IP_Export!Y379="Proceed","set shared address "&amp;IP_Export!D379&amp;" ip-netmask "&amp;IP_Export!E379,"")),"")</f>
        <v/>
      </c>
      <c r="C343" t="str">
        <f>IF(IP_Export!B379="Global",IF(OR('Processed IP Rules'!AO348="All_IPs",'Processed IP Rules'!AO348="GRP_ALL_CNSP_SUBNETS"),"",IF(IP_Export!Y379="Proceed","set shared address "&amp;IP_Export!D379&amp;" description "&amp;IP_Export!E379,"")),"")</f>
        <v/>
      </c>
      <c r="D343" s="43" t="str">
        <f>IF('Processed IP Rules'!$FB$31="","",IF(IP_Export!B379="Global",IF(OR('Processed IP Rules'!AO348="All_IPs",'Processed IP Rules'!AO348="GRP_ALL_CNSP_SUBNETS"),"",IF(IP_Export!Y379="Proceed","set shared address "&amp;IP_Export!D379&amp;" tag "&amp;'Processed IP Rules'!$FB$31,"")),""))</f>
        <v/>
      </c>
      <c r="E343" t="str">
        <f>IF(IP_Export!B379="Global",IF('Processed IP Rules'!EA348="Any","",IF(AND(IP_Export!Y379="Proceed",'Processed IP Rules'!EA348&lt;&gt;""),"set shared address "&amp;IP_Export!F379&amp;" ip-netmask "&amp;IP_Export!G379,"")),"")</f>
        <v/>
      </c>
      <c r="F343" t="str">
        <f>IF(IP_Export!B379="Global",IF('Processed IP Rules'!EA348="Any","",IF(AND(IP_Export!Y379="Proceed",'Processed IP Rules'!EA348&lt;&gt;""),"set shared address "&amp;IP_Export!F379&amp;" description "&amp;IP_Export!G379,"")),"")</f>
        <v/>
      </c>
      <c r="G343" s="43" t="str">
        <f>IF('Processed IP Rules'!$FB$33="","",IF(IP_Export!B379="Global",IF('Processed IP Rules'!EA348="Any","",IF(AND(IP_Export!Y379="Proceed",'Processed IP Rules'!EA348&lt;&gt;""),"set shared address "&amp;IP_Export!F379&amp;" tag "&amp;'Processed IP Rules'!$FB$33,"")),""))</f>
        <v/>
      </c>
      <c r="I343" s="98">
        <f t="shared" si="11"/>
        <v>338</v>
      </c>
      <c r="J343" t="str">
        <f>IF(IP_Export!B379="National",IF(OR('Processed IP Rules'!AO348="All_IPs",'Processed IP Rules'!AO348="GRP_ALL_CNSP_SUBNETS"),"",IF(IP_Export!Y379="Proceed","set device-group CNSP-Parent address "&amp;IP_Export!D379&amp;" ip-netmask "&amp;IP_Export!E379,"")),"")</f>
        <v/>
      </c>
      <c r="K343" t="str">
        <f>IF(IP_Export!B379="National",IF(OR('Processed IP Rules'!AO348="All_IPs",'Processed IP Rules'!AO348="GRP_ALL_CNSP_SUBNETS"),"",IF(IP_Export!Y379="Proceed","set device-group CNSP-Parent address "&amp;IP_Export!D379&amp;" description "&amp;IP_Export!E379,"")),"")</f>
        <v/>
      </c>
      <c r="L343" s="43" t="str">
        <f>IF('Processed IP Rules'!$FB$31="","",IF(IP_Export!B379="National",IF(OR('Processed IP Rules'!AO348="All_IPs",'Processed IP Rules'!AO348="GRP_ALL_CNSP_SUBNETS"),"",IF(IP_Export!Y379="Proceed","set device-group CNSP-Parent address "&amp;IP_Export!D379&amp;" tag "&amp;'Processed IP Rules'!$FB$31,"")),""))</f>
        <v/>
      </c>
      <c r="M343" t="str">
        <f>IF(IP_Export!B379="National",IF('Processed IP Rules'!EA348="Any","",IF(AND(IP_Export!Y379="Proceed",'Processed IP Rules'!EA348&lt;&gt;""),"set device-group CNSP-Parent address "&amp;IP_Export!F379&amp;" ip-netmask "&amp;IP_Export!G379,"")),"")</f>
        <v/>
      </c>
      <c r="N343" t="str">
        <f>IF(IP_Export!B379="National",IF('Processed IP Rules'!EA348="Any","",IF(AND(IP_Export!Y379="Proceed",'Processed IP Rules'!EA348&lt;&gt;""),"set device-group CNSP-Parent address "&amp;IP_Export!F379&amp;" description "&amp;IP_Export!G379,"")),"")</f>
        <v/>
      </c>
      <c r="O343" s="43" t="str">
        <f>IF('Processed IP Rules'!$FB$33="","",IF(IP_Export!B379="National",IF('Processed IP Rules'!EA348="Any","",IF(AND(IP_Export!Y379="Proceed",'Processed IP Rules'!EA348&lt;&gt;""),"set device-group CNSP-Parent address "&amp;IP_Export!F379&amp;" tag "&amp;'Processed IP Rules'!$FB$33,"")),""))</f>
        <v/>
      </c>
    </row>
    <row r="344" spans="1:15">
      <c r="A344" s="98">
        <f t="shared" si="10"/>
        <v>339</v>
      </c>
      <c r="B344" t="str">
        <f>IF(IP_Export!B380="Global",IF(OR('Processed IP Rules'!AO349="All_IPs",'Processed IP Rules'!AO349="GRP_ALL_CNSP_SUBNETS"),"",IF(IP_Export!Y380="Proceed","set shared address "&amp;IP_Export!D380&amp;" ip-netmask "&amp;IP_Export!E380,"")),"")</f>
        <v/>
      </c>
      <c r="C344" t="str">
        <f>IF(IP_Export!B380="Global",IF(OR('Processed IP Rules'!AO349="All_IPs",'Processed IP Rules'!AO349="GRP_ALL_CNSP_SUBNETS"),"",IF(IP_Export!Y380="Proceed","set shared address "&amp;IP_Export!D380&amp;" description "&amp;IP_Export!E380,"")),"")</f>
        <v/>
      </c>
      <c r="D344" s="43" t="str">
        <f>IF('Processed IP Rules'!$FB$31="","",IF(IP_Export!B380="Global",IF(OR('Processed IP Rules'!AO349="All_IPs",'Processed IP Rules'!AO349="GRP_ALL_CNSP_SUBNETS"),"",IF(IP_Export!Y380="Proceed","set shared address "&amp;IP_Export!D380&amp;" tag "&amp;'Processed IP Rules'!$FB$31,"")),""))</f>
        <v/>
      </c>
      <c r="E344" t="str">
        <f>IF(IP_Export!B380="Global",IF('Processed IP Rules'!EA349="Any","",IF(AND(IP_Export!Y380="Proceed",'Processed IP Rules'!EA349&lt;&gt;""),"set shared address "&amp;IP_Export!F380&amp;" ip-netmask "&amp;IP_Export!G380,"")),"")</f>
        <v/>
      </c>
      <c r="F344" t="str">
        <f>IF(IP_Export!B380="Global",IF('Processed IP Rules'!EA349="Any","",IF(AND(IP_Export!Y380="Proceed",'Processed IP Rules'!EA349&lt;&gt;""),"set shared address "&amp;IP_Export!F380&amp;" description "&amp;IP_Export!G380,"")),"")</f>
        <v/>
      </c>
      <c r="G344" s="43" t="str">
        <f>IF('Processed IP Rules'!$FB$33="","",IF(IP_Export!B380="Global",IF('Processed IP Rules'!EA349="Any","",IF(AND(IP_Export!Y380="Proceed",'Processed IP Rules'!EA349&lt;&gt;""),"set shared address "&amp;IP_Export!F380&amp;" tag "&amp;'Processed IP Rules'!$FB$33,"")),""))</f>
        <v/>
      </c>
      <c r="I344" s="98">
        <f t="shared" si="11"/>
        <v>339</v>
      </c>
      <c r="J344" t="str">
        <f>IF(IP_Export!B380="National",IF(OR('Processed IP Rules'!AO349="All_IPs",'Processed IP Rules'!AO349="GRP_ALL_CNSP_SUBNETS"),"",IF(IP_Export!Y380="Proceed","set device-group CNSP-Parent address "&amp;IP_Export!D380&amp;" ip-netmask "&amp;IP_Export!E380,"")),"")</f>
        <v/>
      </c>
      <c r="K344" t="str">
        <f>IF(IP_Export!B380="National",IF(OR('Processed IP Rules'!AO349="All_IPs",'Processed IP Rules'!AO349="GRP_ALL_CNSP_SUBNETS"),"",IF(IP_Export!Y380="Proceed","set device-group CNSP-Parent address "&amp;IP_Export!D380&amp;" description "&amp;IP_Export!E380,"")),"")</f>
        <v/>
      </c>
      <c r="L344" s="43" t="str">
        <f>IF('Processed IP Rules'!$FB$31="","",IF(IP_Export!B380="National",IF(OR('Processed IP Rules'!AO349="All_IPs",'Processed IP Rules'!AO349="GRP_ALL_CNSP_SUBNETS"),"",IF(IP_Export!Y380="Proceed","set device-group CNSP-Parent address "&amp;IP_Export!D380&amp;" tag "&amp;'Processed IP Rules'!$FB$31,"")),""))</f>
        <v/>
      </c>
      <c r="M344" t="str">
        <f>IF(IP_Export!B380="National",IF('Processed IP Rules'!EA349="Any","",IF(AND(IP_Export!Y380="Proceed",'Processed IP Rules'!EA349&lt;&gt;""),"set device-group CNSP-Parent address "&amp;IP_Export!F380&amp;" ip-netmask "&amp;IP_Export!G380,"")),"")</f>
        <v/>
      </c>
      <c r="N344" t="str">
        <f>IF(IP_Export!B380="National",IF('Processed IP Rules'!EA349="Any","",IF(AND(IP_Export!Y380="Proceed",'Processed IP Rules'!EA349&lt;&gt;""),"set device-group CNSP-Parent address "&amp;IP_Export!F380&amp;" description "&amp;IP_Export!G380,"")),"")</f>
        <v/>
      </c>
      <c r="O344" s="43" t="str">
        <f>IF('Processed IP Rules'!$FB$33="","",IF(IP_Export!B380="National",IF('Processed IP Rules'!EA349="Any","",IF(AND(IP_Export!Y380="Proceed",'Processed IP Rules'!EA349&lt;&gt;""),"set device-group CNSP-Parent address "&amp;IP_Export!F380&amp;" tag "&amp;'Processed IP Rules'!$FB$33,"")),""))</f>
        <v/>
      </c>
    </row>
    <row r="345" spans="1:15">
      <c r="A345" s="98">
        <f t="shared" si="10"/>
        <v>340</v>
      </c>
      <c r="B345" t="str">
        <f>IF(IP_Export!B381="Global",IF(OR('Processed IP Rules'!AO350="All_IPs",'Processed IP Rules'!AO350="GRP_ALL_CNSP_SUBNETS"),"",IF(IP_Export!Y381="Proceed","set shared address "&amp;IP_Export!D381&amp;" ip-netmask "&amp;IP_Export!E381,"")),"")</f>
        <v/>
      </c>
      <c r="C345" t="str">
        <f>IF(IP_Export!B381="Global",IF(OR('Processed IP Rules'!AO350="All_IPs",'Processed IP Rules'!AO350="GRP_ALL_CNSP_SUBNETS"),"",IF(IP_Export!Y381="Proceed","set shared address "&amp;IP_Export!D381&amp;" description "&amp;IP_Export!E381,"")),"")</f>
        <v/>
      </c>
      <c r="D345" s="43" t="str">
        <f>IF('Processed IP Rules'!$FB$31="","",IF(IP_Export!B381="Global",IF(OR('Processed IP Rules'!AO350="All_IPs",'Processed IP Rules'!AO350="GRP_ALL_CNSP_SUBNETS"),"",IF(IP_Export!Y381="Proceed","set shared address "&amp;IP_Export!D381&amp;" tag "&amp;'Processed IP Rules'!$FB$31,"")),""))</f>
        <v/>
      </c>
      <c r="E345" t="str">
        <f>IF(IP_Export!B381="Global",IF('Processed IP Rules'!EA350="Any","",IF(AND(IP_Export!Y381="Proceed",'Processed IP Rules'!EA350&lt;&gt;""),"set shared address "&amp;IP_Export!F381&amp;" ip-netmask "&amp;IP_Export!G381,"")),"")</f>
        <v/>
      </c>
      <c r="F345" t="str">
        <f>IF(IP_Export!B381="Global",IF('Processed IP Rules'!EA350="Any","",IF(AND(IP_Export!Y381="Proceed",'Processed IP Rules'!EA350&lt;&gt;""),"set shared address "&amp;IP_Export!F381&amp;" description "&amp;IP_Export!G381,"")),"")</f>
        <v/>
      </c>
      <c r="G345" s="43" t="str">
        <f>IF('Processed IP Rules'!$FB$33="","",IF(IP_Export!B381="Global",IF('Processed IP Rules'!EA350="Any","",IF(AND(IP_Export!Y381="Proceed",'Processed IP Rules'!EA350&lt;&gt;""),"set shared address "&amp;IP_Export!F381&amp;" tag "&amp;'Processed IP Rules'!$FB$33,"")),""))</f>
        <v/>
      </c>
      <c r="I345" s="98">
        <f t="shared" si="11"/>
        <v>340</v>
      </c>
      <c r="J345" t="str">
        <f>IF(IP_Export!B381="National",IF(OR('Processed IP Rules'!AO350="All_IPs",'Processed IP Rules'!AO350="GRP_ALL_CNSP_SUBNETS"),"",IF(IP_Export!Y381="Proceed","set device-group CNSP-Parent address "&amp;IP_Export!D381&amp;" ip-netmask "&amp;IP_Export!E381,"")),"")</f>
        <v/>
      </c>
      <c r="K345" t="str">
        <f>IF(IP_Export!B381="National",IF(OR('Processed IP Rules'!AO350="All_IPs",'Processed IP Rules'!AO350="GRP_ALL_CNSP_SUBNETS"),"",IF(IP_Export!Y381="Proceed","set device-group CNSP-Parent address "&amp;IP_Export!D381&amp;" description "&amp;IP_Export!E381,"")),"")</f>
        <v/>
      </c>
      <c r="L345" s="43" t="str">
        <f>IF('Processed IP Rules'!$FB$31="","",IF(IP_Export!B381="National",IF(OR('Processed IP Rules'!AO350="All_IPs",'Processed IP Rules'!AO350="GRP_ALL_CNSP_SUBNETS"),"",IF(IP_Export!Y381="Proceed","set device-group CNSP-Parent address "&amp;IP_Export!D381&amp;" tag "&amp;'Processed IP Rules'!$FB$31,"")),""))</f>
        <v/>
      </c>
      <c r="M345" t="str">
        <f>IF(IP_Export!B381="National",IF('Processed IP Rules'!EA350="Any","",IF(AND(IP_Export!Y381="Proceed",'Processed IP Rules'!EA350&lt;&gt;""),"set device-group CNSP-Parent address "&amp;IP_Export!F381&amp;" ip-netmask "&amp;IP_Export!G381,"")),"")</f>
        <v/>
      </c>
      <c r="N345" t="str">
        <f>IF(IP_Export!B381="National",IF('Processed IP Rules'!EA350="Any","",IF(AND(IP_Export!Y381="Proceed",'Processed IP Rules'!EA350&lt;&gt;""),"set device-group CNSP-Parent address "&amp;IP_Export!F381&amp;" description "&amp;IP_Export!G381,"")),"")</f>
        <v/>
      </c>
      <c r="O345" s="43" t="str">
        <f>IF('Processed IP Rules'!$FB$33="","",IF(IP_Export!B381="National",IF('Processed IP Rules'!EA350="Any","",IF(AND(IP_Export!Y381="Proceed",'Processed IP Rules'!EA350&lt;&gt;""),"set device-group CNSP-Parent address "&amp;IP_Export!F381&amp;" tag "&amp;'Processed IP Rules'!$FB$33,"")),""))</f>
        <v/>
      </c>
    </row>
    <row r="346" spans="1:15">
      <c r="A346" s="98">
        <f t="shared" si="10"/>
        <v>341</v>
      </c>
      <c r="B346" t="str">
        <f>IF(IP_Export!B382="Global",IF(OR('Processed IP Rules'!AO351="All_IPs",'Processed IP Rules'!AO351="GRP_ALL_CNSP_SUBNETS"),"",IF(IP_Export!Y382="Proceed","set shared address "&amp;IP_Export!D382&amp;" ip-netmask "&amp;IP_Export!E382,"")),"")</f>
        <v/>
      </c>
      <c r="C346" t="str">
        <f>IF(IP_Export!B382="Global",IF(OR('Processed IP Rules'!AO351="All_IPs",'Processed IP Rules'!AO351="GRP_ALL_CNSP_SUBNETS"),"",IF(IP_Export!Y382="Proceed","set shared address "&amp;IP_Export!D382&amp;" description "&amp;IP_Export!E382,"")),"")</f>
        <v/>
      </c>
      <c r="D346" s="43" t="str">
        <f>IF('Processed IP Rules'!$FB$31="","",IF(IP_Export!B382="Global",IF(OR('Processed IP Rules'!AO351="All_IPs",'Processed IP Rules'!AO351="GRP_ALL_CNSP_SUBNETS"),"",IF(IP_Export!Y382="Proceed","set shared address "&amp;IP_Export!D382&amp;" tag "&amp;'Processed IP Rules'!$FB$31,"")),""))</f>
        <v/>
      </c>
      <c r="E346" t="str">
        <f>IF(IP_Export!B382="Global",IF('Processed IP Rules'!EA351="Any","",IF(AND(IP_Export!Y382="Proceed",'Processed IP Rules'!EA351&lt;&gt;""),"set shared address "&amp;IP_Export!F382&amp;" ip-netmask "&amp;IP_Export!G382,"")),"")</f>
        <v/>
      </c>
      <c r="F346" t="str">
        <f>IF(IP_Export!B382="Global",IF('Processed IP Rules'!EA351="Any","",IF(AND(IP_Export!Y382="Proceed",'Processed IP Rules'!EA351&lt;&gt;""),"set shared address "&amp;IP_Export!F382&amp;" description "&amp;IP_Export!G382,"")),"")</f>
        <v/>
      </c>
      <c r="G346" s="43" t="str">
        <f>IF('Processed IP Rules'!$FB$33="","",IF(IP_Export!B382="Global",IF('Processed IP Rules'!EA351="Any","",IF(AND(IP_Export!Y382="Proceed",'Processed IP Rules'!EA351&lt;&gt;""),"set shared address "&amp;IP_Export!F382&amp;" tag "&amp;'Processed IP Rules'!$FB$33,"")),""))</f>
        <v/>
      </c>
      <c r="I346" s="98">
        <f t="shared" si="11"/>
        <v>341</v>
      </c>
      <c r="J346" t="str">
        <f>IF(IP_Export!B382="National",IF(OR('Processed IP Rules'!AO351="All_IPs",'Processed IP Rules'!AO351="GRP_ALL_CNSP_SUBNETS"),"",IF(IP_Export!Y382="Proceed","set device-group CNSP-Parent address "&amp;IP_Export!D382&amp;" ip-netmask "&amp;IP_Export!E382,"")),"")</f>
        <v/>
      </c>
      <c r="K346" t="str">
        <f>IF(IP_Export!B382="National",IF(OR('Processed IP Rules'!AO351="All_IPs",'Processed IP Rules'!AO351="GRP_ALL_CNSP_SUBNETS"),"",IF(IP_Export!Y382="Proceed","set device-group CNSP-Parent address "&amp;IP_Export!D382&amp;" description "&amp;IP_Export!E382,"")),"")</f>
        <v/>
      </c>
      <c r="L346" s="43" t="str">
        <f>IF('Processed IP Rules'!$FB$31="","",IF(IP_Export!B382="National",IF(OR('Processed IP Rules'!AO351="All_IPs",'Processed IP Rules'!AO351="GRP_ALL_CNSP_SUBNETS"),"",IF(IP_Export!Y382="Proceed","set device-group CNSP-Parent address "&amp;IP_Export!D382&amp;" tag "&amp;'Processed IP Rules'!$FB$31,"")),""))</f>
        <v/>
      </c>
      <c r="M346" t="str">
        <f>IF(IP_Export!B382="National",IF('Processed IP Rules'!EA351="Any","",IF(AND(IP_Export!Y382="Proceed",'Processed IP Rules'!EA351&lt;&gt;""),"set device-group CNSP-Parent address "&amp;IP_Export!F382&amp;" ip-netmask "&amp;IP_Export!G382,"")),"")</f>
        <v/>
      </c>
      <c r="N346" t="str">
        <f>IF(IP_Export!B382="National",IF('Processed IP Rules'!EA351="Any","",IF(AND(IP_Export!Y382="Proceed",'Processed IP Rules'!EA351&lt;&gt;""),"set device-group CNSP-Parent address "&amp;IP_Export!F382&amp;" description "&amp;IP_Export!G382,"")),"")</f>
        <v/>
      </c>
      <c r="O346" s="43" t="str">
        <f>IF('Processed IP Rules'!$FB$33="","",IF(IP_Export!B382="National",IF('Processed IP Rules'!EA351="Any","",IF(AND(IP_Export!Y382="Proceed",'Processed IP Rules'!EA351&lt;&gt;""),"set device-group CNSP-Parent address "&amp;IP_Export!F382&amp;" tag "&amp;'Processed IP Rules'!$FB$33,"")),""))</f>
        <v/>
      </c>
    </row>
    <row r="347" spans="1:15">
      <c r="A347" s="98">
        <f t="shared" si="10"/>
        <v>342</v>
      </c>
      <c r="B347" t="str">
        <f>IF(IP_Export!B383="Global",IF(OR('Processed IP Rules'!AO352="All_IPs",'Processed IP Rules'!AO352="GRP_ALL_CNSP_SUBNETS"),"",IF(IP_Export!Y383="Proceed","set shared address "&amp;IP_Export!D383&amp;" ip-netmask "&amp;IP_Export!E383,"")),"")</f>
        <v/>
      </c>
      <c r="C347" t="str">
        <f>IF(IP_Export!B383="Global",IF(OR('Processed IP Rules'!AO352="All_IPs",'Processed IP Rules'!AO352="GRP_ALL_CNSP_SUBNETS"),"",IF(IP_Export!Y383="Proceed","set shared address "&amp;IP_Export!D383&amp;" description "&amp;IP_Export!E383,"")),"")</f>
        <v/>
      </c>
      <c r="D347" s="43" t="str">
        <f>IF('Processed IP Rules'!$FB$31="","",IF(IP_Export!B383="Global",IF(OR('Processed IP Rules'!AO352="All_IPs",'Processed IP Rules'!AO352="GRP_ALL_CNSP_SUBNETS"),"",IF(IP_Export!Y383="Proceed","set shared address "&amp;IP_Export!D383&amp;" tag "&amp;'Processed IP Rules'!$FB$31,"")),""))</f>
        <v/>
      </c>
      <c r="E347" t="str">
        <f>IF(IP_Export!B383="Global",IF('Processed IP Rules'!EA352="Any","",IF(AND(IP_Export!Y383="Proceed",'Processed IP Rules'!EA352&lt;&gt;""),"set shared address "&amp;IP_Export!F383&amp;" ip-netmask "&amp;IP_Export!G383,"")),"")</f>
        <v/>
      </c>
      <c r="F347" t="str">
        <f>IF(IP_Export!B383="Global",IF('Processed IP Rules'!EA352="Any","",IF(AND(IP_Export!Y383="Proceed",'Processed IP Rules'!EA352&lt;&gt;""),"set shared address "&amp;IP_Export!F383&amp;" description "&amp;IP_Export!G383,"")),"")</f>
        <v/>
      </c>
      <c r="G347" s="43" t="str">
        <f>IF('Processed IP Rules'!$FB$33="","",IF(IP_Export!B383="Global",IF('Processed IP Rules'!EA352="Any","",IF(AND(IP_Export!Y383="Proceed",'Processed IP Rules'!EA352&lt;&gt;""),"set shared address "&amp;IP_Export!F383&amp;" tag "&amp;'Processed IP Rules'!$FB$33,"")),""))</f>
        <v/>
      </c>
      <c r="I347" s="98">
        <f t="shared" si="11"/>
        <v>342</v>
      </c>
      <c r="J347" t="str">
        <f>IF(IP_Export!B383="National",IF(OR('Processed IP Rules'!AO352="All_IPs",'Processed IP Rules'!AO352="GRP_ALL_CNSP_SUBNETS"),"",IF(IP_Export!Y383="Proceed","set device-group CNSP-Parent address "&amp;IP_Export!D383&amp;" ip-netmask "&amp;IP_Export!E383,"")),"")</f>
        <v/>
      </c>
      <c r="K347" t="str">
        <f>IF(IP_Export!B383="National",IF(OR('Processed IP Rules'!AO352="All_IPs",'Processed IP Rules'!AO352="GRP_ALL_CNSP_SUBNETS"),"",IF(IP_Export!Y383="Proceed","set device-group CNSP-Parent address "&amp;IP_Export!D383&amp;" description "&amp;IP_Export!E383,"")),"")</f>
        <v/>
      </c>
      <c r="L347" s="43" t="str">
        <f>IF('Processed IP Rules'!$FB$31="","",IF(IP_Export!B383="National",IF(OR('Processed IP Rules'!AO352="All_IPs",'Processed IP Rules'!AO352="GRP_ALL_CNSP_SUBNETS"),"",IF(IP_Export!Y383="Proceed","set device-group CNSP-Parent address "&amp;IP_Export!D383&amp;" tag "&amp;'Processed IP Rules'!$FB$31,"")),""))</f>
        <v/>
      </c>
      <c r="M347" t="str">
        <f>IF(IP_Export!B383="National",IF('Processed IP Rules'!EA352="Any","",IF(AND(IP_Export!Y383="Proceed",'Processed IP Rules'!EA352&lt;&gt;""),"set device-group CNSP-Parent address "&amp;IP_Export!F383&amp;" ip-netmask "&amp;IP_Export!G383,"")),"")</f>
        <v/>
      </c>
      <c r="N347" t="str">
        <f>IF(IP_Export!B383="National",IF('Processed IP Rules'!EA352="Any","",IF(AND(IP_Export!Y383="Proceed",'Processed IP Rules'!EA352&lt;&gt;""),"set device-group CNSP-Parent address "&amp;IP_Export!F383&amp;" description "&amp;IP_Export!G383,"")),"")</f>
        <v/>
      </c>
      <c r="O347" s="43" t="str">
        <f>IF('Processed IP Rules'!$FB$33="","",IF(IP_Export!B383="National",IF('Processed IP Rules'!EA352="Any","",IF(AND(IP_Export!Y383="Proceed",'Processed IP Rules'!EA352&lt;&gt;""),"set device-group CNSP-Parent address "&amp;IP_Export!F383&amp;" tag "&amp;'Processed IP Rules'!$FB$33,"")),""))</f>
        <v/>
      </c>
    </row>
    <row r="348" spans="1:15">
      <c r="A348" s="98">
        <f t="shared" si="10"/>
        <v>343</v>
      </c>
      <c r="B348" t="str">
        <f>IF(IP_Export!B384="Global",IF(OR('Processed IP Rules'!AO353="All_IPs",'Processed IP Rules'!AO353="GRP_ALL_CNSP_SUBNETS"),"",IF(IP_Export!Y384="Proceed","set shared address "&amp;IP_Export!D384&amp;" ip-netmask "&amp;IP_Export!E384,"")),"")</f>
        <v/>
      </c>
      <c r="C348" t="str">
        <f>IF(IP_Export!B384="Global",IF(OR('Processed IP Rules'!AO353="All_IPs",'Processed IP Rules'!AO353="GRP_ALL_CNSP_SUBNETS"),"",IF(IP_Export!Y384="Proceed","set shared address "&amp;IP_Export!D384&amp;" description "&amp;IP_Export!E384,"")),"")</f>
        <v/>
      </c>
      <c r="D348" s="43" t="str">
        <f>IF('Processed IP Rules'!$FB$31="","",IF(IP_Export!B384="Global",IF(OR('Processed IP Rules'!AO353="All_IPs",'Processed IP Rules'!AO353="GRP_ALL_CNSP_SUBNETS"),"",IF(IP_Export!Y384="Proceed","set shared address "&amp;IP_Export!D384&amp;" tag "&amp;'Processed IP Rules'!$FB$31,"")),""))</f>
        <v/>
      </c>
      <c r="E348" t="str">
        <f>IF(IP_Export!B384="Global",IF('Processed IP Rules'!EA353="Any","",IF(AND(IP_Export!Y384="Proceed",'Processed IP Rules'!EA353&lt;&gt;""),"set shared address "&amp;IP_Export!F384&amp;" ip-netmask "&amp;IP_Export!G384,"")),"")</f>
        <v/>
      </c>
      <c r="F348" t="str">
        <f>IF(IP_Export!B384="Global",IF('Processed IP Rules'!EA353="Any","",IF(AND(IP_Export!Y384="Proceed",'Processed IP Rules'!EA353&lt;&gt;""),"set shared address "&amp;IP_Export!F384&amp;" description "&amp;IP_Export!G384,"")),"")</f>
        <v/>
      </c>
      <c r="G348" s="43" t="str">
        <f>IF('Processed IP Rules'!$FB$33="","",IF(IP_Export!B384="Global",IF('Processed IP Rules'!EA353="Any","",IF(AND(IP_Export!Y384="Proceed",'Processed IP Rules'!EA353&lt;&gt;""),"set shared address "&amp;IP_Export!F384&amp;" tag "&amp;'Processed IP Rules'!$FB$33,"")),""))</f>
        <v/>
      </c>
      <c r="I348" s="98">
        <f t="shared" si="11"/>
        <v>343</v>
      </c>
      <c r="J348" t="str">
        <f>IF(IP_Export!B384="National",IF(OR('Processed IP Rules'!AO353="All_IPs",'Processed IP Rules'!AO353="GRP_ALL_CNSP_SUBNETS"),"",IF(IP_Export!Y384="Proceed","set device-group CNSP-Parent address "&amp;IP_Export!D384&amp;" ip-netmask "&amp;IP_Export!E384,"")),"")</f>
        <v/>
      </c>
      <c r="K348" t="str">
        <f>IF(IP_Export!B384="National",IF(OR('Processed IP Rules'!AO353="All_IPs",'Processed IP Rules'!AO353="GRP_ALL_CNSP_SUBNETS"),"",IF(IP_Export!Y384="Proceed","set device-group CNSP-Parent address "&amp;IP_Export!D384&amp;" description "&amp;IP_Export!E384,"")),"")</f>
        <v/>
      </c>
      <c r="L348" s="43" t="str">
        <f>IF('Processed IP Rules'!$FB$31="","",IF(IP_Export!B384="National",IF(OR('Processed IP Rules'!AO353="All_IPs",'Processed IP Rules'!AO353="GRP_ALL_CNSP_SUBNETS"),"",IF(IP_Export!Y384="Proceed","set device-group CNSP-Parent address "&amp;IP_Export!D384&amp;" tag "&amp;'Processed IP Rules'!$FB$31,"")),""))</f>
        <v/>
      </c>
      <c r="M348" t="str">
        <f>IF(IP_Export!B384="National",IF('Processed IP Rules'!EA353="Any","",IF(AND(IP_Export!Y384="Proceed",'Processed IP Rules'!EA353&lt;&gt;""),"set device-group CNSP-Parent address "&amp;IP_Export!F384&amp;" ip-netmask "&amp;IP_Export!G384,"")),"")</f>
        <v/>
      </c>
      <c r="N348" t="str">
        <f>IF(IP_Export!B384="National",IF('Processed IP Rules'!EA353="Any","",IF(AND(IP_Export!Y384="Proceed",'Processed IP Rules'!EA353&lt;&gt;""),"set device-group CNSP-Parent address "&amp;IP_Export!F384&amp;" description "&amp;IP_Export!G384,"")),"")</f>
        <v/>
      </c>
      <c r="O348" s="43" t="str">
        <f>IF('Processed IP Rules'!$FB$33="","",IF(IP_Export!B384="National",IF('Processed IP Rules'!EA353="Any","",IF(AND(IP_Export!Y384="Proceed",'Processed IP Rules'!EA353&lt;&gt;""),"set device-group CNSP-Parent address "&amp;IP_Export!F384&amp;" tag "&amp;'Processed IP Rules'!$FB$33,"")),""))</f>
        <v/>
      </c>
    </row>
    <row r="349" spans="1:15">
      <c r="A349" s="98">
        <f t="shared" si="10"/>
        <v>344</v>
      </c>
      <c r="B349" t="str">
        <f>IF(IP_Export!B385="Global",IF(OR('Processed IP Rules'!AO354="All_IPs",'Processed IP Rules'!AO354="GRP_ALL_CNSP_SUBNETS"),"",IF(IP_Export!Y385="Proceed","set shared address "&amp;IP_Export!D385&amp;" ip-netmask "&amp;IP_Export!E385,"")),"")</f>
        <v/>
      </c>
      <c r="C349" t="str">
        <f>IF(IP_Export!B385="Global",IF(OR('Processed IP Rules'!AO354="All_IPs",'Processed IP Rules'!AO354="GRP_ALL_CNSP_SUBNETS"),"",IF(IP_Export!Y385="Proceed","set shared address "&amp;IP_Export!D385&amp;" description "&amp;IP_Export!E385,"")),"")</f>
        <v/>
      </c>
      <c r="D349" s="43" t="str">
        <f>IF('Processed IP Rules'!$FB$31="","",IF(IP_Export!B385="Global",IF(OR('Processed IP Rules'!AO354="All_IPs",'Processed IP Rules'!AO354="GRP_ALL_CNSP_SUBNETS"),"",IF(IP_Export!Y385="Proceed","set shared address "&amp;IP_Export!D385&amp;" tag "&amp;'Processed IP Rules'!$FB$31,"")),""))</f>
        <v/>
      </c>
      <c r="E349" t="str">
        <f>IF(IP_Export!B385="Global",IF('Processed IP Rules'!EA354="Any","",IF(AND(IP_Export!Y385="Proceed",'Processed IP Rules'!EA354&lt;&gt;""),"set shared address "&amp;IP_Export!F385&amp;" ip-netmask "&amp;IP_Export!G385,"")),"")</f>
        <v/>
      </c>
      <c r="F349" t="str">
        <f>IF(IP_Export!B385="Global",IF('Processed IP Rules'!EA354="Any","",IF(AND(IP_Export!Y385="Proceed",'Processed IP Rules'!EA354&lt;&gt;""),"set shared address "&amp;IP_Export!F385&amp;" description "&amp;IP_Export!G385,"")),"")</f>
        <v/>
      </c>
      <c r="G349" s="43" t="str">
        <f>IF('Processed IP Rules'!$FB$33="","",IF(IP_Export!B385="Global",IF('Processed IP Rules'!EA354="Any","",IF(AND(IP_Export!Y385="Proceed",'Processed IP Rules'!EA354&lt;&gt;""),"set shared address "&amp;IP_Export!F385&amp;" tag "&amp;'Processed IP Rules'!$FB$33,"")),""))</f>
        <v/>
      </c>
      <c r="I349" s="98">
        <f t="shared" si="11"/>
        <v>344</v>
      </c>
      <c r="J349" t="str">
        <f>IF(IP_Export!B385="National",IF(OR('Processed IP Rules'!AO354="All_IPs",'Processed IP Rules'!AO354="GRP_ALL_CNSP_SUBNETS"),"",IF(IP_Export!Y385="Proceed","set device-group CNSP-Parent address "&amp;IP_Export!D385&amp;" ip-netmask "&amp;IP_Export!E385,"")),"")</f>
        <v/>
      </c>
      <c r="K349" t="str">
        <f>IF(IP_Export!B385="National",IF(OR('Processed IP Rules'!AO354="All_IPs",'Processed IP Rules'!AO354="GRP_ALL_CNSP_SUBNETS"),"",IF(IP_Export!Y385="Proceed","set device-group CNSP-Parent address "&amp;IP_Export!D385&amp;" description "&amp;IP_Export!E385,"")),"")</f>
        <v/>
      </c>
      <c r="L349" s="43" t="str">
        <f>IF('Processed IP Rules'!$FB$31="","",IF(IP_Export!B385="National",IF(OR('Processed IP Rules'!AO354="All_IPs",'Processed IP Rules'!AO354="GRP_ALL_CNSP_SUBNETS"),"",IF(IP_Export!Y385="Proceed","set device-group CNSP-Parent address "&amp;IP_Export!D385&amp;" tag "&amp;'Processed IP Rules'!$FB$31,"")),""))</f>
        <v/>
      </c>
      <c r="M349" t="str">
        <f>IF(IP_Export!B385="National",IF('Processed IP Rules'!EA354="Any","",IF(AND(IP_Export!Y385="Proceed",'Processed IP Rules'!EA354&lt;&gt;""),"set device-group CNSP-Parent address "&amp;IP_Export!F385&amp;" ip-netmask "&amp;IP_Export!G385,"")),"")</f>
        <v/>
      </c>
      <c r="N349" t="str">
        <f>IF(IP_Export!B385="National",IF('Processed IP Rules'!EA354="Any","",IF(AND(IP_Export!Y385="Proceed",'Processed IP Rules'!EA354&lt;&gt;""),"set device-group CNSP-Parent address "&amp;IP_Export!F385&amp;" description "&amp;IP_Export!G385,"")),"")</f>
        <v/>
      </c>
      <c r="O349" s="43" t="str">
        <f>IF('Processed IP Rules'!$FB$33="","",IF(IP_Export!B385="National",IF('Processed IP Rules'!EA354="Any","",IF(AND(IP_Export!Y385="Proceed",'Processed IP Rules'!EA354&lt;&gt;""),"set device-group CNSP-Parent address "&amp;IP_Export!F385&amp;" tag "&amp;'Processed IP Rules'!$FB$33,"")),""))</f>
        <v/>
      </c>
    </row>
    <row r="350" spans="1:15">
      <c r="A350" s="98">
        <f t="shared" si="10"/>
        <v>345</v>
      </c>
      <c r="B350" t="str">
        <f>IF(IP_Export!B386="Global",IF(OR('Processed IP Rules'!AO355="All_IPs",'Processed IP Rules'!AO355="GRP_ALL_CNSP_SUBNETS"),"",IF(IP_Export!Y386="Proceed","set shared address "&amp;IP_Export!D386&amp;" ip-netmask "&amp;IP_Export!E386,"")),"")</f>
        <v/>
      </c>
      <c r="C350" t="str">
        <f>IF(IP_Export!B386="Global",IF(OR('Processed IP Rules'!AO355="All_IPs",'Processed IP Rules'!AO355="GRP_ALL_CNSP_SUBNETS"),"",IF(IP_Export!Y386="Proceed","set shared address "&amp;IP_Export!D386&amp;" description "&amp;IP_Export!E386,"")),"")</f>
        <v/>
      </c>
      <c r="D350" s="43" t="str">
        <f>IF('Processed IP Rules'!$FB$31="","",IF(IP_Export!B386="Global",IF(OR('Processed IP Rules'!AO355="All_IPs",'Processed IP Rules'!AO355="GRP_ALL_CNSP_SUBNETS"),"",IF(IP_Export!Y386="Proceed","set shared address "&amp;IP_Export!D386&amp;" tag "&amp;'Processed IP Rules'!$FB$31,"")),""))</f>
        <v/>
      </c>
      <c r="E350" t="str">
        <f>IF(IP_Export!B386="Global",IF('Processed IP Rules'!EA355="Any","",IF(AND(IP_Export!Y386="Proceed",'Processed IP Rules'!EA355&lt;&gt;""),"set shared address "&amp;IP_Export!F386&amp;" ip-netmask "&amp;IP_Export!G386,"")),"")</f>
        <v/>
      </c>
      <c r="F350" t="str">
        <f>IF(IP_Export!B386="Global",IF('Processed IP Rules'!EA355="Any","",IF(AND(IP_Export!Y386="Proceed",'Processed IP Rules'!EA355&lt;&gt;""),"set shared address "&amp;IP_Export!F386&amp;" description "&amp;IP_Export!G386,"")),"")</f>
        <v/>
      </c>
      <c r="G350" s="43" t="str">
        <f>IF('Processed IP Rules'!$FB$33="","",IF(IP_Export!B386="Global",IF('Processed IP Rules'!EA355="Any","",IF(AND(IP_Export!Y386="Proceed",'Processed IP Rules'!EA355&lt;&gt;""),"set shared address "&amp;IP_Export!F386&amp;" tag "&amp;'Processed IP Rules'!$FB$33,"")),""))</f>
        <v/>
      </c>
      <c r="I350" s="98">
        <f t="shared" si="11"/>
        <v>345</v>
      </c>
      <c r="J350" t="str">
        <f>IF(IP_Export!B386="National",IF(OR('Processed IP Rules'!AO355="All_IPs",'Processed IP Rules'!AO355="GRP_ALL_CNSP_SUBNETS"),"",IF(IP_Export!Y386="Proceed","set device-group CNSP-Parent address "&amp;IP_Export!D386&amp;" ip-netmask "&amp;IP_Export!E386,"")),"")</f>
        <v/>
      </c>
      <c r="K350" t="str">
        <f>IF(IP_Export!B386="National",IF(OR('Processed IP Rules'!AO355="All_IPs",'Processed IP Rules'!AO355="GRP_ALL_CNSP_SUBNETS"),"",IF(IP_Export!Y386="Proceed","set device-group CNSP-Parent address "&amp;IP_Export!D386&amp;" description "&amp;IP_Export!E386,"")),"")</f>
        <v/>
      </c>
      <c r="L350" s="43" t="str">
        <f>IF('Processed IP Rules'!$FB$31="","",IF(IP_Export!B386="National",IF(OR('Processed IP Rules'!AO355="All_IPs",'Processed IP Rules'!AO355="GRP_ALL_CNSP_SUBNETS"),"",IF(IP_Export!Y386="Proceed","set device-group CNSP-Parent address "&amp;IP_Export!D386&amp;" tag "&amp;'Processed IP Rules'!$FB$31,"")),""))</f>
        <v/>
      </c>
      <c r="M350" t="str">
        <f>IF(IP_Export!B386="National",IF('Processed IP Rules'!EA355="Any","",IF(AND(IP_Export!Y386="Proceed",'Processed IP Rules'!EA355&lt;&gt;""),"set device-group CNSP-Parent address "&amp;IP_Export!F386&amp;" ip-netmask "&amp;IP_Export!G386,"")),"")</f>
        <v/>
      </c>
      <c r="N350" t="str">
        <f>IF(IP_Export!B386="National",IF('Processed IP Rules'!EA355="Any","",IF(AND(IP_Export!Y386="Proceed",'Processed IP Rules'!EA355&lt;&gt;""),"set device-group CNSP-Parent address "&amp;IP_Export!F386&amp;" description "&amp;IP_Export!G386,"")),"")</f>
        <v/>
      </c>
      <c r="O350" s="43" t="str">
        <f>IF('Processed IP Rules'!$FB$33="","",IF(IP_Export!B386="National",IF('Processed IP Rules'!EA355="Any","",IF(AND(IP_Export!Y386="Proceed",'Processed IP Rules'!EA355&lt;&gt;""),"set device-group CNSP-Parent address "&amp;IP_Export!F386&amp;" tag "&amp;'Processed IP Rules'!$FB$33,"")),""))</f>
        <v/>
      </c>
    </row>
    <row r="351" spans="1:15">
      <c r="A351" s="98">
        <f t="shared" si="10"/>
        <v>346</v>
      </c>
      <c r="B351" t="str">
        <f>IF(IP_Export!B387="Global",IF(OR('Processed IP Rules'!AO356="All_IPs",'Processed IP Rules'!AO356="GRP_ALL_CNSP_SUBNETS"),"",IF(IP_Export!Y387="Proceed","set shared address "&amp;IP_Export!D387&amp;" ip-netmask "&amp;IP_Export!E387,"")),"")</f>
        <v/>
      </c>
      <c r="C351" t="str">
        <f>IF(IP_Export!B387="Global",IF(OR('Processed IP Rules'!AO356="All_IPs",'Processed IP Rules'!AO356="GRP_ALL_CNSP_SUBNETS"),"",IF(IP_Export!Y387="Proceed","set shared address "&amp;IP_Export!D387&amp;" description "&amp;IP_Export!E387,"")),"")</f>
        <v/>
      </c>
      <c r="D351" s="43" t="str">
        <f>IF('Processed IP Rules'!$FB$31="","",IF(IP_Export!B387="Global",IF(OR('Processed IP Rules'!AO356="All_IPs",'Processed IP Rules'!AO356="GRP_ALL_CNSP_SUBNETS"),"",IF(IP_Export!Y387="Proceed","set shared address "&amp;IP_Export!D387&amp;" tag "&amp;'Processed IP Rules'!$FB$31,"")),""))</f>
        <v/>
      </c>
      <c r="E351" t="str">
        <f>IF(IP_Export!B387="Global",IF('Processed IP Rules'!EA356="Any","",IF(AND(IP_Export!Y387="Proceed",'Processed IP Rules'!EA356&lt;&gt;""),"set shared address "&amp;IP_Export!F387&amp;" ip-netmask "&amp;IP_Export!G387,"")),"")</f>
        <v/>
      </c>
      <c r="F351" t="str">
        <f>IF(IP_Export!B387="Global",IF('Processed IP Rules'!EA356="Any","",IF(AND(IP_Export!Y387="Proceed",'Processed IP Rules'!EA356&lt;&gt;""),"set shared address "&amp;IP_Export!F387&amp;" description "&amp;IP_Export!G387,"")),"")</f>
        <v/>
      </c>
      <c r="G351" s="43" t="str">
        <f>IF('Processed IP Rules'!$FB$33="","",IF(IP_Export!B387="Global",IF('Processed IP Rules'!EA356="Any","",IF(AND(IP_Export!Y387="Proceed",'Processed IP Rules'!EA356&lt;&gt;""),"set shared address "&amp;IP_Export!F387&amp;" tag "&amp;'Processed IP Rules'!$FB$33,"")),""))</f>
        <v/>
      </c>
      <c r="I351" s="98">
        <f t="shared" si="11"/>
        <v>346</v>
      </c>
      <c r="J351" t="str">
        <f>IF(IP_Export!B387="National",IF(OR('Processed IP Rules'!AO356="All_IPs",'Processed IP Rules'!AO356="GRP_ALL_CNSP_SUBNETS"),"",IF(IP_Export!Y387="Proceed","set device-group CNSP-Parent address "&amp;IP_Export!D387&amp;" ip-netmask "&amp;IP_Export!E387,"")),"")</f>
        <v/>
      </c>
      <c r="K351" t="str">
        <f>IF(IP_Export!B387="National",IF(OR('Processed IP Rules'!AO356="All_IPs",'Processed IP Rules'!AO356="GRP_ALL_CNSP_SUBNETS"),"",IF(IP_Export!Y387="Proceed","set device-group CNSP-Parent address "&amp;IP_Export!D387&amp;" description "&amp;IP_Export!E387,"")),"")</f>
        <v/>
      </c>
      <c r="L351" s="43" t="str">
        <f>IF('Processed IP Rules'!$FB$31="","",IF(IP_Export!B387="National",IF(OR('Processed IP Rules'!AO356="All_IPs",'Processed IP Rules'!AO356="GRP_ALL_CNSP_SUBNETS"),"",IF(IP_Export!Y387="Proceed","set device-group CNSP-Parent address "&amp;IP_Export!D387&amp;" tag "&amp;'Processed IP Rules'!$FB$31,"")),""))</f>
        <v/>
      </c>
      <c r="M351" t="str">
        <f>IF(IP_Export!B387="National",IF('Processed IP Rules'!EA356="Any","",IF(AND(IP_Export!Y387="Proceed",'Processed IP Rules'!EA356&lt;&gt;""),"set device-group CNSP-Parent address "&amp;IP_Export!F387&amp;" ip-netmask "&amp;IP_Export!G387,"")),"")</f>
        <v/>
      </c>
      <c r="N351" t="str">
        <f>IF(IP_Export!B387="National",IF('Processed IP Rules'!EA356="Any","",IF(AND(IP_Export!Y387="Proceed",'Processed IP Rules'!EA356&lt;&gt;""),"set device-group CNSP-Parent address "&amp;IP_Export!F387&amp;" description "&amp;IP_Export!G387,"")),"")</f>
        <v/>
      </c>
      <c r="O351" s="43" t="str">
        <f>IF('Processed IP Rules'!$FB$33="","",IF(IP_Export!B387="National",IF('Processed IP Rules'!EA356="Any","",IF(AND(IP_Export!Y387="Proceed",'Processed IP Rules'!EA356&lt;&gt;""),"set device-group CNSP-Parent address "&amp;IP_Export!F387&amp;" tag "&amp;'Processed IP Rules'!$FB$33,"")),""))</f>
        <v/>
      </c>
    </row>
    <row r="352" spans="1:15">
      <c r="A352" s="98">
        <f t="shared" si="10"/>
        <v>347</v>
      </c>
      <c r="B352" t="str">
        <f>IF(IP_Export!B388="Global",IF(OR('Processed IP Rules'!AO357="All_IPs",'Processed IP Rules'!AO357="GRP_ALL_CNSP_SUBNETS"),"",IF(IP_Export!Y388="Proceed","set shared address "&amp;IP_Export!D388&amp;" ip-netmask "&amp;IP_Export!E388,"")),"")</f>
        <v/>
      </c>
      <c r="C352" t="str">
        <f>IF(IP_Export!B388="Global",IF(OR('Processed IP Rules'!AO357="All_IPs",'Processed IP Rules'!AO357="GRP_ALL_CNSP_SUBNETS"),"",IF(IP_Export!Y388="Proceed","set shared address "&amp;IP_Export!D388&amp;" description "&amp;IP_Export!E388,"")),"")</f>
        <v/>
      </c>
      <c r="D352" s="43" t="str">
        <f>IF('Processed IP Rules'!$FB$31="","",IF(IP_Export!B388="Global",IF(OR('Processed IP Rules'!AO357="All_IPs",'Processed IP Rules'!AO357="GRP_ALL_CNSP_SUBNETS"),"",IF(IP_Export!Y388="Proceed","set shared address "&amp;IP_Export!D388&amp;" tag "&amp;'Processed IP Rules'!$FB$31,"")),""))</f>
        <v/>
      </c>
      <c r="E352" t="str">
        <f>IF(IP_Export!B388="Global",IF('Processed IP Rules'!EA357="Any","",IF(AND(IP_Export!Y388="Proceed",'Processed IP Rules'!EA357&lt;&gt;""),"set shared address "&amp;IP_Export!F388&amp;" ip-netmask "&amp;IP_Export!G388,"")),"")</f>
        <v/>
      </c>
      <c r="F352" t="str">
        <f>IF(IP_Export!B388="Global",IF('Processed IP Rules'!EA357="Any","",IF(AND(IP_Export!Y388="Proceed",'Processed IP Rules'!EA357&lt;&gt;""),"set shared address "&amp;IP_Export!F388&amp;" description "&amp;IP_Export!G388,"")),"")</f>
        <v/>
      </c>
      <c r="G352" s="43" t="str">
        <f>IF('Processed IP Rules'!$FB$33="","",IF(IP_Export!B388="Global",IF('Processed IP Rules'!EA357="Any","",IF(AND(IP_Export!Y388="Proceed",'Processed IP Rules'!EA357&lt;&gt;""),"set shared address "&amp;IP_Export!F388&amp;" tag "&amp;'Processed IP Rules'!$FB$33,"")),""))</f>
        <v/>
      </c>
      <c r="I352" s="98">
        <f t="shared" si="11"/>
        <v>347</v>
      </c>
      <c r="J352" t="str">
        <f>IF(IP_Export!B388="National",IF(OR('Processed IP Rules'!AO357="All_IPs",'Processed IP Rules'!AO357="GRP_ALL_CNSP_SUBNETS"),"",IF(IP_Export!Y388="Proceed","set device-group CNSP-Parent address "&amp;IP_Export!D388&amp;" ip-netmask "&amp;IP_Export!E388,"")),"")</f>
        <v/>
      </c>
      <c r="K352" t="str">
        <f>IF(IP_Export!B388="National",IF(OR('Processed IP Rules'!AO357="All_IPs",'Processed IP Rules'!AO357="GRP_ALL_CNSP_SUBNETS"),"",IF(IP_Export!Y388="Proceed","set device-group CNSP-Parent address "&amp;IP_Export!D388&amp;" description "&amp;IP_Export!E388,"")),"")</f>
        <v/>
      </c>
      <c r="L352" s="43" t="str">
        <f>IF('Processed IP Rules'!$FB$31="","",IF(IP_Export!B388="National",IF(OR('Processed IP Rules'!AO357="All_IPs",'Processed IP Rules'!AO357="GRP_ALL_CNSP_SUBNETS"),"",IF(IP_Export!Y388="Proceed","set device-group CNSP-Parent address "&amp;IP_Export!D388&amp;" tag "&amp;'Processed IP Rules'!$FB$31,"")),""))</f>
        <v/>
      </c>
      <c r="M352" t="str">
        <f>IF(IP_Export!B388="National",IF('Processed IP Rules'!EA357="Any","",IF(AND(IP_Export!Y388="Proceed",'Processed IP Rules'!EA357&lt;&gt;""),"set device-group CNSP-Parent address "&amp;IP_Export!F388&amp;" ip-netmask "&amp;IP_Export!G388,"")),"")</f>
        <v/>
      </c>
      <c r="N352" t="str">
        <f>IF(IP_Export!B388="National",IF('Processed IP Rules'!EA357="Any","",IF(AND(IP_Export!Y388="Proceed",'Processed IP Rules'!EA357&lt;&gt;""),"set device-group CNSP-Parent address "&amp;IP_Export!F388&amp;" description "&amp;IP_Export!G388,"")),"")</f>
        <v/>
      </c>
      <c r="O352" s="43" t="str">
        <f>IF('Processed IP Rules'!$FB$33="","",IF(IP_Export!B388="National",IF('Processed IP Rules'!EA357="Any","",IF(AND(IP_Export!Y388="Proceed",'Processed IP Rules'!EA357&lt;&gt;""),"set device-group CNSP-Parent address "&amp;IP_Export!F388&amp;" tag "&amp;'Processed IP Rules'!$FB$33,"")),""))</f>
        <v/>
      </c>
    </row>
    <row r="353" spans="1:15">
      <c r="A353" s="98">
        <f t="shared" si="10"/>
        <v>348</v>
      </c>
      <c r="B353" t="str">
        <f>IF(IP_Export!B389="Global",IF(OR('Processed IP Rules'!AO358="All_IPs",'Processed IP Rules'!AO358="GRP_ALL_CNSP_SUBNETS"),"",IF(IP_Export!Y389="Proceed","set shared address "&amp;IP_Export!D389&amp;" ip-netmask "&amp;IP_Export!E389,"")),"")</f>
        <v/>
      </c>
      <c r="C353" t="str">
        <f>IF(IP_Export!B389="Global",IF(OR('Processed IP Rules'!AO358="All_IPs",'Processed IP Rules'!AO358="GRP_ALL_CNSP_SUBNETS"),"",IF(IP_Export!Y389="Proceed","set shared address "&amp;IP_Export!D389&amp;" description "&amp;IP_Export!E389,"")),"")</f>
        <v/>
      </c>
      <c r="D353" s="43" t="str">
        <f>IF('Processed IP Rules'!$FB$31="","",IF(IP_Export!B389="Global",IF(OR('Processed IP Rules'!AO358="All_IPs",'Processed IP Rules'!AO358="GRP_ALL_CNSP_SUBNETS"),"",IF(IP_Export!Y389="Proceed","set shared address "&amp;IP_Export!D389&amp;" tag "&amp;'Processed IP Rules'!$FB$31,"")),""))</f>
        <v/>
      </c>
      <c r="E353" t="str">
        <f>IF(IP_Export!B389="Global",IF('Processed IP Rules'!EA358="Any","",IF(AND(IP_Export!Y389="Proceed",'Processed IP Rules'!EA358&lt;&gt;""),"set shared address "&amp;IP_Export!F389&amp;" ip-netmask "&amp;IP_Export!G389,"")),"")</f>
        <v/>
      </c>
      <c r="F353" t="str">
        <f>IF(IP_Export!B389="Global",IF('Processed IP Rules'!EA358="Any","",IF(AND(IP_Export!Y389="Proceed",'Processed IP Rules'!EA358&lt;&gt;""),"set shared address "&amp;IP_Export!F389&amp;" description "&amp;IP_Export!G389,"")),"")</f>
        <v/>
      </c>
      <c r="G353" s="43" t="str">
        <f>IF('Processed IP Rules'!$FB$33="","",IF(IP_Export!B389="Global",IF('Processed IP Rules'!EA358="Any","",IF(AND(IP_Export!Y389="Proceed",'Processed IP Rules'!EA358&lt;&gt;""),"set shared address "&amp;IP_Export!F389&amp;" tag "&amp;'Processed IP Rules'!$FB$33,"")),""))</f>
        <v/>
      </c>
      <c r="I353" s="98">
        <f t="shared" si="11"/>
        <v>348</v>
      </c>
      <c r="J353" t="str">
        <f>IF(IP_Export!B389="National",IF(OR('Processed IP Rules'!AO358="All_IPs",'Processed IP Rules'!AO358="GRP_ALL_CNSP_SUBNETS"),"",IF(IP_Export!Y389="Proceed","set device-group CNSP-Parent address "&amp;IP_Export!D389&amp;" ip-netmask "&amp;IP_Export!E389,"")),"")</f>
        <v/>
      </c>
      <c r="K353" t="str">
        <f>IF(IP_Export!B389="National",IF(OR('Processed IP Rules'!AO358="All_IPs",'Processed IP Rules'!AO358="GRP_ALL_CNSP_SUBNETS"),"",IF(IP_Export!Y389="Proceed","set device-group CNSP-Parent address "&amp;IP_Export!D389&amp;" description "&amp;IP_Export!E389,"")),"")</f>
        <v/>
      </c>
      <c r="L353" s="43" t="str">
        <f>IF('Processed IP Rules'!$FB$31="","",IF(IP_Export!B389="National",IF(OR('Processed IP Rules'!AO358="All_IPs",'Processed IP Rules'!AO358="GRP_ALL_CNSP_SUBNETS"),"",IF(IP_Export!Y389="Proceed","set device-group CNSP-Parent address "&amp;IP_Export!D389&amp;" tag "&amp;'Processed IP Rules'!$FB$31,"")),""))</f>
        <v/>
      </c>
      <c r="M353" t="str">
        <f>IF(IP_Export!B389="National",IF('Processed IP Rules'!EA358="Any","",IF(AND(IP_Export!Y389="Proceed",'Processed IP Rules'!EA358&lt;&gt;""),"set device-group CNSP-Parent address "&amp;IP_Export!F389&amp;" ip-netmask "&amp;IP_Export!G389,"")),"")</f>
        <v/>
      </c>
      <c r="N353" t="str">
        <f>IF(IP_Export!B389="National",IF('Processed IP Rules'!EA358="Any","",IF(AND(IP_Export!Y389="Proceed",'Processed IP Rules'!EA358&lt;&gt;""),"set device-group CNSP-Parent address "&amp;IP_Export!F389&amp;" description "&amp;IP_Export!G389,"")),"")</f>
        <v/>
      </c>
      <c r="O353" s="43" t="str">
        <f>IF('Processed IP Rules'!$FB$33="","",IF(IP_Export!B389="National",IF('Processed IP Rules'!EA358="Any","",IF(AND(IP_Export!Y389="Proceed",'Processed IP Rules'!EA358&lt;&gt;""),"set device-group CNSP-Parent address "&amp;IP_Export!F389&amp;" tag "&amp;'Processed IP Rules'!$FB$33,"")),""))</f>
        <v/>
      </c>
    </row>
    <row r="354" spans="1:15">
      <c r="A354" s="98">
        <f t="shared" si="10"/>
        <v>349</v>
      </c>
      <c r="B354" t="str">
        <f>IF(IP_Export!B390="Global",IF(OR('Processed IP Rules'!AO359="All_IPs",'Processed IP Rules'!AO359="GRP_ALL_CNSP_SUBNETS"),"",IF(IP_Export!Y390="Proceed","set shared address "&amp;IP_Export!D390&amp;" ip-netmask "&amp;IP_Export!E390,"")),"")</f>
        <v/>
      </c>
      <c r="C354" t="str">
        <f>IF(IP_Export!B390="Global",IF(OR('Processed IP Rules'!AO359="All_IPs",'Processed IP Rules'!AO359="GRP_ALL_CNSP_SUBNETS"),"",IF(IP_Export!Y390="Proceed","set shared address "&amp;IP_Export!D390&amp;" description "&amp;IP_Export!E390,"")),"")</f>
        <v/>
      </c>
      <c r="D354" s="43" t="str">
        <f>IF('Processed IP Rules'!$FB$31="","",IF(IP_Export!B390="Global",IF(OR('Processed IP Rules'!AO359="All_IPs",'Processed IP Rules'!AO359="GRP_ALL_CNSP_SUBNETS"),"",IF(IP_Export!Y390="Proceed","set shared address "&amp;IP_Export!D390&amp;" tag "&amp;'Processed IP Rules'!$FB$31,"")),""))</f>
        <v/>
      </c>
      <c r="E354" t="str">
        <f>IF(IP_Export!B390="Global",IF('Processed IP Rules'!EA359="Any","",IF(AND(IP_Export!Y390="Proceed",'Processed IP Rules'!EA359&lt;&gt;""),"set shared address "&amp;IP_Export!F390&amp;" ip-netmask "&amp;IP_Export!G390,"")),"")</f>
        <v/>
      </c>
      <c r="F354" t="str">
        <f>IF(IP_Export!B390="Global",IF('Processed IP Rules'!EA359="Any","",IF(AND(IP_Export!Y390="Proceed",'Processed IP Rules'!EA359&lt;&gt;""),"set shared address "&amp;IP_Export!F390&amp;" description "&amp;IP_Export!G390,"")),"")</f>
        <v/>
      </c>
      <c r="G354" s="43" t="str">
        <f>IF('Processed IP Rules'!$FB$33="","",IF(IP_Export!B390="Global",IF('Processed IP Rules'!EA359="Any","",IF(AND(IP_Export!Y390="Proceed",'Processed IP Rules'!EA359&lt;&gt;""),"set shared address "&amp;IP_Export!F390&amp;" tag "&amp;'Processed IP Rules'!$FB$33,"")),""))</f>
        <v/>
      </c>
      <c r="I354" s="98">
        <f t="shared" si="11"/>
        <v>349</v>
      </c>
      <c r="J354" t="str">
        <f>IF(IP_Export!B390="National",IF(OR('Processed IP Rules'!AO359="All_IPs",'Processed IP Rules'!AO359="GRP_ALL_CNSP_SUBNETS"),"",IF(IP_Export!Y390="Proceed","set device-group CNSP-Parent address "&amp;IP_Export!D390&amp;" ip-netmask "&amp;IP_Export!E390,"")),"")</f>
        <v/>
      </c>
      <c r="K354" t="str">
        <f>IF(IP_Export!B390="National",IF(OR('Processed IP Rules'!AO359="All_IPs",'Processed IP Rules'!AO359="GRP_ALL_CNSP_SUBNETS"),"",IF(IP_Export!Y390="Proceed","set device-group CNSP-Parent address "&amp;IP_Export!D390&amp;" description "&amp;IP_Export!E390,"")),"")</f>
        <v/>
      </c>
      <c r="L354" s="43" t="str">
        <f>IF('Processed IP Rules'!$FB$31="","",IF(IP_Export!B390="National",IF(OR('Processed IP Rules'!AO359="All_IPs",'Processed IP Rules'!AO359="GRP_ALL_CNSP_SUBNETS"),"",IF(IP_Export!Y390="Proceed","set device-group CNSP-Parent address "&amp;IP_Export!D390&amp;" tag "&amp;'Processed IP Rules'!$FB$31,"")),""))</f>
        <v/>
      </c>
      <c r="M354" t="str">
        <f>IF(IP_Export!B390="National",IF('Processed IP Rules'!EA359="Any","",IF(AND(IP_Export!Y390="Proceed",'Processed IP Rules'!EA359&lt;&gt;""),"set device-group CNSP-Parent address "&amp;IP_Export!F390&amp;" ip-netmask "&amp;IP_Export!G390,"")),"")</f>
        <v/>
      </c>
      <c r="N354" t="str">
        <f>IF(IP_Export!B390="National",IF('Processed IP Rules'!EA359="Any","",IF(AND(IP_Export!Y390="Proceed",'Processed IP Rules'!EA359&lt;&gt;""),"set device-group CNSP-Parent address "&amp;IP_Export!F390&amp;" description "&amp;IP_Export!G390,"")),"")</f>
        <v/>
      </c>
      <c r="O354" s="43" t="str">
        <f>IF('Processed IP Rules'!$FB$33="","",IF(IP_Export!B390="National",IF('Processed IP Rules'!EA359="Any","",IF(AND(IP_Export!Y390="Proceed",'Processed IP Rules'!EA359&lt;&gt;""),"set device-group CNSP-Parent address "&amp;IP_Export!F390&amp;" tag "&amp;'Processed IP Rules'!$FB$33,"")),""))</f>
        <v/>
      </c>
    </row>
    <row r="355" spans="1:15">
      <c r="A355" s="98">
        <f t="shared" si="10"/>
        <v>350</v>
      </c>
      <c r="B355" t="str">
        <f>IF(IP_Export!B391="Global",IF(OR('Processed IP Rules'!AO360="All_IPs",'Processed IP Rules'!AO360="GRP_ALL_CNSP_SUBNETS"),"",IF(IP_Export!Y391="Proceed","set shared address "&amp;IP_Export!D391&amp;" ip-netmask "&amp;IP_Export!E391,"")),"")</f>
        <v/>
      </c>
      <c r="C355" t="str">
        <f>IF(IP_Export!B391="Global",IF(OR('Processed IP Rules'!AO360="All_IPs",'Processed IP Rules'!AO360="GRP_ALL_CNSP_SUBNETS"),"",IF(IP_Export!Y391="Proceed","set shared address "&amp;IP_Export!D391&amp;" description "&amp;IP_Export!E391,"")),"")</f>
        <v/>
      </c>
      <c r="D355" s="43" t="str">
        <f>IF('Processed IP Rules'!$FB$31="","",IF(IP_Export!B391="Global",IF(OR('Processed IP Rules'!AO360="All_IPs",'Processed IP Rules'!AO360="GRP_ALL_CNSP_SUBNETS"),"",IF(IP_Export!Y391="Proceed","set shared address "&amp;IP_Export!D391&amp;" tag "&amp;'Processed IP Rules'!$FB$31,"")),""))</f>
        <v/>
      </c>
      <c r="E355" t="str">
        <f>IF(IP_Export!B391="Global",IF('Processed IP Rules'!EA360="Any","",IF(AND(IP_Export!Y391="Proceed",'Processed IP Rules'!EA360&lt;&gt;""),"set shared address "&amp;IP_Export!F391&amp;" ip-netmask "&amp;IP_Export!G391,"")),"")</f>
        <v/>
      </c>
      <c r="F355" t="str">
        <f>IF(IP_Export!B391="Global",IF('Processed IP Rules'!EA360="Any","",IF(AND(IP_Export!Y391="Proceed",'Processed IP Rules'!EA360&lt;&gt;""),"set shared address "&amp;IP_Export!F391&amp;" description "&amp;IP_Export!G391,"")),"")</f>
        <v/>
      </c>
      <c r="G355" s="43" t="str">
        <f>IF('Processed IP Rules'!$FB$33="","",IF(IP_Export!B391="Global",IF('Processed IP Rules'!EA360="Any","",IF(AND(IP_Export!Y391="Proceed",'Processed IP Rules'!EA360&lt;&gt;""),"set shared address "&amp;IP_Export!F391&amp;" tag "&amp;'Processed IP Rules'!$FB$33,"")),""))</f>
        <v/>
      </c>
      <c r="I355" s="98">
        <f t="shared" si="11"/>
        <v>350</v>
      </c>
      <c r="J355" t="str">
        <f>IF(IP_Export!B391="National",IF(OR('Processed IP Rules'!AO360="All_IPs",'Processed IP Rules'!AO360="GRP_ALL_CNSP_SUBNETS"),"",IF(IP_Export!Y391="Proceed","set device-group CNSP-Parent address "&amp;IP_Export!D391&amp;" ip-netmask "&amp;IP_Export!E391,"")),"")</f>
        <v/>
      </c>
      <c r="K355" t="str">
        <f>IF(IP_Export!B391="National",IF(OR('Processed IP Rules'!AO360="All_IPs",'Processed IP Rules'!AO360="GRP_ALL_CNSP_SUBNETS"),"",IF(IP_Export!Y391="Proceed","set device-group CNSP-Parent address "&amp;IP_Export!D391&amp;" description "&amp;IP_Export!E391,"")),"")</f>
        <v/>
      </c>
      <c r="L355" s="43" t="str">
        <f>IF('Processed IP Rules'!$FB$31="","",IF(IP_Export!B391="National",IF(OR('Processed IP Rules'!AO360="All_IPs",'Processed IP Rules'!AO360="GRP_ALL_CNSP_SUBNETS"),"",IF(IP_Export!Y391="Proceed","set device-group CNSP-Parent address "&amp;IP_Export!D391&amp;" tag "&amp;'Processed IP Rules'!$FB$31,"")),""))</f>
        <v/>
      </c>
      <c r="M355" t="str">
        <f>IF(IP_Export!B391="National",IF('Processed IP Rules'!EA360="Any","",IF(AND(IP_Export!Y391="Proceed",'Processed IP Rules'!EA360&lt;&gt;""),"set device-group CNSP-Parent address "&amp;IP_Export!F391&amp;" ip-netmask "&amp;IP_Export!G391,"")),"")</f>
        <v/>
      </c>
      <c r="N355" t="str">
        <f>IF(IP_Export!B391="National",IF('Processed IP Rules'!EA360="Any","",IF(AND(IP_Export!Y391="Proceed",'Processed IP Rules'!EA360&lt;&gt;""),"set device-group CNSP-Parent address "&amp;IP_Export!F391&amp;" description "&amp;IP_Export!G391,"")),"")</f>
        <v/>
      </c>
      <c r="O355" s="43" t="str">
        <f>IF('Processed IP Rules'!$FB$33="","",IF(IP_Export!B391="National",IF('Processed IP Rules'!EA360="Any","",IF(AND(IP_Export!Y391="Proceed",'Processed IP Rules'!EA360&lt;&gt;""),"set device-group CNSP-Parent address "&amp;IP_Export!F391&amp;" tag "&amp;'Processed IP Rules'!$FB$33,"")),""))</f>
        <v/>
      </c>
    </row>
    <row r="356" spans="1:15">
      <c r="A356" s="98">
        <f t="shared" si="10"/>
        <v>351</v>
      </c>
      <c r="B356" t="str">
        <f>IF(IP_Export!B392="Global",IF(OR('Processed IP Rules'!AO361="All_IPs",'Processed IP Rules'!AO361="GRP_ALL_CNSP_SUBNETS"),"",IF(IP_Export!Y392="Proceed","set shared address "&amp;IP_Export!D392&amp;" ip-netmask "&amp;IP_Export!E392,"")),"")</f>
        <v/>
      </c>
      <c r="C356" t="str">
        <f>IF(IP_Export!B392="Global",IF(OR('Processed IP Rules'!AO361="All_IPs",'Processed IP Rules'!AO361="GRP_ALL_CNSP_SUBNETS"),"",IF(IP_Export!Y392="Proceed","set shared address "&amp;IP_Export!D392&amp;" description "&amp;IP_Export!E392,"")),"")</f>
        <v/>
      </c>
      <c r="D356" s="43" t="str">
        <f>IF('Processed IP Rules'!$FB$31="","",IF(IP_Export!B392="Global",IF(OR('Processed IP Rules'!AO361="All_IPs",'Processed IP Rules'!AO361="GRP_ALL_CNSP_SUBNETS"),"",IF(IP_Export!Y392="Proceed","set shared address "&amp;IP_Export!D392&amp;" tag "&amp;'Processed IP Rules'!$FB$31,"")),""))</f>
        <v/>
      </c>
      <c r="E356" t="str">
        <f>IF(IP_Export!B392="Global",IF('Processed IP Rules'!EA361="Any","",IF(AND(IP_Export!Y392="Proceed",'Processed IP Rules'!EA361&lt;&gt;""),"set shared address "&amp;IP_Export!F392&amp;" ip-netmask "&amp;IP_Export!G392,"")),"")</f>
        <v/>
      </c>
      <c r="F356" t="str">
        <f>IF(IP_Export!B392="Global",IF('Processed IP Rules'!EA361="Any","",IF(AND(IP_Export!Y392="Proceed",'Processed IP Rules'!EA361&lt;&gt;""),"set shared address "&amp;IP_Export!F392&amp;" description "&amp;IP_Export!G392,"")),"")</f>
        <v/>
      </c>
      <c r="G356" s="43" t="str">
        <f>IF('Processed IP Rules'!$FB$33="","",IF(IP_Export!B392="Global",IF('Processed IP Rules'!EA361="Any","",IF(AND(IP_Export!Y392="Proceed",'Processed IP Rules'!EA361&lt;&gt;""),"set shared address "&amp;IP_Export!F392&amp;" tag "&amp;'Processed IP Rules'!$FB$33,"")),""))</f>
        <v/>
      </c>
      <c r="I356" s="98">
        <f t="shared" si="11"/>
        <v>351</v>
      </c>
      <c r="J356" t="str">
        <f>IF(IP_Export!B392="National",IF(OR('Processed IP Rules'!AO361="All_IPs",'Processed IP Rules'!AO361="GRP_ALL_CNSP_SUBNETS"),"",IF(IP_Export!Y392="Proceed","set device-group CNSP-Parent address "&amp;IP_Export!D392&amp;" ip-netmask "&amp;IP_Export!E392,"")),"")</f>
        <v/>
      </c>
      <c r="K356" t="str">
        <f>IF(IP_Export!B392="National",IF(OR('Processed IP Rules'!AO361="All_IPs",'Processed IP Rules'!AO361="GRP_ALL_CNSP_SUBNETS"),"",IF(IP_Export!Y392="Proceed","set device-group CNSP-Parent address "&amp;IP_Export!D392&amp;" description "&amp;IP_Export!E392,"")),"")</f>
        <v/>
      </c>
      <c r="L356" s="43" t="str">
        <f>IF('Processed IP Rules'!$FB$31="","",IF(IP_Export!B392="National",IF(OR('Processed IP Rules'!AO361="All_IPs",'Processed IP Rules'!AO361="GRP_ALL_CNSP_SUBNETS"),"",IF(IP_Export!Y392="Proceed","set device-group CNSP-Parent address "&amp;IP_Export!D392&amp;" tag "&amp;'Processed IP Rules'!$FB$31,"")),""))</f>
        <v/>
      </c>
      <c r="M356" t="str">
        <f>IF(IP_Export!B392="National",IF('Processed IP Rules'!EA361="Any","",IF(AND(IP_Export!Y392="Proceed",'Processed IP Rules'!EA361&lt;&gt;""),"set device-group CNSP-Parent address "&amp;IP_Export!F392&amp;" ip-netmask "&amp;IP_Export!G392,"")),"")</f>
        <v/>
      </c>
      <c r="N356" t="str">
        <f>IF(IP_Export!B392="National",IF('Processed IP Rules'!EA361="Any","",IF(AND(IP_Export!Y392="Proceed",'Processed IP Rules'!EA361&lt;&gt;""),"set device-group CNSP-Parent address "&amp;IP_Export!F392&amp;" description "&amp;IP_Export!G392,"")),"")</f>
        <v/>
      </c>
      <c r="O356" s="43" t="str">
        <f>IF('Processed IP Rules'!$FB$33="","",IF(IP_Export!B392="National",IF('Processed IP Rules'!EA361="Any","",IF(AND(IP_Export!Y392="Proceed",'Processed IP Rules'!EA361&lt;&gt;""),"set device-group CNSP-Parent address "&amp;IP_Export!F392&amp;" tag "&amp;'Processed IP Rules'!$FB$33,"")),""))</f>
        <v/>
      </c>
    </row>
    <row r="357" spans="1:15">
      <c r="A357" s="98">
        <f t="shared" si="10"/>
        <v>352</v>
      </c>
      <c r="B357" t="str">
        <f>IF(IP_Export!B393="Global",IF(OR('Processed IP Rules'!AO362="All_IPs",'Processed IP Rules'!AO362="GRP_ALL_CNSP_SUBNETS"),"",IF(IP_Export!Y393="Proceed","set shared address "&amp;IP_Export!D393&amp;" ip-netmask "&amp;IP_Export!E393,"")),"")</f>
        <v/>
      </c>
      <c r="C357" t="str">
        <f>IF(IP_Export!B393="Global",IF(OR('Processed IP Rules'!AO362="All_IPs",'Processed IP Rules'!AO362="GRP_ALL_CNSP_SUBNETS"),"",IF(IP_Export!Y393="Proceed","set shared address "&amp;IP_Export!D393&amp;" description "&amp;IP_Export!E393,"")),"")</f>
        <v/>
      </c>
      <c r="D357" s="43" t="str">
        <f>IF('Processed IP Rules'!$FB$31="","",IF(IP_Export!B393="Global",IF(OR('Processed IP Rules'!AO362="All_IPs",'Processed IP Rules'!AO362="GRP_ALL_CNSP_SUBNETS"),"",IF(IP_Export!Y393="Proceed","set shared address "&amp;IP_Export!D393&amp;" tag "&amp;'Processed IP Rules'!$FB$31,"")),""))</f>
        <v/>
      </c>
      <c r="E357" t="str">
        <f>IF(IP_Export!B393="Global",IF('Processed IP Rules'!EA362="Any","",IF(AND(IP_Export!Y393="Proceed",'Processed IP Rules'!EA362&lt;&gt;""),"set shared address "&amp;IP_Export!F393&amp;" ip-netmask "&amp;IP_Export!G393,"")),"")</f>
        <v/>
      </c>
      <c r="F357" t="str">
        <f>IF(IP_Export!B393="Global",IF('Processed IP Rules'!EA362="Any","",IF(AND(IP_Export!Y393="Proceed",'Processed IP Rules'!EA362&lt;&gt;""),"set shared address "&amp;IP_Export!F393&amp;" description "&amp;IP_Export!G393,"")),"")</f>
        <v/>
      </c>
      <c r="G357" s="43" t="str">
        <f>IF('Processed IP Rules'!$FB$33="","",IF(IP_Export!B393="Global",IF('Processed IP Rules'!EA362="Any","",IF(AND(IP_Export!Y393="Proceed",'Processed IP Rules'!EA362&lt;&gt;""),"set shared address "&amp;IP_Export!F393&amp;" tag "&amp;'Processed IP Rules'!$FB$33,"")),""))</f>
        <v/>
      </c>
      <c r="I357" s="98">
        <f t="shared" si="11"/>
        <v>352</v>
      </c>
      <c r="J357" t="str">
        <f>IF(IP_Export!B393="National",IF(OR('Processed IP Rules'!AO362="All_IPs",'Processed IP Rules'!AO362="GRP_ALL_CNSP_SUBNETS"),"",IF(IP_Export!Y393="Proceed","set device-group CNSP-Parent address "&amp;IP_Export!D393&amp;" ip-netmask "&amp;IP_Export!E393,"")),"")</f>
        <v/>
      </c>
      <c r="K357" t="str">
        <f>IF(IP_Export!B393="National",IF(OR('Processed IP Rules'!AO362="All_IPs",'Processed IP Rules'!AO362="GRP_ALL_CNSP_SUBNETS"),"",IF(IP_Export!Y393="Proceed","set device-group CNSP-Parent address "&amp;IP_Export!D393&amp;" description "&amp;IP_Export!E393,"")),"")</f>
        <v/>
      </c>
      <c r="L357" s="43" t="str">
        <f>IF('Processed IP Rules'!$FB$31="","",IF(IP_Export!B393="National",IF(OR('Processed IP Rules'!AO362="All_IPs",'Processed IP Rules'!AO362="GRP_ALL_CNSP_SUBNETS"),"",IF(IP_Export!Y393="Proceed","set device-group CNSP-Parent address "&amp;IP_Export!D393&amp;" tag "&amp;'Processed IP Rules'!$FB$31,"")),""))</f>
        <v/>
      </c>
      <c r="M357" t="str">
        <f>IF(IP_Export!B393="National",IF('Processed IP Rules'!EA362="Any","",IF(AND(IP_Export!Y393="Proceed",'Processed IP Rules'!EA362&lt;&gt;""),"set device-group CNSP-Parent address "&amp;IP_Export!F393&amp;" ip-netmask "&amp;IP_Export!G393,"")),"")</f>
        <v/>
      </c>
      <c r="N357" t="str">
        <f>IF(IP_Export!B393="National",IF('Processed IP Rules'!EA362="Any","",IF(AND(IP_Export!Y393="Proceed",'Processed IP Rules'!EA362&lt;&gt;""),"set device-group CNSP-Parent address "&amp;IP_Export!F393&amp;" description "&amp;IP_Export!G393,"")),"")</f>
        <v/>
      </c>
      <c r="O357" s="43" t="str">
        <f>IF('Processed IP Rules'!$FB$33="","",IF(IP_Export!B393="National",IF('Processed IP Rules'!EA362="Any","",IF(AND(IP_Export!Y393="Proceed",'Processed IP Rules'!EA362&lt;&gt;""),"set device-group CNSP-Parent address "&amp;IP_Export!F393&amp;" tag "&amp;'Processed IP Rules'!$FB$33,"")),""))</f>
        <v/>
      </c>
    </row>
    <row r="358" spans="1:15">
      <c r="A358" s="98">
        <f t="shared" si="10"/>
        <v>353</v>
      </c>
      <c r="B358" t="str">
        <f>IF(IP_Export!B394="Global",IF(OR('Processed IP Rules'!AO363="All_IPs",'Processed IP Rules'!AO363="GRP_ALL_CNSP_SUBNETS"),"",IF(IP_Export!Y394="Proceed","set shared address "&amp;IP_Export!D394&amp;" ip-netmask "&amp;IP_Export!E394,"")),"")</f>
        <v/>
      </c>
      <c r="C358" t="str">
        <f>IF(IP_Export!B394="Global",IF(OR('Processed IP Rules'!AO363="All_IPs",'Processed IP Rules'!AO363="GRP_ALL_CNSP_SUBNETS"),"",IF(IP_Export!Y394="Proceed","set shared address "&amp;IP_Export!D394&amp;" description "&amp;IP_Export!E394,"")),"")</f>
        <v/>
      </c>
      <c r="D358" s="43" t="str">
        <f>IF('Processed IP Rules'!$FB$31="","",IF(IP_Export!B394="Global",IF(OR('Processed IP Rules'!AO363="All_IPs",'Processed IP Rules'!AO363="GRP_ALL_CNSP_SUBNETS"),"",IF(IP_Export!Y394="Proceed","set shared address "&amp;IP_Export!D394&amp;" tag "&amp;'Processed IP Rules'!$FB$31,"")),""))</f>
        <v/>
      </c>
      <c r="E358" t="str">
        <f>IF(IP_Export!B394="Global",IF('Processed IP Rules'!EA363="Any","",IF(AND(IP_Export!Y394="Proceed",'Processed IP Rules'!EA363&lt;&gt;""),"set shared address "&amp;IP_Export!F394&amp;" ip-netmask "&amp;IP_Export!G394,"")),"")</f>
        <v/>
      </c>
      <c r="F358" t="str">
        <f>IF(IP_Export!B394="Global",IF('Processed IP Rules'!EA363="Any","",IF(AND(IP_Export!Y394="Proceed",'Processed IP Rules'!EA363&lt;&gt;""),"set shared address "&amp;IP_Export!F394&amp;" description "&amp;IP_Export!G394,"")),"")</f>
        <v/>
      </c>
      <c r="G358" s="43" t="str">
        <f>IF('Processed IP Rules'!$FB$33="","",IF(IP_Export!B394="Global",IF('Processed IP Rules'!EA363="Any","",IF(AND(IP_Export!Y394="Proceed",'Processed IP Rules'!EA363&lt;&gt;""),"set shared address "&amp;IP_Export!F394&amp;" tag "&amp;'Processed IP Rules'!$FB$33,"")),""))</f>
        <v/>
      </c>
      <c r="I358" s="98">
        <f t="shared" si="11"/>
        <v>353</v>
      </c>
      <c r="J358" t="str">
        <f>IF(IP_Export!B394="National",IF(OR('Processed IP Rules'!AO363="All_IPs",'Processed IP Rules'!AO363="GRP_ALL_CNSP_SUBNETS"),"",IF(IP_Export!Y394="Proceed","set device-group CNSP-Parent address "&amp;IP_Export!D394&amp;" ip-netmask "&amp;IP_Export!E394,"")),"")</f>
        <v/>
      </c>
      <c r="K358" t="str">
        <f>IF(IP_Export!B394="National",IF(OR('Processed IP Rules'!AO363="All_IPs",'Processed IP Rules'!AO363="GRP_ALL_CNSP_SUBNETS"),"",IF(IP_Export!Y394="Proceed","set device-group CNSP-Parent address "&amp;IP_Export!D394&amp;" description "&amp;IP_Export!E394,"")),"")</f>
        <v/>
      </c>
      <c r="L358" s="43" t="str">
        <f>IF('Processed IP Rules'!$FB$31="","",IF(IP_Export!B394="National",IF(OR('Processed IP Rules'!AO363="All_IPs",'Processed IP Rules'!AO363="GRP_ALL_CNSP_SUBNETS"),"",IF(IP_Export!Y394="Proceed","set device-group CNSP-Parent address "&amp;IP_Export!D394&amp;" tag "&amp;'Processed IP Rules'!$FB$31,"")),""))</f>
        <v/>
      </c>
      <c r="M358" t="str">
        <f>IF(IP_Export!B394="National",IF('Processed IP Rules'!EA363="Any","",IF(AND(IP_Export!Y394="Proceed",'Processed IP Rules'!EA363&lt;&gt;""),"set device-group CNSP-Parent address "&amp;IP_Export!F394&amp;" ip-netmask "&amp;IP_Export!G394,"")),"")</f>
        <v/>
      </c>
      <c r="N358" t="str">
        <f>IF(IP_Export!B394="National",IF('Processed IP Rules'!EA363="Any","",IF(AND(IP_Export!Y394="Proceed",'Processed IP Rules'!EA363&lt;&gt;""),"set device-group CNSP-Parent address "&amp;IP_Export!F394&amp;" description "&amp;IP_Export!G394,"")),"")</f>
        <v/>
      </c>
      <c r="O358" s="43" t="str">
        <f>IF('Processed IP Rules'!$FB$33="","",IF(IP_Export!B394="National",IF('Processed IP Rules'!EA363="Any","",IF(AND(IP_Export!Y394="Proceed",'Processed IP Rules'!EA363&lt;&gt;""),"set device-group CNSP-Parent address "&amp;IP_Export!F394&amp;" tag "&amp;'Processed IP Rules'!$FB$33,"")),""))</f>
        <v/>
      </c>
    </row>
    <row r="359" spans="1:15">
      <c r="A359" s="98">
        <f t="shared" si="10"/>
        <v>354</v>
      </c>
      <c r="B359" t="str">
        <f>IF(IP_Export!B395="Global",IF(OR('Processed IP Rules'!AO364="All_IPs",'Processed IP Rules'!AO364="GRP_ALL_CNSP_SUBNETS"),"",IF(IP_Export!Y395="Proceed","set shared address "&amp;IP_Export!D395&amp;" ip-netmask "&amp;IP_Export!E395,"")),"")</f>
        <v/>
      </c>
      <c r="C359" t="str">
        <f>IF(IP_Export!B395="Global",IF(OR('Processed IP Rules'!AO364="All_IPs",'Processed IP Rules'!AO364="GRP_ALL_CNSP_SUBNETS"),"",IF(IP_Export!Y395="Proceed","set shared address "&amp;IP_Export!D395&amp;" description "&amp;IP_Export!E395,"")),"")</f>
        <v/>
      </c>
      <c r="D359" s="43" t="str">
        <f>IF('Processed IP Rules'!$FB$31="","",IF(IP_Export!B395="Global",IF(OR('Processed IP Rules'!AO364="All_IPs",'Processed IP Rules'!AO364="GRP_ALL_CNSP_SUBNETS"),"",IF(IP_Export!Y395="Proceed","set shared address "&amp;IP_Export!D395&amp;" tag "&amp;'Processed IP Rules'!$FB$31,"")),""))</f>
        <v/>
      </c>
      <c r="E359" t="str">
        <f>IF(IP_Export!B395="Global",IF('Processed IP Rules'!EA364="Any","",IF(AND(IP_Export!Y395="Proceed",'Processed IP Rules'!EA364&lt;&gt;""),"set shared address "&amp;IP_Export!F395&amp;" ip-netmask "&amp;IP_Export!G395,"")),"")</f>
        <v/>
      </c>
      <c r="F359" t="str">
        <f>IF(IP_Export!B395="Global",IF('Processed IP Rules'!EA364="Any","",IF(AND(IP_Export!Y395="Proceed",'Processed IP Rules'!EA364&lt;&gt;""),"set shared address "&amp;IP_Export!F395&amp;" description "&amp;IP_Export!G395,"")),"")</f>
        <v/>
      </c>
      <c r="G359" s="43" t="str">
        <f>IF('Processed IP Rules'!$FB$33="","",IF(IP_Export!B395="Global",IF('Processed IP Rules'!EA364="Any","",IF(AND(IP_Export!Y395="Proceed",'Processed IP Rules'!EA364&lt;&gt;""),"set shared address "&amp;IP_Export!F395&amp;" tag "&amp;'Processed IP Rules'!$FB$33,"")),""))</f>
        <v/>
      </c>
      <c r="I359" s="98">
        <f t="shared" si="11"/>
        <v>354</v>
      </c>
      <c r="J359" t="str">
        <f>IF(IP_Export!B395="National",IF(OR('Processed IP Rules'!AO364="All_IPs",'Processed IP Rules'!AO364="GRP_ALL_CNSP_SUBNETS"),"",IF(IP_Export!Y395="Proceed","set device-group CNSP-Parent address "&amp;IP_Export!D395&amp;" ip-netmask "&amp;IP_Export!E395,"")),"")</f>
        <v/>
      </c>
      <c r="K359" t="str">
        <f>IF(IP_Export!B395="National",IF(OR('Processed IP Rules'!AO364="All_IPs",'Processed IP Rules'!AO364="GRP_ALL_CNSP_SUBNETS"),"",IF(IP_Export!Y395="Proceed","set device-group CNSP-Parent address "&amp;IP_Export!D395&amp;" description "&amp;IP_Export!E395,"")),"")</f>
        <v/>
      </c>
      <c r="L359" s="43" t="str">
        <f>IF('Processed IP Rules'!$FB$31="","",IF(IP_Export!B395="National",IF(OR('Processed IP Rules'!AO364="All_IPs",'Processed IP Rules'!AO364="GRP_ALL_CNSP_SUBNETS"),"",IF(IP_Export!Y395="Proceed","set device-group CNSP-Parent address "&amp;IP_Export!D395&amp;" tag "&amp;'Processed IP Rules'!$FB$31,"")),""))</f>
        <v/>
      </c>
      <c r="M359" t="str">
        <f>IF(IP_Export!B395="National",IF('Processed IP Rules'!EA364="Any","",IF(AND(IP_Export!Y395="Proceed",'Processed IP Rules'!EA364&lt;&gt;""),"set device-group CNSP-Parent address "&amp;IP_Export!F395&amp;" ip-netmask "&amp;IP_Export!G395,"")),"")</f>
        <v/>
      </c>
      <c r="N359" t="str">
        <f>IF(IP_Export!B395="National",IF('Processed IP Rules'!EA364="Any","",IF(AND(IP_Export!Y395="Proceed",'Processed IP Rules'!EA364&lt;&gt;""),"set device-group CNSP-Parent address "&amp;IP_Export!F395&amp;" description "&amp;IP_Export!G395,"")),"")</f>
        <v/>
      </c>
      <c r="O359" s="43" t="str">
        <f>IF('Processed IP Rules'!$FB$33="","",IF(IP_Export!B395="National",IF('Processed IP Rules'!EA364="Any","",IF(AND(IP_Export!Y395="Proceed",'Processed IP Rules'!EA364&lt;&gt;""),"set device-group CNSP-Parent address "&amp;IP_Export!F395&amp;" tag "&amp;'Processed IP Rules'!$FB$33,"")),""))</f>
        <v/>
      </c>
    </row>
    <row r="360" spans="1:15">
      <c r="A360" s="98">
        <f t="shared" si="10"/>
        <v>355</v>
      </c>
      <c r="B360" t="str">
        <f>IF(IP_Export!B396="Global",IF(OR('Processed IP Rules'!AO365="All_IPs",'Processed IP Rules'!AO365="GRP_ALL_CNSP_SUBNETS"),"",IF(IP_Export!Y396="Proceed","set shared address "&amp;IP_Export!D396&amp;" ip-netmask "&amp;IP_Export!E396,"")),"")</f>
        <v/>
      </c>
      <c r="C360" t="str">
        <f>IF(IP_Export!B396="Global",IF(OR('Processed IP Rules'!AO365="All_IPs",'Processed IP Rules'!AO365="GRP_ALL_CNSP_SUBNETS"),"",IF(IP_Export!Y396="Proceed","set shared address "&amp;IP_Export!D396&amp;" description "&amp;IP_Export!E396,"")),"")</f>
        <v/>
      </c>
      <c r="D360" s="43" t="str">
        <f>IF('Processed IP Rules'!$FB$31="","",IF(IP_Export!B396="Global",IF(OR('Processed IP Rules'!AO365="All_IPs",'Processed IP Rules'!AO365="GRP_ALL_CNSP_SUBNETS"),"",IF(IP_Export!Y396="Proceed","set shared address "&amp;IP_Export!D396&amp;" tag "&amp;'Processed IP Rules'!$FB$31,"")),""))</f>
        <v/>
      </c>
      <c r="E360" t="str">
        <f>IF(IP_Export!B396="Global",IF('Processed IP Rules'!EA365="Any","",IF(AND(IP_Export!Y396="Proceed",'Processed IP Rules'!EA365&lt;&gt;""),"set shared address "&amp;IP_Export!F396&amp;" ip-netmask "&amp;IP_Export!G396,"")),"")</f>
        <v/>
      </c>
      <c r="F360" t="str">
        <f>IF(IP_Export!B396="Global",IF('Processed IP Rules'!EA365="Any","",IF(AND(IP_Export!Y396="Proceed",'Processed IP Rules'!EA365&lt;&gt;""),"set shared address "&amp;IP_Export!F396&amp;" description "&amp;IP_Export!G396,"")),"")</f>
        <v/>
      </c>
      <c r="G360" s="43" t="str">
        <f>IF('Processed IP Rules'!$FB$33="","",IF(IP_Export!B396="Global",IF('Processed IP Rules'!EA365="Any","",IF(AND(IP_Export!Y396="Proceed",'Processed IP Rules'!EA365&lt;&gt;""),"set shared address "&amp;IP_Export!F396&amp;" tag "&amp;'Processed IP Rules'!$FB$33,"")),""))</f>
        <v/>
      </c>
      <c r="I360" s="98">
        <f t="shared" si="11"/>
        <v>355</v>
      </c>
      <c r="J360" t="str">
        <f>IF(IP_Export!B396="National",IF(OR('Processed IP Rules'!AO365="All_IPs",'Processed IP Rules'!AO365="GRP_ALL_CNSP_SUBNETS"),"",IF(IP_Export!Y396="Proceed","set device-group CNSP-Parent address "&amp;IP_Export!D396&amp;" ip-netmask "&amp;IP_Export!E396,"")),"")</f>
        <v/>
      </c>
      <c r="K360" t="str">
        <f>IF(IP_Export!B396="National",IF(OR('Processed IP Rules'!AO365="All_IPs",'Processed IP Rules'!AO365="GRP_ALL_CNSP_SUBNETS"),"",IF(IP_Export!Y396="Proceed","set device-group CNSP-Parent address "&amp;IP_Export!D396&amp;" description "&amp;IP_Export!E396,"")),"")</f>
        <v/>
      </c>
      <c r="L360" s="43" t="str">
        <f>IF('Processed IP Rules'!$FB$31="","",IF(IP_Export!B396="National",IF(OR('Processed IP Rules'!AO365="All_IPs",'Processed IP Rules'!AO365="GRP_ALL_CNSP_SUBNETS"),"",IF(IP_Export!Y396="Proceed","set device-group CNSP-Parent address "&amp;IP_Export!D396&amp;" tag "&amp;'Processed IP Rules'!$FB$31,"")),""))</f>
        <v/>
      </c>
      <c r="M360" t="str">
        <f>IF(IP_Export!B396="National",IF('Processed IP Rules'!EA365="Any","",IF(AND(IP_Export!Y396="Proceed",'Processed IP Rules'!EA365&lt;&gt;""),"set device-group CNSP-Parent address "&amp;IP_Export!F396&amp;" ip-netmask "&amp;IP_Export!G396,"")),"")</f>
        <v/>
      </c>
      <c r="N360" t="str">
        <f>IF(IP_Export!B396="National",IF('Processed IP Rules'!EA365="Any","",IF(AND(IP_Export!Y396="Proceed",'Processed IP Rules'!EA365&lt;&gt;""),"set device-group CNSP-Parent address "&amp;IP_Export!F396&amp;" description "&amp;IP_Export!G396,"")),"")</f>
        <v/>
      </c>
      <c r="O360" s="43" t="str">
        <f>IF('Processed IP Rules'!$FB$33="","",IF(IP_Export!B396="National",IF('Processed IP Rules'!EA365="Any","",IF(AND(IP_Export!Y396="Proceed",'Processed IP Rules'!EA365&lt;&gt;""),"set device-group CNSP-Parent address "&amp;IP_Export!F396&amp;" tag "&amp;'Processed IP Rules'!$FB$33,"")),""))</f>
        <v/>
      </c>
    </row>
    <row r="361" spans="1:15">
      <c r="A361" s="98">
        <f t="shared" si="10"/>
        <v>356</v>
      </c>
      <c r="B361" t="str">
        <f>IF(IP_Export!B397="Global",IF(OR('Processed IP Rules'!AO366="All_IPs",'Processed IP Rules'!AO366="GRP_ALL_CNSP_SUBNETS"),"",IF(IP_Export!Y397="Proceed","set shared address "&amp;IP_Export!D397&amp;" ip-netmask "&amp;IP_Export!E397,"")),"")</f>
        <v/>
      </c>
      <c r="C361" t="str">
        <f>IF(IP_Export!B397="Global",IF(OR('Processed IP Rules'!AO366="All_IPs",'Processed IP Rules'!AO366="GRP_ALL_CNSP_SUBNETS"),"",IF(IP_Export!Y397="Proceed","set shared address "&amp;IP_Export!D397&amp;" description "&amp;IP_Export!E397,"")),"")</f>
        <v/>
      </c>
      <c r="D361" s="43" t="str">
        <f>IF('Processed IP Rules'!$FB$31="","",IF(IP_Export!B397="Global",IF(OR('Processed IP Rules'!AO366="All_IPs",'Processed IP Rules'!AO366="GRP_ALL_CNSP_SUBNETS"),"",IF(IP_Export!Y397="Proceed","set shared address "&amp;IP_Export!D397&amp;" tag "&amp;'Processed IP Rules'!$FB$31,"")),""))</f>
        <v/>
      </c>
      <c r="E361" t="str">
        <f>IF(IP_Export!B397="Global",IF('Processed IP Rules'!EA366="Any","",IF(AND(IP_Export!Y397="Proceed",'Processed IP Rules'!EA366&lt;&gt;""),"set shared address "&amp;IP_Export!F397&amp;" ip-netmask "&amp;IP_Export!G397,"")),"")</f>
        <v/>
      </c>
      <c r="F361" t="str">
        <f>IF(IP_Export!B397="Global",IF('Processed IP Rules'!EA366="Any","",IF(AND(IP_Export!Y397="Proceed",'Processed IP Rules'!EA366&lt;&gt;""),"set shared address "&amp;IP_Export!F397&amp;" description "&amp;IP_Export!G397,"")),"")</f>
        <v/>
      </c>
      <c r="G361" s="43" t="str">
        <f>IF('Processed IP Rules'!$FB$33="","",IF(IP_Export!B397="Global",IF('Processed IP Rules'!EA366="Any","",IF(AND(IP_Export!Y397="Proceed",'Processed IP Rules'!EA366&lt;&gt;""),"set shared address "&amp;IP_Export!F397&amp;" tag "&amp;'Processed IP Rules'!$FB$33,"")),""))</f>
        <v/>
      </c>
      <c r="I361" s="98">
        <f t="shared" si="11"/>
        <v>356</v>
      </c>
      <c r="J361" t="str">
        <f>IF(IP_Export!B397="National",IF(OR('Processed IP Rules'!AO366="All_IPs",'Processed IP Rules'!AO366="GRP_ALL_CNSP_SUBNETS"),"",IF(IP_Export!Y397="Proceed","set device-group CNSP-Parent address "&amp;IP_Export!D397&amp;" ip-netmask "&amp;IP_Export!E397,"")),"")</f>
        <v/>
      </c>
      <c r="K361" t="str">
        <f>IF(IP_Export!B397="National",IF(OR('Processed IP Rules'!AO366="All_IPs",'Processed IP Rules'!AO366="GRP_ALL_CNSP_SUBNETS"),"",IF(IP_Export!Y397="Proceed","set device-group CNSP-Parent address "&amp;IP_Export!D397&amp;" description "&amp;IP_Export!E397,"")),"")</f>
        <v/>
      </c>
      <c r="L361" s="43" t="str">
        <f>IF('Processed IP Rules'!$FB$31="","",IF(IP_Export!B397="National",IF(OR('Processed IP Rules'!AO366="All_IPs",'Processed IP Rules'!AO366="GRP_ALL_CNSP_SUBNETS"),"",IF(IP_Export!Y397="Proceed","set device-group CNSP-Parent address "&amp;IP_Export!D397&amp;" tag "&amp;'Processed IP Rules'!$FB$31,"")),""))</f>
        <v/>
      </c>
      <c r="M361" t="str">
        <f>IF(IP_Export!B397="National",IF('Processed IP Rules'!EA366="Any","",IF(AND(IP_Export!Y397="Proceed",'Processed IP Rules'!EA366&lt;&gt;""),"set device-group CNSP-Parent address "&amp;IP_Export!F397&amp;" ip-netmask "&amp;IP_Export!G397,"")),"")</f>
        <v/>
      </c>
      <c r="N361" t="str">
        <f>IF(IP_Export!B397="National",IF('Processed IP Rules'!EA366="Any","",IF(AND(IP_Export!Y397="Proceed",'Processed IP Rules'!EA366&lt;&gt;""),"set device-group CNSP-Parent address "&amp;IP_Export!F397&amp;" description "&amp;IP_Export!G397,"")),"")</f>
        <v/>
      </c>
      <c r="O361" s="43" t="str">
        <f>IF('Processed IP Rules'!$FB$33="","",IF(IP_Export!B397="National",IF('Processed IP Rules'!EA366="Any","",IF(AND(IP_Export!Y397="Proceed",'Processed IP Rules'!EA366&lt;&gt;""),"set device-group CNSP-Parent address "&amp;IP_Export!F397&amp;" tag "&amp;'Processed IP Rules'!$FB$33,"")),""))</f>
        <v/>
      </c>
    </row>
    <row r="362" spans="1:15">
      <c r="A362" s="98">
        <f t="shared" si="10"/>
        <v>357</v>
      </c>
      <c r="B362" t="str">
        <f>IF(IP_Export!B398="Global",IF(OR('Processed IP Rules'!AO367="All_IPs",'Processed IP Rules'!AO367="GRP_ALL_CNSP_SUBNETS"),"",IF(IP_Export!Y398="Proceed","set shared address "&amp;IP_Export!D398&amp;" ip-netmask "&amp;IP_Export!E398,"")),"")</f>
        <v/>
      </c>
      <c r="C362" t="str">
        <f>IF(IP_Export!B398="Global",IF(OR('Processed IP Rules'!AO367="All_IPs",'Processed IP Rules'!AO367="GRP_ALL_CNSP_SUBNETS"),"",IF(IP_Export!Y398="Proceed","set shared address "&amp;IP_Export!D398&amp;" description "&amp;IP_Export!E398,"")),"")</f>
        <v/>
      </c>
      <c r="D362" s="43" t="str">
        <f>IF('Processed IP Rules'!$FB$31="","",IF(IP_Export!B398="Global",IF(OR('Processed IP Rules'!AO367="All_IPs",'Processed IP Rules'!AO367="GRP_ALL_CNSP_SUBNETS"),"",IF(IP_Export!Y398="Proceed","set shared address "&amp;IP_Export!D398&amp;" tag "&amp;'Processed IP Rules'!$FB$31,"")),""))</f>
        <v/>
      </c>
      <c r="E362" t="str">
        <f>IF(IP_Export!B398="Global",IF('Processed IP Rules'!EA367="Any","",IF(AND(IP_Export!Y398="Proceed",'Processed IP Rules'!EA367&lt;&gt;""),"set shared address "&amp;IP_Export!F398&amp;" ip-netmask "&amp;IP_Export!G398,"")),"")</f>
        <v/>
      </c>
      <c r="F362" t="str">
        <f>IF(IP_Export!B398="Global",IF('Processed IP Rules'!EA367="Any","",IF(AND(IP_Export!Y398="Proceed",'Processed IP Rules'!EA367&lt;&gt;""),"set shared address "&amp;IP_Export!F398&amp;" description "&amp;IP_Export!G398,"")),"")</f>
        <v/>
      </c>
      <c r="G362" s="43" t="str">
        <f>IF('Processed IP Rules'!$FB$33="","",IF(IP_Export!B398="Global",IF('Processed IP Rules'!EA367="Any","",IF(AND(IP_Export!Y398="Proceed",'Processed IP Rules'!EA367&lt;&gt;""),"set shared address "&amp;IP_Export!F398&amp;" tag "&amp;'Processed IP Rules'!$FB$33,"")),""))</f>
        <v/>
      </c>
      <c r="I362" s="98">
        <f t="shared" si="11"/>
        <v>357</v>
      </c>
      <c r="J362" t="str">
        <f>IF(IP_Export!B398="National",IF(OR('Processed IP Rules'!AO367="All_IPs",'Processed IP Rules'!AO367="GRP_ALL_CNSP_SUBNETS"),"",IF(IP_Export!Y398="Proceed","set device-group CNSP-Parent address "&amp;IP_Export!D398&amp;" ip-netmask "&amp;IP_Export!E398,"")),"")</f>
        <v/>
      </c>
      <c r="K362" t="str">
        <f>IF(IP_Export!B398="National",IF(OR('Processed IP Rules'!AO367="All_IPs",'Processed IP Rules'!AO367="GRP_ALL_CNSP_SUBNETS"),"",IF(IP_Export!Y398="Proceed","set device-group CNSP-Parent address "&amp;IP_Export!D398&amp;" description "&amp;IP_Export!E398,"")),"")</f>
        <v/>
      </c>
      <c r="L362" s="43" t="str">
        <f>IF('Processed IP Rules'!$FB$31="","",IF(IP_Export!B398="National",IF(OR('Processed IP Rules'!AO367="All_IPs",'Processed IP Rules'!AO367="GRP_ALL_CNSP_SUBNETS"),"",IF(IP_Export!Y398="Proceed","set device-group CNSP-Parent address "&amp;IP_Export!D398&amp;" tag "&amp;'Processed IP Rules'!$FB$31,"")),""))</f>
        <v/>
      </c>
      <c r="M362" t="str">
        <f>IF(IP_Export!B398="National",IF('Processed IP Rules'!EA367="Any","",IF(AND(IP_Export!Y398="Proceed",'Processed IP Rules'!EA367&lt;&gt;""),"set device-group CNSP-Parent address "&amp;IP_Export!F398&amp;" ip-netmask "&amp;IP_Export!G398,"")),"")</f>
        <v/>
      </c>
      <c r="N362" t="str">
        <f>IF(IP_Export!B398="National",IF('Processed IP Rules'!EA367="Any","",IF(AND(IP_Export!Y398="Proceed",'Processed IP Rules'!EA367&lt;&gt;""),"set device-group CNSP-Parent address "&amp;IP_Export!F398&amp;" description "&amp;IP_Export!G398,"")),"")</f>
        <v/>
      </c>
      <c r="O362" s="43" t="str">
        <f>IF('Processed IP Rules'!$FB$33="","",IF(IP_Export!B398="National",IF('Processed IP Rules'!EA367="Any","",IF(AND(IP_Export!Y398="Proceed",'Processed IP Rules'!EA367&lt;&gt;""),"set device-group CNSP-Parent address "&amp;IP_Export!F398&amp;" tag "&amp;'Processed IP Rules'!$FB$33,"")),""))</f>
        <v/>
      </c>
    </row>
    <row r="363" spans="1:15">
      <c r="A363" s="98">
        <f t="shared" si="10"/>
        <v>358</v>
      </c>
      <c r="B363" t="str">
        <f>IF(IP_Export!B399="Global",IF(OR('Processed IP Rules'!AO368="All_IPs",'Processed IP Rules'!AO368="GRP_ALL_CNSP_SUBNETS"),"",IF(IP_Export!Y399="Proceed","set shared address "&amp;IP_Export!D399&amp;" ip-netmask "&amp;IP_Export!E399,"")),"")</f>
        <v/>
      </c>
      <c r="C363" t="str">
        <f>IF(IP_Export!B399="Global",IF(OR('Processed IP Rules'!AO368="All_IPs",'Processed IP Rules'!AO368="GRP_ALL_CNSP_SUBNETS"),"",IF(IP_Export!Y399="Proceed","set shared address "&amp;IP_Export!D399&amp;" description "&amp;IP_Export!E399,"")),"")</f>
        <v/>
      </c>
      <c r="D363" s="43" t="str">
        <f>IF('Processed IP Rules'!$FB$31="","",IF(IP_Export!B399="Global",IF(OR('Processed IP Rules'!AO368="All_IPs",'Processed IP Rules'!AO368="GRP_ALL_CNSP_SUBNETS"),"",IF(IP_Export!Y399="Proceed","set shared address "&amp;IP_Export!D399&amp;" tag "&amp;'Processed IP Rules'!$FB$31,"")),""))</f>
        <v/>
      </c>
      <c r="E363" t="str">
        <f>IF(IP_Export!B399="Global",IF('Processed IP Rules'!EA368="Any","",IF(AND(IP_Export!Y399="Proceed",'Processed IP Rules'!EA368&lt;&gt;""),"set shared address "&amp;IP_Export!F399&amp;" ip-netmask "&amp;IP_Export!G399,"")),"")</f>
        <v/>
      </c>
      <c r="F363" t="str">
        <f>IF(IP_Export!B399="Global",IF('Processed IP Rules'!EA368="Any","",IF(AND(IP_Export!Y399="Proceed",'Processed IP Rules'!EA368&lt;&gt;""),"set shared address "&amp;IP_Export!F399&amp;" description "&amp;IP_Export!G399,"")),"")</f>
        <v/>
      </c>
      <c r="G363" s="43" t="str">
        <f>IF('Processed IP Rules'!$FB$33="","",IF(IP_Export!B399="Global",IF('Processed IP Rules'!EA368="Any","",IF(AND(IP_Export!Y399="Proceed",'Processed IP Rules'!EA368&lt;&gt;""),"set shared address "&amp;IP_Export!F399&amp;" tag "&amp;'Processed IP Rules'!$FB$33,"")),""))</f>
        <v/>
      </c>
      <c r="I363" s="98">
        <f t="shared" si="11"/>
        <v>358</v>
      </c>
      <c r="J363" t="str">
        <f>IF(IP_Export!B399="National",IF(OR('Processed IP Rules'!AO368="All_IPs",'Processed IP Rules'!AO368="GRP_ALL_CNSP_SUBNETS"),"",IF(IP_Export!Y399="Proceed","set device-group CNSP-Parent address "&amp;IP_Export!D399&amp;" ip-netmask "&amp;IP_Export!E399,"")),"")</f>
        <v/>
      </c>
      <c r="K363" t="str">
        <f>IF(IP_Export!B399="National",IF(OR('Processed IP Rules'!AO368="All_IPs",'Processed IP Rules'!AO368="GRP_ALL_CNSP_SUBNETS"),"",IF(IP_Export!Y399="Proceed","set device-group CNSP-Parent address "&amp;IP_Export!D399&amp;" description "&amp;IP_Export!E399,"")),"")</f>
        <v/>
      </c>
      <c r="L363" s="43" t="str">
        <f>IF('Processed IP Rules'!$FB$31="","",IF(IP_Export!B399="National",IF(OR('Processed IP Rules'!AO368="All_IPs",'Processed IP Rules'!AO368="GRP_ALL_CNSP_SUBNETS"),"",IF(IP_Export!Y399="Proceed","set device-group CNSP-Parent address "&amp;IP_Export!D399&amp;" tag "&amp;'Processed IP Rules'!$FB$31,"")),""))</f>
        <v/>
      </c>
      <c r="M363" t="str">
        <f>IF(IP_Export!B399="National",IF('Processed IP Rules'!EA368="Any","",IF(AND(IP_Export!Y399="Proceed",'Processed IP Rules'!EA368&lt;&gt;""),"set device-group CNSP-Parent address "&amp;IP_Export!F399&amp;" ip-netmask "&amp;IP_Export!G399,"")),"")</f>
        <v/>
      </c>
      <c r="N363" t="str">
        <f>IF(IP_Export!B399="National",IF('Processed IP Rules'!EA368="Any","",IF(AND(IP_Export!Y399="Proceed",'Processed IP Rules'!EA368&lt;&gt;""),"set device-group CNSP-Parent address "&amp;IP_Export!F399&amp;" description "&amp;IP_Export!G399,"")),"")</f>
        <v/>
      </c>
      <c r="O363" s="43" t="str">
        <f>IF('Processed IP Rules'!$FB$33="","",IF(IP_Export!B399="National",IF('Processed IP Rules'!EA368="Any","",IF(AND(IP_Export!Y399="Proceed",'Processed IP Rules'!EA368&lt;&gt;""),"set device-group CNSP-Parent address "&amp;IP_Export!F399&amp;" tag "&amp;'Processed IP Rules'!$FB$33,"")),""))</f>
        <v/>
      </c>
    </row>
    <row r="364" spans="1:15">
      <c r="A364" s="98">
        <f t="shared" si="10"/>
        <v>359</v>
      </c>
      <c r="B364" t="str">
        <f>IF(IP_Export!B400="Global",IF(OR('Processed IP Rules'!AO369="All_IPs",'Processed IP Rules'!AO369="GRP_ALL_CNSP_SUBNETS"),"",IF(IP_Export!Y400="Proceed","set shared address "&amp;IP_Export!D400&amp;" ip-netmask "&amp;IP_Export!E400,"")),"")</f>
        <v/>
      </c>
      <c r="C364" t="str">
        <f>IF(IP_Export!B400="Global",IF(OR('Processed IP Rules'!AO369="All_IPs",'Processed IP Rules'!AO369="GRP_ALL_CNSP_SUBNETS"),"",IF(IP_Export!Y400="Proceed","set shared address "&amp;IP_Export!D400&amp;" description "&amp;IP_Export!E400,"")),"")</f>
        <v/>
      </c>
      <c r="D364" s="43" t="str">
        <f>IF('Processed IP Rules'!$FB$31="","",IF(IP_Export!B400="Global",IF(OR('Processed IP Rules'!AO369="All_IPs",'Processed IP Rules'!AO369="GRP_ALL_CNSP_SUBNETS"),"",IF(IP_Export!Y400="Proceed","set shared address "&amp;IP_Export!D400&amp;" tag "&amp;'Processed IP Rules'!$FB$31,"")),""))</f>
        <v/>
      </c>
      <c r="E364" t="str">
        <f>IF(IP_Export!B400="Global",IF('Processed IP Rules'!EA369="Any","",IF(AND(IP_Export!Y400="Proceed",'Processed IP Rules'!EA369&lt;&gt;""),"set shared address "&amp;IP_Export!F400&amp;" ip-netmask "&amp;IP_Export!G400,"")),"")</f>
        <v/>
      </c>
      <c r="F364" t="str">
        <f>IF(IP_Export!B400="Global",IF('Processed IP Rules'!EA369="Any","",IF(AND(IP_Export!Y400="Proceed",'Processed IP Rules'!EA369&lt;&gt;""),"set shared address "&amp;IP_Export!F400&amp;" description "&amp;IP_Export!G400,"")),"")</f>
        <v/>
      </c>
      <c r="G364" s="43" t="str">
        <f>IF('Processed IP Rules'!$FB$33="","",IF(IP_Export!B400="Global",IF('Processed IP Rules'!EA369="Any","",IF(AND(IP_Export!Y400="Proceed",'Processed IP Rules'!EA369&lt;&gt;""),"set shared address "&amp;IP_Export!F400&amp;" tag "&amp;'Processed IP Rules'!$FB$33,"")),""))</f>
        <v/>
      </c>
      <c r="I364" s="98">
        <f t="shared" si="11"/>
        <v>359</v>
      </c>
      <c r="J364" t="str">
        <f>IF(IP_Export!B400="National",IF(OR('Processed IP Rules'!AO369="All_IPs",'Processed IP Rules'!AO369="GRP_ALL_CNSP_SUBNETS"),"",IF(IP_Export!Y400="Proceed","set device-group CNSP-Parent address "&amp;IP_Export!D400&amp;" ip-netmask "&amp;IP_Export!E400,"")),"")</f>
        <v/>
      </c>
      <c r="K364" t="str">
        <f>IF(IP_Export!B400="National",IF(OR('Processed IP Rules'!AO369="All_IPs",'Processed IP Rules'!AO369="GRP_ALL_CNSP_SUBNETS"),"",IF(IP_Export!Y400="Proceed","set device-group CNSP-Parent address "&amp;IP_Export!D400&amp;" description "&amp;IP_Export!E400,"")),"")</f>
        <v/>
      </c>
      <c r="L364" s="43" t="str">
        <f>IF('Processed IP Rules'!$FB$31="","",IF(IP_Export!B400="National",IF(OR('Processed IP Rules'!AO369="All_IPs",'Processed IP Rules'!AO369="GRP_ALL_CNSP_SUBNETS"),"",IF(IP_Export!Y400="Proceed","set device-group CNSP-Parent address "&amp;IP_Export!D400&amp;" tag "&amp;'Processed IP Rules'!$FB$31,"")),""))</f>
        <v/>
      </c>
      <c r="M364" t="str">
        <f>IF(IP_Export!B400="National",IF('Processed IP Rules'!EA369="Any","",IF(AND(IP_Export!Y400="Proceed",'Processed IP Rules'!EA369&lt;&gt;""),"set device-group CNSP-Parent address "&amp;IP_Export!F400&amp;" ip-netmask "&amp;IP_Export!G400,"")),"")</f>
        <v/>
      </c>
      <c r="N364" t="str">
        <f>IF(IP_Export!B400="National",IF('Processed IP Rules'!EA369="Any","",IF(AND(IP_Export!Y400="Proceed",'Processed IP Rules'!EA369&lt;&gt;""),"set device-group CNSP-Parent address "&amp;IP_Export!F400&amp;" description "&amp;IP_Export!G400,"")),"")</f>
        <v/>
      </c>
      <c r="O364" s="43" t="str">
        <f>IF('Processed IP Rules'!$FB$33="","",IF(IP_Export!B400="National",IF('Processed IP Rules'!EA369="Any","",IF(AND(IP_Export!Y400="Proceed",'Processed IP Rules'!EA369&lt;&gt;""),"set device-group CNSP-Parent address "&amp;IP_Export!F400&amp;" tag "&amp;'Processed IP Rules'!$FB$33,"")),""))</f>
        <v/>
      </c>
    </row>
    <row r="365" spans="1:15">
      <c r="A365" s="98">
        <f t="shared" si="10"/>
        <v>360</v>
      </c>
      <c r="B365" t="str">
        <f>IF(IP_Export!B401="Global",IF(OR('Processed IP Rules'!AO370="All_IPs",'Processed IP Rules'!AO370="GRP_ALL_CNSP_SUBNETS"),"",IF(IP_Export!Y401="Proceed","set shared address "&amp;IP_Export!D401&amp;" ip-netmask "&amp;IP_Export!E401,"")),"")</f>
        <v/>
      </c>
      <c r="C365" t="str">
        <f>IF(IP_Export!B401="Global",IF(OR('Processed IP Rules'!AO370="All_IPs",'Processed IP Rules'!AO370="GRP_ALL_CNSP_SUBNETS"),"",IF(IP_Export!Y401="Proceed","set shared address "&amp;IP_Export!D401&amp;" description "&amp;IP_Export!E401,"")),"")</f>
        <v/>
      </c>
      <c r="D365" s="43" t="str">
        <f>IF('Processed IP Rules'!$FB$31="","",IF(IP_Export!B401="Global",IF(OR('Processed IP Rules'!AO370="All_IPs",'Processed IP Rules'!AO370="GRP_ALL_CNSP_SUBNETS"),"",IF(IP_Export!Y401="Proceed","set shared address "&amp;IP_Export!D401&amp;" tag "&amp;'Processed IP Rules'!$FB$31,"")),""))</f>
        <v/>
      </c>
      <c r="E365" t="str">
        <f>IF(IP_Export!B401="Global",IF('Processed IP Rules'!EA370="Any","",IF(AND(IP_Export!Y401="Proceed",'Processed IP Rules'!EA370&lt;&gt;""),"set shared address "&amp;IP_Export!F401&amp;" ip-netmask "&amp;IP_Export!G401,"")),"")</f>
        <v/>
      </c>
      <c r="F365" t="str">
        <f>IF(IP_Export!B401="Global",IF('Processed IP Rules'!EA370="Any","",IF(AND(IP_Export!Y401="Proceed",'Processed IP Rules'!EA370&lt;&gt;""),"set shared address "&amp;IP_Export!F401&amp;" description "&amp;IP_Export!G401,"")),"")</f>
        <v/>
      </c>
      <c r="G365" s="43" t="str">
        <f>IF('Processed IP Rules'!$FB$33="","",IF(IP_Export!B401="Global",IF('Processed IP Rules'!EA370="Any","",IF(AND(IP_Export!Y401="Proceed",'Processed IP Rules'!EA370&lt;&gt;""),"set shared address "&amp;IP_Export!F401&amp;" tag "&amp;'Processed IP Rules'!$FB$33,"")),""))</f>
        <v/>
      </c>
      <c r="I365" s="98">
        <f t="shared" si="11"/>
        <v>360</v>
      </c>
      <c r="J365" t="str">
        <f>IF(IP_Export!B401="National",IF(OR('Processed IP Rules'!AO370="All_IPs",'Processed IP Rules'!AO370="GRP_ALL_CNSP_SUBNETS"),"",IF(IP_Export!Y401="Proceed","set device-group CNSP-Parent address "&amp;IP_Export!D401&amp;" ip-netmask "&amp;IP_Export!E401,"")),"")</f>
        <v/>
      </c>
      <c r="K365" t="str">
        <f>IF(IP_Export!B401="National",IF(OR('Processed IP Rules'!AO370="All_IPs",'Processed IP Rules'!AO370="GRP_ALL_CNSP_SUBNETS"),"",IF(IP_Export!Y401="Proceed","set device-group CNSP-Parent address "&amp;IP_Export!D401&amp;" description "&amp;IP_Export!E401,"")),"")</f>
        <v/>
      </c>
      <c r="L365" s="43" t="str">
        <f>IF('Processed IP Rules'!$FB$31="","",IF(IP_Export!B401="National",IF(OR('Processed IP Rules'!AO370="All_IPs",'Processed IP Rules'!AO370="GRP_ALL_CNSP_SUBNETS"),"",IF(IP_Export!Y401="Proceed","set device-group CNSP-Parent address "&amp;IP_Export!D401&amp;" tag "&amp;'Processed IP Rules'!$FB$31,"")),""))</f>
        <v/>
      </c>
      <c r="M365" t="str">
        <f>IF(IP_Export!B401="National",IF('Processed IP Rules'!EA370="Any","",IF(AND(IP_Export!Y401="Proceed",'Processed IP Rules'!EA370&lt;&gt;""),"set device-group CNSP-Parent address "&amp;IP_Export!F401&amp;" ip-netmask "&amp;IP_Export!G401,"")),"")</f>
        <v/>
      </c>
      <c r="N365" t="str">
        <f>IF(IP_Export!B401="National",IF('Processed IP Rules'!EA370="Any","",IF(AND(IP_Export!Y401="Proceed",'Processed IP Rules'!EA370&lt;&gt;""),"set device-group CNSP-Parent address "&amp;IP_Export!F401&amp;" description "&amp;IP_Export!G401,"")),"")</f>
        <v/>
      </c>
      <c r="O365" s="43" t="str">
        <f>IF('Processed IP Rules'!$FB$33="","",IF(IP_Export!B401="National",IF('Processed IP Rules'!EA370="Any","",IF(AND(IP_Export!Y401="Proceed",'Processed IP Rules'!EA370&lt;&gt;""),"set device-group CNSP-Parent address "&amp;IP_Export!F401&amp;" tag "&amp;'Processed IP Rules'!$FB$33,"")),""))</f>
        <v/>
      </c>
    </row>
    <row r="366" spans="1:15">
      <c r="A366" s="98">
        <f t="shared" si="10"/>
        <v>361</v>
      </c>
      <c r="B366" t="str">
        <f>IF(IP_Export!B402="Global",IF(OR('Processed IP Rules'!AO371="All_IPs",'Processed IP Rules'!AO371="GRP_ALL_CNSP_SUBNETS"),"",IF(IP_Export!Y402="Proceed","set shared address "&amp;IP_Export!D402&amp;" ip-netmask "&amp;IP_Export!E402,"")),"")</f>
        <v/>
      </c>
      <c r="C366" t="str">
        <f>IF(IP_Export!B402="Global",IF(OR('Processed IP Rules'!AO371="All_IPs",'Processed IP Rules'!AO371="GRP_ALL_CNSP_SUBNETS"),"",IF(IP_Export!Y402="Proceed","set shared address "&amp;IP_Export!D402&amp;" description "&amp;IP_Export!E402,"")),"")</f>
        <v/>
      </c>
      <c r="D366" s="43" t="str">
        <f>IF('Processed IP Rules'!$FB$31="","",IF(IP_Export!B402="Global",IF(OR('Processed IP Rules'!AO371="All_IPs",'Processed IP Rules'!AO371="GRP_ALL_CNSP_SUBNETS"),"",IF(IP_Export!Y402="Proceed","set shared address "&amp;IP_Export!D402&amp;" tag "&amp;'Processed IP Rules'!$FB$31,"")),""))</f>
        <v/>
      </c>
      <c r="E366" t="str">
        <f>IF(IP_Export!B402="Global",IF('Processed IP Rules'!EA371="Any","",IF(AND(IP_Export!Y402="Proceed",'Processed IP Rules'!EA371&lt;&gt;""),"set shared address "&amp;IP_Export!F402&amp;" ip-netmask "&amp;IP_Export!G402,"")),"")</f>
        <v/>
      </c>
      <c r="F366" t="str">
        <f>IF(IP_Export!B402="Global",IF('Processed IP Rules'!EA371="Any","",IF(AND(IP_Export!Y402="Proceed",'Processed IP Rules'!EA371&lt;&gt;""),"set shared address "&amp;IP_Export!F402&amp;" description "&amp;IP_Export!G402,"")),"")</f>
        <v/>
      </c>
      <c r="G366" s="43" t="str">
        <f>IF('Processed IP Rules'!$FB$33="","",IF(IP_Export!B402="Global",IF('Processed IP Rules'!EA371="Any","",IF(AND(IP_Export!Y402="Proceed",'Processed IP Rules'!EA371&lt;&gt;""),"set shared address "&amp;IP_Export!F402&amp;" tag "&amp;'Processed IP Rules'!$FB$33,"")),""))</f>
        <v/>
      </c>
      <c r="I366" s="98">
        <f t="shared" si="11"/>
        <v>361</v>
      </c>
      <c r="J366" t="str">
        <f>IF(IP_Export!B402="National",IF(OR('Processed IP Rules'!AO371="All_IPs",'Processed IP Rules'!AO371="GRP_ALL_CNSP_SUBNETS"),"",IF(IP_Export!Y402="Proceed","set device-group CNSP-Parent address "&amp;IP_Export!D402&amp;" ip-netmask "&amp;IP_Export!E402,"")),"")</f>
        <v/>
      </c>
      <c r="K366" t="str">
        <f>IF(IP_Export!B402="National",IF(OR('Processed IP Rules'!AO371="All_IPs",'Processed IP Rules'!AO371="GRP_ALL_CNSP_SUBNETS"),"",IF(IP_Export!Y402="Proceed","set device-group CNSP-Parent address "&amp;IP_Export!D402&amp;" description "&amp;IP_Export!E402,"")),"")</f>
        <v/>
      </c>
      <c r="L366" s="43" t="str">
        <f>IF('Processed IP Rules'!$FB$31="","",IF(IP_Export!B402="National",IF(OR('Processed IP Rules'!AO371="All_IPs",'Processed IP Rules'!AO371="GRP_ALL_CNSP_SUBNETS"),"",IF(IP_Export!Y402="Proceed","set device-group CNSP-Parent address "&amp;IP_Export!D402&amp;" tag "&amp;'Processed IP Rules'!$FB$31,"")),""))</f>
        <v/>
      </c>
      <c r="M366" t="str">
        <f>IF(IP_Export!B402="National",IF('Processed IP Rules'!EA371="Any","",IF(AND(IP_Export!Y402="Proceed",'Processed IP Rules'!EA371&lt;&gt;""),"set device-group CNSP-Parent address "&amp;IP_Export!F402&amp;" ip-netmask "&amp;IP_Export!G402,"")),"")</f>
        <v/>
      </c>
      <c r="N366" t="str">
        <f>IF(IP_Export!B402="National",IF('Processed IP Rules'!EA371="Any","",IF(AND(IP_Export!Y402="Proceed",'Processed IP Rules'!EA371&lt;&gt;""),"set device-group CNSP-Parent address "&amp;IP_Export!F402&amp;" description "&amp;IP_Export!G402,"")),"")</f>
        <v/>
      </c>
      <c r="O366" s="43" t="str">
        <f>IF('Processed IP Rules'!$FB$33="","",IF(IP_Export!B402="National",IF('Processed IP Rules'!EA371="Any","",IF(AND(IP_Export!Y402="Proceed",'Processed IP Rules'!EA371&lt;&gt;""),"set device-group CNSP-Parent address "&amp;IP_Export!F402&amp;" tag "&amp;'Processed IP Rules'!$FB$33,"")),""))</f>
        <v/>
      </c>
    </row>
    <row r="367" spans="1:15">
      <c r="A367" s="98">
        <f t="shared" si="10"/>
        <v>362</v>
      </c>
      <c r="B367" t="str">
        <f>IF(IP_Export!B403="Global",IF(OR('Processed IP Rules'!AO372="All_IPs",'Processed IP Rules'!AO372="GRP_ALL_CNSP_SUBNETS"),"",IF(IP_Export!Y403="Proceed","set shared address "&amp;IP_Export!D403&amp;" ip-netmask "&amp;IP_Export!E403,"")),"")</f>
        <v/>
      </c>
      <c r="C367" t="str">
        <f>IF(IP_Export!B403="Global",IF(OR('Processed IP Rules'!AO372="All_IPs",'Processed IP Rules'!AO372="GRP_ALL_CNSP_SUBNETS"),"",IF(IP_Export!Y403="Proceed","set shared address "&amp;IP_Export!D403&amp;" description "&amp;IP_Export!E403,"")),"")</f>
        <v/>
      </c>
      <c r="D367" s="43" t="str">
        <f>IF('Processed IP Rules'!$FB$31="","",IF(IP_Export!B403="Global",IF(OR('Processed IP Rules'!AO372="All_IPs",'Processed IP Rules'!AO372="GRP_ALL_CNSP_SUBNETS"),"",IF(IP_Export!Y403="Proceed","set shared address "&amp;IP_Export!D403&amp;" tag "&amp;'Processed IP Rules'!$FB$31,"")),""))</f>
        <v/>
      </c>
      <c r="E367" t="str">
        <f>IF(IP_Export!B403="Global",IF('Processed IP Rules'!EA372="Any","",IF(AND(IP_Export!Y403="Proceed",'Processed IP Rules'!EA372&lt;&gt;""),"set shared address "&amp;IP_Export!F403&amp;" ip-netmask "&amp;IP_Export!G403,"")),"")</f>
        <v/>
      </c>
      <c r="F367" t="str">
        <f>IF(IP_Export!B403="Global",IF('Processed IP Rules'!EA372="Any","",IF(AND(IP_Export!Y403="Proceed",'Processed IP Rules'!EA372&lt;&gt;""),"set shared address "&amp;IP_Export!F403&amp;" description "&amp;IP_Export!G403,"")),"")</f>
        <v/>
      </c>
      <c r="G367" s="43" t="str">
        <f>IF('Processed IP Rules'!$FB$33="","",IF(IP_Export!B403="Global",IF('Processed IP Rules'!EA372="Any","",IF(AND(IP_Export!Y403="Proceed",'Processed IP Rules'!EA372&lt;&gt;""),"set shared address "&amp;IP_Export!F403&amp;" tag "&amp;'Processed IP Rules'!$FB$33,"")),""))</f>
        <v/>
      </c>
      <c r="I367" s="98">
        <f t="shared" si="11"/>
        <v>362</v>
      </c>
      <c r="J367" t="str">
        <f>IF(IP_Export!B403="National",IF(OR('Processed IP Rules'!AO372="All_IPs",'Processed IP Rules'!AO372="GRP_ALL_CNSP_SUBNETS"),"",IF(IP_Export!Y403="Proceed","set device-group CNSP-Parent address "&amp;IP_Export!D403&amp;" ip-netmask "&amp;IP_Export!E403,"")),"")</f>
        <v/>
      </c>
      <c r="K367" t="str">
        <f>IF(IP_Export!B403="National",IF(OR('Processed IP Rules'!AO372="All_IPs",'Processed IP Rules'!AO372="GRP_ALL_CNSP_SUBNETS"),"",IF(IP_Export!Y403="Proceed","set device-group CNSP-Parent address "&amp;IP_Export!D403&amp;" description "&amp;IP_Export!E403,"")),"")</f>
        <v/>
      </c>
      <c r="L367" s="43" t="str">
        <f>IF('Processed IP Rules'!$FB$31="","",IF(IP_Export!B403="National",IF(OR('Processed IP Rules'!AO372="All_IPs",'Processed IP Rules'!AO372="GRP_ALL_CNSP_SUBNETS"),"",IF(IP_Export!Y403="Proceed","set device-group CNSP-Parent address "&amp;IP_Export!D403&amp;" tag "&amp;'Processed IP Rules'!$FB$31,"")),""))</f>
        <v/>
      </c>
      <c r="M367" t="str">
        <f>IF(IP_Export!B403="National",IF('Processed IP Rules'!EA372="Any","",IF(AND(IP_Export!Y403="Proceed",'Processed IP Rules'!EA372&lt;&gt;""),"set device-group CNSP-Parent address "&amp;IP_Export!F403&amp;" ip-netmask "&amp;IP_Export!G403,"")),"")</f>
        <v/>
      </c>
      <c r="N367" t="str">
        <f>IF(IP_Export!B403="National",IF('Processed IP Rules'!EA372="Any","",IF(AND(IP_Export!Y403="Proceed",'Processed IP Rules'!EA372&lt;&gt;""),"set device-group CNSP-Parent address "&amp;IP_Export!F403&amp;" description "&amp;IP_Export!G403,"")),"")</f>
        <v/>
      </c>
      <c r="O367" s="43" t="str">
        <f>IF('Processed IP Rules'!$FB$33="","",IF(IP_Export!B403="National",IF('Processed IP Rules'!EA372="Any","",IF(AND(IP_Export!Y403="Proceed",'Processed IP Rules'!EA372&lt;&gt;""),"set device-group CNSP-Parent address "&amp;IP_Export!F403&amp;" tag "&amp;'Processed IP Rules'!$FB$33,"")),""))</f>
        <v/>
      </c>
    </row>
    <row r="368" spans="1:15">
      <c r="A368" s="98">
        <f t="shared" si="10"/>
        <v>363</v>
      </c>
      <c r="B368" t="str">
        <f>IF(IP_Export!B404="Global",IF(OR('Processed IP Rules'!AO373="All_IPs",'Processed IP Rules'!AO373="GRP_ALL_CNSP_SUBNETS"),"",IF(IP_Export!Y404="Proceed","set shared address "&amp;IP_Export!D404&amp;" ip-netmask "&amp;IP_Export!E404,"")),"")</f>
        <v/>
      </c>
      <c r="C368" t="str">
        <f>IF(IP_Export!B404="Global",IF(OR('Processed IP Rules'!AO373="All_IPs",'Processed IP Rules'!AO373="GRP_ALL_CNSP_SUBNETS"),"",IF(IP_Export!Y404="Proceed","set shared address "&amp;IP_Export!D404&amp;" description "&amp;IP_Export!E404,"")),"")</f>
        <v/>
      </c>
      <c r="D368" s="43" t="str">
        <f>IF('Processed IP Rules'!$FB$31="","",IF(IP_Export!B404="Global",IF(OR('Processed IP Rules'!AO373="All_IPs",'Processed IP Rules'!AO373="GRP_ALL_CNSP_SUBNETS"),"",IF(IP_Export!Y404="Proceed","set shared address "&amp;IP_Export!D404&amp;" tag "&amp;'Processed IP Rules'!$FB$31,"")),""))</f>
        <v/>
      </c>
      <c r="E368" t="str">
        <f>IF(IP_Export!B404="Global",IF('Processed IP Rules'!EA373="Any","",IF(AND(IP_Export!Y404="Proceed",'Processed IP Rules'!EA373&lt;&gt;""),"set shared address "&amp;IP_Export!F404&amp;" ip-netmask "&amp;IP_Export!G404,"")),"")</f>
        <v/>
      </c>
      <c r="F368" t="str">
        <f>IF(IP_Export!B404="Global",IF('Processed IP Rules'!EA373="Any","",IF(AND(IP_Export!Y404="Proceed",'Processed IP Rules'!EA373&lt;&gt;""),"set shared address "&amp;IP_Export!F404&amp;" description "&amp;IP_Export!G404,"")),"")</f>
        <v/>
      </c>
      <c r="G368" s="43" t="str">
        <f>IF('Processed IP Rules'!$FB$33="","",IF(IP_Export!B404="Global",IF('Processed IP Rules'!EA373="Any","",IF(AND(IP_Export!Y404="Proceed",'Processed IP Rules'!EA373&lt;&gt;""),"set shared address "&amp;IP_Export!F404&amp;" tag "&amp;'Processed IP Rules'!$FB$33,"")),""))</f>
        <v/>
      </c>
      <c r="I368" s="98">
        <f t="shared" si="11"/>
        <v>363</v>
      </c>
      <c r="J368" t="str">
        <f>IF(IP_Export!B404="National",IF(OR('Processed IP Rules'!AO373="All_IPs",'Processed IP Rules'!AO373="GRP_ALL_CNSP_SUBNETS"),"",IF(IP_Export!Y404="Proceed","set device-group CNSP-Parent address "&amp;IP_Export!D404&amp;" ip-netmask "&amp;IP_Export!E404,"")),"")</f>
        <v/>
      </c>
      <c r="K368" t="str">
        <f>IF(IP_Export!B404="National",IF(OR('Processed IP Rules'!AO373="All_IPs",'Processed IP Rules'!AO373="GRP_ALL_CNSP_SUBNETS"),"",IF(IP_Export!Y404="Proceed","set device-group CNSP-Parent address "&amp;IP_Export!D404&amp;" description "&amp;IP_Export!E404,"")),"")</f>
        <v/>
      </c>
      <c r="L368" s="43" t="str">
        <f>IF('Processed IP Rules'!$FB$31="","",IF(IP_Export!B404="National",IF(OR('Processed IP Rules'!AO373="All_IPs",'Processed IP Rules'!AO373="GRP_ALL_CNSP_SUBNETS"),"",IF(IP_Export!Y404="Proceed","set device-group CNSP-Parent address "&amp;IP_Export!D404&amp;" tag "&amp;'Processed IP Rules'!$FB$31,"")),""))</f>
        <v/>
      </c>
      <c r="M368" t="str">
        <f>IF(IP_Export!B404="National",IF('Processed IP Rules'!EA373="Any","",IF(AND(IP_Export!Y404="Proceed",'Processed IP Rules'!EA373&lt;&gt;""),"set device-group CNSP-Parent address "&amp;IP_Export!F404&amp;" ip-netmask "&amp;IP_Export!G404,"")),"")</f>
        <v/>
      </c>
      <c r="N368" t="str">
        <f>IF(IP_Export!B404="National",IF('Processed IP Rules'!EA373="Any","",IF(AND(IP_Export!Y404="Proceed",'Processed IP Rules'!EA373&lt;&gt;""),"set device-group CNSP-Parent address "&amp;IP_Export!F404&amp;" description "&amp;IP_Export!G404,"")),"")</f>
        <v/>
      </c>
      <c r="O368" s="43" t="str">
        <f>IF('Processed IP Rules'!$FB$33="","",IF(IP_Export!B404="National",IF('Processed IP Rules'!EA373="Any","",IF(AND(IP_Export!Y404="Proceed",'Processed IP Rules'!EA373&lt;&gt;""),"set device-group CNSP-Parent address "&amp;IP_Export!F404&amp;" tag "&amp;'Processed IP Rules'!$FB$33,"")),""))</f>
        <v/>
      </c>
    </row>
    <row r="369" spans="1:15">
      <c r="A369" s="98">
        <f t="shared" si="10"/>
        <v>364</v>
      </c>
      <c r="B369" t="str">
        <f>IF(IP_Export!B405="Global",IF(OR('Processed IP Rules'!AO374="All_IPs",'Processed IP Rules'!AO374="GRP_ALL_CNSP_SUBNETS"),"",IF(IP_Export!Y405="Proceed","set shared address "&amp;IP_Export!D405&amp;" ip-netmask "&amp;IP_Export!E405,"")),"")</f>
        <v/>
      </c>
      <c r="C369" t="str">
        <f>IF(IP_Export!B405="Global",IF(OR('Processed IP Rules'!AO374="All_IPs",'Processed IP Rules'!AO374="GRP_ALL_CNSP_SUBNETS"),"",IF(IP_Export!Y405="Proceed","set shared address "&amp;IP_Export!D405&amp;" description "&amp;IP_Export!E405,"")),"")</f>
        <v/>
      </c>
      <c r="D369" s="43" t="str">
        <f>IF('Processed IP Rules'!$FB$31="","",IF(IP_Export!B405="Global",IF(OR('Processed IP Rules'!AO374="All_IPs",'Processed IP Rules'!AO374="GRP_ALL_CNSP_SUBNETS"),"",IF(IP_Export!Y405="Proceed","set shared address "&amp;IP_Export!D405&amp;" tag "&amp;'Processed IP Rules'!$FB$31,"")),""))</f>
        <v/>
      </c>
      <c r="E369" t="str">
        <f>IF(IP_Export!B405="Global",IF('Processed IP Rules'!EA374="Any","",IF(AND(IP_Export!Y405="Proceed",'Processed IP Rules'!EA374&lt;&gt;""),"set shared address "&amp;IP_Export!F405&amp;" ip-netmask "&amp;IP_Export!G405,"")),"")</f>
        <v/>
      </c>
      <c r="F369" t="str">
        <f>IF(IP_Export!B405="Global",IF('Processed IP Rules'!EA374="Any","",IF(AND(IP_Export!Y405="Proceed",'Processed IP Rules'!EA374&lt;&gt;""),"set shared address "&amp;IP_Export!F405&amp;" description "&amp;IP_Export!G405,"")),"")</f>
        <v/>
      </c>
      <c r="G369" s="43" t="str">
        <f>IF('Processed IP Rules'!$FB$33="","",IF(IP_Export!B405="Global",IF('Processed IP Rules'!EA374="Any","",IF(AND(IP_Export!Y405="Proceed",'Processed IP Rules'!EA374&lt;&gt;""),"set shared address "&amp;IP_Export!F405&amp;" tag "&amp;'Processed IP Rules'!$FB$33,"")),""))</f>
        <v/>
      </c>
      <c r="I369" s="98">
        <f t="shared" si="11"/>
        <v>364</v>
      </c>
      <c r="J369" t="str">
        <f>IF(IP_Export!B405="National",IF(OR('Processed IP Rules'!AO374="All_IPs",'Processed IP Rules'!AO374="GRP_ALL_CNSP_SUBNETS"),"",IF(IP_Export!Y405="Proceed","set device-group CNSP-Parent address "&amp;IP_Export!D405&amp;" ip-netmask "&amp;IP_Export!E405,"")),"")</f>
        <v/>
      </c>
      <c r="K369" t="str">
        <f>IF(IP_Export!B405="National",IF(OR('Processed IP Rules'!AO374="All_IPs",'Processed IP Rules'!AO374="GRP_ALL_CNSP_SUBNETS"),"",IF(IP_Export!Y405="Proceed","set device-group CNSP-Parent address "&amp;IP_Export!D405&amp;" description "&amp;IP_Export!E405,"")),"")</f>
        <v/>
      </c>
      <c r="L369" s="43" t="str">
        <f>IF('Processed IP Rules'!$FB$31="","",IF(IP_Export!B405="National",IF(OR('Processed IP Rules'!AO374="All_IPs",'Processed IP Rules'!AO374="GRP_ALL_CNSP_SUBNETS"),"",IF(IP_Export!Y405="Proceed","set device-group CNSP-Parent address "&amp;IP_Export!D405&amp;" tag "&amp;'Processed IP Rules'!$FB$31,"")),""))</f>
        <v/>
      </c>
      <c r="M369" t="str">
        <f>IF(IP_Export!B405="National",IF('Processed IP Rules'!EA374="Any","",IF(AND(IP_Export!Y405="Proceed",'Processed IP Rules'!EA374&lt;&gt;""),"set device-group CNSP-Parent address "&amp;IP_Export!F405&amp;" ip-netmask "&amp;IP_Export!G405,"")),"")</f>
        <v/>
      </c>
      <c r="N369" t="str">
        <f>IF(IP_Export!B405="National",IF('Processed IP Rules'!EA374="Any","",IF(AND(IP_Export!Y405="Proceed",'Processed IP Rules'!EA374&lt;&gt;""),"set device-group CNSP-Parent address "&amp;IP_Export!F405&amp;" description "&amp;IP_Export!G405,"")),"")</f>
        <v/>
      </c>
      <c r="O369" s="43" t="str">
        <f>IF('Processed IP Rules'!$FB$33="","",IF(IP_Export!B405="National",IF('Processed IP Rules'!EA374="Any","",IF(AND(IP_Export!Y405="Proceed",'Processed IP Rules'!EA374&lt;&gt;""),"set device-group CNSP-Parent address "&amp;IP_Export!F405&amp;" tag "&amp;'Processed IP Rules'!$FB$33,"")),""))</f>
        <v/>
      </c>
    </row>
    <row r="370" spans="1:15">
      <c r="A370" s="98">
        <f t="shared" si="10"/>
        <v>365</v>
      </c>
      <c r="B370" t="str">
        <f>IF(IP_Export!B406="Global",IF(OR('Processed IP Rules'!AO375="All_IPs",'Processed IP Rules'!AO375="GRP_ALL_CNSP_SUBNETS"),"",IF(IP_Export!Y406="Proceed","set shared address "&amp;IP_Export!D406&amp;" ip-netmask "&amp;IP_Export!E406,"")),"")</f>
        <v/>
      </c>
      <c r="C370" t="str">
        <f>IF(IP_Export!B406="Global",IF(OR('Processed IP Rules'!AO375="All_IPs",'Processed IP Rules'!AO375="GRP_ALL_CNSP_SUBNETS"),"",IF(IP_Export!Y406="Proceed","set shared address "&amp;IP_Export!D406&amp;" description "&amp;IP_Export!E406,"")),"")</f>
        <v/>
      </c>
      <c r="D370" s="43" t="str">
        <f>IF('Processed IP Rules'!$FB$31="","",IF(IP_Export!B406="Global",IF(OR('Processed IP Rules'!AO375="All_IPs",'Processed IP Rules'!AO375="GRP_ALL_CNSP_SUBNETS"),"",IF(IP_Export!Y406="Proceed","set shared address "&amp;IP_Export!D406&amp;" tag "&amp;'Processed IP Rules'!$FB$31,"")),""))</f>
        <v/>
      </c>
      <c r="E370" t="str">
        <f>IF(IP_Export!B406="Global",IF('Processed IP Rules'!EA375="Any","",IF(AND(IP_Export!Y406="Proceed",'Processed IP Rules'!EA375&lt;&gt;""),"set shared address "&amp;IP_Export!F406&amp;" ip-netmask "&amp;IP_Export!G406,"")),"")</f>
        <v/>
      </c>
      <c r="F370" t="str">
        <f>IF(IP_Export!B406="Global",IF('Processed IP Rules'!EA375="Any","",IF(AND(IP_Export!Y406="Proceed",'Processed IP Rules'!EA375&lt;&gt;""),"set shared address "&amp;IP_Export!F406&amp;" description "&amp;IP_Export!G406,"")),"")</f>
        <v/>
      </c>
      <c r="G370" s="43" t="str">
        <f>IF('Processed IP Rules'!$FB$33="","",IF(IP_Export!B406="Global",IF('Processed IP Rules'!EA375="Any","",IF(AND(IP_Export!Y406="Proceed",'Processed IP Rules'!EA375&lt;&gt;""),"set shared address "&amp;IP_Export!F406&amp;" tag "&amp;'Processed IP Rules'!$FB$33,"")),""))</f>
        <v/>
      </c>
      <c r="I370" s="98">
        <f t="shared" si="11"/>
        <v>365</v>
      </c>
      <c r="J370" t="str">
        <f>IF(IP_Export!B406="National",IF(OR('Processed IP Rules'!AO375="All_IPs",'Processed IP Rules'!AO375="GRP_ALL_CNSP_SUBNETS"),"",IF(IP_Export!Y406="Proceed","set device-group CNSP-Parent address "&amp;IP_Export!D406&amp;" ip-netmask "&amp;IP_Export!E406,"")),"")</f>
        <v/>
      </c>
      <c r="K370" t="str">
        <f>IF(IP_Export!B406="National",IF(OR('Processed IP Rules'!AO375="All_IPs",'Processed IP Rules'!AO375="GRP_ALL_CNSP_SUBNETS"),"",IF(IP_Export!Y406="Proceed","set device-group CNSP-Parent address "&amp;IP_Export!D406&amp;" description "&amp;IP_Export!E406,"")),"")</f>
        <v/>
      </c>
      <c r="L370" s="43" t="str">
        <f>IF('Processed IP Rules'!$FB$31="","",IF(IP_Export!B406="National",IF(OR('Processed IP Rules'!AO375="All_IPs",'Processed IP Rules'!AO375="GRP_ALL_CNSP_SUBNETS"),"",IF(IP_Export!Y406="Proceed","set device-group CNSP-Parent address "&amp;IP_Export!D406&amp;" tag "&amp;'Processed IP Rules'!$FB$31,"")),""))</f>
        <v/>
      </c>
      <c r="M370" t="str">
        <f>IF(IP_Export!B406="National",IF('Processed IP Rules'!EA375="Any","",IF(AND(IP_Export!Y406="Proceed",'Processed IP Rules'!EA375&lt;&gt;""),"set device-group CNSP-Parent address "&amp;IP_Export!F406&amp;" ip-netmask "&amp;IP_Export!G406,"")),"")</f>
        <v/>
      </c>
      <c r="N370" t="str">
        <f>IF(IP_Export!B406="National",IF('Processed IP Rules'!EA375="Any","",IF(AND(IP_Export!Y406="Proceed",'Processed IP Rules'!EA375&lt;&gt;""),"set device-group CNSP-Parent address "&amp;IP_Export!F406&amp;" description "&amp;IP_Export!G406,"")),"")</f>
        <v/>
      </c>
      <c r="O370" s="43" t="str">
        <f>IF('Processed IP Rules'!$FB$33="","",IF(IP_Export!B406="National",IF('Processed IP Rules'!EA375="Any","",IF(AND(IP_Export!Y406="Proceed",'Processed IP Rules'!EA375&lt;&gt;""),"set device-group CNSP-Parent address "&amp;IP_Export!F406&amp;" tag "&amp;'Processed IP Rules'!$FB$33,"")),""))</f>
        <v/>
      </c>
    </row>
    <row r="371" spans="1:15">
      <c r="A371" s="98">
        <f t="shared" si="10"/>
        <v>366</v>
      </c>
      <c r="B371" t="str">
        <f>IF(IP_Export!B407="Global",IF(OR('Processed IP Rules'!AO376="All_IPs",'Processed IP Rules'!AO376="GRP_ALL_CNSP_SUBNETS"),"",IF(IP_Export!Y407="Proceed","set shared address "&amp;IP_Export!D407&amp;" ip-netmask "&amp;IP_Export!E407,"")),"")</f>
        <v/>
      </c>
      <c r="C371" t="str">
        <f>IF(IP_Export!B407="Global",IF(OR('Processed IP Rules'!AO376="All_IPs",'Processed IP Rules'!AO376="GRP_ALL_CNSP_SUBNETS"),"",IF(IP_Export!Y407="Proceed","set shared address "&amp;IP_Export!D407&amp;" description "&amp;IP_Export!E407,"")),"")</f>
        <v/>
      </c>
      <c r="D371" s="43" t="str">
        <f>IF('Processed IP Rules'!$FB$31="","",IF(IP_Export!B407="Global",IF(OR('Processed IP Rules'!AO376="All_IPs",'Processed IP Rules'!AO376="GRP_ALL_CNSP_SUBNETS"),"",IF(IP_Export!Y407="Proceed","set shared address "&amp;IP_Export!D407&amp;" tag "&amp;'Processed IP Rules'!$FB$31,"")),""))</f>
        <v/>
      </c>
      <c r="E371" t="str">
        <f>IF(IP_Export!B407="Global",IF('Processed IP Rules'!EA376="Any","",IF(AND(IP_Export!Y407="Proceed",'Processed IP Rules'!EA376&lt;&gt;""),"set shared address "&amp;IP_Export!F407&amp;" ip-netmask "&amp;IP_Export!G407,"")),"")</f>
        <v/>
      </c>
      <c r="F371" t="str">
        <f>IF(IP_Export!B407="Global",IF('Processed IP Rules'!EA376="Any","",IF(AND(IP_Export!Y407="Proceed",'Processed IP Rules'!EA376&lt;&gt;""),"set shared address "&amp;IP_Export!F407&amp;" description "&amp;IP_Export!G407,"")),"")</f>
        <v/>
      </c>
      <c r="G371" s="43" t="str">
        <f>IF('Processed IP Rules'!$FB$33="","",IF(IP_Export!B407="Global",IF('Processed IP Rules'!EA376="Any","",IF(AND(IP_Export!Y407="Proceed",'Processed IP Rules'!EA376&lt;&gt;""),"set shared address "&amp;IP_Export!F407&amp;" tag "&amp;'Processed IP Rules'!$FB$33,"")),""))</f>
        <v/>
      </c>
      <c r="I371" s="98">
        <f t="shared" si="11"/>
        <v>366</v>
      </c>
      <c r="J371" t="str">
        <f>IF(IP_Export!B407="National",IF(OR('Processed IP Rules'!AO376="All_IPs",'Processed IP Rules'!AO376="GRP_ALL_CNSP_SUBNETS"),"",IF(IP_Export!Y407="Proceed","set device-group CNSP-Parent address "&amp;IP_Export!D407&amp;" ip-netmask "&amp;IP_Export!E407,"")),"")</f>
        <v/>
      </c>
      <c r="K371" t="str">
        <f>IF(IP_Export!B407="National",IF(OR('Processed IP Rules'!AO376="All_IPs",'Processed IP Rules'!AO376="GRP_ALL_CNSP_SUBNETS"),"",IF(IP_Export!Y407="Proceed","set device-group CNSP-Parent address "&amp;IP_Export!D407&amp;" description "&amp;IP_Export!E407,"")),"")</f>
        <v/>
      </c>
      <c r="L371" s="43" t="str">
        <f>IF('Processed IP Rules'!$FB$31="","",IF(IP_Export!B407="National",IF(OR('Processed IP Rules'!AO376="All_IPs",'Processed IP Rules'!AO376="GRP_ALL_CNSP_SUBNETS"),"",IF(IP_Export!Y407="Proceed","set device-group CNSP-Parent address "&amp;IP_Export!D407&amp;" tag "&amp;'Processed IP Rules'!$FB$31,"")),""))</f>
        <v/>
      </c>
      <c r="M371" t="str">
        <f>IF(IP_Export!B407="National",IF('Processed IP Rules'!EA376="Any","",IF(AND(IP_Export!Y407="Proceed",'Processed IP Rules'!EA376&lt;&gt;""),"set device-group CNSP-Parent address "&amp;IP_Export!F407&amp;" ip-netmask "&amp;IP_Export!G407,"")),"")</f>
        <v/>
      </c>
      <c r="N371" t="str">
        <f>IF(IP_Export!B407="National",IF('Processed IP Rules'!EA376="Any","",IF(AND(IP_Export!Y407="Proceed",'Processed IP Rules'!EA376&lt;&gt;""),"set device-group CNSP-Parent address "&amp;IP_Export!F407&amp;" description "&amp;IP_Export!G407,"")),"")</f>
        <v/>
      </c>
      <c r="O371" s="43" t="str">
        <f>IF('Processed IP Rules'!$FB$33="","",IF(IP_Export!B407="National",IF('Processed IP Rules'!EA376="Any","",IF(AND(IP_Export!Y407="Proceed",'Processed IP Rules'!EA376&lt;&gt;""),"set device-group CNSP-Parent address "&amp;IP_Export!F407&amp;" tag "&amp;'Processed IP Rules'!$FB$33,"")),""))</f>
        <v/>
      </c>
    </row>
    <row r="372" spans="1:15">
      <c r="A372" s="98">
        <f t="shared" si="10"/>
        <v>367</v>
      </c>
      <c r="B372" t="str">
        <f>IF(IP_Export!B408="Global",IF(OR('Processed IP Rules'!AO377="All_IPs",'Processed IP Rules'!AO377="GRP_ALL_CNSP_SUBNETS"),"",IF(IP_Export!Y408="Proceed","set shared address "&amp;IP_Export!D408&amp;" ip-netmask "&amp;IP_Export!E408,"")),"")</f>
        <v/>
      </c>
      <c r="C372" t="str">
        <f>IF(IP_Export!B408="Global",IF(OR('Processed IP Rules'!AO377="All_IPs",'Processed IP Rules'!AO377="GRP_ALL_CNSP_SUBNETS"),"",IF(IP_Export!Y408="Proceed","set shared address "&amp;IP_Export!D408&amp;" description "&amp;IP_Export!E408,"")),"")</f>
        <v/>
      </c>
      <c r="D372" s="43" t="str">
        <f>IF('Processed IP Rules'!$FB$31="","",IF(IP_Export!B408="Global",IF(OR('Processed IP Rules'!AO377="All_IPs",'Processed IP Rules'!AO377="GRP_ALL_CNSP_SUBNETS"),"",IF(IP_Export!Y408="Proceed","set shared address "&amp;IP_Export!D408&amp;" tag "&amp;'Processed IP Rules'!$FB$31,"")),""))</f>
        <v/>
      </c>
      <c r="E372" t="str">
        <f>IF(IP_Export!B408="Global",IF('Processed IP Rules'!EA377="Any","",IF(AND(IP_Export!Y408="Proceed",'Processed IP Rules'!EA377&lt;&gt;""),"set shared address "&amp;IP_Export!F408&amp;" ip-netmask "&amp;IP_Export!G408,"")),"")</f>
        <v/>
      </c>
      <c r="F372" t="str">
        <f>IF(IP_Export!B408="Global",IF('Processed IP Rules'!EA377="Any","",IF(AND(IP_Export!Y408="Proceed",'Processed IP Rules'!EA377&lt;&gt;""),"set shared address "&amp;IP_Export!F408&amp;" description "&amp;IP_Export!G408,"")),"")</f>
        <v/>
      </c>
      <c r="G372" s="43" t="str">
        <f>IF('Processed IP Rules'!$FB$33="","",IF(IP_Export!B408="Global",IF('Processed IP Rules'!EA377="Any","",IF(AND(IP_Export!Y408="Proceed",'Processed IP Rules'!EA377&lt;&gt;""),"set shared address "&amp;IP_Export!F408&amp;" tag "&amp;'Processed IP Rules'!$FB$33,"")),""))</f>
        <v/>
      </c>
      <c r="I372" s="98">
        <f t="shared" si="11"/>
        <v>367</v>
      </c>
      <c r="J372" t="str">
        <f>IF(IP_Export!B408="National",IF(OR('Processed IP Rules'!AO377="All_IPs",'Processed IP Rules'!AO377="GRP_ALL_CNSP_SUBNETS"),"",IF(IP_Export!Y408="Proceed","set device-group CNSP-Parent address "&amp;IP_Export!D408&amp;" ip-netmask "&amp;IP_Export!E408,"")),"")</f>
        <v/>
      </c>
      <c r="K372" t="str">
        <f>IF(IP_Export!B408="National",IF(OR('Processed IP Rules'!AO377="All_IPs",'Processed IP Rules'!AO377="GRP_ALL_CNSP_SUBNETS"),"",IF(IP_Export!Y408="Proceed","set device-group CNSP-Parent address "&amp;IP_Export!D408&amp;" description "&amp;IP_Export!E408,"")),"")</f>
        <v/>
      </c>
      <c r="L372" s="43" t="str">
        <f>IF('Processed IP Rules'!$FB$31="","",IF(IP_Export!B408="National",IF(OR('Processed IP Rules'!AO377="All_IPs",'Processed IP Rules'!AO377="GRP_ALL_CNSP_SUBNETS"),"",IF(IP_Export!Y408="Proceed","set device-group CNSP-Parent address "&amp;IP_Export!D408&amp;" tag "&amp;'Processed IP Rules'!$FB$31,"")),""))</f>
        <v/>
      </c>
      <c r="M372" t="str">
        <f>IF(IP_Export!B408="National",IF('Processed IP Rules'!EA377="Any","",IF(AND(IP_Export!Y408="Proceed",'Processed IP Rules'!EA377&lt;&gt;""),"set device-group CNSP-Parent address "&amp;IP_Export!F408&amp;" ip-netmask "&amp;IP_Export!G408,"")),"")</f>
        <v/>
      </c>
      <c r="N372" t="str">
        <f>IF(IP_Export!B408="National",IF('Processed IP Rules'!EA377="Any","",IF(AND(IP_Export!Y408="Proceed",'Processed IP Rules'!EA377&lt;&gt;""),"set device-group CNSP-Parent address "&amp;IP_Export!F408&amp;" description "&amp;IP_Export!G408,"")),"")</f>
        <v/>
      </c>
      <c r="O372" s="43" t="str">
        <f>IF('Processed IP Rules'!$FB$33="","",IF(IP_Export!B408="National",IF('Processed IP Rules'!EA377="Any","",IF(AND(IP_Export!Y408="Proceed",'Processed IP Rules'!EA377&lt;&gt;""),"set device-group CNSP-Parent address "&amp;IP_Export!F408&amp;" tag "&amp;'Processed IP Rules'!$FB$33,"")),""))</f>
        <v/>
      </c>
    </row>
    <row r="373" spans="1:15">
      <c r="A373" s="98">
        <f t="shared" si="10"/>
        <v>368</v>
      </c>
      <c r="B373" t="str">
        <f>IF(IP_Export!B409="Global",IF(OR('Processed IP Rules'!AO378="All_IPs",'Processed IP Rules'!AO378="GRP_ALL_CNSP_SUBNETS"),"",IF(IP_Export!Y409="Proceed","set shared address "&amp;IP_Export!D409&amp;" ip-netmask "&amp;IP_Export!E409,"")),"")</f>
        <v/>
      </c>
      <c r="C373" t="str">
        <f>IF(IP_Export!B409="Global",IF(OR('Processed IP Rules'!AO378="All_IPs",'Processed IP Rules'!AO378="GRP_ALL_CNSP_SUBNETS"),"",IF(IP_Export!Y409="Proceed","set shared address "&amp;IP_Export!D409&amp;" description "&amp;IP_Export!E409,"")),"")</f>
        <v/>
      </c>
      <c r="D373" s="43" t="str">
        <f>IF('Processed IP Rules'!$FB$31="","",IF(IP_Export!B409="Global",IF(OR('Processed IP Rules'!AO378="All_IPs",'Processed IP Rules'!AO378="GRP_ALL_CNSP_SUBNETS"),"",IF(IP_Export!Y409="Proceed","set shared address "&amp;IP_Export!D409&amp;" tag "&amp;'Processed IP Rules'!$FB$31,"")),""))</f>
        <v/>
      </c>
      <c r="E373" t="str">
        <f>IF(IP_Export!B409="Global",IF('Processed IP Rules'!EA378="Any","",IF(AND(IP_Export!Y409="Proceed",'Processed IP Rules'!EA378&lt;&gt;""),"set shared address "&amp;IP_Export!F409&amp;" ip-netmask "&amp;IP_Export!G409,"")),"")</f>
        <v/>
      </c>
      <c r="F373" t="str">
        <f>IF(IP_Export!B409="Global",IF('Processed IP Rules'!EA378="Any","",IF(AND(IP_Export!Y409="Proceed",'Processed IP Rules'!EA378&lt;&gt;""),"set shared address "&amp;IP_Export!F409&amp;" description "&amp;IP_Export!G409,"")),"")</f>
        <v/>
      </c>
      <c r="G373" s="43" t="str">
        <f>IF('Processed IP Rules'!$FB$33="","",IF(IP_Export!B409="Global",IF('Processed IP Rules'!EA378="Any","",IF(AND(IP_Export!Y409="Proceed",'Processed IP Rules'!EA378&lt;&gt;""),"set shared address "&amp;IP_Export!F409&amp;" tag "&amp;'Processed IP Rules'!$FB$33,"")),""))</f>
        <v/>
      </c>
      <c r="I373" s="98">
        <f t="shared" si="11"/>
        <v>368</v>
      </c>
      <c r="J373" t="str">
        <f>IF(IP_Export!B409="National",IF(OR('Processed IP Rules'!AO378="All_IPs",'Processed IP Rules'!AO378="GRP_ALL_CNSP_SUBNETS"),"",IF(IP_Export!Y409="Proceed","set device-group CNSP-Parent address "&amp;IP_Export!D409&amp;" ip-netmask "&amp;IP_Export!E409,"")),"")</f>
        <v/>
      </c>
      <c r="K373" t="str">
        <f>IF(IP_Export!B409="National",IF(OR('Processed IP Rules'!AO378="All_IPs",'Processed IP Rules'!AO378="GRP_ALL_CNSP_SUBNETS"),"",IF(IP_Export!Y409="Proceed","set device-group CNSP-Parent address "&amp;IP_Export!D409&amp;" description "&amp;IP_Export!E409,"")),"")</f>
        <v/>
      </c>
      <c r="L373" s="43" t="str">
        <f>IF('Processed IP Rules'!$FB$31="","",IF(IP_Export!B409="National",IF(OR('Processed IP Rules'!AO378="All_IPs",'Processed IP Rules'!AO378="GRP_ALL_CNSP_SUBNETS"),"",IF(IP_Export!Y409="Proceed","set device-group CNSP-Parent address "&amp;IP_Export!D409&amp;" tag "&amp;'Processed IP Rules'!$FB$31,"")),""))</f>
        <v/>
      </c>
      <c r="M373" t="str">
        <f>IF(IP_Export!B409="National",IF('Processed IP Rules'!EA378="Any","",IF(AND(IP_Export!Y409="Proceed",'Processed IP Rules'!EA378&lt;&gt;""),"set device-group CNSP-Parent address "&amp;IP_Export!F409&amp;" ip-netmask "&amp;IP_Export!G409,"")),"")</f>
        <v/>
      </c>
      <c r="N373" t="str">
        <f>IF(IP_Export!B409="National",IF('Processed IP Rules'!EA378="Any","",IF(AND(IP_Export!Y409="Proceed",'Processed IP Rules'!EA378&lt;&gt;""),"set device-group CNSP-Parent address "&amp;IP_Export!F409&amp;" description "&amp;IP_Export!G409,"")),"")</f>
        <v/>
      </c>
      <c r="O373" s="43" t="str">
        <f>IF('Processed IP Rules'!$FB$33="","",IF(IP_Export!B409="National",IF('Processed IP Rules'!EA378="Any","",IF(AND(IP_Export!Y409="Proceed",'Processed IP Rules'!EA378&lt;&gt;""),"set device-group CNSP-Parent address "&amp;IP_Export!F409&amp;" tag "&amp;'Processed IP Rules'!$FB$33,"")),""))</f>
        <v/>
      </c>
    </row>
    <row r="374" spans="1:15">
      <c r="A374" s="98">
        <f t="shared" si="10"/>
        <v>369</v>
      </c>
      <c r="B374" t="str">
        <f>IF(IP_Export!B410="Global",IF(OR('Processed IP Rules'!AO379="All_IPs",'Processed IP Rules'!AO379="GRP_ALL_CNSP_SUBNETS"),"",IF(IP_Export!Y410="Proceed","set shared address "&amp;IP_Export!D410&amp;" ip-netmask "&amp;IP_Export!E410,"")),"")</f>
        <v/>
      </c>
      <c r="C374" t="str">
        <f>IF(IP_Export!B410="Global",IF(OR('Processed IP Rules'!AO379="All_IPs",'Processed IP Rules'!AO379="GRP_ALL_CNSP_SUBNETS"),"",IF(IP_Export!Y410="Proceed","set shared address "&amp;IP_Export!D410&amp;" description "&amp;IP_Export!E410,"")),"")</f>
        <v/>
      </c>
      <c r="D374" s="43" t="str">
        <f>IF('Processed IP Rules'!$FB$31="","",IF(IP_Export!B410="Global",IF(OR('Processed IP Rules'!AO379="All_IPs",'Processed IP Rules'!AO379="GRP_ALL_CNSP_SUBNETS"),"",IF(IP_Export!Y410="Proceed","set shared address "&amp;IP_Export!D410&amp;" tag "&amp;'Processed IP Rules'!$FB$31,"")),""))</f>
        <v/>
      </c>
      <c r="E374" t="str">
        <f>IF(IP_Export!B410="Global",IF('Processed IP Rules'!EA379="Any","",IF(AND(IP_Export!Y410="Proceed",'Processed IP Rules'!EA379&lt;&gt;""),"set shared address "&amp;IP_Export!F410&amp;" ip-netmask "&amp;IP_Export!G410,"")),"")</f>
        <v/>
      </c>
      <c r="F374" t="str">
        <f>IF(IP_Export!B410="Global",IF('Processed IP Rules'!EA379="Any","",IF(AND(IP_Export!Y410="Proceed",'Processed IP Rules'!EA379&lt;&gt;""),"set shared address "&amp;IP_Export!F410&amp;" description "&amp;IP_Export!G410,"")),"")</f>
        <v/>
      </c>
      <c r="G374" s="43" t="str">
        <f>IF('Processed IP Rules'!$FB$33="","",IF(IP_Export!B410="Global",IF('Processed IP Rules'!EA379="Any","",IF(AND(IP_Export!Y410="Proceed",'Processed IP Rules'!EA379&lt;&gt;""),"set shared address "&amp;IP_Export!F410&amp;" tag "&amp;'Processed IP Rules'!$FB$33,"")),""))</f>
        <v/>
      </c>
      <c r="I374" s="98">
        <f t="shared" si="11"/>
        <v>369</v>
      </c>
      <c r="J374" t="str">
        <f>IF(IP_Export!B410="National",IF(OR('Processed IP Rules'!AO379="All_IPs",'Processed IP Rules'!AO379="GRP_ALL_CNSP_SUBNETS"),"",IF(IP_Export!Y410="Proceed","set device-group CNSP-Parent address "&amp;IP_Export!D410&amp;" ip-netmask "&amp;IP_Export!E410,"")),"")</f>
        <v/>
      </c>
      <c r="K374" t="str">
        <f>IF(IP_Export!B410="National",IF(OR('Processed IP Rules'!AO379="All_IPs",'Processed IP Rules'!AO379="GRP_ALL_CNSP_SUBNETS"),"",IF(IP_Export!Y410="Proceed","set device-group CNSP-Parent address "&amp;IP_Export!D410&amp;" description "&amp;IP_Export!E410,"")),"")</f>
        <v/>
      </c>
      <c r="L374" s="43" t="str">
        <f>IF('Processed IP Rules'!$FB$31="","",IF(IP_Export!B410="National",IF(OR('Processed IP Rules'!AO379="All_IPs",'Processed IP Rules'!AO379="GRP_ALL_CNSP_SUBNETS"),"",IF(IP_Export!Y410="Proceed","set device-group CNSP-Parent address "&amp;IP_Export!D410&amp;" tag "&amp;'Processed IP Rules'!$FB$31,"")),""))</f>
        <v/>
      </c>
      <c r="M374" t="str">
        <f>IF(IP_Export!B410="National",IF('Processed IP Rules'!EA379="Any","",IF(AND(IP_Export!Y410="Proceed",'Processed IP Rules'!EA379&lt;&gt;""),"set device-group CNSP-Parent address "&amp;IP_Export!F410&amp;" ip-netmask "&amp;IP_Export!G410,"")),"")</f>
        <v/>
      </c>
      <c r="N374" t="str">
        <f>IF(IP_Export!B410="National",IF('Processed IP Rules'!EA379="Any","",IF(AND(IP_Export!Y410="Proceed",'Processed IP Rules'!EA379&lt;&gt;""),"set device-group CNSP-Parent address "&amp;IP_Export!F410&amp;" description "&amp;IP_Export!G410,"")),"")</f>
        <v/>
      </c>
      <c r="O374" s="43" t="str">
        <f>IF('Processed IP Rules'!$FB$33="","",IF(IP_Export!B410="National",IF('Processed IP Rules'!EA379="Any","",IF(AND(IP_Export!Y410="Proceed",'Processed IP Rules'!EA379&lt;&gt;""),"set device-group CNSP-Parent address "&amp;IP_Export!F410&amp;" tag "&amp;'Processed IP Rules'!$FB$33,"")),""))</f>
        <v/>
      </c>
    </row>
    <row r="375" spans="1:15">
      <c r="A375" s="98">
        <f t="shared" si="10"/>
        <v>370</v>
      </c>
      <c r="B375" t="str">
        <f>IF(IP_Export!B411="Global",IF(OR('Processed IP Rules'!AO380="All_IPs",'Processed IP Rules'!AO380="GRP_ALL_CNSP_SUBNETS"),"",IF(IP_Export!Y411="Proceed","set shared address "&amp;IP_Export!D411&amp;" ip-netmask "&amp;IP_Export!E411,"")),"")</f>
        <v/>
      </c>
      <c r="C375" t="str">
        <f>IF(IP_Export!B411="Global",IF(OR('Processed IP Rules'!AO380="All_IPs",'Processed IP Rules'!AO380="GRP_ALL_CNSP_SUBNETS"),"",IF(IP_Export!Y411="Proceed","set shared address "&amp;IP_Export!D411&amp;" description "&amp;IP_Export!E411,"")),"")</f>
        <v/>
      </c>
      <c r="D375" s="43" t="str">
        <f>IF('Processed IP Rules'!$FB$31="","",IF(IP_Export!B411="Global",IF(OR('Processed IP Rules'!AO380="All_IPs",'Processed IP Rules'!AO380="GRP_ALL_CNSP_SUBNETS"),"",IF(IP_Export!Y411="Proceed","set shared address "&amp;IP_Export!D411&amp;" tag "&amp;'Processed IP Rules'!$FB$31,"")),""))</f>
        <v/>
      </c>
      <c r="E375" t="str">
        <f>IF(IP_Export!B411="Global",IF('Processed IP Rules'!EA380="Any","",IF(AND(IP_Export!Y411="Proceed",'Processed IP Rules'!EA380&lt;&gt;""),"set shared address "&amp;IP_Export!F411&amp;" ip-netmask "&amp;IP_Export!G411,"")),"")</f>
        <v/>
      </c>
      <c r="F375" t="str">
        <f>IF(IP_Export!B411="Global",IF('Processed IP Rules'!EA380="Any","",IF(AND(IP_Export!Y411="Proceed",'Processed IP Rules'!EA380&lt;&gt;""),"set shared address "&amp;IP_Export!F411&amp;" description "&amp;IP_Export!G411,"")),"")</f>
        <v/>
      </c>
      <c r="G375" s="43" t="str">
        <f>IF('Processed IP Rules'!$FB$33="","",IF(IP_Export!B411="Global",IF('Processed IP Rules'!EA380="Any","",IF(AND(IP_Export!Y411="Proceed",'Processed IP Rules'!EA380&lt;&gt;""),"set shared address "&amp;IP_Export!F411&amp;" tag "&amp;'Processed IP Rules'!$FB$33,"")),""))</f>
        <v/>
      </c>
      <c r="I375" s="98">
        <f t="shared" si="11"/>
        <v>370</v>
      </c>
      <c r="J375" t="str">
        <f>IF(IP_Export!B411="National",IF(OR('Processed IP Rules'!AO380="All_IPs",'Processed IP Rules'!AO380="GRP_ALL_CNSP_SUBNETS"),"",IF(IP_Export!Y411="Proceed","set device-group CNSP-Parent address "&amp;IP_Export!D411&amp;" ip-netmask "&amp;IP_Export!E411,"")),"")</f>
        <v/>
      </c>
      <c r="K375" t="str">
        <f>IF(IP_Export!B411="National",IF(OR('Processed IP Rules'!AO380="All_IPs",'Processed IP Rules'!AO380="GRP_ALL_CNSP_SUBNETS"),"",IF(IP_Export!Y411="Proceed","set device-group CNSP-Parent address "&amp;IP_Export!D411&amp;" description "&amp;IP_Export!E411,"")),"")</f>
        <v/>
      </c>
      <c r="L375" s="43" t="str">
        <f>IF('Processed IP Rules'!$FB$31="","",IF(IP_Export!B411="National",IF(OR('Processed IP Rules'!AO380="All_IPs",'Processed IP Rules'!AO380="GRP_ALL_CNSP_SUBNETS"),"",IF(IP_Export!Y411="Proceed","set device-group CNSP-Parent address "&amp;IP_Export!D411&amp;" tag "&amp;'Processed IP Rules'!$FB$31,"")),""))</f>
        <v/>
      </c>
      <c r="M375" t="str">
        <f>IF(IP_Export!B411="National",IF('Processed IP Rules'!EA380="Any","",IF(AND(IP_Export!Y411="Proceed",'Processed IP Rules'!EA380&lt;&gt;""),"set device-group CNSP-Parent address "&amp;IP_Export!F411&amp;" ip-netmask "&amp;IP_Export!G411,"")),"")</f>
        <v/>
      </c>
      <c r="N375" t="str">
        <f>IF(IP_Export!B411="National",IF('Processed IP Rules'!EA380="Any","",IF(AND(IP_Export!Y411="Proceed",'Processed IP Rules'!EA380&lt;&gt;""),"set device-group CNSP-Parent address "&amp;IP_Export!F411&amp;" description "&amp;IP_Export!G411,"")),"")</f>
        <v/>
      </c>
      <c r="O375" s="43" t="str">
        <f>IF('Processed IP Rules'!$FB$33="","",IF(IP_Export!B411="National",IF('Processed IP Rules'!EA380="Any","",IF(AND(IP_Export!Y411="Proceed",'Processed IP Rules'!EA380&lt;&gt;""),"set device-group CNSP-Parent address "&amp;IP_Export!F411&amp;" tag "&amp;'Processed IP Rules'!$FB$33,"")),""))</f>
        <v/>
      </c>
    </row>
    <row r="376" spans="1:15">
      <c r="A376" s="98">
        <f t="shared" si="10"/>
        <v>371</v>
      </c>
      <c r="B376" t="str">
        <f>IF(IP_Export!B412="Global",IF(OR('Processed IP Rules'!AO381="All_IPs",'Processed IP Rules'!AO381="GRP_ALL_CNSP_SUBNETS"),"",IF(IP_Export!Y412="Proceed","set shared address "&amp;IP_Export!D412&amp;" ip-netmask "&amp;IP_Export!E412,"")),"")</f>
        <v/>
      </c>
      <c r="C376" t="str">
        <f>IF(IP_Export!B412="Global",IF(OR('Processed IP Rules'!AO381="All_IPs",'Processed IP Rules'!AO381="GRP_ALL_CNSP_SUBNETS"),"",IF(IP_Export!Y412="Proceed","set shared address "&amp;IP_Export!D412&amp;" description "&amp;IP_Export!E412,"")),"")</f>
        <v/>
      </c>
      <c r="D376" s="43" t="str">
        <f>IF('Processed IP Rules'!$FB$31="","",IF(IP_Export!B412="Global",IF(OR('Processed IP Rules'!AO381="All_IPs",'Processed IP Rules'!AO381="GRP_ALL_CNSP_SUBNETS"),"",IF(IP_Export!Y412="Proceed","set shared address "&amp;IP_Export!D412&amp;" tag "&amp;'Processed IP Rules'!$FB$31,"")),""))</f>
        <v/>
      </c>
      <c r="E376" t="str">
        <f>IF(IP_Export!B412="Global",IF('Processed IP Rules'!EA381="Any","",IF(AND(IP_Export!Y412="Proceed",'Processed IP Rules'!EA381&lt;&gt;""),"set shared address "&amp;IP_Export!F412&amp;" ip-netmask "&amp;IP_Export!G412,"")),"")</f>
        <v/>
      </c>
      <c r="F376" t="str">
        <f>IF(IP_Export!B412="Global",IF('Processed IP Rules'!EA381="Any","",IF(AND(IP_Export!Y412="Proceed",'Processed IP Rules'!EA381&lt;&gt;""),"set shared address "&amp;IP_Export!F412&amp;" description "&amp;IP_Export!G412,"")),"")</f>
        <v/>
      </c>
      <c r="G376" s="43" t="str">
        <f>IF('Processed IP Rules'!$FB$33="","",IF(IP_Export!B412="Global",IF('Processed IP Rules'!EA381="Any","",IF(AND(IP_Export!Y412="Proceed",'Processed IP Rules'!EA381&lt;&gt;""),"set shared address "&amp;IP_Export!F412&amp;" tag "&amp;'Processed IP Rules'!$FB$33,"")),""))</f>
        <v/>
      </c>
      <c r="I376" s="98">
        <f t="shared" si="11"/>
        <v>371</v>
      </c>
      <c r="J376" t="str">
        <f>IF(IP_Export!B412="National",IF(OR('Processed IP Rules'!AO381="All_IPs",'Processed IP Rules'!AO381="GRP_ALL_CNSP_SUBNETS"),"",IF(IP_Export!Y412="Proceed","set device-group CNSP-Parent address "&amp;IP_Export!D412&amp;" ip-netmask "&amp;IP_Export!E412,"")),"")</f>
        <v/>
      </c>
      <c r="K376" t="str">
        <f>IF(IP_Export!B412="National",IF(OR('Processed IP Rules'!AO381="All_IPs",'Processed IP Rules'!AO381="GRP_ALL_CNSP_SUBNETS"),"",IF(IP_Export!Y412="Proceed","set device-group CNSP-Parent address "&amp;IP_Export!D412&amp;" description "&amp;IP_Export!E412,"")),"")</f>
        <v/>
      </c>
      <c r="L376" s="43" t="str">
        <f>IF('Processed IP Rules'!$FB$31="","",IF(IP_Export!B412="National",IF(OR('Processed IP Rules'!AO381="All_IPs",'Processed IP Rules'!AO381="GRP_ALL_CNSP_SUBNETS"),"",IF(IP_Export!Y412="Proceed","set device-group CNSP-Parent address "&amp;IP_Export!D412&amp;" tag "&amp;'Processed IP Rules'!$FB$31,"")),""))</f>
        <v/>
      </c>
      <c r="M376" t="str">
        <f>IF(IP_Export!B412="National",IF('Processed IP Rules'!EA381="Any","",IF(AND(IP_Export!Y412="Proceed",'Processed IP Rules'!EA381&lt;&gt;""),"set device-group CNSP-Parent address "&amp;IP_Export!F412&amp;" ip-netmask "&amp;IP_Export!G412,"")),"")</f>
        <v/>
      </c>
      <c r="N376" t="str">
        <f>IF(IP_Export!B412="National",IF('Processed IP Rules'!EA381="Any","",IF(AND(IP_Export!Y412="Proceed",'Processed IP Rules'!EA381&lt;&gt;""),"set device-group CNSP-Parent address "&amp;IP_Export!F412&amp;" description "&amp;IP_Export!G412,"")),"")</f>
        <v/>
      </c>
      <c r="O376" s="43" t="str">
        <f>IF('Processed IP Rules'!$FB$33="","",IF(IP_Export!B412="National",IF('Processed IP Rules'!EA381="Any","",IF(AND(IP_Export!Y412="Proceed",'Processed IP Rules'!EA381&lt;&gt;""),"set device-group CNSP-Parent address "&amp;IP_Export!F412&amp;" tag "&amp;'Processed IP Rules'!$FB$33,"")),""))</f>
        <v/>
      </c>
    </row>
    <row r="377" spans="1:15">
      <c r="A377" s="98">
        <f t="shared" si="10"/>
        <v>372</v>
      </c>
      <c r="B377" t="str">
        <f>IF(IP_Export!B413="Global",IF(OR('Processed IP Rules'!AO382="All_IPs",'Processed IP Rules'!AO382="GRP_ALL_CNSP_SUBNETS"),"",IF(IP_Export!Y413="Proceed","set shared address "&amp;IP_Export!D413&amp;" ip-netmask "&amp;IP_Export!E413,"")),"")</f>
        <v/>
      </c>
      <c r="C377" t="str">
        <f>IF(IP_Export!B413="Global",IF(OR('Processed IP Rules'!AO382="All_IPs",'Processed IP Rules'!AO382="GRP_ALL_CNSP_SUBNETS"),"",IF(IP_Export!Y413="Proceed","set shared address "&amp;IP_Export!D413&amp;" description "&amp;IP_Export!E413,"")),"")</f>
        <v/>
      </c>
      <c r="D377" s="43" t="str">
        <f>IF('Processed IP Rules'!$FB$31="","",IF(IP_Export!B413="Global",IF(OR('Processed IP Rules'!AO382="All_IPs",'Processed IP Rules'!AO382="GRP_ALL_CNSP_SUBNETS"),"",IF(IP_Export!Y413="Proceed","set shared address "&amp;IP_Export!D413&amp;" tag "&amp;'Processed IP Rules'!$FB$31,"")),""))</f>
        <v/>
      </c>
      <c r="E377" t="str">
        <f>IF(IP_Export!B413="Global",IF('Processed IP Rules'!EA382="Any","",IF(AND(IP_Export!Y413="Proceed",'Processed IP Rules'!EA382&lt;&gt;""),"set shared address "&amp;IP_Export!F413&amp;" ip-netmask "&amp;IP_Export!G413,"")),"")</f>
        <v/>
      </c>
      <c r="F377" t="str">
        <f>IF(IP_Export!B413="Global",IF('Processed IP Rules'!EA382="Any","",IF(AND(IP_Export!Y413="Proceed",'Processed IP Rules'!EA382&lt;&gt;""),"set shared address "&amp;IP_Export!F413&amp;" description "&amp;IP_Export!G413,"")),"")</f>
        <v/>
      </c>
      <c r="G377" s="43" t="str">
        <f>IF('Processed IP Rules'!$FB$33="","",IF(IP_Export!B413="Global",IF('Processed IP Rules'!EA382="Any","",IF(AND(IP_Export!Y413="Proceed",'Processed IP Rules'!EA382&lt;&gt;""),"set shared address "&amp;IP_Export!F413&amp;" tag "&amp;'Processed IP Rules'!$FB$33,"")),""))</f>
        <v/>
      </c>
      <c r="I377" s="98">
        <f t="shared" si="11"/>
        <v>372</v>
      </c>
      <c r="J377" t="str">
        <f>IF(IP_Export!B413="National",IF(OR('Processed IP Rules'!AO382="All_IPs",'Processed IP Rules'!AO382="GRP_ALL_CNSP_SUBNETS"),"",IF(IP_Export!Y413="Proceed","set device-group CNSP-Parent address "&amp;IP_Export!D413&amp;" ip-netmask "&amp;IP_Export!E413,"")),"")</f>
        <v/>
      </c>
      <c r="K377" t="str">
        <f>IF(IP_Export!B413="National",IF(OR('Processed IP Rules'!AO382="All_IPs",'Processed IP Rules'!AO382="GRP_ALL_CNSP_SUBNETS"),"",IF(IP_Export!Y413="Proceed","set device-group CNSP-Parent address "&amp;IP_Export!D413&amp;" description "&amp;IP_Export!E413,"")),"")</f>
        <v/>
      </c>
      <c r="L377" s="43" t="str">
        <f>IF('Processed IP Rules'!$FB$31="","",IF(IP_Export!B413="National",IF(OR('Processed IP Rules'!AO382="All_IPs",'Processed IP Rules'!AO382="GRP_ALL_CNSP_SUBNETS"),"",IF(IP_Export!Y413="Proceed","set device-group CNSP-Parent address "&amp;IP_Export!D413&amp;" tag "&amp;'Processed IP Rules'!$FB$31,"")),""))</f>
        <v/>
      </c>
      <c r="M377" t="str">
        <f>IF(IP_Export!B413="National",IF('Processed IP Rules'!EA382="Any","",IF(AND(IP_Export!Y413="Proceed",'Processed IP Rules'!EA382&lt;&gt;""),"set device-group CNSP-Parent address "&amp;IP_Export!F413&amp;" ip-netmask "&amp;IP_Export!G413,"")),"")</f>
        <v/>
      </c>
      <c r="N377" t="str">
        <f>IF(IP_Export!B413="National",IF('Processed IP Rules'!EA382="Any","",IF(AND(IP_Export!Y413="Proceed",'Processed IP Rules'!EA382&lt;&gt;""),"set device-group CNSP-Parent address "&amp;IP_Export!F413&amp;" description "&amp;IP_Export!G413,"")),"")</f>
        <v/>
      </c>
      <c r="O377" s="43" t="str">
        <f>IF('Processed IP Rules'!$FB$33="","",IF(IP_Export!B413="National",IF('Processed IP Rules'!EA382="Any","",IF(AND(IP_Export!Y413="Proceed",'Processed IP Rules'!EA382&lt;&gt;""),"set device-group CNSP-Parent address "&amp;IP_Export!F413&amp;" tag "&amp;'Processed IP Rules'!$FB$33,"")),""))</f>
        <v/>
      </c>
    </row>
    <row r="378" spans="1:15">
      <c r="A378" s="98">
        <f t="shared" si="10"/>
        <v>373</v>
      </c>
      <c r="B378" t="str">
        <f>IF(IP_Export!B414="Global",IF(OR('Processed IP Rules'!AO383="All_IPs",'Processed IP Rules'!AO383="GRP_ALL_CNSP_SUBNETS"),"",IF(IP_Export!Y414="Proceed","set shared address "&amp;IP_Export!D414&amp;" ip-netmask "&amp;IP_Export!E414,"")),"")</f>
        <v/>
      </c>
      <c r="C378" t="str">
        <f>IF(IP_Export!B414="Global",IF(OR('Processed IP Rules'!AO383="All_IPs",'Processed IP Rules'!AO383="GRP_ALL_CNSP_SUBNETS"),"",IF(IP_Export!Y414="Proceed","set shared address "&amp;IP_Export!D414&amp;" description "&amp;IP_Export!E414,"")),"")</f>
        <v/>
      </c>
      <c r="D378" s="43" t="str">
        <f>IF('Processed IP Rules'!$FB$31="","",IF(IP_Export!B414="Global",IF(OR('Processed IP Rules'!AO383="All_IPs",'Processed IP Rules'!AO383="GRP_ALL_CNSP_SUBNETS"),"",IF(IP_Export!Y414="Proceed","set shared address "&amp;IP_Export!D414&amp;" tag "&amp;'Processed IP Rules'!$FB$31,"")),""))</f>
        <v/>
      </c>
      <c r="E378" t="str">
        <f>IF(IP_Export!B414="Global",IF('Processed IP Rules'!EA383="Any","",IF(AND(IP_Export!Y414="Proceed",'Processed IP Rules'!EA383&lt;&gt;""),"set shared address "&amp;IP_Export!F414&amp;" ip-netmask "&amp;IP_Export!G414,"")),"")</f>
        <v/>
      </c>
      <c r="F378" t="str">
        <f>IF(IP_Export!B414="Global",IF('Processed IP Rules'!EA383="Any","",IF(AND(IP_Export!Y414="Proceed",'Processed IP Rules'!EA383&lt;&gt;""),"set shared address "&amp;IP_Export!F414&amp;" description "&amp;IP_Export!G414,"")),"")</f>
        <v/>
      </c>
      <c r="G378" s="43" t="str">
        <f>IF('Processed IP Rules'!$FB$33="","",IF(IP_Export!B414="Global",IF('Processed IP Rules'!EA383="Any","",IF(AND(IP_Export!Y414="Proceed",'Processed IP Rules'!EA383&lt;&gt;""),"set shared address "&amp;IP_Export!F414&amp;" tag "&amp;'Processed IP Rules'!$FB$33,"")),""))</f>
        <v/>
      </c>
      <c r="I378" s="98">
        <f t="shared" si="11"/>
        <v>373</v>
      </c>
      <c r="J378" t="str">
        <f>IF(IP_Export!B414="National",IF(OR('Processed IP Rules'!AO383="All_IPs",'Processed IP Rules'!AO383="GRP_ALL_CNSP_SUBNETS"),"",IF(IP_Export!Y414="Proceed","set device-group CNSP-Parent address "&amp;IP_Export!D414&amp;" ip-netmask "&amp;IP_Export!E414,"")),"")</f>
        <v/>
      </c>
      <c r="K378" t="str">
        <f>IF(IP_Export!B414="National",IF(OR('Processed IP Rules'!AO383="All_IPs",'Processed IP Rules'!AO383="GRP_ALL_CNSP_SUBNETS"),"",IF(IP_Export!Y414="Proceed","set device-group CNSP-Parent address "&amp;IP_Export!D414&amp;" description "&amp;IP_Export!E414,"")),"")</f>
        <v/>
      </c>
      <c r="L378" s="43" t="str">
        <f>IF('Processed IP Rules'!$FB$31="","",IF(IP_Export!B414="National",IF(OR('Processed IP Rules'!AO383="All_IPs",'Processed IP Rules'!AO383="GRP_ALL_CNSP_SUBNETS"),"",IF(IP_Export!Y414="Proceed","set device-group CNSP-Parent address "&amp;IP_Export!D414&amp;" tag "&amp;'Processed IP Rules'!$FB$31,"")),""))</f>
        <v/>
      </c>
      <c r="M378" t="str">
        <f>IF(IP_Export!B414="National",IF('Processed IP Rules'!EA383="Any","",IF(AND(IP_Export!Y414="Proceed",'Processed IP Rules'!EA383&lt;&gt;""),"set device-group CNSP-Parent address "&amp;IP_Export!F414&amp;" ip-netmask "&amp;IP_Export!G414,"")),"")</f>
        <v/>
      </c>
      <c r="N378" t="str">
        <f>IF(IP_Export!B414="National",IF('Processed IP Rules'!EA383="Any","",IF(AND(IP_Export!Y414="Proceed",'Processed IP Rules'!EA383&lt;&gt;""),"set device-group CNSP-Parent address "&amp;IP_Export!F414&amp;" description "&amp;IP_Export!G414,"")),"")</f>
        <v/>
      </c>
      <c r="O378" s="43" t="str">
        <f>IF('Processed IP Rules'!$FB$33="","",IF(IP_Export!B414="National",IF('Processed IP Rules'!EA383="Any","",IF(AND(IP_Export!Y414="Proceed",'Processed IP Rules'!EA383&lt;&gt;""),"set device-group CNSP-Parent address "&amp;IP_Export!F414&amp;" tag "&amp;'Processed IP Rules'!$FB$33,"")),""))</f>
        <v/>
      </c>
    </row>
    <row r="379" spans="1:15">
      <c r="A379" s="98">
        <f t="shared" si="10"/>
        <v>374</v>
      </c>
      <c r="B379" t="str">
        <f>IF(IP_Export!B415="Global",IF(OR('Processed IP Rules'!AO384="All_IPs",'Processed IP Rules'!AO384="GRP_ALL_CNSP_SUBNETS"),"",IF(IP_Export!Y415="Proceed","set shared address "&amp;IP_Export!D415&amp;" ip-netmask "&amp;IP_Export!E415,"")),"")</f>
        <v/>
      </c>
      <c r="C379" t="str">
        <f>IF(IP_Export!B415="Global",IF(OR('Processed IP Rules'!AO384="All_IPs",'Processed IP Rules'!AO384="GRP_ALL_CNSP_SUBNETS"),"",IF(IP_Export!Y415="Proceed","set shared address "&amp;IP_Export!D415&amp;" description "&amp;IP_Export!E415,"")),"")</f>
        <v/>
      </c>
      <c r="D379" s="43" t="str">
        <f>IF('Processed IP Rules'!$FB$31="","",IF(IP_Export!B415="Global",IF(OR('Processed IP Rules'!AO384="All_IPs",'Processed IP Rules'!AO384="GRP_ALL_CNSP_SUBNETS"),"",IF(IP_Export!Y415="Proceed","set shared address "&amp;IP_Export!D415&amp;" tag "&amp;'Processed IP Rules'!$FB$31,"")),""))</f>
        <v/>
      </c>
      <c r="E379" t="str">
        <f>IF(IP_Export!B415="Global",IF('Processed IP Rules'!EA384="Any","",IF(AND(IP_Export!Y415="Proceed",'Processed IP Rules'!EA384&lt;&gt;""),"set shared address "&amp;IP_Export!F415&amp;" ip-netmask "&amp;IP_Export!G415,"")),"")</f>
        <v/>
      </c>
      <c r="F379" t="str">
        <f>IF(IP_Export!B415="Global",IF('Processed IP Rules'!EA384="Any","",IF(AND(IP_Export!Y415="Proceed",'Processed IP Rules'!EA384&lt;&gt;""),"set shared address "&amp;IP_Export!F415&amp;" description "&amp;IP_Export!G415,"")),"")</f>
        <v/>
      </c>
      <c r="G379" s="43" t="str">
        <f>IF('Processed IP Rules'!$FB$33="","",IF(IP_Export!B415="Global",IF('Processed IP Rules'!EA384="Any","",IF(AND(IP_Export!Y415="Proceed",'Processed IP Rules'!EA384&lt;&gt;""),"set shared address "&amp;IP_Export!F415&amp;" tag "&amp;'Processed IP Rules'!$FB$33,"")),""))</f>
        <v/>
      </c>
      <c r="I379" s="98">
        <f t="shared" si="11"/>
        <v>374</v>
      </c>
      <c r="J379" t="str">
        <f>IF(IP_Export!B415="National",IF(OR('Processed IP Rules'!AO384="All_IPs",'Processed IP Rules'!AO384="GRP_ALL_CNSP_SUBNETS"),"",IF(IP_Export!Y415="Proceed","set device-group CNSP-Parent address "&amp;IP_Export!D415&amp;" ip-netmask "&amp;IP_Export!E415,"")),"")</f>
        <v/>
      </c>
      <c r="K379" t="str">
        <f>IF(IP_Export!B415="National",IF(OR('Processed IP Rules'!AO384="All_IPs",'Processed IP Rules'!AO384="GRP_ALL_CNSP_SUBNETS"),"",IF(IP_Export!Y415="Proceed","set device-group CNSP-Parent address "&amp;IP_Export!D415&amp;" description "&amp;IP_Export!E415,"")),"")</f>
        <v/>
      </c>
      <c r="L379" s="43" t="str">
        <f>IF('Processed IP Rules'!$FB$31="","",IF(IP_Export!B415="National",IF(OR('Processed IP Rules'!AO384="All_IPs",'Processed IP Rules'!AO384="GRP_ALL_CNSP_SUBNETS"),"",IF(IP_Export!Y415="Proceed","set device-group CNSP-Parent address "&amp;IP_Export!D415&amp;" tag "&amp;'Processed IP Rules'!$FB$31,"")),""))</f>
        <v/>
      </c>
      <c r="M379" t="str">
        <f>IF(IP_Export!B415="National",IF('Processed IP Rules'!EA384="Any","",IF(AND(IP_Export!Y415="Proceed",'Processed IP Rules'!EA384&lt;&gt;""),"set device-group CNSP-Parent address "&amp;IP_Export!F415&amp;" ip-netmask "&amp;IP_Export!G415,"")),"")</f>
        <v/>
      </c>
      <c r="N379" t="str">
        <f>IF(IP_Export!B415="National",IF('Processed IP Rules'!EA384="Any","",IF(AND(IP_Export!Y415="Proceed",'Processed IP Rules'!EA384&lt;&gt;""),"set device-group CNSP-Parent address "&amp;IP_Export!F415&amp;" description "&amp;IP_Export!G415,"")),"")</f>
        <v/>
      </c>
      <c r="O379" s="43" t="str">
        <f>IF('Processed IP Rules'!$FB$33="","",IF(IP_Export!B415="National",IF('Processed IP Rules'!EA384="Any","",IF(AND(IP_Export!Y415="Proceed",'Processed IP Rules'!EA384&lt;&gt;""),"set device-group CNSP-Parent address "&amp;IP_Export!F415&amp;" tag "&amp;'Processed IP Rules'!$FB$33,"")),""))</f>
        <v/>
      </c>
    </row>
    <row r="380" spans="1:15">
      <c r="A380" s="98">
        <f t="shared" si="10"/>
        <v>375</v>
      </c>
      <c r="B380" t="str">
        <f>IF(IP_Export!B416="Global",IF(OR('Processed IP Rules'!AO385="All_IPs",'Processed IP Rules'!AO385="GRP_ALL_CNSP_SUBNETS"),"",IF(IP_Export!Y416="Proceed","set shared address "&amp;IP_Export!D416&amp;" ip-netmask "&amp;IP_Export!E416,"")),"")</f>
        <v/>
      </c>
      <c r="C380" t="str">
        <f>IF(IP_Export!B416="Global",IF(OR('Processed IP Rules'!AO385="All_IPs",'Processed IP Rules'!AO385="GRP_ALL_CNSP_SUBNETS"),"",IF(IP_Export!Y416="Proceed","set shared address "&amp;IP_Export!D416&amp;" description "&amp;IP_Export!E416,"")),"")</f>
        <v/>
      </c>
      <c r="D380" s="43" t="str">
        <f>IF('Processed IP Rules'!$FB$31="","",IF(IP_Export!B416="Global",IF(OR('Processed IP Rules'!AO385="All_IPs",'Processed IP Rules'!AO385="GRP_ALL_CNSP_SUBNETS"),"",IF(IP_Export!Y416="Proceed","set shared address "&amp;IP_Export!D416&amp;" tag "&amp;'Processed IP Rules'!$FB$31,"")),""))</f>
        <v/>
      </c>
      <c r="E380" t="str">
        <f>IF(IP_Export!B416="Global",IF('Processed IP Rules'!EA385="Any","",IF(AND(IP_Export!Y416="Proceed",'Processed IP Rules'!EA385&lt;&gt;""),"set shared address "&amp;IP_Export!F416&amp;" ip-netmask "&amp;IP_Export!G416,"")),"")</f>
        <v/>
      </c>
      <c r="F380" t="str">
        <f>IF(IP_Export!B416="Global",IF('Processed IP Rules'!EA385="Any","",IF(AND(IP_Export!Y416="Proceed",'Processed IP Rules'!EA385&lt;&gt;""),"set shared address "&amp;IP_Export!F416&amp;" description "&amp;IP_Export!G416,"")),"")</f>
        <v/>
      </c>
      <c r="G380" s="43" t="str">
        <f>IF('Processed IP Rules'!$FB$33="","",IF(IP_Export!B416="Global",IF('Processed IP Rules'!EA385="Any","",IF(AND(IP_Export!Y416="Proceed",'Processed IP Rules'!EA385&lt;&gt;""),"set shared address "&amp;IP_Export!F416&amp;" tag "&amp;'Processed IP Rules'!$FB$33,"")),""))</f>
        <v/>
      </c>
      <c r="I380" s="98">
        <f t="shared" si="11"/>
        <v>375</v>
      </c>
      <c r="J380" t="str">
        <f>IF(IP_Export!B416="National",IF(OR('Processed IP Rules'!AO385="All_IPs",'Processed IP Rules'!AO385="GRP_ALL_CNSP_SUBNETS"),"",IF(IP_Export!Y416="Proceed","set device-group CNSP-Parent address "&amp;IP_Export!D416&amp;" ip-netmask "&amp;IP_Export!E416,"")),"")</f>
        <v/>
      </c>
      <c r="K380" t="str">
        <f>IF(IP_Export!B416="National",IF(OR('Processed IP Rules'!AO385="All_IPs",'Processed IP Rules'!AO385="GRP_ALL_CNSP_SUBNETS"),"",IF(IP_Export!Y416="Proceed","set device-group CNSP-Parent address "&amp;IP_Export!D416&amp;" description "&amp;IP_Export!E416,"")),"")</f>
        <v/>
      </c>
      <c r="L380" s="43" t="str">
        <f>IF('Processed IP Rules'!$FB$31="","",IF(IP_Export!B416="National",IF(OR('Processed IP Rules'!AO385="All_IPs",'Processed IP Rules'!AO385="GRP_ALL_CNSP_SUBNETS"),"",IF(IP_Export!Y416="Proceed","set device-group CNSP-Parent address "&amp;IP_Export!D416&amp;" tag "&amp;'Processed IP Rules'!$FB$31,"")),""))</f>
        <v/>
      </c>
      <c r="M380" t="str">
        <f>IF(IP_Export!B416="National",IF('Processed IP Rules'!EA385="Any","",IF(AND(IP_Export!Y416="Proceed",'Processed IP Rules'!EA385&lt;&gt;""),"set device-group CNSP-Parent address "&amp;IP_Export!F416&amp;" ip-netmask "&amp;IP_Export!G416,"")),"")</f>
        <v/>
      </c>
      <c r="N380" t="str">
        <f>IF(IP_Export!B416="National",IF('Processed IP Rules'!EA385="Any","",IF(AND(IP_Export!Y416="Proceed",'Processed IP Rules'!EA385&lt;&gt;""),"set device-group CNSP-Parent address "&amp;IP_Export!F416&amp;" description "&amp;IP_Export!G416,"")),"")</f>
        <v/>
      </c>
      <c r="O380" s="43" t="str">
        <f>IF('Processed IP Rules'!$FB$33="","",IF(IP_Export!B416="National",IF('Processed IP Rules'!EA385="Any","",IF(AND(IP_Export!Y416="Proceed",'Processed IP Rules'!EA385&lt;&gt;""),"set device-group CNSP-Parent address "&amp;IP_Export!F416&amp;" tag "&amp;'Processed IP Rules'!$FB$33,"")),""))</f>
        <v/>
      </c>
    </row>
    <row r="381" spans="1:15">
      <c r="A381" s="98">
        <f t="shared" si="10"/>
        <v>376</v>
      </c>
      <c r="B381" t="str">
        <f>IF(IP_Export!B417="Global",IF(OR('Processed IP Rules'!AO386="All_IPs",'Processed IP Rules'!AO386="GRP_ALL_CNSP_SUBNETS"),"",IF(IP_Export!Y417="Proceed","set shared address "&amp;IP_Export!D417&amp;" ip-netmask "&amp;IP_Export!E417,"")),"")</f>
        <v/>
      </c>
      <c r="C381" t="str">
        <f>IF(IP_Export!B417="Global",IF(OR('Processed IP Rules'!AO386="All_IPs",'Processed IP Rules'!AO386="GRP_ALL_CNSP_SUBNETS"),"",IF(IP_Export!Y417="Proceed","set shared address "&amp;IP_Export!D417&amp;" description "&amp;IP_Export!E417,"")),"")</f>
        <v/>
      </c>
      <c r="D381" s="43" t="str">
        <f>IF('Processed IP Rules'!$FB$31="","",IF(IP_Export!B417="Global",IF(OR('Processed IP Rules'!AO386="All_IPs",'Processed IP Rules'!AO386="GRP_ALL_CNSP_SUBNETS"),"",IF(IP_Export!Y417="Proceed","set shared address "&amp;IP_Export!D417&amp;" tag "&amp;'Processed IP Rules'!$FB$31,"")),""))</f>
        <v/>
      </c>
      <c r="E381" t="str">
        <f>IF(IP_Export!B417="Global",IF('Processed IP Rules'!EA386="Any","",IF(AND(IP_Export!Y417="Proceed",'Processed IP Rules'!EA386&lt;&gt;""),"set shared address "&amp;IP_Export!F417&amp;" ip-netmask "&amp;IP_Export!G417,"")),"")</f>
        <v/>
      </c>
      <c r="F381" t="str">
        <f>IF(IP_Export!B417="Global",IF('Processed IP Rules'!EA386="Any","",IF(AND(IP_Export!Y417="Proceed",'Processed IP Rules'!EA386&lt;&gt;""),"set shared address "&amp;IP_Export!F417&amp;" description "&amp;IP_Export!G417,"")),"")</f>
        <v/>
      </c>
      <c r="G381" s="43" t="str">
        <f>IF('Processed IP Rules'!$FB$33="","",IF(IP_Export!B417="Global",IF('Processed IP Rules'!EA386="Any","",IF(AND(IP_Export!Y417="Proceed",'Processed IP Rules'!EA386&lt;&gt;""),"set shared address "&amp;IP_Export!F417&amp;" tag "&amp;'Processed IP Rules'!$FB$33,"")),""))</f>
        <v/>
      </c>
      <c r="I381" s="98">
        <f t="shared" si="11"/>
        <v>376</v>
      </c>
      <c r="J381" t="str">
        <f>IF(IP_Export!B417="National",IF(OR('Processed IP Rules'!AO386="All_IPs",'Processed IP Rules'!AO386="GRP_ALL_CNSP_SUBNETS"),"",IF(IP_Export!Y417="Proceed","set device-group CNSP-Parent address "&amp;IP_Export!D417&amp;" ip-netmask "&amp;IP_Export!E417,"")),"")</f>
        <v/>
      </c>
      <c r="K381" t="str">
        <f>IF(IP_Export!B417="National",IF(OR('Processed IP Rules'!AO386="All_IPs",'Processed IP Rules'!AO386="GRP_ALL_CNSP_SUBNETS"),"",IF(IP_Export!Y417="Proceed","set device-group CNSP-Parent address "&amp;IP_Export!D417&amp;" description "&amp;IP_Export!E417,"")),"")</f>
        <v/>
      </c>
      <c r="L381" s="43" t="str">
        <f>IF('Processed IP Rules'!$FB$31="","",IF(IP_Export!B417="National",IF(OR('Processed IP Rules'!AO386="All_IPs",'Processed IP Rules'!AO386="GRP_ALL_CNSP_SUBNETS"),"",IF(IP_Export!Y417="Proceed","set device-group CNSP-Parent address "&amp;IP_Export!D417&amp;" tag "&amp;'Processed IP Rules'!$FB$31,"")),""))</f>
        <v/>
      </c>
      <c r="M381" t="str">
        <f>IF(IP_Export!B417="National",IF('Processed IP Rules'!EA386="Any","",IF(AND(IP_Export!Y417="Proceed",'Processed IP Rules'!EA386&lt;&gt;""),"set device-group CNSP-Parent address "&amp;IP_Export!F417&amp;" ip-netmask "&amp;IP_Export!G417,"")),"")</f>
        <v/>
      </c>
      <c r="N381" t="str">
        <f>IF(IP_Export!B417="National",IF('Processed IP Rules'!EA386="Any","",IF(AND(IP_Export!Y417="Proceed",'Processed IP Rules'!EA386&lt;&gt;""),"set device-group CNSP-Parent address "&amp;IP_Export!F417&amp;" description "&amp;IP_Export!G417,"")),"")</f>
        <v/>
      </c>
      <c r="O381" s="43" t="str">
        <f>IF('Processed IP Rules'!$FB$33="","",IF(IP_Export!B417="National",IF('Processed IP Rules'!EA386="Any","",IF(AND(IP_Export!Y417="Proceed",'Processed IP Rules'!EA386&lt;&gt;""),"set device-group CNSP-Parent address "&amp;IP_Export!F417&amp;" tag "&amp;'Processed IP Rules'!$FB$33,"")),""))</f>
        <v/>
      </c>
    </row>
    <row r="382" spans="1:15">
      <c r="A382" s="98">
        <f t="shared" si="10"/>
        <v>377</v>
      </c>
      <c r="B382" t="str">
        <f>IF(IP_Export!B418="Global",IF(OR('Processed IP Rules'!AO387="All_IPs",'Processed IP Rules'!AO387="GRP_ALL_CNSP_SUBNETS"),"",IF(IP_Export!Y418="Proceed","set shared address "&amp;IP_Export!D418&amp;" ip-netmask "&amp;IP_Export!E418,"")),"")</f>
        <v/>
      </c>
      <c r="C382" t="str">
        <f>IF(IP_Export!B418="Global",IF(OR('Processed IP Rules'!AO387="All_IPs",'Processed IP Rules'!AO387="GRP_ALL_CNSP_SUBNETS"),"",IF(IP_Export!Y418="Proceed","set shared address "&amp;IP_Export!D418&amp;" description "&amp;IP_Export!E418,"")),"")</f>
        <v/>
      </c>
      <c r="D382" s="43" t="str">
        <f>IF('Processed IP Rules'!$FB$31="","",IF(IP_Export!B418="Global",IF(OR('Processed IP Rules'!AO387="All_IPs",'Processed IP Rules'!AO387="GRP_ALL_CNSP_SUBNETS"),"",IF(IP_Export!Y418="Proceed","set shared address "&amp;IP_Export!D418&amp;" tag "&amp;'Processed IP Rules'!$FB$31,"")),""))</f>
        <v/>
      </c>
      <c r="E382" t="str">
        <f>IF(IP_Export!B418="Global",IF('Processed IP Rules'!EA387="Any","",IF(AND(IP_Export!Y418="Proceed",'Processed IP Rules'!EA387&lt;&gt;""),"set shared address "&amp;IP_Export!F418&amp;" ip-netmask "&amp;IP_Export!G418,"")),"")</f>
        <v/>
      </c>
      <c r="F382" t="str">
        <f>IF(IP_Export!B418="Global",IF('Processed IP Rules'!EA387="Any","",IF(AND(IP_Export!Y418="Proceed",'Processed IP Rules'!EA387&lt;&gt;""),"set shared address "&amp;IP_Export!F418&amp;" description "&amp;IP_Export!G418,"")),"")</f>
        <v/>
      </c>
      <c r="G382" s="43" t="str">
        <f>IF('Processed IP Rules'!$FB$33="","",IF(IP_Export!B418="Global",IF('Processed IP Rules'!EA387="Any","",IF(AND(IP_Export!Y418="Proceed",'Processed IP Rules'!EA387&lt;&gt;""),"set shared address "&amp;IP_Export!F418&amp;" tag "&amp;'Processed IP Rules'!$FB$33,"")),""))</f>
        <v/>
      </c>
      <c r="I382" s="98">
        <f t="shared" si="11"/>
        <v>377</v>
      </c>
      <c r="J382" t="str">
        <f>IF(IP_Export!B418="National",IF(OR('Processed IP Rules'!AO387="All_IPs",'Processed IP Rules'!AO387="GRP_ALL_CNSP_SUBNETS"),"",IF(IP_Export!Y418="Proceed","set device-group CNSP-Parent address "&amp;IP_Export!D418&amp;" ip-netmask "&amp;IP_Export!E418,"")),"")</f>
        <v/>
      </c>
      <c r="K382" t="str">
        <f>IF(IP_Export!B418="National",IF(OR('Processed IP Rules'!AO387="All_IPs",'Processed IP Rules'!AO387="GRP_ALL_CNSP_SUBNETS"),"",IF(IP_Export!Y418="Proceed","set device-group CNSP-Parent address "&amp;IP_Export!D418&amp;" description "&amp;IP_Export!E418,"")),"")</f>
        <v/>
      </c>
      <c r="L382" s="43" t="str">
        <f>IF('Processed IP Rules'!$FB$31="","",IF(IP_Export!B418="National",IF(OR('Processed IP Rules'!AO387="All_IPs",'Processed IP Rules'!AO387="GRP_ALL_CNSP_SUBNETS"),"",IF(IP_Export!Y418="Proceed","set device-group CNSP-Parent address "&amp;IP_Export!D418&amp;" tag "&amp;'Processed IP Rules'!$FB$31,"")),""))</f>
        <v/>
      </c>
      <c r="M382" t="str">
        <f>IF(IP_Export!B418="National",IF('Processed IP Rules'!EA387="Any","",IF(AND(IP_Export!Y418="Proceed",'Processed IP Rules'!EA387&lt;&gt;""),"set device-group CNSP-Parent address "&amp;IP_Export!F418&amp;" ip-netmask "&amp;IP_Export!G418,"")),"")</f>
        <v/>
      </c>
      <c r="N382" t="str">
        <f>IF(IP_Export!B418="National",IF('Processed IP Rules'!EA387="Any","",IF(AND(IP_Export!Y418="Proceed",'Processed IP Rules'!EA387&lt;&gt;""),"set device-group CNSP-Parent address "&amp;IP_Export!F418&amp;" description "&amp;IP_Export!G418,"")),"")</f>
        <v/>
      </c>
      <c r="O382" s="43" t="str">
        <f>IF('Processed IP Rules'!$FB$33="","",IF(IP_Export!B418="National",IF('Processed IP Rules'!EA387="Any","",IF(AND(IP_Export!Y418="Proceed",'Processed IP Rules'!EA387&lt;&gt;""),"set device-group CNSP-Parent address "&amp;IP_Export!F418&amp;" tag "&amp;'Processed IP Rules'!$FB$33,"")),""))</f>
        <v/>
      </c>
    </row>
    <row r="383" spans="1:15">
      <c r="A383" s="98">
        <f t="shared" si="10"/>
        <v>378</v>
      </c>
      <c r="B383" t="str">
        <f>IF(IP_Export!B419="Global",IF(OR('Processed IP Rules'!AO388="All_IPs",'Processed IP Rules'!AO388="GRP_ALL_CNSP_SUBNETS"),"",IF(IP_Export!Y419="Proceed","set shared address "&amp;IP_Export!D419&amp;" ip-netmask "&amp;IP_Export!E419,"")),"")</f>
        <v/>
      </c>
      <c r="C383" t="str">
        <f>IF(IP_Export!B419="Global",IF(OR('Processed IP Rules'!AO388="All_IPs",'Processed IP Rules'!AO388="GRP_ALL_CNSP_SUBNETS"),"",IF(IP_Export!Y419="Proceed","set shared address "&amp;IP_Export!D419&amp;" description "&amp;IP_Export!E419,"")),"")</f>
        <v/>
      </c>
      <c r="D383" s="43" t="str">
        <f>IF('Processed IP Rules'!$FB$31="","",IF(IP_Export!B419="Global",IF(OR('Processed IP Rules'!AO388="All_IPs",'Processed IP Rules'!AO388="GRP_ALL_CNSP_SUBNETS"),"",IF(IP_Export!Y419="Proceed","set shared address "&amp;IP_Export!D419&amp;" tag "&amp;'Processed IP Rules'!$FB$31,"")),""))</f>
        <v/>
      </c>
      <c r="E383" t="str">
        <f>IF(IP_Export!B419="Global",IF('Processed IP Rules'!EA388="Any","",IF(AND(IP_Export!Y419="Proceed",'Processed IP Rules'!EA388&lt;&gt;""),"set shared address "&amp;IP_Export!F419&amp;" ip-netmask "&amp;IP_Export!G419,"")),"")</f>
        <v/>
      </c>
      <c r="F383" t="str">
        <f>IF(IP_Export!B419="Global",IF('Processed IP Rules'!EA388="Any","",IF(AND(IP_Export!Y419="Proceed",'Processed IP Rules'!EA388&lt;&gt;""),"set shared address "&amp;IP_Export!F419&amp;" description "&amp;IP_Export!G419,"")),"")</f>
        <v/>
      </c>
      <c r="G383" s="43" t="str">
        <f>IF('Processed IP Rules'!$FB$33="","",IF(IP_Export!B419="Global",IF('Processed IP Rules'!EA388="Any","",IF(AND(IP_Export!Y419="Proceed",'Processed IP Rules'!EA388&lt;&gt;""),"set shared address "&amp;IP_Export!F419&amp;" tag "&amp;'Processed IP Rules'!$FB$33,"")),""))</f>
        <v/>
      </c>
      <c r="I383" s="98">
        <f t="shared" si="11"/>
        <v>378</v>
      </c>
      <c r="J383" t="str">
        <f>IF(IP_Export!B419="National",IF(OR('Processed IP Rules'!AO388="All_IPs",'Processed IP Rules'!AO388="GRP_ALL_CNSP_SUBNETS"),"",IF(IP_Export!Y419="Proceed","set device-group CNSP-Parent address "&amp;IP_Export!D419&amp;" ip-netmask "&amp;IP_Export!E419,"")),"")</f>
        <v/>
      </c>
      <c r="K383" t="str">
        <f>IF(IP_Export!B419="National",IF(OR('Processed IP Rules'!AO388="All_IPs",'Processed IP Rules'!AO388="GRP_ALL_CNSP_SUBNETS"),"",IF(IP_Export!Y419="Proceed","set device-group CNSP-Parent address "&amp;IP_Export!D419&amp;" description "&amp;IP_Export!E419,"")),"")</f>
        <v/>
      </c>
      <c r="L383" s="43" t="str">
        <f>IF('Processed IP Rules'!$FB$31="","",IF(IP_Export!B419="National",IF(OR('Processed IP Rules'!AO388="All_IPs",'Processed IP Rules'!AO388="GRP_ALL_CNSP_SUBNETS"),"",IF(IP_Export!Y419="Proceed","set device-group CNSP-Parent address "&amp;IP_Export!D419&amp;" tag "&amp;'Processed IP Rules'!$FB$31,"")),""))</f>
        <v/>
      </c>
      <c r="M383" t="str">
        <f>IF(IP_Export!B419="National",IF('Processed IP Rules'!EA388="Any","",IF(AND(IP_Export!Y419="Proceed",'Processed IP Rules'!EA388&lt;&gt;""),"set device-group CNSP-Parent address "&amp;IP_Export!F419&amp;" ip-netmask "&amp;IP_Export!G419,"")),"")</f>
        <v/>
      </c>
      <c r="N383" t="str">
        <f>IF(IP_Export!B419="National",IF('Processed IP Rules'!EA388="Any","",IF(AND(IP_Export!Y419="Proceed",'Processed IP Rules'!EA388&lt;&gt;""),"set device-group CNSP-Parent address "&amp;IP_Export!F419&amp;" description "&amp;IP_Export!G419,"")),"")</f>
        <v/>
      </c>
      <c r="O383" s="43" t="str">
        <f>IF('Processed IP Rules'!$FB$33="","",IF(IP_Export!B419="National",IF('Processed IP Rules'!EA388="Any","",IF(AND(IP_Export!Y419="Proceed",'Processed IP Rules'!EA388&lt;&gt;""),"set device-group CNSP-Parent address "&amp;IP_Export!F419&amp;" tag "&amp;'Processed IP Rules'!$FB$33,"")),""))</f>
        <v/>
      </c>
    </row>
    <row r="384" spans="1:15">
      <c r="A384" s="98">
        <f t="shared" si="10"/>
        <v>379</v>
      </c>
      <c r="B384" t="str">
        <f>IF(IP_Export!B420="Global",IF(OR('Processed IP Rules'!AO389="All_IPs",'Processed IP Rules'!AO389="GRP_ALL_CNSP_SUBNETS"),"",IF(IP_Export!Y420="Proceed","set shared address "&amp;IP_Export!D420&amp;" ip-netmask "&amp;IP_Export!E420,"")),"")</f>
        <v/>
      </c>
      <c r="C384" t="str">
        <f>IF(IP_Export!B420="Global",IF(OR('Processed IP Rules'!AO389="All_IPs",'Processed IP Rules'!AO389="GRP_ALL_CNSP_SUBNETS"),"",IF(IP_Export!Y420="Proceed","set shared address "&amp;IP_Export!D420&amp;" description "&amp;IP_Export!E420,"")),"")</f>
        <v/>
      </c>
      <c r="D384" s="43" t="str">
        <f>IF('Processed IP Rules'!$FB$31="","",IF(IP_Export!B420="Global",IF(OR('Processed IP Rules'!AO389="All_IPs",'Processed IP Rules'!AO389="GRP_ALL_CNSP_SUBNETS"),"",IF(IP_Export!Y420="Proceed","set shared address "&amp;IP_Export!D420&amp;" tag "&amp;'Processed IP Rules'!$FB$31,"")),""))</f>
        <v/>
      </c>
      <c r="E384" t="str">
        <f>IF(IP_Export!B420="Global",IF('Processed IP Rules'!EA389="Any","",IF(AND(IP_Export!Y420="Proceed",'Processed IP Rules'!EA389&lt;&gt;""),"set shared address "&amp;IP_Export!F420&amp;" ip-netmask "&amp;IP_Export!G420,"")),"")</f>
        <v/>
      </c>
      <c r="F384" t="str">
        <f>IF(IP_Export!B420="Global",IF('Processed IP Rules'!EA389="Any","",IF(AND(IP_Export!Y420="Proceed",'Processed IP Rules'!EA389&lt;&gt;""),"set shared address "&amp;IP_Export!F420&amp;" description "&amp;IP_Export!G420,"")),"")</f>
        <v/>
      </c>
      <c r="G384" s="43" t="str">
        <f>IF('Processed IP Rules'!$FB$33="","",IF(IP_Export!B420="Global",IF('Processed IP Rules'!EA389="Any","",IF(AND(IP_Export!Y420="Proceed",'Processed IP Rules'!EA389&lt;&gt;""),"set shared address "&amp;IP_Export!F420&amp;" tag "&amp;'Processed IP Rules'!$FB$33,"")),""))</f>
        <v/>
      </c>
      <c r="I384" s="98">
        <f t="shared" si="11"/>
        <v>379</v>
      </c>
      <c r="J384" t="str">
        <f>IF(IP_Export!B420="National",IF(OR('Processed IP Rules'!AO389="All_IPs",'Processed IP Rules'!AO389="GRP_ALL_CNSP_SUBNETS"),"",IF(IP_Export!Y420="Proceed","set device-group CNSP-Parent address "&amp;IP_Export!D420&amp;" ip-netmask "&amp;IP_Export!E420,"")),"")</f>
        <v/>
      </c>
      <c r="K384" t="str">
        <f>IF(IP_Export!B420="National",IF(OR('Processed IP Rules'!AO389="All_IPs",'Processed IP Rules'!AO389="GRP_ALL_CNSP_SUBNETS"),"",IF(IP_Export!Y420="Proceed","set device-group CNSP-Parent address "&amp;IP_Export!D420&amp;" description "&amp;IP_Export!E420,"")),"")</f>
        <v/>
      </c>
      <c r="L384" s="43" t="str">
        <f>IF('Processed IP Rules'!$FB$31="","",IF(IP_Export!B420="National",IF(OR('Processed IP Rules'!AO389="All_IPs",'Processed IP Rules'!AO389="GRP_ALL_CNSP_SUBNETS"),"",IF(IP_Export!Y420="Proceed","set device-group CNSP-Parent address "&amp;IP_Export!D420&amp;" tag "&amp;'Processed IP Rules'!$FB$31,"")),""))</f>
        <v/>
      </c>
      <c r="M384" t="str">
        <f>IF(IP_Export!B420="National",IF('Processed IP Rules'!EA389="Any","",IF(AND(IP_Export!Y420="Proceed",'Processed IP Rules'!EA389&lt;&gt;""),"set device-group CNSP-Parent address "&amp;IP_Export!F420&amp;" ip-netmask "&amp;IP_Export!G420,"")),"")</f>
        <v/>
      </c>
      <c r="N384" t="str">
        <f>IF(IP_Export!B420="National",IF('Processed IP Rules'!EA389="Any","",IF(AND(IP_Export!Y420="Proceed",'Processed IP Rules'!EA389&lt;&gt;""),"set device-group CNSP-Parent address "&amp;IP_Export!F420&amp;" description "&amp;IP_Export!G420,"")),"")</f>
        <v/>
      </c>
      <c r="O384" s="43" t="str">
        <f>IF('Processed IP Rules'!$FB$33="","",IF(IP_Export!B420="National",IF('Processed IP Rules'!EA389="Any","",IF(AND(IP_Export!Y420="Proceed",'Processed IP Rules'!EA389&lt;&gt;""),"set device-group CNSP-Parent address "&amp;IP_Export!F420&amp;" tag "&amp;'Processed IP Rules'!$FB$33,"")),""))</f>
        <v/>
      </c>
    </row>
    <row r="385" spans="1:15">
      <c r="A385" s="98">
        <f t="shared" si="10"/>
        <v>380</v>
      </c>
      <c r="B385" t="str">
        <f>IF(IP_Export!B421="Global",IF(OR('Processed IP Rules'!AO390="All_IPs",'Processed IP Rules'!AO390="GRP_ALL_CNSP_SUBNETS"),"",IF(IP_Export!Y421="Proceed","set shared address "&amp;IP_Export!D421&amp;" ip-netmask "&amp;IP_Export!E421,"")),"")</f>
        <v/>
      </c>
      <c r="C385" t="str">
        <f>IF(IP_Export!B421="Global",IF(OR('Processed IP Rules'!AO390="All_IPs",'Processed IP Rules'!AO390="GRP_ALL_CNSP_SUBNETS"),"",IF(IP_Export!Y421="Proceed","set shared address "&amp;IP_Export!D421&amp;" description "&amp;IP_Export!E421,"")),"")</f>
        <v/>
      </c>
      <c r="D385" s="43" t="str">
        <f>IF('Processed IP Rules'!$FB$31="","",IF(IP_Export!B421="Global",IF(OR('Processed IP Rules'!AO390="All_IPs",'Processed IP Rules'!AO390="GRP_ALL_CNSP_SUBNETS"),"",IF(IP_Export!Y421="Proceed","set shared address "&amp;IP_Export!D421&amp;" tag "&amp;'Processed IP Rules'!$FB$31,"")),""))</f>
        <v/>
      </c>
      <c r="E385" t="str">
        <f>IF(IP_Export!B421="Global",IF('Processed IP Rules'!EA390="Any","",IF(AND(IP_Export!Y421="Proceed",'Processed IP Rules'!EA390&lt;&gt;""),"set shared address "&amp;IP_Export!F421&amp;" ip-netmask "&amp;IP_Export!G421,"")),"")</f>
        <v/>
      </c>
      <c r="F385" t="str">
        <f>IF(IP_Export!B421="Global",IF('Processed IP Rules'!EA390="Any","",IF(AND(IP_Export!Y421="Proceed",'Processed IP Rules'!EA390&lt;&gt;""),"set shared address "&amp;IP_Export!F421&amp;" description "&amp;IP_Export!G421,"")),"")</f>
        <v/>
      </c>
      <c r="G385" s="43" t="str">
        <f>IF('Processed IP Rules'!$FB$33="","",IF(IP_Export!B421="Global",IF('Processed IP Rules'!EA390="Any","",IF(AND(IP_Export!Y421="Proceed",'Processed IP Rules'!EA390&lt;&gt;""),"set shared address "&amp;IP_Export!F421&amp;" tag "&amp;'Processed IP Rules'!$FB$33,"")),""))</f>
        <v/>
      </c>
      <c r="I385" s="98">
        <f t="shared" si="11"/>
        <v>380</v>
      </c>
      <c r="J385" t="str">
        <f>IF(IP_Export!B421="National",IF(OR('Processed IP Rules'!AO390="All_IPs",'Processed IP Rules'!AO390="GRP_ALL_CNSP_SUBNETS"),"",IF(IP_Export!Y421="Proceed","set device-group CNSP-Parent address "&amp;IP_Export!D421&amp;" ip-netmask "&amp;IP_Export!E421,"")),"")</f>
        <v/>
      </c>
      <c r="K385" t="str">
        <f>IF(IP_Export!B421="National",IF(OR('Processed IP Rules'!AO390="All_IPs",'Processed IP Rules'!AO390="GRP_ALL_CNSP_SUBNETS"),"",IF(IP_Export!Y421="Proceed","set device-group CNSP-Parent address "&amp;IP_Export!D421&amp;" description "&amp;IP_Export!E421,"")),"")</f>
        <v/>
      </c>
      <c r="L385" s="43" t="str">
        <f>IF('Processed IP Rules'!$FB$31="","",IF(IP_Export!B421="National",IF(OR('Processed IP Rules'!AO390="All_IPs",'Processed IP Rules'!AO390="GRP_ALL_CNSP_SUBNETS"),"",IF(IP_Export!Y421="Proceed","set device-group CNSP-Parent address "&amp;IP_Export!D421&amp;" tag "&amp;'Processed IP Rules'!$FB$31,"")),""))</f>
        <v/>
      </c>
      <c r="M385" t="str">
        <f>IF(IP_Export!B421="National",IF('Processed IP Rules'!EA390="Any","",IF(AND(IP_Export!Y421="Proceed",'Processed IP Rules'!EA390&lt;&gt;""),"set device-group CNSP-Parent address "&amp;IP_Export!F421&amp;" ip-netmask "&amp;IP_Export!G421,"")),"")</f>
        <v/>
      </c>
      <c r="N385" t="str">
        <f>IF(IP_Export!B421="National",IF('Processed IP Rules'!EA390="Any","",IF(AND(IP_Export!Y421="Proceed",'Processed IP Rules'!EA390&lt;&gt;""),"set device-group CNSP-Parent address "&amp;IP_Export!F421&amp;" description "&amp;IP_Export!G421,"")),"")</f>
        <v/>
      </c>
      <c r="O385" s="43" t="str">
        <f>IF('Processed IP Rules'!$FB$33="","",IF(IP_Export!B421="National",IF('Processed IP Rules'!EA390="Any","",IF(AND(IP_Export!Y421="Proceed",'Processed IP Rules'!EA390&lt;&gt;""),"set device-group CNSP-Parent address "&amp;IP_Export!F421&amp;" tag "&amp;'Processed IP Rules'!$FB$33,"")),""))</f>
        <v/>
      </c>
    </row>
    <row r="386" spans="1:15">
      <c r="A386" s="98">
        <f t="shared" si="10"/>
        <v>381</v>
      </c>
      <c r="B386" t="str">
        <f>IF(IP_Export!B422="Global",IF(OR('Processed IP Rules'!AO391="All_IPs",'Processed IP Rules'!AO391="GRP_ALL_CNSP_SUBNETS"),"",IF(IP_Export!Y422="Proceed","set shared address "&amp;IP_Export!D422&amp;" ip-netmask "&amp;IP_Export!E422,"")),"")</f>
        <v/>
      </c>
      <c r="C386" t="str">
        <f>IF(IP_Export!B422="Global",IF(OR('Processed IP Rules'!AO391="All_IPs",'Processed IP Rules'!AO391="GRP_ALL_CNSP_SUBNETS"),"",IF(IP_Export!Y422="Proceed","set shared address "&amp;IP_Export!D422&amp;" description "&amp;IP_Export!E422,"")),"")</f>
        <v/>
      </c>
      <c r="D386" s="43" t="str">
        <f>IF('Processed IP Rules'!$FB$31="","",IF(IP_Export!B422="Global",IF(OR('Processed IP Rules'!AO391="All_IPs",'Processed IP Rules'!AO391="GRP_ALL_CNSP_SUBNETS"),"",IF(IP_Export!Y422="Proceed","set shared address "&amp;IP_Export!D422&amp;" tag "&amp;'Processed IP Rules'!$FB$31,"")),""))</f>
        <v/>
      </c>
      <c r="E386" t="str">
        <f>IF(IP_Export!B422="Global",IF('Processed IP Rules'!EA391="Any","",IF(AND(IP_Export!Y422="Proceed",'Processed IP Rules'!EA391&lt;&gt;""),"set shared address "&amp;IP_Export!F422&amp;" ip-netmask "&amp;IP_Export!G422,"")),"")</f>
        <v/>
      </c>
      <c r="F386" t="str">
        <f>IF(IP_Export!B422="Global",IF('Processed IP Rules'!EA391="Any","",IF(AND(IP_Export!Y422="Proceed",'Processed IP Rules'!EA391&lt;&gt;""),"set shared address "&amp;IP_Export!F422&amp;" description "&amp;IP_Export!G422,"")),"")</f>
        <v/>
      </c>
      <c r="G386" s="43" t="str">
        <f>IF('Processed IP Rules'!$FB$33="","",IF(IP_Export!B422="Global",IF('Processed IP Rules'!EA391="Any","",IF(AND(IP_Export!Y422="Proceed",'Processed IP Rules'!EA391&lt;&gt;""),"set shared address "&amp;IP_Export!F422&amp;" tag "&amp;'Processed IP Rules'!$FB$33,"")),""))</f>
        <v/>
      </c>
      <c r="I386" s="98">
        <f t="shared" si="11"/>
        <v>381</v>
      </c>
      <c r="J386" t="str">
        <f>IF(IP_Export!B422="National",IF(OR('Processed IP Rules'!AO391="All_IPs",'Processed IP Rules'!AO391="GRP_ALL_CNSP_SUBNETS"),"",IF(IP_Export!Y422="Proceed","set device-group CNSP-Parent address "&amp;IP_Export!D422&amp;" ip-netmask "&amp;IP_Export!E422,"")),"")</f>
        <v/>
      </c>
      <c r="K386" t="str">
        <f>IF(IP_Export!B422="National",IF(OR('Processed IP Rules'!AO391="All_IPs",'Processed IP Rules'!AO391="GRP_ALL_CNSP_SUBNETS"),"",IF(IP_Export!Y422="Proceed","set device-group CNSP-Parent address "&amp;IP_Export!D422&amp;" description "&amp;IP_Export!E422,"")),"")</f>
        <v/>
      </c>
      <c r="L386" s="43" t="str">
        <f>IF('Processed IP Rules'!$FB$31="","",IF(IP_Export!B422="National",IF(OR('Processed IP Rules'!AO391="All_IPs",'Processed IP Rules'!AO391="GRP_ALL_CNSP_SUBNETS"),"",IF(IP_Export!Y422="Proceed","set device-group CNSP-Parent address "&amp;IP_Export!D422&amp;" tag "&amp;'Processed IP Rules'!$FB$31,"")),""))</f>
        <v/>
      </c>
      <c r="M386" t="str">
        <f>IF(IP_Export!B422="National",IF('Processed IP Rules'!EA391="Any","",IF(AND(IP_Export!Y422="Proceed",'Processed IP Rules'!EA391&lt;&gt;""),"set device-group CNSP-Parent address "&amp;IP_Export!F422&amp;" ip-netmask "&amp;IP_Export!G422,"")),"")</f>
        <v/>
      </c>
      <c r="N386" t="str">
        <f>IF(IP_Export!B422="National",IF('Processed IP Rules'!EA391="Any","",IF(AND(IP_Export!Y422="Proceed",'Processed IP Rules'!EA391&lt;&gt;""),"set device-group CNSP-Parent address "&amp;IP_Export!F422&amp;" description "&amp;IP_Export!G422,"")),"")</f>
        <v/>
      </c>
      <c r="O386" s="43" t="str">
        <f>IF('Processed IP Rules'!$FB$33="","",IF(IP_Export!B422="National",IF('Processed IP Rules'!EA391="Any","",IF(AND(IP_Export!Y422="Proceed",'Processed IP Rules'!EA391&lt;&gt;""),"set device-group CNSP-Parent address "&amp;IP_Export!F422&amp;" tag "&amp;'Processed IP Rules'!$FB$33,"")),""))</f>
        <v/>
      </c>
    </row>
    <row r="387" spans="1:15">
      <c r="A387" s="98">
        <f t="shared" si="10"/>
        <v>382</v>
      </c>
      <c r="B387" t="str">
        <f>IF(IP_Export!B423="Global",IF(OR('Processed IP Rules'!AO392="All_IPs",'Processed IP Rules'!AO392="GRP_ALL_CNSP_SUBNETS"),"",IF(IP_Export!Y423="Proceed","set shared address "&amp;IP_Export!D423&amp;" ip-netmask "&amp;IP_Export!E423,"")),"")</f>
        <v/>
      </c>
      <c r="C387" t="str">
        <f>IF(IP_Export!B423="Global",IF(OR('Processed IP Rules'!AO392="All_IPs",'Processed IP Rules'!AO392="GRP_ALL_CNSP_SUBNETS"),"",IF(IP_Export!Y423="Proceed","set shared address "&amp;IP_Export!D423&amp;" description "&amp;IP_Export!E423,"")),"")</f>
        <v/>
      </c>
      <c r="D387" s="43" t="str">
        <f>IF('Processed IP Rules'!$FB$31="","",IF(IP_Export!B423="Global",IF(OR('Processed IP Rules'!AO392="All_IPs",'Processed IP Rules'!AO392="GRP_ALL_CNSP_SUBNETS"),"",IF(IP_Export!Y423="Proceed","set shared address "&amp;IP_Export!D423&amp;" tag "&amp;'Processed IP Rules'!$FB$31,"")),""))</f>
        <v/>
      </c>
      <c r="E387" t="str">
        <f>IF(IP_Export!B423="Global",IF('Processed IP Rules'!EA392="Any","",IF(AND(IP_Export!Y423="Proceed",'Processed IP Rules'!EA392&lt;&gt;""),"set shared address "&amp;IP_Export!F423&amp;" ip-netmask "&amp;IP_Export!G423,"")),"")</f>
        <v/>
      </c>
      <c r="F387" t="str">
        <f>IF(IP_Export!B423="Global",IF('Processed IP Rules'!EA392="Any","",IF(AND(IP_Export!Y423="Proceed",'Processed IP Rules'!EA392&lt;&gt;""),"set shared address "&amp;IP_Export!F423&amp;" description "&amp;IP_Export!G423,"")),"")</f>
        <v/>
      </c>
      <c r="G387" s="43" t="str">
        <f>IF('Processed IP Rules'!$FB$33="","",IF(IP_Export!B423="Global",IF('Processed IP Rules'!EA392="Any","",IF(AND(IP_Export!Y423="Proceed",'Processed IP Rules'!EA392&lt;&gt;""),"set shared address "&amp;IP_Export!F423&amp;" tag "&amp;'Processed IP Rules'!$FB$33,"")),""))</f>
        <v/>
      </c>
      <c r="I387" s="98">
        <f t="shared" si="11"/>
        <v>382</v>
      </c>
      <c r="J387" t="str">
        <f>IF(IP_Export!B423="National",IF(OR('Processed IP Rules'!AO392="All_IPs",'Processed IP Rules'!AO392="GRP_ALL_CNSP_SUBNETS"),"",IF(IP_Export!Y423="Proceed","set device-group CNSP-Parent address "&amp;IP_Export!D423&amp;" ip-netmask "&amp;IP_Export!E423,"")),"")</f>
        <v/>
      </c>
      <c r="K387" t="str">
        <f>IF(IP_Export!B423="National",IF(OR('Processed IP Rules'!AO392="All_IPs",'Processed IP Rules'!AO392="GRP_ALL_CNSP_SUBNETS"),"",IF(IP_Export!Y423="Proceed","set device-group CNSP-Parent address "&amp;IP_Export!D423&amp;" description "&amp;IP_Export!E423,"")),"")</f>
        <v/>
      </c>
      <c r="L387" s="43" t="str">
        <f>IF('Processed IP Rules'!$FB$31="","",IF(IP_Export!B423="National",IF(OR('Processed IP Rules'!AO392="All_IPs",'Processed IP Rules'!AO392="GRP_ALL_CNSP_SUBNETS"),"",IF(IP_Export!Y423="Proceed","set device-group CNSP-Parent address "&amp;IP_Export!D423&amp;" tag "&amp;'Processed IP Rules'!$FB$31,"")),""))</f>
        <v/>
      </c>
      <c r="M387" t="str">
        <f>IF(IP_Export!B423="National",IF('Processed IP Rules'!EA392="Any","",IF(AND(IP_Export!Y423="Proceed",'Processed IP Rules'!EA392&lt;&gt;""),"set device-group CNSP-Parent address "&amp;IP_Export!F423&amp;" ip-netmask "&amp;IP_Export!G423,"")),"")</f>
        <v/>
      </c>
      <c r="N387" t="str">
        <f>IF(IP_Export!B423="National",IF('Processed IP Rules'!EA392="Any","",IF(AND(IP_Export!Y423="Proceed",'Processed IP Rules'!EA392&lt;&gt;""),"set device-group CNSP-Parent address "&amp;IP_Export!F423&amp;" description "&amp;IP_Export!G423,"")),"")</f>
        <v/>
      </c>
      <c r="O387" s="43" t="str">
        <f>IF('Processed IP Rules'!$FB$33="","",IF(IP_Export!B423="National",IF('Processed IP Rules'!EA392="Any","",IF(AND(IP_Export!Y423="Proceed",'Processed IP Rules'!EA392&lt;&gt;""),"set device-group CNSP-Parent address "&amp;IP_Export!F423&amp;" tag "&amp;'Processed IP Rules'!$FB$33,"")),""))</f>
        <v/>
      </c>
    </row>
    <row r="388" spans="1:15">
      <c r="A388" s="98">
        <f t="shared" si="10"/>
        <v>383</v>
      </c>
      <c r="B388" t="str">
        <f>IF(IP_Export!B424="Global",IF(OR('Processed IP Rules'!AO393="All_IPs",'Processed IP Rules'!AO393="GRP_ALL_CNSP_SUBNETS"),"",IF(IP_Export!Y424="Proceed","set shared address "&amp;IP_Export!D424&amp;" ip-netmask "&amp;IP_Export!E424,"")),"")</f>
        <v/>
      </c>
      <c r="C388" t="str">
        <f>IF(IP_Export!B424="Global",IF(OR('Processed IP Rules'!AO393="All_IPs",'Processed IP Rules'!AO393="GRP_ALL_CNSP_SUBNETS"),"",IF(IP_Export!Y424="Proceed","set shared address "&amp;IP_Export!D424&amp;" description "&amp;IP_Export!E424,"")),"")</f>
        <v/>
      </c>
      <c r="D388" s="43" t="str">
        <f>IF('Processed IP Rules'!$FB$31="","",IF(IP_Export!B424="Global",IF(OR('Processed IP Rules'!AO393="All_IPs",'Processed IP Rules'!AO393="GRP_ALL_CNSP_SUBNETS"),"",IF(IP_Export!Y424="Proceed","set shared address "&amp;IP_Export!D424&amp;" tag "&amp;'Processed IP Rules'!$FB$31,"")),""))</f>
        <v/>
      </c>
      <c r="E388" t="str">
        <f>IF(IP_Export!B424="Global",IF('Processed IP Rules'!EA393="Any","",IF(AND(IP_Export!Y424="Proceed",'Processed IP Rules'!EA393&lt;&gt;""),"set shared address "&amp;IP_Export!F424&amp;" ip-netmask "&amp;IP_Export!G424,"")),"")</f>
        <v/>
      </c>
      <c r="F388" t="str">
        <f>IF(IP_Export!B424="Global",IF('Processed IP Rules'!EA393="Any","",IF(AND(IP_Export!Y424="Proceed",'Processed IP Rules'!EA393&lt;&gt;""),"set shared address "&amp;IP_Export!F424&amp;" description "&amp;IP_Export!G424,"")),"")</f>
        <v/>
      </c>
      <c r="G388" s="43" t="str">
        <f>IF('Processed IP Rules'!$FB$33="","",IF(IP_Export!B424="Global",IF('Processed IP Rules'!EA393="Any","",IF(AND(IP_Export!Y424="Proceed",'Processed IP Rules'!EA393&lt;&gt;""),"set shared address "&amp;IP_Export!F424&amp;" tag "&amp;'Processed IP Rules'!$FB$33,"")),""))</f>
        <v/>
      </c>
      <c r="I388" s="98">
        <f t="shared" si="11"/>
        <v>383</v>
      </c>
      <c r="J388" t="str">
        <f>IF(IP_Export!B424="National",IF(OR('Processed IP Rules'!AO393="All_IPs",'Processed IP Rules'!AO393="GRP_ALL_CNSP_SUBNETS"),"",IF(IP_Export!Y424="Proceed","set device-group CNSP-Parent address "&amp;IP_Export!D424&amp;" ip-netmask "&amp;IP_Export!E424,"")),"")</f>
        <v/>
      </c>
      <c r="K388" t="str">
        <f>IF(IP_Export!B424="National",IF(OR('Processed IP Rules'!AO393="All_IPs",'Processed IP Rules'!AO393="GRP_ALL_CNSP_SUBNETS"),"",IF(IP_Export!Y424="Proceed","set device-group CNSP-Parent address "&amp;IP_Export!D424&amp;" description "&amp;IP_Export!E424,"")),"")</f>
        <v/>
      </c>
      <c r="L388" s="43" t="str">
        <f>IF('Processed IP Rules'!$FB$31="","",IF(IP_Export!B424="National",IF(OR('Processed IP Rules'!AO393="All_IPs",'Processed IP Rules'!AO393="GRP_ALL_CNSP_SUBNETS"),"",IF(IP_Export!Y424="Proceed","set device-group CNSP-Parent address "&amp;IP_Export!D424&amp;" tag "&amp;'Processed IP Rules'!$FB$31,"")),""))</f>
        <v/>
      </c>
      <c r="M388" t="str">
        <f>IF(IP_Export!B424="National",IF('Processed IP Rules'!EA393="Any","",IF(AND(IP_Export!Y424="Proceed",'Processed IP Rules'!EA393&lt;&gt;""),"set device-group CNSP-Parent address "&amp;IP_Export!F424&amp;" ip-netmask "&amp;IP_Export!G424,"")),"")</f>
        <v/>
      </c>
      <c r="N388" t="str">
        <f>IF(IP_Export!B424="National",IF('Processed IP Rules'!EA393="Any","",IF(AND(IP_Export!Y424="Proceed",'Processed IP Rules'!EA393&lt;&gt;""),"set device-group CNSP-Parent address "&amp;IP_Export!F424&amp;" description "&amp;IP_Export!G424,"")),"")</f>
        <v/>
      </c>
      <c r="O388" s="43" t="str">
        <f>IF('Processed IP Rules'!$FB$33="","",IF(IP_Export!B424="National",IF('Processed IP Rules'!EA393="Any","",IF(AND(IP_Export!Y424="Proceed",'Processed IP Rules'!EA393&lt;&gt;""),"set device-group CNSP-Parent address "&amp;IP_Export!F424&amp;" tag "&amp;'Processed IP Rules'!$FB$33,"")),""))</f>
        <v/>
      </c>
    </row>
    <row r="389" spans="1:15">
      <c r="A389" s="98">
        <f t="shared" si="10"/>
        <v>384</v>
      </c>
      <c r="B389" t="str">
        <f>IF(IP_Export!B425="Global",IF(OR('Processed IP Rules'!AO394="All_IPs",'Processed IP Rules'!AO394="GRP_ALL_CNSP_SUBNETS"),"",IF(IP_Export!Y425="Proceed","set shared address "&amp;IP_Export!D425&amp;" ip-netmask "&amp;IP_Export!E425,"")),"")</f>
        <v/>
      </c>
      <c r="C389" t="str">
        <f>IF(IP_Export!B425="Global",IF(OR('Processed IP Rules'!AO394="All_IPs",'Processed IP Rules'!AO394="GRP_ALL_CNSP_SUBNETS"),"",IF(IP_Export!Y425="Proceed","set shared address "&amp;IP_Export!D425&amp;" description "&amp;IP_Export!E425,"")),"")</f>
        <v/>
      </c>
      <c r="D389" s="43" t="str">
        <f>IF('Processed IP Rules'!$FB$31="","",IF(IP_Export!B425="Global",IF(OR('Processed IP Rules'!AO394="All_IPs",'Processed IP Rules'!AO394="GRP_ALL_CNSP_SUBNETS"),"",IF(IP_Export!Y425="Proceed","set shared address "&amp;IP_Export!D425&amp;" tag "&amp;'Processed IP Rules'!$FB$31,"")),""))</f>
        <v/>
      </c>
      <c r="E389" t="str">
        <f>IF(IP_Export!B425="Global",IF('Processed IP Rules'!EA394="Any","",IF(AND(IP_Export!Y425="Proceed",'Processed IP Rules'!EA394&lt;&gt;""),"set shared address "&amp;IP_Export!F425&amp;" ip-netmask "&amp;IP_Export!G425,"")),"")</f>
        <v/>
      </c>
      <c r="F389" t="str">
        <f>IF(IP_Export!B425="Global",IF('Processed IP Rules'!EA394="Any","",IF(AND(IP_Export!Y425="Proceed",'Processed IP Rules'!EA394&lt;&gt;""),"set shared address "&amp;IP_Export!F425&amp;" description "&amp;IP_Export!G425,"")),"")</f>
        <v/>
      </c>
      <c r="G389" s="43" t="str">
        <f>IF('Processed IP Rules'!$FB$33="","",IF(IP_Export!B425="Global",IF('Processed IP Rules'!EA394="Any","",IF(AND(IP_Export!Y425="Proceed",'Processed IP Rules'!EA394&lt;&gt;""),"set shared address "&amp;IP_Export!F425&amp;" tag "&amp;'Processed IP Rules'!$FB$33,"")),""))</f>
        <v/>
      </c>
      <c r="I389" s="98">
        <f t="shared" si="11"/>
        <v>384</v>
      </c>
      <c r="J389" t="str">
        <f>IF(IP_Export!B425="National",IF(OR('Processed IP Rules'!AO394="All_IPs",'Processed IP Rules'!AO394="GRP_ALL_CNSP_SUBNETS"),"",IF(IP_Export!Y425="Proceed","set device-group CNSP-Parent address "&amp;IP_Export!D425&amp;" ip-netmask "&amp;IP_Export!E425,"")),"")</f>
        <v/>
      </c>
      <c r="K389" t="str">
        <f>IF(IP_Export!B425="National",IF(OR('Processed IP Rules'!AO394="All_IPs",'Processed IP Rules'!AO394="GRP_ALL_CNSP_SUBNETS"),"",IF(IP_Export!Y425="Proceed","set device-group CNSP-Parent address "&amp;IP_Export!D425&amp;" description "&amp;IP_Export!E425,"")),"")</f>
        <v/>
      </c>
      <c r="L389" s="43" t="str">
        <f>IF('Processed IP Rules'!$FB$31="","",IF(IP_Export!B425="National",IF(OR('Processed IP Rules'!AO394="All_IPs",'Processed IP Rules'!AO394="GRP_ALL_CNSP_SUBNETS"),"",IF(IP_Export!Y425="Proceed","set device-group CNSP-Parent address "&amp;IP_Export!D425&amp;" tag "&amp;'Processed IP Rules'!$FB$31,"")),""))</f>
        <v/>
      </c>
      <c r="M389" t="str">
        <f>IF(IP_Export!B425="National",IF('Processed IP Rules'!EA394="Any","",IF(AND(IP_Export!Y425="Proceed",'Processed IP Rules'!EA394&lt;&gt;""),"set device-group CNSP-Parent address "&amp;IP_Export!F425&amp;" ip-netmask "&amp;IP_Export!G425,"")),"")</f>
        <v/>
      </c>
      <c r="N389" t="str">
        <f>IF(IP_Export!B425="National",IF('Processed IP Rules'!EA394="Any","",IF(AND(IP_Export!Y425="Proceed",'Processed IP Rules'!EA394&lt;&gt;""),"set device-group CNSP-Parent address "&amp;IP_Export!F425&amp;" description "&amp;IP_Export!G425,"")),"")</f>
        <v/>
      </c>
      <c r="O389" s="43" t="str">
        <f>IF('Processed IP Rules'!$FB$33="","",IF(IP_Export!B425="National",IF('Processed IP Rules'!EA394="Any","",IF(AND(IP_Export!Y425="Proceed",'Processed IP Rules'!EA394&lt;&gt;""),"set device-group CNSP-Parent address "&amp;IP_Export!F425&amp;" tag "&amp;'Processed IP Rules'!$FB$33,"")),""))</f>
        <v/>
      </c>
    </row>
    <row r="390" spans="1:15">
      <c r="A390" s="98">
        <f t="shared" si="10"/>
        <v>385</v>
      </c>
      <c r="B390" t="str">
        <f>IF(IP_Export!B426="Global",IF(OR('Processed IP Rules'!AO395="All_IPs",'Processed IP Rules'!AO395="GRP_ALL_CNSP_SUBNETS"),"",IF(IP_Export!Y426="Proceed","set shared address "&amp;IP_Export!D426&amp;" ip-netmask "&amp;IP_Export!E426,"")),"")</f>
        <v/>
      </c>
      <c r="C390" t="str">
        <f>IF(IP_Export!B426="Global",IF(OR('Processed IP Rules'!AO395="All_IPs",'Processed IP Rules'!AO395="GRP_ALL_CNSP_SUBNETS"),"",IF(IP_Export!Y426="Proceed","set shared address "&amp;IP_Export!D426&amp;" description "&amp;IP_Export!E426,"")),"")</f>
        <v/>
      </c>
      <c r="D390" s="43" t="str">
        <f>IF('Processed IP Rules'!$FB$31="","",IF(IP_Export!B426="Global",IF(OR('Processed IP Rules'!AO395="All_IPs",'Processed IP Rules'!AO395="GRP_ALL_CNSP_SUBNETS"),"",IF(IP_Export!Y426="Proceed","set shared address "&amp;IP_Export!D426&amp;" tag "&amp;'Processed IP Rules'!$FB$31,"")),""))</f>
        <v/>
      </c>
      <c r="E390" t="str">
        <f>IF(IP_Export!B426="Global",IF('Processed IP Rules'!EA395="Any","",IF(AND(IP_Export!Y426="Proceed",'Processed IP Rules'!EA395&lt;&gt;""),"set shared address "&amp;IP_Export!F426&amp;" ip-netmask "&amp;IP_Export!G426,"")),"")</f>
        <v/>
      </c>
      <c r="F390" t="str">
        <f>IF(IP_Export!B426="Global",IF('Processed IP Rules'!EA395="Any","",IF(AND(IP_Export!Y426="Proceed",'Processed IP Rules'!EA395&lt;&gt;""),"set shared address "&amp;IP_Export!F426&amp;" description "&amp;IP_Export!G426,"")),"")</f>
        <v/>
      </c>
      <c r="G390" s="43" t="str">
        <f>IF('Processed IP Rules'!$FB$33="","",IF(IP_Export!B426="Global",IF('Processed IP Rules'!EA395="Any","",IF(AND(IP_Export!Y426="Proceed",'Processed IP Rules'!EA395&lt;&gt;""),"set shared address "&amp;IP_Export!F426&amp;" tag "&amp;'Processed IP Rules'!$FB$33,"")),""))</f>
        <v/>
      </c>
      <c r="I390" s="98">
        <f t="shared" si="11"/>
        <v>385</v>
      </c>
      <c r="J390" t="str">
        <f>IF(IP_Export!B426="National",IF(OR('Processed IP Rules'!AO395="All_IPs",'Processed IP Rules'!AO395="GRP_ALL_CNSP_SUBNETS"),"",IF(IP_Export!Y426="Proceed","set device-group CNSP-Parent address "&amp;IP_Export!D426&amp;" ip-netmask "&amp;IP_Export!E426,"")),"")</f>
        <v/>
      </c>
      <c r="K390" t="str">
        <f>IF(IP_Export!B426="National",IF(OR('Processed IP Rules'!AO395="All_IPs",'Processed IP Rules'!AO395="GRP_ALL_CNSP_SUBNETS"),"",IF(IP_Export!Y426="Proceed","set device-group CNSP-Parent address "&amp;IP_Export!D426&amp;" description "&amp;IP_Export!E426,"")),"")</f>
        <v/>
      </c>
      <c r="L390" s="43" t="str">
        <f>IF('Processed IP Rules'!$FB$31="","",IF(IP_Export!B426="National",IF(OR('Processed IP Rules'!AO395="All_IPs",'Processed IP Rules'!AO395="GRP_ALL_CNSP_SUBNETS"),"",IF(IP_Export!Y426="Proceed","set device-group CNSP-Parent address "&amp;IP_Export!D426&amp;" tag "&amp;'Processed IP Rules'!$FB$31,"")),""))</f>
        <v/>
      </c>
      <c r="M390" t="str">
        <f>IF(IP_Export!B426="National",IF('Processed IP Rules'!EA395="Any","",IF(AND(IP_Export!Y426="Proceed",'Processed IP Rules'!EA395&lt;&gt;""),"set device-group CNSP-Parent address "&amp;IP_Export!F426&amp;" ip-netmask "&amp;IP_Export!G426,"")),"")</f>
        <v/>
      </c>
      <c r="N390" t="str">
        <f>IF(IP_Export!B426="National",IF('Processed IP Rules'!EA395="Any","",IF(AND(IP_Export!Y426="Proceed",'Processed IP Rules'!EA395&lt;&gt;""),"set device-group CNSP-Parent address "&amp;IP_Export!F426&amp;" description "&amp;IP_Export!G426,"")),"")</f>
        <v/>
      </c>
      <c r="O390" s="43" t="str">
        <f>IF('Processed IP Rules'!$FB$33="","",IF(IP_Export!B426="National",IF('Processed IP Rules'!EA395="Any","",IF(AND(IP_Export!Y426="Proceed",'Processed IP Rules'!EA395&lt;&gt;""),"set device-group CNSP-Parent address "&amp;IP_Export!F426&amp;" tag "&amp;'Processed IP Rules'!$FB$33,"")),""))</f>
        <v/>
      </c>
    </row>
    <row r="391" spans="1:15">
      <c r="A391" s="98">
        <f t="shared" si="10"/>
        <v>386</v>
      </c>
      <c r="B391" t="str">
        <f>IF(IP_Export!B427="Global",IF(OR('Processed IP Rules'!AO396="All_IPs",'Processed IP Rules'!AO396="GRP_ALL_CNSP_SUBNETS"),"",IF(IP_Export!Y427="Proceed","set shared address "&amp;IP_Export!D427&amp;" ip-netmask "&amp;IP_Export!E427,"")),"")</f>
        <v/>
      </c>
      <c r="C391" t="str">
        <f>IF(IP_Export!B427="Global",IF(OR('Processed IP Rules'!AO396="All_IPs",'Processed IP Rules'!AO396="GRP_ALL_CNSP_SUBNETS"),"",IF(IP_Export!Y427="Proceed","set shared address "&amp;IP_Export!D427&amp;" description "&amp;IP_Export!E427,"")),"")</f>
        <v/>
      </c>
      <c r="D391" s="43" t="str">
        <f>IF('Processed IP Rules'!$FB$31="","",IF(IP_Export!B427="Global",IF(OR('Processed IP Rules'!AO396="All_IPs",'Processed IP Rules'!AO396="GRP_ALL_CNSP_SUBNETS"),"",IF(IP_Export!Y427="Proceed","set shared address "&amp;IP_Export!D427&amp;" tag "&amp;'Processed IP Rules'!$FB$31,"")),""))</f>
        <v/>
      </c>
      <c r="E391" t="str">
        <f>IF(IP_Export!B427="Global",IF('Processed IP Rules'!EA396="Any","",IF(AND(IP_Export!Y427="Proceed",'Processed IP Rules'!EA396&lt;&gt;""),"set shared address "&amp;IP_Export!F427&amp;" ip-netmask "&amp;IP_Export!G427,"")),"")</f>
        <v/>
      </c>
      <c r="F391" t="str">
        <f>IF(IP_Export!B427="Global",IF('Processed IP Rules'!EA396="Any","",IF(AND(IP_Export!Y427="Proceed",'Processed IP Rules'!EA396&lt;&gt;""),"set shared address "&amp;IP_Export!F427&amp;" description "&amp;IP_Export!G427,"")),"")</f>
        <v/>
      </c>
      <c r="G391" s="43" t="str">
        <f>IF('Processed IP Rules'!$FB$33="","",IF(IP_Export!B427="Global",IF('Processed IP Rules'!EA396="Any","",IF(AND(IP_Export!Y427="Proceed",'Processed IP Rules'!EA396&lt;&gt;""),"set shared address "&amp;IP_Export!F427&amp;" tag "&amp;'Processed IP Rules'!$FB$33,"")),""))</f>
        <v/>
      </c>
      <c r="I391" s="98">
        <f t="shared" si="11"/>
        <v>386</v>
      </c>
      <c r="J391" t="str">
        <f>IF(IP_Export!B427="National",IF(OR('Processed IP Rules'!AO396="All_IPs",'Processed IP Rules'!AO396="GRP_ALL_CNSP_SUBNETS"),"",IF(IP_Export!Y427="Proceed","set device-group CNSP-Parent address "&amp;IP_Export!D427&amp;" ip-netmask "&amp;IP_Export!E427,"")),"")</f>
        <v/>
      </c>
      <c r="K391" t="str">
        <f>IF(IP_Export!B427="National",IF(OR('Processed IP Rules'!AO396="All_IPs",'Processed IP Rules'!AO396="GRP_ALL_CNSP_SUBNETS"),"",IF(IP_Export!Y427="Proceed","set device-group CNSP-Parent address "&amp;IP_Export!D427&amp;" description "&amp;IP_Export!E427,"")),"")</f>
        <v/>
      </c>
      <c r="L391" s="43" t="str">
        <f>IF('Processed IP Rules'!$FB$31="","",IF(IP_Export!B427="National",IF(OR('Processed IP Rules'!AO396="All_IPs",'Processed IP Rules'!AO396="GRP_ALL_CNSP_SUBNETS"),"",IF(IP_Export!Y427="Proceed","set device-group CNSP-Parent address "&amp;IP_Export!D427&amp;" tag "&amp;'Processed IP Rules'!$FB$31,"")),""))</f>
        <v/>
      </c>
      <c r="M391" t="str">
        <f>IF(IP_Export!B427="National",IF('Processed IP Rules'!EA396="Any","",IF(AND(IP_Export!Y427="Proceed",'Processed IP Rules'!EA396&lt;&gt;""),"set device-group CNSP-Parent address "&amp;IP_Export!F427&amp;" ip-netmask "&amp;IP_Export!G427,"")),"")</f>
        <v/>
      </c>
      <c r="N391" t="str">
        <f>IF(IP_Export!B427="National",IF('Processed IP Rules'!EA396="Any","",IF(AND(IP_Export!Y427="Proceed",'Processed IP Rules'!EA396&lt;&gt;""),"set device-group CNSP-Parent address "&amp;IP_Export!F427&amp;" description "&amp;IP_Export!G427,"")),"")</f>
        <v/>
      </c>
      <c r="O391" s="43" t="str">
        <f>IF('Processed IP Rules'!$FB$33="","",IF(IP_Export!B427="National",IF('Processed IP Rules'!EA396="Any","",IF(AND(IP_Export!Y427="Proceed",'Processed IP Rules'!EA396&lt;&gt;""),"set device-group CNSP-Parent address "&amp;IP_Export!F427&amp;" tag "&amp;'Processed IP Rules'!$FB$33,"")),""))</f>
        <v/>
      </c>
    </row>
    <row r="392" spans="1:15">
      <c r="A392" s="98">
        <f t="shared" ref="A392:A455" si="12">A391+1</f>
        <v>387</v>
      </c>
      <c r="B392" t="str">
        <f>IF(IP_Export!B428="Global",IF(OR('Processed IP Rules'!AO397="All_IPs",'Processed IP Rules'!AO397="GRP_ALL_CNSP_SUBNETS"),"",IF(IP_Export!Y428="Proceed","set shared address "&amp;IP_Export!D428&amp;" ip-netmask "&amp;IP_Export!E428,"")),"")</f>
        <v/>
      </c>
      <c r="C392" t="str">
        <f>IF(IP_Export!B428="Global",IF(OR('Processed IP Rules'!AO397="All_IPs",'Processed IP Rules'!AO397="GRP_ALL_CNSP_SUBNETS"),"",IF(IP_Export!Y428="Proceed","set shared address "&amp;IP_Export!D428&amp;" description "&amp;IP_Export!E428,"")),"")</f>
        <v/>
      </c>
      <c r="D392" s="43" t="str">
        <f>IF('Processed IP Rules'!$FB$31="","",IF(IP_Export!B428="Global",IF(OR('Processed IP Rules'!AO397="All_IPs",'Processed IP Rules'!AO397="GRP_ALL_CNSP_SUBNETS"),"",IF(IP_Export!Y428="Proceed","set shared address "&amp;IP_Export!D428&amp;" tag "&amp;'Processed IP Rules'!$FB$31,"")),""))</f>
        <v/>
      </c>
      <c r="E392" t="str">
        <f>IF(IP_Export!B428="Global",IF('Processed IP Rules'!EA397="Any","",IF(AND(IP_Export!Y428="Proceed",'Processed IP Rules'!EA397&lt;&gt;""),"set shared address "&amp;IP_Export!F428&amp;" ip-netmask "&amp;IP_Export!G428,"")),"")</f>
        <v/>
      </c>
      <c r="F392" t="str">
        <f>IF(IP_Export!B428="Global",IF('Processed IP Rules'!EA397="Any","",IF(AND(IP_Export!Y428="Proceed",'Processed IP Rules'!EA397&lt;&gt;""),"set shared address "&amp;IP_Export!F428&amp;" description "&amp;IP_Export!G428,"")),"")</f>
        <v/>
      </c>
      <c r="G392" s="43" t="str">
        <f>IF('Processed IP Rules'!$FB$33="","",IF(IP_Export!B428="Global",IF('Processed IP Rules'!EA397="Any","",IF(AND(IP_Export!Y428="Proceed",'Processed IP Rules'!EA397&lt;&gt;""),"set shared address "&amp;IP_Export!F428&amp;" tag "&amp;'Processed IP Rules'!$FB$33,"")),""))</f>
        <v/>
      </c>
      <c r="I392" s="98">
        <f t="shared" ref="I392:I455" si="13">I391+1</f>
        <v>387</v>
      </c>
      <c r="J392" t="str">
        <f>IF(IP_Export!B428="National",IF(OR('Processed IP Rules'!AO397="All_IPs",'Processed IP Rules'!AO397="GRP_ALL_CNSP_SUBNETS"),"",IF(IP_Export!Y428="Proceed","set device-group CNSP-Parent address "&amp;IP_Export!D428&amp;" ip-netmask "&amp;IP_Export!E428,"")),"")</f>
        <v/>
      </c>
      <c r="K392" t="str">
        <f>IF(IP_Export!B428="National",IF(OR('Processed IP Rules'!AO397="All_IPs",'Processed IP Rules'!AO397="GRP_ALL_CNSP_SUBNETS"),"",IF(IP_Export!Y428="Proceed","set device-group CNSP-Parent address "&amp;IP_Export!D428&amp;" description "&amp;IP_Export!E428,"")),"")</f>
        <v/>
      </c>
      <c r="L392" s="43" t="str">
        <f>IF('Processed IP Rules'!$FB$31="","",IF(IP_Export!B428="National",IF(OR('Processed IP Rules'!AO397="All_IPs",'Processed IP Rules'!AO397="GRP_ALL_CNSP_SUBNETS"),"",IF(IP_Export!Y428="Proceed","set device-group CNSP-Parent address "&amp;IP_Export!D428&amp;" tag "&amp;'Processed IP Rules'!$FB$31,"")),""))</f>
        <v/>
      </c>
      <c r="M392" t="str">
        <f>IF(IP_Export!B428="National",IF('Processed IP Rules'!EA397="Any","",IF(AND(IP_Export!Y428="Proceed",'Processed IP Rules'!EA397&lt;&gt;""),"set device-group CNSP-Parent address "&amp;IP_Export!F428&amp;" ip-netmask "&amp;IP_Export!G428,"")),"")</f>
        <v/>
      </c>
      <c r="N392" t="str">
        <f>IF(IP_Export!B428="National",IF('Processed IP Rules'!EA397="Any","",IF(AND(IP_Export!Y428="Proceed",'Processed IP Rules'!EA397&lt;&gt;""),"set device-group CNSP-Parent address "&amp;IP_Export!F428&amp;" description "&amp;IP_Export!G428,"")),"")</f>
        <v/>
      </c>
      <c r="O392" s="43" t="str">
        <f>IF('Processed IP Rules'!$FB$33="","",IF(IP_Export!B428="National",IF('Processed IP Rules'!EA397="Any","",IF(AND(IP_Export!Y428="Proceed",'Processed IP Rules'!EA397&lt;&gt;""),"set device-group CNSP-Parent address "&amp;IP_Export!F428&amp;" tag "&amp;'Processed IP Rules'!$FB$33,"")),""))</f>
        <v/>
      </c>
    </row>
    <row r="393" spans="1:15">
      <c r="A393" s="98">
        <f t="shared" si="12"/>
        <v>388</v>
      </c>
      <c r="B393" t="str">
        <f>IF(IP_Export!B429="Global",IF(OR('Processed IP Rules'!AO398="All_IPs",'Processed IP Rules'!AO398="GRP_ALL_CNSP_SUBNETS"),"",IF(IP_Export!Y429="Proceed","set shared address "&amp;IP_Export!D429&amp;" ip-netmask "&amp;IP_Export!E429,"")),"")</f>
        <v/>
      </c>
      <c r="C393" t="str">
        <f>IF(IP_Export!B429="Global",IF(OR('Processed IP Rules'!AO398="All_IPs",'Processed IP Rules'!AO398="GRP_ALL_CNSP_SUBNETS"),"",IF(IP_Export!Y429="Proceed","set shared address "&amp;IP_Export!D429&amp;" description "&amp;IP_Export!E429,"")),"")</f>
        <v/>
      </c>
      <c r="D393" s="43" t="str">
        <f>IF('Processed IP Rules'!$FB$31="","",IF(IP_Export!B429="Global",IF(OR('Processed IP Rules'!AO398="All_IPs",'Processed IP Rules'!AO398="GRP_ALL_CNSP_SUBNETS"),"",IF(IP_Export!Y429="Proceed","set shared address "&amp;IP_Export!D429&amp;" tag "&amp;'Processed IP Rules'!$FB$31,"")),""))</f>
        <v/>
      </c>
      <c r="E393" t="str">
        <f>IF(IP_Export!B429="Global",IF('Processed IP Rules'!EA398="Any","",IF(AND(IP_Export!Y429="Proceed",'Processed IP Rules'!EA398&lt;&gt;""),"set shared address "&amp;IP_Export!F429&amp;" ip-netmask "&amp;IP_Export!G429,"")),"")</f>
        <v/>
      </c>
      <c r="F393" t="str">
        <f>IF(IP_Export!B429="Global",IF('Processed IP Rules'!EA398="Any","",IF(AND(IP_Export!Y429="Proceed",'Processed IP Rules'!EA398&lt;&gt;""),"set shared address "&amp;IP_Export!F429&amp;" description "&amp;IP_Export!G429,"")),"")</f>
        <v/>
      </c>
      <c r="G393" s="43" t="str">
        <f>IF('Processed IP Rules'!$FB$33="","",IF(IP_Export!B429="Global",IF('Processed IP Rules'!EA398="Any","",IF(AND(IP_Export!Y429="Proceed",'Processed IP Rules'!EA398&lt;&gt;""),"set shared address "&amp;IP_Export!F429&amp;" tag "&amp;'Processed IP Rules'!$FB$33,"")),""))</f>
        <v/>
      </c>
      <c r="I393" s="98">
        <f t="shared" si="13"/>
        <v>388</v>
      </c>
      <c r="J393" t="str">
        <f>IF(IP_Export!B429="National",IF(OR('Processed IP Rules'!AO398="All_IPs",'Processed IP Rules'!AO398="GRP_ALL_CNSP_SUBNETS"),"",IF(IP_Export!Y429="Proceed","set device-group CNSP-Parent address "&amp;IP_Export!D429&amp;" ip-netmask "&amp;IP_Export!E429,"")),"")</f>
        <v/>
      </c>
      <c r="K393" t="str">
        <f>IF(IP_Export!B429="National",IF(OR('Processed IP Rules'!AO398="All_IPs",'Processed IP Rules'!AO398="GRP_ALL_CNSP_SUBNETS"),"",IF(IP_Export!Y429="Proceed","set device-group CNSP-Parent address "&amp;IP_Export!D429&amp;" description "&amp;IP_Export!E429,"")),"")</f>
        <v/>
      </c>
      <c r="L393" s="43" t="str">
        <f>IF('Processed IP Rules'!$FB$31="","",IF(IP_Export!B429="National",IF(OR('Processed IP Rules'!AO398="All_IPs",'Processed IP Rules'!AO398="GRP_ALL_CNSP_SUBNETS"),"",IF(IP_Export!Y429="Proceed","set device-group CNSP-Parent address "&amp;IP_Export!D429&amp;" tag "&amp;'Processed IP Rules'!$FB$31,"")),""))</f>
        <v/>
      </c>
      <c r="M393" t="str">
        <f>IF(IP_Export!B429="National",IF('Processed IP Rules'!EA398="Any","",IF(AND(IP_Export!Y429="Proceed",'Processed IP Rules'!EA398&lt;&gt;""),"set device-group CNSP-Parent address "&amp;IP_Export!F429&amp;" ip-netmask "&amp;IP_Export!G429,"")),"")</f>
        <v/>
      </c>
      <c r="N393" t="str">
        <f>IF(IP_Export!B429="National",IF('Processed IP Rules'!EA398="Any","",IF(AND(IP_Export!Y429="Proceed",'Processed IP Rules'!EA398&lt;&gt;""),"set device-group CNSP-Parent address "&amp;IP_Export!F429&amp;" description "&amp;IP_Export!G429,"")),"")</f>
        <v/>
      </c>
      <c r="O393" s="43" t="str">
        <f>IF('Processed IP Rules'!$FB$33="","",IF(IP_Export!B429="National",IF('Processed IP Rules'!EA398="Any","",IF(AND(IP_Export!Y429="Proceed",'Processed IP Rules'!EA398&lt;&gt;""),"set device-group CNSP-Parent address "&amp;IP_Export!F429&amp;" tag "&amp;'Processed IP Rules'!$FB$33,"")),""))</f>
        <v/>
      </c>
    </row>
    <row r="394" spans="1:15">
      <c r="A394" s="98">
        <f t="shared" si="12"/>
        <v>389</v>
      </c>
      <c r="B394" t="str">
        <f>IF(IP_Export!B430="Global",IF(OR('Processed IP Rules'!AO399="All_IPs",'Processed IP Rules'!AO399="GRP_ALL_CNSP_SUBNETS"),"",IF(IP_Export!Y430="Proceed","set shared address "&amp;IP_Export!D430&amp;" ip-netmask "&amp;IP_Export!E430,"")),"")</f>
        <v/>
      </c>
      <c r="C394" t="str">
        <f>IF(IP_Export!B430="Global",IF(OR('Processed IP Rules'!AO399="All_IPs",'Processed IP Rules'!AO399="GRP_ALL_CNSP_SUBNETS"),"",IF(IP_Export!Y430="Proceed","set shared address "&amp;IP_Export!D430&amp;" description "&amp;IP_Export!E430,"")),"")</f>
        <v/>
      </c>
      <c r="D394" s="43" t="str">
        <f>IF('Processed IP Rules'!$FB$31="","",IF(IP_Export!B430="Global",IF(OR('Processed IP Rules'!AO399="All_IPs",'Processed IP Rules'!AO399="GRP_ALL_CNSP_SUBNETS"),"",IF(IP_Export!Y430="Proceed","set shared address "&amp;IP_Export!D430&amp;" tag "&amp;'Processed IP Rules'!$FB$31,"")),""))</f>
        <v/>
      </c>
      <c r="E394" t="str">
        <f>IF(IP_Export!B430="Global",IF('Processed IP Rules'!EA399="Any","",IF(AND(IP_Export!Y430="Proceed",'Processed IP Rules'!EA399&lt;&gt;""),"set shared address "&amp;IP_Export!F430&amp;" ip-netmask "&amp;IP_Export!G430,"")),"")</f>
        <v/>
      </c>
      <c r="F394" t="str">
        <f>IF(IP_Export!B430="Global",IF('Processed IP Rules'!EA399="Any","",IF(AND(IP_Export!Y430="Proceed",'Processed IP Rules'!EA399&lt;&gt;""),"set shared address "&amp;IP_Export!F430&amp;" description "&amp;IP_Export!G430,"")),"")</f>
        <v/>
      </c>
      <c r="G394" s="43" t="str">
        <f>IF('Processed IP Rules'!$FB$33="","",IF(IP_Export!B430="Global",IF('Processed IP Rules'!EA399="Any","",IF(AND(IP_Export!Y430="Proceed",'Processed IP Rules'!EA399&lt;&gt;""),"set shared address "&amp;IP_Export!F430&amp;" tag "&amp;'Processed IP Rules'!$FB$33,"")),""))</f>
        <v/>
      </c>
      <c r="I394" s="98">
        <f t="shared" si="13"/>
        <v>389</v>
      </c>
      <c r="J394" t="str">
        <f>IF(IP_Export!B430="National",IF(OR('Processed IP Rules'!AO399="All_IPs",'Processed IP Rules'!AO399="GRP_ALL_CNSP_SUBNETS"),"",IF(IP_Export!Y430="Proceed","set device-group CNSP-Parent address "&amp;IP_Export!D430&amp;" ip-netmask "&amp;IP_Export!E430,"")),"")</f>
        <v/>
      </c>
      <c r="K394" t="str">
        <f>IF(IP_Export!B430="National",IF(OR('Processed IP Rules'!AO399="All_IPs",'Processed IP Rules'!AO399="GRP_ALL_CNSP_SUBNETS"),"",IF(IP_Export!Y430="Proceed","set device-group CNSP-Parent address "&amp;IP_Export!D430&amp;" description "&amp;IP_Export!E430,"")),"")</f>
        <v/>
      </c>
      <c r="L394" s="43" t="str">
        <f>IF('Processed IP Rules'!$FB$31="","",IF(IP_Export!B430="National",IF(OR('Processed IP Rules'!AO399="All_IPs",'Processed IP Rules'!AO399="GRP_ALL_CNSP_SUBNETS"),"",IF(IP_Export!Y430="Proceed","set device-group CNSP-Parent address "&amp;IP_Export!D430&amp;" tag "&amp;'Processed IP Rules'!$FB$31,"")),""))</f>
        <v/>
      </c>
      <c r="M394" t="str">
        <f>IF(IP_Export!B430="National",IF('Processed IP Rules'!EA399="Any","",IF(AND(IP_Export!Y430="Proceed",'Processed IP Rules'!EA399&lt;&gt;""),"set device-group CNSP-Parent address "&amp;IP_Export!F430&amp;" ip-netmask "&amp;IP_Export!G430,"")),"")</f>
        <v/>
      </c>
      <c r="N394" t="str">
        <f>IF(IP_Export!B430="National",IF('Processed IP Rules'!EA399="Any","",IF(AND(IP_Export!Y430="Proceed",'Processed IP Rules'!EA399&lt;&gt;""),"set device-group CNSP-Parent address "&amp;IP_Export!F430&amp;" description "&amp;IP_Export!G430,"")),"")</f>
        <v/>
      </c>
      <c r="O394" s="43" t="str">
        <f>IF('Processed IP Rules'!$FB$33="","",IF(IP_Export!B430="National",IF('Processed IP Rules'!EA399="Any","",IF(AND(IP_Export!Y430="Proceed",'Processed IP Rules'!EA399&lt;&gt;""),"set device-group CNSP-Parent address "&amp;IP_Export!F430&amp;" tag "&amp;'Processed IP Rules'!$FB$33,"")),""))</f>
        <v/>
      </c>
    </row>
    <row r="395" spans="1:15">
      <c r="A395" s="98">
        <f t="shared" si="12"/>
        <v>390</v>
      </c>
      <c r="B395" t="str">
        <f>IF(IP_Export!B431="Global",IF(OR('Processed IP Rules'!AO400="All_IPs",'Processed IP Rules'!AO400="GRP_ALL_CNSP_SUBNETS"),"",IF(IP_Export!Y431="Proceed","set shared address "&amp;IP_Export!D431&amp;" ip-netmask "&amp;IP_Export!E431,"")),"")</f>
        <v/>
      </c>
      <c r="C395" t="str">
        <f>IF(IP_Export!B431="Global",IF(OR('Processed IP Rules'!AO400="All_IPs",'Processed IP Rules'!AO400="GRP_ALL_CNSP_SUBNETS"),"",IF(IP_Export!Y431="Proceed","set shared address "&amp;IP_Export!D431&amp;" description "&amp;IP_Export!E431,"")),"")</f>
        <v/>
      </c>
      <c r="D395" s="43" t="str">
        <f>IF('Processed IP Rules'!$FB$31="","",IF(IP_Export!B431="Global",IF(OR('Processed IP Rules'!AO400="All_IPs",'Processed IP Rules'!AO400="GRP_ALL_CNSP_SUBNETS"),"",IF(IP_Export!Y431="Proceed","set shared address "&amp;IP_Export!D431&amp;" tag "&amp;'Processed IP Rules'!$FB$31,"")),""))</f>
        <v/>
      </c>
      <c r="E395" t="str">
        <f>IF(IP_Export!B431="Global",IF('Processed IP Rules'!EA400="Any","",IF(AND(IP_Export!Y431="Proceed",'Processed IP Rules'!EA400&lt;&gt;""),"set shared address "&amp;IP_Export!F431&amp;" ip-netmask "&amp;IP_Export!G431,"")),"")</f>
        <v/>
      </c>
      <c r="F395" t="str">
        <f>IF(IP_Export!B431="Global",IF('Processed IP Rules'!EA400="Any","",IF(AND(IP_Export!Y431="Proceed",'Processed IP Rules'!EA400&lt;&gt;""),"set shared address "&amp;IP_Export!F431&amp;" description "&amp;IP_Export!G431,"")),"")</f>
        <v/>
      </c>
      <c r="G395" s="43" t="str">
        <f>IF('Processed IP Rules'!$FB$33="","",IF(IP_Export!B431="Global",IF('Processed IP Rules'!EA400="Any","",IF(AND(IP_Export!Y431="Proceed",'Processed IP Rules'!EA400&lt;&gt;""),"set shared address "&amp;IP_Export!F431&amp;" tag "&amp;'Processed IP Rules'!$FB$33,"")),""))</f>
        <v/>
      </c>
      <c r="I395" s="98">
        <f t="shared" si="13"/>
        <v>390</v>
      </c>
      <c r="J395" t="str">
        <f>IF(IP_Export!B431="National",IF(OR('Processed IP Rules'!AO400="All_IPs",'Processed IP Rules'!AO400="GRP_ALL_CNSP_SUBNETS"),"",IF(IP_Export!Y431="Proceed","set device-group CNSP-Parent address "&amp;IP_Export!D431&amp;" ip-netmask "&amp;IP_Export!E431,"")),"")</f>
        <v/>
      </c>
      <c r="K395" t="str">
        <f>IF(IP_Export!B431="National",IF(OR('Processed IP Rules'!AO400="All_IPs",'Processed IP Rules'!AO400="GRP_ALL_CNSP_SUBNETS"),"",IF(IP_Export!Y431="Proceed","set device-group CNSP-Parent address "&amp;IP_Export!D431&amp;" description "&amp;IP_Export!E431,"")),"")</f>
        <v/>
      </c>
      <c r="L395" s="43" t="str">
        <f>IF('Processed IP Rules'!$FB$31="","",IF(IP_Export!B431="National",IF(OR('Processed IP Rules'!AO400="All_IPs",'Processed IP Rules'!AO400="GRP_ALL_CNSP_SUBNETS"),"",IF(IP_Export!Y431="Proceed","set device-group CNSP-Parent address "&amp;IP_Export!D431&amp;" tag "&amp;'Processed IP Rules'!$FB$31,"")),""))</f>
        <v/>
      </c>
      <c r="M395" t="str">
        <f>IF(IP_Export!B431="National",IF('Processed IP Rules'!EA400="Any","",IF(AND(IP_Export!Y431="Proceed",'Processed IP Rules'!EA400&lt;&gt;""),"set device-group CNSP-Parent address "&amp;IP_Export!F431&amp;" ip-netmask "&amp;IP_Export!G431,"")),"")</f>
        <v/>
      </c>
      <c r="N395" t="str">
        <f>IF(IP_Export!B431="National",IF('Processed IP Rules'!EA400="Any","",IF(AND(IP_Export!Y431="Proceed",'Processed IP Rules'!EA400&lt;&gt;""),"set device-group CNSP-Parent address "&amp;IP_Export!F431&amp;" description "&amp;IP_Export!G431,"")),"")</f>
        <v/>
      </c>
      <c r="O395" s="43" t="str">
        <f>IF('Processed IP Rules'!$FB$33="","",IF(IP_Export!B431="National",IF('Processed IP Rules'!EA400="Any","",IF(AND(IP_Export!Y431="Proceed",'Processed IP Rules'!EA400&lt;&gt;""),"set device-group CNSP-Parent address "&amp;IP_Export!F431&amp;" tag "&amp;'Processed IP Rules'!$FB$33,"")),""))</f>
        <v/>
      </c>
    </row>
    <row r="396" spans="1:15">
      <c r="A396" s="98">
        <f t="shared" si="12"/>
        <v>391</v>
      </c>
      <c r="B396" t="str">
        <f>IF(IP_Export!B432="Global",IF(OR('Processed IP Rules'!AO401="All_IPs",'Processed IP Rules'!AO401="GRP_ALL_CNSP_SUBNETS"),"",IF(IP_Export!Y432="Proceed","set shared address "&amp;IP_Export!D432&amp;" ip-netmask "&amp;IP_Export!E432,"")),"")</f>
        <v/>
      </c>
      <c r="C396" t="str">
        <f>IF(IP_Export!B432="Global",IF(OR('Processed IP Rules'!AO401="All_IPs",'Processed IP Rules'!AO401="GRP_ALL_CNSP_SUBNETS"),"",IF(IP_Export!Y432="Proceed","set shared address "&amp;IP_Export!D432&amp;" description "&amp;IP_Export!E432,"")),"")</f>
        <v/>
      </c>
      <c r="D396" s="43" t="str">
        <f>IF('Processed IP Rules'!$FB$31="","",IF(IP_Export!B432="Global",IF(OR('Processed IP Rules'!AO401="All_IPs",'Processed IP Rules'!AO401="GRP_ALL_CNSP_SUBNETS"),"",IF(IP_Export!Y432="Proceed","set shared address "&amp;IP_Export!D432&amp;" tag "&amp;'Processed IP Rules'!$FB$31,"")),""))</f>
        <v/>
      </c>
      <c r="E396" t="str">
        <f>IF(IP_Export!B432="Global",IF('Processed IP Rules'!EA401="Any","",IF(AND(IP_Export!Y432="Proceed",'Processed IP Rules'!EA401&lt;&gt;""),"set shared address "&amp;IP_Export!F432&amp;" ip-netmask "&amp;IP_Export!G432,"")),"")</f>
        <v/>
      </c>
      <c r="F396" t="str">
        <f>IF(IP_Export!B432="Global",IF('Processed IP Rules'!EA401="Any","",IF(AND(IP_Export!Y432="Proceed",'Processed IP Rules'!EA401&lt;&gt;""),"set shared address "&amp;IP_Export!F432&amp;" description "&amp;IP_Export!G432,"")),"")</f>
        <v/>
      </c>
      <c r="G396" s="43" t="str">
        <f>IF('Processed IP Rules'!$FB$33="","",IF(IP_Export!B432="Global",IF('Processed IP Rules'!EA401="Any","",IF(AND(IP_Export!Y432="Proceed",'Processed IP Rules'!EA401&lt;&gt;""),"set shared address "&amp;IP_Export!F432&amp;" tag "&amp;'Processed IP Rules'!$FB$33,"")),""))</f>
        <v/>
      </c>
      <c r="I396" s="98">
        <f t="shared" si="13"/>
        <v>391</v>
      </c>
      <c r="J396" t="str">
        <f>IF(IP_Export!B432="National",IF(OR('Processed IP Rules'!AO401="All_IPs",'Processed IP Rules'!AO401="GRP_ALL_CNSP_SUBNETS"),"",IF(IP_Export!Y432="Proceed","set device-group CNSP-Parent address "&amp;IP_Export!D432&amp;" ip-netmask "&amp;IP_Export!E432,"")),"")</f>
        <v/>
      </c>
      <c r="K396" t="str">
        <f>IF(IP_Export!B432="National",IF(OR('Processed IP Rules'!AO401="All_IPs",'Processed IP Rules'!AO401="GRP_ALL_CNSP_SUBNETS"),"",IF(IP_Export!Y432="Proceed","set device-group CNSP-Parent address "&amp;IP_Export!D432&amp;" description "&amp;IP_Export!E432,"")),"")</f>
        <v/>
      </c>
      <c r="L396" s="43" t="str">
        <f>IF('Processed IP Rules'!$FB$31="","",IF(IP_Export!B432="National",IF(OR('Processed IP Rules'!AO401="All_IPs",'Processed IP Rules'!AO401="GRP_ALL_CNSP_SUBNETS"),"",IF(IP_Export!Y432="Proceed","set device-group CNSP-Parent address "&amp;IP_Export!D432&amp;" tag "&amp;'Processed IP Rules'!$FB$31,"")),""))</f>
        <v/>
      </c>
      <c r="M396" t="str">
        <f>IF(IP_Export!B432="National",IF('Processed IP Rules'!EA401="Any","",IF(AND(IP_Export!Y432="Proceed",'Processed IP Rules'!EA401&lt;&gt;""),"set device-group CNSP-Parent address "&amp;IP_Export!F432&amp;" ip-netmask "&amp;IP_Export!G432,"")),"")</f>
        <v/>
      </c>
      <c r="N396" t="str">
        <f>IF(IP_Export!B432="National",IF('Processed IP Rules'!EA401="Any","",IF(AND(IP_Export!Y432="Proceed",'Processed IP Rules'!EA401&lt;&gt;""),"set device-group CNSP-Parent address "&amp;IP_Export!F432&amp;" description "&amp;IP_Export!G432,"")),"")</f>
        <v/>
      </c>
      <c r="O396" s="43" t="str">
        <f>IF('Processed IP Rules'!$FB$33="","",IF(IP_Export!B432="National",IF('Processed IP Rules'!EA401="Any","",IF(AND(IP_Export!Y432="Proceed",'Processed IP Rules'!EA401&lt;&gt;""),"set device-group CNSP-Parent address "&amp;IP_Export!F432&amp;" tag "&amp;'Processed IP Rules'!$FB$33,"")),""))</f>
        <v/>
      </c>
    </row>
    <row r="397" spans="1:15">
      <c r="A397" s="98">
        <f t="shared" si="12"/>
        <v>392</v>
      </c>
      <c r="B397" t="str">
        <f>IF(IP_Export!B433="Global",IF(OR('Processed IP Rules'!AO402="All_IPs",'Processed IP Rules'!AO402="GRP_ALL_CNSP_SUBNETS"),"",IF(IP_Export!Y433="Proceed","set shared address "&amp;IP_Export!D433&amp;" ip-netmask "&amp;IP_Export!E433,"")),"")</f>
        <v/>
      </c>
      <c r="C397" t="str">
        <f>IF(IP_Export!B433="Global",IF(OR('Processed IP Rules'!AO402="All_IPs",'Processed IP Rules'!AO402="GRP_ALL_CNSP_SUBNETS"),"",IF(IP_Export!Y433="Proceed","set shared address "&amp;IP_Export!D433&amp;" description "&amp;IP_Export!E433,"")),"")</f>
        <v/>
      </c>
      <c r="D397" s="43" t="str">
        <f>IF('Processed IP Rules'!$FB$31="","",IF(IP_Export!B433="Global",IF(OR('Processed IP Rules'!AO402="All_IPs",'Processed IP Rules'!AO402="GRP_ALL_CNSP_SUBNETS"),"",IF(IP_Export!Y433="Proceed","set shared address "&amp;IP_Export!D433&amp;" tag "&amp;'Processed IP Rules'!$FB$31,"")),""))</f>
        <v/>
      </c>
      <c r="E397" t="str">
        <f>IF(IP_Export!B433="Global",IF('Processed IP Rules'!EA402="Any","",IF(AND(IP_Export!Y433="Proceed",'Processed IP Rules'!EA402&lt;&gt;""),"set shared address "&amp;IP_Export!F433&amp;" ip-netmask "&amp;IP_Export!G433,"")),"")</f>
        <v/>
      </c>
      <c r="F397" t="str">
        <f>IF(IP_Export!B433="Global",IF('Processed IP Rules'!EA402="Any","",IF(AND(IP_Export!Y433="Proceed",'Processed IP Rules'!EA402&lt;&gt;""),"set shared address "&amp;IP_Export!F433&amp;" description "&amp;IP_Export!G433,"")),"")</f>
        <v/>
      </c>
      <c r="G397" s="43" t="str">
        <f>IF('Processed IP Rules'!$FB$33="","",IF(IP_Export!B433="Global",IF('Processed IP Rules'!EA402="Any","",IF(AND(IP_Export!Y433="Proceed",'Processed IP Rules'!EA402&lt;&gt;""),"set shared address "&amp;IP_Export!F433&amp;" tag "&amp;'Processed IP Rules'!$FB$33,"")),""))</f>
        <v/>
      </c>
      <c r="I397" s="98">
        <f t="shared" si="13"/>
        <v>392</v>
      </c>
      <c r="J397" t="str">
        <f>IF(IP_Export!B433="National",IF(OR('Processed IP Rules'!AO402="All_IPs",'Processed IP Rules'!AO402="GRP_ALL_CNSP_SUBNETS"),"",IF(IP_Export!Y433="Proceed","set device-group CNSP-Parent address "&amp;IP_Export!D433&amp;" ip-netmask "&amp;IP_Export!E433,"")),"")</f>
        <v/>
      </c>
      <c r="K397" t="str">
        <f>IF(IP_Export!B433="National",IF(OR('Processed IP Rules'!AO402="All_IPs",'Processed IP Rules'!AO402="GRP_ALL_CNSP_SUBNETS"),"",IF(IP_Export!Y433="Proceed","set device-group CNSP-Parent address "&amp;IP_Export!D433&amp;" description "&amp;IP_Export!E433,"")),"")</f>
        <v/>
      </c>
      <c r="L397" s="43" t="str">
        <f>IF('Processed IP Rules'!$FB$31="","",IF(IP_Export!B433="National",IF(OR('Processed IP Rules'!AO402="All_IPs",'Processed IP Rules'!AO402="GRP_ALL_CNSP_SUBNETS"),"",IF(IP_Export!Y433="Proceed","set device-group CNSP-Parent address "&amp;IP_Export!D433&amp;" tag "&amp;'Processed IP Rules'!$FB$31,"")),""))</f>
        <v/>
      </c>
      <c r="M397" t="str">
        <f>IF(IP_Export!B433="National",IF('Processed IP Rules'!EA402="Any","",IF(AND(IP_Export!Y433="Proceed",'Processed IP Rules'!EA402&lt;&gt;""),"set device-group CNSP-Parent address "&amp;IP_Export!F433&amp;" ip-netmask "&amp;IP_Export!G433,"")),"")</f>
        <v/>
      </c>
      <c r="N397" t="str">
        <f>IF(IP_Export!B433="National",IF('Processed IP Rules'!EA402="Any","",IF(AND(IP_Export!Y433="Proceed",'Processed IP Rules'!EA402&lt;&gt;""),"set device-group CNSP-Parent address "&amp;IP_Export!F433&amp;" description "&amp;IP_Export!G433,"")),"")</f>
        <v/>
      </c>
      <c r="O397" s="43" t="str">
        <f>IF('Processed IP Rules'!$FB$33="","",IF(IP_Export!B433="National",IF('Processed IP Rules'!EA402="Any","",IF(AND(IP_Export!Y433="Proceed",'Processed IP Rules'!EA402&lt;&gt;""),"set device-group CNSP-Parent address "&amp;IP_Export!F433&amp;" tag "&amp;'Processed IP Rules'!$FB$33,"")),""))</f>
        <v/>
      </c>
    </row>
    <row r="398" spans="1:15">
      <c r="A398" s="98">
        <f t="shared" si="12"/>
        <v>393</v>
      </c>
      <c r="B398" t="str">
        <f>IF(IP_Export!B434="Global",IF(OR('Processed IP Rules'!AO403="All_IPs",'Processed IP Rules'!AO403="GRP_ALL_CNSP_SUBNETS"),"",IF(IP_Export!Y434="Proceed","set shared address "&amp;IP_Export!D434&amp;" ip-netmask "&amp;IP_Export!E434,"")),"")</f>
        <v/>
      </c>
      <c r="C398" t="str">
        <f>IF(IP_Export!B434="Global",IF(OR('Processed IP Rules'!AO403="All_IPs",'Processed IP Rules'!AO403="GRP_ALL_CNSP_SUBNETS"),"",IF(IP_Export!Y434="Proceed","set shared address "&amp;IP_Export!D434&amp;" description "&amp;IP_Export!E434,"")),"")</f>
        <v/>
      </c>
      <c r="D398" s="43" t="str">
        <f>IF('Processed IP Rules'!$FB$31="","",IF(IP_Export!B434="Global",IF(OR('Processed IP Rules'!AO403="All_IPs",'Processed IP Rules'!AO403="GRP_ALL_CNSP_SUBNETS"),"",IF(IP_Export!Y434="Proceed","set shared address "&amp;IP_Export!D434&amp;" tag "&amp;'Processed IP Rules'!$FB$31,"")),""))</f>
        <v/>
      </c>
      <c r="E398" t="str">
        <f>IF(IP_Export!B434="Global",IF('Processed IP Rules'!EA403="Any","",IF(AND(IP_Export!Y434="Proceed",'Processed IP Rules'!EA403&lt;&gt;""),"set shared address "&amp;IP_Export!F434&amp;" ip-netmask "&amp;IP_Export!G434,"")),"")</f>
        <v/>
      </c>
      <c r="F398" t="str">
        <f>IF(IP_Export!B434="Global",IF('Processed IP Rules'!EA403="Any","",IF(AND(IP_Export!Y434="Proceed",'Processed IP Rules'!EA403&lt;&gt;""),"set shared address "&amp;IP_Export!F434&amp;" description "&amp;IP_Export!G434,"")),"")</f>
        <v/>
      </c>
      <c r="G398" s="43" t="str">
        <f>IF('Processed IP Rules'!$FB$33="","",IF(IP_Export!B434="Global",IF('Processed IP Rules'!EA403="Any","",IF(AND(IP_Export!Y434="Proceed",'Processed IP Rules'!EA403&lt;&gt;""),"set shared address "&amp;IP_Export!F434&amp;" tag "&amp;'Processed IP Rules'!$FB$33,"")),""))</f>
        <v/>
      </c>
      <c r="I398" s="98">
        <f t="shared" si="13"/>
        <v>393</v>
      </c>
      <c r="J398" t="str">
        <f>IF(IP_Export!B434="National",IF(OR('Processed IP Rules'!AO403="All_IPs",'Processed IP Rules'!AO403="GRP_ALL_CNSP_SUBNETS"),"",IF(IP_Export!Y434="Proceed","set device-group CNSP-Parent address "&amp;IP_Export!D434&amp;" ip-netmask "&amp;IP_Export!E434,"")),"")</f>
        <v/>
      </c>
      <c r="K398" t="str">
        <f>IF(IP_Export!B434="National",IF(OR('Processed IP Rules'!AO403="All_IPs",'Processed IP Rules'!AO403="GRP_ALL_CNSP_SUBNETS"),"",IF(IP_Export!Y434="Proceed","set device-group CNSP-Parent address "&amp;IP_Export!D434&amp;" description "&amp;IP_Export!E434,"")),"")</f>
        <v/>
      </c>
      <c r="L398" s="43" t="str">
        <f>IF('Processed IP Rules'!$FB$31="","",IF(IP_Export!B434="National",IF(OR('Processed IP Rules'!AO403="All_IPs",'Processed IP Rules'!AO403="GRP_ALL_CNSP_SUBNETS"),"",IF(IP_Export!Y434="Proceed","set device-group CNSP-Parent address "&amp;IP_Export!D434&amp;" tag "&amp;'Processed IP Rules'!$FB$31,"")),""))</f>
        <v/>
      </c>
      <c r="M398" t="str">
        <f>IF(IP_Export!B434="National",IF('Processed IP Rules'!EA403="Any","",IF(AND(IP_Export!Y434="Proceed",'Processed IP Rules'!EA403&lt;&gt;""),"set device-group CNSP-Parent address "&amp;IP_Export!F434&amp;" ip-netmask "&amp;IP_Export!G434,"")),"")</f>
        <v/>
      </c>
      <c r="N398" t="str">
        <f>IF(IP_Export!B434="National",IF('Processed IP Rules'!EA403="Any","",IF(AND(IP_Export!Y434="Proceed",'Processed IP Rules'!EA403&lt;&gt;""),"set device-group CNSP-Parent address "&amp;IP_Export!F434&amp;" description "&amp;IP_Export!G434,"")),"")</f>
        <v/>
      </c>
      <c r="O398" s="43" t="str">
        <f>IF('Processed IP Rules'!$FB$33="","",IF(IP_Export!B434="National",IF('Processed IP Rules'!EA403="Any","",IF(AND(IP_Export!Y434="Proceed",'Processed IP Rules'!EA403&lt;&gt;""),"set device-group CNSP-Parent address "&amp;IP_Export!F434&amp;" tag "&amp;'Processed IP Rules'!$FB$33,"")),""))</f>
        <v/>
      </c>
    </row>
    <row r="399" spans="1:15">
      <c r="A399" s="98">
        <f t="shared" si="12"/>
        <v>394</v>
      </c>
      <c r="B399" t="str">
        <f>IF(IP_Export!B435="Global",IF(OR('Processed IP Rules'!AO404="All_IPs",'Processed IP Rules'!AO404="GRP_ALL_CNSP_SUBNETS"),"",IF(IP_Export!Y435="Proceed","set shared address "&amp;IP_Export!D435&amp;" ip-netmask "&amp;IP_Export!E435,"")),"")</f>
        <v/>
      </c>
      <c r="C399" t="str">
        <f>IF(IP_Export!B435="Global",IF(OR('Processed IP Rules'!AO404="All_IPs",'Processed IP Rules'!AO404="GRP_ALL_CNSP_SUBNETS"),"",IF(IP_Export!Y435="Proceed","set shared address "&amp;IP_Export!D435&amp;" description "&amp;IP_Export!E435,"")),"")</f>
        <v/>
      </c>
      <c r="D399" s="43" t="str">
        <f>IF('Processed IP Rules'!$FB$31="","",IF(IP_Export!B435="Global",IF(OR('Processed IP Rules'!AO404="All_IPs",'Processed IP Rules'!AO404="GRP_ALL_CNSP_SUBNETS"),"",IF(IP_Export!Y435="Proceed","set shared address "&amp;IP_Export!D435&amp;" tag "&amp;'Processed IP Rules'!$FB$31,"")),""))</f>
        <v/>
      </c>
      <c r="E399" t="str">
        <f>IF(IP_Export!B435="Global",IF('Processed IP Rules'!EA404="Any","",IF(AND(IP_Export!Y435="Proceed",'Processed IP Rules'!EA404&lt;&gt;""),"set shared address "&amp;IP_Export!F435&amp;" ip-netmask "&amp;IP_Export!G435,"")),"")</f>
        <v/>
      </c>
      <c r="F399" t="str">
        <f>IF(IP_Export!B435="Global",IF('Processed IP Rules'!EA404="Any","",IF(AND(IP_Export!Y435="Proceed",'Processed IP Rules'!EA404&lt;&gt;""),"set shared address "&amp;IP_Export!F435&amp;" description "&amp;IP_Export!G435,"")),"")</f>
        <v/>
      </c>
      <c r="G399" s="43" t="str">
        <f>IF('Processed IP Rules'!$FB$33="","",IF(IP_Export!B435="Global",IF('Processed IP Rules'!EA404="Any","",IF(AND(IP_Export!Y435="Proceed",'Processed IP Rules'!EA404&lt;&gt;""),"set shared address "&amp;IP_Export!F435&amp;" tag "&amp;'Processed IP Rules'!$FB$33,"")),""))</f>
        <v/>
      </c>
      <c r="I399" s="98">
        <f t="shared" si="13"/>
        <v>394</v>
      </c>
      <c r="J399" t="str">
        <f>IF(IP_Export!B435="National",IF(OR('Processed IP Rules'!AO404="All_IPs",'Processed IP Rules'!AO404="GRP_ALL_CNSP_SUBNETS"),"",IF(IP_Export!Y435="Proceed","set device-group CNSP-Parent address "&amp;IP_Export!D435&amp;" ip-netmask "&amp;IP_Export!E435,"")),"")</f>
        <v/>
      </c>
      <c r="K399" t="str">
        <f>IF(IP_Export!B435="National",IF(OR('Processed IP Rules'!AO404="All_IPs",'Processed IP Rules'!AO404="GRP_ALL_CNSP_SUBNETS"),"",IF(IP_Export!Y435="Proceed","set device-group CNSP-Parent address "&amp;IP_Export!D435&amp;" description "&amp;IP_Export!E435,"")),"")</f>
        <v/>
      </c>
      <c r="L399" s="43" t="str">
        <f>IF('Processed IP Rules'!$FB$31="","",IF(IP_Export!B435="National",IF(OR('Processed IP Rules'!AO404="All_IPs",'Processed IP Rules'!AO404="GRP_ALL_CNSP_SUBNETS"),"",IF(IP_Export!Y435="Proceed","set device-group CNSP-Parent address "&amp;IP_Export!D435&amp;" tag "&amp;'Processed IP Rules'!$FB$31,"")),""))</f>
        <v/>
      </c>
      <c r="M399" t="str">
        <f>IF(IP_Export!B435="National",IF('Processed IP Rules'!EA404="Any","",IF(AND(IP_Export!Y435="Proceed",'Processed IP Rules'!EA404&lt;&gt;""),"set device-group CNSP-Parent address "&amp;IP_Export!F435&amp;" ip-netmask "&amp;IP_Export!G435,"")),"")</f>
        <v/>
      </c>
      <c r="N399" t="str">
        <f>IF(IP_Export!B435="National",IF('Processed IP Rules'!EA404="Any","",IF(AND(IP_Export!Y435="Proceed",'Processed IP Rules'!EA404&lt;&gt;""),"set device-group CNSP-Parent address "&amp;IP_Export!F435&amp;" description "&amp;IP_Export!G435,"")),"")</f>
        <v/>
      </c>
      <c r="O399" s="43" t="str">
        <f>IF('Processed IP Rules'!$FB$33="","",IF(IP_Export!B435="National",IF('Processed IP Rules'!EA404="Any","",IF(AND(IP_Export!Y435="Proceed",'Processed IP Rules'!EA404&lt;&gt;""),"set device-group CNSP-Parent address "&amp;IP_Export!F435&amp;" tag "&amp;'Processed IP Rules'!$FB$33,"")),""))</f>
        <v/>
      </c>
    </row>
    <row r="400" spans="1:15">
      <c r="A400" s="98">
        <f t="shared" si="12"/>
        <v>395</v>
      </c>
      <c r="B400" t="str">
        <f>IF(IP_Export!B436="Global",IF(OR('Processed IP Rules'!AO405="All_IPs",'Processed IP Rules'!AO405="GRP_ALL_CNSP_SUBNETS"),"",IF(IP_Export!Y436="Proceed","set shared address "&amp;IP_Export!D436&amp;" ip-netmask "&amp;IP_Export!E436,"")),"")</f>
        <v/>
      </c>
      <c r="C400" t="str">
        <f>IF(IP_Export!B436="Global",IF(OR('Processed IP Rules'!AO405="All_IPs",'Processed IP Rules'!AO405="GRP_ALL_CNSP_SUBNETS"),"",IF(IP_Export!Y436="Proceed","set shared address "&amp;IP_Export!D436&amp;" description "&amp;IP_Export!E436,"")),"")</f>
        <v/>
      </c>
      <c r="D400" s="43" t="str">
        <f>IF('Processed IP Rules'!$FB$31="","",IF(IP_Export!B436="Global",IF(OR('Processed IP Rules'!AO405="All_IPs",'Processed IP Rules'!AO405="GRP_ALL_CNSP_SUBNETS"),"",IF(IP_Export!Y436="Proceed","set shared address "&amp;IP_Export!D436&amp;" tag "&amp;'Processed IP Rules'!$FB$31,"")),""))</f>
        <v/>
      </c>
      <c r="E400" t="str">
        <f>IF(IP_Export!B436="Global",IF('Processed IP Rules'!EA405="Any","",IF(AND(IP_Export!Y436="Proceed",'Processed IP Rules'!EA405&lt;&gt;""),"set shared address "&amp;IP_Export!F436&amp;" ip-netmask "&amp;IP_Export!G436,"")),"")</f>
        <v/>
      </c>
      <c r="F400" t="str">
        <f>IF(IP_Export!B436="Global",IF('Processed IP Rules'!EA405="Any","",IF(AND(IP_Export!Y436="Proceed",'Processed IP Rules'!EA405&lt;&gt;""),"set shared address "&amp;IP_Export!F436&amp;" description "&amp;IP_Export!G436,"")),"")</f>
        <v/>
      </c>
      <c r="G400" s="43" t="str">
        <f>IF('Processed IP Rules'!$FB$33="","",IF(IP_Export!B436="Global",IF('Processed IP Rules'!EA405="Any","",IF(AND(IP_Export!Y436="Proceed",'Processed IP Rules'!EA405&lt;&gt;""),"set shared address "&amp;IP_Export!F436&amp;" tag "&amp;'Processed IP Rules'!$FB$33,"")),""))</f>
        <v/>
      </c>
      <c r="I400" s="98">
        <f t="shared" si="13"/>
        <v>395</v>
      </c>
      <c r="J400" t="str">
        <f>IF(IP_Export!B436="National",IF(OR('Processed IP Rules'!AO405="All_IPs",'Processed IP Rules'!AO405="GRP_ALL_CNSP_SUBNETS"),"",IF(IP_Export!Y436="Proceed","set device-group CNSP-Parent address "&amp;IP_Export!D436&amp;" ip-netmask "&amp;IP_Export!E436,"")),"")</f>
        <v/>
      </c>
      <c r="K400" t="str">
        <f>IF(IP_Export!B436="National",IF(OR('Processed IP Rules'!AO405="All_IPs",'Processed IP Rules'!AO405="GRP_ALL_CNSP_SUBNETS"),"",IF(IP_Export!Y436="Proceed","set device-group CNSP-Parent address "&amp;IP_Export!D436&amp;" description "&amp;IP_Export!E436,"")),"")</f>
        <v/>
      </c>
      <c r="L400" s="43" t="str">
        <f>IF('Processed IP Rules'!$FB$31="","",IF(IP_Export!B436="National",IF(OR('Processed IP Rules'!AO405="All_IPs",'Processed IP Rules'!AO405="GRP_ALL_CNSP_SUBNETS"),"",IF(IP_Export!Y436="Proceed","set device-group CNSP-Parent address "&amp;IP_Export!D436&amp;" tag "&amp;'Processed IP Rules'!$FB$31,"")),""))</f>
        <v/>
      </c>
      <c r="M400" t="str">
        <f>IF(IP_Export!B436="National",IF('Processed IP Rules'!EA405="Any","",IF(AND(IP_Export!Y436="Proceed",'Processed IP Rules'!EA405&lt;&gt;""),"set device-group CNSP-Parent address "&amp;IP_Export!F436&amp;" ip-netmask "&amp;IP_Export!G436,"")),"")</f>
        <v/>
      </c>
      <c r="N400" t="str">
        <f>IF(IP_Export!B436="National",IF('Processed IP Rules'!EA405="Any","",IF(AND(IP_Export!Y436="Proceed",'Processed IP Rules'!EA405&lt;&gt;""),"set device-group CNSP-Parent address "&amp;IP_Export!F436&amp;" description "&amp;IP_Export!G436,"")),"")</f>
        <v/>
      </c>
      <c r="O400" s="43" t="str">
        <f>IF('Processed IP Rules'!$FB$33="","",IF(IP_Export!B436="National",IF('Processed IP Rules'!EA405="Any","",IF(AND(IP_Export!Y436="Proceed",'Processed IP Rules'!EA405&lt;&gt;""),"set device-group CNSP-Parent address "&amp;IP_Export!F436&amp;" tag "&amp;'Processed IP Rules'!$FB$33,"")),""))</f>
        <v/>
      </c>
    </row>
    <row r="401" spans="1:15">
      <c r="A401" s="98">
        <f t="shared" si="12"/>
        <v>396</v>
      </c>
      <c r="B401" t="str">
        <f>IF(IP_Export!B437="Global",IF(OR('Processed IP Rules'!AO406="All_IPs",'Processed IP Rules'!AO406="GRP_ALL_CNSP_SUBNETS"),"",IF(IP_Export!Y437="Proceed","set shared address "&amp;IP_Export!D437&amp;" ip-netmask "&amp;IP_Export!E437,"")),"")</f>
        <v/>
      </c>
      <c r="C401" t="str">
        <f>IF(IP_Export!B437="Global",IF(OR('Processed IP Rules'!AO406="All_IPs",'Processed IP Rules'!AO406="GRP_ALL_CNSP_SUBNETS"),"",IF(IP_Export!Y437="Proceed","set shared address "&amp;IP_Export!D437&amp;" description "&amp;IP_Export!E437,"")),"")</f>
        <v/>
      </c>
      <c r="D401" s="43" t="str">
        <f>IF('Processed IP Rules'!$FB$31="","",IF(IP_Export!B437="Global",IF(OR('Processed IP Rules'!AO406="All_IPs",'Processed IP Rules'!AO406="GRP_ALL_CNSP_SUBNETS"),"",IF(IP_Export!Y437="Proceed","set shared address "&amp;IP_Export!D437&amp;" tag "&amp;'Processed IP Rules'!$FB$31,"")),""))</f>
        <v/>
      </c>
      <c r="E401" t="str">
        <f>IF(IP_Export!B437="Global",IF('Processed IP Rules'!EA406="Any","",IF(AND(IP_Export!Y437="Proceed",'Processed IP Rules'!EA406&lt;&gt;""),"set shared address "&amp;IP_Export!F437&amp;" ip-netmask "&amp;IP_Export!G437,"")),"")</f>
        <v/>
      </c>
      <c r="F401" t="str">
        <f>IF(IP_Export!B437="Global",IF('Processed IP Rules'!EA406="Any","",IF(AND(IP_Export!Y437="Proceed",'Processed IP Rules'!EA406&lt;&gt;""),"set shared address "&amp;IP_Export!F437&amp;" description "&amp;IP_Export!G437,"")),"")</f>
        <v/>
      </c>
      <c r="G401" s="43" t="str">
        <f>IF('Processed IP Rules'!$FB$33="","",IF(IP_Export!B437="Global",IF('Processed IP Rules'!EA406="Any","",IF(AND(IP_Export!Y437="Proceed",'Processed IP Rules'!EA406&lt;&gt;""),"set shared address "&amp;IP_Export!F437&amp;" tag "&amp;'Processed IP Rules'!$FB$33,"")),""))</f>
        <v/>
      </c>
      <c r="I401" s="98">
        <f t="shared" si="13"/>
        <v>396</v>
      </c>
      <c r="J401" t="str">
        <f>IF(IP_Export!B437="National",IF(OR('Processed IP Rules'!AO406="All_IPs",'Processed IP Rules'!AO406="GRP_ALL_CNSP_SUBNETS"),"",IF(IP_Export!Y437="Proceed","set device-group CNSP-Parent address "&amp;IP_Export!D437&amp;" ip-netmask "&amp;IP_Export!E437,"")),"")</f>
        <v/>
      </c>
      <c r="K401" t="str">
        <f>IF(IP_Export!B437="National",IF(OR('Processed IP Rules'!AO406="All_IPs",'Processed IP Rules'!AO406="GRP_ALL_CNSP_SUBNETS"),"",IF(IP_Export!Y437="Proceed","set device-group CNSP-Parent address "&amp;IP_Export!D437&amp;" description "&amp;IP_Export!E437,"")),"")</f>
        <v/>
      </c>
      <c r="L401" s="43" t="str">
        <f>IF('Processed IP Rules'!$FB$31="","",IF(IP_Export!B437="National",IF(OR('Processed IP Rules'!AO406="All_IPs",'Processed IP Rules'!AO406="GRP_ALL_CNSP_SUBNETS"),"",IF(IP_Export!Y437="Proceed","set device-group CNSP-Parent address "&amp;IP_Export!D437&amp;" tag "&amp;'Processed IP Rules'!$FB$31,"")),""))</f>
        <v/>
      </c>
      <c r="M401" t="str">
        <f>IF(IP_Export!B437="National",IF('Processed IP Rules'!EA406="Any","",IF(AND(IP_Export!Y437="Proceed",'Processed IP Rules'!EA406&lt;&gt;""),"set device-group CNSP-Parent address "&amp;IP_Export!F437&amp;" ip-netmask "&amp;IP_Export!G437,"")),"")</f>
        <v/>
      </c>
      <c r="N401" t="str">
        <f>IF(IP_Export!B437="National",IF('Processed IP Rules'!EA406="Any","",IF(AND(IP_Export!Y437="Proceed",'Processed IP Rules'!EA406&lt;&gt;""),"set device-group CNSP-Parent address "&amp;IP_Export!F437&amp;" description "&amp;IP_Export!G437,"")),"")</f>
        <v/>
      </c>
      <c r="O401" s="43" t="str">
        <f>IF('Processed IP Rules'!$FB$33="","",IF(IP_Export!B437="National",IF('Processed IP Rules'!EA406="Any","",IF(AND(IP_Export!Y437="Proceed",'Processed IP Rules'!EA406&lt;&gt;""),"set device-group CNSP-Parent address "&amp;IP_Export!F437&amp;" tag "&amp;'Processed IP Rules'!$FB$33,"")),""))</f>
        <v/>
      </c>
    </row>
    <row r="402" spans="1:15">
      <c r="A402" s="98">
        <f t="shared" si="12"/>
        <v>397</v>
      </c>
      <c r="B402" t="str">
        <f>IF(IP_Export!B438="Global",IF(OR('Processed IP Rules'!AO407="All_IPs",'Processed IP Rules'!AO407="GRP_ALL_CNSP_SUBNETS"),"",IF(IP_Export!Y438="Proceed","set shared address "&amp;IP_Export!D438&amp;" ip-netmask "&amp;IP_Export!E438,"")),"")</f>
        <v/>
      </c>
      <c r="C402" t="str">
        <f>IF(IP_Export!B438="Global",IF(OR('Processed IP Rules'!AO407="All_IPs",'Processed IP Rules'!AO407="GRP_ALL_CNSP_SUBNETS"),"",IF(IP_Export!Y438="Proceed","set shared address "&amp;IP_Export!D438&amp;" description "&amp;IP_Export!E438,"")),"")</f>
        <v/>
      </c>
      <c r="D402" s="43" t="str">
        <f>IF('Processed IP Rules'!$FB$31="","",IF(IP_Export!B438="Global",IF(OR('Processed IP Rules'!AO407="All_IPs",'Processed IP Rules'!AO407="GRP_ALL_CNSP_SUBNETS"),"",IF(IP_Export!Y438="Proceed","set shared address "&amp;IP_Export!D438&amp;" tag "&amp;'Processed IP Rules'!$FB$31,"")),""))</f>
        <v/>
      </c>
      <c r="E402" t="str">
        <f>IF(IP_Export!B438="Global",IF('Processed IP Rules'!EA407="Any","",IF(AND(IP_Export!Y438="Proceed",'Processed IP Rules'!EA407&lt;&gt;""),"set shared address "&amp;IP_Export!F438&amp;" ip-netmask "&amp;IP_Export!G438,"")),"")</f>
        <v/>
      </c>
      <c r="F402" t="str">
        <f>IF(IP_Export!B438="Global",IF('Processed IP Rules'!EA407="Any","",IF(AND(IP_Export!Y438="Proceed",'Processed IP Rules'!EA407&lt;&gt;""),"set shared address "&amp;IP_Export!F438&amp;" description "&amp;IP_Export!G438,"")),"")</f>
        <v/>
      </c>
      <c r="G402" s="43" t="str">
        <f>IF('Processed IP Rules'!$FB$33="","",IF(IP_Export!B438="Global",IF('Processed IP Rules'!EA407="Any","",IF(AND(IP_Export!Y438="Proceed",'Processed IP Rules'!EA407&lt;&gt;""),"set shared address "&amp;IP_Export!F438&amp;" tag "&amp;'Processed IP Rules'!$FB$33,"")),""))</f>
        <v/>
      </c>
      <c r="I402" s="98">
        <f t="shared" si="13"/>
        <v>397</v>
      </c>
      <c r="J402" t="str">
        <f>IF(IP_Export!B438="National",IF(OR('Processed IP Rules'!AO407="All_IPs",'Processed IP Rules'!AO407="GRP_ALL_CNSP_SUBNETS"),"",IF(IP_Export!Y438="Proceed","set device-group CNSP-Parent address "&amp;IP_Export!D438&amp;" ip-netmask "&amp;IP_Export!E438,"")),"")</f>
        <v/>
      </c>
      <c r="K402" t="str">
        <f>IF(IP_Export!B438="National",IF(OR('Processed IP Rules'!AO407="All_IPs",'Processed IP Rules'!AO407="GRP_ALL_CNSP_SUBNETS"),"",IF(IP_Export!Y438="Proceed","set device-group CNSP-Parent address "&amp;IP_Export!D438&amp;" description "&amp;IP_Export!E438,"")),"")</f>
        <v/>
      </c>
      <c r="L402" s="43" t="str">
        <f>IF('Processed IP Rules'!$FB$31="","",IF(IP_Export!B438="National",IF(OR('Processed IP Rules'!AO407="All_IPs",'Processed IP Rules'!AO407="GRP_ALL_CNSP_SUBNETS"),"",IF(IP_Export!Y438="Proceed","set device-group CNSP-Parent address "&amp;IP_Export!D438&amp;" tag "&amp;'Processed IP Rules'!$FB$31,"")),""))</f>
        <v/>
      </c>
      <c r="M402" t="str">
        <f>IF(IP_Export!B438="National",IF('Processed IP Rules'!EA407="Any","",IF(AND(IP_Export!Y438="Proceed",'Processed IP Rules'!EA407&lt;&gt;""),"set device-group CNSP-Parent address "&amp;IP_Export!F438&amp;" ip-netmask "&amp;IP_Export!G438,"")),"")</f>
        <v/>
      </c>
      <c r="N402" t="str">
        <f>IF(IP_Export!B438="National",IF('Processed IP Rules'!EA407="Any","",IF(AND(IP_Export!Y438="Proceed",'Processed IP Rules'!EA407&lt;&gt;""),"set device-group CNSP-Parent address "&amp;IP_Export!F438&amp;" description "&amp;IP_Export!G438,"")),"")</f>
        <v/>
      </c>
      <c r="O402" s="43" t="str">
        <f>IF('Processed IP Rules'!$FB$33="","",IF(IP_Export!B438="National",IF('Processed IP Rules'!EA407="Any","",IF(AND(IP_Export!Y438="Proceed",'Processed IP Rules'!EA407&lt;&gt;""),"set device-group CNSP-Parent address "&amp;IP_Export!F438&amp;" tag "&amp;'Processed IP Rules'!$FB$33,"")),""))</f>
        <v/>
      </c>
    </row>
    <row r="403" spans="1:15">
      <c r="A403" s="98">
        <f t="shared" si="12"/>
        <v>398</v>
      </c>
      <c r="B403" t="str">
        <f>IF(IP_Export!B439="Global",IF(OR('Processed IP Rules'!AO408="All_IPs",'Processed IP Rules'!AO408="GRP_ALL_CNSP_SUBNETS"),"",IF(IP_Export!Y439="Proceed","set shared address "&amp;IP_Export!D439&amp;" ip-netmask "&amp;IP_Export!E439,"")),"")</f>
        <v/>
      </c>
      <c r="C403" t="str">
        <f>IF(IP_Export!B439="Global",IF(OR('Processed IP Rules'!AO408="All_IPs",'Processed IP Rules'!AO408="GRP_ALL_CNSP_SUBNETS"),"",IF(IP_Export!Y439="Proceed","set shared address "&amp;IP_Export!D439&amp;" description "&amp;IP_Export!E439,"")),"")</f>
        <v/>
      </c>
      <c r="D403" s="43" t="str">
        <f>IF('Processed IP Rules'!$FB$31="","",IF(IP_Export!B439="Global",IF(OR('Processed IP Rules'!AO408="All_IPs",'Processed IP Rules'!AO408="GRP_ALL_CNSP_SUBNETS"),"",IF(IP_Export!Y439="Proceed","set shared address "&amp;IP_Export!D439&amp;" tag "&amp;'Processed IP Rules'!$FB$31,"")),""))</f>
        <v/>
      </c>
      <c r="E403" t="str">
        <f>IF(IP_Export!B439="Global",IF('Processed IP Rules'!EA408="Any","",IF(AND(IP_Export!Y439="Proceed",'Processed IP Rules'!EA408&lt;&gt;""),"set shared address "&amp;IP_Export!F439&amp;" ip-netmask "&amp;IP_Export!G439,"")),"")</f>
        <v/>
      </c>
      <c r="F403" t="str">
        <f>IF(IP_Export!B439="Global",IF('Processed IP Rules'!EA408="Any","",IF(AND(IP_Export!Y439="Proceed",'Processed IP Rules'!EA408&lt;&gt;""),"set shared address "&amp;IP_Export!F439&amp;" description "&amp;IP_Export!G439,"")),"")</f>
        <v/>
      </c>
      <c r="G403" s="43" t="str">
        <f>IF('Processed IP Rules'!$FB$33="","",IF(IP_Export!B439="Global",IF('Processed IP Rules'!EA408="Any","",IF(AND(IP_Export!Y439="Proceed",'Processed IP Rules'!EA408&lt;&gt;""),"set shared address "&amp;IP_Export!F439&amp;" tag "&amp;'Processed IP Rules'!$FB$33,"")),""))</f>
        <v/>
      </c>
      <c r="I403" s="98">
        <f t="shared" si="13"/>
        <v>398</v>
      </c>
      <c r="J403" t="str">
        <f>IF(IP_Export!B439="National",IF(OR('Processed IP Rules'!AO408="All_IPs",'Processed IP Rules'!AO408="GRP_ALL_CNSP_SUBNETS"),"",IF(IP_Export!Y439="Proceed","set device-group CNSP-Parent address "&amp;IP_Export!D439&amp;" ip-netmask "&amp;IP_Export!E439,"")),"")</f>
        <v/>
      </c>
      <c r="K403" t="str">
        <f>IF(IP_Export!B439="National",IF(OR('Processed IP Rules'!AO408="All_IPs",'Processed IP Rules'!AO408="GRP_ALL_CNSP_SUBNETS"),"",IF(IP_Export!Y439="Proceed","set device-group CNSP-Parent address "&amp;IP_Export!D439&amp;" description "&amp;IP_Export!E439,"")),"")</f>
        <v/>
      </c>
      <c r="L403" s="43" t="str">
        <f>IF('Processed IP Rules'!$FB$31="","",IF(IP_Export!B439="National",IF(OR('Processed IP Rules'!AO408="All_IPs",'Processed IP Rules'!AO408="GRP_ALL_CNSP_SUBNETS"),"",IF(IP_Export!Y439="Proceed","set device-group CNSP-Parent address "&amp;IP_Export!D439&amp;" tag "&amp;'Processed IP Rules'!$FB$31,"")),""))</f>
        <v/>
      </c>
      <c r="M403" t="str">
        <f>IF(IP_Export!B439="National",IF('Processed IP Rules'!EA408="Any","",IF(AND(IP_Export!Y439="Proceed",'Processed IP Rules'!EA408&lt;&gt;""),"set device-group CNSP-Parent address "&amp;IP_Export!F439&amp;" ip-netmask "&amp;IP_Export!G439,"")),"")</f>
        <v/>
      </c>
      <c r="N403" t="str">
        <f>IF(IP_Export!B439="National",IF('Processed IP Rules'!EA408="Any","",IF(AND(IP_Export!Y439="Proceed",'Processed IP Rules'!EA408&lt;&gt;""),"set device-group CNSP-Parent address "&amp;IP_Export!F439&amp;" description "&amp;IP_Export!G439,"")),"")</f>
        <v/>
      </c>
      <c r="O403" s="43" t="str">
        <f>IF('Processed IP Rules'!$FB$33="","",IF(IP_Export!B439="National",IF('Processed IP Rules'!EA408="Any","",IF(AND(IP_Export!Y439="Proceed",'Processed IP Rules'!EA408&lt;&gt;""),"set device-group CNSP-Parent address "&amp;IP_Export!F439&amp;" tag "&amp;'Processed IP Rules'!$FB$33,"")),""))</f>
        <v/>
      </c>
    </row>
    <row r="404" spans="1:15">
      <c r="A404" s="98">
        <f t="shared" si="12"/>
        <v>399</v>
      </c>
      <c r="B404" t="str">
        <f>IF(IP_Export!B440="Global",IF(OR('Processed IP Rules'!AO409="All_IPs",'Processed IP Rules'!AO409="GRP_ALL_CNSP_SUBNETS"),"",IF(IP_Export!Y440="Proceed","set shared address "&amp;IP_Export!D440&amp;" ip-netmask "&amp;IP_Export!E440,"")),"")</f>
        <v/>
      </c>
      <c r="C404" t="str">
        <f>IF(IP_Export!B440="Global",IF(OR('Processed IP Rules'!AO409="All_IPs",'Processed IP Rules'!AO409="GRP_ALL_CNSP_SUBNETS"),"",IF(IP_Export!Y440="Proceed","set shared address "&amp;IP_Export!D440&amp;" description "&amp;IP_Export!E440,"")),"")</f>
        <v/>
      </c>
      <c r="D404" s="43" t="str">
        <f>IF('Processed IP Rules'!$FB$31="","",IF(IP_Export!B440="Global",IF(OR('Processed IP Rules'!AO409="All_IPs",'Processed IP Rules'!AO409="GRP_ALL_CNSP_SUBNETS"),"",IF(IP_Export!Y440="Proceed","set shared address "&amp;IP_Export!D440&amp;" tag "&amp;'Processed IP Rules'!$FB$31,"")),""))</f>
        <v/>
      </c>
      <c r="E404" t="str">
        <f>IF(IP_Export!B440="Global",IF('Processed IP Rules'!EA409="Any","",IF(AND(IP_Export!Y440="Proceed",'Processed IP Rules'!EA409&lt;&gt;""),"set shared address "&amp;IP_Export!F440&amp;" ip-netmask "&amp;IP_Export!G440,"")),"")</f>
        <v/>
      </c>
      <c r="F404" t="str">
        <f>IF(IP_Export!B440="Global",IF('Processed IP Rules'!EA409="Any","",IF(AND(IP_Export!Y440="Proceed",'Processed IP Rules'!EA409&lt;&gt;""),"set shared address "&amp;IP_Export!F440&amp;" description "&amp;IP_Export!G440,"")),"")</f>
        <v/>
      </c>
      <c r="G404" s="43" t="str">
        <f>IF('Processed IP Rules'!$FB$33="","",IF(IP_Export!B440="Global",IF('Processed IP Rules'!EA409="Any","",IF(AND(IP_Export!Y440="Proceed",'Processed IP Rules'!EA409&lt;&gt;""),"set shared address "&amp;IP_Export!F440&amp;" tag "&amp;'Processed IP Rules'!$FB$33,"")),""))</f>
        <v/>
      </c>
      <c r="I404" s="98">
        <f t="shared" si="13"/>
        <v>399</v>
      </c>
      <c r="J404" t="str">
        <f>IF(IP_Export!B440="National",IF(OR('Processed IP Rules'!AO409="All_IPs",'Processed IP Rules'!AO409="GRP_ALL_CNSP_SUBNETS"),"",IF(IP_Export!Y440="Proceed","set device-group CNSP-Parent address "&amp;IP_Export!D440&amp;" ip-netmask "&amp;IP_Export!E440,"")),"")</f>
        <v/>
      </c>
      <c r="K404" t="str">
        <f>IF(IP_Export!B440="National",IF(OR('Processed IP Rules'!AO409="All_IPs",'Processed IP Rules'!AO409="GRP_ALL_CNSP_SUBNETS"),"",IF(IP_Export!Y440="Proceed","set device-group CNSP-Parent address "&amp;IP_Export!D440&amp;" description "&amp;IP_Export!E440,"")),"")</f>
        <v/>
      </c>
      <c r="L404" s="43" t="str">
        <f>IF('Processed IP Rules'!$FB$31="","",IF(IP_Export!B440="National",IF(OR('Processed IP Rules'!AO409="All_IPs",'Processed IP Rules'!AO409="GRP_ALL_CNSP_SUBNETS"),"",IF(IP_Export!Y440="Proceed","set device-group CNSP-Parent address "&amp;IP_Export!D440&amp;" tag "&amp;'Processed IP Rules'!$FB$31,"")),""))</f>
        <v/>
      </c>
      <c r="M404" t="str">
        <f>IF(IP_Export!B440="National",IF('Processed IP Rules'!EA409="Any","",IF(AND(IP_Export!Y440="Proceed",'Processed IP Rules'!EA409&lt;&gt;""),"set device-group CNSP-Parent address "&amp;IP_Export!F440&amp;" ip-netmask "&amp;IP_Export!G440,"")),"")</f>
        <v/>
      </c>
      <c r="N404" t="str">
        <f>IF(IP_Export!B440="National",IF('Processed IP Rules'!EA409="Any","",IF(AND(IP_Export!Y440="Proceed",'Processed IP Rules'!EA409&lt;&gt;""),"set device-group CNSP-Parent address "&amp;IP_Export!F440&amp;" description "&amp;IP_Export!G440,"")),"")</f>
        <v/>
      </c>
      <c r="O404" s="43" t="str">
        <f>IF('Processed IP Rules'!$FB$33="","",IF(IP_Export!B440="National",IF('Processed IP Rules'!EA409="Any","",IF(AND(IP_Export!Y440="Proceed",'Processed IP Rules'!EA409&lt;&gt;""),"set device-group CNSP-Parent address "&amp;IP_Export!F440&amp;" tag "&amp;'Processed IP Rules'!$FB$33,"")),""))</f>
        <v/>
      </c>
    </row>
    <row r="405" spans="1:15">
      <c r="A405" s="98">
        <f t="shared" si="12"/>
        <v>400</v>
      </c>
      <c r="B405" t="str">
        <f>IF(IP_Export!B441="Global",IF(OR('Processed IP Rules'!AO410="All_IPs",'Processed IP Rules'!AO410="GRP_ALL_CNSP_SUBNETS"),"",IF(IP_Export!Y441="Proceed","set shared address "&amp;IP_Export!D441&amp;" ip-netmask "&amp;IP_Export!E441,"")),"")</f>
        <v/>
      </c>
      <c r="C405" t="str">
        <f>IF(IP_Export!B441="Global",IF(OR('Processed IP Rules'!AO410="All_IPs",'Processed IP Rules'!AO410="GRP_ALL_CNSP_SUBNETS"),"",IF(IP_Export!Y441="Proceed","set shared address "&amp;IP_Export!D441&amp;" description "&amp;IP_Export!E441,"")),"")</f>
        <v/>
      </c>
      <c r="D405" s="43" t="str">
        <f>IF('Processed IP Rules'!$FB$31="","",IF(IP_Export!B441="Global",IF(OR('Processed IP Rules'!AO410="All_IPs",'Processed IP Rules'!AO410="GRP_ALL_CNSP_SUBNETS"),"",IF(IP_Export!Y441="Proceed","set shared address "&amp;IP_Export!D441&amp;" tag "&amp;'Processed IP Rules'!$FB$31,"")),""))</f>
        <v/>
      </c>
      <c r="E405" t="str">
        <f>IF(IP_Export!B441="Global",IF('Processed IP Rules'!EA410="Any","",IF(AND(IP_Export!Y441="Proceed",'Processed IP Rules'!EA410&lt;&gt;""),"set shared address "&amp;IP_Export!F441&amp;" ip-netmask "&amp;IP_Export!G441,"")),"")</f>
        <v/>
      </c>
      <c r="F405" t="str">
        <f>IF(IP_Export!B441="Global",IF('Processed IP Rules'!EA410="Any","",IF(AND(IP_Export!Y441="Proceed",'Processed IP Rules'!EA410&lt;&gt;""),"set shared address "&amp;IP_Export!F441&amp;" description "&amp;IP_Export!G441,"")),"")</f>
        <v/>
      </c>
      <c r="G405" s="43" t="str">
        <f>IF('Processed IP Rules'!$FB$33="","",IF(IP_Export!B441="Global",IF('Processed IP Rules'!EA410="Any","",IF(AND(IP_Export!Y441="Proceed",'Processed IP Rules'!EA410&lt;&gt;""),"set shared address "&amp;IP_Export!F441&amp;" tag "&amp;'Processed IP Rules'!$FB$33,"")),""))</f>
        <v/>
      </c>
      <c r="I405" s="98">
        <f t="shared" si="13"/>
        <v>400</v>
      </c>
      <c r="J405" t="str">
        <f>IF(IP_Export!B441="National",IF(OR('Processed IP Rules'!AO410="All_IPs",'Processed IP Rules'!AO410="GRP_ALL_CNSP_SUBNETS"),"",IF(IP_Export!Y441="Proceed","set device-group CNSP-Parent address "&amp;IP_Export!D441&amp;" ip-netmask "&amp;IP_Export!E441,"")),"")</f>
        <v/>
      </c>
      <c r="K405" t="str">
        <f>IF(IP_Export!B441="National",IF(OR('Processed IP Rules'!AO410="All_IPs",'Processed IP Rules'!AO410="GRP_ALL_CNSP_SUBNETS"),"",IF(IP_Export!Y441="Proceed","set device-group CNSP-Parent address "&amp;IP_Export!D441&amp;" description "&amp;IP_Export!E441,"")),"")</f>
        <v/>
      </c>
      <c r="L405" s="43" t="str">
        <f>IF('Processed IP Rules'!$FB$31="","",IF(IP_Export!B441="National",IF(OR('Processed IP Rules'!AO410="All_IPs",'Processed IP Rules'!AO410="GRP_ALL_CNSP_SUBNETS"),"",IF(IP_Export!Y441="Proceed","set device-group CNSP-Parent address "&amp;IP_Export!D441&amp;" tag "&amp;'Processed IP Rules'!$FB$31,"")),""))</f>
        <v/>
      </c>
      <c r="M405" t="str">
        <f>IF(IP_Export!B441="National",IF('Processed IP Rules'!EA410="Any","",IF(AND(IP_Export!Y441="Proceed",'Processed IP Rules'!EA410&lt;&gt;""),"set device-group CNSP-Parent address "&amp;IP_Export!F441&amp;" ip-netmask "&amp;IP_Export!G441,"")),"")</f>
        <v/>
      </c>
      <c r="N405" t="str">
        <f>IF(IP_Export!B441="National",IF('Processed IP Rules'!EA410="Any","",IF(AND(IP_Export!Y441="Proceed",'Processed IP Rules'!EA410&lt;&gt;""),"set device-group CNSP-Parent address "&amp;IP_Export!F441&amp;" description "&amp;IP_Export!G441,"")),"")</f>
        <v/>
      </c>
      <c r="O405" s="43" t="str">
        <f>IF('Processed IP Rules'!$FB$33="","",IF(IP_Export!B441="National",IF('Processed IP Rules'!EA410="Any","",IF(AND(IP_Export!Y441="Proceed",'Processed IP Rules'!EA410&lt;&gt;""),"set device-group CNSP-Parent address "&amp;IP_Export!F441&amp;" tag "&amp;'Processed IP Rules'!$FB$33,"")),""))</f>
        <v/>
      </c>
    </row>
    <row r="406" spans="1:15">
      <c r="A406" s="98">
        <f t="shared" si="12"/>
        <v>401</v>
      </c>
      <c r="B406" t="str">
        <f>IF(IP_Export!B442="Global",IF(OR('Processed IP Rules'!AO411="All_IPs",'Processed IP Rules'!AO411="GRP_ALL_CNSP_SUBNETS"),"",IF(IP_Export!Y442="Proceed","set shared address "&amp;IP_Export!D442&amp;" ip-netmask "&amp;IP_Export!E442,"")),"")</f>
        <v/>
      </c>
      <c r="C406" t="str">
        <f>IF(IP_Export!B442="Global",IF(OR('Processed IP Rules'!AO411="All_IPs",'Processed IP Rules'!AO411="GRP_ALL_CNSP_SUBNETS"),"",IF(IP_Export!Y442="Proceed","set shared address "&amp;IP_Export!D442&amp;" description "&amp;IP_Export!E442,"")),"")</f>
        <v/>
      </c>
      <c r="D406" s="43" t="str">
        <f>IF('Processed IP Rules'!$FB$31="","",IF(IP_Export!B442="Global",IF(OR('Processed IP Rules'!AO411="All_IPs",'Processed IP Rules'!AO411="GRP_ALL_CNSP_SUBNETS"),"",IF(IP_Export!Y442="Proceed","set shared address "&amp;IP_Export!D442&amp;" tag "&amp;'Processed IP Rules'!$FB$31,"")),""))</f>
        <v/>
      </c>
      <c r="E406" t="str">
        <f>IF(IP_Export!B442="Global",IF('Processed IP Rules'!EA411="Any","",IF(AND(IP_Export!Y442="Proceed",'Processed IP Rules'!EA411&lt;&gt;""),"set shared address "&amp;IP_Export!F442&amp;" ip-netmask "&amp;IP_Export!G442,"")),"")</f>
        <v/>
      </c>
      <c r="F406" t="str">
        <f>IF(IP_Export!B442="Global",IF('Processed IP Rules'!EA411="Any","",IF(AND(IP_Export!Y442="Proceed",'Processed IP Rules'!EA411&lt;&gt;""),"set shared address "&amp;IP_Export!F442&amp;" description "&amp;IP_Export!G442,"")),"")</f>
        <v/>
      </c>
      <c r="G406" s="43" t="str">
        <f>IF('Processed IP Rules'!$FB$33="","",IF(IP_Export!B442="Global",IF('Processed IP Rules'!EA411="Any","",IF(AND(IP_Export!Y442="Proceed",'Processed IP Rules'!EA411&lt;&gt;""),"set shared address "&amp;IP_Export!F442&amp;" tag "&amp;'Processed IP Rules'!$FB$33,"")),""))</f>
        <v/>
      </c>
      <c r="I406" s="98">
        <f t="shared" si="13"/>
        <v>401</v>
      </c>
      <c r="J406" t="str">
        <f>IF(IP_Export!B442="National",IF(OR('Processed IP Rules'!AO411="All_IPs",'Processed IP Rules'!AO411="GRP_ALL_CNSP_SUBNETS"),"",IF(IP_Export!Y442="Proceed","set device-group CNSP-Parent address "&amp;IP_Export!D442&amp;" ip-netmask "&amp;IP_Export!E442,"")),"")</f>
        <v/>
      </c>
      <c r="K406" t="str">
        <f>IF(IP_Export!B442="National",IF(OR('Processed IP Rules'!AO411="All_IPs",'Processed IP Rules'!AO411="GRP_ALL_CNSP_SUBNETS"),"",IF(IP_Export!Y442="Proceed","set device-group CNSP-Parent address "&amp;IP_Export!D442&amp;" description "&amp;IP_Export!E442,"")),"")</f>
        <v/>
      </c>
      <c r="L406" s="43" t="str">
        <f>IF('Processed IP Rules'!$FB$31="","",IF(IP_Export!B442="National",IF(OR('Processed IP Rules'!AO411="All_IPs",'Processed IP Rules'!AO411="GRP_ALL_CNSP_SUBNETS"),"",IF(IP_Export!Y442="Proceed","set device-group CNSP-Parent address "&amp;IP_Export!D442&amp;" tag "&amp;'Processed IP Rules'!$FB$31,"")),""))</f>
        <v/>
      </c>
      <c r="M406" t="str">
        <f>IF(IP_Export!B442="National",IF('Processed IP Rules'!EA411="Any","",IF(AND(IP_Export!Y442="Proceed",'Processed IP Rules'!EA411&lt;&gt;""),"set device-group CNSP-Parent address "&amp;IP_Export!F442&amp;" ip-netmask "&amp;IP_Export!G442,"")),"")</f>
        <v/>
      </c>
      <c r="N406" t="str">
        <f>IF(IP_Export!B442="National",IF('Processed IP Rules'!EA411="Any","",IF(AND(IP_Export!Y442="Proceed",'Processed IP Rules'!EA411&lt;&gt;""),"set device-group CNSP-Parent address "&amp;IP_Export!F442&amp;" description "&amp;IP_Export!G442,"")),"")</f>
        <v/>
      </c>
      <c r="O406" s="43" t="str">
        <f>IF('Processed IP Rules'!$FB$33="","",IF(IP_Export!B442="National",IF('Processed IP Rules'!EA411="Any","",IF(AND(IP_Export!Y442="Proceed",'Processed IP Rules'!EA411&lt;&gt;""),"set device-group CNSP-Parent address "&amp;IP_Export!F442&amp;" tag "&amp;'Processed IP Rules'!$FB$33,"")),""))</f>
        <v/>
      </c>
    </row>
    <row r="407" spans="1:15">
      <c r="A407" s="98">
        <f t="shared" si="12"/>
        <v>402</v>
      </c>
      <c r="B407" t="str">
        <f>IF(IP_Export!B443="Global",IF(OR('Processed IP Rules'!AO412="All_IPs",'Processed IP Rules'!AO412="GRP_ALL_CNSP_SUBNETS"),"",IF(IP_Export!Y443="Proceed","set shared address "&amp;IP_Export!D443&amp;" ip-netmask "&amp;IP_Export!E443,"")),"")</f>
        <v/>
      </c>
      <c r="C407" t="str">
        <f>IF(IP_Export!B443="Global",IF(OR('Processed IP Rules'!AO412="All_IPs",'Processed IP Rules'!AO412="GRP_ALL_CNSP_SUBNETS"),"",IF(IP_Export!Y443="Proceed","set shared address "&amp;IP_Export!D443&amp;" description "&amp;IP_Export!E443,"")),"")</f>
        <v/>
      </c>
      <c r="D407" s="43" t="str">
        <f>IF('Processed IP Rules'!$FB$31="","",IF(IP_Export!B443="Global",IF(OR('Processed IP Rules'!AO412="All_IPs",'Processed IP Rules'!AO412="GRP_ALL_CNSP_SUBNETS"),"",IF(IP_Export!Y443="Proceed","set shared address "&amp;IP_Export!D443&amp;" tag "&amp;'Processed IP Rules'!$FB$31,"")),""))</f>
        <v/>
      </c>
      <c r="E407" t="str">
        <f>IF(IP_Export!B443="Global",IF('Processed IP Rules'!EA412="Any","",IF(AND(IP_Export!Y443="Proceed",'Processed IP Rules'!EA412&lt;&gt;""),"set shared address "&amp;IP_Export!F443&amp;" ip-netmask "&amp;IP_Export!G443,"")),"")</f>
        <v/>
      </c>
      <c r="F407" t="str">
        <f>IF(IP_Export!B443="Global",IF('Processed IP Rules'!EA412="Any","",IF(AND(IP_Export!Y443="Proceed",'Processed IP Rules'!EA412&lt;&gt;""),"set shared address "&amp;IP_Export!F443&amp;" description "&amp;IP_Export!G443,"")),"")</f>
        <v/>
      </c>
      <c r="G407" s="43" t="str">
        <f>IF('Processed IP Rules'!$FB$33="","",IF(IP_Export!B443="Global",IF('Processed IP Rules'!EA412="Any","",IF(AND(IP_Export!Y443="Proceed",'Processed IP Rules'!EA412&lt;&gt;""),"set shared address "&amp;IP_Export!F443&amp;" tag "&amp;'Processed IP Rules'!$FB$33,"")),""))</f>
        <v/>
      </c>
      <c r="I407" s="98">
        <f t="shared" si="13"/>
        <v>402</v>
      </c>
      <c r="J407" t="str">
        <f>IF(IP_Export!B443="National",IF(OR('Processed IP Rules'!AO412="All_IPs",'Processed IP Rules'!AO412="GRP_ALL_CNSP_SUBNETS"),"",IF(IP_Export!Y443="Proceed","set device-group CNSP-Parent address "&amp;IP_Export!D443&amp;" ip-netmask "&amp;IP_Export!E443,"")),"")</f>
        <v/>
      </c>
      <c r="K407" t="str">
        <f>IF(IP_Export!B443="National",IF(OR('Processed IP Rules'!AO412="All_IPs",'Processed IP Rules'!AO412="GRP_ALL_CNSP_SUBNETS"),"",IF(IP_Export!Y443="Proceed","set device-group CNSP-Parent address "&amp;IP_Export!D443&amp;" description "&amp;IP_Export!E443,"")),"")</f>
        <v/>
      </c>
      <c r="L407" s="43" t="str">
        <f>IF('Processed IP Rules'!$FB$31="","",IF(IP_Export!B443="National",IF(OR('Processed IP Rules'!AO412="All_IPs",'Processed IP Rules'!AO412="GRP_ALL_CNSP_SUBNETS"),"",IF(IP_Export!Y443="Proceed","set device-group CNSP-Parent address "&amp;IP_Export!D443&amp;" tag "&amp;'Processed IP Rules'!$FB$31,"")),""))</f>
        <v/>
      </c>
      <c r="M407" t="str">
        <f>IF(IP_Export!B443="National",IF('Processed IP Rules'!EA412="Any","",IF(AND(IP_Export!Y443="Proceed",'Processed IP Rules'!EA412&lt;&gt;""),"set device-group CNSP-Parent address "&amp;IP_Export!F443&amp;" ip-netmask "&amp;IP_Export!G443,"")),"")</f>
        <v/>
      </c>
      <c r="N407" t="str">
        <f>IF(IP_Export!B443="National",IF('Processed IP Rules'!EA412="Any","",IF(AND(IP_Export!Y443="Proceed",'Processed IP Rules'!EA412&lt;&gt;""),"set device-group CNSP-Parent address "&amp;IP_Export!F443&amp;" description "&amp;IP_Export!G443,"")),"")</f>
        <v/>
      </c>
      <c r="O407" s="43" t="str">
        <f>IF('Processed IP Rules'!$FB$33="","",IF(IP_Export!B443="National",IF('Processed IP Rules'!EA412="Any","",IF(AND(IP_Export!Y443="Proceed",'Processed IP Rules'!EA412&lt;&gt;""),"set device-group CNSP-Parent address "&amp;IP_Export!F443&amp;" tag "&amp;'Processed IP Rules'!$FB$33,"")),""))</f>
        <v/>
      </c>
    </row>
    <row r="408" spans="1:15">
      <c r="A408" s="98">
        <f t="shared" si="12"/>
        <v>403</v>
      </c>
      <c r="B408" t="str">
        <f>IF(IP_Export!B444="Global",IF(OR('Processed IP Rules'!AO413="All_IPs",'Processed IP Rules'!AO413="GRP_ALL_CNSP_SUBNETS"),"",IF(IP_Export!Y444="Proceed","set shared address "&amp;IP_Export!D444&amp;" ip-netmask "&amp;IP_Export!E444,"")),"")</f>
        <v/>
      </c>
      <c r="C408" t="str">
        <f>IF(IP_Export!B444="Global",IF(OR('Processed IP Rules'!AO413="All_IPs",'Processed IP Rules'!AO413="GRP_ALL_CNSP_SUBNETS"),"",IF(IP_Export!Y444="Proceed","set shared address "&amp;IP_Export!D444&amp;" description "&amp;IP_Export!E444,"")),"")</f>
        <v/>
      </c>
      <c r="D408" s="43" t="str">
        <f>IF('Processed IP Rules'!$FB$31="","",IF(IP_Export!B444="Global",IF(OR('Processed IP Rules'!AO413="All_IPs",'Processed IP Rules'!AO413="GRP_ALL_CNSP_SUBNETS"),"",IF(IP_Export!Y444="Proceed","set shared address "&amp;IP_Export!D444&amp;" tag "&amp;'Processed IP Rules'!$FB$31,"")),""))</f>
        <v/>
      </c>
      <c r="E408" t="str">
        <f>IF(IP_Export!B444="Global",IF('Processed IP Rules'!EA413="Any","",IF(AND(IP_Export!Y444="Proceed",'Processed IP Rules'!EA413&lt;&gt;""),"set shared address "&amp;IP_Export!F444&amp;" ip-netmask "&amp;IP_Export!G444,"")),"")</f>
        <v/>
      </c>
      <c r="F408" t="str">
        <f>IF(IP_Export!B444="Global",IF('Processed IP Rules'!EA413="Any","",IF(AND(IP_Export!Y444="Proceed",'Processed IP Rules'!EA413&lt;&gt;""),"set shared address "&amp;IP_Export!F444&amp;" description "&amp;IP_Export!G444,"")),"")</f>
        <v/>
      </c>
      <c r="G408" s="43" t="str">
        <f>IF('Processed IP Rules'!$FB$33="","",IF(IP_Export!B444="Global",IF('Processed IP Rules'!EA413="Any","",IF(AND(IP_Export!Y444="Proceed",'Processed IP Rules'!EA413&lt;&gt;""),"set shared address "&amp;IP_Export!F444&amp;" tag "&amp;'Processed IP Rules'!$FB$33,"")),""))</f>
        <v/>
      </c>
      <c r="I408" s="98">
        <f t="shared" si="13"/>
        <v>403</v>
      </c>
      <c r="J408" t="str">
        <f>IF(IP_Export!B444="National",IF(OR('Processed IP Rules'!AO413="All_IPs",'Processed IP Rules'!AO413="GRP_ALL_CNSP_SUBNETS"),"",IF(IP_Export!Y444="Proceed","set device-group CNSP-Parent address "&amp;IP_Export!D444&amp;" ip-netmask "&amp;IP_Export!E444,"")),"")</f>
        <v/>
      </c>
      <c r="K408" t="str">
        <f>IF(IP_Export!B444="National",IF(OR('Processed IP Rules'!AO413="All_IPs",'Processed IP Rules'!AO413="GRP_ALL_CNSP_SUBNETS"),"",IF(IP_Export!Y444="Proceed","set device-group CNSP-Parent address "&amp;IP_Export!D444&amp;" description "&amp;IP_Export!E444,"")),"")</f>
        <v/>
      </c>
      <c r="L408" s="43" t="str">
        <f>IF('Processed IP Rules'!$FB$31="","",IF(IP_Export!B444="National",IF(OR('Processed IP Rules'!AO413="All_IPs",'Processed IP Rules'!AO413="GRP_ALL_CNSP_SUBNETS"),"",IF(IP_Export!Y444="Proceed","set device-group CNSP-Parent address "&amp;IP_Export!D444&amp;" tag "&amp;'Processed IP Rules'!$FB$31,"")),""))</f>
        <v/>
      </c>
      <c r="M408" t="str">
        <f>IF(IP_Export!B444="National",IF('Processed IP Rules'!EA413="Any","",IF(AND(IP_Export!Y444="Proceed",'Processed IP Rules'!EA413&lt;&gt;""),"set device-group CNSP-Parent address "&amp;IP_Export!F444&amp;" ip-netmask "&amp;IP_Export!G444,"")),"")</f>
        <v/>
      </c>
      <c r="N408" t="str">
        <f>IF(IP_Export!B444="National",IF('Processed IP Rules'!EA413="Any","",IF(AND(IP_Export!Y444="Proceed",'Processed IP Rules'!EA413&lt;&gt;""),"set device-group CNSP-Parent address "&amp;IP_Export!F444&amp;" description "&amp;IP_Export!G444,"")),"")</f>
        <v/>
      </c>
      <c r="O408" s="43" t="str">
        <f>IF('Processed IP Rules'!$FB$33="","",IF(IP_Export!B444="National",IF('Processed IP Rules'!EA413="Any","",IF(AND(IP_Export!Y444="Proceed",'Processed IP Rules'!EA413&lt;&gt;""),"set device-group CNSP-Parent address "&amp;IP_Export!F444&amp;" tag "&amp;'Processed IP Rules'!$FB$33,"")),""))</f>
        <v/>
      </c>
    </row>
    <row r="409" spans="1:15">
      <c r="A409" s="98">
        <f t="shared" si="12"/>
        <v>404</v>
      </c>
      <c r="B409" t="str">
        <f>IF(IP_Export!B445="Global",IF(OR('Processed IP Rules'!AO414="All_IPs",'Processed IP Rules'!AO414="GRP_ALL_CNSP_SUBNETS"),"",IF(IP_Export!Y445="Proceed","set shared address "&amp;IP_Export!D445&amp;" ip-netmask "&amp;IP_Export!E445,"")),"")</f>
        <v/>
      </c>
      <c r="C409" t="str">
        <f>IF(IP_Export!B445="Global",IF(OR('Processed IP Rules'!AO414="All_IPs",'Processed IP Rules'!AO414="GRP_ALL_CNSP_SUBNETS"),"",IF(IP_Export!Y445="Proceed","set shared address "&amp;IP_Export!D445&amp;" description "&amp;IP_Export!E445,"")),"")</f>
        <v/>
      </c>
      <c r="D409" s="43" t="str">
        <f>IF('Processed IP Rules'!$FB$31="","",IF(IP_Export!B445="Global",IF(OR('Processed IP Rules'!AO414="All_IPs",'Processed IP Rules'!AO414="GRP_ALL_CNSP_SUBNETS"),"",IF(IP_Export!Y445="Proceed","set shared address "&amp;IP_Export!D445&amp;" tag "&amp;'Processed IP Rules'!$FB$31,"")),""))</f>
        <v/>
      </c>
      <c r="E409" t="str">
        <f>IF(IP_Export!B445="Global",IF('Processed IP Rules'!EA414="Any","",IF(AND(IP_Export!Y445="Proceed",'Processed IP Rules'!EA414&lt;&gt;""),"set shared address "&amp;IP_Export!F445&amp;" ip-netmask "&amp;IP_Export!G445,"")),"")</f>
        <v/>
      </c>
      <c r="F409" t="str">
        <f>IF(IP_Export!B445="Global",IF('Processed IP Rules'!EA414="Any","",IF(AND(IP_Export!Y445="Proceed",'Processed IP Rules'!EA414&lt;&gt;""),"set shared address "&amp;IP_Export!F445&amp;" description "&amp;IP_Export!G445,"")),"")</f>
        <v/>
      </c>
      <c r="G409" s="43" t="str">
        <f>IF('Processed IP Rules'!$FB$33="","",IF(IP_Export!B445="Global",IF('Processed IP Rules'!EA414="Any","",IF(AND(IP_Export!Y445="Proceed",'Processed IP Rules'!EA414&lt;&gt;""),"set shared address "&amp;IP_Export!F445&amp;" tag "&amp;'Processed IP Rules'!$FB$33,"")),""))</f>
        <v/>
      </c>
      <c r="I409" s="98">
        <f t="shared" si="13"/>
        <v>404</v>
      </c>
      <c r="J409" t="str">
        <f>IF(IP_Export!B445="National",IF(OR('Processed IP Rules'!AO414="All_IPs",'Processed IP Rules'!AO414="GRP_ALL_CNSP_SUBNETS"),"",IF(IP_Export!Y445="Proceed","set device-group CNSP-Parent address "&amp;IP_Export!D445&amp;" ip-netmask "&amp;IP_Export!E445,"")),"")</f>
        <v/>
      </c>
      <c r="K409" t="str">
        <f>IF(IP_Export!B445="National",IF(OR('Processed IP Rules'!AO414="All_IPs",'Processed IP Rules'!AO414="GRP_ALL_CNSP_SUBNETS"),"",IF(IP_Export!Y445="Proceed","set device-group CNSP-Parent address "&amp;IP_Export!D445&amp;" description "&amp;IP_Export!E445,"")),"")</f>
        <v/>
      </c>
      <c r="L409" s="43" t="str">
        <f>IF('Processed IP Rules'!$FB$31="","",IF(IP_Export!B445="National",IF(OR('Processed IP Rules'!AO414="All_IPs",'Processed IP Rules'!AO414="GRP_ALL_CNSP_SUBNETS"),"",IF(IP_Export!Y445="Proceed","set device-group CNSP-Parent address "&amp;IP_Export!D445&amp;" tag "&amp;'Processed IP Rules'!$FB$31,"")),""))</f>
        <v/>
      </c>
      <c r="M409" t="str">
        <f>IF(IP_Export!B445="National",IF('Processed IP Rules'!EA414="Any","",IF(AND(IP_Export!Y445="Proceed",'Processed IP Rules'!EA414&lt;&gt;""),"set device-group CNSP-Parent address "&amp;IP_Export!F445&amp;" ip-netmask "&amp;IP_Export!G445,"")),"")</f>
        <v/>
      </c>
      <c r="N409" t="str">
        <f>IF(IP_Export!B445="National",IF('Processed IP Rules'!EA414="Any","",IF(AND(IP_Export!Y445="Proceed",'Processed IP Rules'!EA414&lt;&gt;""),"set device-group CNSP-Parent address "&amp;IP_Export!F445&amp;" description "&amp;IP_Export!G445,"")),"")</f>
        <v/>
      </c>
      <c r="O409" s="43" t="str">
        <f>IF('Processed IP Rules'!$FB$33="","",IF(IP_Export!B445="National",IF('Processed IP Rules'!EA414="Any","",IF(AND(IP_Export!Y445="Proceed",'Processed IP Rules'!EA414&lt;&gt;""),"set device-group CNSP-Parent address "&amp;IP_Export!F445&amp;" tag "&amp;'Processed IP Rules'!$FB$33,"")),""))</f>
        <v/>
      </c>
    </row>
    <row r="410" spans="1:15">
      <c r="A410" s="98">
        <f t="shared" si="12"/>
        <v>405</v>
      </c>
      <c r="B410" t="str">
        <f>IF(IP_Export!B446="Global",IF(OR('Processed IP Rules'!AO415="All_IPs",'Processed IP Rules'!AO415="GRP_ALL_CNSP_SUBNETS"),"",IF(IP_Export!Y446="Proceed","set shared address "&amp;IP_Export!D446&amp;" ip-netmask "&amp;IP_Export!E446,"")),"")</f>
        <v/>
      </c>
      <c r="C410" t="str">
        <f>IF(IP_Export!B446="Global",IF(OR('Processed IP Rules'!AO415="All_IPs",'Processed IP Rules'!AO415="GRP_ALL_CNSP_SUBNETS"),"",IF(IP_Export!Y446="Proceed","set shared address "&amp;IP_Export!D446&amp;" description "&amp;IP_Export!E446,"")),"")</f>
        <v/>
      </c>
      <c r="D410" s="43" t="str">
        <f>IF('Processed IP Rules'!$FB$31="","",IF(IP_Export!B446="Global",IF(OR('Processed IP Rules'!AO415="All_IPs",'Processed IP Rules'!AO415="GRP_ALL_CNSP_SUBNETS"),"",IF(IP_Export!Y446="Proceed","set shared address "&amp;IP_Export!D446&amp;" tag "&amp;'Processed IP Rules'!$FB$31,"")),""))</f>
        <v/>
      </c>
      <c r="E410" t="str">
        <f>IF(IP_Export!B446="Global",IF('Processed IP Rules'!EA415="Any","",IF(AND(IP_Export!Y446="Proceed",'Processed IP Rules'!EA415&lt;&gt;""),"set shared address "&amp;IP_Export!F446&amp;" ip-netmask "&amp;IP_Export!G446,"")),"")</f>
        <v/>
      </c>
      <c r="F410" t="str">
        <f>IF(IP_Export!B446="Global",IF('Processed IP Rules'!EA415="Any","",IF(AND(IP_Export!Y446="Proceed",'Processed IP Rules'!EA415&lt;&gt;""),"set shared address "&amp;IP_Export!F446&amp;" description "&amp;IP_Export!G446,"")),"")</f>
        <v/>
      </c>
      <c r="G410" s="43" t="str">
        <f>IF('Processed IP Rules'!$FB$33="","",IF(IP_Export!B446="Global",IF('Processed IP Rules'!EA415="Any","",IF(AND(IP_Export!Y446="Proceed",'Processed IP Rules'!EA415&lt;&gt;""),"set shared address "&amp;IP_Export!F446&amp;" tag "&amp;'Processed IP Rules'!$FB$33,"")),""))</f>
        <v/>
      </c>
      <c r="I410" s="98">
        <f t="shared" si="13"/>
        <v>405</v>
      </c>
      <c r="J410" t="str">
        <f>IF(IP_Export!B446="National",IF(OR('Processed IP Rules'!AO415="All_IPs",'Processed IP Rules'!AO415="GRP_ALL_CNSP_SUBNETS"),"",IF(IP_Export!Y446="Proceed","set device-group CNSP-Parent address "&amp;IP_Export!D446&amp;" ip-netmask "&amp;IP_Export!E446,"")),"")</f>
        <v/>
      </c>
      <c r="K410" t="str">
        <f>IF(IP_Export!B446="National",IF(OR('Processed IP Rules'!AO415="All_IPs",'Processed IP Rules'!AO415="GRP_ALL_CNSP_SUBNETS"),"",IF(IP_Export!Y446="Proceed","set device-group CNSP-Parent address "&amp;IP_Export!D446&amp;" description "&amp;IP_Export!E446,"")),"")</f>
        <v/>
      </c>
      <c r="L410" s="43" t="str">
        <f>IF('Processed IP Rules'!$FB$31="","",IF(IP_Export!B446="National",IF(OR('Processed IP Rules'!AO415="All_IPs",'Processed IP Rules'!AO415="GRP_ALL_CNSP_SUBNETS"),"",IF(IP_Export!Y446="Proceed","set device-group CNSP-Parent address "&amp;IP_Export!D446&amp;" tag "&amp;'Processed IP Rules'!$FB$31,"")),""))</f>
        <v/>
      </c>
      <c r="M410" t="str">
        <f>IF(IP_Export!B446="National",IF('Processed IP Rules'!EA415="Any","",IF(AND(IP_Export!Y446="Proceed",'Processed IP Rules'!EA415&lt;&gt;""),"set device-group CNSP-Parent address "&amp;IP_Export!F446&amp;" ip-netmask "&amp;IP_Export!G446,"")),"")</f>
        <v/>
      </c>
      <c r="N410" t="str">
        <f>IF(IP_Export!B446="National",IF('Processed IP Rules'!EA415="Any","",IF(AND(IP_Export!Y446="Proceed",'Processed IP Rules'!EA415&lt;&gt;""),"set device-group CNSP-Parent address "&amp;IP_Export!F446&amp;" description "&amp;IP_Export!G446,"")),"")</f>
        <v/>
      </c>
      <c r="O410" s="43" t="str">
        <f>IF('Processed IP Rules'!$FB$33="","",IF(IP_Export!B446="National",IF('Processed IP Rules'!EA415="Any","",IF(AND(IP_Export!Y446="Proceed",'Processed IP Rules'!EA415&lt;&gt;""),"set device-group CNSP-Parent address "&amp;IP_Export!F446&amp;" tag "&amp;'Processed IP Rules'!$FB$33,"")),""))</f>
        <v/>
      </c>
    </row>
    <row r="411" spans="1:15">
      <c r="A411" s="98">
        <f t="shared" si="12"/>
        <v>406</v>
      </c>
      <c r="B411" t="str">
        <f>IF(IP_Export!B447="Global",IF(OR('Processed IP Rules'!AO416="All_IPs",'Processed IP Rules'!AO416="GRP_ALL_CNSP_SUBNETS"),"",IF(IP_Export!Y447="Proceed","set shared address "&amp;IP_Export!D447&amp;" ip-netmask "&amp;IP_Export!E447,"")),"")</f>
        <v/>
      </c>
      <c r="C411" t="str">
        <f>IF(IP_Export!B447="Global",IF(OR('Processed IP Rules'!AO416="All_IPs",'Processed IP Rules'!AO416="GRP_ALL_CNSP_SUBNETS"),"",IF(IP_Export!Y447="Proceed","set shared address "&amp;IP_Export!D447&amp;" description "&amp;IP_Export!E447,"")),"")</f>
        <v/>
      </c>
      <c r="D411" s="43" t="str">
        <f>IF('Processed IP Rules'!$FB$31="","",IF(IP_Export!B447="Global",IF(OR('Processed IP Rules'!AO416="All_IPs",'Processed IP Rules'!AO416="GRP_ALL_CNSP_SUBNETS"),"",IF(IP_Export!Y447="Proceed","set shared address "&amp;IP_Export!D447&amp;" tag "&amp;'Processed IP Rules'!$FB$31,"")),""))</f>
        <v/>
      </c>
      <c r="E411" t="str">
        <f>IF(IP_Export!B447="Global",IF('Processed IP Rules'!EA416="Any","",IF(AND(IP_Export!Y447="Proceed",'Processed IP Rules'!EA416&lt;&gt;""),"set shared address "&amp;IP_Export!F447&amp;" ip-netmask "&amp;IP_Export!G447,"")),"")</f>
        <v/>
      </c>
      <c r="F411" t="str">
        <f>IF(IP_Export!B447="Global",IF('Processed IP Rules'!EA416="Any","",IF(AND(IP_Export!Y447="Proceed",'Processed IP Rules'!EA416&lt;&gt;""),"set shared address "&amp;IP_Export!F447&amp;" description "&amp;IP_Export!G447,"")),"")</f>
        <v/>
      </c>
      <c r="G411" s="43" t="str">
        <f>IF('Processed IP Rules'!$FB$33="","",IF(IP_Export!B447="Global",IF('Processed IP Rules'!EA416="Any","",IF(AND(IP_Export!Y447="Proceed",'Processed IP Rules'!EA416&lt;&gt;""),"set shared address "&amp;IP_Export!F447&amp;" tag "&amp;'Processed IP Rules'!$FB$33,"")),""))</f>
        <v/>
      </c>
      <c r="I411" s="98">
        <f t="shared" si="13"/>
        <v>406</v>
      </c>
      <c r="J411" t="str">
        <f>IF(IP_Export!B447="National",IF(OR('Processed IP Rules'!AO416="All_IPs",'Processed IP Rules'!AO416="GRP_ALL_CNSP_SUBNETS"),"",IF(IP_Export!Y447="Proceed","set device-group CNSP-Parent address "&amp;IP_Export!D447&amp;" ip-netmask "&amp;IP_Export!E447,"")),"")</f>
        <v/>
      </c>
      <c r="K411" t="str">
        <f>IF(IP_Export!B447="National",IF(OR('Processed IP Rules'!AO416="All_IPs",'Processed IP Rules'!AO416="GRP_ALL_CNSP_SUBNETS"),"",IF(IP_Export!Y447="Proceed","set device-group CNSP-Parent address "&amp;IP_Export!D447&amp;" description "&amp;IP_Export!E447,"")),"")</f>
        <v/>
      </c>
      <c r="L411" s="43" t="str">
        <f>IF('Processed IP Rules'!$FB$31="","",IF(IP_Export!B447="National",IF(OR('Processed IP Rules'!AO416="All_IPs",'Processed IP Rules'!AO416="GRP_ALL_CNSP_SUBNETS"),"",IF(IP_Export!Y447="Proceed","set device-group CNSP-Parent address "&amp;IP_Export!D447&amp;" tag "&amp;'Processed IP Rules'!$FB$31,"")),""))</f>
        <v/>
      </c>
      <c r="M411" t="str">
        <f>IF(IP_Export!B447="National",IF('Processed IP Rules'!EA416="Any","",IF(AND(IP_Export!Y447="Proceed",'Processed IP Rules'!EA416&lt;&gt;""),"set device-group CNSP-Parent address "&amp;IP_Export!F447&amp;" ip-netmask "&amp;IP_Export!G447,"")),"")</f>
        <v/>
      </c>
      <c r="N411" t="str">
        <f>IF(IP_Export!B447="National",IF('Processed IP Rules'!EA416="Any","",IF(AND(IP_Export!Y447="Proceed",'Processed IP Rules'!EA416&lt;&gt;""),"set device-group CNSP-Parent address "&amp;IP_Export!F447&amp;" description "&amp;IP_Export!G447,"")),"")</f>
        <v/>
      </c>
      <c r="O411" s="43" t="str">
        <f>IF('Processed IP Rules'!$FB$33="","",IF(IP_Export!B447="National",IF('Processed IP Rules'!EA416="Any","",IF(AND(IP_Export!Y447="Proceed",'Processed IP Rules'!EA416&lt;&gt;""),"set device-group CNSP-Parent address "&amp;IP_Export!F447&amp;" tag "&amp;'Processed IP Rules'!$FB$33,"")),""))</f>
        <v/>
      </c>
    </row>
    <row r="412" spans="1:15">
      <c r="A412" s="98">
        <f t="shared" si="12"/>
        <v>407</v>
      </c>
      <c r="B412" t="str">
        <f>IF(IP_Export!B448="Global",IF(OR('Processed IP Rules'!AO417="All_IPs",'Processed IP Rules'!AO417="GRP_ALL_CNSP_SUBNETS"),"",IF(IP_Export!Y448="Proceed","set shared address "&amp;IP_Export!D448&amp;" ip-netmask "&amp;IP_Export!E448,"")),"")</f>
        <v/>
      </c>
      <c r="C412" t="str">
        <f>IF(IP_Export!B448="Global",IF(OR('Processed IP Rules'!AO417="All_IPs",'Processed IP Rules'!AO417="GRP_ALL_CNSP_SUBNETS"),"",IF(IP_Export!Y448="Proceed","set shared address "&amp;IP_Export!D448&amp;" description "&amp;IP_Export!E448,"")),"")</f>
        <v/>
      </c>
      <c r="D412" s="43" t="str">
        <f>IF('Processed IP Rules'!$FB$31="","",IF(IP_Export!B448="Global",IF(OR('Processed IP Rules'!AO417="All_IPs",'Processed IP Rules'!AO417="GRP_ALL_CNSP_SUBNETS"),"",IF(IP_Export!Y448="Proceed","set shared address "&amp;IP_Export!D448&amp;" tag "&amp;'Processed IP Rules'!$FB$31,"")),""))</f>
        <v/>
      </c>
      <c r="E412" t="str">
        <f>IF(IP_Export!B448="Global",IF('Processed IP Rules'!EA417="Any","",IF(AND(IP_Export!Y448="Proceed",'Processed IP Rules'!EA417&lt;&gt;""),"set shared address "&amp;IP_Export!F448&amp;" ip-netmask "&amp;IP_Export!G448,"")),"")</f>
        <v/>
      </c>
      <c r="F412" t="str">
        <f>IF(IP_Export!B448="Global",IF('Processed IP Rules'!EA417="Any","",IF(AND(IP_Export!Y448="Proceed",'Processed IP Rules'!EA417&lt;&gt;""),"set shared address "&amp;IP_Export!F448&amp;" description "&amp;IP_Export!G448,"")),"")</f>
        <v/>
      </c>
      <c r="G412" s="43" t="str">
        <f>IF('Processed IP Rules'!$FB$33="","",IF(IP_Export!B448="Global",IF('Processed IP Rules'!EA417="Any","",IF(AND(IP_Export!Y448="Proceed",'Processed IP Rules'!EA417&lt;&gt;""),"set shared address "&amp;IP_Export!F448&amp;" tag "&amp;'Processed IP Rules'!$FB$33,"")),""))</f>
        <v/>
      </c>
      <c r="I412" s="98">
        <f t="shared" si="13"/>
        <v>407</v>
      </c>
      <c r="J412" t="str">
        <f>IF(IP_Export!B448="National",IF(OR('Processed IP Rules'!AO417="All_IPs",'Processed IP Rules'!AO417="GRP_ALL_CNSP_SUBNETS"),"",IF(IP_Export!Y448="Proceed","set device-group CNSP-Parent address "&amp;IP_Export!D448&amp;" ip-netmask "&amp;IP_Export!E448,"")),"")</f>
        <v/>
      </c>
      <c r="K412" t="str">
        <f>IF(IP_Export!B448="National",IF(OR('Processed IP Rules'!AO417="All_IPs",'Processed IP Rules'!AO417="GRP_ALL_CNSP_SUBNETS"),"",IF(IP_Export!Y448="Proceed","set device-group CNSP-Parent address "&amp;IP_Export!D448&amp;" description "&amp;IP_Export!E448,"")),"")</f>
        <v/>
      </c>
      <c r="L412" s="43" t="str">
        <f>IF('Processed IP Rules'!$FB$31="","",IF(IP_Export!B448="National",IF(OR('Processed IP Rules'!AO417="All_IPs",'Processed IP Rules'!AO417="GRP_ALL_CNSP_SUBNETS"),"",IF(IP_Export!Y448="Proceed","set device-group CNSP-Parent address "&amp;IP_Export!D448&amp;" tag "&amp;'Processed IP Rules'!$FB$31,"")),""))</f>
        <v/>
      </c>
      <c r="M412" t="str">
        <f>IF(IP_Export!B448="National",IF('Processed IP Rules'!EA417="Any","",IF(AND(IP_Export!Y448="Proceed",'Processed IP Rules'!EA417&lt;&gt;""),"set device-group CNSP-Parent address "&amp;IP_Export!F448&amp;" ip-netmask "&amp;IP_Export!G448,"")),"")</f>
        <v/>
      </c>
      <c r="N412" t="str">
        <f>IF(IP_Export!B448="National",IF('Processed IP Rules'!EA417="Any","",IF(AND(IP_Export!Y448="Proceed",'Processed IP Rules'!EA417&lt;&gt;""),"set device-group CNSP-Parent address "&amp;IP_Export!F448&amp;" description "&amp;IP_Export!G448,"")),"")</f>
        <v/>
      </c>
      <c r="O412" s="43" t="str">
        <f>IF('Processed IP Rules'!$FB$33="","",IF(IP_Export!B448="National",IF('Processed IP Rules'!EA417="Any","",IF(AND(IP_Export!Y448="Proceed",'Processed IP Rules'!EA417&lt;&gt;""),"set device-group CNSP-Parent address "&amp;IP_Export!F448&amp;" tag "&amp;'Processed IP Rules'!$FB$33,"")),""))</f>
        <v/>
      </c>
    </row>
    <row r="413" spans="1:15">
      <c r="A413" s="98">
        <f t="shared" si="12"/>
        <v>408</v>
      </c>
      <c r="B413" t="str">
        <f>IF(IP_Export!B449="Global",IF(OR('Processed IP Rules'!AO418="All_IPs",'Processed IP Rules'!AO418="GRP_ALL_CNSP_SUBNETS"),"",IF(IP_Export!Y449="Proceed","set shared address "&amp;IP_Export!D449&amp;" ip-netmask "&amp;IP_Export!E449,"")),"")</f>
        <v/>
      </c>
      <c r="C413" t="str">
        <f>IF(IP_Export!B449="Global",IF(OR('Processed IP Rules'!AO418="All_IPs",'Processed IP Rules'!AO418="GRP_ALL_CNSP_SUBNETS"),"",IF(IP_Export!Y449="Proceed","set shared address "&amp;IP_Export!D449&amp;" description "&amp;IP_Export!E449,"")),"")</f>
        <v/>
      </c>
      <c r="D413" s="43" t="str">
        <f>IF('Processed IP Rules'!$FB$31="","",IF(IP_Export!B449="Global",IF(OR('Processed IP Rules'!AO418="All_IPs",'Processed IP Rules'!AO418="GRP_ALL_CNSP_SUBNETS"),"",IF(IP_Export!Y449="Proceed","set shared address "&amp;IP_Export!D449&amp;" tag "&amp;'Processed IP Rules'!$FB$31,"")),""))</f>
        <v/>
      </c>
      <c r="E413" t="str">
        <f>IF(IP_Export!B449="Global",IF('Processed IP Rules'!EA418="Any","",IF(AND(IP_Export!Y449="Proceed",'Processed IP Rules'!EA418&lt;&gt;""),"set shared address "&amp;IP_Export!F449&amp;" ip-netmask "&amp;IP_Export!G449,"")),"")</f>
        <v/>
      </c>
      <c r="F413" t="str">
        <f>IF(IP_Export!B449="Global",IF('Processed IP Rules'!EA418="Any","",IF(AND(IP_Export!Y449="Proceed",'Processed IP Rules'!EA418&lt;&gt;""),"set shared address "&amp;IP_Export!F449&amp;" description "&amp;IP_Export!G449,"")),"")</f>
        <v/>
      </c>
      <c r="G413" s="43" t="str">
        <f>IF('Processed IP Rules'!$FB$33="","",IF(IP_Export!B449="Global",IF('Processed IP Rules'!EA418="Any","",IF(AND(IP_Export!Y449="Proceed",'Processed IP Rules'!EA418&lt;&gt;""),"set shared address "&amp;IP_Export!F449&amp;" tag "&amp;'Processed IP Rules'!$FB$33,"")),""))</f>
        <v/>
      </c>
      <c r="I413" s="98">
        <f t="shared" si="13"/>
        <v>408</v>
      </c>
      <c r="J413" t="str">
        <f>IF(IP_Export!B449="National",IF(OR('Processed IP Rules'!AO418="All_IPs",'Processed IP Rules'!AO418="GRP_ALL_CNSP_SUBNETS"),"",IF(IP_Export!Y449="Proceed","set device-group CNSP-Parent address "&amp;IP_Export!D449&amp;" ip-netmask "&amp;IP_Export!E449,"")),"")</f>
        <v/>
      </c>
      <c r="K413" t="str">
        <f>IF(IP_Export!B449="National",IF(OR('Processed IP Rules'!AO418="All_IPs",'Processed IP Rules'!AO418="GRP_ALL_CNSP_SUBNETS"),"",IF(IP_Export!Y449="Proceed","set device-group CNSP-Parent address "&amp;IP_Export!D449&amp;" description "&amp;IP_Export!E449,"")),"")</f>
        <v/>
      </c>
      <c r="L413" s="43" t="str">
        <f>IF('Processed IP Rules'!$FB$31="","",IF(IP_Export!B449="National",IF(OR('Processed IP Rules'!AO418="All_IPs",'Processed IP Rules'!AO418="GRP_ALL_CNSP_SUBNETS"),"",IF(IP_Export!Y449="Proceed","set device-group CNSP-Parent address "&amp;IP_Export!D449&amp;" tag "&amp;'Processed IP Rules'!$FB$31,"")),""))</f>
        <v/>
      </c>
      <c r="M413" t="str">
        <f>IF(IP_Export!B449="National",IF('Processed IP Rules'!EA418="Any","",IF(AND(IP_Export!Y449="Proceed",'Processed IP Rules'!EA418&lt;&gt;""),"set device-group CNSP-Parent address "&amp;IP_Export!F449&amp;" ip-netmask "&amp;IP_Export!G449,"")),"")</f>
        <v/>
      </c>
      <c r="N413" t="str">
        <f>IF(IP_Export!B449="National",IF('Processed IP Rules'!EA418="Any","",IF(AND(IP_Export!Y449="Proceed",'Processed IP Rules'!EA418&lt;&gt;""),"set device-group CNSP-Parent address "&amp;IP_Export!F449&amp;" description "&amp;IP_Export!G449,"")),"")</f>
        <v/>
      </c>
      <c r="O413" s="43" t="str">
        <f>IF('Processed IP Rules'!$FB$33="","",IF(IP_Export!B449="National",IF('Processed IP Rules'!EA418="Any","",IF(AND(IP_Export!Y449="Proceed",'Processed IP Rules'!EA418&lt;&gt;""),"set device-group CNSP-Parent address "&amp;IP_Export!F449&amp;" tag "&amp;'Processed IP Rules'!$FB$33,"")),""))</f>
        <v/>
      </c>
    </row>
    <row r="414" spans="1:15">
      <c r="A414" s="98">
        <f t="shared" si="12"/>
        <v>409</v>
      </c>
      <c r="B414" t="str">
        <f>IF(IP_Export!B450="Global",IF(OR('Processed IP Rules'!AO419="All_IPs",'Processed IP Rules'!AO419="GRP_ALL_CNSP_SUBNETS"),"",IF(IP_Export!Y450="Proceed","set shared address "&amp;IP_Export!D450&amp;" ip-netmask "&amp;IP_Export!E450,"")),"")</f>
        <v/>
      </c>
      <c r="C414" t="str">
        <f>IF(IP_Export!B450="Global",IF(OR('Processed IP Rules'!AO419="All_IPs",'Processed IP Rules'!AO419="GRP_ALL_CNSP_SUBNETS"),"",IF(IP_Export!Y450="Proceed","set shared address "&amp;IP_Export!D450&amp;" description "&amp;IP_Export!E450,"")),"")</f>
        <v/>
      </c>
      <c r="D414" s="43" t="str">
        <f>IF('Processed IP Rules'!$FB$31="","",IF(IP_Export!B450="Global",IF(OR('Processed IP Rules'!AO419="All_IPs",'Processed IP Rules'!AO419="GRP_ALL_CNSP_SUBNETS"),"",IF(IP_Export!Y450="Proceed","set shared address "&amp;IP_Export!D450&amp;" tag "&amp;'Processed IP Rules'!$FB$31,"")),""))</f>
        <v/>
      </c>
      <c r="E414" t="str">
        <f>IF(IP_Export!B450="Global",IF('Processed IP Rules'!EA419="Any","",IF(AND(IP_Export!Y450="Proceed",'Processed IP Rules'!EA419&lt;&gt;""),"set shared address "&amp;IP_Export!F450&amp;" ip-netmask "&amp;IP_Export!G450,"")),"")</f>
        <v/>
      </c>
      <c r="F414" t="str">
        <f>IF(IP_Export!B450="Global",IF('Processed IP Rules'!EA419="Any","",IF(AND(IP_Export!Y450="Proceed",'Processed IP Rules'!EA419&lt;&gt;""),"set shared address "&amp;IP_Export!F450&amp;" description "&amp;IP_Export!G450,"")),"")</f>
        <v/>
      </c>
      <c r="G414" s="43" t="str">
        <f>IF('Processed IP Rules'!$FB$33="","",IF(IP_Export!B450="Global",IF('Processed IP Rules'!EA419="Any","",IF(AND(IP_Export!Y450="Proceed",'Processed IP Rules'!EA419&lt;&gt;""),"set shared address "&amp;IP_Export!F450&amp;" tag "&amp;'Processed IP Rules'!$FB$33,"")),""))</f>
        <v/>
      </c>
      <c r="I414" s="98">
        <f t="shared" si="13"/>
        <v>409</v>
      </c>
      <c r="J414" t="str">
        <f>IF(IP_Export!B450="National",IF(OR('Processed IP Rules'!AO419="All_IPs",'Processed IP Rules'!AO419="GRP_ALL_CNSP_SUBNETS"),"",IF(IP_Export!Y450="Proceed","set device-group CNSP-Parent address "&amp;IP_Export!D450&amp;" ip-netmask "&amp;IP_Export!E450,"")),"")</f>
        <v/>
      </c>
      <c r="K414" t="str">
        <f>IF(IP_Export!B450="National",IF(OR('Processed IP Rules'!AO419="All_IPs",'Processed IP Rules'!AO419="GRP_ALL_CNSP_SUBNETS"),"",IF(IP_Export!Y450="Proceed","set device-group CNSP-Parent address "&amp;IP_Export!D450&amp;" description "&amp;IP_Export!E450,"")),"")</f>
        <v/>
      </c>
      <c r="L414" s="43" t="str">
        <f>IF('Processed IP Rules'!$FB$31="","",IF(IP_Export!B450="National",IF(OR('Processed IP Rules'!AO419="All_IPs",'Processed IP Rules'!AO419="GRP_ALL_CNSP_SUBNETS"),"",IF(IP_Export!Y450="Proceed","set device-group CNSP-Parent address "&amp;IP_Export!D450&amp;" tag "&amp;'Processed IP Rules'!$FB$31,"")),""))</f>
        <v/>
      </c>
      <c r="M414" t="str">
        <f>IF(IP_Export!B450="National",IF('Processed IP Rules'!EA419="Any","",IF(AND(IP_Export!Y450="Proceed",'Processed IP Rules'!EA419&lt;&gt;""),"set device-group CNSP-Parent address "&amp;IP_Export!F450&amp;" ip-netmask "&amp;IP_Export!G450,"")),"")</f>
        <v/>
      </c>
      <c r="N414" t="str">
        <f>IF(IP_Export!B450="National",IF('Processed IP Rules'!EA419="Any","",IF(AND(IP_Export!Y450="Proceed",'Processed IP Rules'!EA419&lt;&gt;""),"set device-group CNSP-Parent address "&amp;IP_Export!F450&amp;" description "&amp;IP_Export!G450,"")),"")</f>
        <v/>
      </c>
      <c r="O414" s="43" t="str">
        <f>IF('Processed IP Rules'!$FB$33="","",IF(IP_Export!B450="National",IF('Processed IP Rules'!EA419="Any","",IF(AND(IP_Export!Y450="Proceed",'Processed IP Rules'!EA419&lt;&gt;""),"set device-group CNSP-Parent address "&amp;IP_Export!F450&amp;" tag "&amp;'Processed IP Rules'!$FB$33,"")),""))</f>
        <v/>
      </c>
    </row>
    <row r="415" spans="1:15">
      <c r="A415" s="98">
        <f t="shared" si="12"/>
        <v>410</v>
      </c>
      <c r="B415" t="str">
        <f>IF(IP_Export!B451="Global",IF(OR('Processed IP Rules'!AO420="All_IPs",'Processed IP Rules'!AO420="GRP_ALL_CNSP_SUBNETS"),"",IF(IP_Export!Y451="Proceed","set shared address "&amp;IP_Export!D451&amp;" ip-netmask "&amp;IP_Export!E451,"")),"")</f>
        <v/>
      </c>
      <c r="C415" t="str">
        <f>IF(IP_Export!B451="Global",IF(OR('Processed IP Rules'!AO420="All_IPs",'Processed IP Rules'!AO420="GRP_ALL_CNSP_SUBNETS"),"",IF(IP_Export!Y451="Proceed","set shared address "&amp;IP_Export!D451&amp;" description "&amp;IP_Export!E451,"")),"")</f>
        <v/>
      </c>
      <c r="D415" s="43" t="str">
        <f>IF('Processed IP Rules'!$FB$31="","",IF(IP_Export!B451="Global",IF(OR('Processed IP Rules'!AO420="All_IPs",'Processed IP Rules'!AO420="GRP_ALL_CNSP_SUBNETS"),"",IF(IP_Export!Y451="Proceed","set shared address "&amp;IP_Export!D451&amp;" tag "&amp;'Processed IP Rules'!$FB$31,"")),""))</f>
        <v/>
      </c>
      <c r="E415" t="str">
        <f>IF(IP_Export!B451="Global",IF('Processed IP Rules'!EA420="Any","",IF(AND(IP_Export!Y451="Proceed",'Processed IP Rules'!EA420&lt;&gt;""),"set shared address "&amp;IP_Export!F451&amp;" ip-netmask "&amp;IP_Export!G451,"")),"")</f>
        <v/>
      </c>
      <c r="F415" t="str">
        <f>IF(IP_Export!B451="Global",IF('Processed IP Rules'!EA420="Any","",IF(AND(IP_Export!Y451="Proceed",'Processed IP Rules'!EA420&lt;&gt;""),"set shared address "&amp;IP_Export!F451&amp;" description "&amp;IP_Export!G451,"")),"")</f>
        <v/>
      </c>
      <c r="G415" s="43" t="str">
        <f>IF('Processed IP Rules'!$FB$33="","",IF(IP_Export!B451="Global",IF('Processed IP Rules'!EA420="Any","",IF(AND(IP_Export!Y451="Proceed",'Processed IP Rules'!EA420&lt;&gt;""),"set shared address "&amp;IP_Export!F451&amp;" tag "&amp;'Processed IP Rules'!$FB$33,"")),""))</f>
        <v/>
      </c>
      <c r="I415" s="98">
        <f t="shared" si="13"/>
        <v>410</v>
      </c>
      <c r="J415" t="str">
        <f>IF(IP_Export!B451="National",IF(OR('Processed IP Rules'!AO420="All_IPs",'Processed IP Rules'!AO420="GRP_ALL_CNSP_SUBNETS"),"",IF(IP_Export!Y451="Proceed","set device-group CNSP-Parent address "&amp;IP_Export!D451&amp;" ip-netmask "&amp;IP_Export!E451,"")),"")</f>
        <v/>
      </c>
      <c r="K415" t="str">
        <f>IF(IP_Export!B451="National",IF(OR('Processed IP Rules'!AO420="All_IPs",'Processed IP Rules'!AO420="GRP_ALL_CNSP_SUBNETS"),"",IF(IP_Export!Y451="Proceed","set device-group CNSP-Parent address "&amp;IP_Export!D451&amp;" description "&amp;IP_Export!E451,"")),"")</f>
        <v/>
      </c>
      <c r="L415" s="43" t="str">
        <f>IF('Processed IP Rules'!$FB$31="","",IF(IP_Export!B451="National",IF(OR('Processed IP Rules'!AO420="All_IPs",'Processed IP Rules'!AO420="GRP_ALL_CNSP_SUBNETS"),"",IF(IP_Export!Y451="Proceed","set device-group CNSP-Parent address "&amp;IP_Export!D451&amp;" tag "&amp;'Processed IP Rules'!$FB$31,"")),""))</f>
        <v/>
      </c>
      <c r="M415" t="str">
        <f>IF(IP_Export!B451="National",IF('Processed IP Rules'!EA420="Any","",IF(AND(IP_Export!Y451="Proceed",'Processed IP Rules'!EA420&lt;&gt;""),"set device-group CNSP-Parent address "&amp;IP_Export!F451&amp;" ip-netmask "&amp;IP_Export!G451,"")),"")</f>
        <v/>
      </c>
      <c r="N415" t="str">
        <f>IF(IP_Export!B451="National",IF('Processed IP Rules'!EA420="Any","",IF(AND(IP_Export!Y451="Proceed",'Processed IP Rules'!EA420&lt;&gt;""),"set device-group CNSP-Parent address "&amp;IP_Export!F451&amp;" description "&amp;IP_Export!G451,"")),"")</f>
        <v/>
      </c>
      <c r="O415" s="43" t="str">
        <f>IF('Processed IP Rules'!$FB$33="","",IF(IP_Export!B451="National",IF('Processed IP Rules'!EA420="Any","",IF(AND(IP_Export!Y451="Proceed",'Processed IP Rules'!EA420&lt;&gt;""),"set device-group CNSP-Parent address "&amp;IP_Export!F451&amp;" tag "&amp;'Processed IP Rules'!$FB$33,"")),""))</f>
        <v/>
      </c>
    </row>
    <row r="416" spans="1:15">
      <c r="A416" s="98">
        <f t="shared" si="12"/>
        <v>411</v>
      </c>
      <c r="B416" t="str">
        <f>IF(IP_Export!B452="Global",IF(OR('Processed IP Rules'!AO421="All_IPs",'Processed IP Rules'!AO421="GRP_ALL_CNSP_SUBNETS"),"",IF(IP_Export!Y452="Proceed","set shared address "&amp;IP_Export!D452&amp;" ip-netmask "&amp;IP_Export!E452,"")),"")</f>
        <v/>
      </c>
      <c r="C416" t="str">
        <f>IF(IP_Export!B452="Global",IF(OR('Processed IP Rules'!AO421="All_IPs",'Processed IP Rules'!AO421="GRP_ALL_CNSP_SUBNETS"),"",IF(IP_Export!Y452="Proceed","set shared address "&amp;IP_Export!D452&amp;" description "&amp;IP_Export!E452,"")),"")</f>
        <v/>
      </c>
      <c r="D416" s="43" t="str">
        <f>IF('Processed IP Rules'!$FB$31="","",IF(IP_Export!B452="Global",IF(OR('Processed IP Rules'!AO421="All_IPs",'Processed IP Rules'!AO421="GRP_ALL_CNSP_SUBNETS"),"",IF(IP_Export!Y452="Proceed","set shared address "&amp;IP_Export!D452&amp;" tag "&amp;'Processed IP Rules'!$FB$31,"")),""))</f>
        <v/>
      </c>
      <c r="E416" t="str">
        <f>IF(IP_Export!B452="Global",IF('Processed IP Rules'!EA421="Any","",IF(AND(IP_Export!Y452="Proceed",'Processed IP Rules'!EA421&lt;&gt;""),"set shared address "&amp;IP_Export!F452&amp;" ip-netmask "&amp;IP_Export!G452,"")),"")</f>
        <v/>
      </c>
      <c r="F416" t="str">
        <f>IF(IP_Export!B452="Global",IF('Processed IP Rules'!EA421="Any","",IF(AND(IP_Export!Y452="Proceed",'Processed IP Rules'!EA421&lt;&gt;""),"set shared address "&amp;IP_Export!F452&amp;" description "&amp;IP_Export!G452,"")),"")</f>
        <v/>
      </c>
      <c r="G416" s="43" t="str">
        <f>IF('Processed IP Rules'!$FB$33="","",IF(IP_Export!B452="Global",IF('Processed IP Rules'!EA421="Any","",IF(AND(IP_Export!Y452="Proceed",'Processed IP Rules'!EA421&lt;&gt;""),"set shared address "&amp;IP_Export!F452&amp;" tag "&amp;'Processed IP Rules'!$FB$33,"")),""))</f>
        <v/>
      </c>
      <c r="I416" s="98">
        <f t="shared" si="13"/>
        <v>411</v>
      </c>
      <c r="J416" t="str">
        <f>IF(IP_Export!B452="National",IF(OR('Processed IP Rules'!AO421="All_IPs",'Processed IP Rules'!AO421="GRP_ALL_CNSP_SUBNETS"),"",IF(IP_Export!Y452="Proceed","set device-group CNSP-Parent address "&amp;IP_Export!D452&amp;" ip-netmask "&amp;IP_Export!E452,"")),"")</f>
        <v/>
      </c>
      <c r="K416" t="str">
        <f>IF(IP_Export!B452="National",IF(OR('Processed IP Rules'!AO421="All_IPs",'Processed IP Rules'!AO421="GRP_ALL_CNSP_SUBNETS"),"",IF(IP_Export!Y452="Proceed","set device-group CNSP-Parent address "&amp;IP_Export!D452&amp;" description "&amp;IP_Export!E452,"")),"")</f>
        <v/>
      </c>
      <c r="L416" s="43" t="str">
        <f>IF('Processed IP Rules'!$FB$31="","",IF(IP_Export!B452="National",IF(OR('Processed IP Rules'!AO421="All_IPs",'Processed IP Rules'!AO421="GRP_ALL_CNSP_SUBNETS"),"",IF(IP_Export!Y452="Proceed","set device-group CNSP-Parent address "&amp;IP_Export!D452&amp;" tag "&amp;'Processed IP Rules'!$FB$31,"")),""))</f>
        <v/>
      </c>
      <c r="M416" t="str">
        <f>IF(IP_Export!B452="National",IF('Processed IP Rules'!EA421="Any","",IF(AND(IP_Export!Y452="Proceed",'Processed IP Rules'!EA421&lt;&gt;""),"set device-group CNSP-Parent address "&amp;IP_Export!F452&amp;" ip-netmask "&amp;IP_Export!G452,"")),"")</f>
        <v/>
      </c>
      <c r="N416" t="str">
        <f>IF(IP_Export!B452="National",IF('Processed IP Rules'!EA421="Any","",IF(AND(IP_Export!Y452="Proceed",'Processed IP Rules'!EA421&lt;&gt;""),"set device-group CNSP-Parent address "&amp;IP_Export!F452&amp;" description "&amp;IP_Export!G452,"")),"")</f>
        <v/>
      </c>
      <c r="O416" s="43" t="str">
        <f>IF('Processed IP Rules'!$FB$33="","",IF(IP_Export!B452="National",IF('Processed IP Rules'!EA421="Any","",IF(AND(IP_Export!Y452="Proceed",'Processed IP Rules'!EA421&lt;&gt;""),"set device-group CNSP-Parent address "&amp;IP_Export!F452&amp;" tag "&amp;'Processed IP Rules'!$FB$33,"")),""))</f>
        <v/>
      </c>
    </row>
    <row r="417" spans="1:15">
      <c r="A417" s="98">
        <f t="shared" si="12"/>
        <v>412</v>
      </c>
      <c r="B417" t="str">
        <f>IF(IP_Export!B453="Global",IF(OR('Processed IP Rules'!AO422="All_IPs",'Processed IP Rules'!AO422="GRP_ALL_CNSP_SUBNETS"),"",IF(IP_Export!Y453="Proceed","set shared address "&amp;IP_Export!D453&amp;" ip-netmask "&amp;IP_Export!E453,"")),"")</f>
        <v/>
      </c>
      <c r="C417" t="str">
        <f>IF(IP_Export!B453="Global",IF(OR('Processed IP Rules'!AO422="All_IPs",'Processed IP Rules'!AO422="GRP_ALL_CNSP_SUBNETS"),"",IF(IP_Export!Y453="Proceed","set shared address "&amp;IP_Export!D453&amp;" description "&amp;IP_Export!E453,"")),"")</f>
        <v/>
      </c>
      <c r="D417" s="43" t="str">
        <f>IF('Processed IP Rules'!$FB$31="","",IF(IP_Export!B453="Global",IF(OR('Processed IP Rules'!AO422="All_IPs",'Processed IP Rules'!AO422="GRP_ALL_CNSP_SUBNETS"),"",IF(IP_Export!Y453="Proceed","set shared address "&amp;IP_Export!D453&amp;" tag "&amp;'Processed IP Rules'!$FB$31,"")),""))</f>
        <v/>
      </c>
      <c r="E417" t="str">
        <f>IF(IP_Export!B453="Global",IF('Processed IP Rules'!EA422="Any","",IF(AND(IP_Export!Y453="Proceed",'Processed IP Rules'!EA422&lt;&gt;""),"set shared address "&amp;IP_Export!F453&amp;" ip-netmask "&amp;IP_Export!G453,"")),"")</f>
        <v/>
      </c>
      <c r="F417" t="str">
        <f>IF(IP_Export!B453="Global",IF('Processed IP Rules'!EA422="Any","",IF(AND(IP_Export!Y453="Proceed",'Processed IP Rules'!EA422&lt;&gt;""),"set shared address "&amp;IP_Export!F453&amp;" description "&amp;IP_Export!G453,"")),"")</f>
        <v/>
      </c>
      <c r="G417" s="43" t="str">
        <f>IF('Processed IP Rules'!$FB$33="","",IF(IP_Export!B453="Global",IF('Processed IP Rules'!EA422="Any","",IF(AND(IP_Export!Y453="Proceed",'Processed IP Rules'!EA422&lt;&gt;""),"set shared address "&amp;IP_Export!F453&amp;" tag "&amp;'Processed IP Rules'!$FB$33,"")),""))</f>
        <v/>
      </c>
      <c r="I417" s="98">
        <f t="shared" si="13"/>
        <v>412</v>
      </c>
      <c r="J417" t="str">
        <f>IF(IP_Export!B453="National",IF(OR('Processed IP Rules'!AO422="All_IPs",'Processed IP Rules'!AO422="GRP_ALL_CNSP_SUBNETS"),"",IF(IP_Export!Y453="Proceed","set device-group CNSP-Parent address "&amp;IP_Export!D453&amp;" ip-netmask "&amp;IP_Export!E453,"")),"")</f>
        <v/>
      </c>
      <c r="K417" t="str">
        <f>IF(IP_Export!B453="National",IF(OR('Processed IP Rules'!AO422="All_IPs",'Processed IP Rules'!AO422="GRP_ALL_CNSP_SUBNETS"),"",IF(IP_Export!Y453="Proceed","set device-group CNSP-Parent address "&amp;IP_Export!D453&amp;" description "&amp;IP_Export!E453,"")),"")</f>
        <v/>
      </c>
      <c r="L417" s="43" t="str">
        <f>IF('Processed IP Rules'!$FB$31="","",IF(IP_Export!B453="National",IF(OR('Processed IP Rules'!AO422="All_IPs",'Processed IP Rules'!AO422="GRP_ALL_CNSP_SUBNETS"),"",IF(IP_Export!Y453="Proceed","set device-group CNSP-Parent address "&amp;IP_Export!D453&amp;" tag "&amp;'Processed IP Rules'!$FB$31,"")),""))</f>
        <v/>
      </c>
      <c r="M417" t="str">
        <f>IF(IP_Export!B453="National",IF('Processed IP Rules'!EA422="Any","",IF(AND(IP_Export!Y453="Proceed",'Processed IP Rules'!EA422&lt;&gt;""),"set device-group CNSP-Parent address "&amp;IP_Export!F453&amp;" ip-netmask "&amp;IP_Export!G453,"")),"")</f>
        <v/>
      </c>
      <c r="N417" t="str">
        <f>IF(IP_Export!B453="National",IF('Processed IP Rules'!EA422="Any","",IF(AND(IP_Export!Y453="Proceed",'Processed IP Rules'!EA422&lt;&gt;""),"set device-group CNSP-Parent address "&amp;IP_Export!F453&amp;" description "&amp;IP_Export!G453,"")),"")</f>
        <v/>
      </c>
      <c r="O417" s="43" t="str">
        <f>IF('Processed IP Rules'!$FB$33="","",IF(IP_Export!B453="National",IF('Processed IP Rules'!EA422="Any","",IF(AND(IP_Export!Y453="Proceed",'Processed IP Rules'!EA422&lt;&gt;""),"set device-group CNSP-Parent address "&amp;IP_Export!F453&amp;" tag "&amp;'Processed IP Rules'!$FB$33,"")),""))</f>
        <v/>
      </c>
    </row>
    <row r="418" spans="1:15">
      <c r="A418" s="98">
        <f t="shared" si="12"/>
        <v>413</v>
      </c>
      <c r="B418" t="str">
        <f>IF(IP_Export!B454="Global",IF(OR('Processed IP Rules'!AO423="All_IPs",'Processed IP Rules'!AO423="GRP_ALL_CNSP_SUBNETS"),"",IF(IP_Export!Y454="Proceed","set shared address "&amp;IP_Export!D454&amp;" ip-netmask "&amp;IP_Export!E454,"")),"")</f>
        <v/>
      </c>
      <c r="C418" t="str">
        <f>IF(IP_Export!B454="Global",IF(OR('Processed IP Rules'!AO423="All_IPs",'Processed IP Rules'!AO423="GRP_ALL_CNSP_SUBNETS"),"",IF(IP_Export!Y454="Proceed","set shared address "&amp;IP_Export!D454&amp;" description "&amp;IP_Export!E454,"")),"")</f>
        <v/>
      </c>
      <c r="D418" s="43" t="str">
        <f>IF('Processed IP Rules'!$FB$31="","",IF(IP_Export!B454="Global",IF(OR('Processed IP Rules'!AO423="All_IPs",'Processed IP Rules'!AO423="GRP_ALL_CNSP_SUBNETS"),"",IF(IP_Export!Y454="Proceed","set shared address "&amp;IP_Export!D454&amp;" tag "&amp;'Processed IP Rules'!$FB$31,"")),""))</f>
        <v/>
      </c>
      <c r="E418" t="str">
        <f>IF(IP_Export!B454="Global",IF('Processed IP Rules'!EA423="Any","",IF(AND(IP_Export!Y454="Proceed",'Processed IP Rules'!EA423&lt;&gt;""),"set shared address "&amp;IP_Export!F454&amp;" ip-netmask "&amp;IP_Export!G454,"")),"")</f>
        <v/>
      </c>
      <c r="F418" t="str">
        <f>IF(IP_Export!B454="Global",IF('Processed IP Rules'!EA423="Any","",IF(AND(IP_Export!Y454="Proceed",'Processed IP Rules'!EA423&lt;&gt;""),"set shared address "&amp;IP_Export!F454&amp;" description "&amp;IP_Export!G454,"")),"")</f>
        <v/>
      </c>
      <c r="G418" s="43" t="str">
        <f>IF('Processed IP Rules'!$FB$33="","",IF(IP_Export!B454="Global",IF('Processed IP Rules'!EA423="Any","",IF(AND(IP_Export!Y454="Proceed",'Processed IP Rules'!EA423&lt;&gt;""),"set shared address "&amp;IP_Export!F454&amp;" tag "&amp;'Processed IP Rules'!$FB$33,"")),""))</f>
        <v/>
      </c>
      <c r="I418" s="98">
        <f t="shared" si="13"/>
        <v>413</v>
      </c>
      <c r="J418" t="str">
        <f>IF(IP_Export!B454="National",IF(OR('Processed IP Rules'!AO423="All_IPs",'Processed IP Rules'!AO423="GRP_ALL_CNSP_SUBNETS"),"",IF(IP_Export!Y454="Proceed","set device-group CNSP-Parent address "&amp;IP_Export!D454&amp;" ip-netmask "&amp;IP_Export!E454,"")),"")</f>
        <v/>
      </c>
      <c r="K418" t="str">
        <f>IF(IP_Export!B454="National",IF(OR('Processed IP Rules'!AO423="All_IPs",'Processed IP Rules'!AO423="GRP_ALL_CNSP_SUBNETS"),"",IF(IP_Export!Y454="Proceed","set device-group CNSP-Parent address "&amp;IP_Export!D454&amp;" description "&amp;IP_Export!E454,"")),"")</f>
        <v/>
      </c>
      <c r="L418" s="43" t="str">
        <f>IF('Processed IP Rules'!$FB$31="","",IF(IP_Export!B454="National",IF(OR('Processed IP Rules'!AO423="All_IPs",'Processed IP Rules'!AO423="GRP_ALL_CNSP_SUBNETS"),"",IF(IP_Export!Y454="Proceed","set device-group CNSP-Parent address "&amp;IP_Export!D454&amp;" tag "&amp;'Processed IP Rules'!$FB$31,"")),""))</f>
        <v/>
      </c>
      <c r="M418" t="str">
        <f>IF(IP_Export!B454="National",IF('Processed IP Rules'!EA423="Any","",IF(AND(IP_Export!Y454="Proceed",'Processed IP Rules'!EA423&lt;&gt;""),"set device-group CNSP-Parent address "&amp;IP_Export!F454&amp;" ip-netmask "&amp;IP_Export!G454,"")),"")</f>
        <v/>
      </c>
      <c r="N418" t="str">
        <f>IF(IP_Export!B454="National",IF('Processed IP Rules'!EA423="Any","",IF(AND(IP_Export!Y454="Proceed",'Processed IP Rules'!EA423&lt;&gt;""),"set device-group CNSP-Parent address "&amp;IP_Export!F454&amp;" description "&amp;IP_Export!G454,"")),"")</f>
        <v/>
      </c>
      <c r="O418" s="43" t="str">
        <f>IF('Processed IP Rules'!$FB$33="","",IF(IP_Export!B454="National",IF('Processed IP Rules'!EA423="Any","",IF(AND(IP_Export!Y454="Proceed",'Processed IP Rules'!EA423&lt;&gt;""),"set device-group CNSP-Parent address "&amp;IP_Export!F454&amp;" tag "&amp;'Processed IP Rules'!$FB$33,"")),""))</f>
        <v/>
      </c>
    </row>
    <row r="419" spans="1:15">
      <c r="A419" s="98">
        <f t="shared" si="12"/>
        <v>414</v>
      </c>
      <c r="B419" t="str">
        <f>IF(IP_Export!B455="Global",IF(OR('Processed IP Rules'!AO424="All_IPs",'Processed IP Rules'!AO424="GRP_ALL_CNSP_SUBNETS"),"",IF(IP_Export!Y455="Proceed","set shared address "&amp;IP_Export!D455&amp;" ip-netmask "&amp;IP_Export!E455,"")),"")</f>
        <v/>
      </c>
      <c r="C419" t="str">
        <f>IF(IP_Export!B455="Global",IF(OR('Processed IP Rules'!AO424="All_IPs",'Processed IP Rules'!AO424="GRP_ALL_CNSP_SUBNETS"),"",IF(IP_Export!Y455="Proceed","set shared address "&amp;IP_Export!D455&amp;" description "&amp;IP_Export!E455,"")),"")</f>
        <v/>
      </c>
      <c r="D419" s="43" t="str">
        <f>IF('Processed IP Rules'!$FB$31="","",IF(IP_Export!B455="Global",IF(OR('Processed IP Rules'!AO424="All_IPs",'Processed IP Rules'!AO424="GRP_ALL_CNSP_SUBNETS"),"",IF(IP_Export!Y455="Proceed","set shared address "&amp;IP_Export!D455&amp;" tag "&amp;'Processed IP Rules'!$FB$31,"")),""))</f>
        <v/>
      </c>
      <c r="E419" t="str">
        <f>IF(IP_Export!B455="Global",IF('Processed IP Rules'!EA424="Any","",IF(AND(IP_Export!Y455="Proceed",'Processed IP Rules'!EA424&lt;&gt;""),"set shared address "&amp;IP_Export!F455&amp;" ip-netmask "&amp;IP_Export!G455,"")),"")</f>
        <v/>
      </c>
      <c r="F419" t="str">
        <f>IF(IP_Export!B455="Global",IF('Processed IP Rules'!EA424="Any","",IF(AND(IP_Export!Y455="Proceed",'Processed IP Rules'!EA424&lt;&gt;""),"set shared address "&amp;IP_Export!F455&amp;" description "&amp;IP_Export!G455,"")),"")</f>
        <v/>
      </c>
      <c r="G419" s="43" t="str">
        <f>IF('Processed IP Rules'!$FB$33="","",IF(IP_Export!B455="Global",IF('Processed IP Rules'!EA424="Any","",IF(AND(IP_Export!Y455="Proceed",'Processed IP Rules'!EA424&lt;&gt;""),"set shared address "&amp;IP_Export!F455&amp;" tag "&amp;'Processed IP Rules'!$FB$33,"")),""))</f>
        <v/>
      </c>
      <c r="I419" s="98">
        <f t="shared" si="13"/>
        <v>414</v>
      </c>
      <c r="J419" t="str">
        <f>IF(IP_Export!B455="National",IF(OR('Processed IP Rules'!AO424="All_IPs",'Processed IP Rules'!AO424="GRP_ALL_CNSP_SUBNETS"),"",IF(IP_Export!Y455="Proceed","set device-group CNSP-Parent address "&amp;IP_Export!D455&amp;" ip-netmask "&amp;IP_Export!E455,"")),"")</f>
        <v/>
      </c>
      <c r="K419" t="str">
        <f>IF(IP_Export!B455="National",IF(OR('Processed IP Rules'!AO424="All_IPs",'Processed IP Rules'!AO424="GRP_ALL_CNSP_SUBNETS"),"",IF(IP_Export!Y455="Proceed","set device-group CNSP-Parent address "&amp;IP_Export!D455&amp;" description "&amp;IP_Export!E455,"")),"")</f>
        <v/>
      </c>
      <c r="L419" s="43" t="str">
        <f>IF('Processed IP Rules'!$FB$31="","",IF(IP_Export!B455="National",IF(OR('Processed IP Rules'!AO424="All_IPs",'Processed IP Rules'!AO424="GRP_ALL_CNSP_SUBNETS"),"",IF(IP_Export!Y455="Proceed","set device-group CNSP-Parent address "&amp;IP_Export!D455&amp;" tag "&amp;'Processed IP Rules'!$FB$31,"")),""))</f>
        <v/>
      </c>
      <c r="M419" t="str">
        <f>IF(IP_Export!B455="National",IF('Processed IP Rules'!EA424="Any","",IF(AND(IP_Export!Y455="Proceed",'Processed IP Rules'!EA424&lt;&gt;""),"set device-group CNSP-Parent address "&amp;IP_Export!F455&amp;" ip-netmask "&amp;IP_Export!G455,"")),"")</f>
        <v/>
      </c>
      <c r="N419" t="str">
        <f>IF(IP_Export!B455="National",IF('Processed IP Rules'!EA424="Any","",IF(AND(IP_Export!Y455="Proceed",'Processed IP Rules'!EA424&lt;&gt;""),"set device-group CNSP-Parent address "&amp;IP_Export!F455&amp;" description "&amp;IP_Export!G455,"")),"")</f>
        <v/>
      </c>
      <c r="O419" s="43" t="str">
        <f>IF('Processed IP Rules'!$FB$33="","",IF(IP_Export!B455="National",IF('Processed IP Rules'!EA424="Any","",IF(AND(IP_Export!Y455="Proceed",'Processed IP Rules'!EA424&lt;&gt;""),"set device-group CNSP-Parent address "&amp;IP_Export!F455&amp;" tag "&amp;'Processed IP Rules'!$FB$33,"")),""))</f>
        <v/>
      </c>
    </row>
    <row r="420" spans="1:15">
      <c r="A420" s="98">
        <f t="shared" si="12"/>
        <v>415</v>
      </c>
      <c r="B420" t="str">
        <f>IF(IP_Export!B456="Global",IF(OR('Processed IP Rules'!AO425="All_IPs",'Processed IP Rules'!AO425="GRP_ALL_CNSP_SUBNETS"),"",IF(IP_Export!Y456="Proceed","set shared address "&amp;IP_Export!D456&amp;" ip-netmask "&amp;IP_Export!E456,"")),"")</f>
        <v/>
      </c>
      <c r="C420" t="str">
        <f>IF(IP_Export!B456="Global",IF(OR('Processed IP Rules'!AO425="All_IPs",'Processed IP Rules'!AO425="GRP_ALL_CNSP_SUBNETS"),"",IF(IP_Export!Y456="Proceed","set shared address "&amp;IP_Export!D456&amp;" description "&amp;IP_Export!E456,"")),"")</f>
        <v/>
      </c>
      <c r="D420" s="43" t="str">
        <f>IF('Processed IP Rules'!$FB$31="","",IF(IP_Export!B456="Global",IF(OR('Processed IP Rules'!AO425="All_IPs",'Processed IP Rules'!AO425="GRP_ALL_CNSP_SUBNETS"),"",IF(IP_Export!Y456="Proceed","set shared address "&amp;IP_Export!D456&amp;" tag "&amp;'Processed IP Rules'!$FB$31,"")),""))</f>
        <v/>
      </c>
      <c r="E420" t="str">
        <f>IF(IP_Export!B456="Global",IF('Processed IP Rules'!EA425="Any","",IF(AND(IP_Export!Y456="Proceed",'Processed IP Rules'!EA425&lt;&gt;""),"set shared address "&amp;IP_Export!F456&amp;" ip-netmask "&amp;IP_Export!G456,"")),"")</f>
        <v/>
      </c>
      <c r="F420" t="str">
        <f>IF(IP_Export!B456="Global",IF('Processed IP Rules'!EA425="Any","",IF(AND(IP_Export!Y456="Proceed",'Processed IP Rules'!EA425&lt;&gt;""),"set shared address "&amp;IP_Export!F456&amp;" description "&amp;IP_Export!G456,"")),"")</f>
        <v/>
      </c>
      <c r="G420" s="43" t="str">
        <f>IF('Processed IP Rules'!$FB$33="","",IF(IP_Export!B456="Global",IF('Processed IP Rules'!EA425="Any","",IF(AND(IP_Export!Y456="Proceed",'Processed IP Rules'!EA425&lt;&gt;""),"set shared address "&amp;IP_Export!F456&amp;" tag "&amp;'Processed IP Rules'!$FB$33,"")),""))</f>
        <v/>
      </c>
      <c r="I420" s="98">
        <f t="shared" si="13"/>
        <v>415</v>
      </c>
      <c r="J420" t="str">
        <f>IF(IP_Export!B456="National",IF(OR('Processed IP Rules'!AO425="All_IPs",'Processed IP Rules'!AO425="GRP_ALL_CNSP_SUBNETS"),"",IF(IP_Export!Y456="Proceed","set device-group CNSP-Parent address "&amp;IP_Export!D456&amp;" ip-netmask "&amp;IP_Export!E456,"")),"")</f>
        <v/>
      </c>
      <c r="K420" t="str">
        <f>IF(IP_Export!B456="National",IF(OR('Processed IP Rules'!AO425="All_IPs",'Processed IP Rules'!AO425="GRP_ALL_CNSP_SUBNETS"),"",IF(IP_Export!Y456="Proceed","set device-group CNSP-Parent address "&amp;IP_Export!D456&amp;" description "&amp;IP_Export!E456,"")),"")</f>
        <v/>
      </c>
      <c r="L420" s="43" t="str">
        <f>IF('Processed IP Rules'!$FB$31="","",IF(IP_Export!B456="National",IF(OR('Processed IP Rules'!AO425="All_IPs",'Processed IP Rules'!AO425="GRP_ALL_CNSP_SUBNETS"),"",IF(IP_Export!Y456="Proceed","set device-group CNSP-Parent address "&amp;IP_Export!D456&amp;" tag "&amp;'Processed IP Rules'!$FB$31,"")),""))</f>
        <v/>
      </c>
      <c r="M420" t="str">
        <f>IF(IP_Export!B456="National",IF('Processed IP Rules'!EA425="Any","",IF(AND(IP_Export!Y456="Proceed",'Processed IP Rules'!EA425&lt;&gt;""),"set device-group CNSP-Parent address "&amp;IP_Export!F456&amp;" ip-netmask "&amp;IP_Export!G456,"")),"")</f>
        <v/>
      </c>
      <c r="N420" t="str">
        <f>IF(IP_Export!B456="National",IF('Processed IP Rules'!EA425="Any","",IF(AND(IP_Export!Y456="Proceed",'Processed IP Rules'!EA425&lt;&gt;""),"set device-group CNSP-Parent address "&amp;IP_Export!F456&amp;" description "&amp;IP_Export!G456,"")),"")</f>
        <v/>
      </c>
      <c r="O420" s="43" t="str">
        <f>IF('Processed IP Rules'!$FB$33="","",IF(IP_Export!B456="National",IF('Processed IP Rules'!EA425="Any","",IF(AND(IP_Export!Y456="Proceed",'Processed IP Rules'!EA425&lt;&gt;""),"set device-group CNSP-Parent address "&amp;IP_Export!F456&amp;" tag "&amp;'Processed IP Rules'!$FB$33,"")),""))</f>
        <v/>
      </c>
    </row>
    <row r="421" spans="1:15">
      <c r="A421" s="98">
        <f t="shared" si="12"/>
        <v>416</v>
      </c>
      <c r="B421" t="str">
        <f>IF(IP_Export!B457="Global",IF(OR('Processed IP Rules'!AO426="All_IPs",'Processed IP Rules'!AO426="GRP_ALL_CNSP_SUBNETS"),"",IF(IP_Export!Y457="Proceed","set shared address "&amp;IP_Export!D457&amp;" ip-netmask "&amp;IP_Export!E457,"")),"")</f>
        <v/>
      </c>
      <c r="C421" t="str">
        <f>IF(IP_Export!B457="Global",IF(OR('Processed IP Rules'!AO426="All_IPs",'Processed IP Rules'!AO426="GRP_ALL_CNSP_SUBNETS"),"",IF(IP_Export!Y457="Proceed","set shared address "&amp;IP_Export!D457&amp;" description "&amp;IP_Export!E457,"")),"")</f>
        <v/>
      </c>
      <c r="D421" s="43" t="str">
        <f>IF('Processed IP Rules'!$FB$31="","",IF(IP_Export!B457="Global",IF(OR('Processed IP Rules'!AO426="All_IPs",'Processed IP Rules'!AO426="GRP_ALL_CNSP_SUBNETS"),"",IF(IP_Export!Y457="Proceed","set shared address "&amp;IP_Export!D457&amp;" tag "&amp;'Processed IP Rules'!$FB$31,"")),""))</f>
        <v/>
      </c>
      <c r="E421" t="str">
        <f>IF(IP_Export!B457="Global",IF('Processed IP Rules'!EA426="Any","",IF(AND(IP_Export!Y457="Proceed",'Processed IP Rules'!EA426&lt;&gt;""),"set shared address "&amp;IP_Export!F457&amp;" ip-netmask "&amp;IP_Export!G457,"")),"")</f>
        <v/>
      </c>
      <c r="F421" t="str">
        <f>IF(IP_Export!B457="Global",IF('Processed IP Rules'!EA426="Any","",IF(AND(IP_Export!Y457="Proceed",'Processed IP Rules'!EA426&lt;&gt;""),"set shared address "&amp;IP_Export!F457&amp;" description "&amp;IP_Export!G457,"")),"")</f>
        <v/>
      </c>
      <c r="G421" s="43" t="str">
        <f>IF('Processed IP Rules'!$FB$33="","",IF(IP_Export!B457="Global",IF('Processed IP Rules'!EA426="Any","",IF(AND(IP_Export!Y457="Proceed",'Processed IP Rules'!EA426&lt;&gt;""),"set shared address "&amp;IP_Export!F457&amp;" tag "&amp;'Processed IP Rules'!$FB$33,"")),""))</f>
        <v/>
      </c>
      <c r="I421" s="98">
        <f t="shared" si="13"/>
        <v>416</v>
      </c>
      <c r="J421" t="str">
        <f>IF(IP_Export!B457="National",IF(OR('Processed IP Rules'!AO426="All_IPs",'Processed IP Rules'!AO426="GRP_ALL_CNSP_SUBNETS"),"",IF(IP_Export!Y457="Proceed","set device-group CNSP-Parent address "&amp;IP_Export!D457&amp;" ip-netmask "&amp;IP_Export!E457,"")),"")</f>
        <v/>
      </c>
      <c r="K421" t="str">
        <f>IF(IP_Export!B457="National",IF(OR('Processed IP Rules'!AO426="All_IPs",'Processed IP Rules'!AO426="GRP_ALL_CNSP_SUBNETS"),"",IF(IP_Export!Y457="Proceed","set device-group CNSP-Parent address "&amp;IP_Export!D457&amp;" description "&amp;IP_Export!E457,"")),"")</f>
        <v/>
      </c>
      <c r="L421" s="43" t="str">
        <f>IF('Processed IP Rules'!$FB$31="","",IF(IP_Export!B457="National",IF(OR('Processed IP Rules'!AO426="All_IPs",'Processed IP Rules'!AO426="GRP_ALL_CNSP_SUBNETS"),"",IF(IP_Export!Y457="Proceed","set device-group CNSP-Parent address "&amp;IP_Export!D457&amp;" tag "&amp;'Processed IP Rules'!$FB$31,"")),""))</f>
        <v/>
      </c>
      <c r="M421" t="str">
        <f>IF(IP_Export!B457="National",IF('Processed IP Rules'!EA426="Any","",IF(AND(IP_Export!Y457="Proceed",'Processed IP Rules'!EA426&lt;&gt;""),"set device-group CNSP-Parent address "&amp;IP_Export!F457&amp;" ip-netmask "&amp;IP_Export!G457,"")),"")</f>
        <v/>
      </c>
      <c r="N421" t="str">
        <f>IF(IP_Export!B457="National",IF('Processed IP Rules'!EA426="Any","",IF(AND(IP_Export!Y457="Proceed",'Processed IP Rules'!EA426&lt;&gt;""),"set device-group CNSP-Parent address "&amp;IP_Export!F457&amp;" description "&amp;IP_Export!G457,"")),"")</f>
        <v/>
      </c>
      <c r="O421" s="43" t="str">
        <f>IF('Processed IP Rules'!$FB$33="","",IF(IP_Export!B457="National",IF('Processed IP Rules'!EA426="Any","",IF(AND(IP_Export!Y457="Proceed",'Processed IP Rules'!EA426&lt;&gt;""),"set device-group CNSP-Parent address "&amp;IP_Export!F457&amp;" tag "&amp;'Processed IP Rules'!$FB$33,"")),""))</f>
        <v/>
      </c>
    </row>
    <row r="422" spans="1:15">
      <c r="A422" s="98">
        <f t="shared" si="12"/>
        <v>417</v>
      </c>
      <c r="B422" t="str">
        <f>IF(IP_Export!B458="Global",IF(OR('Processed IP Rules'!AO427="All_IPs",'Processed IP Rules'!AO427="GRP_ALL_CNSP_SUBNETS"),"",IF(IP_Export!Y458="Proceed","set shared address "&amp;IP_Export!D458&amp;" ip-netmask "&amp;IP_Export!E458,"")),"")</f>
        <v/>
      </c>
      <c r="C422" t="str">
        <f>IF(IP_Export!B458="Global",IF(OR('Processed IP Rules'!AO427="All_IPs",'Processed IP Rules'!AO427="GRP_ALL_CNSP_SUBNETS"),"",IF(IP_Export!Y458="Proceed","set shared address "&amp;IP_Export!D458&amp;" description "&amp;IP_Export!E458,"")),"")</f>
        <v/>
      </c>
      <c r="D422" s="43" t="str">
        <f>IF('Processed IP Rules'!$FB$31="","",IF(IP_Export!B458="Global",IF(OR('Processed IP Rules'!AO427="All_IPs",'Processed IP Rules'!AO427="GRP_ALL_CNSP_SUBNETS"),"",IF(IP_Export!Y458="Proceed","set shared address "&amp;IP_Export!D458&amp;" tag "&amp;'Processed IP Rules'!$FB$31,"")),""))</f>
        <v/>
      </c>
      <c r="E422" t="str">
        <f>IF(IP_Export!B458="Global",IF('Processed IP Rules'!EA427="Any","",IF(AND(IP_Export!Y458="Proceed",'Processed IP Rules'!EA427&lt;&gt;""),"set shared address "&amp;IP_Export!F458&amp;" ip-netmask "&amp;IP_Export!G458,"")),"")</f>
        <v/>
      </c>
      <c r="F422" t="str">
        <f>IF(IP_Export!B458="Global",IF('Processed IP Rules'!EA427="Any","",IF(AND(IP_Export!Y458="Proceed",'Processed IP Rules'!EA427&lt;&gt;""),"set shared address "&amp;IP_Export!F458&amp;" description "&amp;IP_Export!G458,"")),"")</f>
        <v/>
      </c>
      <c r="G422" s="43" t="str">
        <f>IF('Processed IP Rules'!$FB$33="","",IF(IP_Export!B458="Global",IF('Processed IP Rules'!EA427="Any","",IF(AND(IP_Export!Y458="Proceed",'Processed IP Rules'!EA427&lt;&gt;""),"set shared address "&amp;IP_Export!F458&amp;" tag "&amp;'Processed IP Rules'!$FB$33,"")),""))</f>
        <v/>
      </c>
      <c r="I422" s="98">
        <f t="shared" si="13"/>
        <v>417</v>
      </c>
      <c r="J422" t="str">
        <f>IF(IP_Export!B458="National",IF(OR('Processed IP Rules'!AO427="All_IPs",'Processed IP Rules'!AO427="GRP_ALL_CNSP_SUBNETS"),"",IF(IP_Export!Y458="Proceed","set device-group CNSP-Parent address "&amp;IP_Export!D458&amp;" ip-netmask "&amp;IP_Export!E458,"")),"")</f>
        <v/>
      </c>
      <c r="K422" t="str">
        <f>IF(IP_Export!B458="National",IF(OR('Processed IP Rules'!AO427="All_IPs",'Processed IP Rules'!AO427="GRP_ALL_CNSP_SUBNETS"),"",IF(IP_Export!Y458="Proceed","set device-group CNSP-Parent address "&amp;IP_Export!D458&amp;" description "&amp;IP_Export!E458,"")),"")</f>
        <v/>
      </c>
      <c r="L422" s="43" t="str">
        <f>IF('Processed IP Rules'!$FB$31="","",IF(IP_Export!B458="National",IF(OR('Processed IP Rules'!AO427="All_IPs",'Processed IP Rules'!AO427="GRP_ALL_CNSP_SUBNETS"),"",IF(IP_Export!Y458="Proceed","set device-group CNSP-Parent address "&amp;IP_Export!D458&amp;" tag "&amp;'Processed IP Rules'!$FB$31,"")),""))</f>
        <v/>
      </c>
      <c r="M422" t="str">
        <f>IF(IP_Export!B458="National",IF('Processed IP Rules'!EA427="Any","",IF(AND(IP_Export!Y458="Proceed",'Processed IP Rules'!EA427&lt;&gt;""),"set device-group CNSP-Parent address "&amp;IP_Export!F458&amp;" ip-netmask "&amp;IP_Export!G458,"")),"")</f>
        <v/>
      </c>
      <c r="N422" t="str">
        <f>IF(IP_Export!B458="National",IF('Processed IP Rules'!EA427="Any","",IF(AND(IP_Export!Y458="Proceed",'Processed IP Rules'!EA427&lt;&gt;""),"set device-group CNSP-Parent address "&amp;IP_Export!F458&amp;" description "&amp;IP_Export!G458,"")),"")</f>
        <v/>
      </c>
      <c r="O422" s="43" t="str">
        <f>IF('Processed IP Rules'!$FB$33="","",IF(IP_Export!B458="National",IF('Processed IP Rules'!EA427="Any","",IF(AND(IP_Export!Y458="Proceed",'Processed IP Rules'!EA427&lt;&gt;""),"set device-group CNSP-Parent address "&amp;IP_Export!F458&amp;" tag "&amp;'Processed IP Rules'!$FB$33,"")),""))</f>
        <v/>
      </c>
    </row>
    <row r="423" spans="1:15">
      <c r="A423" s="98">
        <f t="shared" si="12"/>
        <v>418</v>
      </c>
      <c r="B423" t="str">
        <f>IF(IP_Export!B459="Global",IF(OR('Processed IP Rules'!AO428="All_IPs",'Processed IP Rules'!AO428="GRP_ALL_CNSP_SUBNETS"),"",IF(IP_Export!Y459="Proceed","set shared address "&amp;IP_Export!D459&amp;" ip-netmask "&amp;IP_Export!E459,"")),"")</f>
        <v/>
      </c>
      <c r="C423" t="str">
        <f>IF(IP_Export!B459="Global",IF(OR('Processed IP Rules'!AO428="All_IPs",'Processed IP Rules'!AO428="GRP_ALL_CNSP_SUBNETS"),"",IF(IP_Export!Y459="Proceed","set shared address "&amp;IP_Export!D459&amp;" description "&amp;IP_Export!E459,"")),"")</f>
        <v/>
      </c>
      <c r="D423" s="43" t="str">
        <f>IF('Processed IP Rules'!$FB$31="","",IF(IP_Export!B459="Global",IF(OR('Processed IP Rules'!AO428="All_IPs",'Processed IP Rules'!AO428="GRP_ALL_CNSP_SUBNETS"),"",IF(IP_Export!Y459="Proceed","set shared address "&amp;IP_Export!D459&amp;" tag "&amp;'Processed IP Rules'!$FB$31,"")),""))</f>
        <v/>
      </c>
      <c r="E423" t="str">
        <f>IF(IP_Export!B459="Global",IF('Processed IP Rules'!EA428="Any","",IF(AND(IP_Export!Y459="Proceed",'Processed IP Rules'!EA428&lt;&gt;""),"set shared address "&amp;IP_Export!F459&amp;" ip-netmask "&amp;IP_Export!G459,"")),"")</f>
        <v/>
      </c>
      <c r="F423" t="str">
        <f>IF(IP_Export!B459="Global",IF('Processed IP Rules'!EA428="Any","",IF(AND(IP_Export!Y459="Proceed",'Processed IP Rules'!EA428&lt;&gt;""),"set shared address "&amp;IP_Export!F459&amp;" description "&amp;IP_Export!G459,"")),"")</f>
        <v/>
      </c>
      <c r="G423" s="43" t="str">
        <f>IF('Processed IP Rules'!$FB$33="","",IF(IP_Export!B459="Global",IF('Processed IP Rules'!EA428="Any","",IF(AND(IP_Export!Y459="Proceed",'Processed IP Rules'!EA428&lt;&gt;""),"set shared address "&amp;IP_Export!F459&amp;" tag "&amp;'Processed IP Rules'!$FB$33,"")),""))</f>
        <v/>
      </c>
      <c r="I423" s="98">
        <f t="shared" si="13"/>
        <v>418</v>
      </c>
      <c r="J423" t="str">
        <f>IF(IP_Export!B459="National",IF(OR('Processed IP Rules'!AO428="All_IPs",'Processed IP Rules'!AO428="GRP_ALL_CNSP_SUBNETS"),"",IF(IP_Export!Y459="Proceed","set device-group CNSP-Parent address "&amp;IP_Export!D459&amp;" ip-netmask "&amp;IP_Export!E459,"")),"")</f>
        <v/>
      </c>
      <c r="K423" t="str">
        <f>IF(IP_Export!B459="National",IF(OR('Processed IP Rules'!AO428="All_IPs",'Processed IP Rules'!AO428="GRP_ALL_CNSP_SUBNETS"),"",IF(IP_Export!Y459="Proceed","set device-group CNSP-Parent address "&amp;IP_Export!D459&amp;" description "&amp;IP_Export!E459,"")),"")</f>
        <v/>
      </c>
      <c r="L423" s="43" t="str">
        <f>IF('Processed IP Rules'!$FB$31="","",IF(IP_Export!B459="National",IF(OR('Processed IP Rules'!AO428="All_IPs",'Processed IP Rules'!AO428="GRP_ALL_CNSP_SUBNETS"),"",IF(IP_Export!Y459="Proceed","set device-group CNSP-Parent address "&amp;IP_Export!D459&amp;" tag "&amp;'Processed IP Rules'!$FB$31,"")),""))</f>
        <v/>
      </c>
      <c r="M423" t="str">
        <f>IF(IP_Export!B459="National",IF('Processed IP Rules'!EA428="Any","",IF(AND(IP_Export!Y459="Proceed",'Processed IP Rules'!EA428&lt;&gt;""),"set device-group CNSP-Parent address "&amp;IP_Export!F459&amp;" ip-netmask "&amp;IP_Export!G459,"")),"")</f>
        <v/>
      </c>
      <c r="N423" t="str">
        <f>IF(IP_Export!B459="National",IF('Processed IP Rules'!EA428="Any","",IF(AND(IP_Export!Y459="Proceed",'Processed IP Rules'!EA428&lt;&gt;""),"set device-group CNSP-Parent address "&amp;IP_Export!F459&amp;" description "&amp;IP_Export!G459,"")),"")</f>
        <v/>
      </c>
      <c r="O423" s="43" t="str">
        <f>IF('Processed IP Rules'!$FB$33="","",IF(IP_Export!B459="National",IF('Processed IP Rules'!EA428="Any","",IF(AND(IP_Export!Y459="Proceed",'Processed IP Rules'!EA428&lt;&gt;""),"set device-group CNSP-Parent address "&amp;IP_Export!F459&amp;" tag "&amp;'Processed IP Rules'!$FB$33,"")),""))</f>
        <v/>
      </c>
    </row>
    <row r="424" spans="1:15">
      <c r="A424" s="98">
        <f t="shared" si="12"/>
        <v>419</v>
      </c>
      <c r="B424" t="str">
        <f>IF(IP_Export!B460="Global",IF(OR('Processed IP Rules'!AO429="All_IPs",'Processed IP Rules'!AO429="GRP_ALL_CNSP_SUBNETS"),"",IF(IP_Export!Y460="Proceed","set shared address "&amp;IP_Export!D460&amp;" ip-netmask "&amp;IP_Export!E460,"")),"")</f>
        <v/>
      </c>
      <c r="C424" t="str">
        <f>IF(IP_Export!B460="Global",IF(OR('Processed IP Rules'!AO429="All_IPs",'Processed IP Rules'!AO429="GRP_ALL_CNSP_SUBNETS"),"",IF(IP_Export!Y460="Proceed","set shared address "&amp;IP_Export!D460&amp;" description "&amp;IP_Export!E460,"")),"")</f>
        <v/>
      </c>
      <c r="D424" s="43" t="str">
        <f>IF('Processed IP Rules'!$FB$31="","",IF(IP_Export!B460="Global",IF(OR('Processed IP Rules'!AO429="All_IPs",'Processed IP Rules'!AO429="GRP_ALL_CNSP_SUBNETS"),"",IF(IP_Export!Y460="Proceed","set shared address "&amp;IP_Export!D460&amp;" tag "&amp;'Processed IP Rules'!$FB$31,"")),""))</f>
        <v/>
      </c>
      <c r="E424" t="str">
        <f>IF(IP_Export!B460="Global",IF('Processed IP Rules'!EA429="Any","",IF(AND(IP_Export!Y460="Proceed",'Processed IP Rules'!EA429&lt;&gt;""),"set shared address "&amp;IP_Export!F460&amp;" ip-netmask "&amp;IP_Export!G460,"")),"")</f>
        <v/>
      </c>
      <c r="F424" t="str">
        <f>IF(IP_Export!B460="Global",IF('Processed IP Rules'!EA429="Any","",IF(AND(IP_Export!Y460="Proceed",'Processed IP Rules'!EA429&lt;&gt;""),"set shared address "&amp;IP_Export!F460&amp;" description "&amp;IP_Export!G460,"")),"")</f>
        <v/>
      </c>
      <c r="G424" s="43" t="str">
        <f>IF('Processed IP Rules'!$FB$33="","",IF(IP_Export!B460="Global",IF('Processed IP Rules'!EA429="Any","",IF(AND(IP_Export!Y460="Proceed",'Processed IP Rules'!EA429&lt;&gt;""),"set shared address "&amp;IP_Export!F460&amp;" tag "&amp;'Processed IP Rules'!$FB$33,"")),""))</f>
        <v/>
      </c>
      <c r="I424" s="98">
        <f t="shared" si="13"/>
        <v>419</v>
      </c>
      <c r="J424" t="str">
        <f>IF(IP_Export!B460="National",IF(OR('Processed IP Rules'!AO429="All_IPs",'Processed IP Rules'!AO429="GRP_ALL_CNSP_SUBNETS"),"",IF(IP_Export!Y460="Proceed","set device-group CNSP-Parent address "&amp;IP_Export!D460&amp;" ip-netmask "&amp;IP_Export!E460,"")),"")</f>
        <v/>
      </c>
      <c r="K424" t="str">
        <f>IF(IP_Export!B460="National",IF(OR('Processed IP Rules'!AO429="All_IPs",'Processed IP Rules'!AO429="GRP_ALL_CNSP_SUBNETS"),"",IF(IP_Export!Y460="Proceed","set device-group CNSP-Parent address "&amp;IP_Export!D460&amp;" description "&amp;IP_Export!E460,"")),"")</f>
        <v/>
      </c>
      <c r="L424" s="43" t="str">
        <f>IF('Processed IP Rules'!$FB$31="","",IF(IP_Export!B460="National",IF(OR('Processed IP Rules'!AO429="All_IPs",'Processed IP Rules'!AO429="GRP_ALL_CNSP_SUBNETS"),"",IF(IP_Export!Y460="Proceed","set device-group CNSP-Parent address "&amp;IP_Export!D460&amp;" tag "&amp;'Processed IP Rules'!$FB$31,"")),""))</f>
        <v/>
      </c>
      <c r="M424" t="str">
        <f>IF(IP_Export!B460="National",IF('Processed IP Rules'!EA429="Any","",IF(AND(IP_Export!Y460="Proceed",'Processed IP Rules'!EA429&lt;&gt;""),"set device-group CNSP-Parent address "&amp;IP_Export!F460&amp;" ip-netmask "&amp;IP_Export!G460,"")),"")</f>
        <v/>
      </c>
      <c r="N424" t="str">
        <f>IF(IP_Export!B460="National",IF('Processed IP Rules'!EA429="Any","",IF(AND(IP_Export!Y460="Proceed",'Processed IP Rules'!EA429&lt;&gt;""),"set device-group CNSP-Parent address "&amp;IP_Export!F460&amp;" description "&amp;IP_Export!G460,"")),"")</f>
        <v/>
      </c>
      <c r="O424" s="43" t="str">
        <f>IF('Processed IP Rules'!$FB$33="","",IF(IP_Export!B460="National",IF('Processed IP Rules'!EA429="Any","",IF(AND(IP_Export!Y460="Proceed",'Processed IP Rules'!EA429&lt;&gt;""),"set device-group CNSP-Parent address "&amp;IP_Export!F460&amp;" tag "&amp;'Processed IP Rules'!$FB$33,"")),""))</f>
        <v/>
      </c>
    </row>
    <row r="425" spans="1:15">
      <c r="A425" s="98">
        <f t="shared" si="12"/>
        <v>420</v>
      </c>
      <c r="B425" t="str">
        <f>IF(IP_Export!B461="Global",IF(OR('Processed IP Rules'!AO430="All_IPs",'Processed IP Rules'!AO430="GRP_ALL_CNSP_SUBNETS"),"",IF(IP_Export!Y461="Proceed","set shared address "&amp;IP_Export!D461&amp;" ip-netmask "&amp;IP_Export!E461,"")),"")</f>
        <v/>
      </c>
      <c r="C425" t="str">
        <f>IF(IP_Export!B461="Global",IF(OR('Processed IP Rules'!AO430="All_IPs",'Processed IP Rules'!AO430="GRP_ALL_CNSP_SUBNETS"),"",IF(IP_Export!Y461="Proceed","set shared address "&amp;IP_Export!D461&amp;" description "&amp;IP_Export!E461,"")),"")</f>
        <v/>
      </c>
      <c r="D425" s="43" t="str">
        <f>IF('Processed IP Rules'!$FB$31="","",IF(IP_Export!B461="Global",IF(OR('Processed IP Rules'!AO430="All_IPs",'Processed IP Rules'!AO430="GRP_ALL_CNSP_SUBNETS"),"",IF(IP_Export!Y461="Proceed","set shared address "&amp;IP_Export!D461&amp;" tag "&amp;'Processed IP Rules'!$FB$31,"")),""))</f>
        <v/>
      </c>
      <c r="E425" t="str">
        <f>IF(IP_Export!B461="Global",IF('Processed IP Rules'!EA430="Any","",IF(AND(IP_Export!Y461="Proceed",'Processed IP Rules'!EA430&lt;&gt;""),"set shared address "&amp;IP_Export!F461&amp;" ip-netmask "&amp;IP_Export!G461,"")),"")</f>
        <v/>
      </c>
      <c r="F425" t="str">
        <f>IF(IP_Export!B461="Global",IF('Processed IP Rules'!EA430="Any","",IF(AND(IP_Export!Y461="Proceed",'Processed IP Rules'!EA430&lt;&gt;""),"set shared address "&amp;IP_Export!F461&amp;" description "&amp;IP_Export!G461,"")),"")</f>
        <v/>
      </c>
      <c r="G425" s="43" t="str">
        <f>IF('Processed IP Rules'!$FB$33="","",IF(IP_Export!B461="Global",IF('Processed IP Rules'!EA430="Any","",IF(AND(IP_Export!Y461="Proceed",'Processed IP Rules'!EA430&lt;&gt;""),"set shared address "&amp;IP_Export!F461&amp;" tag "&amp;'Processed IP Rules'!$FB$33,"")),""))</f>
        <v/>
      </c>
      <c r="I425" s="98">
        <f t="shared" si="13"/>
        <v>420</v>
      </c>
      <c r="J425" t="str">
        <f>IF(IP_Export!B461="National",IF(OR('Processed IP Rules'!AO430="All_IPs",'Processed IP Rules'!AO430="GRP_ALL_CNSP_SUBNETS"),"",IF(IP_Export!Y461="Proceed","set device-group CNSP-Parent address "&amp;IP_Export!D461&amp;" ip-netmask "&amp;IP_Export!E461,"")),"")</f>
        <v/>
      </c>
      <c r="K425" t="str">
        <f>IF(IP_Export!B461="National",IF(OR('Processed IP Rules'!AO430="All_IPs",'Processed IP Rules'!AO430="GRP_ALL_CNSP_SUBNETS"),"",IF(IP_Export!Y461="Proceed","set device-group CNSP-Parent address "&amp;IP_Export!D461&amp;" description "&amp;IP_Export!E461,"")),"")</f>
        <v/>
      </c>
      <c r="L425" s="43" t="str">
        <f>IF('Processed IP Rules'!$FB$31="","",IF(IP_Export!B461="National",IF(OR('Processed IP Rules'!AO430="All_IPs",'Processed IP Rules'!AO430="GRP_ALL_CNSP_SUBNETS"),"",IF(IP_Export!Y461="Proceed","set device-group CNSP-Parent address "&amp;IP_Export!D461&amp;" tag "&amp;'Processed IP Rules'!$FB$31,"")),""))</f>
        <v/>
      </c>
      <c r="M425" t="str">
        <f>IF(IP_Export!B461="National",IF('Processed IP Rules'!EA430="Any","",IF(AND(IP_Export!Y461="Proceed",'Processed IP Rules'!EA430&lt;&gt;""),"set device-group CNSP-Parent address "&amp;IP_Export!F461&amp;" ip-netmask "&amp;IP_Export!G461,"")),"")</f>
        <v/>
      </c>
      <c r="N425" t="str">
        <f>IF(IP_Export!B461="National",IF('Processed IP Rules'!EA430="Any","",IF(AND(IP_Export!Y461="Proceed",'Processed IP Rules'!EA430&lt;&gt;""),"set device-group CNSP-Parent address "&amp;IP_Export!F461&amp;" description "&amp;IP_Export!G461,"")),"")</f>
        <v/>
      </c>
      <c r="O425" s="43" t="str">
        <f>IF('Processed IP Rules'!$FB$33="","",IF(IP_Export!B461="National",IF('Processed IP Rules'!EA430="Any","",IF(AND(IP_Export!Y461="Proceed",'Processed IP Rules'!EA430&lt;&gt;""),"set device-group CNSP-Parent address "&amp;IP_Export!F461&amp;" tag "&amp;'Processed IP Rules'!$FB$33,"")),""))</f>
        <v/>
      </c>
    </row>
    <row r="426" spans="1:15">
      <c r="A426" s="98">
        <f t="shared" si="12"/>
        <v>421</v>
      </c>
      <c r="B426" t="str">
        <f>IF(IP_Export!B462="Global",IF(OR('Processed IP Rules'!AO431="All_IPs",'Processed IP Rules'!AO431="GRP_ALL_CNSP_SUBNETS"),"",IF(IP_Export!Y462="Proceed","set shared address "&amp;IP_Export!D462&amp;" ip-netmask "&amp;IP_Export!E462,"")),"")</f>
        <v/>
      </c>
      <c r="C426" t="str">
        <f>IF(IP_Export!B462="Global",IF(OR('Processed IP Rules'!AO431="All_IPs",'Processed IP Rules'!AO431="GRP_ALL_CNSP_SUBNETS"),"",IF(IP_Export!Y462="Proceed","set shared address "&amp;IP_Export!D462&amp;" description "&amp;IP_Export!E462,"")),"")</f>
        <v/>
      </c>
      <c r="D426" s="43" t="str">
        <f>IF('Processed IP Rules'!$FB$31="","",IF(IP_Export!B462="Global",IF(OR('Processed IP Rules'!AO431="All_IPs",'Processed IP Rules'!AO431="GRP_ALL_CNSP_SUBNETS"),"",IF(IP_Export!Y462="Proceed","set shared address "&amp;IP_Export!D462&amp;" tag "&amp;'Processed IP Rules'!$FB$31,"")),""))</f>
        <v/>
      </c>
      <c r="E426" t="str">
        <f>IF(IP_Export!B462="Global",IF('Processed IP Rules'!EA431="Any","",IF(AND(IP_Export!Y462="Proceed",'Processed IP Rules'!EA431&lt;&gt;""),"set shared address "&amp;IP_Export!F462&amp;" ip-netmask "&amp;IP_Export!G462,"")),"")</f>
        <v/>
      </c>
      <c r="F426" t="str">
        <f>IF(IP_Export!B462="Global",IF('Processed IP Rules'!EA431="Any","",IF(AND(IP_Export!Y462="Proceed",'Processed IP Rules'!EA431&lt;&gt;""),"set shared address "&amp;IP_Export!F462&amp;" description "&amp;IP_Export!G462,"")),"")</f>
        <v/>
      </c>
      <c r="G426" s="43" t="str">
        <f>IF('Processed IP Rules'!$FB$33="","",IF(IP_Export!B462="Global",IF('Processed IP Rules'!EA431="Any","",IF(AND(IP_Export!Y462="Proceed",'Processed IP Rules'!EA431&lt;&gt;""),"set shared address "&amp;IP_Export!F462&amp;" tag "&amp;'Processed IP Rules'!$FB$33,"")),""))</f>
        <v/>
      </c>
      <c r="I426" s="98">
        <f t="shared" si="13"/>
        <v>421</v>
      </c>
      <c r="J426" t="str">
        <f>IF(IP_Export!B462="National",IF(OR('Processed IP Rules'!AO431="All_IPs",'Processed IP Rules'!AO431="GRP_ALL_CNSP_SUBNETS"),"",IF(IP_Export!Y462="Proceed","set device-group CNSP-Parent address "&amp;IP_Export!D462&amp;" ip-netmask "&amp;IP_Export!E462,"")),"")</f>
        <v/>
      </c>
      <c r="K426" t="str">
        <f>IF(IP_Export!B462="National",IF(OR('Processed IP Rules'!AO431="All_IPs",'Processed IP Rules'!AO431="GRP_ALL_CNSP_SUBNETS"),"",IF(IP_Export!Y462="Proceed","set device-group CNSP-Parent address "&amp;IP_Export!D462&amp;" description "&amp;IP_Export!E462,"")),"")</f>
        <v/>
      </c>
      <c r="L426" s="43" t="str">
        <f>IF('Processed IP Rules'!$FB$31="","",IF(IP_Export!B462="National",IF(OR('Processed IP Rules'!AO431="All_IPs",'Processed IP Rules'!AO431="GRP_ALL_CNSP_SUBNETS"),"",IF(IP_Export!Y462="Proceed","set device-group CNSP-Parent address "&amp;IP_Export!D462&amp;" tag "&amp;'Processed IP Rules'!$FB$31,"")),""))</f>
        <v/>
      </c>
      <c r="M426" t="str">
        <f>IF(IP_Export!B462="National",IF('Processed IP Rules'!EA431="Any","",IF(AND(IP_Export!Y462="Proceed",'Processed IP Rules'!EA431&lt;&gt;""),"set device-group CNSP-Parent address "&amp;IP_Export!F462&amp;" ip-netmask "&amp;IP_Export!G462,"")),"")</f>
        <v/>
      </c>
      <c r="N426" t="str">
        <f>IF(IP_Export!B462="National",IF('Processed IP Rules'!EA431="Any","",IF(AND(IP_Export!Y462="Proceed",'Processed IP Rules'!EA431&lt;&gt;""),"set device-group CNSP-Parent address "&amp;IP_Export!F462&amp;" description "&amp;IP_Export!G462,"")),"")</f>
        <v/>
      </c>
      <c r="O426" s="43" t="str">
        <f>IF('Processed IP Rules'!$FB$33="","",IF(IP_Export!B462="National",IF('Processed IP Rules'!EA431="Any","",IF(AND(IP_Export!Y462="Proceed",'Processed IP Rules'!EA431&lt;&gt;""),"set device-group CNSP-Parent address "&amp;IP_Export!F462&amp;" tag "&amp;'Processed IP Rules'!$FB$33,"")),""))</f>
        <v/>
      </c>
    </row>
    <row r="427" spans="1:15">
      <c r="A427" s="98">
        <f t="shared" si="12"/>
        <v>422</v>
      </c>
      <c r="B427" t="str">
        <f>IF(IP_Export!B463="Global",IF(OR('Processed IP Rules'!AO432="All_IPs",'Processed IP Rules'!AO432="GRP_ALL_CNSP_SUBNETS"),"",IF(IP_Export!Y463="Proceed","set shared address "&amp;IP_Export!D463&amp;" ip-netmask "&amp;IP_Export!E463,"")),"")</f>
        <v/>
      </c>
      <c r="C427" t="str">
        <f>IF(IP_Export!B463="Global",IF(OR('Processed IP Rules'!AO432="All_IPs",'Processed IP Rules'!AO432="GRP_ALL_CNSP_SUBNETS"),"",IF(IP_Export!Y463="Proceed","set shared address "&amp;IP_Export!D463&amp;" description "&amp;IP_Export!E463,"")),"")</f>
        <v/>
      </c>
      <c r="D427" s="43" t="str">
        <f>IF('Processed IP Rules'!$FB$31="","",IF(IP_Export!B463="Global",IF(OR('Processed IP Rules'!AO432="All_IPs",'Processed IP Rules'!AO432="GRP_ALL_CNSP_SUBNETS"),"",IF(IP_Export!Y463="Proceed","set shared address "&amp;IP_Export!D463&amp;" tag "&amp;'Processed IP Rules'!$FB$31,"")),""))</f>
        <v/>
      </c>
      <c r="E427" t="str">
        <f>IF(IP_Export!B463="Global",IF('Processed IP Rules'!EA432="Any","",IF(AND(IP_Export!Y463="Proceed",'Processed IP Rules'!EA432&lt;&gt;""),"set shared address "&amp;IP_Export!F463&amp;" ip-netmask "&amp;IP_Export!G463,"")),"")</f>
        <v/>
      </c>
      <c r="F427" t="str">
        <f>IF(IP_Export!B463="Global",IF('Processed IP Rules'!EA432="Any","",IF(AND(IP_Export!Y463="Proceed",'Processed IP Rules'!EA432&lt;&gt;""),"set shared address "&amp;IP_Export!F463&amp;" description "&amp;IP_Export!G463,"")),"")</f>
        <v/>
      </c>
      <c r="G427" s="43" t="str">
        <f>IF('Processed IP Rules'!$FB$33="","",IF(IP_Export!B463="Global",IF('Processed IP Rules'!EA432="Any","",IF(AND(IP_Export!Y463="Proceed",'Processed IP Rules'!EA432&lt;&gt;""),"set shared address "&amp;IP_Export!F463&amp;" tag "&amp;'Processed IP Rules'!$FB$33,"")),""))</f>
        <v/>
      </c>
      <c r="I427" s="98">
        <f t="shared" si="13"/>
        <v>422</v>
      </c>
      <c r="J427" t="str">
        <f>IF(IP_Export!B463="National",IF(OR('Processed IP Rules'!AO432="All_IPs",'Processed IP Rules'!AO432="GRP_ALL_CNSP_SUBNETS"),"",IF(IP_Export!Y463="Proceed","set device-group CNSP-Parent address "&amp;IP_Export!D463&amp;" ip-netmask "&amp;IP_Export!E463,"")),"")</f>
        <v/>
      </c>
      <c r="K427" t="str">
        <f>IF(IP_Export!B463="National",IF(OR('Processed IP Rules'!AO432="All_IPs",'Processed IP Rules'!AO432="GRP_ALL_CNSP_SUBNETS"),"",IF(IP_Export!Y463="Proceed","set device-group CNSP-Parent address "&amp;IP_Export!D463&amp;" description "&amp;IP_Export!E463,"")),"")</f>
        <v/>
      </c>
      <c r="L427" s="43" t="str">
        <f>IF('Processed IP Rules'!$FB$31="","",IF(IP_Export!B463="National",IF(OR('Processed IP Rules'!AO432="All_IPs",'Processed IP Rules'!AO432="GRP_ALL_CNSP_SUBNETS"),"",IF(IP_Export!Y463="Proceed","set device-group CNSP-Parent address "&amp;IP_Export!D463&amp;" tag "&amp;'Processed IP Rules'!$FB$31,"")),""))</f>
        <v/>
      </c>
      <c r="M427" t="str">
        <f>IF(IP_Export!B463="National",IF('Processed IP Rules'!EA432="Any","",IF(AND(IP_Export!Y463="Proceed",'Processed IP Rules'!EA432&lt;&gt;""),"set device-group CNSP-Parent address "&amp;IP_Export!F463&amp;" ip-netmask "&amp;IP_Export!G463,"")),"")</f>
        <v/>
      </c>
      <c r="N427" t="str">
        <f>IF(IP_Export!B463="National",IF('Processed IP Rules'!EA432="Any","",IF(AND(IP_Export!Y463="Proceed",'Processed IP Rules'!EA432&lt;&gt;""),"set device-group CNSP-Parent address "&amp;IP_Export!F463&amp;" description "&amp;IP_Export!G463,"")),"")</f>
        <v/>
      </c>
      <c r="O427" s="43" t="str">
        <f>IF('Processed IP Rules'!$FB$33="","",IF(IP_Export!B463="National",IF('Processed IP Rules'!EA432="Any","",IF(AND(IP_Export!Y463="Proceed",'Processed IP Rules'!EA432&lt;&gt;""),"set device-group CNSP-Parent address "&amp;IP_Export!F463&amp;" tag "&amp;'Processed IP Rules'!$FB$33,"")),""))</f>
        <v/>
      </c>
    </row>
    <row r="428" spans="1:15">
      <c r="A428" s="98">
        <f t="shared" si="12"/>
        <v>423</v>
      </c>
      <c r="B428" t="str">
        <f>IF(IP_Export!B464="Global",IF(OR('Processed IP Rules'!AO433="All_IPs",'Processed IP Rules'!AO433="GRP_ALL_CNSP_SUBNETS"),"",IF(IP_Export!Y464="Proceed","set shared address "&amp;IP_Export!D464&amp;" ip-netmask "&amp;IP_Export!E464,"")),"")</f>
        <v/>
      </c>
      <c r="C428" t="str">
        <f>IF(IP_Export!B464="Global",IF(OR('Processed IP Rules'!AO433="All_IPs",'Processed IP Rules'!AO433="GRP_ALL_CNSP_SUBNETS"),"",IF(IP_Export!Y464="Proceed","set shared address "&amp;IP_Export!D464&amp;" description "&amp;IP_Export!E464,"")),"")</f>
        <v/>
      </c>
      <c r="D428" s="43" t="str">
        <f>IF('Processed IP Rules'!$FB$31="","",IF(IP_Export!B464="Global",IF(OR('Processed IP Rules'!AO433="All_IPs",'Processed IP Rules'!AO433="GRP_ALL_CNSP_SUBNETS"),"",IF(IP_Export!Y464="Proceed","set shared address "&amp;IP_Export!D464&amp;" tag "&amp;'Processed IP Rules'!$FB$31,"")),""))</f>
        <v/>
      </c>
      <c r="E428" t="str">
        <f>IF(IP_Export!B464="Global",IF('Processed IP Rules'!EA433="Any","",IF(AND(IP_Export!Y464="Proceed",'Processed IP Rules'!EA433&lt;&gt;""),"set shared address "&amp;IP_Export!F464&amp;" ip-netmask "&amp;IP_Export!G464,"")),"")</f>
        <v/>
      </c>
      <c r="F428" t="str">
        <f>IF(IP_Export!B464="Global",IF('Processed IP Rules'!EA433="Any","",IF(AND(IP_Export!Y464="Proceed",'Processed IP Rules'!EA433&lt;&gt;""),"set shared address "&amp;IP_Export!F464&amp;" description "&amp;IP_Export!G464,"")),"")</f>
        <v/>
      </c>
      <c r="G428" s="43" t="str">
        <f>IF('Processed IP Rules'!$FB$33="","",IF(IP_Export!B464="Global",IF('Processed IP Rules'!EA433="Any","",IF(AND(IP_Export!Y464="Proceed",'Processed IP Rules'!EA433&lt;&gt;""),"set shared address "&amp;IP_Export!F464&amp;" tag "&amp;'Processed IP Rules'!$FB$33,"")),""))</f>
        <v/>
      </c>
      <c r="I428" s="98">
        <f t="shared" si="13"/>
        <v>423</v>
      </c>
      <c r="J428" t="str">
        <f>IF(IP_Export!B464="National",IF(OR('Processed IP Rules'!AO433="All_IPs",'Processed IP Rules'!AO433="GRP_ALL_CNSP_SUBNETS"),"",IF(IP_Export!Y464="Proceed","set device-group CNSP-Parent address "&amp;IP_Export!D464&amp;" ip-netmask "&amp;IP_Export!E464,"")),"")</f>
        <v/>
      </c>
      <c r="K428" t="str">
        <f>IF(IP_Export!B464="National",IF(OR('Processed IP Rules'!AO433="All_IPs",'Processed IP Rules'!AO433="GRP_ALL_CNSP_SUBNETS"),"",IF(IP_Export!Y464="Proceed","set device-group CNSP-Parent address "&amp;IP_Export!D464&amp;" description "&amp;IP_Export!E464,"")),"")</f>
        <v/>
      </c>
      <c r="L428" s="43" t="str">
        <f>IF('Processed IP Rules'!$FB$31="","",IF(IP_Export!B464="National",IF(OR('Processed IP Rules'!AO433="All_IPs",'Processed IP Rules'!AO433="GRP_ALL_CNSP_SUBNETS"),"",IF(IP_Export!Y464="Proceed","set device-group CNSP-Parent address "&amp;IP_Export!D464&amp;" tag "&amp;'Processed IP Rules'!$FB$31,"")),""))</f>
        <v/>
      </c>
      <c r="M428" t="str">
        <f>IF(IP_Export!B464="National",IF('Processed IP Rules'!EA433="Any","",IF(AND(IP_Export!Y464="Proceed",'Processed IP Rules'!EA433&lt;&gt;""),"set device-group CNSP-Parent address "&amp;IP_Export!F464&amp;" ip-netmask "&amp;IP_Export!G464,"")),"")</f>
        <v/>
      </c>
      <c r="N428" t="str">
        <f>IF(IP_Export!B464="National",IF('Processed IP Rules'!EA433="Any","",IF(AND(IP_Export!Y464="Proceed",'Processed IP Rules'!EA433&lt;&gt;""),"set device-group CNSP-Parent address "&amp;IP_Export!F464&amp;" description "&amp;IP_Export!G464,"")),"")</f>
        <v/>
      </c>
      <c r="O428" s="43" t="str">
        <f>IF('Processed IP Rules'!$FB$33="","",IF(IP_Export!B464="National",IF('Processed IP Rules'!EA433="Any","",IF(AND(IP_Export!Y464="Proceed",'Processed IP Rules'!EA433&lt;&gt;""),"set device-group CNSP-Parent address "&amp;IP_Export!F464&amp;" tag "&amp;'Processed IP Rules'!$FB$33,"")),""))</f>
        <v/>
      </c>
    </row>
    <row r="429" spans="1:15">
      <c r="A429" s="98">
        <f t="shared" si="12"/>
        <v>424</v>
      </c>
      <c r="B429" t="str">
        <f>IF(IP_Export!B465="Global",IF(OR('Processed IP Rules'!AO434="All_IPs",'Processed IP Rules'!AO434="GRP_ALL_CNSP_SUBNETS"),"",IF(IP_Export!Y465="Proceed","set shared address "&amp;IP_Export!D465&amp;" ip-netmask "&amp;IP_Export!E465,"")),"")</f>
        <v/>
      </c>
      <c r="C429" t="str">
        <f>IF(IP_Export!B465="Global",IF(OR('Processed IP Rules'!AO434="All_IPs",'Processed IP Rules'!AO434="GRP_ALL_CNSP_SUBNETS"),"",IF(IP_Export!Y465="Proceed","set shared address "&amp;IP_Export!D465&amp;" description "&amp;IP_Export!E465,"")),"")</f>
        <v/>
      </c>
      <c r="D429" s="43" t="str">
        <f>IF('Processed IP Rules'!$FB$31="","",IF(IP_Export!B465="Global",IF(OR('Processed IP Rules'!AO434="All_IPs",'Processed IP Rules'!AO434="GRP_ALL_CNSP_SUBNETS"),"",IF(IP_Export!Y465="Proceed","set shared address "&amp;IP_Export!D465&amp;" tag "&amp;'Processed IP Rules'!$FB$31,"")),""))</f>
        <v/>
      </c>
      <c r="E429" t="str">
        <f>IF(IP_Export!B465="Global",IF('Processed IP Rules'!EA434="Any","",IF(AND(IP_Export!Y465="Proceed",'Processed IP Rules'!EA434&lt;&gt;""),"set shared address "&amp;IP_Export!F465&amp;" ip-netmask "&amp;IP_Export!G465,"")),"")</f>
        <v/>
      </c>
      <c r="F429" t="str">
        <f>IF(IP_Export!B465="Global",IF('Processed IP Rules'!EA434="Any","",IF(AND(IP_Export!Y465="Proceed",'Processed IP Rules'!EA434&lt;&gt;""),"set shared address "&amp;IP_Export!F465&amp;" description "&amp;IP_Export!G465,"")),"")</f>
        <v/>
      </c>
      <c r="G429" s="43" t="str">
        <f>IF('Processed IP Rules'!$FB$33="","",IF(IP_Export!B465="Global",IF('Processed IP Rules'!EA434="Any","",IF(AND(IP_Export!Y465="Proceed",'Processed IP Rules'!EA434&lt;&gt;""),"set shared address "&amp;IP_Export!F465&amp;" tag "&amp;'Processed IP Rules'!$FB$33,"")),""))</f>
        <v/>
      </c>
      <c r="I429" s="98">
        <f t="shared" si="13"/>
        <v>424</v>
      </c>
      <c r="J429" t="str">
        <f>IF(IP_Export!B465="National",IF(OR('Processed IP Rules'!AO434="All_IPs",'Processed IP Rules'!AO434="GRP_ALL_CNSP_SUBNETS"),"",IF(IP_Export!Y465="Proceed","set device-group CNSP-Parent address "&amp;IP_Export!D465&amp;" ip-netmask "&amp;IP_Export!E465,"")),"")</f>
        <v/>
      </c>
      <c r="K429" t="str">
        <f>IF(IP_Export!B465="National",IF(OR('Processed IP Rules'!AO434="All_IPs",'Processed IP Rules'!AO434="GRP_ALL_CNSP_SUBNETS"),"",IF(IP_Export!Y465="Proceed","set device-group CNSP-Parent address "&amp;IP_Export!D465&amp;" description "&amp;IP_Export!E465,"")),"")</f>
        <v/>
      </c>
      <c r="L429" s="43" t="str">
        <f>IF('Processed IP Rules'!$FB$31="","",IF(IP_Export!B465="National",IF(OR('Processed IP Rules'!AO434="All_IPs",'Processed IP Rules'!AO434="GRP_ALL_CNSP_SUBNETS"),"",IF(IP_Export!Y465="Proceed","set device-group CNSP-Parent address "&amp;IP_Export!D465&amp;" tag "&amp;'Processed IP Rules'!$FB$31,"")),""))</f>
        <v/>
      </c>
      <c r="M429" t="str">
        <f>IF(IP_Export!B465="National",IF('Processed IP Rules'!EA434="Any","",IF(AND(IP_Export!Y465="Proceed",'Processed IP Rules'!EA434&lt;&gt;""),"set device-group CNSP-Parent address "&amp;IP_Export!F465&amp;" ip-netmask "&amp;IP_Export!G465,"")),"")</f>
        <v/>
      </c>
      <c r="N429" t="str">
        <f>IF(IP_Export!B465="National",IF('Processed IP Rules'!EA434="Any","",IF(AND(IP_Export!Y465="Proceed",'Processed IP Rules'!EA434&lt;&gt;""),"set device-group CNSP-Parent address "&amp;IP_Export!F465&amp;" description "&amp;IP_Export!G465,"")),"")</f>
        <v/>
      </c>
      <c r="O429" s="43" t="str">
        <f>IF('Processed IP Rules'!$FB$33="","",IF(IP_Export!B465="National",IF('Processed IP Rules'!EA434="Any","",IF(AND(IP_Export!Y465="Proceed",'Processed IP Rules'!EA434&lt;&gt;""),"set device-group CNSP-Parent address "&amp;IP_Export!F465&amp;" tag "&amp;'Processed IP Rules'!$FB$33,"")),""))</f>
        <v/>
      </c>
    </row>
    <row r="430" spans="1:15">
      <c r="A430" s="98">
        <f t="shared" si="12"/>
        <v>425</v>
      </c>
      <c r="B430" t="str">
        <f>IF(IP_Export!B466="Global",IF(OR('Processed IP Rules'!AO435="All_IPs",'Processed IP Rules'!AO435="GRP_ALL_CNSP_SUBNETS"),"",IF(IP_Export!Y466="Proceed","set shared address "&amp;IP_Export!D466&amp;" ip-netmask "&amp;IP_Export!E466,"")),"")</f>
        <v/>
      </c>
      <c r="C430" t="str">
        <f>IF(IP_Export!B466="Global",IF(OR('Processed IP Rules'!AO435="All_IPs",'Processed IP Rules'!AO435="GRP_ALL_CNSP_SUBNETS"),"",IF(IP_Export!Y466="Proceed","set shared address "&amp;IP_Export!D466&amp;" description "&amp;IP_Export!E466,"")),"")</f>
        <v/>
      </c>
      <c r="D430" s="43" t="str">
        <f>IF('Processed IP Rules'!$FB$31="","",IF(IP_Export!B466="Global",IF(OR('Processed IP Rules'!AO435="All_IPs",'Processed IP Rules'!AO435="GRP_ALL_CNSP_SUBNETS"),"",IF(IP_Export!Y466="Proceed","set shared address "&amp;IP_Export!D466&amp;" tag "&amp;'Processed IP Rules'!$FB$31,"")),""))</f>
        <v/>
      </c>
      <c r="E430" t="str">
        <f>IF(IP_Export!B466="Global",IF('Processed IP Rules'!EA435="Any","",IF(AND(IP_Export!Y466="Proceed",'Processed IP Rules'!EA435&lt;&gt;""),"set shared address "&amp;IP_Export!F466&amp;" ip-netmask "&amp;IP_Export!G466,"")),"")</f>
        <v/>
      </c>
      <c r="F430" t="str">
        <f>IF(IP_Export!B466="Global",IF('Processed IP Rules'!EA435="Any","",IF(AND(IP_Export!Y466="Proceed",'Processed IP Rules'!EA435&lt;&gt;""),"set shared address "&amp;IP_Export!F466&amp;" description "&amp;IP_Export!G466,"")),"")</f>
        <v/>
      </c>
      <c r="G430" s="43" t="str">
        <f>IF('Processed IP Rules'!$FB$33="","",IF(IP_Export!B466="Global",IF('Processed IP Rules'!EA435="Any","",IF(AND(IP_Export!Y466="Proceed",'Processed IP Rules'!EA435&lt;&gt;""),"set shared address "&amp;IP_Export!F466&amp;" tag "&amp;'Processed IP Rules'!$FB$33,"")),""))</f>
        <v/>
      </c>
      <c r="I430" s="98">
        <f t="shared" si="13"/>
        <v>425</v>
      </c>
      <c r="J430" t="str">
        <f>IF(IP_Export!B466="National",IF(OR('Processed IP Rules'!AO435="All_IPs",'Processed IP Rules'!AO435="GRP_ALL_CNSP_SUBNETS"),"",IF(IP_Export!Y466="Proceed","set device-group CNSP-Parent address "&amp;IP_Export!D466&amp;" ip-netmask "&amp;IP_Export!E466,"")),"")</f>
        <v/>
      </c>
      <c r="K430" t="str">
        <f>IF(IP_Export!B466="National",IF(OR('Processed IP Rules'!AO435="All_IPs",'Processed IP Rules'!AO435="GRP_ALL_CNSP_SUBNETS"),"",IF(IP_Export!Y466="Proceed","set device-group CNSP-Parent address "&amp;IP_Export!D466&amp;" description "&amp;IP_Export!E466,"")),"")</f>
        <v/>
      </c>
      <c r="L430" s="43" t="str">
        <f>IF('Processed IP Rules'!$FB$31="","",IF(IP_Export!B466="National",IF(OR('Processed IP Rules'!AO435="All_IPs",'Processed IP Rules'!AO435="GRP_ALL_CNSP_SUBNETS"),"",IF(IP_Export!Y466="Proceed","set device-group CNSP-Parent address "&amp;IP_Export!D466&amp;" tag "&amp;'Processed IP Rules'!$FB$31,"")),""))</f>
        <v/>
      </c>
      <c r="M430" t="str">
        <f>IF(IP_Export!B466="National",IF('Processed IP Rules'!EA435="Any","",IF(AND(IP_Export!Y466="Proceed",'Processed IP Rules'!EA435&lt;&gt;""),"set device-group CNSP-Parent address "&amp;IP_Export!F466&amp;" ip-netmask "&amp;IP_Export!G466,"")),"")</f>
        <v/>
      </c>
      <c r="N430" t="str">
        <f>IF(IP_Export!B466="National",IF('Processed IP Rules'!EA435="Any","",IF(AND(IP_Export!Y466="Proceed",'Processed IP Rules'!EA435&lt;&gt;""),"set device-group CNSP-Parent address "&amp;IP_Export!F466&amp;" description "&amp;IP_Export!G466,"")),"")</f>
        <v/>
      </c>
      <c r="O430" s="43" t="str">
        <f>IF('Processed IP Rules'!$FB$33="","",IF(IP_Export!B466="National",IF('Processed IP Rules'!EA435="Any","",IF(AND(IP_Export!Y466="Proceed",'Processed IP Rules'!EA435&lt;&gt;""),"set device-group CNSP-Parent address "&amp;IP_Export!F466&amp;" tag "&amp;'Processed IP Rules'!$FB$33,"")),""))</f>
        <v/>
      </c>
    </row>
    <row r="431" spans="1:15">
      <c r="A431" s="98">
        <f t="shared" si="12"/>
        <v>426</v>
      </c>
      <c r="B431" t="str">
        <f>IF(IP_Export!B467="Global",IF(OR('Processed IP Rules'!AO436="All_IPs",'Processed IP Rules'!AO436="GRP_ALL_CNSP_SUBNETS"),"",IF(IP_Export!Y467="Proceed","set shared address "&amp;IP_Export!D467&amp;" ip-netmask "&amp;IP_Export!E467,"")),"")</f>
        <v/>
      </c>
      <c r="C431" t="str">
        <f>IF(IP_Export!B467="Global",IF(OR('Processed IP Rules'!AO436="All_IPs",'Processed IP Rules'!AO436="GRP_ALL_CNSP_SUBNETS"),"",IF(IP_Export!Y467="Proceed","set shared address "&amp;IP_Export!D467&amp;" description "&amp;IP_Export!E467,"")),"")</f>
        <v/>
      </c>
      <c r="D431" s="43" t="str">
        <f>IF('Processed IP Rules'!$FB$31="","",IF(IP_Export!B467="Global",IF(OR('Processed IP Rules'!AO436="All_IPs",'Processed IP Rules'!AO436="GRP_ALL_CNSP_SUBNETS"),"",IF(IP_Export!Y467="Proceed","set shared address "&amp;IP_Export!D467&amp;" tag "&amp;'Processed IP Rules'!$FB$31,"")),""))</f>
        <v/>
      </c>
      <c r="E431" t="str">
        <f>IF(IP_Export!B467="Global",IF('Processed IP Rules'!EA436="Any","",IF(AND(IP_Export!Y467="Proceed",'Processed IP Rules'!EA436&lt;&gt;""),"set shared address "&amp;IP_Export!F467&amp;" ip-netmask "&amp;IP_Export!G467,"")),"")</f>
        <v/>
      </c>
      <c r="F431" t="str">
        <f>IF(IP_Export!B467="Global",IF('Processed IP Rules'!EA436="Any","",IF(AND(IP_Export!Y467="Proceed",'Processed IP Rules'!EA436&lt;&gt;""),"set shared address "&amp;IP_Export!F467&amp;" description "&amp;IP_Export!G467,"")),"")</f>
        <v/>
      </c>
      <c r="G431" s="43" t="str">
        <f>IF('Processed IP Rules'!$FB$33="","",IF(IP_Export!B467="Global",IF('Processed IP Rules'!EA436="Any","",IF(AND(IP_Export!Y467="Proceed",'Processed IP Rules'!EA436&lt;&gt;""),"set shared address "&amp;IP_Export!F467&amp;" tag "&amp;'Processed IP Rules'!$FB$33,"")),""))</f>
        <v/>
      </c>
      <c r="I431" s="98">
        <f t="shared" si="13"/>
        <v>426</v>
      </c>
      <c r="J431" t="str">
        <f>IF(IP_Export!B467="National",IF(OR('Processed IP Rules'!AO436="All_IPs",'Processed IP Rules'!AO436="GRP_ALL_CNSP_SUBNETS"),"",IF(IP_Export!Y467="Proceed","set device-group CNSP-Parent address "&amp;IP_Export!D467&amp;" ip-netmask "&amp;IP_Export!E467,"")),"")</f>
        <v/>
      </c>
      <c r="K431" t="str">
        <f>IF(IP_Export!B467="National",IF(OR('Processed IP Rules'!AO436="All_IPs",'Processed IP Rules'!AO436="GRP_ALL_CNSP_SUBNETS"),"",IF(IP_Export!Y467="Proceed","set device-group CNSP-Parent address "&amp;IP_Export!D467&amp;" description "&amp;IP_Export!E467,"")),"")</f>
        <v/>
      </c>
      <c r="L431" s="43" t="str">
        <f>IF('Processed IP Rules'!$FB$31="","",IF(IP_Export!B467="National",IF(OR('Processed IP Rules'!AO436="All_IPs",'Processed IP Rules'!AO436="GRP_ALL_CNSP_SUBNETS"),"",IF(IP_Export!Y467="Proceed","set device-group CNSP-Parent address "&amp;IP_Export!D467&amp;" tag "&amp;'Processed IP Rules'!$FB$31,"")),""))</f>
        <v/>
      </c>
      <c r="M431" t="str">
        <f>IF(IP_Export!B467="National",IF('Processed IP Rules'!EA436="Any","",IF(AND(IP_Export!Y467="Proceed",'Processed IP Rules'!EA436&lt;&gt;""),"set device-group CNSP-Parent address "&amp;IP_Export!F467&amp;" ip-netmask "&amp;IP_Export!G467,"")),"")</f>
        <v/>
      </c>
      <c r="N431" t="str">
        <f>IF(IP_Export!B467="National",IF('Processed IP Rules'!EA436="Any","",IF(AND(IP_Export!Y467="Proceed",'Processed IP Rules'!EA436&lt;&gt;""),"set device-group CNSP-Parent address "&amp;IP_Export!F467&amp;" description "&amp;IP_Export!G467,"")),"")</f>
        <v/>
      </c>
      <c r="O431" s="43" t="str">
        <f>IF('Processed IP Rules'!$FB$33="","",IF(IP_Export!B467="National",IF('Processed IP Rules'!EA436="Any","",IF(AND(IP_Export!Y467="Proceed",'Processed IP Rules'!EA436&lt;&gt;""),"set device-group CNSP-Parent address "&amp;IP_Export!F467&amp;" tag "&amp;'Processed IP Rules'!$FB$33,"")),""))</f>
        <v/>
      </c>
    </row>
    <row r="432" spans="1:15">
      <c r="A432" s="98">
        <f t="shared" si="12"/>
        <v>427</v>
      </c>
      <c r="B432" t="str">
        <f>IF(IP_Export!B468="Global",IF(OR('Processed IP Rules'!AO437="All_IPs",'Processed IP Rules'!AO437="GRP_ALL_CNSP_SUBNETS"),"",IF(IP_Export!Y468="Proceed","set shared address "&amp;IP_Export!D468&amp;" ip-netmask "&amp;IP_Export!E468,"")),"")</f>
        <v/>
      </c>
      <c r="C432" t="str">
        <f>IF(IP_Export!B468="Global",IF(OR('Processed IP Rules'!AO437="All_IPs",'Processed IP Rules'!AO437="GRP_ALL_CNSP_SUBNETS"),"",IF(IP_Export!Y468="Proceed","set shared address "&amp;IP_Export!D468&amp;" description "&amp;IP_Export!E468,"")),"")</f>
        <v/>
      </c>
      <c r="D432" s="43" t="str">
        <f>IF('Processed IP Rules'!$FB$31="","",IF(IP_Export!B468="Global",IF(OR('Processed IP Rules'!AO437="All_IPs",'Processed IP Rules'!AO437="GRP_ALL_CNSP_SUBNETS"),"",IF(IP_Export!Y468="Proceed","set shared address "&amp;IP_Export!D468&amp;" tag "&amp;'Processed IP Rules'!$FB$31,"")),""))</f>
        <v/>
      </c>
      <c r="E432" t="str">
        <f>IF(IP_Export!B468="Global",IF('Processed IP Rules'!EA437="Any","",IF(AND(IP_Export!Y468="Proceed",'Processed IP Rules'!EA437&lt;&gt;""),"set shared address "&amp;IP_Export!F468&amp;" ip-netmask "&amp;IP_Export!G468,"")),"")</f>
        <v/>
      </c>
      <c r="F432" t="str">
        <f>IF(IP_Export!B468="Global",IF('Processed IP Rules'!EA437="Any","",IF(AND(IP_Export!Y468="Proceed",'Processed IP Rules'!EA437&lt;&gt;""),"set shared address "&amp;IP_Export!F468&amp;" description "&amp;IP_Export!G468,"")),"")</f>
        <v/>
      </c>
      <c r="G432" s="43" t="str">
        <f>IF('Processed IP Rules'!$FB$33="","",IF(IP_Export!B468="Global",IF('Processed IP Rules'!EA437="Any","",IF(AND(IP_Export!Y468="Proceed",'Processed IP Rules'!EA437&lt;&gt;""),"set shared address "&amp;IP_Export!F468&amp;" tag "&amp;'Processed IP Rules'!$FB$33,"")),""))</f>
        <v/>
      </c>
      <c r="I432" s="98">
        <f t="shared" si="13"/>
        <v>427</v>
      </c>
      <c r="J432" t="str">
        <f>IF(IP_Export!B468="National",IF(OR('Processed IP Rules'!AO437="All_IPs",'Processed IP Rules'!AO437="GRP_ALL_CNSP_SUBNETS"),"",IF(IP_Export!Y468="Proceed","set device-group CNSP-Parent address "&amp;IP_Export!D468&amp;" ip-netmask "&amp;IP_Export!E468,"")),"")</f>
        <v/>
      </c>
      <c r="K432" t="str">
        <f>IF(IP_Export!B468="National",IF(OR('Processed IP Rules'!AO437="All_IPs",'Processed IP Rules'!AO437="GRP_ALL_CNSP_SUBNETS"),"",IF(IP_Export!Y468="Proceed","set device-group CNSP-Parent address "&amp;IP_Export!D468&amp;" description "&amp;IP_Export!E468,"")),"")</f>
        <v/>
      </c>
      <c r="L432" s="43" t="str">
        <f>IF('Processed IP Rules'!$FB$31="","",IF(IP_Export!B468="National",IF(OR('Processed IP Rules'!AO437="All_IPs",'Processed IP Rules'!AO437="GRP_ALL_CNSP_SUBNETS"),"",IF(IP_Export!Y468="Proceed","set device-group CNSP-Parent address "&amp;IP_Export!D468&amp;" tag "&amp;'Processed IP Rules'!$FB$31,"")),""))</f>
        <v/>
      </c>
      <c r="M432" t="str">
        <f>IF(IP_Export!B468="National",IF('Processed IP Rules'!EA437="Any","",IF(AND(IP_Export!Y468="Proceed",'Processed IP Rules'!EA437&lt;&gt;""),"set device-group CNSP-Parent address "&amp;IP_Export!F468&amp;" ip-netmask "&amp;IP_Export!G468,"")),"")</f>
        <v/>
      </c>
      <c r="N432" t="str">
        <f>IF(IP_Export!B468="National",IF('Processed IP Rules'!EA437="Any","",IF(AND(IP_Export!Y468="Proceed",'Processed IP Rules'!EA437&lt;&gt;""),"set device-group CNSP-Parent address "&amp;IP_Export!F468&amp;" description "&amp;IP_Export!G468,"")),"")</f>
        <v/>
      </c>
      <c r="O432" s="43" t="str">
        <f>IF('Processed IP Rules'!$FB$33="","",IF(IP_Export!B468="National",IF('Processed IP Rules'!EA437="Any","",IF(AND(IP_Export!Y468="Proceed",'Processed IP Rules'!EA437&lt;&gt;""),"set device-group CNSP-Parent address "&amp;IP_Export!F468&amp;" tag "&amp;'Processed IP Rules'!$FB$33,"")),""))</f>
        <v/>
      </c>
    </row>
    <row r="433" spans="1:15">
      <c r="A433" s="98">
        <f t="shared" si="12"/>
        <v>428</v>
      </c>
      <c r="B433" t="str">
        <f>IF(IP_Export!B469="Global",IF(OR('Processed IP Rules'!AO438="All_IPs",'Processed IP Rules'!AO438="GRP_ALL_CNSP_SUBNETS"),"",IF(IP_Export!Y469="Proceed","set shared address "&amp;IP_Export!D469&amp;" ip-netmask "&amp;IP_Export!E469,"")),"")</f>
        <v/>
      </c>
      <c r="C433" t="str">
        <f>IF(IP_Export!B469="Global",IF(OR('Processed IP Rules'!AO438="All_IPs",'Processed IP Rules'!AO438="GRP_ALL_CNSP_SUBNETS"),"",IF(IP_Export!Y469="Proceed","set shared address "&amp;IP_Export!D469&amp;" description "&amp;IP_Export!E469,"")),"")</f>
        <v/>
      </c>
      <c r="D433" s="43" t="str">
        <f>IF('Processed IP Rules'!$FB$31="","",IF(IP_Export!B469="Global",IF(OR('Processed IP Rules'!AO438="All_IPs",'Processed IP Rules'!AO438="GRP_ALL_CNSP_SUBNETS"),"",IF(IP_Export!Y469="Proceed","set shared address "&amp;IP_Export!D469&amp;" tag "&amp;'Processed IP Rules'!$FB$31,"")),""))</f>
        <v/>
      </c>
      <c r="E433" t="str">
        <f>IF(IP_Export!B469="Global",IF('Processed IP Rules'!EA438="Any","",IF(AND(IP_Export!Y469="Proceed",'Processed IP Rules'!EA438&lt;&gt;""),"set shared address "&amp;IP_Export!F469&amp;" ip-netmask "&amp;IP_Export!G469,"")),"")</f>
        <v/>
      </c>
      <c r="F433" t="str">
        <f>IF(IP_Export!B469="Global",IF('Processed IP Rules'!EA438="Any","",IF(AND(IP_Export!Y469="Proceed",'Processed IP Rules'!EA438&lt;&gt;""),"set shared address "&amp;IP_Export!F469&amp;" description "&amp;IP_Export!G469,"")),"")</f>
        <v/>
      </c>
      <c r="G433" s="43" t="str">
        <f>IF('Processed IP Rules'!$FB$33="","",IF(IP_Export!B469="Global",IF('Processed IP Rules'!EA438="Any","",IF(AND(IP_Export!Y469="Proceed",'Processed IP Rules'!EA438&lt;&gt;""),"set shared address "&amp;IP_Export!F469&amp;" tag "&amp;'Processed IP Rules'!$FB$33,"")),""))</f>
        <v/>
      </c>
      <c r="I433" s="98">
        <f t="shared" si="13"/>
        <v>428</v>
      </c>
      <c r="J433" t="str">
        <f>IF(IP_Export!B469="National",IF(OR('Processed IP Rules'!AO438="All_IPs",'Processed IP Rules'!AO438="GRP_ALL_CNSP_SUBNETS"),"",IF(IP_Export!Y469="Proceed","set device-group CNSP-Parent address "&amp;IP_Export!D469&amp;" ip-netmask "&amp;IP_Export!E469,"")),"")</f>
        <v/>
      </c>
      <c r="K433" t="str">
        <f>IF(IP_Export!B469="National",IF(OR('Processed IP Rules'!AO438="All_IPs",'Processed IP Rules'!AO438="GRP_ALL_CNSP_SUBNETS"),"",IF(IP_Export!Y469="Proceed","set device-group CNSP-Parent address "&amp;IP_Export!D469&amp;" description "&amp;IP_Export!E469,"")),"")</f>
        <v/>
      </c>
      <c r="L433" s="43" t="str">
        <f>IF('Processed IP Rules'!$FB$31="","",IF(IP_Export!B469="National",IF(OR('Processed IP Rules'!AO438="All_IPs",'Processed IP Rules'!AO438="GRP_ALL_CNSP_SUBNETS"),"",IF(IP_Export!Y469="Proceed","set device-group CNSP-Parent address "&amp;IP_Export!D469&amp;" tag "&amp;'Processed IP Rules'!$FB$31,"")),""))</f>
        <v/>
      </c>
      <c r="M433" t="str">
        <f>IF(IP_Export!B469="National",IF('Processed IP Rules'!EA438="Any","",IF(AND(IP_Export!Y469="Proceed",'Processed IP Rules'!EA438&lt;&gt;""),"set device-group CNSP-Parent address "&amp;IP_Export!F469&amp;" ip-netmask "&amp;IP_Export!G469,"")),"")</f>
        <v/>
      </c>
      <c r="N433" t="str">
        <f>IF(IP_Export!B469="National",IF('Processed IP Rules'!EA438="Any","",IF(AND(IP_Export!Y469="Proceed",'Processed IP Rules'!EA438&lt;&gt;""),"set device-group CNSP-Parent address "&amp;IP_Export!F469&amp;" description "&amp;IP_Export!G469,"")),"")</f>
        <v/>
      </c>
      <c r="O433" s="43" t="str">
        <f>IF('Processed IP Rules'!$FB$33="","",IF(IP_Export!B469="National",IF('Processed IP Rules'!EA438="Any","",IF(AND(IP_Export!Y469="Proceed",'Processed IP Rules'!EA438&lt;&gt;""),"set device-group CNSP-Parent address "&amp;IP_Export!F469&amp;" tag "&amp;'Processed IP Rules'!$FB$33,"")),""))</f>
        <v/>
      </c>
    </row>
    <row r="434" spans="1:15">
      <c r="A434" s="98">
        <f t="shared" si="12"/>
        <v>429</v>
      </c>
      <c r="B434" t="str">
        <f>IF(IP_Export!B470="Global",IF(OR('Processed IP Rules'!AO439="All_IPs",'Processed IP Rules'!AO439="GRP_ALL_CNSP_SUBNETS"),"",IF(IP_Export!Y470="Proceed","set shared address "&amp;IP_Export!D470&amp;" ip-netmask "&amp;IP_Export!E470,"")),"")</f>
        <v/>
      </c>
      <c r="C434" t="str">
        <f>IF(IP_Export!B470="Global",IF(OR('Processed IP Rules'!AO439="All_IPs",'Processed IP Rules'!AO439="GRP_ALL_CNSP_SUBNETS"),"",IF(IP_Export!Y470="Proceed","set shared address "&amp;IP_Export!D470&amp;" description "&amp;IP_Export!E470,"")),"")</f>
        <v/>
      </c>
      <c r="D434" s="43" t="str">
        <f>IF('Processed IP Rules'!$FB$31="","",IF(IP_Export!B470="Global",IF(OR('Processed IP Rules'!AO439="All_IPs",'Processed IP Rules'!AO439="GRP_ALL_CNSP_SUBNETS"),"",IF(IP_Export!Y470="Proceed","set shared address "&amp;IP_Export!D470&amp;" tag "&amp;'Processed IP Rules'!$FB$31,"")),""))</f>
        <v/>
      </c>
      <c r="E434" t="str">
        <f>IF(IP_Export!B470="Global",IF('Processed IP Rules'!EA439="Any","",IF(AND(IP_Export!Y470="Proceed",'Processed IP Rules'!EA439&lt;&gt;""),"set shared address "&amp;IP_Export!F470&amp;" ip-netmask "&amp;IP_Export!G470,"")),"")</f>
        <v/>
      </c>
      <c r="F434" t="str">
        <f>IF(IP_Export!B470="Global",IF('Processed IP Rules'!EA439="Any","",IF(AND(IP_Export!Y470="Proceed",'Processed IP Rules'!EA439&lt;&gt;""),"set shared address "&amp;IP_Export!F470&amp;" description "&amp;IP_Export!G470,"")),"")</f>
        <v/>
      </c>
      <c r="G434" s="43" t="str">
        <f>IF('Processed IP Rules'!$FB$33="","",IF(IP_Export!B470="Global",IF('Processed IP Rules'!EA439="Any","",IF(AND(IP_Export!Y470="Proceed",'Processed IP Rules'!EA439&lt;&gt;""),"set shared address "&amp;IP_Export!F470&amp;" tag "&amp;'Processed IP Rules'!$FB$33,"")),""))</f>
        <v/>
      </c>
      <c r="I434" s="98">
        <f t="shared" si="13"/>
        <v>429</v>
      </c>
      <c r="J434" t="str">
        <f>IF(IP_Export!B470="National",IF(OR('Processed IP Rules'!AO439="All_IPs",'Processed IP Rules'!AO439="GRP_ALL_CNSP_SUBNETS"),"",IF(IP_Export!Y470="Proceed","set device-group CNSP-Parent address "&amp;IP_Export!D470&amp;" ip-netmask "&amp;IP_Export!E470,"")),"")</f>
        <v/>
      </c>
      <c r="K434" t="str">
        <f>IF(IP_Export!B470="National",IF(OR('Processed IP Rules'!AO439="All_IPs",'Processed IP Rules'!AO439="GRP_ALL_CNSP_SUBNETS"),"",IF(IP_Export!Y470="Proceed","set device-group CNSP-Parent address "&amp;IP_Export!D470&amp;" description "&amp;IP_Export!E470,"")),"")</f>
        <v/>
      </c>
      <c r="L434" s="43" t="str">
        <f>IF('Processed IP Rules'!$FB$31="","",IF(IP_Export!B470="National",IF(OR('Processed IP Rules'!AO439="All_IPs",'Processed IP Rules'!AO439="GRP_ALL_CNSP_SUBNETS"),"",IF(IP_Export!Y470="Proceed","set device-group CNSP-Parent address "&amp;IP_Export!D470&amp;" tag "&amp;'Processed IP Rules'!$FB$31,"")),""))</f>
        <v/>
      </c>
      <c r="M434" t="str">
        <f>IF(IP_Export!B470="National",IF('Processed IP Rules'!EA439="Any","",IF(AND(IP_Export!Y470="Proceed",'Processed IP Rules'!EA439&lt;&gt;""),"set device-group CNSP-Parent address "&amp;IP_Export!F470&amp;" ip-netmask "&amp;IP_Export!G470,"")),"")</f>
        <v/>
      </c>
      <c r="N434" t="str">
        <f>IF(IP_Export!B470="National",IF('Processed IP Rules'!EA439="Any","",IF(AND(IP_Export!Y470="Proceed",'Processed IP Rules'!EA439&lt;&gt;""),"set device-group CNSP-Parent address "&amp;IP_Export!F470&amp;" description "&amp;IP_Export!G470,"")),"")</f>
        <v/>
      </c>
      <c r="O434" s="43" t="str">
        <f>IF('Processed IP Rules'!$FB$33="","",IF(IP_Export!B470="National",IF('Processed IP Rules'!EA439="Any","",IF(AND(IP_Export!Y470="Proceed",'Processed IP Rules'!EA439&lt;&gt;""),"set device-group CNSP-Parent address "&amp;IP_Export!F470&amp;" tag "&amp;'Processed IP Rules'!$FB$33,"")),""))</f>
        <v/>
      </c>
    </row>
    <row r="435" spans="1:15">
      <c r="A435" s="98">
        <f t="shared" si="12"/>
        <v>430</v>
      </c>
      <c r="B435" t="str">
        <f>IF(IP_Export!B471="Global",IF(OR('Processed IP Rules'!AO440="All_IPs",'Processed IP Rules'!AO440="GRP_ALL_CNSP_SUBNETS"),"",IF(IP_Export!Y471="Proceed","set shared address "&amp;IP_Export!D471&amp;" ip-netmask "&amp;IP_Export!E471,"")),"")</f>
        <v/>
      </c>
      <c r="C435" t="str">
        <f>IF(IP_Export!B471="Global",IF(OR('Processed IP Rules'!AO440="All_IPs",'Processed IP Rules'!AO440="GRP_ALL_CNSP_SUBNETS"),"",IF(IP_Export!Y471="Proceed","set shared address "&amp;IP_Export!D471&amp;" description "&amp;IP_Export!E471,"")),"")</f>
        <v/>
      </c>
      <c r="D435" s="43" t="str">
        <f>IF('Processed IP Rules'!$FB$31="","",IF(IP_Export!B471="Global",IF(OR('Processed IP Rules'!AO440="All_IPs",'Processed IP Rules'!AO440="GRP_ALL_CNSP_SUBNETS"),"",IF(IP_Export!Y471="Proceed","set shared address "&amp;IP_Export!D471&amp;" tag "&amp;'Processed IP Rules'!$FB$31,"")),""))</f>
        <v/>
      </c>
      <c r="E435" t="str">
        <f>IF(IP_Export!B471="Global",IF('Processed IP Rules'!EA440="Any","",IF(AND(IP_Export!Y471="Proceed",'Processed IP Rules'!EA440&lt;&gt;""),"set shared address "&amp;IP_Export!F471&amp;" ip-netmask "&amp;IP_Export!G471,"")),"")</f>
        <v/>
      </c>
      <c r="F435" t="str">
        <f>IF(IP_Export!B471="Global",IF('Processed IP Rules'!EA440="Any","",IF(AND(IP_Export!Y471="Proceed",'Processed IP Rules'!EA440&lt;&gt;""),"set shared address "&amp;IP_Export!F471&amp;" description "&amp;IP_Export!G471,"")),"")</f>
        <v/>
      </c>
      <c r="G435" s="43" t="str">
        <f>IF('Processed IP Rules'!$FB$33="","",IF(IP_Export!B471="Global",IF('Processed IP Rules'!EA440="Any","",IF(AND(IP_Export!Y471="Proceed",'Processed IP Rules'!EA440&lt;&gt;""),"set shared address "&amp;IP_Export!F471&amp;" tag "&amp;'Processed IP Rules'!$FB$33,"")),""))</f>
        <v/>
      </c>
      <c r="I435" s="98">
        <f t="shared" si="13"/>
        <v>430</v>
      </c>
      <c r="J435" t="str">
        <f>IF(IP_Export!B471="National",IF(OR('Processed IP Rules'!AO440="All_IPs",'Processed IP Rules'!AO440="GRP_ALL_CNSP_SUBNETS"),"",IF(IP_Export!Y471="Proceed","set device-group CNSP-Parent address "&amp;IP_Export!D471&amp;" ip-netmask "&amp;IP_Export!E471,"")),"")</f>
        <v/>
      </c>
      <c r="K435" t="str">
        <f>IF(IP_Export!B471="National",IF(OR('Processed IP Rules'!AO440="All_IPs",'Processed IP Rules'!AO440="GRP_ALL_CNSP_SUBNETS"),"",IF(IP_Export!Y471="Proceed","set device-group CNSP-Parent address "&amp;IP_Export!D471&amp;" description "&amp;IP_Export!E471,"")),"")</f>
        <v/>
      </c>
      <c r="L435" s="43" t="str">
        <f>IF('Processed IP Rules'!$FB$31="","",IF(IP_Export!B471="National",IF(OR('Processed IP Rules'!AO440="All_IPs",'Processed IP Rules'!AO440="GRP_ALL_CNSP_SUBNETS"),"",IF(IP_Export!Y471="Proceed","set device-group CNSP-Parent address "&amp;IP_Export!D471&amp;" tag "&amp;'Processed IP Rules'!$FB$31,"")),""))</f>
        <v/>
      </c>
      <c r="M435" t="str">
        <f>IF(IP_Export!B471="National",IF('Processed IP Rules'!EA440="Any","",IF(AND(IP_Export!Y471="Proceed",'Processed IP Rules'!EA440&lt;&gt;""),"set device-group CNSP-Parent address "&amp;IP_Export!F471&amp;" ip-netmask "&amp;IP_Export!G471,"")),"")</f>
        <v/>
      </c>
      <c r="N435" t="str">
        <f>IF(IP_Export!B471="National",IF('Processed IP Rules'!EA440="Any","",IF(AND(IP_Export!Y471="Proceed",'Processed IP Rules'!EA440&lt;&gt;""),"set device-group CNSP-Parent address "&amp;IP_Export!F471&amp;" description "&amp;IP_Export!G471,"")),"")</f>
        <v/>
      </c>
      <c r="O435" s="43" t="str">
        <f>IF('Processed IP Rules'!$FB$33="","",IF(IP_Export!B471="National",IF('Processed IP Rules'!EA440="Any","",IF(AND(IP_Export!Y471="Proceed",'Processed IP Rules'!EA440&lt;&gt;""),"set device-group CNSP-Parent address "&amp;IP_Export!F471&amp;" tag "&amp;'Processed IP Rules'!$FB$33,"")),""))</f>
        <v/>
      </c>
    </row>
    <row r="436" spans="1:15">
      <c r="A436" s="98">
        <f t="shared" si="12"/>
        <v>431</v>
      </c>
      <c r="B436" t="str">
        <f>IF(IP_Export!B472="Global",IF(OR('Processed IP Rules'!AO441="All_IPs",'Processed IP Rules'!AO441="GRP_ALL_CNSP_SUBNETS"),"",IF(IP_Export!Y472="Proceed","set shared address "&amp;IP_Export!D472&amp;" ip-netmask "&amp;IP_Export!E472,"")),"")</f>
        <v/>
      </c>
      <c r="C436" t="str">
        <f>IF(IP_Export!B472="Global",IF(OR('Processed IP Rules'!AO441="All_IPs",'Processed IP Rules'!AO441="GRP_ALL_CNSP_SUBNETS"),"",IF(IP_Export!Y472="Proceed","set shared address "&amp;IP_Export!D472&amp;" description "&amp;IP_Export!E472,"")),"")</f>
        <v/>
      </c>
      <c r="D436" s="43" t="str">
        <f>IF('Processed IP Rules'!$FB$31="","",IF(IP_Export!B472="Global",IF(OR('Processed IP Rules'!AO441="All_IPs",'Processed IP Rules'!AO441="GRP_ALL_CNSP_SUBNETS"),"",IF(IP_Export!Y472="Proceed","set shared address "&amp;IP_Export!D472&amp;" tag "&amp;'Processed IP Rules'!$FB$31,"")),""))</f>
        <v/>
      </c>
      <c r="E436" t="str">
        <f>IF(IP_Export!B472="Global",IF('Processed IP Rules'!EA441="Any","",IF(AND(IP_Export!Y472="Proceed",'Processed IP Rules'!EA441&lt;&gt;""),"set shared address "&amp;IP_Export!F472&amp;" ip-netmask "&amp;IP_Export!G472,"")),"")</f>
        <v/>
      </c>
      <c r="F436" t="str">
        <f>IF(IP_Export!B472="Global",IF('Processed IP Rules'!EA441="Any","",IF(AND(IP_Export!Y472="Proceed",'Processed IP Rules'!EA441&lt;&gt;""),"set shared address "&amp;IP_Export!F472&amp;" description "&amp;IP_Export!G472,"")),"")</f>
        <v/>
      </c>
      <c r="G436" s="43" t="str">
        <f>IF('Processed IP Rules'!$FB$33="","",IF(IP_Export!B472="Global",IF('Processed IP Rules'!EA441="Any","",IF(AND(IP_Export!Y472="Proceed",'Processed IP Rules'!EA441&lt;&gt;""),"set shared address "&amp;IP_Export!F472&amp;" tag "&amp;'Processed IP Rules'!$FB$33,"")),""))</f>
        <v/>
      </c>
      <c r="I436" s="98">
        <f t="shared" si="13"/>
        <v>431</v>
      </c>
      <c r="J436" t="str">
        <f>IF(IP_Export!B472="National",IF(OR('Processed IP Rules'!AO441="All_IPs",'Processed IP Rules'!AO441="GRP_ALL_CNSP_SUBNETS"),"",IF(IP_Export!Y472="Proceed","set device-group CNSP-Parent address "&amp;IP_Export!D472&amp;" ip-netmask "&amp;IP_Export!E472,"")),"")</f>
        <v/>
      </c>
      <c r="K436" t="str">
        <f>IF(IP_Export!B472="National",IF(OR('Processed IP Rules'!AO441="All_IPs",'Processed IP Rules'!AO441="GRP_ALL_CNSP_SUBNETS"),"",IF(IP_Export!Y472="Proceed","set device-group CNSP-Parent address "&amp;IP_Export!D472&amp;" description "&amp;IP_Export!E472,"")),"")</f>
        <v/>
      </c>
      <c r="L436" s="43" t="str">
        <f>IF('Processed IP Rules'!$FB$31="","",IF(IP_Export!B472="National",IF(OR('Processed IP Rules'!AO441="All_IPs",'Processed IP Rules'!AO441="GRP_ALL_CNSP_SUBNETS"),"",IF(IP_Export!Y472="Proceed","set device-group CNSP-Parent address "&amp;IP_Export!D472&amp;" tag "&amp;'Processed IP Rules'!$FB$31,"")),""))</f>
        <v/>
      </c>
      <c r="M436" t="str">
        <f>IF(IP_Export!B472="National",IF('Processed IP Rules'!EA441="Any","",IF(AND(IP_Export!Y472="Proceed",'Processed IP Rules'!EA441&lt;&gt;""),"set device-group CNSP-Parent address "&amp;IP_Export!F472&amp;" ip-netmask "&amp;IP_Export!G472,"")),"")</f>
        <v/>
      </c>
      <c r="N436" t="str">
        <f>IF(IP_Export!B472="National",IF('Processed IP Rules'!EA441="Any","",IF(AND(IP_Export!Y472="Proceed",'Processed IP Rules'!EA441&lt;&gt;""),"set device-group CNSP-Parent address "&amp;IP_Export!F472&amp;" description "&amp;IP_Export!G472,"")),"")</f>
        <v/>
      </c>
      <c r="O436" s="43" t="str">
        <f>IF('Processed IP Rules'!$FB$33="","",IF(IP_Export!B472="National",IF('Processed IP Rules'!EA441="Any","",IF(AND(IP_Export!Y472="Proceed",'Processed IP Rules'!EA441&lt;&gt;""),"set device-group CNSP-Parent address "&amp;IP_Export!F472&amp;" tag "&amp;'Processed IP Rules'!$FB$33,"")),""))</f>
        <v/>
      </c>
    </row>
    <row r="437" spans="1:15">
      <c r="A437" s="98">
        <f t="shared" si="12"/>
        <v>432</v>
      </c>
      <c r="B437" t="str">
        <f>IF(IP_Export!B473="Global",IF(OR('Processed IP Rules'!AO442="All_IPs",'Processed IP Rules'!AO442="GRP_ALL_CNSP_SUBNETS"),"",IF(IP_Export!Y473="Proceed","set shared address "&amp;IP_Export!D473&amp;" ip-netmask "&amp;IP_Export!E473,"")),"")</f>
        <v/>
      </c>
      <c r="C437" t="str">
        <f>IF(IP_Export!B473="Global",IF(OR('Processed IP Rules'!AO442="All_IPs",'Processed IP Rules'!AO442="GRP_ALL_CNSP_SUBNETS"),"",IF(IP_Export!Y473="Proceed","set shared address "&amp;IP_Export!D473&amp;" description "&amp;IP_Export!E473,"")),"")</f>
        <v/>
      </c>
      <c r="D437" s="43" t="str">
        <f>IF('Processed IP Rules'!$FB$31="","",IF(IP_Export!B473="Global",IF(OR('Processed IP Rules'!AO442="All_IPs",'Processed IP Rules'!AO442="GRP_ALL_CNSP_SUBNETS"),"",IF(IP_Export!Y473="Proceed","set shared address "&amp;IP_Export!D473&amp;" tag "&amp;'Processed IP Rules'!$FB$31,"")),""))</f>
        <v/>
      </c>
      <c r="E437" t="str">
        <f>IF(IP_Export!B473="Global",IF('Processed IP Rules'!EA442="Any","",IF(AND(IP_Export!Y473="Proceed",'Processed IP Rules'!EA442&lt;&gt;""),"set shared address "&amp;IP_Export!F473&amp;" ip-netmask "&amp;IP_Export!G473,"")),"")</f>
        <v/>
      </c>
      <c r="F437" t="str">
        <f>IF(IP_Export!B473="Global",IF('Processed IP Rules'!EA442="Any","",IF(AND(IP_Export!Y473="Proceed",'Processed IP Rules'!EA442&lt;&gt;""),"set shared address "&amp;IP_Export!F473&amp;" description "&amp;IP_Export!G473,"")),"")</f>
        <v/>
      </c>
      <c r="G437" s="43" t="str">
        <f>IF('Processed IP Rules'!$FB$33="","",IF(IP_Export!B473="Global",IF('Processed IP Rules'!EA442="Any","",IF(AND(IP_Export!Y473="Proceed",'Processed IP Rules'!EA442&lt;&gt;""),"set shared address "&amp;IP_Export!F473&amp;" tag "&amp;'Processed IP Rules'!$FB$33,"")),""))</f>
        <v/>
      </c>
      <c r="I437" s="98">
        <f t="shared" si="13"/>
        <v>432</v>
      </c>
      <c r="J437" t="str">
        <f>IF(IP_Export!B473="National",IF(OR('Processed IP Rules'!AO442="All_IPs",'Processed IP Rules'!AO442="GRP_ALL_CNSP_SUBNETS"),"",IF(IP_Export!Y473="Proceed","set device-group CNSP-Parent address "&amp;IP_Export!D473&amp;" ip-netmask "&amp;IP_Export!E473,"")),"")</f>
        <v/>
      </c>
      <c r="K437" t="str">
        <f>IF(IP_Export!B473="National",IF(OR('Processed IP Rules'!AO442="All_IPs",'Processed IP Rules'!AO442="GRP_ALL_CNSP_SUBNETS"),"",IF(IP_Export!Y473="Proceed","set device-group CNSP-Parent address "&amp;IP_Export!D473&amp;" description "&amp;IP_Export!E473,"")),"")</f>
        <v/>
      </c>
      <c r="L437" s="43" t="str">
        <f>IF('Processed IP Rules'!$FB$31="","",IF(IP_Export!B473="National",IF(OR('Processed IP Rules'!AO442="All_IPs",'Processed IP Rules'!AO442="GRP_ALL_CNSP_SUBNETS"),"",IF(IP_Export!Y473="Proceed","set device-group CNSP-Parent address "&amp;IP_Export!D473&amp;" tag "&amp;'Processed IP Rules'!$FB$31,"")),""))</f>
        <v/>
      </c>
      <c r="M437" t="str">
        <f>IF(IP_Export!B473="National",IF('Processed IP Rules'!EA442="Any","",IF(AND(IP_Export!Y473="Proceed",'Processed IP Rules'!EA442&lt;&gt;""),"set device-group CNSP-Parent address "&amp;IP_Export!F473&amp;" ip-netmask "&amp;IP_Export!G473,"")),"")</f>
        <v/>
      </c>
      <c r="N437" t="str">
        <f>IF(IP_Export!B473="National",IF('Processed IP Rules'!EA442="Any","",IF(AND(IP_Export!Y473="Proceed",'Processed IP Rules'!EA442&lt;&gt;""),"set device-group CNSP-Parent address "&amp;IP_Export!F473&amp;" description "&amp;IP_Export!G473,"")),"")</f>
        <v/>
      </c>
      <c r="O437" s="43" t="str">
        <f>IF('Processed IP Rules'!$FB$33="","",IF(IP_Export!B473="National",IF('Processed IP Rules'!EA442="Any","",IF(AND(IP_Export!Y473="Proceed",'Processed IP Rules'!EA442&lt;&gt;""),"set device-group CNSP-Parent address "&amp;IP_Export!F473&amp;" tag "&amp;'Processed IP Rules'!$FB$33,"")),""))</f>
        <v/>
      </c>
    </row>
    <row r="438" spans="1:15">
      <c r="A438" s="98">
        <f t="shared" si="12"/>
        <v>433</v>
      </c>
      <c r="B438" t="str">
        <f>IF(IP_Export!B474="Global",IF(OR('Processed IP Rules'!AO443="All_IPs",'Processed IP Rules'!AO443="GRP_ALL_CNSP_SUBNETS"),"",IF(IP_Export!Y474="Proceed","set shared address "&amp;IP_Export!D474&amp;" ip-netmask "&amp;IP_Export!E474,"")),"")</f>
        <v/>
      </c>
      <c r="C438" t="str">
        <f>IF(IP_Export!B474="Global",IF(OR('Processed IP Rules'!AO443="All_IPs",'Processed IP Rules'!AO443="GRP_ALL_CNSP_SUBNETS"),"",IF(IP_Export!Y474="Proceed","set shared address "&amp;IP_Export!D474&amp;" description "&amp;IP_Export!E474,"")),"")</f>
        <v/>
      </c>
      <c r="D438" s="43" t="str">
        <f>IF('Processed IP Rules'!$FB$31="","",IF(IP_Export!B474="Global",IF(OR('Processed IP Rules'!AO443="All_IPs",'Processed IP Rules'!AO443="GRP_ALL_CNSP_SUBNETS"),"",IF(IP_Export!Y474="Proceed","set shared address "&amp;IP_Export!D474&amp;" tag "&amp;'Processed IP Rules'!$FB$31,"")),""))</f>
        <v/>
      </c>
      <c r="E438" t="str">
        <f>IF(IP_Export!B474="Global",IF('Processed IP Rules'!EA443="Any","",IF(AND(IP_Export!Y474="Proceed",'Processed IP Rules'!EA443&lt;&gt;""),"set shared address "&amp;IP_Export!F474&amp;" ip-netmask "&amp;IP_Export!G474,"")),"")</f>
        <v/>
      </c>
      <c r="F438" t="str">
        <f>IF(IP_Export!B474="Global",IF('Processed IP Rules'!EA443="Any","",IF(AND(IP_Export!Y474="Proceed",'Processed IP Rules'!EA443&lt;&gt;""),"set shared address "&amp;IP_Export!F474&amp;" description "&amp;IP_Export!G474,"")),"")</f>
        <v/>
      </c>
      <c r="G438" s="43" t="str">
        <f>IF('Processed IP Rules'!$FB$33="","",IF(IP_Export!B474="Global",IF('Processed IP Rules'!EA443="Any","",IF(AND(IP_Export!Y474="Proceed",'Processed IP Rules'!EA443&lt;&gt;""),"set shared address "&amp;IP_Export!F474&amp;" tag "&amp;'Processed IP Rules'!$FB$33,"")),""))</f>
        <v/>
      </c>
      <c r="I438" s="98">
        <f t="shared" si="13"/>
        <v>433</v>
      </c>
      <c r="J438" t="str">
        <f>IF(IP_Export!B474="National",IF(OR('Processed IP Rules'!AO443="All_IPs",'Processed IP Rules'!AO443="GRP_ALL_CNSP_SUBNETS"),"",IF(IP_Export!Y474="Proceed","set device-group CNSP-Parent address "&amp;IP_Export!D474&amp;" ip-netmask "&amp;IP_Export!E474,"")),"")</f>
        <v/>
      </c>
      <c r="K438" t="str">
        <f>IF(IP_Export!B474="National",IF(OR('Processed IP Rules'!AO443="All_IPs",'Processed IP Rules'!AO443="GRP_ALL_CNSP_SUBNETS"),"",IF(IP_Export!Y474="Proceed","set device-group CNSP-Parent address "&amp;IP_Export!D474&amp;" description "&amp;IP_Export!E474,"")),"")</f>
        <v/>
      </c>
      <c r="L438" s="43" t="str">
        <f>IF('Processed IP Rules'!$FB$31="","",IF(IP_Export!B474="National",IF(OR('Processed IP Rules'!AO443="All_IPs",'Processed IP Rules'!AO443="GRP_ALL_CNSP_SUBNETS"),"",IF(IP_Export!Y474="Proceed","set device-group CNSP-Parent address "&amp;IP_Export!D474&amp;" tag "&amp;'Processed IP Rules'!$FB$31,"")),""))</f>
        <v/>
      </c>
      <c r="M438" t="str">
        <f>IF(IP_Export!B474="National",IF('Processed IP Rules'!EA443="Any","",IF(AND(IP_Export!Y474="Proceed",'Processed IP Rules'!EA443&lt;&gt;""),"set device-group CNSP-Parent address "&amp;IP_Export!F474&amp;" ip-netmask "&amp;IP_Export!G474,"")),"")</f>
        <v/>
      </c>
      <c r="N438" t="str">
        <f>IF(IP_Export!B474="National",IF('Processed IP Rules'!EA443="Any","",IF(AND(IP_Export!Y474="Proceed",'Processed IP Rules'!EA443&lt;&gt;""),"set device-group CNSP-Parent address "&amp;IP_Export!F474&amp;" description "&amp;IP_Export!G474,"")),"")</f>
        <v/>
      </c>
      <c r="O438" s="43" t="str">
        <f>IF('Processed IP Rules'!$FB$33="","",IF(IP_Export!B474="National",IF('Processed IP Rules'!EA443="Any","",IF(AND(IP_Export!Y474="Proceed",'Processed IP Rules'!EA443&lt;&gt;""),"set device-group CNSP-Parent address "&amp;IP_Export!F474&amp;" tag "&amp;'Processed IP Rules'!$FB$33,"")),""))</f>
        <v/>
      </c>
    </row>
    <row r="439" spans="1:15">
      <c r="A439" s="98">
        <f t="shared" si="12"/>
        <v>434</v>
      </c>
      <c r="B439" t="str">
        <f>IF(IP_Export!B475="Global",IF(OR('Processed IP Rules'!AO444="All_IPs",'Processed IP Rules'!AO444="GRP_ALL_CNSP_SUBNETS"),"",IF(IP_Export!Y475="Proceed","set shared address "&amp;IP_Export!D475&amp;" ip-netmask "&amp;IP_Export!E475,"")),"")</f>
        <v/>
      </c>
      <c r="C439" t="str">
        <f>IF(IP_Export!B475="Global",IF(OR('Processed IP Rules'!AO444="All_IPs",'Processed IP Rules'!AO444="GRP_ALL_CNSP_SUBNETS"),"",IF(IP_Export!Y475="Proceed","set shared address "&amp;IP_Export!D475&amp;" description "&amp;IP_Export!E475,"")),"")</f>
        <v/>
      </c>
      <c r="D439" s="43" t="str">
        <f>IF('Processed IP Rules'!$FB$31="","",IF(IP_Export!B475="Global",IF(OR('Processed IP Rules'!AO444="All_IPs",'Processed IP Rules'!AO444="GRP_ALL_CNSP_SUBNETS"),"",IF(IP_Export!Y475="Proceed","set shared address "&amp;IP_Export!D475&amp;" tag "&amp;'Processed IP Rules'!$FB$31,"")),""))</f>
        <v/>
      </c>
      <c r="E439" t="str">
        <f>IF(IP_Export!B475="Global",IF('Processed IP Rules'!EA444="Any","",IF(AND(IP_Export!Y475="Proceed",'Processed IP Rules'!EA444&lt;&gt;""),"set shared address "&amp;IP_Export!F475&amp;" ip-netmask "&amp;IP_Export!G475,"")),"")</f>
        <v/>
      </c>
      <c r="F439" t="str">
        <f>IF(IP_Export!B475="Global",IF('Processed IP Rules'!EA444="Any","",IF(AND(IP_Export!Y475="Proceed",'Processed IP Rules'!EA444&lt;&gt;""),"set shared address "&amp;IP_Export!F475&amp;" description "&amp;IP_Export!G475,"")),"")</f>
        <v/>
      </c>
      <c r="G439" s="43" t="str">
        <f>IF('Processed IP Rules'!$FB$33="","",IF(IP_Export!B475="Global",IF('Processed IP Rules'!EA444="Any","",IF(AND(IP_Export!Y475="Proceed",'Processed IP Rules'!EA444&lt;&gt;""),"set shared address "&amp;IP_Export!F475&amp;" tag "&amp;'Processed IP Rules'!$FB$33,"")),""))</f>
        <v/>
      </c>
      <c r="I439" s="98">
        <f t="shared" si="13"/>
        <v>434</v>
      </c>
      <c r="J439" t="str">
        <f>IF(IP_Export!B475="National",IF(OR('Processed IP Rules'!AO444="All_IPs",'Processed IP Rules'!AO444="GRP_ALL_CNSP_SUBNETS"),"",IF(IP_Export!Y475="Proceed","set device-group CNSP-Parent address "&amp;IP_Export!D475&amp;" ip-netmask "&amp;IP_Export!E475,"")),"")</f>
        <v/>
      </c>
      <c r="K439" t="str">
        <f>IF(IP_Export!B475="National",IF(OR('Processed IP Rules'!AO444="All_IPs",'Processed IP Rules'!AO444="GRP_ALL_CNSP_SUBNETS"),"",IF(IP_Export!Y475="Proceed","set device-group CNSP-Parent address "&amp;IP_Export!D475&amp;" description "&amp;IP_Export!E475,"")),"")</f>
        <v/>
      </c>
      <c r="L439" s="43" t="str">
        <f>IF('Processed IP Rules'!$FB$31="","",IF(IP_Export!B475="National",IF(OR('Processed IP Rules'!AO444="All_IPs",'Processed IP Rules'!AO444="GRP_ALL_CNSP_SUBNETS"),"",IF(IP_Export!Y475="Proceed","set device-group CNSP-Parent address "&amp;IP_Export!D475&amp;" tag "&amp;'Processed IP Rules'!$FB$31,"")),""))</f>
        <v/>
      </c>
      <c r="M439" t="str">
        <f>IF(IP_Export!B475="National",IF('Processed IP Rules'!EA444="Any","",IF(AND(IP_Export!Y475="Proceed",'Processed IP Rules'!EA444&lt;&gt;""),"set device-group CNSP-Parent address "&amp;IP_Export!F475&amp;" ip-netmask "&amp;IP_Export!G475,"")),"")</f>
        <v/>
      </c>
      <c r="N439" t="str">
        <f>IF(IP_Export!B475="National",IF('Processed IP Rules'!EA444="Any","",IF(AND(IP_Export!Y475="Proceed",'Processed IP Rules'!EA444&lt;&gt;""),"set device-group CNSP-Parent address "&amp;IP_Export!F475&amp;" description "&amp;IP_Export!G475,"")),"")</f>
        <v/>
      </c>
      <c r="O439" s="43" t="str">
        <f>IF('Processed IP Rules'!$FB$33="","",IF(IP_Export!B475="National",IF('Processed IP Rules'!EA444="Any","",IF(AND(IP_Export!Y475="Proceed",'Processed IP Rules'!EA444&lt;&gt;""),"set device-group CNSP-Parent address "&amp;IP_Export!F475&amp;" tag "&amp;'Processed IP Rules'!$FB$33,"")),""))</f>
        <v/>
      </c>
    </row>
    <row r="440" spans="1:15">
      <c r="A440" s="98">
        <f t="shared" si="12"/>
        <v>435</v>
      </c>
      <c r="B440" t="str">
        <f>IF(IP_Export!B476="Global",IF(OR('Processed IP Rules'!AO445="All_IPs",'Processed IP Rules'!AO445="GRP_ALL_CNSP_SUBNETS"),"",IF(IP_Export!Y476="Proceed","set shared address "&amp;IP_Export!D476&amp;" ip-netmask "&amp;IP_Export!E476,"")),"")</f>
        <v/>
      </c>
      <c r="C440" t="str">
        <f>IF(IP_Export!B476="Global",IF(OR('Processed IP Rules'!AO445="All_IPs",'Processed IP Rules'!AO445="GRP_ALL_CNSP_SUBNETS"),"",IF(IP_Export!Y476="Proceed","set shared address "&amp;IP_Export!D476&amp;" description "&amp;IP_Export!E476,"")),"")</f>
        <v/>
      </c>
      <c r="D440" s="43" t="str">
        <f>IF('Processed IP Rules'!$FB$31="","",IF(IP_Export!B476="Global",IF(OR('Processed IP Rules'!AO445="All_IPs",'Processed IP Rules'!AO445="GRP_ALL_CNSP_SUBNETS"),"",IF(IP_Export!Y476="Proceed","set shared address "&amp;IP_Export!D476&amp;" tag "&amp;'Processed IP Rules'!$FB$31,"")),""))</f>
        <v/>
      </c>
      <c r="E440" t="str">
        <f>IF(IP_Export!B476="Global",IF('Processed IP Rules'!EA445="Any","",IF(AND(IP_Export!Y476="Proceed",'Processed IP Rules'!EA445&lt;&gt;""),"set shared address "&amp;IP_Export!F476&amp;" ip-netmask "&amp;IP_Export!G476,"")),"")</f>
        <v/>
      </c>
      <c r="F440" t="str">
        <f>IF(IP_Export!B476="Global",IF('Processed IP Rules'!EA445="Any","",IF(AND(IP_Export!Y476="Proceed",'Processed IP Rules'!EA445&lt;&gt;""),"set shared address "&amp;IP_Export!F476&amp;" description "&amp;IP_Export!G476,"")),"")</f>
        <v/>
      </c>
      <c r="G440" s="43" t="str">
        <f>IF('Processed IP Rules'!$FB$33="","",IF(IP_Export!B476="Global",IF('Processed IP Rules'!EA445="Any","",IF(AND(IP_Export!Y476="Proceed",'Processed IP Rules'!EA445&lt;&gt;""),"set shared address "&amp;IP_Export!F476&amp;" tag "&amp;'Processed IP Rules'!$FB$33,"")),""))</f>
        <v/>
      </c>
      <c r="I440" s="98">
        <f t="shared" si="13"/>
        <v>435</v>
      </c>
      <c r="J440" t="str">
        <f>IF(IP_Export!B476="National",IF(OR('Processed IP Rules'!AO445="All_IPs",'Processed IP Rules'!AO445="GRP_ALL_CNSP_SUBNETS"),"",IF(IP_Export!Y476="Proceed","set device-group CNSP-Parent address "&amp;IP_Export!D476&amp;" ip-netmask "&amp;IP_Export!E476,"")),"")</f>
        <v/>
      </c>
      <c r="K440" t="str">
        <f>IF(IP_Export!B476="National",IF(OR('Processed IP Rules'!AO445="All_IPs",'Processed IP Rules'!AO445="GRP_ALL_CNSP_SUBNETS"),"",IF(IP_Export!Y476="Proceed","set device-group CNSP-Parent address "&amp;IP_Export!D476&amp;" description "&amp;IP_Export!E476,"")),"")</f>
        <v/>
      </c>
      <c r="L440" s="43" t="str">
        <f>IF('Processed IP Rules'!$FB$31="","",IF(IP_Export!B476="National",IF(OR('Processed IP Rules'!AO445="All_IPs",'Processed IP Rules'!AO445="GRP_ALL_CNSP_SUBNETS"),"",IF(IP_Export!Y476="Proceed","set device-group CNSP-Parent address "&amp;IP_Export!D476&amp;" tag "&amp;'Processed IP Rules'!$FB$31,"")),""))</f>
        <v/>
      </c>
      <c r="M440" t="str">
        <f>IF(IP_Export!B476="National",IF('Processed IP Rules'!EA445="Any","",IF(AND(IP_Export!Y476="Proceed",'Processed IP Rules'!EA445&lt;&gt;""),"set device-group CNSP-Parent address "&amp;IP_Export!F476&amp;" ip-netmask "&amp;IP_Export!G476,"")),"")</f>
        <v/>
      </c>
      <c r="N440" t="str">
        <f>IF(IP_Export!B476="National",IF('Processed IP Rules'!EA445="Any","",IF(AND(IP_Export!Y476="Proceed",'Processed IP Rules'!EA445&lt;&gt;""),"set device-group CNSP-Parent address "&amp;IP_Export!F476&amp;" description "&amp;IP_Export!G476,"")),"")</f>
        <v/>
      </c>
      <c r="O440" s="43" t="str">
        <f>IF('Processed IP Rules'!$FB$33="","",IF(IP_Export!B476="National",IF('Processed IP Rules'!EA445="Any","",IF(AND(IP_Export!Y476="Proceed",'Processed IP Rules'!EA445&lt;&gt;""),"set device-group CNSP-Parent address "&amp;IP_Export!F476&amp;" tag "&amp;'Processed IP Rules'!$FB$33,"")),""))</f>
        <v/>
      </c>
    </row>
    <row r="441" spans="1:15">
      <c r="A441" s="98">
        <f t="shared" si="12"/>
        <v>436</v>
      </c>
      <c r="B441" t="str">
        <f>IF(IP_Export!B477="Global",IF(OR('Processed IP Rules'!AO446="All_IPs",'Processed IP Rules'!AO446="GRP_ALL_CNSP_SUBNETS"),"",IF(IP_Export!Y477="Proceed","set shared address "&amp;IP_Export!D477&amp;" ip-netmask "&amp;IP_Export!E477,"")),"")</f>
        <v/>
      </c>
      <c r="C441" t="str">
        <f>IF(IP_Export!B477="Global",IF(OR('Processed IP Rules'!AO446="All_IPs",'Processed IP Rules'!AO446="GRP_ALL_CNSP_SUBNETS"),"",IF(IP_Export!Y477="Proceed","set shared address "&amp;IP_Export!D477&amp;" description "&amp;IP_Export!E477,"")),"")</f>
        <v/>
      </c>
      <c r="D441" s="43" t="str">
        <f>IF('Processed IP Rules'!$FB$31="","",IF(IP_Export!B477="Global",IF(OR('Processed IP Rules'!AO446="All_IPs",'Processed IP Rules'!AO446="GRP_ALL_CNSP_SUBNETS"),"",IF(IP_Export!Y477="Proceed","set shared address "&amp;IP_Export!D477&amp;" tag "&amp;'Processed IP Rules'!$FB$31,"")),""))</f>
        <v/>
      </c>
      <c r="E441" t="str">
        <f>IF(IP_Export!B477="Global",IF('Processed IP Rules'!EA446="Any","",IF(AND(IP_Export!Y477="Proceed",'Processed IP Rules'!EA446&lt;&gt;""),"set shared address "&amp;IP_Export!F477&amp;" ip-netmask "&amp;IP_Export!G477,"")),"")</f>
        <v/>
      </c>
      <c r="F441" t="str">
        <f>IF(IP_Export!B477="Global",IF('Processed IP Rules'!EA446="Any","",IF(AND(IP_Export!Y477="Proceed",'Processed IP Rules'!EA446&lt;&gt;""),"set shared address "&amp;IP_Export!F477&amp;" description "&amp;IP_Export!G477,"")),"")</f>
        <v/>
      </c>
      <c r="G441" s="43" t="str">
        <f>IF('Processed IP Rules'!$FB$33="","",IF(IP_Export!B477="Global",IF('Processed IP Rules'!EA446="Any","",IF(AND(IP_Export!Y477="Proceed",'Processed IP Rules'!EA446&lt;&gt;""),"set shared address "&amp;IP_Export!F477&amp;" tag "&amp;'Processed IP Rules'!$FB$33,"")),""))</f>
        <v/>
      </c>
      <c r="I441" s="98">
        <f t="shared" si="13"/>
        <v>436</v>
      </c>
      <c r="J441" t="str">
        <f>IF(IP_Export!B477="National",IF(OR('Processed IP Rules'!AO446="All_IPs",'Processed IP Rules'!AO446="GRP_ALL_CNSP_SUBNETS"),"",IF(IP_Export!Y477="Proceed","set device-group CNSP-Parent address "&amp;IP_Export!D477&amp;" ip-netmask "&amp;IP_Export!E477,"")),"")</f>
        <v/>
      </c>
      <c r="K441" t="str">
        <f>IF(IP_Export!B477="National",IF(OR('Processed IP Rules'!AO446="All_IPs",'Processed IP Rules'!AO446="GRP_ALL_CNSP_SUBNETS"),"",IF(IP_Export!Y477="Proceed","set device-group CNSP-Parent address "&amp;IP_Export!D477&amp;" description "&amp;IP_Export!E477,"")),"")</f>
        <v/>
      </c>
      <c r="L441" s="43" t="str">
        <f>IF('Processed IP Rules'!$FB$31="","",IF(IP_Export!B477="National",IF(OR('Processed IP Rules'!AO446="All_IPs",'Processed IP Rules'!AO446="GRP_ALL_CNSP_SUBNETS"),"",IF(IP_Export!Y477="Proceed","set device-group CNSP-Parent address "&amp;IP_Export!D477&amp;" tag "&amp;'Processed IP Rules'!$FB$31,"")),""))</f>
        <v/>
      </c>
      <c r="M441" t="str">
        <f>IF(IP_Export!B477="National",IF('Processed IP Rules'!EA446="Any","",IF(AND(IP_Export!Y477="Proceed",'Processed IP Rules'!EA446&lt;&gt;""),"set device-group CNSP-Parent address "&amp;IP_Export!F477&amp;" ip-netmask "&amp;IP_Export!G477,"")),"")</f>
        <v/>
      </c>
      <c r="N441" t="str">
        <f>IF(IP_Export!B477="National",IF('Processed IP Rules'!EA446="Any","",IF(AND(IP_Export!Y477="Proceed",'Processed IP Rules'!EA446&lt;&gt;""),"set device-group CNSP-Parent address "&amp;IP_Export!F477&amp;" description "&amp;IP_Export!G477,"")),"")</f>
        <v/>
      </c>
      <c r="O441" s="43" t="str">
        <f>IF('Processed IP Rules'!$FB$33="","",IF(IP_Export!B477="National",IF('Processed IP Rules'!EA446="Any","",IF(AND(IP_Export!Y477="Proceed",'Processed IP Rules'!EA446&lt;&gt;""),"set device-group CNSP-Parent address "&amp;IP_Export!F477&amp;" tag "&amp;'Processed IP Rules'!$FB$33,"")),""))</f>
        <v/>
      </c>
    </row>
    <row r="442" spans="1:15">
      <c r="A442" s="98">
        <f t="shared" si="12"/>
        <v>437</v>
      </c>
      <c r="B442" t="str">
        <f>IF(IP_Export!B478="Global",IF(OR('Processed IP Rules'!AO447="All_IPs",'Processed IP Rules'!AO447="GRP_ALL_CNSP_SUBNETS"),"",IF(IP_Export!Y478="Proceed","set shared address "&amp;IP_Export!D478&amp;" ip-netmask "&amp;IP_Export!E478,"")),"")</f>
        <v/>
      </c>
      <c r="C442" t="str">
        <f>IF(IP_Export!B478="Global",IF(OR('Processed IP Rules'!AO447="All_IPs",'Processed IP Rules'!AO447="GRP_ALL_CNSP_SUBNETS"),"",IF(IP_Export!Y478="Proceed","set shared address "&amp;IP_Export!D478&amp;" description "&amp;IP_Export!E478,"")),"")</f>
        <v/>
      </c>
      <c r="D442" s="43" t="str">
        <f>IF('Processed IP Rules'!$FB$31="","",IF(IP_Export!B478="Global",IF(OR('Processed IP Rules'!AO447="All_IPs",'Processed IP Rules'!AO447="GRP_ALL_CNSP_SUBNETS"),"",IF(IP_Export!Y478="Proceed","set shared address "&amp;IP_Export!D478&amp;" tag "&amp;'Processed IP Rules'!$FB$31,"")),""))</f>
        <v/>
      </c>
      <c r="E442" t="str">
        <f>IF(IP_Export!B478="Global",IF('Processed IP Rules'!EA447="Any","",IF(AND(IP_Export!Y478="Proceed",'Processed IP Rules'!EA447&lt;&gt;""),"set shared address "&amp;IP_Export!F478&amp;" ip-netmask "&amp;IP_Export!G478,"")),"")</f>
        <v/>
      </c>
      <c r="F442" t="str">
        <f>IF(IP_Export!B478="Global",IF('Processed IP Rules'!EA447="Any","",IF(AND(IP_Export!Y478="Proceed",'Processed IP Rules'!EA447&lt;&gt;""),"set shared address "&amp;IP_Export!F478&amp;" description "&amp;IP_Export!G478,"")),"")</f>
        <v/>
      </c>
      <c r="G442" s="43" t="str">
        <f>IF('Processed IP Rules'!$FB$33="","",IF(IP_Export!B478="Global",IF('Processed IP Rules'!EA447="Any","",IF(AND(IP_Export!Y478="Proceed",'Processed IP Rules'!EA447&lt;&gt;""),"set shared address "&amp;IP_Export!F478&amp;" tag "&amp;'Processed IP Rules'!$FB$33,"")),""))</f>
        <v/>
      </c>
      <c r="I442" s="98">
        <f t="shared" si="13"/>
        <v>437</v>
      </c>
      <c r="J442" t="str">
        <f>IF(IP_Export!B478="National",IF(OR('Processed IP Rules'!AO447="All_IPs",'Processed IP Rules'!AO447="GRP_ALL_CNSP_SUBNETS"),"",IF(IP_Export!Y478="Proceed","set device-group CNSP-Parent address "&amp;IP_Export!D478&amp;" ip-netmask "&amp;IP_Export!E478,"")),"")</f>
        <v/>
      </c>
      <c r="K442" t="str">
        <f>IF(IP_Export!B478="National",IF(OR('Processed IP Rules'!AO447="All_IPs",'Processed IP Rules'!AO447="GRP_ALL_CNSP_SUBNETS"),"",IF(IP_Export!Y478="Proceed","set device-group CNSP-Parent address "&amp;IP_Export!D478&amp;" description "&amp;IP_Export!E478,"")),"")</f>
        <v/>
      </c>
      <c r="L442" s="43" t="str">
        <f>IF('Processed IP Rules'!$FB$31="","",IF(IP_Export!B478="National",IF(OR('Processed IP Rules'!AO447="All_IPs",'Processed IP Rules'!AO447="GRP_ALL_CNSP_SUBNETS"),"",IF(IP_Export!Y478="Proceed","set device-group CNSP-Parent address "&amp;IP_Export!D478&amp;" tag "&amp;'Processed IP Rules'!$FB$31,"")),""))</f>
        <v/>
      </c>
      <c r="M442" t="str">
        <f>IF(IP_Export!B478="National",IF('Processed IP Rules'!EA447="Any","",IF(AND(IP_Export!Y478="Proceed",'Processed IP Rules'!EA447&lt;&gt;""),"set device-group CNSP-Parent address "&amp;IP_Export!F478&amp;" ip-netmask "&amp;IP_Export!G478,"")),"")</f>
        <v/>
      </c>
      <c r="N442" t="str">
        <f>IF(IP_Export!B478="National",IF('Processed IP Rules'!EA447="Any","",IF(AND(IP_Export!Y478="Proceed",'Processed IP Rules'!EA447&lt;&gt;""),"set device-group CNSP-Parent address "&amp;IP_Export!F478&amp;" description "&amp;IP_Export!G478,"")),"")</f>
        <v/>
      </c>
      <c r="O442" s="43" t="str">
        <f>IF('Processed IP Rules'!$FB$33="","",IF(IP_Export!B478="National",IF('Processed IP Rules'!EA447="Any","",IF(AND(IP_Export!Y478="Proceed",'Processed IP Rules'!EA447&lt;&gt;""),"set device-group CNSP-Parent address "&amp;IP_Export!F478&amp;" tag "&amp;'Processed IP Rules'!$FB$33,"")),""))</f>
        <v/>
      </c>
    </row>
    <row r="443" spans="1:15">
      <c r="A443" s="98">
        <f t="shared" si="12"/>
        <v>438</v>
      </c>
      <c r="B443" t="str">
        <f>IF(IP_Export!B479="Global",IF(OR('Processed IP Rules'!AO448="All_IPs",'Processed IP Rules'!AO448="GRP_ALL_CNSP_SUBNETS"),"",IF(IP_Export!Y479="Proceed","set shared address "&amp;IP_Export!D479&amp;" ip-netmask "&amp;IP_Export!E479,"")),"")</f>
        <v/>
      </c>
      <c r="C443" t="str">
        <f>IF(IP_Export!B479="Global",IF(OR('Processed IP Rules'!AO448="All_IPs",'Processed IP Rules'!AO448="GRP_ALL_CNSP_SUBNETS"),"",IF(IP_Export!Y479="Proceed","set shared address "&amp;IP_Export!D479&amp;" description "&amp;IP_Export!E479,"")),"")</f>
        <v/>
      </c>
      <c r="D443" s="43" t="str">
        <f>IF('Processed IP Rules'!$FB$31="","",IF(IP_Export!B479="Global",IF(OR('Processed IP Rules'!AO448="All_IPs",'Processed IP Rules'!AO448="GRP_ALL_CNSP_SUBNETS"),"",IF(IP_Export!Y479="Proceed","set shared address "&amp;IP_Export!D479&amp;" tag "&amp;'Processed IP Rules'!$FB$31,"")),""))</f>
        <v/>
      </c>
      <c r="E443" t="str">
        <f>IF(IP_Export!B479="Global",IF('Processed IP Rules'!EA448="Any","",IF(AND(IP_Export!Y479="Proceed",'Processed IP Rules'!EA448&lt;&gt;""),"set shared address "&amp;IP_Export!F479&amp;" ip-netmask "&amp;IP_Export!G479,"")),"")</f>
        <v/>
      </c>
      <c r="F443" t="str">
        <f>IF(IP_Export!B479="Global",IF('Processed IP Rules'!EA448="Any","",IF(AND(IP_Export!Y479="Proceed",'Processed IP Rules'!EA448&lt;&gt;""),"set shared address "&amp;IP_Export!F479&amp;" description "&amp;IP_Export!G479,"")),"")</f>
        <v/>
      </c>
      <c r="G443" s="43" t="str">
        <f>IF('Processed IP Rules'!$FB$33="","",IF(IP_Export!B479="Global",IF('Processed IP Rules'!EA448="Any","",IF(AND(IP_Export!Y479="Proceed",'Processed IP Rules'!EA448&lt;&gt;""),"set shared address "&amp;IP_Export!F479&amp;" tag "&amp;'Processed IP Rules'!$FB$33,"")),""))</f>
        <v/>
      </c>
      <c r="I443" s="98">
        <f t="shared" si="13"/>
        <v>438</v>
      </c>
      <c r="J443" t="str">
        <f>IF(IP_Export!B479="National",IF(OR('Processed IP Rules'!AO448="All_IPs",'Processed IP Rules'!AO448="GRP_ALL_CNSP_SUBNETS"),"",IF(IP_Export!Y479="Proceed","set device-group CNSP-Parent address "&amp;IP_Export!D479&amp;" ip-netmask "&amp;IP_Export!E479,"")),"")</f>
        <v/>
      </c>
      <c r="K443" t="str">
        <f>IF(IP_Export!B479="National",IF(OR('Processed IP Rules'!AO448="All_IPs",'Processed IP Rules'!AO448="GRP_ALL_CNSP_SUBNETS"),"",IF(IP_Export!Y479="Proceed","set device-group CNSP-Parent address "&amp;IP_Export!D479&amp;" description "&amp;IP_Export!E479,"")),"")</f>
        <v/>
      </c>
      <c r="L443" s="43" t="str">
        <f>IF('Processed IP Rules'!$FB$31="","",IF(IP_Export!B479="National",IF(OR('Processed IP Rules'!AO448="All_IPs",'Processed IP Rules'!AO448="GRP_ALL_CNSP_SUBNETS"),"",IF(IP_Export!Y479="Proceed","set device-group CNSP-Parent address "&amp;IP_Export!D479&amp;" tag "&amp;'Processed IP Rules'!$FB$31,"")),""))</f>
        <v/>
      </c>
      <c r="M443" t="str">
        <f>IF(IP_Export!B479="National",IF('Processed IP Rules'!EA448="Any","",IF(AND(IP_Export!Y479="Proceed",'Processed IP Rules'!EA448&lt;&gt;""),"set device-group CNSP-Parent address "&amp;IP_Export!F479&amp;" ip-netmask "&amp;IP_Export!G479,"")),"")</f>
        <v/>
      </c>
      <c r="N443" t="str">
        <f>IF(IP_Export!B479="National",IF('Processed IP Rules'!EA448="Any","",IF(AND(IP_Export!Y479="Proceed",'Processed IP Rules'!EA448&lt;&gt;""),"set device-group CNSP-Parent address "&amp;IP_Export!F479&amp;" description "&amp;IP_Export!G479,"")),"")</f>
        <v/>
      </c>
      <c r="O443" s="43" t="str">
        <f>IF('Processed IP Rules'!$FB$33="","",IF(IP_Export!B479="National",IF('Processed IP Rules'!EA448="Any","",IF(AND(IP_Export!Y479="Proceed",'Processed IP Rules'!EA448&lt;&gt;""),"set device-group CNSP-Parent address "&amp;IP_Export!F479&amp;" tag "&amp;'Processed IP Rules'!$FB$33,"")),""))</f>
        <v/>
      </c>
    </row>
    <row r="444" spans="1:15">
      <c r="A444" s="98">
        <f t="shared" si="12"/>
        <v>439</v>
      </c>
      <c r="B444" t="str">
        <f>IF(IP_Export!B480="Global",IF(OR('Processed IP Rules'!AO449="All_IPs",'Processed IP Rules'!AO449="GRP_ALL_CNSP_SUBNETS"),"",IF(IP_Export!Y480="Proceed","set shared address "&amp;IP_Export!D480&amp;" ip-netmask "&amp;IP_Export!E480,"")),"")</f>
        <v/>
      </c>
      <c r="C444" t="str">
        <f>IF(IP_Export!B480="Global",IF(OR('Processed IP Rules'!AO449="All_IPs",'Processed IP Rules'!AO449="GRP_ALL_CNSP_SUBNETS"),"",IF(IP_Export!Y480="Proceed","set shared address "&amp;IP_Export!D480&amp;" description "&amp;IP_Export!E480,"")),"")</f>
        <v/>
      </c>
      <c r="D444" s="43" t="str">
        <f>IF('Processed IP Rules'!$FB$31="","",IF(IP_Export!B480="Global",IF(OR('Processed IP Rules'!AO449="All_IPs",'Processed IP Rules'!AO449="GRP_ALL_CNSP_SUBNETS"),"",IF(IP_Export!Y480="Proceed","set shared address "&amp;IP_Export!D480&amp;" tag "&amp;'Processed IP Rules'!$FB$31,"")),""))</f>
        <v/>
      </c>
      <c r="E444" t="str">
        <f>IF(IP_Export!B480="Global",IF('Processed IP Rules'!EA449="Any","",IF(AND(IP_Export!Y480="Proceed",'Processed IP Rules'!EA449&lt;&gt;""),"set shared address "&amp;IP_Export!F480&amp;" ip-netmask "&amp;IP_Export!G480,"")),"")</f>
        <v/>
      </c>
      <c r="F444" t="str">
        <f>IF(IP_Export!B480="Global",IF('Processed IP Rules'!EA449="Any","",IF(AND(IP_Export!Y480="Proceed",'Processed IP Rules'!EA449&lt;&gt;""),"set shared address "&amp;IP_Export!F480&amp;" description "&amp;IP_Export!G480,"")),"")</f>
        <v/>
      </c>
      <c r="G444" s="43" t="str">
        <f>IF('Processed IP Rules'!$FB$33="","",IF(IP_Export!B480="Global",IF('Processed IP Rules'!EA449="Any","",IF(AND(IP_Export!Y480="Proceed",'Processed IP Rules'!EA449&lt;&gt;""),"set shared address "&amp;IP_Export!F480&amp;" tag "&amp;'Processed IP Rules'!$FB$33,"")),""))</f>
        <v/>
      </c>
      <c r="I444" s="98">
        <f t="shared" si="13"/>
        <v>439</v>
      </c>
      <c r="J444" t="str">
        <f>IF(IP_Export!B480="National",IF(OR('Processed IP Rules'!AO449="All_IPs",'Processed IP Rules'!AO449="GRP_ALL_CNSP_SUBNETS"),"",IF(IP_Export!Y480="Proceed","set device-group CNSP-Parent address "&amp;IP_Export!D480&amp;" ip-netmask "&amp;IP_Export!E480,"")),"")</f>
        <v/>
      </c>
      <c r="K444" t="str">
        <f>IF(IP_Export!B480="National",IF(OR('Processed IP Rules'!AO449="All_IPs",'Processed IP Rules'!AO449="GRP_ALL_CNSP_SUBNETS"),"",IF(IP_Export!Y480="Proceed","set device-group CNSP-Parent address "&amp;IP_Export!D480&amp;" description "&amp;IP_Export!E480,"")),"")</f>
        <v/>
      </c>
      <c r="L444" s="43" t="str">
        <f>IF('Processed IP Rules'!$FB$31="","",IF(IP_Export!B480="National",IF(OR('Processed IP Rules'!AO449="All_IPs",'Processed IP Rules'!AO449="GRP_ALL_CNSP_SUBNETS"),"",IF(IP_Export!Y480="Proceed","set device-group CNSP-Parent address "&amp;IP_Export!D480&amp;" tag "&amp;'Processed IP Rules'!$FB$31,"")),""))</f>
        <v/>
      </c>
      <c r="M444" t="str">
        <f>IF(IP_Export!B480="National",IF('Processed IP Rules'!EA449="Any","",IF(AND(IP_Export!Y480="Proceed",'Processed IP Rules'!EA449&lt;&gt;""),"set device-group CNSP-Parent address "&amp;IP_Export!F480&amp;" ip-netmask "&amp;IP_Export!G480,"")),"")</f>
        <v/>
      </c>
      <c r="N444" t="str">
        <f>IF(IP_Export!B480="National",IF('Processed IP Rules'!EA449="Any","",IF(AND(IP_Export!Y480="Proceed",'Processed IP Rules'!EA449&lt;&gt;""),"set device-group CNSP-Parent address "&amp;IP_Export!F480&amp;" description "&amp;IP_Export!G480,"")),"")</f>
        <v/>
      </c>
      <c r="O444" s="43" t="str">
        <f>IF('Processed IP Rules'!$FB$33="","",IF(IP_Export!B480="National",IF('Processed IP Rules'!EA449="Any","",IF(AND(IP_Export!Y480="Proceed",'Processed IP Rules'!EA449&lt;&gt;""),"set device-group CNSP-Parent address "&amp;IP_Export!F480&amp;" tag "&amp;'Processed IP Rules'!$FB$33,"")),""))</f>
        <v/>
      </c>
    </row>
    <row r="445" spans="1:15">
      <c r="A445" s="98">
        <f t="shared" si="12"/>
        <v>440</v>
      </c>
      <c r="B445" t="str">
        <f>IF(IP_Export!B481="Global",IF(OR('Processed IP Rules'!AO450="All_IPs",'Processed IP Rules'!AO450="GRP_ALL_CNSP_SUBNETS"),"",IF(IP_Export!Y481="Proceed","set shared address "&amp;IP_Export!D481&amp;" ip-netmask "&amp;IP_Export!E481,"")),"")</f>
        <v/>
      </c>
      <c r="C445" t="str">
        <f>IF(IP_Export!B481="Global",IF(OR('Processed IP Rules'!AO450="All_IPs",'Processed IP Rules'!AO450="GRP_ALL_CNSP_SUBNETS"),"",IF(IP_Export!Y481="Proceed","set shared address "&amp;IP_Export!D481&amp;" description "&amp;IP_Export!E481,"")),"")</f>
        <v/>
      </c>
      <c r="D445" s="43" t="str">
        <f>IF('Processed IP Rules'!$FB$31="","",IF(IP_Export!B481="Global",IF(OR('Processed IP Rules'!AO450="All_IPs",'Processed IP Rules'!AO450="GRP_ALL_CNSP_SUBNETS"),"",IF(IP_Export!Y481="Proceed","set shared address "&amp;IP_Export!D481&amp;" tag "&amp;'Processed IP Rules'!$FB$31,"")),""))</f>
        <v/>
      </c>
      <c r="E445" t="str">
        <f>IF(IP_Export!B481="Global",IF('Processed IP Rules'!EA450="Any","",IF(AND(IP_Export!Y481="Proceed",'Processed IP Rules'!EA450&lt;&gt;""),"set shared address "&amp;IP_Export!F481&amp;" ip-netmask "&amp;IP_Export!G481,"")),"")</f>
        <v/>
      </c>
      <c r="F445" t="str">
        <f>IF(IP_Export!B481="Global",IF('Processed IP Rules'!EA450="Any","",IF(AND(IP_Export!Y481="Proceed",'Processed IP Rules'!EA450&lt;&gt;""),"set shared address "&amp;IP_Export!F481&amp;" description "&amp;IP_Export!G481,"")),"")</f>
        <v/>
      </c>
      <c r="G445" s="43" t="str">
        <f>IF('Processed IP Rules'!$FB$33="","",IF(IP_Export!B481="Global",IF('Processed IP Rules'!EA450="Any","",IF(AND(IP_Export!Y481="Proceed",'Processed IP Rules'!EA450&lt;&gt;""),"set shared address "&amp;IP_Export!F481&amp;" tag "&amp;'Processed IP Rules'!$FB$33,"")),""))</f>
        <v/>
      </c>
      <c r="I445" s="98">
        <f t="shared" si="13"/>
        <v>440</v>
      </c>
      <c r="J445" t="str">
        <f>IF(IP_Export!B481="National",IF(OR('Processed IP Rules'!AO450="All_IPs",'Processed IP Rules'!AO450="GRP_ALL_CNSP_SUBNETS"),"",IF(IP_Export!Y481="Proceed","set device-group CNSP-Parent address "&amp;IP_Export!D481&amp;" ip-netmask "&amp;IP_Export!E481,"")),"")</f>
        <v/>
      </c>
      <c r="K445" t="str">
        <f>IF(IP_Export!B481="National",IF(OR('Processed IP Rules'!AO450="All_IPs",'Processed IP Rules'!AO450="GRP_ALL_CNSP_SUBNETS"),"",IF(IP_Export!Y481="Proceed","set device-group CNSP-Parent address "&amp;IP_Export!D481&amp;" description "&amp;IP_Export!E481,"")),"")</f>
        <v/>
      </c>
      <c r="L445" s="43" t="str">
        <f>IF('Processed IP Rules'!$FB$31="","",IF(IP_Export!B481="National",IF(OR('Processed IP Rules'!AO450="All_IPs",'Processed IP Rules'!AO450="GRP_ALL_CNSP_SUBNETS"),"",IF(IP_Export!Y481="Proceed","set device-group CNSP-Parent address "&amp;IP_Export!D481&amp;" tag "&amp;'Processed IP Rules'!$FB$31,"")),""))</f>
        <v/>
      </c>
      <c r="M445" t="str">
        <f>IF(IP_Export!B481="National",IF('Processed IP Rules'!EA450="Any","",IF(AND(IP_Export!Y481="Proceed",'Processed IP Rules'!EA450&lt;&gt;""),"set device-group CNSP-Parent address "&amp;IP_Export!F481&amp;" ip-netmask "&amp;IP_Export!G481,"")),"")</f>
        <v/>
      </c>
      <c r="N445" t="str">
        <f>IF(IP_Export!B481="National",IF('Processed IP Rules'!EA450="Any","",IF(AND(IP_Export!Y481="Proceed",'Processed IP Rules'!EA450&lt;&gt;""),"set device-group CNSP-Parent address "&amp;IP_Export!F481&amp;" description "&amp;IP_Export!G481,"")),"")</f>
        <v/>
      </c>
      <c r="O445" s="43" t="str">
        <f>IF('Processed IP Rules'!$FB$33="","",IF(IP_Export!B481="National",IF('Processed IP Rules'!EA450="Any","",IF(AND(IP_Export!Y481="Proceed",'Processed IP Rules'!EA450&lt;&gt;""),"set device-group CNSP-Parent address "&amp;IP_Export!F481&amp;" tag "&amp;'Processed IP Rules'!$FB$33,"")),""))</f>
        <v/>
      </c>
    </row>
    <row r="446" spans="1:15">
      <c r="A446" s="98">
        <f t="shared" si="12"/>
        <v>441</v>
      </c>
      <c r="B446" t="str">
        <f>IF(IP_Export!B482="Global",IF(OR('Processed IP Rules'!AO451="All_IPs",'Processed IP Rules'!AO451="GRP_ALL_CNSP_SUBNETS"),"",IF(IP_Export!Y482="Proceed","set shared address "&amp;IP_Export!D482&amp;" ip-netmask "&amp;IP_Export!E482,"")),"")</f>
        <v/>
      </c>
      <c r="C446" t="str">
        <f>IF(IP_Export!B482="Global",IF(OR('Processed IP Rules'!AO451="All_IPs",'Processed IP Rules'!AO451="GRP_ALL_CNSP_SUBNETS"),"",IF(IP_Export!Y482="Proceed","set shared address "&amp;IP_Export!D482&amp;" description "&amp;IP_Export!E482,"")),"")</f>
        <v/>
      </c>
      <c r="D446" s="43" t="str">
        <f>IF('Processed IP Rules'!$FB$31="","",IF(IP_Export!B482="Global",IF(OR('Processed IP Rules'!AO451="All_IPs",'Processed IP Rules'!AO451="GRP_ALL_CNSP_SUBNETS"),"",IF(IP_Export!Y482="Proceed","set shared address "&amp;IP_Export!D482&amp;" tag "&amp;'Processed IP Rules'!$FB$31,"")),""))</f>
        <v/>
      </c>
      <c r="E446" t="str">
        <f>IF(IP_Export!B482="Global",IF('Processed IP Rules'!EA451="Any","",IF(AND(IP_Export!Y482="Proceed",'Processed IP Rules'!EA451&lt;&gt;""),"set shared address "&amp;IP_Export!F482&amp;" ip-netmask "&amp;IP_Export!G482,"")),"")</f>
        <v/>
      </c>
      <c r="F446" t="str">
        <f>IF(IP_Export!B482="Global",IF('Processed IP Rules'!EA451="Any","",IF(AND(IP_Export!Y482="Proceed",'Processed IP Rules'!EA451&lt;&gt;""),"set shared address "&amp;IP_Export!F482&amp;" description "&amp;IP_Export!G482,"")),"")</f>
        <v/>
      </c>
      <c r="G446" s="43" t="str">
        <f>IF('Processed IP Rules'!$FB$33="","",IF(IP_Export!B482="Global",IF('Processed IP Rules'!EA451="Any","",IF(AND(IP_Export!Y482="Proceed",'Processed IP Rules'!EA451&lt;&gt;""),"set shared address "&amp;IP_Export!F482&amp;" tag "&amp;'Processed IP Rules'!$FB$33,"")),""))</f>
        <v/>
      </c>
      <c r="I446" s="98">
        <f t="shared" si="13"/>
        <v>441</v>
      </c>
      <c r="J446" t="str">
        <f>IF(IP_Export!B482="National",IF(OR('Processed IP Rules'!AO451="All_IPs",'Processed IP Rules'!AO451="GRP_ALL_CNSP_SUBNETS"),"",IF(IP_Export!Y482="Proceed","set device-group CNSP-Parent address "&amp;IP_Export!D482&amp;" ip-netmask "&amp;IP_Export!E482,"")),"")</f>
        <v/>
      </c>
      <c r="K446" t="str">
        <f>IF(IP_Export!B482="National",IF(OR('Processed IP Rules'!AO451="All_IPs",'Processed IP Rules'!AO451="GRP_ALL_CNSP_SUBNETS"),"",IF(IP_Export!Y482="Proceed","set device-group CNSP-Parent address "&amp;IP_Export!D482&amp;" description "&amp;IP_Export!E482,"")),"")</f>
        <v/>
      </c>
      <c r="L446" s="43" t="str">
        <f>IF('Processed IP Rules'!$FB$31="","",IF(IP_Export!B482="National",IF(OR('Processed IP Rules'!AO451="All_IPs",'Processed IP Rules'!AO451="GRP_ALL_CNSP_SUBNETS"),"",IF(IP_Export!Y482="Proceed","set device-group CNSP-Parent address "&amp;IP_Export!D482&amp;" tag "&amp;'Processed IP Rules'!$FB$31,"")),""))</f>
        <v/>
      </c>
      <c r="M446" t="str">
        <f>IF(IP_Export!B482="National",IF('Processed IP Rules'!EA451="Any","",IF(AND(IP_Export!Y482="Proceed",'Processed IP Rules'!EA451&lt;&gt;""),"set device-group CNSP-Parent address "&amp;IP_Export!F482&amp;" ip-netmask "&amp;IP_Export!G482,"")),"")</f>
        <v/>
      </c>
      <c r="N446" t="str">
        <f>IF(IP_Export!B482="National",IF('Processed IP Rules'!EA451="Any","",IF(AND(IP_Export!Y482="Proceed",'Processed IP Rules'!EA451&lt;&gt;""),"set device-group CNSP-Parent address "&amp;IP_Export!F482&amp;" description "&amp;IP_Export!G482,"")),"")</f>
        <v/>
      </c>
      <c r="O446" s="43" t="str">
        <f>IF('Processed IP Rules'!$FB$33="","",IF(IP_Export!B482="National",IF('Processed IP Rules'!EA451="Any","",IF(AND(IP_Export!Y482="Proceed",'Processed IP Rules'!EA451&lt;&gt;""),"set device-group CNSP-Parent address "&amp;IP_Export!F482&amp;" tag "&amp;'Processed IP Rules'!$FB$33,"")),""))</f>
        <v/>
      </c>
    </row>
    <row r="447" spans="1:15">
      <c r="A447" s="98">
        <f t="shared" si="12"/>
        <v>442</v>
      </c>
      <c r="B447" t="str">
        <f>IF(IP_Export!B483="Global",IF(OR('Processed IP Rules'!AO452="All_IPs",'Processed IP Rules'!AO452="GRP_ALL_CNSP_SUBNETS"),"",IF(IP_Export!Y483="Proceed","set shared address "&amp;IP_Export!D483&amp;" ip-netmask "&amp;IP_Export!E483,"")),"")</f>
        <v/>
      </c>
      <c r="C447" t="str">
        <f>IF(IP_Export!B483="Global",IF(OR('Processed IP Rules'!AO452="All_IPs",'Processed IP Rules'!AO452="GRP_ALL_CNSP_SUBNETS"),"",IF(IP_Export!Y483="Proceed","set shared address "&amp;IP_Export!D483&amp;" description "&amp;IP_Export!E483,"")),"")</f>
        <v/>
      </c>
      <c r="D447" s="43" t="str">
        <f>IF('Processed IP Rules'!$FB$31="","",IF(IP_Export!B483="Global",IF(OR('Processed IP Rules'!AO452="All_IPs",'Processed IP Rules'!AO452="GRP_ALL_CNSP_SUBNETS"),"",IF(IP_Export!Y483="Proceed","set shared address "&amp;IP_Export!D483&amp;" tag "&amp;'Processed IP Rules'!$FB$31,"")),""))</f>
        <v/>
      </c>
      <c r="E447" t="str">
        <f>IF(IP_Export!B483="Global",IF('Processed IP Rules'!EA452="Any","",IF(AND(IP_Export!Y483="Proceed",'Processed IP Rules'!EA452&lt;&gt;""),"set shared address "&amp;IP_Export!F483&amp;" ip-netmask "&amp;IP_Export!G483,"")),"")</f>
        <v/>
      </c>
      <c r="F447" t="str">
        <f>IF(IP_Export!B483="Global",IF('Processed IP Rules'!EA452="Any","",IF(AND(IP_Export!Y483="Proceed",'Processed IP Rules'!EA452&lt;&gt;""),"set shared address "&amp;IP_Export!F483&amp;" description "&amp;IP_Export!G483,"")),"")</f>
        <v/>
      </c>
      <c r="G447" s="43" t="str">
        <f>IF('Processed IP Rules'!$FB$33="","",IF(IP_Export!B483="Global",IF('Processed IP Rules'!EA452="Any","",IF(AND(IP_Export!Y483="Proceed",'Processed IP Rules'!EA452&lt;&gt;""),"set shared address "&amp;IP_Export!F483&amp;" tag "&amp;'Processed IP Rules'!$FB$33,"")),""))</f>
        <v/>
      </c>
      <c r="I447" s="98">
        <f t="shared" si="13"/>
        <v>442</v>
      </c>
      <c r="J447" t="str">
        <f>IF(IP_Export!B483="National",IF(OR('Processed IP Rules'!AO452="All_IPs",'Processed IP Rules'!AO452="GRP_ALL_CNSP_SUBNETS"),"",IF(IP_Export!Y483="Proceed","set device-group CNSP-Parent address "&amp;IP_Export!D483&amp;" ip-netmask "&amp;IP_Export!E483,"")),"")</f>
        <v/>
      </c>
      <c r="K447" t="str">
        <f>IF(IP_Export!B483="National",IF(OR('Processed IP Rules'!AO452="All_IPs",'Processed IP Rules'!AO452="GRP_ALL_CNSP_SUBNETS"),"",IF(IP_Export!Y483="Proceed","set device-group CNSP-Parent address "&amp;IP_Export!D483&amp;" description "&amp;IP_Export!E483,"")),"")</f>
        <v/>
      </c>
      <c r="L447" s="43" t="str">
        <f>IF('Processed IP Rules'!$FB$31="","",IF(IP_Export!B483="National",IF(OR('Processed IP Rules'!AO452="All_IPs",'Processed IP Rules'!AO452="GRP_ALL_CNSP_SUBNETS"),"",IF(IP_Export!Y483="Proceed","set device-group CNSP-Parent address "&amp;IP_Export!D483&amp;" tag "&amp;'Processed IP Rules'!$FB$31,"")),""))</f>
        <v/>
      </c>
      <c r="M447" t="str">
        <f>IF(IP_Export!B483="National",IF('Processed IP Rules'!EA452="Any","",IF(AND(IP_Export!Y483="Proceed",'Processed IP Rules'!EA452&lt;&gt;""),"set device-group CNSP-Parent address "&amp;IP_Export!F483&amp;" ip-netmask "&amp;IP_Export!G483,"")),"")</f>
        <v/>
      </c>
      <c r="N447" t="str">
        <f>IF(IP_Export!B483="National",IF('Processed IP Rules'!EA452="Any","",IF(AND(IP_Export!Y483="Proceed",'Processed IP Rules'!EA452&lt;&gt;""),"set device-group CNSP-Parent address "&amp;IP_Export!F483&amp;" description "&amp;IP_Export!G483,"")),"")</f>
        <v/>
      </c>
      <c r="O447" s="43" t="str">
        <f>IF('Processed IP Rules'!$FB$33="","",IF(IP_Export!B483="National",IF('Processed IP Rules'!EA452="Any","",IF(AND(IP_Export!Y483="Proceed",'Processed IP Rules'!EA452&lt;&gt;""),"set device-group CNSP-Parent address "&amp;IP_Export!F483&amp;" tag "&amp;'Processed IP Rules'!$FB$33,"")),""))</f>
        <v/>
      </c>
    </row>
    <row r="448" spans="1:15">
      <c r="A448" s="98">
        <f t="shared" si="12"/>
        <v>443</v>
      </c>
      <c r="B448" t="str">
        <f>IF(IP_Export!B484="Global",IF(OR('Processed IP Rules'!AO453="All_IPs",'Processed IP Rules'!AO453="GRP_ALL_CNSP_SUBNETS"),"",IF(IP_Export!Y484="Proceed","set shared address "&amp;IP_Export!D484&amp;" ip-netmask "&amp;IP_Export!E484,"")),"")</f>
        <v/>
      </c>
      <c r="C448" t="str">
        <f>IF(IP_Export!B484="Global",IF(OR('Processed IP Rules'!AO453="All_IPs",'Processed IP Rules'!AO453="GRP_ALL_CNSP_SUBNETS"),"",IF(IP_Export!Y484="Proceed","set shared address "&amp;IP_Export!D484&amp;" description "&amp;IP_Export!E484,"")),"")</f>
        <v/>
      </c>
      <c r="D448" s="43" t="str">
        <f>IF('Processed IP Rules'!$FB$31="","",IF(IP_Export!B484="Global",IF(OR('Processed IP Rules'!AO453="All_IPs",'Processed IP Rules'!AO453="GRP_ALL_CNSP_SUBNETS"),"",IF(IP_Export!Y484="Proceed","set shared address "&amp;IP_Export!D484&amp;" tag "&amp;'Processed IP Rules'!$FB$31,"")),""))</f>
        <v/>
      </c>
      <c r="E448" t="str">
        <f>IF(IP_Export!B484="Global",IF('Processed IP Rules'!EA453="Any","",IF(AND(IP_Export!Y484="Proceed",'Processed IP Rules'!EA453&lt;&gt;""),"set shared address "&amp;IP_Export!F484&amp;" ip-netmask "&amp;IP_Export!G484,"")),"")</f>
        <v/>
      </c>
      <c r="F448" t="str">
        <f>IF(IP_Export!B484="Global",IF('Processed IP Rules'!EA453="Any","",IF(AND(IP_Export!Y484="Proceed",'Processed IP Rules'!EA453&lt;&gt;""),"set shared address "&amp;IP_Export!F484&amp;" description "&amp;IP_Export!G484,"")),"")</f>
        <v/>
      </c>
      <c r="G448" s="43" t="str">
        <f>IF('Processed IP Rules'!$FB$33="","",IF(IP_Export!B484="Global",IF('Processed IP Rules'!EA453="Any","",IF(AND(IP_Export!Y484="Proceed",'Processed IP Rules'!EA453&lt;&gt;""),"set shared address "&amp;IP_Export!F484&amp;" tag "&amp;'Processed IP Rules'!$FB$33,"")),""))</f>
        <v/>
      </c>
      <c r="I448" s="98">
        <f t="shared" si="13"/>
        <v>443</v>
      </c>
      <c r="J448" t="str">
        <f>IF(IP_Export!B484="National",IF(OR('Processed IP Rules'!AO453="All_IPs",'Processed IP Rules'!AO453="GRP_ALL_CNSP_SUBNETS"),"",IF(IP_Export!Y484="Proceed","set device-group CNSP-Parent address "&amp;IP_Export!D484&amp;" ip-netmask "&amp;IP_Export!E484,"")),"")</f>
        <v/>
      </c>
      <c r="K448" t="str">
        <f>IF(IP_Export!B484="National",IF(OR('Processed IP Rules'!AO453="All_IPs",'Processed IP Rules'!AO453="GRP_ALL_CNSP_SUBNETS"),"",IF(IP_Export!Y484="Proceed","set device-group CNSP-Parent address "&amp;IP_Export!D484&amp;" description "&amp;IP_Export!E484,"")),"")</f>
        <v/>
      </c>
      <c r="L448" s="43" t="str">
        <f>IF('Processed IP Rules'!$FB$31="","",IF(IP_Export!B484="National",IF(OR('Processed IP Rules'!AO453="All_IPs",'Processed IP Rules'!AO453="GRP_ALL_CNSP_SUBNETS"),"",IF(IP_Export!Y484="Proceed","set device-group CNSP-Parent address "&amp;IP_Export!D484&amp;" tag "&amp;'Processed IP Rules'!$FB$31,"")),""))</f>
        <v/>
      </c>
      <c r="M448" t="str">
        <f>IF(IP_Export!B484="National",IF('Processed IP Rules'!EA453="Any","",IF(AND(IP_Export!Y484="Proceed",'Processed IP Rules'!EA453&lt;&gt;""),"set device-group CNSP-Parent address "&amp;IP_Export!F484&amp;" ip-netmask "&amp;IP_Export!G484,"")),"")</f>
        <v/>
      </c>
      <c r="N448" t="str">
        <f>IF(IP_Export!B484="National",IF('Processed IP Rules'!EA453="Any","",IF(AND(IP_Export!Y484="Proceed",'Processed IP Rules'!EA453&lt;&gt;""),"set device-group CNSP-Parent address "&amp;IP_Export!F484&amp;" description "&amp;IP_Export!G484,"")),"")</f>
        <v/>
      </c>
      <c r="O448" s="43" t="str">
        <f>IF('Processed IP Rules'!$FB$33="","",IF(IP_Export!B484="National",IF('Processed IP Rules'!EA453="Any","",IF(AND(IP_Export!Y484="Proceed",'Processed IP Rules'!EA453&lt;&gt;""),"set device-group CNSP-Parent address "&amp;IP_Export!F484&amp;" tag "&amp;'Processed IP Rules'!$FB$33,"")),""))</f>
        <v/>
      </c>
    </row>
    <row r="449" spans="1:15">
      <c r="A449" s="98">
        <f t="shared" si="12"/>
        <v>444</v>
      </c>
      <c r="B449" t="str">
        <f>IF(IP_Export!B485="Global",IF(OR('Processed IP Rules'!AO454="All_IPs",'Processed IP Rules'!AO454="GRP_ALL_CNSP_SUBNETS"),"",IF(IP_Export!Y485="Proceed","set shared address "&amp;IP_Export!D485&amp;" ip-netmask "&amp;IP_Export!E485,"")),"")</f>
        <v/>
      </c>
      <c r="C449" t="str">
        <f>IF(IP_Export!B485="Global",IF(OR('Processed IP Rules'!AO454="All_IPs",'Processed IP Rules'!AO454="GRP_ALL_CNSP_SUBNETS"),"",IF(IP_Export!Y485="Proceed","set shared address "&amp;IP_Export!D485&amp;" description "&amp;IP_Export!E485,"")),"")</f>
        <v/>
      </c>
      <c r="D449" s="43" t="str">
        <f>IF('Processed IP Rules'!$FB$31="","",IF(IP_Export!B485="Global",IF(OR('Processed IP Rules'!AO454="All_IPs",'Processed IP Rules'!AO454="GRP_ALL_CNSP_SUBNETS"),"",IF(IP_Export!Y485="Proceed","set shared address "&amp;IP_Export!D485&amp;" tag "&amp;'Processed IP Rules'!$FB$31,"")),""))</f>
        <v/>
      </c>
      <c r="E449" t="str">
        <f>IF(IP_Export!B485="Global",IF('Processed IP Rules'!EA454="Any","",IF(AND(IP_Export!Y485="Proceed",'Processed IP Rules'!EA454&lt;&gt;""),"set shared address "&amp;IP_Export!F485&amp;" ip-netmask "&amp;IP_Export!G485,"")),"")</f>
        <v/>
      </c>
      <c r="F449" t="str">
        <f>IF(IP_Export!B485="Global",IF('Processed IP Rules'!EA454="Any","",IF(AND(IP_Export!Y485="Proceed",'Processed IP Rules'!EA454&lt;&gt;""),"set shared address "&amp;IP_Export!F485&amp;" description "&amp;IP_Export!G485,"")),"")</f>
        <v/>
      </c>
      <c r="G449" s="43" t="str">
        <f>IF('Processed IP Rules'!$FB$33="","",IF(IP_Export!B485="Global",IF('Processed IP Rules'!EA454="Any","",IF(AND(IP_Export!Y485="Proceed",'Processed IP Rules'!EA454&lt;&gt;""),"set shared address "&amp;IP_Export!F485&amp;" tag "&amp;'Processed IP Rules'!$FB$33,"")),""))</f>
        <v/>
      </c>
      <c r="I449" s="98">
        <f t="shared" si="13"/>
        <v>444</v>
      </c>
      <c r="J449" t="str">
        <f>IF(IP_Export!B485="National",IF(OR('Processed IP Rules'!AO454="All_IPs",'Processed IP Rules'!AO454="GRP_ALL_CNSP_SUBNETS"),"",IF(IP_Export!Y485="Proceed","set device-group CNSP-Parent address "&amp;IP_Export!D485&amp;" ip-netmask "&amp;IP_Export!E485,"")),"")</f>
        <v/>
      </c>
      <c r="K449" t="str">
        <f>IF(IP_Export!B485="National",IF(OR('Processed IP Rules'!AO454="All_IPs",'Processed IP Rules'!AO454="GRP_ALL_CNSP_SUBNETS"),"",IF(IP_Export!Y485="Proceed","set device-group CNSP-Parent address "&amp;IP_Export!D485&amp;" description "&amp;IP_Export!E485,"")),"")</f>
        <v/>
      </c>
      <c r="L449" s="43" t="str">
        <f>IF('Processed IP Rules'!$FB$31="","",IF(IP_Export!B485="National",IF(OR('Processed IP Rules'!AO454="All_IPs",'Processed IP Rules'!AO454="GRP_ALL_CNSP_SUBNETS"),"",IF(IP_Export!Y485="Proceed","set device-group CNSP-Parent address "&amp;IP_Export!D485&amp;" tag "&amp;'Processed IP Rules'!$FB$31,"")),""))</f>
        <v/>
      </c>
      <c r="M449" t="str">
        <f>IF(IP_Export!B485="National",IF('Processed IP Rules'!EA454="Any","",IF(AND(IP_Export!Y485="Proceed",'Processed IP Rules'!EA454&lt;&gt;""),"set device-group CNSP-Parent address "&amp;IP_Export!F485&amp;" ip-netmask "&amp;IP_Export!G485,"")),"")</f>
        <v/>
      </c>
      <c r="N449" t="str">
        <f>IF(IP_Export!B485="National",IF('Processed IP Rules'!EA454="Any","",IF(AND(IP_Export!Y485="Proceed",'Processed IP Rules'!EA454&lt;&gt;""),"set device-group CNSP-Parent address "&amp;IP_Export!F485&amp;" description "&amp;IP_Export!G485,"")),"")</f>
        <v/>
      </c>
      <c r="O449" s="43" t="str">
        <f>IF('Processed IP Rules'!$FB$33="","",IF(IP_Export!B485="National",IF('Processed IP Rules'!EA454="Any","",IF(AND(IP_Export!Y485="Proceed",'Processed IP Rules'!EA454&lt;&gt;""),"set device-group CNSP-Parent address "&amp;IP_Export!F485&amp;" tag "&amp;'Processed IP Rules'!$FB$33,"")),""))</f>
        <v/>
      </c>
    </row>
    <row r="450" spans="1:15">
      <c r="A450" s="98">
        <f t="shared" si="12"/>
        <v>445</v>
      </c>
      <c r="B450" t="str">
        <f>IF(IP_Export!B486="Global",IF(OR('Processed IP Rules'!AO455="All_IPs",'Processed IP Rules'!AO455="GRP_ALL_CNSP_SUBNETS"),"",IF(IP_Export!Y486="Proceed","set shared address "&amp;IP_Export!D486&amp;" ip-netmask "&amp;IP_Export!E486,"")),"")</f>
        <v/>
      </c>
      <c r="C450" t="str">
        <f>IF(IP_Export!B486="Global",IF(OR('Processed IP Rules'!AO455="All_IPs",'Processed IP Rules'!AO455="GRP_ALL_CNSP_SUBNETS"),"",IF(IP_Export!Y486="Proceed","set shared address "&amp;IP_Export!D486&amp;" description "&amp;IP_Export!E486,"")),"")</f>
        <v/>
      </c>
      <c r="D450" s="43" t="str">
        <f>IF('Processed IP Rules'!$FB$31="","",IF(IP_Export!B486="Global",IF(OR('Processed IP Rules'!AO455="All_IPs",'Processed IP Rules'!AO455="GRP_ALL_CNSP_SUBNETS"),"",IF(IP_Export!Y486="Proceed","set shared address "&amp;IP_Export!D486&amp;" tag "&amp;'Processed IP Rules'!$FB$31,"")),""))</f>
        <v/>
      </c>
      <c r="E450" t="str">
        <f>IF(IP_Export!B486="Global",IF('Processed IP Rules'!EA455="Any","",IF(AND(IP_Export!Y486="Proceed",'Processed IP Rules'!EA455&lt;&gt;""),"set shared address "&amp;IP_Export!F486&amp;" ip-netmask "&amp;IP_Export!G486,"")),"")</f>
        <v/>
      </c>
      <c r="F450" t="str">
        <f>IF(IP_Export!B486="Global",IF('Processed IP Rules'!EA455="Any","",IF(AND(IP_Export!Y486="Proceed",'Processed IP Rules'!EA455&lt;&gt;""),"set shared address "&amp;IP_Export!F486&amp;" description "&amp;IP_Export!G486,"")),"")</f>
        <v/>
      </c>
      <c r="G450" s="43" t="str">
        <f>IF('Processed IP Rules'!$FB$33="","",IF(IP_Export!B486="Global",IF('Processed IP Rules'!EA455="Any","",IF(AND(IP_Export!Y486="Proceed",'Processed IP Rules'!EA455&lt;&gt;""),"set shared address "&amp;IP_Export!F486&amp;" tag "&amp;'Processed IP Rules'!$FB$33,"")),""))</f>
        <v/>
      </c>
      <c r="I450" s="98">
        <f t="shared" si="13"/>
        <v>445</v>
      </c>
      <c r="J450" t="str">
        <f>IF(IP_Export!B486="National",IF(OR('Processed IP Rules'!AO455="All_IPs",'Processed IP Rules'!AO455="GRP_ALL_CNSP_SUBNETS"),"",IF(IP_Export!Y486="Proceed","set device-group CNSP-Parent address "&amp;IP_Export!D486&amp;" ip-netmask "&amp;IP_Export!E486,"")),"")</f>
        <v/>
      </c>
      <c r="K450" t="str">
        <f>IF(IP_Export!B486="National",IF(OR('Processed IP Rules'!AO455="All_IPs",'Processed IP Rules'!AO455="GRP_ALL_CNSP_SUBNETS"),"",IF(IP_Export!Y486="Proceed","set device-group CNSP-Parent address "&amp;IP_Export!D486&amp;" description "&amp;IP_Export!E486,"")),"")</f>
        <v/>
      </c>
      <c r="L450" s="43" t="str">
        <f>IF('Processed IP Rules'!$FB$31="","",IF(IP_Export!B486="National",IF(OR('Processed IP Rules'!AO455="All_IPs",'Processed IP Rules'!AO455="GRP_ALL_CNSP_SUBNETS"),"",IF(IP_Export!Y486="Proceed","set device-group CNSP-Parent address "&amp;IP_Export!D486&amp;" tag "&amp;'Processed IP Rules'!$FB$31,"")),""))</f>
        <v/>
      </c>
      <c r="M450" t="str">
        <f>IF(IP_Export!B486="National",IF('Processed IP Rules'!EA455="Any","",IF(AND(IP_Export!Y486="Proceed",'Processed IP Rules'!EA455&lt;&gt;""),"set device-group CNSP-Parent address "&amp;IP_Export!F486&amp;" ip-netmask "&amp;IP_Export!G486,"")),"")</f>
        <v/>
      </c>
      <c r="N450" t="str">
        <f>IF(IP_Export!B486="National",IF('Processed IP Rules'!EA455="Any","",IF(AND(IP_Export!Y486="Proceed",'Processed IP Rules'!EA455&lt;&gt;""),"set device-group CNSP-Parent address "&amp;IP_Export!F486&amp;" description "&amp;IP_Export!G486,"")),"")</f>
        <v/>
      </c>
      <c r="O450" s="43" t="str">
        <f>IF('Processed IP Rules'!$FB$33="","",IF(IP_Export!B486="National",IF('Processed IP Rules'!EA455="Any","",IF(AND(IP_Export!Y486="Proceed",'Processed IP Rules'!EA455&lt;&gt;""),"set device-group CNSP-Parent address "&amp;IP_Export!F486&amp;" tag "&amp;'Processed IP Rules'!$FB$33,"")),""))</f>
        <v/>
      </c>
    </row>
    <row r="451" spans="1:15">
      <c r="A451" s="98">
        <f t="shared" si="12"/>
        <v>446</v>
      </c>
      <c r="B451" t="str">
        <f>IF(IP_Export!B487="Global",IF(OR('Processed IP Rules'!AO456="All_IPs",'Processed IP Rules'!AO456="GRP_ALL_CNSP_SUBNETS"),"",IF(IP_Export!Y487="Proceed","set shared address "&amp;IP_Export!D487&amp;" ip-netmask "&amp;IP_Export!E487,"")),"")</f>
        <v/>
      </c>
      <c r="C451" t="str">
        <f>IF(IP_Export!B487="Global",IF(OR('Processed IP Rules'!AO456="All_IPs",'Processed IP Rules'!AO456="GRP_ALL_CNSP_SUBNETS"),"",IF(IP_Export!Y487="Proceed","set shared address "&amp;IP_Export!D487&amp;" description "&amp;IP_Export!E487,"")),"")</f>
        <v/>
      </c>
      <c r="D451" s="43" t="str">
        <f>IF('Processed IP Rules'!$FB$31="","",IF(IP_Export!B487="Global",IF(OR('Processed IP Rules'!AO456="All_IPs",'Processed IP Rules'!AO456="GRP_ALL_CNSP_SUBNETS"),"",IF(IP_Export!Y487="Proceed","set shared address "&amp;IP_Export!D487&amp;" tag "&amp;'Processed IP Rules'!$FB$31,"")),""))</f>
        <v/>
      </c>
      <c r="E451" t="str">
        <f>IF(IP_Export!B487="Global",IF('Processed IP Rules'!EA456="Any","",IF(AND(IP_Export!Y487="Proceed",'Processed IP Rules'!EA456&lt;&gt;""),"set shared address "&amp;IP_Export!F487&amp;" ip-netmask "&amp;IP_Export!G487,"")),"")</f>
        <v/>
      </c>
      <c r="F451" t="str">
        <f>IF(IP_Export!B487="Global",IF('Processed IP Rules'!EA456="Any","",IF(AND(IP_Export!Y487="Proceed",'Processed IP Rules'!EA456&lt;&gt;""),"set shared address "&amp;IP_Export!F487&amp;" description "&amp;IP_Export!G487,"")),"")</f>
        <v/>
      </c>
      <c r="G451" s="43" t="str">
        <f>IF('Processed IP Rules'!$FB$33="","",IF(IP_Export!B487="Global",IF('Processed IP Rules'!EA456="Any","",IF(AND(IP_Export!Y487="Proceed",'Processed IP Rules'!EA456&lt;&gt;""),"set shared address "&amp;IP_Export!F487&amp;" tag "&amp;'Processed IP Rules'!$FB$33,"")),""))</f>
        <v/>
      </c>
      <c r="I451" s="98">
        <f t="shared" si="13"/>
        <v>446</v>
      </c>
      <c r="J451" t="str">
        <f>IF(IP_Export!B487="National",IF(OR('Processed IP Rules'!AO456="All_IPs",'Processed IP Rules'!AO456="GRP_ALL_CNSP_SUBNETS"),"",IF(IP_Export!Y487="Proceed","set device-group CNSP-Parent address "&amp;IP_Export!D487&amp;" ip-netmask "&amp;IP_Export!E487,"")),"")</f>
        <v/>
      </c>
      <c r="K451" t="str">
        <f>IF(IP_Export!B487="National",IF(OR('Processed IP Rules'!AO456="All_IPs",'Processed IP Rules'!AO456="GRP_ALL_CNSP_SUBNETS"),"",IF(IP_Export!Y487="Proceed","set device-group CNSP-Parent address "&amp;IP_Export!D487&amp;" description "&amp;IP_Export!E487,"")),"")</f>
        <v/>
      </c>
      <c r="L451" s="43" t="str">
        <f>IF('Processed IP Rules'!$FB$31="","",IF(IP_Export!B487="National",IF(OR('Processed IP Rules'!AO456="All_IPs",'Processed IP Rules'!AO456="GRP_ALL_CNSP_SUBNETS"),"",IF(IP_Export!Y487="Proceed","set device-group CNSP-Parent address "&amp;IP_Export!D487&amp;" tag "&amp;'Processed IP Rules'!$FB$31,"")),""))</f>
        <v/>
      </c>
      <c r="M451" t="str">
        <f>IF(IP_Export!B487="National",IF('Processed IP Rules'!EA456="Any","",IF(AND(IP_Export!Y487="Proceed",'Processed IP Rules'!EA456&lt;&gt;""),"set device-group CNSP-Parent address "&amp;IP_Export!F487&amp;" ip-netmask "&amp;IP_Export!G487,"")),"")</f>
        <v/>
      </c>
      <c r="N451" t="str">
        <f>IF(IP_Export!B487="National",IF('Processed IP Rules'!EA456="Any","",IF(AND(IP_Export!Y487="Proceed",'Processed IP Rules'!EA456&lt;&gt;""),"set device-group CNSP-Parent address "&amp;IP_Export!F487&amp;" description "&amp;IP_Export!G487,"")),"")</f>
        <v/>
      </c>
      <c r="O451" s="43" t="str">
        <f>IF('Processed IP Rules'!$FB$33="","",IF(IP_Export!B487="National",IF('Processed IP Rules'!EA456="Any","",IF(AND(IP_Export!Y487="Proceed",'Processed IP Rules'!EA456&lt;&gt;""),"set device-group CNSP-Parent address "&amp;IP_Export!F487&amp;" tag "&amp;'Processed IP Rules'!$FB$33,"")),""))</f>
        <v/>
      </c>
    </row>
    <row r="452" spans="1:15">
      <c r="A452" s="98">
        <f t="shared" si="12"/>
        <v>447</v>
      </c>
      <c r="B452" t="str">
        <f>IF(IP_Export!B488="Global",IF(OR('Processed IP Rules'!AO457="All_IPs",'Processed IP Rules'!AO457="GRP_ALL_CNSP_SUBNETS"),"",IF(IP_Export!Y488="Proceed","set shared address "&amp;IP_Export!D488&amp;" ip-netmask "&amp;IP_Export!E488,"")),"")</f>
        <v/>
      </c>
      <c r="C452" t="str">
        <f>IF(IP_Export!B488="Global",IF(OR('Processed IP Rules'!AO457="All_IPs",'Processed IP Rules'!AO457="GRP_ALL_CNSP_SUBNETS"),"",IF(IP_Export!Y488="Proceed","set shared address "&amp;IP_Export!D488&amp;" description "&amp;IP_Export!E488,"")),"")</f>
        <v/>
      </c>
      <c r="D452" s="43" t="str">
        <f>IF('Processed IP Rules'!$FB$31="","",IF(IP_Export!B488="Global",IF(OR('Processed IP Rules'!AO457="All_IPs",'Processed IP Rules'!AO457="GRP_ALL_CNSP_SUBNETS"),"",IF(IP_Export!Y488="Proceed","set shared address "&amp;IP_Export!D488&amp;" tag "&amp;'Processed IP Rules'!$FB$31,"")),""))</f>
        <v/>
      </c>
      <c r="E452" t="str">
        <f>IF(IP_Export!B488="Global",IF('Processed IP Rules'!EA457="Any","",IF(AND(IP_Export!Y488="Proceed",'Processed IP Rules'!EA457&lt;&gt;""),"set shared address "&amp;IP_Export!F488&amp;" ip-netmask "&amp;IP_Export!G488,"")),"")</f>
        <v/>
      </c>
      <c r="F452" t="str">
        <f>IF(IP_Export!B488="Global",IF('Processed IP Rules'!EA457="Any","",IF(AND(IP_Export!Y488="Proceed",'Processed IP Rules'!EA457&lt;&gt;""),"set shared address "&amp;IP_Export!F488&amp;" description "&amp;IP_Export!G488,"")),"")</f>
        <v/>
      </c>
      <c r="G452" s="43" t="str">
        <f>IF('Processed IP Rules'!$FB$33="","",IF(IP_Export!B488="Global",IF('Processed IP Rules'!EA457="Any","",IF(AND(IP_Export!Y488="Proceed",'Processed IP Rules'!EA457&lt;&gt;""),"set shared address "&amp;IP_Export!F488&amp;" tag "&amp;'Processed IP Rules'!$FB$33,"")),""))</f>
        <v/>
      </c>
      <c r="I452" s="98">
        <f t="shared" si="13"/>
        <v>447</v>
      </c>
      <c r="J452" t="str">
        <f>IF(IP_Export!B488="National",IF(OR('Processed IP Rules'!AO457="All_IPs",'Processed IP Rules'!AO457="GRP_ALL_CNSP_SUBNETS"),"",IF(IP_Export!Y488="Proceed","set device-group CNSP-Parent address "&amp;IP_Export!D488&amp;" ip-netmask "&amp;IP_Export!E488,"")),"")</f>
        <v/>
      </c>
      <c r="K452" t="str">
        <f>IF(IP_Export!B488="National",IF(OR('Processed IP Rules'!AO457="All_IPs",'Processed IP Rules'!AO457="GRP_ALL_CNSP_SUBNETS"),"",IF(IP_Export!Y488="Proceed","set device-group CNSP-Parent address "&amp;IP_Export!D488&amp;" description "&amp;IP_Export!E488,"")),"")</f>
        <v/>
      </c>
      <c r="L452" s="43" t="str">
        <f>IF('Processed IP Rules'!$FB$31="","",IF(IP_Export!B488="National",IF(OR('Processed IP Rules'!AO457="All_IPs",'Processed IP Rules'!AO457="GRP_ALL_CNSP_SUBNETS"),"",IF(IP_Export!Y488="Proceed","set device-group CNSP-Parent address "&amp;IP_Export!D488&amp;" tag "&amp;'Processed IP Rules'!$FB$31,"")),""))</f>
        <v/>
      </c>
      <c r="M452" t="str">
        <f>IF(IP_Export!B488="National",IF('Processed IP Rules'!EA457="Any","",IF(AND(IP_Export!Y488="Proceed",'Processed IP Rules'!EA457&lt;&gt;""),"set device-group CNSP-Parent address "&amp;IP_Export!F488&amp;" ip-netmask "&amp;IP_Export!G488,"")),"")</f>
        <v/>
      </c>
      <c r="N452" t="str">
        <f>IF(IP_Export!B488="National",IF('Processed IP Rules'!EA457="Any","",IF(AND(IP_Export!Y488="Proceed",'Processed IP Rules'!EA457&lt;&gt;""),"set device-group CNSP-Parent address "&amp;IP_Export!F488&amp;" description "&amp;IP_Export!G488,"")),"")</f>
        <v/>
      </c>
      <c r="O452" s="43" t="str">
        <f>IF('Processed IP Rules'!$FB$33="","",IF(IP_Export!B488="National",IF('Processed IP Rules'!EA457="Any","",IF(AND(IP_Export!Y488="Proceed",'Processed IP Rules'!EA457&lt;&gt;""),"set device-group CNSP-Parent address "&amp;IP_Export!F488&amp;" tag "&amp;'Processed IP Rules'!$FB$33,"")),""))</f>
        <v/>
      </c>
    </row>
    <row r="453" spans="1:15">
      <c r="A453" s="98">
        <f t="shared" si="12"/>
        <v>448</v>
      </c>
      <c r="B453" t="str">
        <f>IF(IP_Export!B489="Global",IF(OR('Processed IP Rules'!AO458="All_IPs",'Processed IP Rules'!AO458="GRP_ALL_CNSP_SUBNETS"),"",IF(IP_Export!Y489="Proceed","set shared address "&amp;IP_Export!D489&amp;" ip-netmask "&amp;IP_Export!E489,"")),"")</f>
        <v/>
      </c>
      <c r="C453" t="str">
        <f>IF(IP_Export!B489="Global",IF(OR('Processed IP Rules'!AO458="All_IPs",'Processed IP Rules'!AO458="GRP_ALL_CNSP_SUBNETS"),"",IF(IP_Export!Y489="Proceed","set shared address "&amp;IP_Export!D489&amp;" description "&amp;IP_Export!E489,"")),"")</f>
        <v/>
      </c>
      <c r="D453" s="43" t="str">
        <f>IF('Processed IP Rules'!$FB$31="","",IF(IP_Export!B489="Global",IF(OR('Processed IP Rules'!AO458="All_IPs",'Processed IP Rules'!AO458="GRP_ALL_CNSP_SUBNETS"),"",IF(IP_Export!Y489="Proceed","set shared address "&amp;IP_Export!D489&amp;" tag "&amp;'Processed IP Rules'!$FB$31,"")),""))</f>
        <v/>
      </c>
      <c r="E453" t="str">
        <f>IF(IP_Export!B489="Global",IF('Processed IP Rules'!EA458="Any","",IF(AND(IP_Export!Y489="Proceed",'Processed IP Rules'!EA458&lt;&gt;""),"set shared address "&amp;IP_Export!F489&amp;" ip-netmask "&amp;IP_Export!G489,"")),"")</f>
        <v/>
      </c>
      <c r="F453" t="str">
        <f>IF(IP_Export!B489="Global",IF('Processed IP Rules'!EA458="Any","",IF(AND(IP_Export!Y489="Proceed",'Processed IP Rules'!EA458&lt;&gt;""),"set shared address "&amp;IP_Export!F489&amp;" description "&amp;IP_Export!G489,"")),"")</f>
        <v/>
      </c>
      <c r="G453" s="43" t="str">
        <f>IF('Processed IP Rules'!$FB$33="","",IF(IP_Export!B489="Global",IF('Processed IP Rules'!EA458="Any","",IF(AND(IP_Export!Y489="Proceed",'Processed IP Rules'!EA458&lt;&gt;""),"set shared address "&amp;IP_Export!F489&amp;" tag "&amp;'Processed IP Rules'!$FB$33,"")),""))</f>
        <v/>
      </c>
      <c r="I453" s="98">
        <f t="shared" si="13"/>
        <v>448</v>
      </c>
      <c r="J453" t="str">
        <f>IF(IP_Export!B489="National",IF(OR('Processed IP Rules'!AO458="All_IPs",'Processed IP Rules'!AO458="GRP_ALL_CNSP_SUBNETS"),"",IF(IP_Export!Y489="Proceed","set device-group CNSP-Parent address "&amp;IP_Export!D489&amp;" ip-netmask "&amp;IP_Export!E489,"")),"")</f>
        <v/>
      </c>
      <c r="K453" t="str">
        <f>IF(IP_Export!B489="National",IF(OR('Processed IP Rules'!AO458="All_IPs",'Processed IP Rules'!AO458="GRP_ALL_CNSP_SUBNETS"),"",IF(IP_Export!Y489="Proceed","set device-group CNSP-Parent address "&amp;IP_Export!D489&amp;" description "&amp;IP_Export!E489,"")),"")</f>
        <v/>
      </c>
      <c r="L453" s="43" t="str">
        <f>IF('Processed IP Rules'!$FB$31="","",IF(IP_Export!B489="National",IF(OR('Processed IP Rules'!AO458="All_IPs",'Processed IP Rules'!AO458="GRP_ALL_CNSP_SUBNETS"),"",IF(IP_Export!Y489="Proceed","set device-group CNSP-Parent address "&amp;IP_Export!D489&amp;" tag "&amp;'Processed IP Rules'!$FB$31,"")),""))</f>
        <v/>
      </c>
      <c r="M453" t="str">
        <f>IF(IP_Export!B489="National",IF('Processed IP Rules'!EA458="Any","",IF(AND(IP_Export!Y489="Proceed",'Processed IP Rules'!EA458&lt;&gt;""),"set device-group CNSP-Parent address "&amp;IP_Export!F489&amp;" ip-netmask "&amp;IP_Export!G489,"")),"")</f>
        <v/>
      </c>
      <c r="N453" t="str">
        <f>IF(IP_Export!B489="National",IF('Processed IP Rules'!EA458="Any","",IF(AND(IP_Export!Y489="Proceed",'Processed IP Rules'!EA458&lt;&gt;""),"set device-group CNSP-Parent address "&amp;IP_Export!F489&amp;" description "&amp;IP_Export!G489,"")),"")</f>
        <v/>
      </c>
      <c r="O453" s="43" t="str">
        <f>IF('Processed IP Rules'!$FB$33="","",IF(IP_Export!B489="National",IF('Processed IP Rules'!EA458="Any","",IF(AND(IP_Export!Y489="Proceed",'Processed IP Rules'!EA458&lt;&gt;""),"set device-group CNSP-Parent address "&amp;IP_Export!F489&amp;" tag "&amp;'Processed IP Rules'!$FB$33,"")),""))</f>
        <v/>
      </c>
    </row>
    <row r="454" spans="1:15">
      <c r="A454" s="98">
        <f t="shared" si="12"/>
        <v>449</v>
      </c>
      <c r="B454" t="str">
        <f>IF(IP_Export!B490="Global",IF(OR('Processed IP Rules'!AO459="All_IPs",'Processed IP Rules'!AO459="GRP_ALL_CNSP_SUBNETS"),"",IF(IP_Export!Y490="Proceed","set shared address "&amp;IP_Export!D490&amp;" ip-netmask "&amp;IP_Export!E490,"")),"")</f>
        <v/>
      </c>
      <c r="C454" t="str">
        <f>IF(IP_Export!B490="Global",IF(OR('Processed IP Rules'!AO459="All_IPs",'Processed IP Rules'!AO459="GRP_ALL_CNSP_SUBNETS"),"",IF(IP_Export!Y490="Proceed","set shared address "&amp;IP_Export!D490&amp;" description "&amp;IP_Export!E490,"")),"")</f>
        <v/>
      </c>
      <c r="D454" s="43" t="str">
        <f>IF('Processed IP Rules'!$FB$31="","",IF(IP_Export!B490="Global",IF(OR('Processed IP Rules'!AO459="All_IPs",'Processed IP Rules'!AO459="GRP_ALL_CNSP_SUBNETS"),"",IF(IP_Export!Y490="Proceed","set shared address "&amp;IP_Export!D490&amp;" tag "&amp;'Processed IP Rules'!$FB$31,"")),""))</f>
        <v/>
      </c>
      <c r="E454" t="str">
        <f>IF(IP_Export!B490="Global",IF('Processed IP Rules'!EA459="Any","",IF(AND(IP_Export!Y490="Proceed",'Processed IP Rules'!EA459&lt;&gt;""),"set shared address "&amp;IP_Export!F490&amp;" ip-netmask "&amp;IP_Export!G490,"")),"")</f>
        <v/>
      </c>
      <c r="F454" t="str">
        <f>IF(IP_Export!B490="Global",IF('Processed IP Rules'!EA459="Any","",IF(AND(IP_Export!Y490="Proceed",'Processed IP Rules'!EA459&lt;&gt;""),"set shared address "&amp;IP_Export!F490&amp;" description "&amp;IP_Export!G490,"")),"")</f>
        <v/>
      </c>
      <c r="G454" s="43" t="str">
        <f>IF('Processed IP Rules'!$FB$33="","",IF(IP_Export!B490="Global",IF('Processed IP Rules'!EA459="Any","",IF(AND(IP_Export!Y490="Proceed",'Processed IP Rules'!EA459&lt;&gt;""),"set shared address "&amp;IP_Export!F490&amp;" tag "&amp;'Processed IP Rules'!$FB$33,"")),""))</f>
        <v/>
      </c>
      <c r="I454" s="98">
        <f t="shared" si="13"/>
        <v>449</v>
      </c>
      <c r="J454" t="str">
        <f>IF(IP_Export!B490="National",IF(OR('Processed IP Rules'!AO459="All_IPs",'Processed IP Rules'!AO459="GRP_ALL_CNSP_SUBNETS"),"",IF(IP_Export!Y490="Proceed","set device-group CNSP-Parent address "&amp;IP_Export!D490&amp;" ip-netmask "&amp;IP_Export!E490,"")),"")</f>
        <v/>
      </c>
      <c r="K454" t="str">
        <f>IF(IP_Export!B490="National",IF(OR('Processed IP Rules'!AO459="All_IPs",'Processed IP Rules'!AO459="GRP_ALL_CNSP_SUBNETS"),"",IF(IP_Export!Y490="Proceed","set device-group CNSP-Parent address "&amp;IP_Export!D490&amp;" description "&amp;IP_Export!E490,"")),"")</f>
        <v/>
      </c>
      <c r="L454" s="43" t="str">
        <f>IF('Processed IP Rules'!$FB$31="","",IF(IP_Export!B490="National",IF(OR('Processed IP Rules'!AO459="All_IPs",'Processed IP Rules'!AO459="GRP_ALL_CNSP_SUBNETS"),"",IF(IP_Export!Y490="Proceed","set device-group CNSP-Parent address "&amp;IP_Export!D490&amp;" tag "&amp;'Processed IP Rules'!$FB$31,"")),""))</f>
        <v/>
      </c>
      <c r="M454" t="str">
        <f>IF(IP_Export!B490="National",IF('Processed IP Rules'!EA459="Any","",IF(AND(IP_Export!Y490="Proceed",'Processed IP Rules'!EA459&lt;&gt;""),"set device-group CNSP-Parent address "&amp;IP_Export!F490&amp;" ip-netmask "&amp;IP_Export!G490,"")),"")</f>
        <v/>
      </c>
      <c r="N454" t="str">
        <f>IF(IP_Export!B490="National",IF('Processed IP Rules'!EA459="Any","",IF(AND(IP_Export!Y490="Proceed",'Processed IP Rules'!EA459&lt;&gt;""),"set device-group CNSP-Parent address "&amp;IP_Export!F490&amp;" description "&amp;IP_Export!G490,"")),"")</f>
        <v/>
      </c>
      <c r="O454" s="43" t="str">
        <f>IF('Processed IP Rules'!$FB$33="","",IF(IP_Export!B490="National",IF('Processed IP Rules'!EA459="Any","",IF(AND(IP_Export!Y490="Proceed",'Processed IP Rules'!EA459&lt;&gt;""),"set device-group CNSP-Parent address "&amp;IP_Export!F490&amp;" tag "&amp;'Processed IP Rules'!$FB$33,"")),""))</f>
        <v/>
      </c>
    </row>
    <row r="455" spans="1:15">
      <c r="A455" s="98">
        <f t="shared" si="12"/>
        <v>450</v>
      </c>
      <c r="B455" t="str">
        <f>IF(IP_Export!B491="Global",IF(OR('Processed IP Rules'!AO460="All_IPs",'Processed IP Rules'!AO460="GRP_ALL_CNSP_SUBNETS"),"",IF(IP_Export!Y491="Proceed","set shared address "&amp;IP_Export!D491&amp;" ip-netmask "&amp;IP_Export!E491,"")),"")</f>
        <v/>
      </c>
      <c r="C455" t="str">
        <f>IF(IP_Export!B491="Global",IF(OR('Processed IP Rules'!AO460="All_IPs",'Processed IP Rules'!AO460="GRP_ALL_CNSP_SUBNETS"),"",IF(IP_Export!Y491="Proceed","set shared address "&amp;IP_Export!D491&amp;" description "&amp;IP_Export!E491,"")),"")</f>
        <v/>
      </c>
      <c r="D455" s="43" t="str">
        <f>IF('Processed IP Rules'!$FB$31="","",IF(IP_Export!B491="Global",IF(OR('Processed IP Rules'!AO460="All_IPs",'Processed IP Rules'!AO460="GRP_ALL_CNSP_SUBNETS"),"",IF(IP_Export!Y491="Proceed","set shared address "&amp;IP_Export!D491&amp;" tag "&amp;'Processed IP Rules'!$FB$31,"")),""))</f>
        <v/>
      </c>
      <c r="E455" t="str">
        <f>IF(IP_Export!B491="Global",IF('Processed IP Rules'!EA460="Any","",IF(AND(IP_Export!Y491="Proceed",'Processed IP Rules'!EA460&lt;&gt;""),"set shared address "&amp;IP_Export!F491&amp;" ip-netmask "&amp;IP_Export!G491,"")),"")</f>
        <v/>
      </c>
      <c r="F455" t="str">
        <f>IF(IP_Export!B491="Global",IF('Processed IP Rules'!EA460="Any","",IF(AND(IP_Export!Y491="Proceed",'Processed IP Rules'!EA460&lt;&gt;""),"set shared address "&amp;IP_Export!F491&amp;" description "&amp;IP_Export!G491,"")),"")</f>
        <v/>
      </c>
      <c r="G455" s="43" t="str">
        <f>IF('Processed IP Rules'!$FB$33="","",IF(IP_Export!B491="Global",IF('Processed IP Rules'!EA460="Any","",IF(AND(IP_Export!Y491="Proceed",'Processed IP Rules'!EA460&lt;&gt;""),"set shared address "&amp;IP_Export!F491&amp;" tag "&amp;'Processed IP Rules'!$FB$33,"")),""))</f>
        <v/>
      </c>
      <c r="I455" s="98">
        <f t="shared" si="13"/>
        <v>450</v>
      </c>
      <c r="J455" t="str">
        <f>IF(IP_Export!B491="National",IF(OR('Processed IP Rules'!AO460="All_IPs",'Processed IP Rules'!AO460="GRP_ALL_CNSP_SUBNETS"),"",IF(IP_Export!Y491="Proceed","set device-group CNSP-Parent address "&amp;IP_Export!D491&amp;" ip-netmask "&amp;IP_Export!E491,"")),"")</f>
        <v/>
      </c>
      <c r="K455" t="str">
        <f>IF(IP_Export!B491="National",IF(OR('Processed IP Rules'!AO460="All_IPs",'Processed IP Rules'!AO460="GRP_ALL_CNSP_SUBNETS"),"",IF(IP_Export!Y491="Proceed","set device-group CNSP-Parent address "&amp;IP_Export!D491&amp;" description "&amp;IP_Export!E491,"")),"")</f>
        <v/>
      </c>
      <c r="L455" s="43" t="str">
        <f>IF('Processed IP Rules'!$FB$31="","",IF(IP_Export!B491="National",IF(OR('Processed IP Rules'!AO460="All_IPs",'Processed IP Rules'!AO460="GRP_ALL_CNSP_SUBNETS"),"",IF(IP_Export!Y491="Proceed","set device-group CNSP-Parent address "&amp;IP_Export!D491&amp;" tag "&amp;'Processed IP Rules'!$FB$31,"")),""))</f>
        <v/>
      </c>
      <c r="M455" t="str">
        <f>IF(IP_Export!B491="National",IF('Processed IP Rules'!EA460="Any","",IF(AND(IP_Export!Y491="Proceed",'Processed IP Rules'!EA460&lt;&gt;""),"set device-group CNSP-Parent address "&amp;IP_Export!F491&amp;" ip-netmask "&amp;IP_Export!G491,"")),"")</f>
        <v/>
      </c>
      <c r="N455" t="str">
        <f>IF(IP_Export!B491="National",IF('Processed IP Rules'!EA460="Any","",IF(AND(IP_Export!Y491="Proceed",'Processed IP Rules'!EA460&lt;&gt;""),"set device-group CNSP-Parent address "&amp;IP_Export!F491&amp;" description "&amp;IP_Export!G491,"")),"")</f>
        <v/>
      </c>
      <c r="O455" s="43" t="str">
        <f>IF('Processed IP Rules'!$FB$33="","",IF(IP_Export!B491="National",IF('Processed IP Rules'!EA460="Any","",IF(AND(IP_Export!Y491="Proceed",'Processed IP Rules'!EA460&lt;&gt;""),"set device-group CNSP-Parent address "&amp;IP_Export!F491&amp;" tag "&amp;'Processed IP Rules'!$FB$33,"")),""))</f>
        <v/>
      </c>
    </row>
    <row r="456" spans="1:15">
      <c r="A456" s="98">
        <f t="shared" ref="A456:A505" si="14">A455+1</f>
        <v>451</v>
      </c>
      <c r="B456" t="str">
        <f>IF(IP_Export!B492="Global",IF(OR('Processed IP Rules'!AO461="All_IPs",'Processed IP Rules'!AO461="GRP_ALL_CNSP_SUBNETS"),"",IF(IP_Export!Y492="Proceed","set shared address "&amp;IP_Export!D492&amp;" ip-netmask "&amp;IP_Export!E492,"")),"")</f>
        <v/>
      </c>
      <c r="C456" t="str">
        <f>IF(IP_Export!B492="Global",IF(OR('Processed IP Rules'!AO461="All_IPs",'Processed IP Rules'!AO461="GRP_ALL_CNSP_SUBNETS"),"",IF(IP_Export!Y492="Proceed","set shared address "&amp;IP_Export!D492&amp;" description "&amp;IP_Export!E492,"")),"")</f>
        <v/>
      </c>
      <c r="D456" s="43" t="str">
        <f>IF('Processed IP Rules'!$FB$31="","",IF(IP_Export!B492="Global",IF(OR('Processed IP Rules'!AO461="All_IPs",'Processed IP Rules'!AO461="GRP_ALL_CNSP_SUBNETS"),"",IF(IP_Export!Y492="Proceed","set shared address "&amp;IP_Export!D492&amp;" tag "&amp;'Processed IP Rules'!$FB$31,"")),""))</f>
        <v/>
      </c>
      <c r="E456" t="str">
        <f>IF(IP_Export!B492="Global",IF('Processed IP Rules'!EA461="Any","",IF(AND(IP_Export!Y492="Proceed",'Processed IP Rules'!EA461&lt;&gt;""),"set shared address "&amp;IP_Export!F492&amp;" ip-netmask "&amp;IP_Export!G492,"")),"")</f>
        <v/>
      </c>
      <c r="F456" t="str">
        <f>IF(IP_Export!B492="Global",IF('Processed IP Rules'!EA461="Any","",IF(AND(IP_Export!Y492="Proceed",'Processed IP Rules'!EA461&lt;&gt;""),"set shared address "&amp;IP_Export!F492&amp;" description "&amp;IP_Export!G492,"")),"")</f>
        <v/>
      </c>
      <c r="G456" s="43" t="str">
        <f>IF('Processed IP Rules'!$FB$33="","",IF(IP_Export!B492="Global",IF('Processed IP Rules'!EA461="Any","",IF(AND(IP_Export!Y492="Proceed",'Processed IP Rules'!EA461&lt;&gt;""),"set shared address "&amp;IP_Export!F492&amp;" tag "&amp;'Processed IP Rules'!$FB$33,"")),""))</f>
        <v/>
      </c>
      <c r="I456" s="98">
        <f t="shared" ref="I456:I505" si="15">I455+1</f>
        <v>451</v>
      </c>
      <c r="J456" t="str">
        <f>IF(IP_Export!B492="National",IF(OR('Processed IP Rules'!AO461="All_IPs",'Processed IP Rules'!AO461="GRP_ALL_CNSP_SUBNETS"),"",IF(IP_Export!Y492="Proceed","set device-group CNSP-Parent address "&amp;IP_Export!D492&amp;" ip-netmask "&amp;IP_Export!E492,"")),"")</f>
        <v/>
      </c>
      <c r="K456" t="str">
        <f>IF(IP_Export!B492="National",IF(OR('Processed IP Rules'!AO461="All_IPs",'Processed IP Rules'!AO461="GRP_ALL_CNSP_SUBNETS"),"",IF(IP_Export!Y492="Proceed","set device-group CNSP-Parent address "&amp;IP_Export!D492&amp;" description "&amp;IP_Export!E492,"")),"")</f>
        <v/>
      </c>
      <c r="L456" s="43" t="str">
        <f>IF('Processed IP Rules'!$FB$31="","",IF(IP_Export!B492="National",IF(OR('Processed IP Rules'!AO461="All_IPs",'Processed IP Rules'!AO461="GRP_ALL_CNSP_SUBNETS"),"",IF(IP_Export!Y492="Proceed","set device-group CNSP-Parent address "&amp;IP_Export!D492&amp;" tag "&amp;'Processed IP Rules'!$FB$31,"")),""))</f>
        <v/>
      </c>
      <c r="M456" t="str">
        <f>IF(IP_Export!B492="National",IF('Processed IP Rules'!EA461="Any","",IF(AND(IP_Export!Y492="Proceed",'Processed IP Rules'!EA461&lt;&gt;""),"set device-group CNSP-Parent address "&amp;IP_Export!F492&amp;" ip-netmask "&amp;IP_Export!G492,"")),"")</f>
        <v/>
      </c>
      <c r="N456" t="str">
        <f>IF(IP_Export!B492="National",IF('Processed IP Rules'!EA461="Any","",IF(AND(IP_Export!Y492="Proceed",'Processed IP Rules'!EA461&lt;&gt;""),"set device-group CNSP-Parent address "&amp;IP_Export!F492&amp;" description "&amp;IP_Export!G492,"")),"")</f>
        <v/>
      </c>
      <c r="O456" s="43" t="str">
        <f>IF('Processed IP Rules'!$FB$33="","",IF(IP_Export!B492="National",IF('Processed IP Rules'!EA461="Any","",IF(AND(IP_Export!Y492="Proceed",'Processed IP Rules'!EA461&lt;&gt;""),"set device-group CNSP-Parent address "&amp;IP_Export!F492&amp;" tag "&amp;'Processed IP Rules'!$FB$33,"")),""))</f>
        <v/>
      </c>
    </row>
    <row r="457" spans="1:15">
      <c r="A457" s="98">
        <f t="shared" si="14"/>
        <v>452</v>
      </c>
      <c r="B457" t="str">
        <f>IF(IP_Export!B493="Global",IF(OR('Processed IP Rules'!AO462="All_IPs",'Processed IP Rules'!AO462="GRP_ALL_CNSP_SUBNETS"),"",IF(IP_Export!Y493="Proceed","set shared address "&amp;IP_Export!D493&amp;" ip-netmask "&amp;IP_Export!E493,"")),"")</f>
        <v/>
      </c>
      <c r="C457" t="str">
        <f>IF(IP_Export!B493="Global",IF(OR('Processed IP Rules'!AO462="All_IPs",'Processed IP Rules'!AO462="GRP_ALL_CNSP_SUBNETS"),"",IF(IP_Export!Y493="Proceed","set shared address "&amp;IP_Export!D493&amp;" description "&amp;IP_Export!E493,"")),"")</f>
        <v/>
      </c>
      <c r="D457" s="43" t="str">
        <f>IF('Processed IP Rules'!$FB$31="","",IF(IP_Export!B493="Global",IF(OR('Processed IP Rules'!AO462="All_IPs",'Processed IP Rules'!AO462="GRP_ALL_CNSP_SUBNETS"),"",IF(IP_Export!Y493="Proceed","set shared address "&amp;IP_Export!D493&amp;" tag "&amp;'Processed IP Rules'!$FB$31,"")),""))</f>
        <v/>
      </c>
      <c r="E457" t="str">
        <f>IF(IP_Export!B493="Global",IF('Processed IP Rules'!EA462="Any","",IF(AND(IP_Export!Y493="Proceed",'Processed IP Rules'!EA462&lt;&gt;""),"set shared address "&amp;IP_Export!F493&amp;" ip-netmask "&amp;IP_Export!G493,"")),"")</f>
        <v/>
      </c>
      <c r="F457" t="str">
        <f>IF(IP_Export!B493="Global",IF('Processed IP Rules'!EA462="Any","",IF(AND(IP_Export!Y493="Proceed",'Processed IP Rules'!EA462&lt;&gt;""),"set shared address "&amp;IP_Export!F493&amp;" description "&amp;IP_Export!G493,"")),"")</f>
        <v/>
      </c>
      <c r="G457" s="43" t="str">
        <f>IF('Processed IP Rules'!$FB$33="","",IF(IP_Export!B493="Global",IF('Processed IP Rules'!EA462="Any","",IF(AND(IP_Export!Y493="Proceed",'Processed IP Rules'!EA462&lt;&gt;""),"set shared address "&amp;IP_Export!F493&amp;" tag "&amp;'Processed IP Rules'!$FB$33,"")),""))</f>
        <v/>
      </c>
      <c r="I457" s="98">
        <f t="shared" si="15"/>
        <v>452</v>
      </c>
      <c r="J457" t="str">
        <f>IF(IP_Export!B493="National",IF(OR('Processed IP Rules'!AO462="All_IPs",'Processed IP Rules'!AO462="GRP_ALL_CNSP_SUBNETS"),"",IF(IP_Export!Y493="Proceed","set device-group CNSP-Parent address "&amp;IP_Export!D493&amp;" ip-netmask "&amp;IP_Export!E493,"")),"")</f>
        <v/>
      </c>
      <c r="K457" t="str">
        <f>IF(IP_Export!B493="National",IF(OR('Processed IP Rules'!AO462="All_IPs",'Processed IP Rules'!AO462="GRP_ALL_CNSP_SUBNETS"),"",IF(IP_Export!Y493="Proceed","set device-group CNSP-Parent address "&amp;IP_Export!D493&amp;" description "&amp;IP_Export!E493,"")),"")</f>
        <v/>
      </c>
      <c r="L457" s="43" t="str">
        <f>IF('Processed IP Rules'!$FB$31="","",IF(IP_Export!B493="National",IF(OR('Processed IP Rules'!AO462="All_IPs",'Processed IP Rules'!AO462="GRP_ALL_CNSP_SUBNETS"),"",IF(IP_Export!Y493="Proceed","set device-group CNSP-Parent address "&amp;IP_Export!D493&amp;" tag "&amp;'Processed IP Rules'!$FB$31,"")),""))</f>
        <v/>
      </c>
      <c r="M457" t="str">
        <f>IF(IP_Export!B493="National",IF('Processed IP Rules'!EA462="Any","",IF(AND(IP_Export!Y493="Proceed",'Processed IP Rules'!EA462&lt;&gt;""),"set device-group CNSP-Parent address "&amp;IP_Export!F493&amp;" ip-netmask "&amp;IP_Export!G493,"")),"")</f>
        <v/>
      </c>
      <c r="N457" t="str">
        <f>IF(IP_Export!B493="National",IF('Processed IP Rules'!EA462="Any","",IF(AND(IP_Export!Y493="Proceed",'Processed IP Rules'!EA462&lt;&gt;""),"set device-group CNSP-Parent address "&amp;IP_Export!F493&amp;" description "&amp;IP_Export!G493,"")),"")</f>
        <v/>
      </c>
      <c r="O457" s="43" t="str">
        <f>IF('Processed IP Rules'!$FB$33="","",IF(IP_Export!B493="National",IF('Processed IP Rules'!EA462="Any","",IF(AND(IP_Export!Y493="Proceed",'Processed IP Rules'!EA462&lt;&gt;""),"set device-group CNSP-Parent address "&amp;IP_Export!F493&amp;" tag "&amp;'Processed IP Rules'!$FB$33,"")),""))</f>
        <v/>
      </c>
    </row>
    <row r="458" spans="1:15">
      <c r="A458" s="98">
        <f t="shared" si="14"/>
        <v>453</v>
      </c>
      <c r="B458" t="str">
        <f>IF(IP_Export!B494="Global",IF(OR('Processed IP Rules'!AO463="All_IPs",'Processed IP Rules'!AO463="GRP_ALL_CNSP_SUBNETS"),"",IF(IP_Export!Y494="Proceed","set shared address "&amp;IP_Export!D494&amp;" ip-netmask "&amp;IP_Export!E494,"")),"")</f>
        <v/>
      </c>
      <c r="C458" t="str">
        <f>IF(IP_Export!B494="Global",IF(OR('Processed IP Rules'!AO463="All_IPs",'Processed IP Rules'!AO463="GRP_ALL_CNSP_SUBNETS"),"",IF(IP_Export!Y494="Proceed","set shared address "&amp;IP_Export!D494&amp;" description "&amp;IP_Export!E494,"")),"")</f>
        <v/>
      </c>
      <c r="D458" s="43" t="str">
        <f>IF('Processed IP Rules'!$FB$31="","",IF(IP_Export!B494="Global",IF(OR('Processed IP Rules'!AO463="All_IPs",'Processed IP Rules'!AO463="GRP_ALL_CNSP_SUBNETS"),"",IF(IP_Export!Y494="Proceed","set shared address "&amp;IP_Export!D494&amp;" tag "&amp;'Processed IP Rules'!$FB$31,"")),""))</f>
        <v/>
      </c>
      <c r="E458" t="str">
        <f>IF(IP_Export!B494="Global",IF('Processed IP Rules'!EA463="Any","",IF(AND(IP_Export!Y494="Proceed",'Processed IP Rules'!EA463&lt;&gt;""),"set shared address "&amp;IP_Export!F494&amp;" ip-netmask "&amp;IP_Export!G494,"")),"")</f>
        <v/>
      </c>
      <c r="F458" t="str">
        <f>IF(IP_Export!B494="Global",IF('Processed IP Rules'!EA463="Any","",IF(AND(IP_Export!Y494="Proceed",'Processed IP Rules'!EA463&lt;&gt;""),"set shared address "&amp;IP_Export!F494&amp;" description "&amp;IP_Export!G494,"")),"")</f>
        <v/>
      </c>
      <c r="G458" s="43" t="str">
        <f>IF('Processed IP Rules'!$FB$33="","",IF(IP_Export!B494="Global",IF('Processed IP Rules'!EA463="Any","",IF(AND(IP_Export!Y494="Proceed",'Processed IP Rules'!EA463&lt;&gt;""),"set shared address "&amp;IP_Export!F494&amp;" tag "&amp;'Processed IP Rules'!$FB$33,"")),""))</f>
        <v/>
      </c>
      <c r="I458" s="98">
        <f t="shared" si="15"/>
        <v>453</v>
      </c>
      <c r="J458" t="str">
        <f>IF(IP_Export!B494="National",IF(OR('Processed IP Rules'!AO463="All_IPs",'Processed IP Rules'!AO463="GRP_ALL_CNSP_SUBNETS"),"",IF(IP_Export!Y494="Proceed","set device-group CNSP-Parent address "&amp;IP_Export!D494&amp;" ip-netmask "&amp;IP_Export!E494,"")),"")</f>
        <v/>
      </c>
      <c r="K458" t="str">
        <f>IF(IP_Export!B494="National",IF(OR('Processed IP Rules'!AO463="All_IPs",'Processed IP Rules'!AO463="GRP_ALL_CNSP_SUBNETS"),"",IF(IP_Export!Y494="Proceed","set device-group CNSP-Parent address "&amp;IP_Export!D494&amp;" description "&amp;IP_Export!E494,"")),"")</f>
        <v/>
      </c>
      <c r="L458" s="43" t="str">
        <f>IF('Processed IP Rules'!$FB$31="","",IF(IP_Export!B494="National",IF(OR('Processed IP Rules'!AO463="All_IPs",'Processed IP Rules'!AO463="GRP_ALL_CNSP_SUBNETS"),"",IF(IP_Export!Y494="Proceed","set device-group CNSP-Parent address "&amp;IP_Export!D494&amp;" tag "&amp;'Processed IP Rules'!$FB$31,"")),""))</f>
        <v/>
      </c>
      <c r="M458" t="str">
        <f>IF(IP_Export!B494="National",IF('Processed IP Rules'!EA463="Any","",IF(AND(IP_Export!Y494="Proceed",'Processed IP Rules'!EA463&lt;&gt;""),"set device-group CNSP-Parent address "&amp;IP_Export!F494&amp;" ip-netmask "&amp;IP_Export!G494,"")),"")</f>
        <v/>
      </c>
      <c r="N458" t="str">
        <f>IF(IP_Export!B494="National",IF('Processed IP Rules'!EA463="Any","",IF(AND(IP_Export!Y494="Proceed",'Processed IP Rules'!EA463&lt;&gt;""),"set device-group CNSP-Parent address "&amp;IP_Export!F494&amp;" description "&amp;IP_Export!G494,"")),"")</f>
        <v/>
      </c>
      <c r="O458" s="43" t="str">
        <f>IF('Processed IP Rules'!$FB$33="","",IF(IP_Export!B494="National",IF('Processed IP Rules'!EA463="Any","",IF(AND(IP_Export!Y494="Proceed",'Processed IP Rules'!EA463&lt;&gt;""),"set device-group CNSP-Parent address "&amp;IP_Export!F494&amp;" tag "&amp;'Processed IP Rules'!$FB$33,"")),""))</f>
        <v/>
      </c>
    </row>
    <row r="459" spans="1:15">
      <c r="A459" s="98">
        <f t="shared" si="14"/>
        <v>454</v>
      </c>
      <c r="B459" t="str">
        <f>IF(IP_Export!B495="Global",IF(OR('Processed IP Rules'!AO464="All_IPs",'Processed IP Rules'!AO464="GRP_ALL_CNSP_SUBNETS"),"",IF(IP_Export!Y495="Proceed","set shared address "&amp;IP_Export!D495&amp;" ip-netmask "&amp;IP_Export!E495,"")),"")</f>
        <v/>
      </c>
      <c r="C459" t="str">
        <f>IF(IP_Export!B495="Global",IF(OR('Processed IP Rules'!AO464="All_IPs",'Processed IP Rules'!AO464="GRP_ALL_CNSP_SUBNETS"),"",IF(IP_Export!Y495="Proceed","set shared address "&amp;IP_Export!D495&amp;" description "&amp;IP_Export!E495,"")),"")</f>
        <v/>
      </c>
      <c r="D459" s="43" t="str">
        <f>IF('Processed IP Rules'!$FB$31="","",IF(IP_Export!B495="Global",IF(OR('Processed IP Rules'!AO464="All_IPs",'Processed IP Rules'!AO464="GRP_ALL_CNSP_SUBNETS"),"",IF(IP_Export!Y495="Proceed","set shared address "&amp;IP_Export!D495&amp;" tag "&amp;'Processed IP Rules'!$FB$31,"")),""))</f>
        <v/>
      </c>
      <c r="E459" t="str">
        <f>IF(IP_Export!B495="Global",IF('Processed IP Rules'!EA464="Any","",IF(AND(IP_Export!Y495="Proceed",'Processed IP Rules'!EA464&lt;&gt;""),"set shared address "&amp;IP_Export!F495&amp;" ip-netmask "&amp;IP_Export!G495,"")),"")</f>
        <v/>
      </c>
      <c r="F459" t="str">
        <f>IF(IP_Export!B495="Global",IF('Processed IP Rules'!EA464="Any","",IF(AND(IP_Export!Y495="Proceed",'Processed IP Rules'!EA464&lt;&gt;""),"set shared address "&amp;IP_Export!F495&amp;" description "&amp;IP_Export!G495,"")),"")</f>
        <v/>
      </c>
      <c r="G459" s="43" t="str">
        <f>IF('Processed IP Rules'!$FB$33="","",IF(IP_Export!B495="Global",IF('Processed IP Rules'!EA464="Any","",IF(AND(IP_Export!Y495="Proceed",'Processed IP Rules'!EA464&lt;&gt;""),"set shared address "&amp;IP_Export!F495&amp;" tag "&amp;'Processed IP Rules'!$FB$33,"")),""))</f>
        <v/>
      </c>
      <c r="I459" s="98">
        <f t="shared" si="15"/>
        <v>454</v>
      </c>
      <c r="J459" t="str">
        <f>IF(IP_Export!B495="National",IF(OR('Processed IP Rules'!AO464="All_IPs",'Processed IP Rules'!AO464="GRP_ALL_CNSP_SUBNETS"),"",IF(IP_Export!Y495="Proceed","set device-group CNSP-Parent address "&amp;IP_Export!D495&amp;" ip-netmask "&amp;IP_Export!E495,"")),"")</f>
        <v/>
      </c>
      <c r="K459" t="str">
        <f>IF(IP_Export!B495="National",IF(OR('Processed IP Rules'!AO464="All_IPs",'Processed IP Rules'!AO464="GRP_ALL_CNSP_SUBNETS"),"",IF(IP_Export!Y495="Proceed","set device-group CNSP-Parent address "&amp;IP_Export!D495&amp;" description "&amp;IP_Export!E495,"")),"")</f>
        <v/>
      </c>
      <c r="L459" s="43" t="str">
        <f>IF('Processed IP Rules'!$FB$31="","",IF(IP_Export!B495="National",IF(OR('Processed IP Rules'!AO464="All_IPs",'Processed IP Rules'!AO464="GRP_ALL_CNSP_SUBNETS"),"",IF(IP_Export!Y495="Proceed","set device-group CNSP-Parent address "&amp;IP_Export!D495&amp;" tag "&amp;'Processed IP Rules'!$FB$31,"")),""))</f>
        <v/>
      </c>
      <c r="M459" t="str">
        <f>IF(IP_Export!B495="National",IF('Processed IP Rules'!EA464="Any","",IF(AND(IP_Export!Y495="Proceed",'Processed IP Rules'!EA464&lt;&gt;""),"set device-group CNSP-Parent address "&amp;IP_Export!F495&amp;" ip-netmask "&amp;IP_Export!G495,"")),"")</f>
        <v/>
      </c>
      <c r="N459" t="str">
        <f>IF(IP_Export!B495="National",IF('Processed IP Rules'!EA464="Any","",IF(AND(IP_Export!Y495="Proceed",'Processed IP Rules'!EA464&lt;&gt;""),"set device-group CNSP-Parent address "&amp;IP_Export!F495&amp;" description "&amp;IP_Export!G495,"")),"")</f>
        <v/>
      </c>
      <c r="O459" s="43" t="str">
        <f>IF('Processed IP Rules'!$FB$33="","",IF(IP_Export!B495="National",IF('Processed IP Rules'!EA464="Any","",IF(AND(IP_Export!Y495="Proceed",'Processed IP Rules'!EA464&lt;&gt;""),"set device-group CNSP-Parent address "&amp;IP_Export!F495&amp;" tag "&amp;'Processed IP Rules'!$FB$33,"")),""))</f>
        <v/>
      </c>
    </row>
    <row r="460" spans="1:15">
      <c r="A460" s="98">
        <f t="shared" si="14"/>
        <v>455</v>
      </c>
      <c r="B460" t="str">
        <f>IF(IP_Export!B496="Global",IF(OR('Processed IP Rules'!AO465="All_IPs",'Processed IP Rules'!AO465="GRP_ALL_CNSP_SUBNETS"),"",IF(IP_Export!Y496="Proceed","set shared address "&amp;IP_Export!D496&amp;" ip-netmask "&amp;IP_Export!E496,"")),"")</f>
        <v/>
      </c>
      <c r="C460" t="str">
        <f>IF(IP_Export!B496="Global",IF(OR('Processed IP Rules'!AO465="All_IPs",'Processed IP Rules'!AO465="GRP_ALL_CNSP_SUBNETS"),"",IF(IP_Export!Y496="Proceed","set shared address "&amp;IP_Export!D496&amp;" description "&amp;IP_Export!E496,"")),"")</f>
        <v/>
      </c>
      <c r="D460" s="43" t="str">
        <f>IF('Processed IP Rules'!$FB$31="","",IF(IP_Export!B496="Global",IF(OR('Processed IP Rules'!AO465="All_IPs",'Processed IP Rules'!AO465="GRP_ALL_CNSP_SUBNETS"),"",IF(IP_Export!Y496="Proceed","set shared address "&amp;IP_Export!D496&amp;" tag "&amp;'Processed IP Rules'!$FB$31,"")),""))</f>
        <v/>
      </c>
      <c r="E460" t="str">
        <f>IF(IP_Export!B496="Global",IF('Processed IP Rules'!EA465="Any","",IF(AND(IP_Export!Y496="Proceed",'Processed IP Rules'!EA465&lt;&gt;""),"set shared address "&amp;IP_Export!F496&amp;" ip-netmask "&amp;IP_Export!G496,"")),"")</f>
        <v/>
      </c>
      <c r="F460" t="str">
        <f>IF(IP_Export!B496="Global",IF('Processed IP Rules'!EA465="Any","",IF(AND(IP_Export!Y496="Proceed",'Processed IP Rules'!EA465&lt;&gt;""),"set shared address "&amp;IP_Export!F496&amp;" description "&amp;IP_Export!G496,"")),"")</f>
        <v/>
      </c>
      <c r="G460" s="43" t="str">
        <f>IF('Processed IP Rules'!$FB$33="","",IF(IP_Export!B496="Global",IF('Processed IP Rules'!EA465="Any","",IF(AND(IP_Export!Y496="Proceed",'Processed IP Rules'!EA465&lt;&gt;""),"set shared address "&amp;IP_Export!F496&amp;" tag "&amp;'Processed IP Rules'!$FB$33,"")),""))</f>
        <v/>
      </c>
      <c r="I460" s="98">
        <f t="shared" si="15"/>
        <v>455</v>
      </c>
      <c r="J460" t="str">
        <f>IF(IP_Export!B496="National",IF(OR('Processed IP Rules'!AO465="All_IPs",'Processed IP Rules'!AO465="GRP_ALL_CNSP_SUBNETS"),"",IF(IP_Export!Y496="Proceed","set device-group CNSP-Parent address "&amp;IP_Export!D496&amp;" ip-netmask "&amp;IP_Export!E496,"")),"")</f>
        <v/>
      </c>
      <c r="K460" t="str">
        <f>IF(IP_Export!B496="National",IF(OR('Processed IP Rules'!AO465="All_IPs",'Processed IP Rules'!AO465="GRP_ALL_CNSP_SUBNETS"),"",IF(IP_Export!Y496="Proceed","set device-group CNSP-Parent address "&amp;IP_Export!D496&amp;" description "&amp;IP_Export!E496,"")),"")</f>
        <v/>
      </c>
      <c r="L460" s="43" t="str">
        <f>IF('Processed IP Rules'!$FB$31="","",IF(IP_Export!B496="National",IF(OR('Processed IP Rules'!AO465="All_IPs",'Processed IP Rules'!AO465="GRP_ALL_CNSP_SUBNETS"),"",IF(IP_Export!Y496="Proceed","set device-group CNSP-Parent address "&amp;IP_Export!D496&amp;" tag "&amp;'Processed IP Rules'!$FB$31,"")),""))</f>
        <v/>
      </c>
      <c r="M460" t="str">
        <f>IF(IP_Export!B496="National",IF('Processed IP Rules'!EA465="Any","",IF(AND(IP_Export!Y496="Proceed",'Processed IP Rules'!EA465&lt;&gt;""),"set device-group CNSP-Parent address "&amp;IP_Export!F496&amp;" ip-netmask "&amp;IP_Export!G496,"")),"")</f>
        <v/>
      </c>
      <c r="N460" t="str">
        <f>IF(IP_Export!B496="National",IF('Processed IP Rules'!EA465="Any","",IF(AND(IP_Export!Y496="Proceed",'Processed IP Rules'!EA465&lt;&gt;""),"set device-group CNSP-Parent address "&amp;IP_Export!F496&amp;" description "&amp;IP_Export!G496,"")),"")</f>
        <v/>
      </c>
      <c r="O460" s="43" t="str">
        <f>IF('Processed IP Rules'!$FB$33="","",IF(IP_Export!B496="National",IF('Processed IP Rules'!EA465="Any","",IF(AND(IP_Export!Y496="Proceed",'Processed IP Rules'!EA465&lt;&gt;""),"set device-group CNSP-Parent address "&amp;IP_Export!F496&amp;" tag "&amp;'Processed IP Rules'!$FB$33,"")),""))</f>
        <v/>
      </c>
    </row>
    <row r="461" spans="1:15">
      <c r="A461" s="98">
        <f t="shared" si="14"/>
        <v>456</v>
      </c>
      <c r="B461" t="str">
        <f>IF(IP_Export!B497="Global",IF(OR('Processed IP Rules'!AO466="All_IPs",'Processed IP Rules'!AO466="GRP_ALL_CNSP_SUBNETS"),"",IF(IP_Export!Y497="Proceed","set shared address "&amp;IP_Export!D497&amp;" ip-netmask "&amp;IP_Export!E497,"")),"")</f>
        <v/>
      </c>
      <c r="C461" t="str">
        <f>IF(IP_Export!B497="Global",IF(OR('Processed IP Rules'!AO466="All_IPs",'Processed IP Rules'!AO466="GRP_ALL_CNSP_SUBNETS"),"",IF(IP_Export!Y497="Proceed","set shared address "&amp;IP_Export!D497&amp;" description "&amp;IP_Export!E497,"")),"")</f>
        <v/>
      </c>
      <c r="D461" s="43" t="str">
        <f>IF('Processed IP Rules'!$FB$31="","",IF(IP_Export!B497="Global",IF(OR('Processed IP Rules'!AO466="All_IPs",'Processed IP Rules'!AO466="GRP_ALL_CNSP_SUBNETS"),"",IF(IP_Export!Y497="Proceed","set shared address "&amp;IP_Export!D497&amp;" tag "&amp;'Processed IP Rules'!$FB$31,"")),""))</f>
        <v/>
      </c>
      <c r="E461" t="str">
        <f>IF(IP_Export!B497="Global",IF('Processed IP Rules'!EA466="Any","",IF(AND(IP_Export!Y497="Proceed",'Processed IP Rules'!EA466&lt;&gt;""),"set shared address "&amp;IP_Export!F497&amp;" ip-netmask "&amp;IP_Export!G497,"")),"")</f>
        <v/>
      </c>
      <c r="F461" t="str">
        <f>IF(IP_Export!B497="Global",IF('Processed IP Rules'!EA466="Any","",IF(AND(IP_Export!Y497="Proceed",'Processed IP Rules'!EA466&lt;&gt;""),"set shared address "&amp;IP_Export!F497&amp;" description "&amp;IP_Export!G497,"")),"")</f>
        <v/>
      </c>
      <c r="G461" s="43" t="str">
        <f>IF('Processed IP Rules'!$FB$33="","",IF(IP_Export!B497="Global",IF('Processed IP Rules'!EA466="Any","",IF(AND(IP_Export!Y497="Proceed",'Processed IP Rules'!EA466&lt;&gt;""),"set shared address "&amp;IP_Export!F497&amp;" tag "&amp;'Processed IP Rules'!$FB$33,"")),""))</f>
        <v/>
      </c>
      <c r="I461" s="98">
        <f t="shared" si="15"/>
        <v>456</v>
      </c>
      <c r="J461" t="str">
        <f>IF(IP_Export!B497="National",IF(OR('Processed IP Rules'!AO466="All_IPs",'Processed IP Rules'!AO466="GRP_ALL_CNSP_SUBNETS"),"",IF(IP_Export!Y497="Proceed","set device-group CNSP-Parent address "&amp;IP_Export!D497&amp;" ip-netmask "&amp;IP_Export!E497,"")),"")</f>
        <v/>
      </c>
      <c r="K461" t="str">
        <f>IF(IP_Export!B497="National",IF(OR('Processed IP Rules'!AO466="All_IPs",'Processed IP Rules'!AO466="GRP_ALL_CNSP_SUBNETS"),"",IF(IP_Export!Y497="Proceed","set device-group CNSP-Parent address "&amp;IP_Export!D497&amp;" description "&amp;IP_Export!E497,"")),"")</f>
        <v/>
      </c>
      <c r="L461" s="43" t="str">
        <f>IF('Processed IP Rules'!$FB$31="","",IF(IP_Export!B497="National",IF(OR('Processed IP Rules'!AO466="All_IPs",'Processed IP Rules'!AO466="GRP_ALL_CNSP_SUBNETS"),"",IF(IP_Export!Y497="Proceed","set device-group CNSP-Parent address "&amp;IP_Export!D497&amp;" tag "&amp;'Processed IP Rules'!$FB$31,"")),""))</f>
        <v/>
      </c>
      <c r="M461" t="str">
        <f>IF(IP_Export!B497="National",IF('Processed IP Rules'!EA466="Any","",IF(AND(IP_Export!Y497="Proceed",'Processed IP Rules'!EA466&lt;&gt;""),"set device-group CNSP-Parent address "&amp;IP_Export!F497&amp;" ip-netmask "&amp;IP_Export!G497,"")),"")</f>
        <v/>
      </c>
      <c r="N461" t="str">
        <f>IF(IP_Export!B497="National",IF('Processed IP Rules'!EA466="Any","",IF(AND(IP_Export!Y497="Proceed",'Processed IP Rules'!EA466&lt;&gt;""),"set device-group CNSP-Parent address "&amp;IP_Export!F497&amp;" description "&amp;IP_Export!G497,"")),"")</f>
        <v/>
      </c>
      <c r="O461" s="43" t="str">
        <f>IF('Processed IP Rules'!$FB$33="","",IF(IP_Export!B497="National",IF('Processed IP Rules'!EA466="Any","",IF(AND(IP_Export!Y497="Proceed",'Processed IP Rules'!EA466&lt;&gt;""),"set device-group CNSP-Parent address "&amp;IP_Export!F497&amp;" tag "&amp;'Processed IP Rules'!$FB$33,"")),""))</f>
        <v/>
      </c>
    </row>
    <row r="462" spans="1:15">
      <c r="A462" s="98">
        <f t="shared" si="14"/>
        <v>457</v>
      </c>
      <c r="B462" t="str">
        <f>IF(IP_Export!B498="Global",IF(OR('Processed IP Rules'!AO467="All_IPs",'Processed IP Rules'!AO467="GRP_ALL_CNSP_SUBNETS"),"",IF(IP_Export!Y498="Proceed","set shared address "&amp;IP_Export!D498&amp;" ip-netmask "&amp;IP_Export!E498,"")),"")</f>
        <v/>
      </c>
      <c r="C462" t="str">
        <f>IF(IP_Export!B498="Global",IF(OR('Processed IP Rules'!AO467="All_IPs",'Processed IP Rules'!AO467="GRP_ALL_CNSP_SUBNETS"),"",IF(IP_Export!Y498="Proceed","set shared address "&amp;IP_Export!D498&amp;" description "&amp;IP_Export!E498,"")),"")</f>
        <v/>
      </c>
      <c r="D462" s="43" t="str">
        <f>IF('Processed IP Rules'!$FB$31="","",IF(IP_Export!B498="Global",IF(OR('Processed IP Rules'!AO467="All_IPs",'Processed IP Rules'!AO467="GRP_ALL_CNSP_SUBNETS"),"",IF(IP_Export!Y498="Proceed","set shared address "&amp;IP_Export!D498&amp;" tag "&amp;'Processed IP Rules'!$FB$31,"")),""))</f>
        <v/>
      </c>
      <c r="E462" t="str">
        <f>IF(IP_Export!B498="Global",IF('Processed IP Rules'!EA467="Any","",IF(AND(IP_Export!Y498="Proceed",'Processed IP Rules'!EA467&lt;&gt;""),"set shared address "&amp;IP_Export!F498&amp;" ip-netmask "&amp;IP_Export!G498,"")),"")</f>
        <v/>
      </c>
      <c r="F462" t="str">
        <f>IF(IP_Export!B498="Global",IF('Processed IP Rules'!EA467="Any","",IF(AND(IP_Export!Y498="Proceed",'Processed IP Rules'!EA467&lt;&gt;""),"set shared address "&amp;IP_Export!F498&amp;" description "&amp;IP_Export!G498,"")),"")</f>
        <v/>
      </c>
      <c r="G462" s="43" t="str">
        <f>IF('Processed IP Rules'!$FB$33="","",IF(IP_Export!B498="Global",IF('Processed IP Rules'!EA467="Any","",IF(AND(IP_Export!Y498="Proceed",'Processed IP Rules'!EA467&lt;&gt;""),"set shared address "&amp;IP_Export!F498&amp;" tag "&amp;'Processed IP Rules'!$FB$33,"")),""))</f>
        <v/>
      </c>
      <c r="I462" s="98">
        <f t="shared" si="15"/>
        <v>457</v>
      </c>
      <c r="J462" t="str">
        <f>IF(IP_Export!B498="National",IF(OR('Processed IP Rules'!AO467="All_IPs",'Processed IP Rules'!AO467="GRP_ALL_CNSP_SUBNETS"),"",IF(IP_Export!Y498="Proceed","set device-group CNSP-Parent address "&amp;IP_Export!D498&amp;" ip-netmask "&amp;IP_Export!E498,"")),"")</f>
        <v/>
      </c>
      <c r="K462" t="str">
        <f>IF(IP_Export!B498="National",IF(OR('Processed IP Rules'!AO467="All_IPs",'Processed IP Rules'!AO467="GRP_ALL_CNSP_SUBNETS"),"",IF(IP_Export!Y498="Proceed","set device-group CNSP-Parent address "&amp;IP_Export!D498&amp;" description "&amp;IP_Export!E498,"")),"")</f>
        <v/>
      </c>
      <c r="L462" s="43" t="str">
        <f>IF('Processed IP Rules'!$FB$31="","",IF(IP_Export!B498="National",IF(OR('Processed IP Rules'!AO467="All_IPs",'Processed IP Rules'!AO467="GRP_ALL_CNSP_SUBNETS"),"",IF(IP_Export!Y498="Proceed","set device-group CNSP-Parent address "&amp;IP_Export!D498&amp;" tag "&amp;'Processed IP Rules'!$FB$31,"")),""))</f>
        <v/>
      </c>
      <c r="M462" t="str">
        <f>IF(IP_Export!B498="National",IF('Processed IP Rules'!EA467="Any","",IF(AND(IP_Export!Y498="Proceed",'Processed IP Rules'!EA467&lt;&gt;""),"set device-group CNSP-Parent address "&amp;IP_Export!F498&amp;" ip-netmask "&amp;IP_Export!G498,"")),"")</f>
        <v/>
      </c>
      <c r="N462" t="str">
        <f>IF(IP_Export!B498="National",IF('Processed IP Rules'!EA467="Any","",IF(AND(IP_Export!Y498="Proceed",'Processed IP Rules'!EA467&lt;&gt;""),"set device-group CNSP-Parent address "&amp;IP_Export!F498&amp;" description "&amp;IP_Export!G498,"")),"")</f>
        <v/>
      </c>
      <c r="O462" s="43" t="str">
        <f>IF('Processed IP Rules'!$FB$33="","",IF(IP_Export!B498="National",IF('Processed IP Rules'!EA467="Any","",IF(AND(IP_Export!Y498="Proceed",'Processed IP Rules'!EA467&lt;&gt;""),"set device-group CNSP-Parent address "&amp;IP_Export!F498&amp;" tag "&amp;'Processed IP Rules'!$FB$33,"")),""))</f>
        <v/>
      </c>
    </row>
    <row r="463" spans="1:15">
      <c r="A463" s="98">
        <f t="shared" si="14"/>
        <v>458</v>
      </c>
      <c r="B463" t="str">
        <f>IF(IP_Export!B499="Global",IF(OR('Processed IP Rules'!AO468="All_IPs",'Processed IP Rules'!AO468="GRP_ALL_CNSP_SUBNETS"),"",IF(IP_Export!Y499="Proceed","set shared address "&amp;IP_Export!D499&amp;" ip-netmask "&amp;IP_Export!E499,"")),"")</f>
        <v/>
      </c>
      <c r="C463" t="str">
        <f>IF(IP_Export!B499="Global",IF(OR('Processed IP Rules'!AO468="All_IPs",'Processed IP Rules'!AO468="GRP_ALL_CNSP_SUBNETS"),"",IF(IP_Export!Y499="Proceed","set shared address "&amp;IP_Export!D499&amp;" description "&amp;IP_Export!E499,"")),"")</f>
        <v/>
      </c>
      <c r="D463" s="43" t="str">
        <f>IF('Processed IP Rules'!$FB$31="","",IF(IP_Export!B499="Global",IF(OR('Processed IP Rules'!AO468="All_IPs",'Processed IP Rules'!AO468="GRP_ALL_CNSP_SUBNETS"),"",IF(IP_Export!Y499="Proceed","set shared address "&amp;IP_Export!D499&amp;" tag "&amp;'Processed IP Rules'!$FB$31,"")),""))</f>
        <v/>
      </c>
      <c r="E463" t="str">
        <f>IF(IP_Export!B499="Global",IF('Processed IP Rules'!EA468="Any","",IF(AND(IP_Export!Y499="Proceed",'Processed IP Rules'!EA468&lt;&gt;""),"set shared address "&amp;IP_Export!F499&amp;" ip-netmask "&amp;IP_Export!G499,"")),"")</f>
        <v/>
      </c>
      <c r="F463" t="str">
        <f>IF(IP_Export!B499="Global",IF('Processed IP Rules'!EA468="Any","",IF(AND(IP_Export!Y499="Proceed",'Processed IP Rules'!EA468&lt;&gt;""),"set shared address "&amp;IP_Export!F499&amp;" description "&amp;IP_Export!G499,"")),"")</f>
        <v/>
      </c>
      <c r="G463" s="43" t="str">
        <f>IF('Processed IP Rules'!$FB$33="","",IF(IP_Export!B499="Global",IF('Processed IP Rules'!EA468="Any","",IF(AND(IP_Export!Y499="Proceed",'Processed IP Rules'!EA468&lt;&gt;""),"set shared address "&amp;IP_Export!F499&amp;" tag "&amp;'Processed IP Rules'!$FB$33,"")),""))</f>
        <v/>
      </c>
      <c r="I463" s="98">
        <f t="shared" si="15"/>
        <v>458</v>
      </c>
      <c r="J463" t="str">
        <f>IF(IP_Export!B499="National",IF(OR('Processed IP Rules'!AO468="All_IPs",'Processed IP Rules'!AO468="GRP_ALL_CNSP_SUBNETS"),"",IF(IP_Export!Y499="Proceed","set device-group CNSP-Parent address "&amp;IP_Export!D499&amp;" ip-netmask "&amp;IP_Export!E499,"")),"")</f>
        <v/>
      </c>
      <c r="K463" t="str">
        <f>IF(IP_Export!B499="National",IF(OR('Processed IP Rules'!AO468="All_IPs",'Processed IP Rules'!AO468="GRP_ALL_CNSP_SUBNETS"),"",IF(IP_Export!Y499="Proceed","set device-group CNSP-Parent address "&amp;IP_Export!D499&amp;" description "&amp;IP_Export!E499,"")),"")</f>
        <v/>
      </c>
      <c r="L463" s="43" t="str">
        <f>IF('Processed IP Rules'!$FB$31="","",IF(IP_Export!B499="National",IF(OR('Processed IP Rules'!AO468="All_IPs",'Processed IP Rules'!AO468="GRP_ALL_CNSP_SUBNETS"),"",IF(IP_Export!Y499="Proceed","set device-group CNSP-Parent address "&amp;IP_Export!D499&amp;" tag "&amp;'Processed IP Rules'!$FB$31,"")),""))</f>
        <v/>
      </c>
      <c r="M463" t="str">
        <f>IF(IP_Export!B499="National",IF('Processed IP Rules'!EA468="Any","",IF(AND(IP_Export!Y499="Proceed",'Processed IP Rules'!EA468&lt;&gt;""),"set device-group CNSP-Parent address "&amp;IP_Export!F499&amp;" ip-netmask "&amp;IP_Export!G499,"")),"")</f>
        <v/>
      </c>
      <c r="N463" t="str">
        <f>IF(IP_Export!B499="National",IF('Processed IP Rules'!EA468="Any","",IF(AND(IP_Export!Y499="Proceed",'Processed IP Rules'!EA468&lt;&gt;""),"set device-group CNSP-Parent address "&amp;IP_Export!F499&amp;" description "&amp;IP_Export!G499,"")),"")</f>
        <v/>
      </c>
      <c r="O463" s="43" t="str">
        <f>IF('Processed IP Rules'!$FB$33="","",IF(IP_Export!B499="National",IF('Processed IP Rules'!EA468="Any","",IF(AND(IP_Export!Y499="Proceed",'Processed IP Rules'!EA468&lt;&gt;""),"set device-group CNSP-Parent address "&amp;IP_Export!F499&amp;" tag "&amp;'Processed IP Rules'!$FB$33,"")),""))</f>
        <v/>
      </c>
    </row>
    <row r="464" spans="1:15">
      <c r="A464" s="98">
        <f t="shared" si="14"/>
        <v>459</v>
      </c>
      <c r="B464" t="str">
        <f>IF(IP_Export!B500="Global",IF(OR('Processed IP Rules'!AO469="All_IPs",'Processed IP Rules'!AO469="GRP_ALL_CNSP_SUBNETS"),"",IF(IP_Export!Y500="Proceed","set shared address "&amp;IP_Export!D500&amp;" ip-netmask "&amp;IP_Export!E500,"")),"")</f>
        <v/>
      </c>
      <c r="C464" t="str">
        <f>IF(IP_Export!B500="Global",IF(OR('Processed IP Rules'!AO469="All_IPs",'Processed IP Rules'!AO469="GRP_ALL_CNSP_SUBNETS"),"",IF(IP_Export!Y500="Proceed","set shared address "&amp;IP_Export!D500&amp;" description "&amp;IP_Export!E500,"")),"")</f>
        <v/>
      </c>
      <c r="D464" s="43" t="str">
        <f>IF('Processed IP Rules'!$FB$31="","",IF(IP_Export!B500="Global",IF(OR('Processed IP Rules'!AO469="All_IPs",'Processed IP Rules'!AO469="GRP_ALL_CNSP_SUBNETS"),"",IF(IP_Export!Y500="Proceed","set shared address "&amp;IP_Export!D500&amp;" tag "&amp;'Processed IP Rules'!$FB$31,"")),""))</f>
        <v/>
      </c>
      <c r="E464" t="str">
        <f>IF(IP_Export!B500="Global",IF('Processed IP Rules'!EA469="Any","",IF(AND(IP_Export!Y500="Proceed",'Processed IP Rules'!EA469&lt;&gt;""),"set shared address "&amp;IP_Export!F500&amp;" ip-netmask "&amp;IP_Export!G500,"")),"")</f>
        <v/>
      </c>
      <c r="F464" t="str">
        <f>IF(IP_Export!B500="Global",IF('Processed IP Rules'!EA469="Any","",IF(AND(IP_Export!Y500="Proceed",'Processed IP Rules'!EA469&lt;&gt;""),"set shared address "&amp;IP_Export!F500&amp;" description "&amp;IP_Export!G500,"")),"")</f>
        <v/>
      </c>
      <c r="G464" s="43" t="str">
        <f>IF('Processed IP Rules'!$FB$33="","",IF(IP_Export!B500="Global",IF('Processed IP Rules'!EA469="Any","",IF(AND(IP_Export!Y500="Proceed",'Processed IP Rules'!EA469&lt;&gt;""),"set shared address "&amp;IP_Export!F500&amp;" tag "&amp;'Processed IP Rules'!$FB$33,"")),""))</f>
        <v/>
      </c>
      <c r="I464" s="98">
        <f t="shared" si="15"/>
        <v>459</v>
      </c>
      <c r="J464" t="str">
        <f>IF(IP_Export!B500="National",IF(OR('Processed IP Rules'!AO469="All_IPs",'Processed IP Rules'!AO469="GRP_ALL_CNSP_SUBNETS"),"",IF(IP_Export!Y500="Proceed","set device-group CNSP-Parent address "&amp;IP_Export!D500&amp;" ip-netmask "&amp;IP_Export!E500,"")),"")</f>
        <v/>
      </c>
      <c r="K464" t="str">
        <f>IF(IP_Export!B500="National",IF(OR('Processed IP Rules'!AO469="All_IPs",'Processed IP Rules'!AO469="GRP_ALL_CNSP_SUBNETS"),"",IF(IP_Export!Y500="Proceed","set device-group CNSP-Parent address "&amp;IP_Export!D500&amp;" description "&amp;IP_Export!E500,"")),"")</f>
        <v/>
      </c>
      <c r="L464" s="43" t="str">
        <f>IF('Processed IP Rules'!$FB$31="","",IF(IP_Export!B500="National",IF(OR('Processed IP Rules'!AO469="All_IPs",'Processed IP Rules'!AO469="GRP_ALL_CNSP_SUBNETS"),"",IF(IP_Export!Y500="Proceed","set device-group CNSP-Parent address "&amp;IP_Export!D500&amp;" tag "&amp;'Processed IP Rules'!$FB$31,"")),""))</f>
        <v/>
      </c>
      <c r="M464" t="str">
        <f>IF(IP_Export!B500="National",IF('Processed IP Rules'!EA469="Any","",IF(AND(IP_Export!Y500="Proceed",'Processed IP Rules'!EA469&lt;&gt;""),"set device-group CNSP-Parent address "&amp;IP_Export!F500&amp;" ip-netmask "&amp;IP_Export!G500,"")),"")</f>
        <v/>
      </c>
      <c r="N464" t="str">
        <f>IF(IP_Export!B500="National",IF('Processed IP Rules'!EA469="Any","",IF(AND(IP_Export!Y500="Proceed",'Processed IP Rules'!EA469&lt;&gt;""),"set device-group CNSP-Parent address "&amp;IP_Export!F500&amp;" description "&amp;IP_Export!G500,"")),"")</f>
        <v/>
      </c>
      <c r="O464" s="43" t="str">
        <f>IF('Processed IP Rules'!$FB$33="","",IF(IP_Export!B500="National",IF('Processed IP Rules'!EA469="Any","",IF(AND(IP_Export!Y500="Proceed",'Processed IP Rules'!EA469&lt;&gt;""),"set device-group CNSP-Parent address "&amp;IP_Export!F500&amp;" tag "&amp;'Processed IP Rules'!$FB$33,"")),""))</f>
        <v/>
      </c>
    </row>
    <row r="465" spans="1:15">
      <c r="A465" s="98">
        <f t="shared" si="14"/>
        <v>460</v>
      </c>
      <c r="B465" t="str">
        <f>IF(IP_Export!B501="Global",IF(OR('Processed IP Rules'!AO470="All_IPs",'Processed IP Rules'!AO470="GRP_ALL_CNSP_SUBNETS"),"",IF(IP_Export!Y501="Proceed","set shared address "&amp;IP_Export!D501&amp;" ip-netmask "&amp;IP_Export!E501,"")),"")</f>
        <v/>
      </c>
      <c r="C465" t="str">
        <f>IF(IP_Export!B501="Global",IF(OR('Processed IP Rules'!AO470="All_IPs",'Processed IP Rules'!AO470="GRP_ALL_CNSP_SUBNETS"),"",IF(IP_Export!Y501="Proceed","set shared address "&amp;IP_Export!D501&amp;" description "&amp;IP_Export!E501,"")),"")</f>
        <v/>
      </c>
      <c r="D465" s="43" t="str">
        <f>IF('Processed IP Rules'!$FB$31="","",IF(IP_Export!B501="Global",IF(OR('Processed IP Rules'!AO470="All_IPs",'Processed IP Rules'!AO470="GRP_ALL_CNSP_SUBNETS"),"",IF(IP_Export!Y501="Proceed","set shared address "&amp;IP_Export!D501&amp;" tag "&amp;'Processed IP Rules'!$FB$31,"")),""))</f>
        <v/>
      </c>
      <c r="E465" t="str">
        <f>IF(IP_Export!B501="Global",IF('Processed IP Rules'!EA470="Any","",IF(AND(IP_Export!Y501="Proceed",'Processed IP Rules'!EA470&lt;&gt;""),"set shared address "&amp;IP_Export!F501&amp;" ip-netmask "&amp;IP_Export!G501,"")),"")</f>
        <v/>
      </c>
      <c r="F465" t="str">
        <f>IF(IP_Export!B501="Global",IF('Processed IP Rules'!EA470="Any","",IF(AND(IP_Export!Y501="Proceed",'Processed IP Rules'!EA470&lt;&gt;""),"set shared address "&amp;IP_Export!F501&amp;" description "&amp;IP_Export!G501,"")),"")</f>
        <v/>
      </c>
      <c r="G465" s="43" t="str">
        <f>IF('Processed IP Rules'!$FB$33="","",IF(IP_Export!B501="Global",IF('Processed IP Rules'!EA470="Any","",IF(AND(IP_Export!Y501="Proceed",'Processed IP Rules'!EA470&lt;&gt;""),"set shared address "&amp;IP_Export!F501&amp;" tag "&amp;'Processed IP Rules'!$FB$33,"")),""))</f>
        <v/>
      </c>
      <c r="I465" s="98">
        <f t="shared" si="15"/>
        <v>460</v>
      </c>
      <c r="J465" t="str">
        <f>IF(IP_Export!B501="National",IF(OR('Processed IP Rules'!AO470="All_IPs",'Processed IP Rules'!AO470="GRP_ALL_CNSP_SUBNETS"),"",IF(IP_Export!Y501="Proceed","set device-group CNSP-Parent address "&amp;IP_Export!D501&amp;" ip-netmask "&amp;IP_Export!E501,"")),"")</f>
        <v/>
      </c>
      <c r="K465" t="str">
        <f>IF(IP_Export!B501="National",IF(OR('Processed IP Rules'!AO470="All_IPs",'Processed IP Rules'!AO470="GRP_ALL_CNSP_SUBNETS"),"",IF(IP_Export!Y501="Proceed","set device-group CNSP-Parent address "&amp;IP_Export!D501&amp;" description "&amp;IP_Export!E501,"")),"")</f>
        <v/>
      </c>
      <c r="L465" s="43" t="str">
        <f>IF('Processed IP Rules'!$FB$31="","",IF(IP_Export!B501="National",IF(OR('Processed IP Rules'!AO470="All_IPs",'Processed IP Rules'!AO470="GRP_ALL_CNSP_SUBNETS"),"",IF(IP_Export!Y501="Proceed","set device-group CNSP-Parent address "&amp;IP_Export!D501&amp;" tag "&amp;'Processed IP Rules'!$FB$31,"")),""))</f>
        <v/>
      </c>
      <c r="M465" t="str">
        <f>IF(IP_Export!B501="National",IF('Processed IP Rules'!EA470="Any","",IF(AND(IP_Export!Y501="Proceed",'Processed IP Rules'!EA470&lt;&gt;""),"set device-group CNSP-Parent address "&amp;IP_Export!F501&amp;" ip-netmask "&amp;IP_Export!G501,"")),"")</f>
        <v/>
      </c>
      <c r="N465" t="str">
        <f>IF(IP_Export!B501="National",IF('Processed IP Rules'!EA470="Any","",IF(AND(IP_Export!Y501="Proceed",'Processed IP Rules'!EA470&lt;&gt;""),"set device-group CNSP-Parent address "&amp;IP_Export!F501&amp;" description "&amp;IP_Export!G501,"")),"")</f>
        <v/>
      </c>
      <c r="O465" s="43" t="str">
        <f>IF('Processed IP Rules'!$FB$33="","",IF(IP_Export!B501="National",IF('Processed IP Rules'!EA470="Any","",IF(AND(IP_Export!Y501="Proceed",'Processed IP Rules'!EA470&lt;&gt;""),"set device-group CNSP-Parent address "&amp;IP_Export!F501&amp;" tag "&amp;'Processed IP Rules'!$FB$33,"")),""))</f>
        <v/>
      </c>
    </row>
    <row r="466" spans="1:15">
      <c r="A466" s="98">
        <f t="shared" si="14"/>
        <v>461</v>
      </c>
      <c r="B466" t="str">
        <f>IF(IP_Export!B502="Global",IF(OR('Processed IP Rules'!AO471="All_IPs",'Processed IP Rules'!AO471="GRP_ALL_CNSP_SUBNETS"),"",IF(IP_Export!Y502="Proceed","set shared address "&amp;IP_Export!D502&amp;" ip-netmask "&amp;IP_Export!E502,"")),"")</f>
        <v/>
      </c>
      <c r="C466" t="str">
        <f>IF(IP_Export!B502="Global",IF(OR('Processed IP Rules'!AO471="All_IPs",'Processed IP Rules'!AO471="GRP_ALL_CNSP_SUBNETS"),"",IF(IP_Export!Y502="Proceed","set shared address "&amp;IP_Export!D502&amp;" description "&amp;IP_Export!E502,"")),"")</f>
        <v/>
      </c>
      <c r="D466" s="43" t="str">
        <f>IF('Processed IP Rules'!$FB$31="","",IF(IP_Export!B502="Global",IF(OR('Processed IP Rules'!AO471="All_IPs",'Processed IP Rules'!AO471="GRP_ALL_CNSP_SUBNETS"),"",IF(IP_Export!Y502="Proceed","set shared address "&amp;IP_Export!D502&amp;" tag "&amp;'Processed IP Rules'!$FB$31,"")),""))</f>
        <v/>
      </c>
      <c r="E466" t="str">
        <f>IF(IP_Export!B502="Global",IF('Processed IP Rules'!EA471="Any","",IF(AND(IP_Export!Y502="Proceed",'Processed IP Rules'!EA471&lt;&gt;""),"set shared address "&amp;IP_Export!F502&amp;" ip-netmask "&amp;IP_Export!G502,"")),"")</f>
        <v/>
      </c>
      <c r="F466" t="str">
        <f>IF(IP_Export!B502="Global",IF('Processed IP Rules'!EA471="Any","",IF(AND(IP_Export!Y502="Proceed",'Processed IP Rules'!EA471&lt;&gt;""),"set shared address "&amp;IP_Export!F502&amp;" description "&amp;IP_Export!G502,"")),"")</f>
        <v/>
      </c>
      <c r="G466" s="43" t="str">
        <f>IF('Processed IP Rules'!$FB$33="","",IF(IP_Export!B502="Global",IF('Processed IP Rules'!EA471="Any","",IF(AND(IP_Export!Y502="Proceed",'Processed IP Rules'!EA471&lt;&gt;""),"set shared address "&amp;IP_Export!F502&amp;" tag "&amp;'Processed IP Rules'!$FB$33,"")),""))</f>
        <v/>
      </c>
      <c r="I466" s="98">
        <f t="shared" si="15"/>
        <v>461</v>
      </c>
      <c r="J466" t="str">
        <f>IF(IP_Export!B502="National",IF(OR('Processed IP Rules'!AO471="All_IPs",'Processed IP Rules'!AO471="GRP_ALL_CNSP_SUBNETS"),"",IF(IP_Export!Y502="Proceed","set device-group CNSP-Parent address "&amp;IP_Export!D502&amp;" ip-netmask "&amp;IP_Export!E502,"")),"")</f>
        <v/>
      </c>
      <c r="K466" t="str">
        <f>IF(IP_Export!B502="National",IF(OR('Processed IP Rules'!AO471="All_IPs",'Processed IP Rules'!AO471="GRP_ALL_CNSP_SUBNETS"),"",IF(IP_Export!Y502="Proceed","set device-group CNSP-Parent address "&amp;IP_Export!D502&amp;" description "&amp;IP_Export!E502,"")),"")</f>
        <v/>
      </c>
      <c r="L466" s="43" t="str">
        <f>IF('Processed IP Rules'!$FB$31="","",IF(IP_Export!B502="National",IF(OR('Processed IP Rules'!AO471="All_IPs",'Processed IP Rules'!AO471="GRP_ALL_CNSP_SUBNETS"),"",IF(IP_Export!Y502="Proceed","set device-group CNSP-Parent address "&amp;IP_Export!D502&amp;" tag "&amp;'Processed IP Rules'!$FB$31,"")),""))</f>
        <v/>
      </c>
      <c r="M466" t="str">
        <f>IF(IP_Export!B502="National",IF('Processed IP Rules'!EA471="Any","",IF(AND(IP_Export!Y502="Proceed",'Processed IP Rules'!EA471&lt;&gt;""),"set device-group CNSP-Parent address "&amp;IP_Export!F502&amp;" ip-netmask "&amp;IP_Export!G502,"")),"")</f>
        <v/>
      </c>
      <c r="N466" t="str">
        <f>IF(IP_Export!B502="National",IF('Processed IP Rules'!EA471="Any","",IF(AND(IP_Export!Y502="Proceed",'Processed IP Rules'!EA471&lt;&gt;""),"set device-group CNSP-Parent address "&amp;IP_Export!F502&amp;" description "&amp;IP_Export!G502,"")),"")</f>
        <v/>
      </c>
      <c r="O466" s="43" t="str">
        <f>IF('Processed IP Rules'!$FB$33="","",IF(IP_Export!B502="National",IF('Processed IP Rules'!EA471="Any","",IF(AND(IP_Export!Y502="Proceed",'Processed IP Rules'!EA471&lt;&gt;""),"set device-group CNSP-Parent address "&amp;IP_Export!F502&amp;" tag "&amp;'Processed IP Rules'!$FB$33,"")),""))</f>
        <v/>
      </c>
    </row>
    <row r="467" spans="1:15">
      <c r="A467" s="98">
        <f t="shared" si="14"/>
        <v>462</v>
      </c>
      <c r="B467" t="str">
        <f>IF(IP_Export!B503="Global",IF(OR('Processed IP Rules'!AO472="All_IPs",'Processed IP Rules'!AO472="GRP_ALL_CNSP_SUBNETS"),"",IF(IP_Export!Y503="Proceed","set shared address "&amp;IP_Export!D503&amp;" ip-netmask "&amp;IP_Export!E503,"")),"")</f>
        <v/>
      </c>
      <c r="C467" t="str">
        <f>IF(IP_Export!B503="Global",IF(OR('Processed IP Rules'!AO472="All_IPs",'Processed IP Rules'!AO472="GRP_ALL_CNSP_SUBNETS"),"",IF(IP_Export!Y503="Proceed","set shared address "&amp;IP_Export!D503&amp;" description "&amp;IP_Export!E503,"")),"")</f>
        <v/>
      </c>
      <c r="D467" s="43" t="str">
        <f>IF('Processed IP Rules'!$FB$31="","",IF(IP_Export!B503="Global",IF(OR('Processed IP Rules'!AO472="All_IPs",'Processed IP Rules'!AO472="GRP_ALL_CNSP_SUBNETS"),"",IF(IP_Export!Y503="Proceed","set shared address "&amp;IP_Export!D503&amp;" tag "&amp;'Processed IP Rules'!$FB$31,"")),""))</f>
        <v/>
      </c>
      <c r="E467" t="str">
        <f>IF(IP_Export!B503="Global",IF('Processed IP Rules'!EA472="Any","",IF(AND(IP_Export!Y503="Proceed",'Processed IP Rules'!EA472&lt;&gt;""),"set shared address "&amp;IP_Export!F503&amp;" ip-netmask "&amp;IP_Export!G503,"")),"")</f>
        <v/>
      </c>
      <c r="F467" t="str">
        <f>IF(IP_Export!B503="Global",IF('Processed IP Rules'!EA472="Any","",IF(AND(IP_Export!Y503="Proceed",'Processed IP Rules'!EA472&lt;&gt;""),"set shared address "&amp;IP_Export!F503&amp;" description "&amp;IP_Export!G503,"")),"")</f>
        <v/>
      </c>
      <c r="G467" s="43" t="str">
        <f>IF('Processed IP Rules'!$FB$33="","",IF(IP_Export!B503="Global",IF('Processed IP Rules'!EA472="Any","",IF(AND(IP_Export!Y503="Proceed",'Processed IP Rules'!EA472&lt;&gt;""),"set shared address "&amp;IP_Export!F503&amp;" tag "&amp;'Processed IP Rules'!$FB$33,"")),""))</f>
        <v/>
      </c>
      <c r="I467" s="98">
        <f t="shared" si="15"/>
        <v>462</v>
      </c>
      <c r="J467" t="str">
        <f>IF(IP_Export!B503="National",IF(OR('Processed IP Rules'!AO472="All_IPs",'Processed IP Rules'!AO472="GRP_ALL_CNSP_SUBNETS"),"",IF(IP_Export!Y503="Proceed","set device-group CNSP-Parent address "&amp;IP_Export!D503&amp;" ip-netmask "&amp;IP_Export!E503,"")),"")</f>
        <v/>
      </c>
      <c r="K467" t="str">
        <f>IF(IP_Export!B503="National",IF(OR('Processed IP Rules'!AO472="All_IPs",'Processed IP Rules'!AO472="GRP_ALL_CNSP_SUBNETS"),"",IF(IP_Export!Y503="Proceed","set device-group CNSP-Parent address "&amp;IP_Export!D503&amp;" description "&amp;IP_Export!E503,"")),"")</f>
        <v/>
      </c>
      <c r="L467" s="43" t="str">
        <f>IF('Processed IP Rules'!$FB$31="","",IF(IP_Export!B503="National",IF(OR('Processed IP Rules'!AO472="All_IPs",'Processed IP Rules'!AO472="GRP_ALL_CNSP_SUBNETS"),"",IF(IP_Export!Y503="Proceed","set device-group CNSP-Parent address "&amp;IP_Export!D503&amp;" tag "&amp;'Processed IP Rules'!$FB$31,"")),""))</f>
        <v/>
      </c>
      <c r="M467" t="str">
        <f>IF(IP_Export!B503="National",IF('Processed IP Rules'!EA472="Any","",IF(AND(IP_Export!Y503="Proceed",'Processed IP Rules'!EA472&lt;&gt;""),"set device-group CNSP-Parent address "&amp;IP_Export!F503&amp;" ip-netmask "&amp;IP_Export!G503,"")),"")</f>
        <v/>
      </c>
      <c r="N467" t="str">
        <f>IF(IP_Export!B503="National",IF('Processed IP Rules'!EA472="Any","",IF(AND(IP_Export!Y503="Proceed",'Processed IP Rules'!EA472&lt;&gt;""),"set device-group CNSP-Parent address "&amp;IP_Export!F503&amp;" description "&amp;IP_Export!G503,"")),"")</f>
        <v/>
      </c>
      <c r="O467" s="43" t="str">
        <f>IF('Processed IP Rules'!$FB$33="","",IF(IP_Export!B503="National",IF('Processed IP Rules'!EA472="Any","",IF(AND(IP_Export!Y503="Proceed",'Processed IP Rules'!EA472&lt;&gt;""),"set device-group CNSP-Parent address "&amp;IP_Export!F503&amp;" tag "&amp;'Processed IP Rules'!$FB$33,"")),""))</f>
        <v/>
      </c>
    </row>
    <row r="468" spans="1:15">
      <c r="A468" s="98">
        <f t="shared" si="14"/>
        <v>463</v>
      </c>
      <c r="B468" t="str">
        <f>IF(IP_Export!B504="Global",IF(OR('Processed IP Rules'!AO473="All_IPs",'Processed IP Rules'!AO473="GRP_ALL_CNSP_SUBNETS"),"",IF(IP_Export!Y504="Proceed","set shared address "&amp;IP_Export!D504&amp;" ip-netmask "&amp;IP_Export!E504,"")),"")</f>
        <v/>
      </c>
      <c r="C468" t="str">
        <f>IF(IP_Export!B504="Global",IF(OR('Processed IP Rules'!AO473="All_IPs",'Processed IP Rules'!AO473="GRP_ALL_CNSP_SUBNETS"),"",IF(IP_Export!Y504="Proceed","set shared address "&amp;IP_Export!D504&amp;" description "&amp;IP_Export!E504,"")),"")</f>
        <v/>
      </c>
      <c r="D468" s="43" t="str">
        <f>IF('Processed IP Rules'!$FB$31="","",IF(IP_Export!B504="Global",IF(OR('Processed IP Rules'!AO473="All_IPs",'Processed IP Rules'!AO473="GRP_ALL_CNSP_SUBNETS"),"",IF(IP_Export!Y504="Proceed","set shared address "&amp;IP_Export!D504&amp;" tag "&amp;'Processed IP Rules'!$FB$31,"")),""))</f>
        <v/>
      </c>
      <c r="E468" t="str">
        <f>IF(IP_Export!B504="Global",IF('Processed IP Rules'!EA473="Any","",IF(AND(IP_Export!Y504="Proceed",'Processed IP Rules'!EA473&lt;&gt;""),"set shared address "&amp;IP_Export!F504&amp;" ip-netmask "&amp;IP_Export!G504,"")),"")</f>
        <v/>
      </c>
      <c r="F468" t="str">
        <f>IF(IP_Export!B504="Global",IF('Processed IP Rules'!EA473="Any","",IF(AND(IP_Export!Y504="Proceed",'Processed IP Rules'!EA473&lt;&gt;""),"set shared address "&amp;IP_Export!F504&amp;" description "&amp;IP_Export!G504,"")),"")</f>
        <v/>
      </c>
      <c r="G468" s="43" t="str">
        <f>IF('Processed IP Rules'!$FB$33="","",IF(IP_Export!B504="Global",IF('Processed IP Rules'!EA473="Any","",IF(AND(IP_Export!Y504="Proceed",'Processed IP Rules'!EA473&lt;&gt;""),"set shared address "&amp;IP_Export!F504&amp;" tag "&amp;'Processed IP Rules'!$FB$33,"")),""))</f>
        <v/>
      </c>
      <c r="I468" s="98">
        <f t="shared" si="15"/>
        <v>463</v>
      </c>
      <c r="J468" t="str">
        <f>IF(IP_Export!B504="National",IF(OR('Processed IP Rules'!AO473="All_IPs",'Processed IP Rules'!AO473="GRP_ALL_CNSP_SUBNETS"),"",IF(IP_Export!Y504="Proceed","set device-group CNSP-Parent address "&amp;IP_Export!D504&amp;" ip-netmask "&amp;IP_Export!E504,"")),"")</f>
        <v/>
      </c>
      <c r="K468" t="str">
        <f>IF(IP_Export!B504="National",IF(OR('Processed IP Rules'!AO473="All_IPs",'Processed IP Rules'!AO473="GRP_ALL_CNSP_SUBNETS"),"",IF(IP_Export!Y504="Proceed","set device-group CNSP-Parent address "&amp;IP_Export!D504&amp;" description "&amp;IP_Export!E504,"")),"")</f>
        <v/>
      </c>
      <c r="L468" s="43" t="str">
        <f>IF('Processed IP Rules'!$FB$31="","",IF(IP_Export!B504="National",IF(OR('Processed IP Rules'!AO473="All_IPs",'Processed IP Rules'!AO473="GRP_ALL_CNSP_SUBNETS"),"",IF(IP_Export!Y504="Proceed","set device-group CNSP-Parent address "&amp;IP_Export!D504&amp;" tag "&amp;'Processed IP Rules'!$FB$31,"")),""))</f>
        <v/>
      </c>
      <c r="M468" t="str">
        <f>IF(IP_Export!B504="National",IF('Processed IP Rules'!EA473="Any","",IF(AND(IP_Export!Y504="Proceed",'Processed IP Rules'!EA473&lt;&gt;""),"set device-group CNSP-Parent address "&amp;IP_Export!F504&amp;" ip-netmask "&amp;IP_Export!G504,"")),"")</f>
        <v/>
      </c>
      <c r="N468" t="str">
        <f>IF(IP_Export!B504="National",IF('Processed IP Rules'!EA473="Any","",IF(AND(IP_Export!Y504="Proceed",'Processed IP Rules'!EA473&lt;&gt;""),"set device-group CNSP-Parent address "&amp;IP_Export!F504&amp;" description "&amp;IP_Export!G504,"")),"")</f>
        <v/>
      </c>
      <c r="O468" s="43" t="str">
        <f>IF('Processed IP Rules'!$FB$33="","",IF(IP_Export!B504="National",IF('Processed IP Rules'!EA473="Any","",IF(AND(IP_Export!Y504="Proceed",'Processed IP Rules'!EA473&lt;&gt;""),"set device-group CNSP-Parent address "&amp;IP_Export!F504&amp;" tag "&amp;'Processed IP Rules'!$FB$33,"")),""))</f>
        <v/>
      </c>
    </row>
    <row r="469" spans="1:15">
      <c r="A469" s="98">
        <f t="shared" si="14"/>
        <v>464</v>
      </c>
      <c r="B469" t="str">
        <f>IF(IP_Export!B505="Global",IF(OR('Processed IP Rules'!AO474="All_IPs",'Processed IP Rules'!AO474="GRP_ALL_CNSP_SUBNETS"),"",IF(IP_Export!Y505="Proceed","set shared address "&amp;IP_Export!D505&amp;" ip-netmask "&amp;IP_Export!E505,"")),"")</f>
        <v/>
      </c>
      <c r="C469" t="str">
        <f>IF(IP_Export!B505="Global",IF(OR('Processed IP Rules'!AO474="All_IPs",'Processed IP Rules'!AO474="GRP_ALL_CNSP_SUBNETS"),"",IF(IP_Export!Y505="Proceed","set shared address "&amp;IP_Export!D505&amp;" description "&amp;IP_Export!E505,"")),"")</f>
        <v/>
      </c>
      <c r="D469" s="43" t="str">
        <f>IF('Processed IP Rules'!$FB$31="","",IF(IP_Export!B505="Global",IF(OR('Processed IP Rules'!AO474="All_IPs",'Processed IP Rules'!AO474="GRP_ALL_CNSP_SUBNETS"),"",IF(IP_Export!Y505="Proceed","set shared address "&amp;IP_Export!D505&amp;" tag "&amp;'Processed IP Rules'!$FB$31,"")),""))</f>
        <v/>
      </c>
      <c r="E469" t="str">
        <f>IF(IP_Export!B505="Global",IF('Processed IP Rules'!EA474="Any","",IF(AND(IP_Export!Y505="Proceed",'Processed IP Rules'!EA474&lt;&gt;""),"set shared address "&amp;IP_Export!F505&amp;" ip-netmask "&amp;IP_Export!G505,"")),"")</f>
        <v/>
      </c>
      <c r="F469" t="str">
        <f>IF(IP_Export!B505="Global",IF('Processed IP Rules'!EA474="Any","",IF(AND(IP_Export!Y505="Proceed",'Processed IP Rules'!EA474&lt;&gt;""),"set shared address "&amp;IP_Export!F505&amp;" description "&amp;IP_Export!G505,"")),"")</f>
        <v/>
      </c>
      <c r="G469" s="43" t="str">
        <f>IF('Processed IP Rules'!$FB$33="","",IF(IP_Export!B505="Global",IF('Processed IP Rules'!EA474="Any","",IF(AND(IP_Export!Y505="Proceed",'Processed IP Rules'!EA474&lt;&gt;""),"set shared address "&amp;IP_Export!F505&amp;" tag "&amp;'Processed IP Rules'!$FB$33,"")),""))</f>
        <v/>
      </c>
      <c r="I469" s="98">
        <f t="shared" si="15"/>
        <v>464</v>
      </c>
      <c r="J469" t="str">
        <f>IF(IP_Export!B505="National",IF(OR('Processed IP Rules'!AO474="All_IPs",'Processed IP Rules'!AO474="GRP_ALL_CNSP_SUBNETS"),"",IF(IP_Export!Y505="Proceed","set device-group CNSP-Parent address "&amp;IP_Export!D505&amp;" ip-netmask "&amp;IP_Export!E505,"")),"")</f>
        <v/>
      </c>
      <c r="K469" t="str">
        <f>IF(IP_Export!B505="National",IF(OR('Processed IP Rules'!AO474="All_IPs",'Processed IP Rules'!AO474="GRP_ALL_CNSP_SUBNETS"),"",IF(IP_Export!Y505="Proceed","set device-group CNSP-Parent address "&amp;IP_Export!D505&amp;" description "&amp;IP_Export!E505,"")),"")</f>
        <v/>
      </c>
      <c r="L469" s="43" t="str">
        <f>IF('Processed IP Rules'!$FB$31="","",IF(IP_Export!B505="National",IF(OR('Processed IP Rules'!AO474="All_IPs",'Processed IP Rules'!AO474="GRP_ALL_CNSP_SUBNETS"),"",IF(IP_Export!Y505="Proceed","set device-group CNSP-Parent address "&amp;IP_Export!D505&amp;" tag "&amp;'Processed IP Rules'!$FB$31,"")),""))</f>
        <v/>
      </c>
      <c r="M469" t="str">
        <f>IF(IP_Export!B505="National",IF('Processed IP Rules'!EA474="Any","",IF(AND(IP_Export!Y505="Proceed",'Processed IP Rules'!EA474&lt;&gt;""),"set device-group CNSP-Parent address "&amp;IP_Export!F505&amp;" ip-netmask "&amp;IP_Export!G505,"")),"")</f>
        <v/>
      </c>
      <c r="N469" t="str">
        <f>IF(IP_Export!B505="National",IF('Processed IP Rules'!EA474="Any","",IF(AND(IP_Export!Y505="Proceed",'Processed IP Rules'!EA474&lt;&gt;""),"set device-group CNSP-Parent address "&amp;IP_Export!F505&amp;" description "&amp;IP_Export!G505,"")),"")</f>
        <v/>
      </c>
      <c r="O469" s="43" t="str">
        <f>IF('Processed IP Rules'!$FB$33="","",IF(IP_Export!B505="National",IF('Processed IP Rules'!EA474="Any","",IF(AND(IP_Export!Y505="Proceed",'Processed IP Rules'!EA474&lt;&gt;""),"set device-group CNSP-Parent address "&amp;IP_Export!F505&amp;" tag "&amp;'Processed IP Rules'!$FB$33,"")),""))</f>
        <v/>
      </c>
    </row>
    <row r="470" spans="1:15">
      <c r="A470" s="98">
        <f t="shared" si="14"/>
        <v>465</v>
      </c>
      <c r="B470" t="str">
        <f>IF(IP_Export!B506="Global",IF(OR('Processed IP Rules'!AO475="All_IPs",'Processed IP Rules'!AO475="GRP_ALL_CNSP_SUBNETS"),"",IF(IP_Export!Y506="Proceed","set shared address "&amp;IP_Export!D506&amp;" ip-netmask "&amp;IP_Export!E506,"")),"")</f>
        <v/>
      </c>
      <c r="C470" t="str">
        <f>IF(IP_Export!B506="Global",IF(OR('Processed IP Rules'!AO475="All_IPs",'Processed IP Rules'!AO475="GRP_ALL_CNSP_SUBNETS"),"",IF(IP_Export!Y506="Proceed","set shared address "&amp;IP_Export!D506&amp;" description "&amp;IP_Export!E506,"")),"")</f>
        <v/>
      </c>
      <c r="D470" s="43" t="str">
        <f>IF('Processed IP Rules'!$FB$31="","",IF(IP_Export!B506="Global",IF(OR('Processed IP Rules'!AO475="All_IPs",'Processed IP Rules'!AO475="GRP_ALL_CNSP_SUBNETS"),"",IF(IP_Export!Y506="Proceed","set shared address "&amp;IP_Export!D506&amp;" tag "&amp;'Processed IP Rules'!$FB$31,"")),""))</f>
        <v/>
      </c>
      <c r="E470" t="str">
        <f>IF(IP_Export!B506="Global",IF('Processed IP Rules'!EA475="Any","",IF(AND(IP_Export!Y506="Proceed",'Processed IP Rules'!EA475&lt;&gt;""),"set shared address "&amp;IP_Export!F506&amp;" ip-netmask "&amp;IP_Export!G506,"")),"")</f>
        <v/>
      </c>
      <c r="F470" t="str">
        <f>IF(IP_Export!B506="Global",IF('Processed IP Rules'!EA475="Any","",IF(AND(IP_Export!Y506="Proceed",'Processed IP Rules'!EA475&lt;&gt;""),"set shared address "&amp;IP_Export!F506&amp;" description "&amp;IP_Export!G506,"")),"")</f>
        <v/>
      </c>
      <c r="G470" s="43" t="str">
        <f>IF('Processed IP Rules'!$FB$33="","",IF(IP_Export!B506="Global",IF('Processed IP Rules'!EA475="Any","",IF(AND(IP_Export!Y506="Proceed",'Processed IP Rules'!EA475&lt;&gt;""),"set shared address "&amp;IP_Export!F506&amp;" tag "&amp;'Processed IP Rules'!$FB$33,"")),""))</f>
        <v/>
      </c>
      <c r="I470" s="98">
        <f t="shared" si="15"/>
        <v>465</v>
      </c>
      <c r="J470" t="str">
        <f>IF(IP_Export!B506="National",IF(OR('Processed IP Rules'!AO475="All_IPs",'Processed IP Rules'!AO475="GRP_ALL_CNSP_SUBNETS"),"",IF(IP_Export!Y506="Proceed","set device-group CNSP-Parent address "&amp;IP_Export!D506&amp;" ip-netmask "&amp;IP_Export!E506,"")),"")</f>
        <v/>
      </c>
      <c r="K470" t="str">
        <f>IF(IP_Export!B506="National",IF(OR('Processed IP Rules'!AO475="All_IPs",'Processed IP Rules'!AO475="GRP_ALL_CNSP_SUBNETS"),"",IF(IP_Export!Y506="Proceed","set device-group CNSP-Parent address "&amp;IP_Export!D506&amp;" description "&amp;IP_Export!E506,"")),"")</f>
        <v/>
      </c>
      <c r="L470" s="43" t="str">
        <f>IF('Processed IP Rules'!$FB$31="","",IF(IP_Export!B506="National",IF(OR('Processed IP Rules'!AO475="All_IPs",'Processed IP Rules'!AO475="GRP_ALL_CNSP_SUBNETS"),"",IF(IP_Export!Y506="Proceed","set device-group CNSP-Parent address "&amp;IP_Export!D506&amp;" tag "&amp;'Processed IP Rules'!$FB$31,"")),""))</f>
        <v/>
      </c>
      <c r="M470" t="str">
        <f>IF(IP_Export!B506="National",IF('Processed IP Rules'!EA475="Any","",IF(AND(IP_Export!Y506="Proceed",'Processed IP Rules'!EA475&lt;&gt;""),"set device-group CNSP-Parent address "&amp;IP_Export!F506&amp;" ip-netmask "&amp;IP_Export!G506,"")),"")</f>
        <v/>
      </c>
      <c r="N470" t="str">
        <f>IF(IP_Export!B506="National",IF('Processed IP Rules'!EA475="Any","",IF(AND(IP_Export!Y506="Proceed",'Processed IP Rules'!EA475&lt;&gt;""),"set device-group CNSP-Parent address "&amp;IP_Export!F506&amp;" description "&amp;IP_Export!G506,"")),"")</f>
        <v/>
      </c>
      <c r="O470" s="43" t="str">
        <f>IF('Processed IP Rules'!$FB$33="","",IF(IP_Export!B506="National",IF('Processed IP Rules'!EA475="Any","",IF(AND(IP_Export!Y506="Proceed",'Processed IP Rules'!EA475&lt;&gt;""),"set device-group CNSP-Parent address "&amp;IP_Export!F506&amp;" tag "&amp;'Processed IP Rules'!$FB$33,"")),""))</f>
        <v/>
      </c>
    </row>
    <row r="471" spans="1:15">
      <c r="A471" s="98">
        <f t="shared" si="14"/>
        <v>466</v>
      </c>
      <c r="B471" t="str">
        <f>IF(IP_Export!B507="Global",IF(OR('Processed IP Rules'!AO476="All_IPs",'Processed IP Rules'!AO476="GRP_ALL_CNSP_SUBNETS"),"",IF(IP_Export!Y507="Proceed","set shared address "&amp;IP_Export!D507&amp;" ip-netmask "&amp;IP_Export!E507,"")),"")</f>
        <v/>
      </c>
      <c r="C471" t="str">
        <f>IF(IP_Export!B507="Global",IF(OR('Processed IP Rules'!AO476="All_IPs",'Processed IP Rules'!AO476="GRP_ALL_CNSP_SUBNETS"),"",IF(IP_Export!Y507="Proceed","set shared address "&amp;IP_Export!D507&amp;" description "&amp;IP_Export!E507,"")),"")</f>
        <v/>
      </c>
      <c r="D471" s="43" t="str">
        <f>IF('Processed IP Rules'!$FB$31="","",IF(IP_Export!B507="Global",IF(OR('Processed IP Rules'!AO476="All_IPs",'Processed IP Rules'!AO476="GRP_ALL_CNSP_SUBNETS"),"",IF(IP_Export!Y507="Proceed","set shared address "&amp;IP_Export!D507&amp;" tag "&amp;'Processed IP Rules'!$FB$31,"")),""))</f>
        <v/>
      </c>
      <c r="E471" t="str">
        <f>IF(IP_Export!B507="Global",IF('Processed IP Rules'!EA476="Any","",IF(AND(IP_Export!Y507="Proceed",'Processed IP Rules'!EA476&lt;&gt;""),"set shared address "&amp;IP_Export!F507&amp;" ip-netmask "&amp;IP_Export!G507,"")),"")</f>
        <v/>
      </c>
      <c r="F471" t="str">
        <f>IF(IP_Export!B507="Global",IF('Processed IP Rules'!EA476="Any","",IF(AND(IP_Export!Y507="Proceed",'Processed IP Rules'!EA476&lt;&gt;""),"set shared address "&amp;IP_Export!F507&amp;" description "&amp;IP_Export!G507,"")),"")</f>
        <v/>
      </c>
      <c r="G471" s="43" t="str">
        <f>IF('Processed IP Rules'!$FB$33="","",IF(IP_Export!B507="Global",IF('Processed IP Rules'!EA476="Any","",IF(AND(IP_Export!Y507="Proceed",'Processed IP Rules'!EA476&lt;&gt;""),"set shared address "&amp;IP_Export!F507&amp;" tag "&amp;'Processed IP Rules'!$FB$33,"")),""))</f>
        <v/>
      </c>
      <c r="I471" s="98">
        <f t="shared" si="15"/>
        <v>466</v>
      </c>
      <c r="J471" t="str">
        <f>IF(IP_Export!B507="National",IF(OR('Processed IP Rules'!AO476="All_IPs",'Processed IP Rules'!AO476="GRP_ALL_CNSP_SUBNETS"),"",IF(IP_Export!Y507="Proceed","set device-group CNSP-Parent address "&amp;IP_Export!D507&amp;" ip-netmask "&amp;IP_Export!E507,"")),"")</f>
        <v/>
      </c>
      <c r="K471" t="str">
        <f>IF(IP_Export!B507="National",IF(OR('Processed IP Rules'!AO476="All_IPs",'Processed IP Rules'!AO476="GRP_ALL_CNSP_SUBNETS"),"",IF(IP_Export!Y507="Proceed","set device-group CNSP-Parent address "&amp;IP_Export!D507&amp;" description "&amp;IP_Export!E507,"")),"")</f>
        <v/>
      </c>
      <c r="L471" s="43" t="str">
        <f>IF('Processed IP Rules'!$FB$31="","",IF(IP_Export!B507="National",IF(OR('Processed IP Rules'!AO476="All_IPs",'Processed IP Rules'!AO476="GRP_ALL_CNSP_SUBNETS"),"",IF(IP_Export!Y507="Proceed","set device-group CNSP-Parent address "&amp;IP_Export!D507&amp;" tag "&amp;'Processed IP Rules'!$FB$31,"")),""))</f>
        <v/>
      </c>
      <c r="M471" t="str">
        <f>IF(IP_Export!B507="National",IF('Processed IP Rules'!EA476="Any","",IF(AND(IP_Export!Y507="Proceed",'Processed IP Rules'!EA476&lt;&gt;""),"set device-group CNSP-Parent address "&amp;IP_Export!F507&amp;" ip-netmask "&amp;IP_Export!G507,"")),"")</f>
        <v/>
      </c>
      <c r="N471" t="str">
        <f>IF(IP_Export!B507="National",IF('Processed IP Rules'!EA476="Any","",IF(AND(IP_Export!Y507="Proceed",'Processed IP Rules'!EA476&lt;&gt;""),"set device-group CNSP-Parent address "&amp;IP_Export!F507&amp;" description "&amp;IP_Export!G507,"")),"")</f>
        <v/>
      </c>
      <c r="O471" s="43" t="str">
        <f>IF('Processed IP Rules'!$FB$33="","",IF(IP_Export!B507="National",IF('Processed IP Rules'!EA476="Any","",IF(AND(IP_Export!Y507="Proceed",'Processed IP Rules'!EA476&lt;&gt;""),"set device-group CNSP-Parent address "&amp;IP_Export!F507&amp;" tag "&amp;'Processed IP Rules'!$FB$33,"")),""))</f>
        <v/>
      </c>
    </row>
    <row r="472" spans="1:15">
      <c r="A472" s="98">
        <f t="shared" si="14"/>
        <v>467</v>
      </c>
      <c r="B472" t="str">
        <f>IF(IP_Export!B508="Global",IF(OR('Processed IP Rules'!AO477="All_IPs",'Processed IP Rules'!AO477="GRP_ALL_CNSP_SUBNETS"),"",IF(IP_Export!Y508="Proceed","set shared address "&amp;IP_Export!D508&amp;" ip-netmask "&amp;IP_Export!E508,"")),"")</f>
        <v/>
      </c>
      <c r="C472" t="str">
        <f>IF(IP_Export!B508="Global",IF(OR('Processed IP Rules'!AO477="All_IPs",'Processed IP Rules'!AO477="GRP_ALL_CNSP_SUBNETS"),"",IF(IP_Export!Y508="Proceed","set shared address "&amp;IP_Export!D508&amp;" description "&amp;IP_Export!E508,"")),"")</f>
        <v/>
      </c>
      <c r="D472" s="43" t="str">
        <f>IF('Processed IP Rules'!$FB$31="","",IF(IP_Export!B508="Global",IF(OR('Processed IP Rules'!AO477="All_IPs",'Processed IP Rules'!AO477="GRP_ALL_CNSP_SUBNETS"),"",IF(IP_Export!Y508="Proceed","set shared address "&amp;IP_Export!D508&amp;" tag "&amp;'Processed IP Rules'!$FB$31,"")),""))</f>
        <v/>
      </c>
      <c r="E472" t="str">
        <f>IF(IP_Export!B508="Global",IF('Processed IP Rules'!EA477="Any","",IF(AND(IP_Export!Y508="Proceed",'Processed IP Rules'!EA477&lt;&gt;""),"set shared address "&amp;IP_Export!F508&amp;" ip-netmask "&amp;IP_Export!G508,"")),"")</f>
        <v/>
      </c>
      <c r="F472" t="str">
        <f>IF(IP_Export!B508="Global",IF('Processed IP Rules'!EA477="Any","",IF(AND(IP_Export!Y508="Proceed",'Processed IP Rules'!EA477&lt;&gt;""),"set shared address "&amp;IP_Export!F508&amp;" description "&amp;IP_Export!G508,"")),"")</f>
        <v/>
      </c>
      <c r="G472" s="43" t="str">
        <f>IF('Processed IP Rules'!$FB$33="","",IF(IP_Export!B508="Global",IF('Processed IP Rules'!EA477="Any","",IF(AND(IP_Export!Y508="Proceed",'Processed IP Rules'!EA477&lt;&gt;""),"set shared address "&amp;IP_Export!F508&amp;" tag "&amp;'Processed IP Rules'!$FB$33,"")),""))</f>
        <v/>
      </c>
      <c r="I472" s="98">
        <f t="shared" si="15"/>
        <v>467</v>
      </c>
      <c r="J472" t="str">
        <f>IF(IP_Export!B508="National",IF(OR('Processed IP Rules'!AO477="All_IPs",'Processed IP Rules'!AO477="GRP_ALL_CNSP_SUBNETS"),"",IF(IP_Export!Y508="Proceed","set device-group CNSP-Parent address "&amp;IP_Export!D508&amp;" ip-netmask "&amp;IP_Export!E508,"")),"")</f>
        <v/>
      </c>
      <c r="K472" t="str">
        <f>IF(IP_Export!B508="National",IF(OR('Processed IP Rules'!AO477="All_IPs",'Processed IP Rules'!AO477="GRP_ALL_CNSP_SUBNETS"),"",IF(IP_Export!Y508="Proceed","set device-group CNSP-Parent address "&amp;IP_Export!D508&amp;" description "&amp;IP_Export!E508,"")),"")</f>
        <v/>
      </c>
      <c r="L472" s="43" t="str">
        <f>IF('Processed IP Rules'!$FB$31="","",IF(IP_Export!B508="National",IF(OR('Processed IP Rules'!AO477="All_IPs",'Processed IP Rules'!AO477="GRP_ALL_CNSP_SUBNETS"),"",IF(IP_Export!Y508="Proceed","set device-group CNSP-Parent address "&amp;IP_Export!D508&amp;" tag "&amp;'Processed IP Rules'!$FB$31,"")),""))</f>
        <v/>
      </c>
      <c r="M472" t="str">
        <f>IF(IP_Export!B508="National",IF('Processed IP Rules'!EA477="Any","",IF(AND(IP_Export!Y508="Proceed",'Processed IP Rules'!EA477&lt;&gt;""),"set device-group CNSP-Parent address "&amp;IP_Export!F508&amp;" ip-netmask "&amp;IP_Export!G508,"")),"")</f>
        <v/>
      </c>
      <c r="N472" t="str">
        <f>IF(IP_Export!B508="National",IF('Processed IP Rules'!EA477="Any","",IF(AND(IP_Export!Y508="Proceed",'Processed IP Rules'!EA477&lt;&gt;""),"set device-group CNSP-Parent address "&amp;IP_Export!F508&amp;" description "&amp;IP_Export!G508,"")),"")</f>
        <v/>
      </c>
      <c r="O472" s="43" t="str">
        <f>IF('Processed IP Rules'!$FB$33="","",IF(IP_Export!B508="National",IF('Processed IP Rules'!EA477="Any","",IF(AND(IP_Export!Y508="Proceed",'Processed IP Rules'!EA477&lt;&gt;""),"set device-group CNSP-Parent address "&amp;IP_Export!F508&amp;" tag "&amp;'Processed IP Rules'!$FB$33,"")),""))</f>
        <v/>
      </c>
    </row>
    <row r="473" spans="1:15">
      <c r="A473" s="98">
        <f t="shared" si="14"/>
        <v>468</v>
      </c>
      <c r="B473" t="str">
        <f>IF(IP_Export!B509="Global",IF(OR('Processed IP Rules'!AO478="All_IPs",'Processed IP Rules'!AO478="GRP_ALL_CNSP_SUBNETS"),"",IF(IP_Export!Y509="Proceed","set shared address "&amp;IP_Export!D509&amp;" ip-netmask "&amp;IP_Export!E509,"")),"")</f>
        <v/>
      </c>
      <c r="C473" t="str">
        <f>IF(IP_Export!B509="Global",IF(OR('Processed IP Rules'!AO478="All_IPs",'Processed IP Rules'!AO478="GRP_ALL_CNSP_SUBNETS"),"",IF(IP_Export!Y509="Proceed","set shared address "&amp;IP_Export!D509&amp;" description "&amp;IP_Export!E509,"")),"")</f>
        <v/>
      </c>
      <c r="D473" s="43" t="str">
        <f>IF('Processed IP Rules'!$FB$31="","",IF(IP_Export!B509="Global",IF(OR('Processed IP Rules'!AO478="All_IPs",'Processed IP Rules'!AO478="GRP_ALL_CNSP_SUBNETS"),"",IF(IP_Export!Y509="Proceed","set shared address "&amp;IP_Export!D509&amp;" tag "&amp;'Processed IP Rules'!$FB$31,"")),""))</f>
        <v/>
      </c>
      <c r="E473" t="str">
        <f>IF(IP_Export!B509="Global",IF('Processed IP Rules'!EA478="Any","",IF(AND(IP_Export!Y509="Proceed",'Processed IP Rules'!EA478&lt;&gt;""),"set shared address "&amp;IP_Export!F509&amp;" ip-netmask "&amp;IP_Export!G509,"")),"")</f>
        <v/>
      </c>
      <c r="F473" t="str">
        <f>IF(IP_Export!B509="Global",IF('Processed IP Rules'!EA478="Any","",IF(AND(IP_Export!Y509="Proceed",'Processed IP Rules'!EA478&lt;&gt;""),"set shared address "&amp;IP_Export!F509&amp;" description "&amp;IP_Export!G509,"")),"")</f>
        <v/>
      </c>
      <c r="G473" s="43" t="str">
        <f>IF('Processed IP Rules'!$FB$33="","",IF(IP_Export!B509="Global",IF('Processed IP Rules'!EA478="Any","",IF(AND(IP_Export!Y509="Proceed",'Processed IP Rules'!EA478&lt;&gt;""),"set shared address "&amp;IP_Export!F509&amp;" tag "&amp;'Processed IP Rules'!$FB$33,"")),""))</f>
        <v/>
      </c>
      <c r="I473" s="98">
        <f t="shared" si="15"/>
        <v>468</v>
      </c>
      <c r="J473" t="str">
        <f>IF(IP_Export!B509="National",IF(OR('Processed IP Rules'!AO478="All_IPs",'Processed IP Rules'!AO478="GRP_ALL_CNSP_SUBNETS"),"",IF(IP_Export!Y509="Proceed","set device-group CNSP-Parent address "&amp;IP_Export!D509&amp;" ip-netmask "&amp;IP_Export!E509,"")),"")</f>
        <v/>
      </c>
      <c r="K473" t="str">
        <f>IF(IP_Export!B509="National",IF(OR('Processed IP Rules'!AO478="All_IPs",'Processed IP Rules'!AO478="GRP_ALL_CNSP_SUBNETS"),"",IF(IP_Export!Y509="Proceed","set device-group CNSP-Parent address "&amp;IP_Export!D509&amp;" description "&amp;IP_Export!E509,"")),"")</f>
        <v/>
      </c>
      <c r="L473" s="43" t="str">
        <f>IF('Processed IP Rules'!$FB$31="","",IF(IP_Export!B509="National",IF(OR('Processed IP Rules'!AO478="All_IPs",'Processed IP Rules'!AO478="GRP_ALL_CNSP_SUBNETS"),"",IF(IP_Export!Y509="Proceed","set device-group CNSP-Parent address "&amp;IP_Export!D509&amp;" tag "&amp;'Processed IP Rules'!$FB$31,"")),""))</f>
        <v/>
      </c>
      <c r="M473" t="str">
        <f>IF(IP_Export!B509="National",IF('Processed IP Rules'!EA478="Any","",IF(AND(IP_Export!Y509="Proceed",'Processed IP Rules'!EA478&lt;&gt;""),"set device-group CNSP-Parent address "&amp;IP_Export!F509&amp;" ip-netmask "&amp;IP_Export!G509,"")),"")</f>
        <v/>
      </c>
      <c r="N473" t="str">
        <f>IF(IP_Export!B509="National",IF('Processed IP Rules'!EA478="Any","",IF(AND(IP_Export!Y509="Proceed",'Processed IP Rules'!EA478&lt;&gt;""),"set device-group CNSP-Parent address "&amp;IP_Export!F509&amp;" description "&amp;IP_Export!G509,"")),"")</f>
        <v/>
      </c>
      <c r="O473" s="43" t="str">
        <f>IF('Processed IP Rules'!$FB$33="","",IF(IP_Export!B509="National",IF('Processed IP Rules'!EA478="Any","",IF(AND(IP_Export!Y509="Proceed",'Processed IP Rules'!EA478&lt;&gt;""),"set device-group CNSP-Parent address "&amp;IP_Export!F509&amp;" tag "&amp;'Processed IP Rules'!$FB$33,"")),""))</f>
        <v/>
      </c>
    </row>
    <row r="474" spans="1:15">
      <c r="A474" s="98">
        <f t="shared" si="14"/>
        <v>469</v>
      </c>
      <c r="B474" t="str">
        <f>IF(IP_Export!B510="Global",IF(OR('Processed IP Rules'!AO479="All_IPs",'Processed IP Rules'!AO479="GRP_ALL_CNSP_SUBNETS"),"",IF(IP_Export!Y510="Proceed","set shared address "&amp;IP_Export!D510&amp;" ip-netmask "&amp;IP_Export!E510,"")),"")</f>
        <v/>
      </c>
      <c r="C474" t="str">
        <f>IF(IP_Export!B510="Global",IF(OR('Processed IP Rules'!AO479="All_IPs",'Processed IP Rules'!AO479="GRP_ALL_CNSP_SUBNETS"),"",IF(IP_Export!Y510="Proceed","set shared address "&amp;IP_Export!D510&amp;" description "&amp;IP_Export!E510,"")),"")</f>
        <v/>
      </c>
      <c r="D474" s="43" t="str">
        <f>IF('Processed IP Rules'!$FB$31="","",IF(IP_Export!B510="Global",IF(OR('Processed IP Rules'!AO479="All_IPs",'Processed IP Rules'!AO479="GRP_ALL_CNSP_SUBNETS"),"",IF(IP_Export!Y510="Proceed","set shared address "&amp;IP_Export!D510&amp;" tag "&amp;'Processed IP Rules'!$FB$31,"")),""))</f>
        <v/>
      </c>
      <c r="E474" t="str">
        <f>IF(IP_Export!B510="Global",IF('Processed IP Rules'!EA479="Any","",IF(AND(IP_Export!Y510="Proceed",'Processed IP Rules'!EA479&lt;&gt;""),"set shared address "&amp;IP_Export!F510&amp;" ip-netmask "&amp;IP_Export!G510,"")),"")</f>
        <v/>
      </c>
      <c r="F474" t="str">
        <f>IF(IP_Export!B510="Global",IF('Processed IP Rules'!EA479="Any","",IF(AND(IP_Export!Y510="Proceed",'Processed IP Rules'!EA479&lt;&gt;""),"set shared address "&amp;IP_Export!F510&amp;" description "&amp;IP_Export!G510,"")),"")</f>
        <v/>
      </c>
      <c r="G474" s="43" t="str">
        <f>IF('Processed IP Rules'!$FB$33="","",IF(IP_Export!B510="Global",IF('Processed IP Rules'!EA479="Any","",IF(AND(IP_Export!Y510="Proceed",'Processed IP Rules'!EA479&lt;&gt;""),"set shared address "&amp;IP_Export!F510&amp;" tag "&amp;'Processed IP Rules'!$FB$33,"")),""))</f>
        <v/>
      </c>
      <c r="I474" s="98">
        <f t="shared" si="15"/>
        <v>469</v>
      </c>
      <c r="J474" t="str">
        <f>IF(IP_Export!B510="National",IF(OR('Processed IP Rules'!AO479="All_IPs",'Processed IP Rules'!AO479="GRP_ALL_CNSP_SUBNETS"),"",IF(IP_Export!Y510="Proceed","set device-group CNSP-Parent address "&amp;IP_Export!D510&amp;" ip-netmask "&amp;IP_Export!E510,"")),"")</f>
        <v/>
      </c>
      <c r="K474" t="str">
        <f>IF(IP_Export!B510="National",IF(OR('Processed IP Rules'!AO479="All_IPs",'Processed IP Rules'!AO479="GRP_ALL_CNSP_SUBNETS"),"",IF(IP_Export!Y510="Proceed","set device-group CNSP-Parent address "&amp;IP_Export!D510&amp;" description "&amp;IP_Export!E510,"")),"")</f>
        <v/>
      </c>
      <c r="L474" s="43" t="str">
        <f>IF('Processed IP Rules'!$FB$31="","",IF(IP_Export!B510="National",IF(OR('Processed IP Rules'!AO479="All_IPs",'Processed IP Rules'!AO479="GRP_ALL_CNSP_SUBNETS"),"",IF(IP_Export!Y510="Proceed","set device-group CNSP-Parent address "&amp;IP_Export!D510&amp;" tag "&amp;'Processed IP Rules'!$FB$31,"")),""))</f>
        <v/>
      </c>
      <c r="M474" t="str">
        <f>IF(IP_Export!B510="National",IF('Processed IP Rules'!EA479="Any","",IF(AND(IP_Export!Y510="Proceed",'Processed IP Rules'!EA479&lt;&gt;""),"set device-group CNSP-Parent address "&amp;IP_Export!F510&amp;" ip-netmask "&amp;IP_Export!G510,"")),"")</f>
        <v/>
      </c>
      <c r="N474" t="str">
        <f>IF(IP_Export!B510="National",IF('Processed IP Rules'!EA479="Any","",IF(AND(IP_Export!Y510="Proceed",'Processed IP Rules'!EA479&lt;&gt;""),"set device-group CNSP-Parent address "&amp;IP_Export!F510&amp;" description "&amp;IP_Export!G510,"")),"")</f>
        <v/>
      </c>
      <c r="O474" s="43" t="str">
        <f>IF('Processed IP Rules'!$FB$33="","",IF(IP_Export!B510="National",IF('Processed IP Rules'!EA479="Any","",IF(AND(IP_Export!Y510="Proceed",'Processed IP Rules'!EA479&lt;&gt;""),"set device-group CNSP-Parent address "&amp;IP_Export!F510&amp;" tag "&amp;'Processed IP Rules'!$FB$33,"")),""))</f>
        <v/>
      </c>
    </row>
    <row r="475" spans="1:15">
      <c r="A475" s="98">
        <f t="shared" si="14"/>
        <v>470</v>
      </c>
      <c r="B475" t="str">
        <f>IF(IP_Export!B511="Global",IF(OR('Processed IP Rules'!AO480="All_IPs",'Processed IP Rules'!AO480="GRP_ALL_CNSP_SUBNETS"),"",IF(IP_Export!Y511="Proceed","set shared address "&amp;IP_Export!D511&amp;" ip-netmask "&amp;IP_Export!E511,"")),"")</f>
        <v/>
      </c>
      <c r="C475" t="str">
        <f>IF(IP_Export!B511="Global",IF(OR('Processed IP Rules'!AO480="All_IPs",'Processed IP Rules'!AO480="GRP_ALL_CNSP_SUBNETS"),"",IF(IP_Export!Y511="Proceed","set shared address "&amp;IP_Export!D511&amp;" description "&amp;IP_Export!E511,"")),"")</f>
        <v/>
      </c>
      <c r="D475" s="43" t="str">
        <f>IF('Processed IP Rules'!$FB$31="","",IF(IP_Export!B511="Global",IF(OR('Processed IP Rules'!AO480="All_IPs",'Processed IP Rules'!AO480="GRP_ALL_CNSP_SUBNETS"),"",IF(IP_Export!Y511="Proceed","set shared address "&amp;IP_Export!D511&amp;" tag "&amp;'Processed IP Rules'!$FB$31,"")),""))</f>
        <v/>
      </c>
      <c r="E475" t="str">
        <f>IF(IP_Export!B511="Global",IF('Processed IP Rules'!EA480="Any","",IF(AND(IP_Export!Y511="Proceed",'Processed IP Rules'!EA480&lt;&gt;""),"set shared address "&amp;IP_Export!F511&amp;" ip-netmask "&amp;IP_Export!G511,"")),"")</f>
        <v/>
      </c>
      <c r="F475" t="str">
        <f>IF(IP_Export!B511="Global",IF('Processed IP Rules'!EA480="Any","",IF(AND(IP_Export!Y511="Proceed",'Processed IP Rules'!EA480&lt;&gt;""),"set shared address "&amp;IP_Export!F511&amp;" description "&amp;IP_Export!G511,"")),"")</f>
        <v/>
      </c>
      <c r="G475" s="43" t="str">
        <f>IF('Processed IP Rules'!$FB$33="","",IF(IP_Export!B511="Global",IF('Processed IP Rules'!EA480="Any","",IF(AND(IP_Export!Y511="Proceed",'Processed IP Rules'!EA480&lt;&gt;""),"set shared address "&amp;IP_Export!F511&amp;" tag "&amp;'Processed IP Rules'!$FB$33,"")),""))</f>
        <v/>
      </c>
      <c r="I475" s="98">
        <f t="shared" si="15"/>
        <v>470</v>
      </c>
      <c r="J475" t="str">
        <f>IF(IP_Export!B511="National",IF(OR('Processed IP Rules'!AO480="All_IPs",'Processed IP Rules'!AO480="GRP_ALL_CNSP_SUBNETS"),"",IF(IP_Export!Y511="Proceed","set device-group CNSP-Parent address "&amp;IP_Export!D511&amp;" ip-netmask "&amp;IP_Export!E511,"")),"")</f>
        <v/>
      </c>
      <c r="K475" t="str">
        <f>IF(IP_Export!B511="National",IF(OR('Processed IP Rules'!AO480="All_IPs",'Processed IP Rules'!AO480="GRP_ALL_CNSP_SUBNETS"),"",IF(IP_Export!Y511="Proceed","set device-group CNSP-Parent address "&amp;IP_Export!D511&amp;" description "&amp;IP_Export!E511,"")),"")</f>
        <v/>
      </c>
      <c r="L475" s="43" t="str">
        <f>IF('Processed IP Rules'!$FB$31="","",IF(IP_Export!B511="National",IF(OR('Processed IP Rules'!AO480="All_IPs",'Processed IP Rules'!AO480="GRP_ALL_CNSP_SUBNETS"),"",IF(IP_Export!Y511="Proceed","set device-group CNSP-Parent address "&amp;IP_Export!D511&amp;" tag "&amp;'Processed IP Rules'!$FB$31,"")),""))</f>
        <v/>
      </c>
      <c r="M475" t="str">
        <f>IF(IP_Export!B511="National",IF('Processed IP Rules'!EA480="Any","",IF(AND(IP_Export!Y511="Proceed",'Processed IP Rules'!EA480&lt;&gt;""),"set device-group CNSP-Parent address "&amp;IP_Export!F511&amp;" ip-netmask "&amp;IP_Export!G511,"")),"")</f>
        <v/>
      </c>
      <c r="N475" t="str">
        <f>IF(IP_Export!B511="National",IF('Processed IP Rules'!EA480="Any","",IF(AND(IP_Export!Y511="Proceed",'Processed IP Rules'!EA480&lt;&gt;""),"set device-group CNSP-Parent address "&amp;IP_Export!F511&amp;" description "&amp;IP_Export!G511,"")),"")</f>
        <v/>
      </c>
      <c r="O475" s="43" t="str">
        <f>IF('Processed IP Rules'!$FB$33="","",IF(IP_Export!B511="National",IF('Processed IP Rules'!EA480="Any","",IF(AND(IP_Export!Y511="Proceed",'Processed IP Rules'!EA480&lt;&gt;""),"set device-group CNSP-Parent address "&amp;IP_Export!F511&amp;" tag "&amp;'Processed IP Rules'!$FB$33,"")),""))</f>
        <v/>
      </c>
    </row>
    <row r="476" spans="1:15">
      <c r="A476" s="98">
        <f t="shared" si="14"/>
        <v>471</v>
      </c>
      <c r="B476" t="str">
        <f>IF(IP_Export!B512="Global",IF(OR('Processed IP Rules'!AO481="All_IPs",'Processed IP Rules'!AO481="GRP_ALL_CNSP_SUBNETS"),"",IF(IP_Export!Y512="Proceed","set shared address "&amp;IP_Export!D512&amp;" ip-netmask "&amp;IP_Export!E512,"")),"")</f>
        <v/>
      </c>
      <c r="C476" t="str">
        <f>IF(IP_Export!B512="Global",IF(OR('Processed IP Rules'!AO481="All_IPs",'Processed IP Rules'!AO481="GRP_ALL_CNSP_SUBNETS"),"",IF(IP_Export!Y512="Proceed","set shared address "&amp;IP_Export!D512&amp;" description "&amp;IP_Export!E512,"")),"")</f>
        <v/>
      </c>
      <c r="D476" s="43" t="str">
        <f>IF('Processed IP Rules'!$FB$31="","",IF(IP_Export!B512="Global",IF(OR('Processed IP Rules'!AO481="All_IPs",'Processed IP Rules'!AO481="GRP_ALL_CNSP_SUBNETS"),"",IF(IP_Export!Y512="Proceed","set shared address "&amp;IP_Export!D512&amp;" tag "&amp;'Processed IP Rules'!$FB$31,"")),""))</f>
        <v/>
      </c>
      <c r="E476" t="str">
        <f>IF(IP_Export!B512="Global",IF('Processed IP Rules'!EA481="Any","",IF(AND(IP_Export!Y512="Proceed",'Processed IP Rules'!EA481&lt;&gt;""),"set shared address "&amp;IP_Export!F512&amp;" ip-netmask "&amp;IP_Export!G512,"")),"")</f>
        <v/>
      </c>
      <c r="F476" t="str">
        <f>IF(IP_Export!B512="Global",IF('Processed IP Rules'!EA481="Any","",IF(AND(IP_Export!Y512="Proceed",'Processed IP Rules'!EA481&lt;&gt;""),"set shared address "&amp;IP_Export!F512&amp;" description "&amp;IP_Export!G512,"")),"")</f>
        <v/>
      </c>
      <c r="G476" s="43" t="str">
        <f>IF('Processed IP Rules'!$FB$33="","",IF(IP_Export!B512="Global",IF('Processed IP Rules'!EA481="Any","",IF(AND(IP_Export!Y512="Proceed",'Processed IP Rules'!EA481&lt;&gt;""),"set shared address "&amp;IP_Export!F512&amp;" tag "&amp;'Processed IP Rules'!$FB$33,"")),""))</f>
        <v/>
      </c>
      <c r="I476" s="98">
        <f t="shared" si="15"/>
        <v>471</v>
      </c>
      <c r="J476" t="str">
        <f>IF(IP_Export!B512="National",IF(OR('Processed IP Rules'!AO481="All_IPs",'Processed IP Rules'!AO481="GRP_ALL_CNSP_SUBNETS"),"",IF(IP_Export!Y512="Proceed","set device-group CNSP-Parent address "&amp;IP_Export!D512&amp;" ip-netmask "&amp;IP_Export!E512,"")),"")</f>
        <v/>
      </c>
      <c r="K476" t="str">
        <f>IF(IP_Export!B512="National",IF(OR('Processed IP Rules'!AO481="All_IPs",'Processed IP Rules'!AO481="GRP_ALL_CNSP_SUBNETS"),"",IF(IP_Export!Y512="Proceed","set device-group CNSP-Parent address "&amp;IP_Export!D512&amp;" description "&amp;IP_Export!E512,"")),"")</f>
        <v/>
      </c>
      <c r="L476" s="43" t="str">
        <f>IF('Processed IP Rules'!$FB$31="","",IF(IP_Export!B512="National",IF(OR('Processed IP Rules'!AO481="All_IPs",'Processed IP Rules'!AO481="GRP_ALL_CNSP_SUBNETS"),"",IF(IP_Export!Y512="Proceed","set device-group CNSP-Parent address "&amp;IP_Export!D512&amp;" tag "&amp;'Processed IP Rules'!$FB$31,"")),""))</f>
        <v/>
      </c>
      <c r="M476" t="str">
        <f>IF(IP_Export!B512="National",IF('Processed IP Rules'!EA481="Any","",IF(AND(IP_Export!Y512="Proceed",'Processed IP Rules'!EA481&lt;&gt;""),"set device-group CNSP-Parent address "&amp;IP_Export!F512&amp;" ip-netmask "&amp;IP_Export!G512,"")),"")</f>
        <v/>
      </c>
      <c r="N476" t="str">
        <f>IF(IP_Export!B512="National",IF('Processed IP Rules'!EA481="Any","",IF(AND(IP_Export!Y512="Proceed",'Processed IP Rules'!EA481&lt;&gt;""),"set device-group CNSP-Parent address "&amp;IP_Export!F512&amp;" description "&amp;IP_Export!G512,"")),"")</f>
        <v/>
      </c>
      <c r="O476" s="43" t="str">
        <f>IF('Processed IP Rules'!$FB$33="","",IF(IP_Export!B512="National",IF('Processed IP Rules'!EA481="Any","",IF(AND(IP_Export!Y512="Proceed",'Processed IP Rules'!EA481&lt;&gt;""),"set device-group CNSP-Parent address "&amp;IP_Export!F512&amp;" tag "&amp;'Processed IP Rules'!$FB$33,"")),""))</f>
        <v/>
      </c>
    </row>
    <row r="477" spans="1:15">
      <c r="A477" s="98">
        <f t="shared" si="14"/>
        <v>472</v>
      </c>
      <c r="B477" t="str">
        <f>IF(IP_Export!B513="Global",IF(OR('Processed IP Rules'!AO482="All_IPs",'Processed IP Rules'!AO482="GRP_ALL_CNSP_SUBNETS"),"",IF(IP_Export!Y513="Proceed","set shared address "&amp;IP_Export!D513&amp;" ip-netmask "&amp;IP_Export!E513,"")),"")</f>
        <v/>
      </c>
      <c r="C477" t="str">
        <f>IF(IP_Export!B513="Global",IF(OR('Processed IP Rules'!AO482="All_IPs",'Processed IP Rules'!AO482="GRP_ALL_CNSP_SUBNETS"),"",IF(IP_Export!Y513="Proceed","set shared address "&amp;IP_Export!D513&amp;" description "&amp;IP_Export!E513,"")),"")</f>
        <v/>
      </c>
      <c r="D477" s="43" t="str">
        <f>IF('Processed IP Rules'!$FB$31="","",IF(IP_Export!B513="Global",IF(OR('Processed IP Rules'!AO482="All_IPs",'Processed IP Rules'!AO482="GRP_ALL_CNSP_SUBNETS"),"",IF(IP_Export!Y513="Proceed","set shared address "&amp;IP_Export!D513&amp;" tag "&amp;'Processed IP Rules'!$FB$31,"")),""))</f>
        <v/>
      </c>
      <c r="E477" t="str">
        <f>IF(IP_Export!B513="Global",IF('Processed IP Rules'!EA482="Any","",IF(AND(IP_Export!Y513="Proceed",'Processed IP Rules'!EA482&lt;&gt;""),"set shared address "&amp;IP_Export!F513&amp;" ip-netmask "&amp;IP_Export!G513,"")),"")</f>
        <v/>
      </c>
      <c r="F477" t="str">
        <f>IF(IP_Export!B513="Global",IF('Processed IP Rules'!EA482="Any","",IF(AND(IP_Export!Y513="Proceed",'Processed IP Rules'!EA482&lt;&gt;""),"set shared address "&amp;IP_Export!F513&amp;" description "&amp;IP_Export!G513,"")),"")</f>
        <v/>
      </c>
      <c r="G477" s="43" t="str">
        <f>IF('Processed IP Rules'!$FB$33="","",IF(IP_Export!B513="Global",IF('Processed IP Rules'!EA482="Any","",IF(AND(IP_Export!Y513="Proceed",'Processed IP Rules'!EA482&lt;&gt;""),"set shared address "&amp;IP_Export!F513&amp;" tag "&amp;'Processed IP Rules'!$FB$33,"")),""))</f>
        <v/>
      </c>
      <c r="I477" s="98">
        <f t="shared" si="15"/>
        <v>472</v>
      </c>
      <c r="J477" t="str">
        <f>IF(IP_Export!B513="National",IF(OR('Processed IP Rules'!AO482="All_IPs",'Processed IP Rules'!AO482="GRP_ALL_CNSP_SUBNETS"),"",IF(IP_Export!Y513="Proceed","set device-group CNSP-Parent address "&amp;IP_Export!D513&amp;" ip-netmask "&amp;IP_Export!E513,"")),"")</f>
        <v/>
      </c>
      <c r="K477" t="str">
        <f>IF(IP_Export!B513="National",IF(OR('Processed IP Rules'!AO482="All_IPs",'Processed IP Rules'!AO482="GRP_ALL_CNSP_SUBNETS"),"",IF(IP_Export!Y513="Proceed","set device-group CNSP-Parent address "&amp;IP_Export!D513&amp;" description "&amp;IP_Export!E513,"")),"")</f>
        <v/>
      </c>
      <c r="L477" s="43" t="str">
        <f>IF('Processed IP Rules'!$FB$31="","",IF(IP_Export!B513="National",IF(OR('Processed IP Rules'!AO482="All_IPs",'Processed IP Rules'!AO482="GRP_ALL_CNSP_SUBNETS"),"",IF(IP_Export!Y513="Proceed","set device-group CNSP-Parent address "&amp;IP_Export!D513&amp;" tag "&amp;'Processed IP Rules'!$FB$31,"")),""))</f>
        <v/>
      </c>
      <c r="M477" t="str">
        <f>IF(IP_Export!B513="National",IF('Processed IP Rules'!EA482="Any","",IF(AND(IP_Export!Y513="Proceed",'Processed IP Rules'!EA482&lt;&gt;""),"set device-group CNSP-Parent address "&amp;IP_Export!F513&amp;" ip-netmask "&amp;IP_Export!G513,"")),"")</f>
        <v/>
      </c>
      <c r="N477" t="str">
        <f>IF(IP_Export!B513="National",IF('Processed IP Rules'!EA482="Any","",IF(AND(IP_Export!Y513="Proceed",'Processed IP Rules'!EA482&lt;&gt;""),"set device-group CNSP-Parent address "&amp;IP_Export!F513&amp;" description "&amp;IP_Export!G513,"")),"")</f>
        <v/>
      </c>
      <c r="O477" s="43" t="str">
        <f>IF('Processed IP Rules'!$FB$33="","",IF(IP_Export!B513="National",IF('Processed IP Rules'!EA482="Any","",IF(AND(IP_Export!Y513="Proceed",'Processed IP Rules'!EA482&lt;&gt;""),"set device-group CNSP-Parent address "&amp;IP_Export!F513&amp;" tag "&amp;'Processed IP Rules'!$FB$33,"")),""))</f>
        <v/>
      </c>
    </row>
    <row r="478" spans="1:15">
      <c r="A478" s="98">
        <f t="shared" si="14"/>
        <v>473</v>
      </c>
      <c r="B478" t="str">
        <f>IF(IP_Export!B514="Global",IF(OR('Processed IP Rules'!AO483="All_IPs",'Processed IP Rules'!AO483="GRP_ALL_CNSP_SUBNETS"),"",IF(IP_Export!Y514="Proceed","set shared address "&amp;IP_Export!D514&amp;" ip-netmask "&amp;IP_Export!E514,"")),"")</f>
        <v/>
      </c>
      <c r="C478" t="str">
        <f>IF(IP_Export!B514="Global",IF(OR('Processed IP Rules'!AO483="All_IPs",'Processed IP Rules'!AO483="GRP_ALL_CNSP_SUBNETS"),"",IF(IP_Export!Y514="Proceed","set shared address "&amp;IP_Export!D514&amp;" description "&amp;IP_Export!E514,"")),"")</f>
        <v/>
      </c>
      <c r="D478" s="43" t="str">
        <f>IF('Processed IP Rules'!$FB$31="","",IF(IP_Export!B514="Global",IF(OR('Processed IP Rules'!AO483="All_IPs",'Processed IP Rules'!AO483="GRP_ALL_CNSP_SUBNETS"),"",IF(IP_Export!Y514="Proceed","set shared address "&amp;IP_Export!D514&amp;" tag "&amp;'Processed IP Rules'!$FB$31,"")),""))</f>
        <v/>
      </c>
      <c r="E478" t="str">
        <f>IF(IP_Export!B514="Global",IF('Processed IP Rules'!EA483="Any","",IF(AND(IP_Export!Y514="Proceed",'Processed IP Rules'!EA483&lt;&gt;""),"set shared address "&amp;IP_Export!F514&amp;" ip-netmask "&amp;IP_Export!G514,"")),"")</f>
        <v/>
      </c>
      <c r="F478" t="str">
        <f>IF(IP_Export!B514="Global",IF('Processed IP Rules'!EA483="Any","",IF(AND(IP_Export!Y514="Proceed",'Processed IP Rules'!EA483&lt;&gt;""),"set shared address "&amp;IP_Export!F514&amp;" description "&amp;IP_Export!G514,"")),"")</f>
        <v/>
      </c>
      <c r="G478" s="43" t="str">
        <f>IF('Processed IP Rules'!$FB$33="","",IF(IP_Export!B514="Global",IF('Processed IP Rules'!EA483="Any","",IF(AND(IP_Export!Y514="Proceed",'Processed IP Rules'!EA483&lt;&gt;""),"set shared address "&amp;IP_Export!F514&amp;" tag "&amp;'Processed IP Rules'!$FB$33,"")),""))</f>
        <v/>
      </c>
      <c r="I478" s="98">
        <f t="shared" si="15"/>
        <v>473</v>
      </c>
      <c r="J478" t="str">
        <f>IF(IP_Export!B514="National",IF(OR('Processed IP Rules'!AO483="All_IPs",'Processed IP Rules'!AO483="GRP_ALL_CNSP_SUBNETS"),"",IF(IP_Export!Y514="Proceed","set device-group CNSP-Parent address "&amp;IP_Export!D514&amp;" ip-netmask "&amp;IP_Export!E514,"")),"")</f>
        <v/>
      </c>
      <c r="K478" t="str">
        <f>IF(IP_Export!B514="National",IF(OR('Processed IP Rules'!AO483="All_IPs",'Processed IP Rules'!AO483="GRP_ALL_CNSP_SUBNETS"),"",IF(IP_Export!Y514="Proceed","set device-group CNSP-Parent address "&amp;IP_Export!D514&amp;" description "&amp;IP_Export!E514,"")),"")</f>
        <v/>
      </c>
      <c r="L478" s="43" t="str">
        <f>IF('Processed IP Rules'!$FB$31="","",IF(IP_Export!B514="National",IF(OR('Processed IP Rules'!AO483="All_IPs",'Processed IP Rules'!AO483="GRP_ALL_CNSP_SUBNETS"),"",IF(IP_Export!Y514="Proceed","set device-group CNSP-Parent address "&amp;IP_Export!D514&amp;" tag "&amp;'Processed IP Rules'!$FB$31,"")),""))</f>
        <v/>
      </c>
      <c r="M478" t="str">
        <f>IF(IP_Export!B514="National",IF('Processed IP Rules'!EA483="Any","",IF(AND(IP_Export!Y514="Proceed",'Processed IP Rules'!EA483&lt;&gt;""),"set device-group CNSP-Parent address "&amp;IP_Export!F514&amp;" ip-netmask "&amp;IP_Export!G514,"")),"")</f>
        <v/>
      </c>
      <c r="N478" t="str">
        <f>IF(IP_Export!B514="National",IF('Processed IP Rules'!EA483="Any","",IF(AND(IP_Export!Y514="Proceed",'Processed IP Rules'!EA483&lt;&gt;""),"set device-group CNSP-Parent address "&amp;IP_Export!F514&amp;" description "&amp;IP_Export!G514,"")),"")</f>
        <v/>
      </c>
      <c r="O478" s="43" t="str">
        <f>IF('Processed IP Rules'!$FB$33="","",IF(IP_Export!B514="National",IF('Processed IP Rules'!EA483="Any","",IF(AND(IP_Export!Y514="Proceed",'Processed IP Rules'!EA483&lt;&gt;""),"set device-group CNSP-Parent address "&amp;IP_Export!F514&amp;" tag "&amp;'Processed IP Rules'!$FB$33,"")),""))</f>
        <v/>
      </c>
    </row>
    <row r="479" spans="1:15">
      <c r="A479" s="98">
        <f t="shared" si="14"/>
        <v>474</v>
      </c>
      <c r="B479" t="str">
        <f>IF(IP_Export!B515="Global",IF(OR('Processed IP Rules'!AO484="All_IPs",'Processed IP Rules'!AO484="GRP_ALL_CNSP_SUBNETS"),"",IF(IP_Export!Y515="Proceed","set shared address "&amp;IP_Export!D515&amp;" ip-netmask "&amp;IP_Export!E515,"")),"")</f>
        <v/>
      </c>
      <c r="C479" t="str">
        <f>IF(IP_Export!B515="Global",IF(OR('Processed IP Rules'!AO484="All_IPs",'Processed IP Rules'!AO484="GRP_ALL_CNSP_SUBNETS"),"",IF(IP_Export!Y515="Proceed","set shared address "&amp;IP_Export!D515&amp;" description "&amp;IP_Export!E515,"")),"")</f>
        <v/>
      </c>
      <c r="D479" s="43" t="str">
        <f>IF('Processed IP Rules'!$FB$31="","",IF(IP_Export!B515="Global",IF(OR('Processed IP Rules'!AO484="All_IPs",'Processed IP Rules'!AO484="GRP_ALL_CNSP_SUBNETS"),"",IF(IP_Export!Y515="Proceed","set shared address "&amp;IP_Export!D515&amp;" tag "&amp;'Processed IP Rules'!$FB$31,"")),""))</f>
        <v/>
      </c>
      <c r="E479" t="str">
        <f>IF(IP_Export!B515="Global",IF('Processed IP Rules'!EA484="Any","",IF(AND(IP_Export!Y515="Proceed",'Processed IP Rules'!EA484&lt;&gt;""),"set shared address "&amp;IP_Export!F515&amp;" ip-netmask "&amp;IP_Export!G515,"")),"")</f>
        <v/>
      </c>
      <c r="F479" t="str">
        <f>IF(IP_Export!B515="Global",IF('Processed IP Rules'!EA484="Any","",IF(AND(IP_Export!Y515="Proceed",'Processed IP Rules'!EA484&lt;&gt;""),"set shared address "&amp;IP_Export!F515&amp;" description "&amp;IP_Export!G515,"")),"")</f>
        <v/>
      </c>
      <c r="G479" s="43" t="str">
        <f>IF('Processed IP Rules'!$FB$33="","",IF(IP_Export!B515="Global",IF('Processed IP Rules'!EA484="Any","",IF(AND(IP_Export!Y515="Proceed",'Processed IP Rules'!EA484&lt;&gt;""),"set shared address "&amp;IP_Export!F515&amp;" tag "&amp;'Processed IP Rules'!$FB$33,"")),""))</f>
        <v/>
      </c>
      <c r="I479" s="98">
        <f t="shared" si="15"/>
        <v>474</v>
      </c>
      <c r="J479" t="str">
        <f>IF(IP_Export!B515="National",IF(OR('Processed IP Rules'!AO484="All_IPs",'Processed IP Rules'!AO484="GRP_ALL_CNSP_SUBNETS"),"",IF(IP_Export!Y515="Proceed","set device-group CNSP-Parent address "&amp;IP_Export!D515&amp;" ip-netmask "&amp;IP_Export!E515,"")),"")</f>
        <v/>
      </c>
      <c r="K479" t="str">
        <f>IF(IP_Export!B515="National",IF(OR('Processed IP Rules'!AO484="All_IPs",'Processed IP Rules'!AO484="GRP_ALL_CNSP_SUBNETS"),"",IF(IP_Export!Y515="Proceed","set device-group CNSP-Parent address "&amp;IP_Export!D515&amp;" description "&amp;IP_Export!E515,"")),"")</f>
        <v/>
      </c>
      <c r="L479" s="43" t="str">
        <f>IF('Processed IP Rules'!$FB$31="","",IF(IP_Export!B515="National",IF(OR('Processed IP Rules'!AO484="All_IPs",'Processed IP Rules'!AO484="GRP_ALL_CNSP_SUBNETS"),"",IF(IP_Export!Y515="Proceed","set device-group CNSP-Parent address "&amp;IP_Export!D515&amp;" tag "&amp;'Processed IP Rules'!$FB$31,"")),""))</f>
        <v/>
      </c>
      <c r="M479" t="str">
        <f>IF(IP_Export!B515="National",IF('Processed IP Rules'!EA484="Any","",IF(AND(IP_Export!Y515="Proceed",'Processed IP Rules'!EA484&lt;&gt;""),"set device-group CNSP-Parent address "&amp;IP_Export!F515&amp;" ip-netmask "&amp;IP_Export!G515,"")),"")</f>
        <v/>
      </c>
      <c r="N479" t="str">
        <f>IF(IP_Export!B515="National",IF('Processed IP Rules'!EA484="Any","",IF(AND(IP_Export!Y515="Proceed",'Processed IP Rules'!EA484&lt;&gt;""),"set device-group CNSP-Parent address "&amp;IP_Export!F515&amp;" description "&amp;IP_Export!G515,"")),"")</f>
        <v/>
      </c>
      <c r="O479" s="43" t="str">
        <f>IF('Processed IP Rules'!$FB$33="","",IF(IP_Export!B515="National",IF('Processed IP Rules'!EA484="Any","",IF(AND(IP_Export!Y515="Proceed",'Processed IP Rules'!EA484&lt;&gt;""),"set device-group CNSP-Parent address "&amp;IP_Export!F515&amp;" tag "&amp;'Processed IP Rules'!$FB$33,"")),""))</f>
        <v/>
      </c>
    </row>
    <row r="480" spans="1:15">
      <c r="A480" s="98">
        <f t="shared" si="14"/>
        <v>475</v>
      </c>
      <c r="B480" t="str">
        <f>IF(IP_Export!B516="Global",IF(OR('Processed IP Rules'!AO485="All_IPs",'Processed IP Rules'!AO485="GRP_ALL_CNSP_SUBNETS"),"",IF(IP_Export!Y516="Proceed","set shared address "&amp;IP_Export!D516&amp;" ip-netmask "&amp;IP_Export!E516,"")),"")</f>
        <v/>
      </c>
      <c r="C480" t="str">
        <f>IF(IP_Export!B516="Global",IF(OR('Processed IP Rules'!AO485="All_IPs",'Processed IP Rules'!AO485="GRP_ALL_CNSP_SUBNETS"),"",IF(IP_Export!Y516="Proceed","set shared address "&amp;IP_Export!D516&amp;" description "&amp;IP_Export!E516,"")),"")</f>
        <v/>
      </c>
      <c r="D480" s="43" t="str">
        <f>IF('Processed IP Rules'!$FB$31="","",IF(IP_Export!B516="Global",IF(OR('Processed IP Rules'!AO485="All_IPs",'Processed IP Rules'!AO485="GRP_ALL_CNSP_SUBNETS"),"",IF(IP_Export!Y516="Proceed","set shared address "&amp;IP_Export!D516&amp;" tag "&amp;'Processed IP Rules'!$FB$31,"")),""))</f>
        <v/>
      </c>
      <c r="E480" t="str">
        <f>IF(IP_Export!B516="Global",IF('Processed IP Rules'!EA485="Any","",IF(AND(IP_Export!Y516="Proceed",'Processed IP Rules'!EA485&lt;&gt;""),"set shared address "&amp;IP_Export!F516&amp;" ip-netmask "&amp;IP_Export!G516,"")),"")</f>
        <v/>
      </c>
      <c r="F480" t="str">
        <f>IF(IP_Export!B516="Global",IF('Processed IP Rules'!EA485="Any","",IF(AND(IP_Export!Y516="Proceed",'Processed IP Rules'!EA485&lt;&gt;""),"set shared address "&amp;IP_Export!F516&amp;" description "&amp;IP_Export!G516,"")),"")</f>
        <v/>
      </c>
      <c r="G480" s="43" t="str">
        <f>IF('Processed IP Rules'!$FB$33="","",IF(IP_Export!B516="Global",IF('Processed IP Rules'!EA485="Any","",IF(AND(IP_Export!Y516="Proceed",'Processed IP Rules'!EA485&lt;&gt;""),"set shared address "&amp;IP_Export!F516&amp;" tag "&amp;'Processed IP Rules'!$FB$33,"")),""))</f>
        <v/>
      </c>
      <c r="I480" s="98">
        <f t="shared" si="15"/>
        <v>475</v>
      </c>
      <c r="J480" t="str">
        <f>IF(IP_Export!B516="National",IF(OR('Processed IP Rules'!AO485="All_IPs",'Processed IP Rules'!AO485="GRP_ALL_CNSP_SUBNETS"),"",IF(IP_Export!Y516="Proceed","set device-group CNSP-Parent address "&amp;IP_Export!D516&amp;" ip-netmask "&amp;IP_Export!E516,"")),"")</f>
        <v/>
      </c>
      <c r="K480" t="str">
        <f>IF(IP_Export!B516="National",IF(OR('Processed IP Rules'!AO485="All_IPs",'Processed IP Rules'!AO485="GRP_ALL_CNSP_SUBNETS"),"",IF(IP_Export!Y516="Proceed","set device-group CNSP-Parent address "&amp;IP_Export!D516&amp;" description "&amp;IP_Export!E516,"")),"")</f>
        <v/>
      </c>
      <c r="L480" s="43" t="str">
        <f>IF('Processed IP Rules'!$FB$31="","",IF(IP_Export!B516="National",IF(OR('Processed IP Rules'!AO485="All_IPs",'Processed IP Rules'!AO485="GRP_ALL_CNSP_SUBNETS"),"",IF(IP_Export!Y516="Proceed","set device-group CNSP-Parent address "&amp;IP_Export!D516&amp;" tag "&amp;'Processed IP Rules'!$FB$31,"")),""))</f>
        <v/>
      </c>
      <c r="M480" t="str">
        <f>IF(IP_Export!B516="National",IF('Processed IP Rules'!EA485="Any","",IF(AND(IP_Export!Y516="Proceed",'Processed IP Rules'!EA485&lt;&gt;""),"set device-group CNSP-Parent address "&amp;IP_Export!F516&amp;" ip-netmask "&amp;IP_Export!G516,"")),"")</f>
        <v/>
      </c>
      <c r="N480" t="str">
        <f>IF(IP_Export!B516="National",IF('Processed IP Rules'!EA485="Any","",IF(AND(IP_Export!Y516="Proceed",'Processed IP Rules'!EA485&lt;&gt;""),"set device-group CNSP-Parent address "&amp;IP_Export!F516&amp;" description "&amp;IP_Export!G516,"")),"")</f>
        <v/>
      </c>
      <c r="O480" s="43" t="str">
        <f>IF('Processed IP Rules'!$FB$33="","",IF(IP_Export!B516="National",IF('Processed IP Rules'!EA485="Any","",IF(AND(IP_Export!Y516="Proceed",'Processed IP Rules'!EA485&lt;&gt;""),"set device-group CNSP-Parent address "&amp;IP_Export!F516&amp;" tag "&amp;'Processed IP Rules'!$FB$33,"")),""))</f>
        <v/>
      </c>
    </row>
    <row r="481" spans="1:15">
      <c r="A481" s="98">
        <f t="shared" si="14"/>
        <v>476</v>
      </c>
      <c r="B481" t="str">
        <f>IF(IP_Export!B517="Global",IF(OR('Processed IP Rules'!AO486="All_IPs",'Processed IP Rules'!AO486="GRP_ALL_CNSP_SUBNETS"),"",IF(IP_Export!Y517="Proceed","set shared address "&amp;IP_Export!D517&amp;" ip-netmask "&amp;IP_Export!E517,"")),"")</f>
        <v/>
      </c>
      <c r="C481" t="str">
        <f>IF(IP_Export!B517="Global",IF(OR('Processed IP Rules'!AO486="All_IPs",'Processed IP Rules'!AO486="GRP_ALL_CNSP_SUBNETS"),"",IF(IP_Export!Y517="Proceed","set shared address "&amp;IP_Export!D517&amp;" description "&amp;IP_Export!E517,"")),"")</f>
        <v/>
      </c>
      <c r="D481" s="43" t="str">
        <f>IF('Processed IP Rules'!$FB$31="","",IF(IP_Export!B517="Global",IF(OR('Processed IP Rules'!AO486="All_IPs",'Processed IP Rules'!AO486="GRP_ALL_CNSP_SUBNETS"),"",IF(IP_Export!Y517="Proceed","set shared address "&amp;IP_Export!D517&amp;" tag "&amp;'Processed IP Rules'!$FB$31,"")),""))</f>
        <v/>
      </c>
      <c r="E481" t="str">
        <f>IF(IP_Export!B517="Global",IF('Processed IP Rules'!EA486="Any","",IF(AND(IP_Export!Y517="Proceed",'Processed IP Rules'!EA486&lt;&gt;""),"set shared address "&amp;IP_Export!F517&amp;" ip-netmask "&amp;IP_Export!G517,"")),"")</f>
        <v/>
      </c>
      <c r="F481" t="str">
        <f>IF(IP_Export!B517="Global",IF('Processed IP Rules'!EA486="Any","",IF(AND(IP_Export!Y517="Proceed",'Processed IP Rules'!EA486&lt;&gt;""),"set shared address "&amp;IP_Export!F517&amp;" description "&amp;IP_Export!G517,"")),"")</f>
        <v/>
      </c>
      <c r="G481" s="43" t="str">
        <f>IF('Processed IP Rules'!$FB$33="","",IF(IP_Export!B517="Global",IF('Processed IP Rules'!EA486="Any","",IF(AND(IP_Export!Y517="Proceed",'Processed IP Rules'!EA486&lt;&gt;""),"set shared address "&amp;IP_Export!F517&amp;" tag "&amp;'Processed IP Rules'!$FB$33,"")),""))</f>
        <v/>
      </c>
      <c r="I481" s="98">
        <f t="shared" si="15"/>
        <v>476</v>
      </c>
      <c r="J481" t="str">
        <f>IF(IP_Export!B517="National",IF(OR('Processed IP Rules'!AO486="All_IPs",'Processed IP Rules'!AO486="GRP_ALL_CNSP_SUBNETS"),"",IF(IP_Export!Y517="Proceed","set device-group CNSP-Parent address "&amp;IP_Export!D517&amp;" ip-netmask "&amp;IP_Export!E517,"")),"")</f>
        <v/>
      </c>
      <c r="K481" t="str">
        <f>IF(IP_Export!B517="National",IF(OR('Processed IP Rules'!AO486="All_IPs",'Processed IP Rules'!AO486="GRP_ALL_CNSP_SUBNETS"),"",IF(IP_Export!Y517="Proceed","set device-group CNSP-Parent address "&amp;IP_Export!D517&amp;" description "&amp;IP_Export!E517,"")),"")</f>
        <v/>
      </c>
      <c r="L481" s="43" t="str">
        <f>IF('Processed IP Rules'!$FB$31="","",IF(IP_Export!B517="National",IF(OR('Processed IP Rules'!AO486="All_IPs",'Processed IP Rules'!AO486="GRP_ALL_CNSP_SUBNETS"),"",IF(IP_Export!Y517="Proceed","set device-group CNSP-Parent address "&amp;IP_Export!D517&amp;" tag "&amp;'Processed IP Rules'!$FB$31,"")),""))</f>
        <v/>
      </c>
      <c r="M481" t="str">
        <f>IF(IP_Export!B517="National",IF('Processed IP Rules'!EA486="Any","",IF(AND(IP_Export!Y517="Proceed",'Processed IP Rules'!EA486&lt;&gt;""),"set device-group CNSP-Parent address "&amp;IP_Export!F517&amp;" ip-netmask "&amp;IP_Export!G517,"")),"")</f>
        <v/>
      </c>
      <c r="N481" t="str">
        <f>IF(IP_Export!B517="National",IF('Processed IP Rules'!EA486="Any","",IF(AND(IP_Export!Y517="Proceed",'Processed IP Rules'!EA486&lt;&gt;""),"set device-group CNSP-Parent address "&amp;IP_Export!F517&amp;" description "&amp;IP_Export!G517,"")),"")</f>
        <v/>
      </c>
      <c r="O481" s="43" t="str">
        <f>IF('Processed IP Rules'!$FB$33="","",IF(IP_Export!B517="National",IF('Processed IP Rules'!EA486="Any","",IF(AND(IP_Export!Y517="Proceed",'Processed IP Rules'!EA486&lt;&gt;""),"set device-group CNSP-Parent address "&amp;IP_Export!F517&amp;" tag "&amp;'Processed IP Rules'!$FB$33,"")),""))</f>
        <v/>
      </c>
    </row>
    <row r="482" spans="1:15">
      <c r="A482" s="98">
        <f t="shared" si="14"/>
        <v>477</v>
      </c>
      <c r="B482" t="str">
        <f>IF(IP_Export!B518="Global",IF(OR('Processed IP Rules'!AO487="All_IPs",'Processed IP Rules'!AO487="GRP_ALL_CNSP_SUBNETS"),"",IF(IP_Export!Y518="Proceed","set shared address "&amp;IP_Export!D518&amp;" ip-netmask "&amp;IP_Export!E518,"")),"")</f>
        <v/>
      </c>
      <c r="C482" t="str">
        <f>IF(IP_Export!B518="Global",IF(OR('Processed IP Rules'!AO487="All_IPs",'Processed IP Rules'!AO487="GRP_ALL_CNSP_SUBNETS"),"",IF(IP_Export!Y518="Proceed","set shared address "&amp;IP_Export!D518&amp;" description "&amp;IP_Export!E518,"")),"")</f>
        <v/>
      </c>
      <c r="D482" s="43" t="str">
        <f>IF('Processed IP Rules'!$FB$31="","",IF(IP_Export!B518="Global",IF(OR('Processed IP Rules'!AO487="All_IPs",'Processed IP Rules'!AO487="GRP_ALL_CNSP_SUBNETS"),"",IF(IP_Export!Y518="Proceed","set shared address "&amp;IP_Export!D518&amp;" tag "&amp;'Processed IP Rules'!$FB$31,"")),""))</f>
        <v/>
      </c>
      <c r="E482" t="str">
        <f>IF(IP_Export!B518="Global",IF('Processed IP Rules'!EA487="Any","",IF(AND(IP_Export!Y518="Proceed",'Processed IP Rules'!EA487&lt;&gt;""),"set shared address "&amp;IP_Export!F518&amp;" ip-netmask "&amp;IP_Export!G518,"")),"")</f>
        <v/>
      </c>
      <c r="F482" t="str">
        <f>IF(IP_Export!B518="Global",IF('Processed IP Rules'!EA487="Any","",IF(AND(IP_Export!Y518="Proceed",'Processed IP Rules'!EA487&lt;&gt;""),"set shared address "&amp;IP_Export!F518&amp;" description "&amp;IP_Export!G518,"")),"")</f>
        <v/>
      </c>
      <c r="G482" s="43" t="str">
        <f>IF('Processed IP Rules'!$FB$33="","",IF(IP_Export!B518="Global",IF('Processed IP Rules'!EA487="Any","",IF(AND(IP_Export!Y518="Proceed",'Processed IP Rules'!EA487&lt;&gt;""),"set shared address "&amp;IP_Export!F518&amp;" tag "&amp;'Processed IP Rules'!$FB$33,"")),""))</f>
        <v/>
      </c>
      <c r="I482" s="98">
        <f t="shared" si="15"/>
        <v>477</v>
      </c>
      <c r="J482" t="str">
        <f>IF(IP_Export!B518="National",IF(OR('Processed IP Rules'!AO487="All_IPs",'Processed IP Rules'!AO487="GRP_ALL_CNSP_SUBNETS"),"",IF(IP_Export!Y518="Proceed","set device-group CNSP-Parent address "&amp;IP_Export!D518&amp;" ip-netmask "&amp;IP_Export!E518,"")),"")</f>
        <v/>
      </c>
      <c r="K482" t="str">
        <f>IF(IP_Export!B518="National",IF(OR('Processed IP Rules'!AO487="All_IPs",'Processed IP Rules'!AO487="GRP_ALL_CNSP_SUBNETS"),"",IF(IP_Export!Y518="Proceed","set device-group CNSP-Parent address "&amp;IP_Export!D518&amp;" description "&amp;IP_Export!E518,"")),"")</f>
        <v/>
      </c>
      <c r="L482" s="43" t="str">
        <f>IF('Processed IP Rules'!$FB$31="","",IF(IP_Export!B518="National",IF(OR('Processed IP Rules'!AO487="All_IPs",'Processed IP Rules'!AO487="GRP_ALL_CNSP_SUBNETS"),"",IF(IP_Export!Y518="Proceed","set device-group CNSP-Parent address "&amp;IP_Export!D518&amp;" tag "&amp;'Processed IP Rules'!$FB$31,"")),""))</f>
        <v/>
      </c>
      <c r="M482" t="str">
        <f>IF(IP_Export!B518="National",IF('Processed IP Rules'!EA487="Any","",IF(AND(IP_Export!Y518="Proceed",'Processed IP Rules'!EA487&lt;&gt;""),"set device-group CNSP-Parent address "&amp;IP_Export!F518&amp;" ip-netmask "&amp;IP_Export!G518,"")),"")</f>
        <v/>
      </c>
      <c r="N482" t="str">
        <f>IF(IP_Export!B518="National",IF('Processed IP Rules'!EA487="Any","",IF(AND(IP_Export!Y518="Proceed",'Processed IP Rules'!EA487&lt;&gt;""),"set device-group CNSP-Parent address "&amp;IP_Export!F518&amp;" description "&amp;IP_Export!G518,"")),"")</f>
        <v/>
      </c>
      <c r="O482" s="43" t="str">
        <f>IF('Processed IP Rules'!$FB$33="","",IF(IP_Export!B518="National",IF('Processed IP Rules'!EA487="Any","",IF(AND(IP_Export!Y518="Proceed",'Processed IP Rules'!EA487&lt;&gt;""),"set device-group CNSP-Parent address "&amp;IP_Export!F518&amp;" tag "&amp;'Processed IP Rules'!$FB$33,"")),""))</f>
        <v/>
      </c>
    </row>
    <row r="483" spans="1:15">
      <c r="A483" s="98">
        <f t="shared" si="14"/>
        <v>478</v>
      </c>
      <c r="B483" t="str">
        <f>IF(IP_Export!B519="Global",IF(OR('Processed IP Rules'!AO488="All_IPs",'Processed IP Rules'!AO488="GRP_ALL_CNSP_SUBNETS"),"",IF(IP_Export!Y519="Proceed","set shared address "&amp;IP_Export!D519&amp;" ip-netmask "&amp;IP_Export!E519,"")),"")</f>
        <v/>
      </c>
      <c r="C483" t="str">
        <f>IF(IP_Export!B519="Global",IF(OR('Processed IP Rules'!AO488="All_IPs",'Processed IP Rules'!AO488="GRP_ALL_CNSP_SUBNETS"),"",IF(IP_Export!Y519="Proceed","set shared address "&amp;IP_Export!D519&amp;" description "&amp;IP_Export!E519,"")),"")</f>
        <v/>
      </c>
      <c r="D483" s="43" t="str">
        <f>IF('Processed IP Rules'!$FB$31="","",IF(IP_Export!B519="Global",IF(OR('Processed IP Rules'!AO488="All_IPs",'Processed IP Rules'!AO488="GRP_ALL_CNSP_SUBNETS"),"",IF(IP_Export!Y519="Proceed","set shared address "&amp;IP_Export!D519&amp;" tag "&amp;'Processed IP Rules'!$FB$31,"")),""))</f>
        <v/>
      </c>
      <c r="E483" t="str">
        <f>IF(IP_Export!B519="Global",IF('Processed IP Rules'!EA488="Any","",IF(AND(IP_Export!Y519="Proceed",'Processed IP Rules'!EA488&lt;&gt;""),"set shared address "&amp;IP_Export!F519&amp;" ip-netmask "&amp;IP_Export!G519,"")),"")</f>
        <v/>
      </c>
      <c r="F483" t="str">
        <f>IF(IP_Export!B519="Global",IF('Processed IP Rules'!EA488="Any","",IF(AND(IP_Export!Y519="Proceed",'Processed IP Rules'!EA488&lt;&gt;""),"set shared address "&amp;IP_Export!F519&amp;" description "&amp;IP_Export!G519,"")),"")</f>
        <v/>
      </c>
      <c r="G483" s="43" t="str">
        <f>IF('Processed IP Rules'!$FB$33="","",IF(IP_Export!B519="Global",IF('Processed IP Rules'!EA488="Any","",IF(AND(IP_Export!Y519="Proceed",'Processed IP Rules'!EA488&lt;&gt;""),"set shared address "&amp;IP_Export!F519&amp;" tag "&amp;'Processed IP Rules'!$FB$33,"")),""))</f>
        <v/>
      </c>
      <c r="I483" s="98">
        <f t="shared" si="15"/>
        <v>478</v>
      </c>
      <c r="J483" t="str">
        <f>IF(IP_Export!B519="National",IF(OR('Processed IP Rules'!AO488="All_IPs",'Processed IP Rules'!AO488="GRP_ALL_CNSP_SUBNETS"),"",IF(IP_Export!Y519="Proceed","set device-group CNSP-Parent address "&amp;IP_Export!D519&amp;" ip-netmask "&amp;IP_Export!E519,"")),"")</f>
        <v/>
      </c>
      <c r="K483" t="str">
        <f>IF(IP_Export!B519="National",IF(OR('Processed IP Rules'!AO488="All_IPs",'Processed IP Rules'!AO488="GRP_ALL_CNSP_SUBNETS"),"",IF(IP_Export!Y519="Proceed","set device-group CNSP-Parent address "&amp;IP_Export!D519&amp;" description "&amp;IP_Export!E519,"")),"")</f>
        <v/>
      </c>
      <c r="L483" s="43" t="str">
        <f>IF('Processed IP Rules'!$FB$31="","",IF(IP_Export!B519="National",IF(OR('Processed IP Rules'!AO488="All_IPs",'Processed IP Rules'!AO488="GRP_ALL_CNSP_SUBNETS"),"",IF(IP_Export!Y519="Proceed","set device-group CNSP-Parent address "&amp;IP_Export!D519&amp;" tag "&amp;'Processed IP Rules'!$FB$31,"")),""))</f>
        <v/>
      </c>
      <c r="M483" t="str">
        <f>IF(IP_Export!B519="National",IF('Processed IP Rules'!EA488="Any","",IF(AND(IP_Export!Y519="Proceed",'Processed IP Rules'!EA488&lt;&gt;""),"set device-group CNSP-Parent address "&amp;IP_Export!F519&amp;" ip-netmask "&amp;IP_Export!G519,"")),"")</f>
        <v/>
      </c>
      <c r="N483" t="str">
        <f>IF(IP_Export!B519="National",IF('Processed IP Rules'!EA488="Any","",IF(AND(IP_Export!Y519="Proceed",'Processed IP Rules'!EA488&lt;&gt;""),"set device-group CNSP-Parent address "&amp;IP_Export!F519&amp;" description "&amp;IP_Export!G519,"")),"")</f>
        <v/>
      </c>
      <c r="O483" s="43" t="str">
        <f>IF('Processed IP Rules'!$FB$33="","",IF(IP_Export!B519="National",IF('Processed IP Rules'!EA488="Any","",IF(AND(IP_Export!Y519="Proceed",'Processed IP Rules'!EA488&lt;&gt;""),"set device-group CNSP-Parent address "&amp;IP_Export!F519&amp;" tag "&amp;'Processed IP Rules'!$FB$33,"")),""))</f>
        <v/>
      </c>
    </row>
    <row r="484" spans="1:15">
      <c r="A484" s="98">
        <f t="shared" si="14"/>
        <v>479</v>
      </c>
      <c r="B484" t="str">
        <f>IF(IP_Export!B520="Global",IF(OR('Processed IP Rules'!AO489="All_IPs",'Processed IP Rules'!AO489="GRP_ALL_CNSP_SUBNETS"),"",IF(IP_Export!Y520="Proceed","set shared address "&amp;IP_Export!D520&amp;" ip-netmask "&amp;IP_Export!E520,"")),"")</f>
        <v/>
      </c>
      <c r="C484" t="str">
        <f>IF(IP_Export!B520="Global",IF(OR('Processed IP Rules'!AO489="All_IPs",'Processed IP Rules'!AO489="GRP_ALL_CNSP_SUBNETS"),"",IF(IP_Export!Y520="Proceed","set shared address "&amp;IP_Export!D520&amp;" description "&amp;IP_Export!E520,"")),"")</f>
        <v/>
      </c>
      <c r="D484" s="43" t="str">
        <f>IF('Processed IP Rules'!$FB$31="","",IF(IP_Export!B520="Global",IF(OR('Processed IP Rules'!AO489="All_IPs",'Processed IP Rules'!AO489="GRP_ALL_CNSP_SUBNETS"),"",IF(IP_Export!Y520="Proceed","set shared address "&amp;IP_Export!D520&amp;" tag "&amp;'Processed IP Rules'!$FB$31,"")),""))</f>
        <v/>
      </c>
      <c r="E484" t="str">
        <f>IF(IP_Export!B520="Global",IF('Processed IP Rules'!EA489="Any","",IF(AND(IP_Export!Y520="Proceed",'Processed IP Rules'!EA489&lt;&gt;""),"set shared address "&amp;IP_Export!F520&amp;" ip-netmask "&amp;IP_Export!G520,"")),"")</f>
        <v/>
      </c>
      <c r="F484" t="str">
        <f>IF(IP_Export!B520="Global",IF('Processed IP Rules'!EA489="Any","",IF(AND(IP_Export!Y520="Proceed",'Processed IP Rules'!EA489&lt;&gt;""),"set shared address "&amp;IP_Export!F520&amp;" description "&amp;IP_Export!G520,"")),"")</f>
        <v/>
      </c>
      <c r="G484" s="43" t="str">
        <f>IF('Processed IP Rules'!$FB$33="","",IF(IP_Export!B520="Global",IF('Processed IP Rules'!EA489="Any","",IF(AND(IP_Export!Y520="Proceed",'Processed IP Rules'!EA489&lt;&gt;""),"set shared address "&amp;IP_Export!F520&amp;" tag "&amp;'Processed IP Rules'!$FB$33,"")),""))</f>
        <v/>
      </c>
      <c r="I484" s="98">
        <f t="shared" si="15"/>
        <v>479</v>
      </c>
      <c r="J484" t="str">
        <f>IF(IP_Export!B520="National",IF(OR('Processed IP Rules'!AO489="All_IPs",'Processed IP Rules'!AO489="GRP_ALL_CNSP_SUBNETS"),"",IF(IP_Export!Y520="Proceed","set device-group CNSP-Parent address "&amp;IP_Export!D520&amp;" ip-netmask "&amp;IP_Export!E520,"")),"")</f>
        <v/>
      </c>
      <c r="K484" t="str">
        <f>IF(IP_Export!B520="National",IF(OR('Processed IP Rules'!AO489="All_IPs",'Processed IP Rules'!AO489="GRP_ALL_CNSP_SUBNETS"),"",IF(IP_Export!Y520="Proceed","set device-group CNSP-Parent address "&amp;IP_Export!D520&amp;" description "&amp;IP_Export!E520,"")),"")</f>
        <v/>
      </c>
      <c r="L484" s="43" t="str">
        <f>IF('Processed IP Rules'!$FB$31="","",IF(IP_Export!B520="National",IF(OR('Processed IP Rules'!AO489="All_IPs",'Processed IP Rules'!AO489="GRP_ALL_CNSP_SUBNETS"),"",IF(IP_Export!Y520="Proceed","set device-group CNSP-Parent address "&amp;IP_Export!D520&amp;" tag "&amp;'Processed IP Rules'!$FB$31,"")),""))</f>
        <v/>
      </c>
      <c r="M484" t="str">
        <f>IF(IP_Export!B520="National",IF('Processed IP Rules'!EA489="Any","",IF(AND(IP_Export!Y520="Proceed",'Processed IP Rules'!EA489&lt;&gt;""),"set device-group CNSP-Parent address "&amp;IP_Export!F520&amp;" ip-netmask "&amp;IP_Export!G520,"")),"")</f>
        <v/>
      </c>
      <c r="N484" t="str">
        <f>IF(IP_Export!B520="National",IF('Processed IP Rules'!EA489="Any","",IF(AND(IP_Export!Y520="Proceed",'Processed IP Rules'!EA489&lt;&gt;""),"set device-group CNSP-Parent address "&amp;IP_Export!F520&amp;" description "&amp;IP_Export!G520,"")),"")</f>
        <v/>
      </c>
      <c r="O484" s="43" t="str">
        <f>IF('Processed IP Rules'!$FB$33="","",IF(IP_Export!B520="National",IF('Processed IP Rules'!EA489="Any","",IF(AND(IP_Export!Y520="Proceed",'Processed IP Rules'!EA489&lt;&gt;""),"set device-group CNSP-Parent address "&amp;IP_Export!F520&amp;" tag "&amp;'Processed IP Rules'!$FB$33,"")),""))</f>
        <v/>
      </c>
    </row>
    <row r="485" spans="1:15">
      <c r="A485" s="98">
        <f t="shared" si="14"/>
        <v>480</v>
      </c>
      <c r="B485" t="str">
        <f>IF(IP_Export!B521="Global",IF(OR('Processed IP Rules'!AO490="All_IPs",'Processed IP Rules'!AO490="GRP_ALL_CNSP_SUBNETS"),"",IF(IP_Export!Y521="Proceed","set shared address "&amp;IP_Export!D521&amp;" ip-netmask "&amp;IP_Export!E521,"")),"")</f>
        <v/>
      </c>
      <c r="C485" t="str">
        <f>IF(IP_Export!B521="Global",IF(OR('Processed IP Rules'!AO490="All_IPs",'Processed IP Rules'!AO490="GRP_ALL_CNSP_SUBNETS"),"",IF(IP_Export!Y521="Proceed","set shared address "&amp;IP_Export!D521&amp;" description "&amp;IP_Export!E521,"")),"")</f>
        <v/>
      </c>
      <c r="D485" s="43" t="str">
        <f>IF('Processed IP Rules'!$FB$31="","",IF(IP_Export!B521="Global",IF(OR('Processed IP Rules'!AO490="All_IPs",'Processed IP Rules'!AO490="GRP_ALL_CNSP_SUBNETS"),"",IF(IP_Export!Y521="Proceed","set shared address "&amp;IP_Export!D521&amp;" tag "&amp;'Processed IP Rules'!$FB$31,"")),""))</f>
        <v/>
      </c>
      <c r="E485" t="str">
        <f>IF(IP_Export!B521="Global",IF('Processed IP Rules'!EA490="Any","",IF(AND(IP_Export!Y521="Proceed",'Processed IP Rules'!EA490&lt;&gt;""),"set shared address "&amp;IP_Export!F521&amp;" ip-netmask "&amp;IP_Export!G521,"")),"")</f>
        <v/>
      </c>
      <c r="F485" t="str">
        <f>IF(IP_Export!B521="Global",IF('Processed IP Rules'!EA490="Any","",IF(AND(IP_Export!Y521="Proceed",'Processed IP Rules'!EA490&lt;&gt;""),"set shared address "&amp;IP_Export!F521&amp;" description "&amp;IP_Export!G521,"")),"")</f>
        <v/>
      </c>
      <c r="G485" s="43" t="str">
        <f>IF('Processed IP Rules'!$FB$33="","",IF(IP_Export!B521="Global",IF('Processed IP Rules'!EA490="Any","",IF(AND(IP_Export!Y521="Proceed",'Processed IP Rules'!EA490&lt;&gt;""),"set shared address "&amp;IP_Export!F521&amp;" tag "&amp;'Processed IP Rules'!$FB$33,"")),""))</f>
        <v/>
      </c>
      <c r="I485" s="98">
        <f t="shared" si="15"/>
        <v>480</v>
      </c>
      <c r="J485" t="str">
        <f>IF(IP_Export!B521="National",IF(OR('Processed IP Rules'!AO490="All_IPs",'Processed IP Rules'!AO490="GRP_ALL_CNSP_SUBNETS"),"",IF(IP_Export!Y521="Proceed","set device-group CNSP-Parent address "&amp;IP_Export!D521&amp;" ip-netmask "&amp;IP_Export!E521,"")),"")</f>
        <v/>
      </c>
      <c r="K485" t="str">
        <f>IF(IP_Export!B521="National",IF(OR('Processed IP Rules'!AO490="All_IPs",'Processed IP Rules'!AO490="GRP_ALL_CNSP_SUBNETS"),"",IF(IP_Export!Y521="Proceed","set device-group CNSP-Parent address "&amp;IP_Export!D521&amp;" description "&amp;IP_Export!E521,"")),"")</f>
        <v/>
      </c>
      <c r="L485" s="43" t="str">
        <f>IF('Processed IP Rules'!$FB$31="","",IF(IP_Export!B521="National",IF(OR('Processed IP Rules'!AO490="All_IPs",'Processed IP Rules'!AO490="GRP_ALL_CNSP_SUBNETS"),"",IF(IP_Export!Y521="Proceed","set device-group CNSP-Parent address "&amp;IP_Export!D521&amp;" tag "&amp;'Processed IP Rules'!$FB$31,"")),""))</f>
        <v/>
      </c>
      <c r="M485" t="str">
        <f>IF(IP_Export!B521="National",IF('Processed IP Rules'!EA490="Any","",IF(AND(IP_Export!Y521="Proceed",'Processed IP Rules'!EA490&lt;&gt;""),"set device-group CNSP-Parent address "&amp;IP_Export!F521&amp;" ip-netmask "&amp;IP_Export!G521,"")),"")</f>
        <v/>
      </c>
      <c r="N485" t="str">
        <f>IF(IP_Export!B521="National",IF('Processed IP Rules'!EA490="Any","",IF(AND(IP_Export!Y521="Proceed",'Processed IP Rules'!EA490&lt;&gt;""),"set device-group CNSP-Parent address "&amp;IP_Export!F521&amp;" description "&amp;IP_Export!G521,"")),"")</f>
        <v/>
      </c>
      <c r="O485" s="43" t="str">
        <f>IF('Processed IP Rules'!$FB$33="","",IF(IP_Export!B521="National",IF('Processed IP Rules'!EA490="Any","",IF(AND(IP_Export!Y521="Proceed",'Processed IP Rules'!EA490&lt;&gt;""),"set device-group CNSP-Parent address "&amp;IP_Export!F521&amp;" tag "&amp;'Processed IP Rules'!$FB$33,"")),""))</f>
        <v/>
      </c>
    </row>
    <row r="486" spans="1:15">
      <c r="A486" s="98">
        <f t="shared" si="14"/>
        <v>481</v>
      </c>
      <c r="B486" t="str">
        <f>IF(IP_Export!B522="Global",IF(OR('Processed IP Rules'!AO491="All_IPs",'Processed IP Rules'!AO491="GRP_ALL_CNSP_SUBNETS"),"",IF(IP_Export!Y522="Proceed","set shared address "&amp;IP_Export!D522&amp;" ip-netmask "&amp;IP_Export!E522,"")),"")</f>
        <v/>
      </c>
      <c r="C486" t="str">
        <f>IF(IP_Export!B522="Global",IF(OR('Processed IP Rules'!AO491="All_IPs",'Processed IP Rules'!AO491="GRP_ALL_CNSP_SUBNETS"),"",IF(IP_Export!Y522="Proceed","set shared address "&amp;IP_Export!D522&amp;" description "&amp;IP_Export!E522,"")),"")</f>
        <v/>
      </c>
      <c r="D486" s="43" t="str">
        <f>IF('Processed IP Rules'!$FB$31="","",IF(IP_Export!B522="Global",IF(OR('Processed IP Rules'!AO491="All_IPs",'Processed IP Rules'!AO491="GRP_ALL_CNSP_SUBNETS"),"",IF(IP_Export!Y522="Proceed","set shared address "&amp;IP_Export!D522&amp;" tag "&amp;'Processed IP Rules'!$FB$31,"")),""))</f>
        <v/>
      </c>
      <c r="E486" t="str">
        <f>IF(IP_Export!B522="Global",IF('Processed IP Rules'!EA491="Any","",IF(AND(IP_Export!Y522="Proceed",'Processed IP Rules'!EA491&lt;&gt;""),"set shared address "&amp;IP_Export!F522&amp;" ip-netmask "&amp;IP_Export!G522,"")),"")</f>
        <v/>
      </c>
      <c r="F486" t="str">
        <f>IF(IP_Export!B522="Global",IF('Processed IP Rules'!EA491="Any","",IF(AND(IP_Export!Y522="Proceed",'Processed IP Rules'!EA491&lt;&gt;""),"set shared address "&amp;IP_Export!F522&amp;" description "&amp;IP_Export!G522,"")),"")</f>
        <v/>
      </c>
      <c r="G486" s="43" t="str">
        <f>IF('Processed IP Rules'!$FB$33="","",IF(IP_Export!B522="Global",IF('Processed IP Rules'!EA491="Any","",IF(AND(IP_Export!Y522="Proceed",'Processed IP Rules'!EA491&lt;&gt;""),"set shared address "&amp;IP_Export!F522&amp;" tag "&amp;'Processed IP Rules'!$FB$33,"")),""))</f>
        <v/>
      </c>
      <c r="I486" s="98">
        <f t="shared" si="15"/>
        <v>481</v>
      </c>
      <c r="J486" t="str">
        <f>IF(IP_Export!B522="National",IF(OR('Processed IP Rules'!AO491="All_IPs",'Processed IP Rules'!AO491="GRP_ALL_CNSP_SUBNETS"),"",IF(IP_Export!Y522="Proceed","set device-group CNSP-Parent address "&amp;IP_Export!D522&amp;" ip-netmask "&amp;IP_Export!E522,"")),"")</f>
        <v/>
      </c>
      <c r="K486" t="str">
        <f>IF(IP_Export!B522="National",IF(OR('Processed IP Rules'!AO491="All_IPs",'Processed IP Rules'!AO491="GRP_ALL_CNSP_SUBNETS"),"",IF(IP_Export!Y522="Proceed","set device-group CNSP-Parent address "&amp;IP_Export!D522&amp;" description "&amp;IP_Export!E522,"")),"")</f>
        <v/>
      </c>
      <c r="L486" s="43" t="str">
        <f>IF('Processed IP Rules'!$FB$31="","",IF(IP_Export!B522="National",IF(OR('Processed IP Rules'!AO491="All_IPs",'Processed IP Rules'!AO491="GRP_ALL_CNSP_SUBNETS"),"",IF(IP_Export!Y522="Proceed","set device-group CNSP-Parent address "&amp;IP_Export!D522&amp;" tag "&amp;'Processed IP Rules'!$FB$31,"")),""))</f>
        <v/>
      </c>
      <c r="M486" t="str">
        <f>IF(IP_Export!B522="National",IF('Processed IP Rules'!EA491="Any","",IF(AND(IP_Export!Y522="Proceed",'Processed IP Rules'!EA491&lt;&gt;""),"set device-group CNSP-Parent address "&amp;IP_Export!F522&amp;" ip-netmask "&amp;IP_Export!G522,"")),"")</f>
        <v/>
      </c>
      <c r="N486" t="str">
        <f>IF(IP_Export!B522="National",IF('Processed IP Rules'!EA491="Any","",IF(AND(IP_Export!Y522="Proceed",'Processed IP Rules'!EA491&lt;&gt;""),"set device-group CNSP-Parent address "&amp;IP_Export!F522&amp;" description "&amp;IP_Export!G522,"")),"")</f>
        <v/>
      </c>
      <c r="O486" s="43" t="str">
        <f>IF('Processed IP Rules'!$FB$33="","",IF(IP_Export!B522="National",IF('Processed IP Rules'!EA491="Any","",IF(AND(IP_Export!Y522="Proceed",'Processed IP Rules'!EA491&lt;&gt;""),"set device-group CNSP-Parent address "&amp;IP_Export!F522&amp;" tag "&amp;'Processed IP Rules'!$FB$33,"")),""))</f>
        <v/>
      </c>
    </row>
    <row r="487" spans="1:15">
      <c r="A487" s="98">
        <f t="shared" si="14"/>
        <v>482</v>
      </c>
      <c r="B487" t="str">
        <f>IF(IP_Export!B523="Global",IF(OR('Processed IP Rules'!AO492="All_IPs",'Processed IP Rules'!AO492="GRP_ALL_CNSP_SUBNETS"),"",IF(IP_Export!Y523="Proceed","set shared address "&amp;IP_Export!D523&amp;" ip-netmask "&amp;IP_Export!E523,"")),"")</f>
        <v/>
      </c>
      <c r="C487" t="str">
        <f>IF(IP_Export!B523="Global",IF(OR('Processed IP Rules'!AO492="All_IPs",'Processed IP Rules'!AO492="GRP_ALL_CNSP_SUBNETS"),"",IF(IP_Export!Y523="Proceed","set shared address "&amp;IP_Export!D523&amp;" description "&amp;IP_Export!E523,"")),"")</f>
        <v/>
      </c>
      <c r="D487" s="43" t="str">
        <f>IF('Processed IP Rules'!$FB$31="","",IF(IP_Export!B523="Global",IF(OR('Processed IP Rules'!AO492="All_IPs",'Processed IP Rules'!AO492="GRP_ALL_CNSP_SUBNETS"),"",IF(IP_Export!Y523="Proceed","set shared address "&amp;IP_Export!D523&amp;" tag "&amp;'Processed IP Rules'!$FB$31,"")),""))</f>
        <v/>
      </c>
      <c r="E487" t="str">
        <f>IF(IP_Export!B523="Global",IF('Processed IP Rules'!EA492="Any","",IF(AND(IP_Export!Y523="Proceed",'Processed IP Rules'!EA492&lt;&gt;""),"set shared address "&amp;IP_Export!F523&amp;" ip-netmask "&amp;IP_Export!G523,"")),"")</f>
        <v/>
      </c>
      <c r="F487" t="str">
        <f>IF(IP_Export!B523="Global",IF('Processed IP Rules'!EA492="Any","",IF(AND(IP_Export!Y523="Proceed",'Processed IP Rules'!EA492&lt;&gt;""),"set shared address "&amp;IP_Export!F523&amp;" description "&amp;IP_Export!G523,"")),"")</f>
        <v/>
      </c>
      <c r="G487" s="43" t="str">
        <f>IF('Processed IP Rules'!$FB$33="","",IF(IP_Export!B523="Global",IF('Processed IP Rules'!EA492="Any","",IF(AND(IP_Export!Y523="Proceed",'Processed IP Rules'!EA492&lt;&gt;""),"set shared address "&amp;IP_Export!F523&amp;" tag "&amp;'Processed IP Rules'!$FB$33,"")),""))</f>
        <v/>
      </c>
      <c r="I487" s="98">
        <f t="shared" si="15"/>
        <v>482</v>
      </c>
      <c r="J487" t="str">
        <f>IF(IP_Export!B523="National",IF(OR('Processed IP Rules'!AO492="All_IPs",'Processed IP Rules'!AO492="GRP_ALL_CNSP_SUBNETS"),"",IF(IP_Export!Y523="Proceed","set device-group CNSP-Parent address "&amp;IP_Export!D523&amp;" ip-netmask "&amp;IP_Export!E523,"")),"")</f>
        <v/>
      </c>
      <c r="K487" t="str">
        <f>IF(IP_Export!B523="National",IF(OR('Processed IP Rules'!AO492="All_IPs",'Processed IP Rules'!AO492="GRP_ALL_CNSP_SUBNETS"),"",IF(IP_Export!Y523="Proceed","set device-group CNSP-Parent address "&amp;IP_Export!D523&amp;" description "&amp;IP_Export!E523,"")),"")</f>
        <v/>
      </c>
      <c r="L487" s="43" t="str">
        <f>IF('Processed IP Rules'!$FB$31="","",IF(IP_Export!B523="National",IF(OR('Processed IP Rules'!AO492="All_IPs",'Processed IP Rules'!AO492="GRP_ALL_CNSP_SUBNETS"),"",IF(IP_Export!Y523="Proceed","set device-group CNSP-Parent address "&amp;IP_Export!D523&amp;" tag "&amp;'Processed IP Rules'!$FB$31,"")),""))</f>
        <v/>
      </c>
      <c r="M487" t="str">
        <f>IF(IP_Export!B523="National",IF('Processed IP Rules'!EA492="Any","",IF(AND(IP_Export!Y523="Proceed",'Processed IP Rules'!EA492&lt;&gt;""),"set device-group CNSP-Parent address "&amp;IP_Export!F523&amp;" ip-netmask "&amp;IP_Export!G523,"")),"")</f>
        <v/>
      </c>
      <c r="N487" t="str">
        <f>IF(IP_Export!B523="National",IF('Processed IP Rules'!EA492="Any","",IF(AND(IP_Export!Y523="Proceed",'Processed IP Rules'!EA492&lt;&gt;""),"set device-group CNSP-Parent address "&amp;IP_Export!F523&amp;" description "&amp;IP_Export!G523,"")),"")</f>
        <v/>
      </c>
      <c r="O487" s="43" t="str">
        <f>IF('Processed IP Rules'!$FB$33="","",IF(IP_Export!B523="National",IF('Processed IP Rules'!EA492="Any","",IF(AND(IP_Export!Y523="Proceed",'Processed IP Rules'!EA492&lt;&gt;""),"set device-group CNSP-Parent address "&amp;IP_Export!F523&amp;" tag "&amp;'Processed IP Rules'!$FB$33,"")),""))</f>
        <v/>
      </c>
    </row>
    <row r="488" spans="1:15">
      <c r="A488" s="98">
        <f t="shared" si="14"/>
        <v>483</v>
      </c>
      <c r="B488" t="str">
        <f>IF(IP_Export!B524="Global",IF(OR('Processed IP Rules'!AO493="All_IPs",'Processed IP Rules'!AO493="GRP_ALL_CNSP_SUBNETS"),"",IF(IP_Export!Y524="Proceed","set shared address "&amp;IP_Export!D524&amp;" ip-netmask "&amp;IP_Export!E524,"")),"")</f>
        <v/>
      </c>
      <c r="C488" t="str">
        <f>IF(IP_Export!B524="Global",IF(OR('Processed IP Rules'!AO493="All_IPs",'Processed IP Rules'!AO493="GRP_ALL_CNSP_SUBNETS"),"",IF(IP_Export!Y524="Proceed","set shared address "&amp;IP_Export!D524&amp;" description "&amp;IP_Export!E524,"")),"")</f>
        <v/>
      </c>
      <c r="D488" s="43" t="str">
        <f>IF('Processed IP Rules'!$FB$31="","",IF(IP_Export!B524="Global",IF(OR('Processed IP Rules'!AO493="All_IPs",'Processed IP Rules'!AO493="GRP_ALL_CNSP_SUBNETS"),"",IF(IP_Export!Y524="Proceed","set shared address "&amp;IP_Export!D524&amp;" tag "&amp;'Processed IP Rules'!$FB$31,"")),""))</f>
        <v/>
      </c>
      <c r="E488" t="str">
        <f>IF(IP_Export!B524="Global",IF('Processed IP Rules'!EA493="Any","",IF(AND(IP_Export!Y524="Proceed",'Processed IP Rules'!EA493&lt;&gt;""),"set shared address "&amp;IP_Export!F524&amp;" ip-netmask "&amp;IP_Export!G524,"")),"")</f>
        <v/>
      </c>
      <c r="F488" t="str">
        <f>IF(IP_Export!B524="Global",IF('Processed IP Rules'!EA493="Any","",IF(AND(IP_Export!Y524="Proceed",'Processed IP Rules'!EA493&lt;&gt;""),"set shared address "&amp;IP_Export!F524&amp;" description "&amp;IP_Export!G524,"")),"")</f>
        <v/>
      </c>
      <c r="G488" s="43" t="str">
        <f>IF('Processed IP Rules'!$FB$33="","",IF(IP_Export!B524="Global",IF('Processed IP Rules'!EA493="Any","",IF(AND(IP_Export!Y524="Proceed",'Processed IP Rules'!EA493&lt;&gt;""),"set shared address "&amp;IP_Export!F524&amp;" tag "&amp;'Processed IP Rules'!$FB$33,"")),""))</f>
        <v/>
      </c>
      <c r="I488" s="98">
        <f t="shared" si="15"/>
        <v>483</v>
      </c>
      <c r="J488" t="str">
        <f>IF(IP_Export!B524="National",IF(OR('Processed IP Rules'!AO493="All_IPs",'Processed IP Rules'!AO493="GRP_ALL_CNSP_SUBNETS"),"",IF(IP_Export!Y524="Proceed","set device-group CNSP-Parent address "&amp;IP_Export!D524&amp;" ip-netmask "&amp;IP_Export!E524,"")),"")</f>
        <v/>
      </c>
      <c r="K488" t="str">
        <f>IF(IP_Export!B524="National",IF(OR('Processed IP Rules'!AO493="All_IPs",'Processed IP Rules'!AO493="GRP_ALL_CNSP_SUBNETS"),"",IF(IP_Export!Y524="Proceed","set device-group CNSP-Parent address "&amp;IP_Export!D524&amp;" description "&amp;IP_Export!E524,"")),"")</f>
        <v/>
      </c>
      <c r="L488" s="43" t="str">
        <f>IF('Processed IP Rules'!$FB$31="","",IF(IP_Export!B524="National",IF(OR('Processed IP Rules'!AO493="All_IPs",'Processed IP Rules'!AO493="GRP_ALL_CNSP_SUBNETS"),"",IF(IP_Export!Y524="Proceed","set device-group CNSP-Parent address "&amp;IP_Export!D524&amp;" tag "&amp;'Processed IP Rules'!$FB$31,"")),""))</f>
        <v/>
      </c>
      <c r="M488" t="str">
        <f>IF(IP_Export!B524="National",IF('Processed IP Rules'!EA493="Any","",IF(AND(IP_Export!Y524="Proceed",'Processed IP Rules'!EA493&lt;&gt;""),"set device-group CNSP-Parent address "&amp;IP_Export!F524&amp;" ip-netmask "&amp;IP_Export!G524,"")),"")</f>
        <v/>
      </c>
      <c r="N488" t="str">
        <f>IF(IP_Export!B524="National",IF('Processed IP Rules'!EA493="Any","",IF(AND(IP_Export!Y524="Proceed",'Processed IP Rules'!EA493&lt;&gt;""),"set device-group CNSP-Parent address "&amp;IP_Export!F524&amp;" description "&amp;IP_Export!G524,"")),"")</f>
        <v/>
      </c>
      <c r="O488" s="43" t="str">
        <f>IF('Processed IP Rules'!$FB$33="","",IF(IP_Export!B524="National",IF('Processed IP Rules'!EA493="Any","",IF(AND(IP_Export!Y524="Proceed",'Processed IP Rules'!EA493&lt;&gt;""),"set device-group CNSP-Parent address "&amp;IP_Export!F524&amp;" tag "&amp;'Processed IP Rules'!$FB$33,"")),""))</f>
        <v/>
      </c>
    </row>
    <row r="489" spans="1:15">
      <c r="A489" s="98">
        <f t="shared" si="14"/>
        <v>484</v>
      </c>
      <c r="B489" t="str">
        <f>IF(IP_Export!B525="Global",IF(OR('Processed IP Rules'!AO494="All_IPs",'Processed IP Rules'!AO494="GRP_ALL_CNSP_SUBNETS"),"",IF(IP_Export!Y525="Proceed","set shared address "&amp;IP_Export!D525&amp;" ip-netmask "&amp;IP_Export!E525,"")),"")</f>
        <v/>
      </c>
      <c r="C489" t="str">
        <f>IF(IP_Export!B525="Global",IF(OR('Processed IP Rules'!AO494="All_IPs",'Processed IP Rules'!AO494="GRP_ALL_CNSP_SUBNETS"),"",IF(IP_Export!Y525="Proceed","set shared address "&amp;IP_Export!D525&amp;" description "&amp;IP_Export!E525,"")),"")</f>
        <v/>
      </c>
      <c r="D489" s="43" t="str">
        <f>IF('Processed IP Rules'!$FB$31="","",IF(IP_Export!B525="Global",IF(OR('Processed IP Rules'!AO494="All_IPs",'Processed IP Rules'!AO494="GRP_ALL_CNSP_SUBNETS"),"",IF(IP_Export!Y525="Proceed","set shared address "&amp;IP_Export!D525&amp;" tag "&amp;'Processed IP Rules'!$FB$31,"")),""))</f>
        <v/>
      </c>
      <c r="E489" t="str">
        <f>IF(IP_Export!B525="Global",IF('Processed IP Rules'!EA494="Any","",IF(AND(IP_Export!Y525="Proceed",'Processed IP Rules'!EA494&lt;&gt;""),"set shared address "&amp;IP_Export!F525&amp;" ip-netmask "&amp;IP_Export!G525,"")),"")</f>
        <v/>
      </c>
      <c r="F489" t="str">
        <f>IF(IP_Export!B525="Global",IF('Processed IP Rules'!EA494="Any","",IF(AND(IP_Export!Y525="Proceed",'Processed IP Rules'!EA494&lt;&gt;""),"set shared address "&amp;IP_Export!F525&amp;" description "&amp;IP_Export!G525,"")),"")</f>
        <v/>
      </c>
      <c r="G489" s="43" t="str">
        <f>IF('Processed IP Rules'!$FB$33="","",IF(IP_Export!B525="Global",IF('Processed IP Rules'!EA494="Any","",IF(AND(IP_Export!Y525="Proceed",'Processed IP Rules'!EA494&lt;&gt;""),"set shared address "&amp;IP_Export!F525&amp;" tag "&amp;'Processed IP Rules'!$FB$33,"")),""))</f>
        <v/>
      </c>
      <c r="I489" s="98">
        <f t="shared" si="15"/>
        <v>484</v>
      </c>
      <c r="J489" t="str">
        <f>IF(IP_Export!B525="National",IF(OR('Processed IP Rules'!AO494="All_IPs",'Processed IP Rules'!AO494="GRP_ALL_CNSP_SUBNETS"),"",IF(IP_Export!Y525="Proceed","set device-group CNSP-Parent address "&amp;IP_Export!D525&amp;" ip-netmask "&amp;IP_Export!E525,"")),"")</f>
        <v/>
      </c>
      <c r="K489" t="str">
        <f>IF(IP_Export!B525="National",IF(OR('Processed IP Rules'!AO494="All_IPs",'Processed IP Rules'!AO494="GRP_ALL_CNSP_SUBNETS"),"",IF(IP_Export!Y525="Proceed","set device-group CNSP-Parent address "&amp;IP_Export!D525&amp;" description "&amp;IP_Export!E525,"")),"")</f>
        <v/>
      </c>
      <c r="L489" s="43" t="str">
        <f>IF('Processed IP Rules'!$FB$31="","",IF(IP_Export!B525="National",IF(OR('Processed IP Rules'!AO494="All_IPs",'Processed IP Rules'!AO494="GRP_ALL_CNSP_SUBNETS"),"",IF(IP_Export!Y525="Proceed","set device-group CNSP-Parent address "&amp;IP_Export!D525&amp;" tag "&amp;'Processed IP Rules'!$FB$31,"")),""))</f>
        <v/>
      </c>
      <c r="M489" t="str">
        <f>IF(IP_Export!B525="National",IF('Processed IP Rules'!EA494="Any","",IF(AND(IP_Export!Y525="Proceed",'Processed IP Rules'!EA494&lt;&gt;""),"set device-group CNSP-Parent address "&amp;IP_Export!F525&amp;" ip-netmask "&amp;IP_Export!G525,"")),"")</f>
        <v/>
      </c>
      <c r="N489" t="str">
        <f>IF(IP_Export!B525="National",IF('Processed IP Rules'!EA494="Any","",IF(AND(IP_Export!Y525="Proceed",'Processed IP Rules'!EA494&lt;&gt;""),"set device-group CNSP-Parent address "&amp;IP_Export!F525&amp;" description "&amp;IP_Export!G525,"")),"")</f>
        <v/>
      </c>
      <c r="O489" s="43" t="str">
        <f>IF('Processed IP Rules'!$FB$33="","",IF(IP_Export!B525="National",IF('Processed IP Rules'!EA494="Any","",IF(AND(IP_Export!Y525="Proceed",'Processed IP Rules'!EA494&lt;&gt;""),"set device-group CNSP-Parent address "&amp;IP_Export!F525&amp;" tag "&amp;'Processed IP Rules'!$FB$33,"")),""))</f>
        <v/>
      </c>
    </row>
    <row r="490" spans="1:15">
      <c r="A490" s="98">
        <f t="shared" si="14"/>
        <v>485</v>
      </c>
      <c r="B490" t="str">
        <f>IF(IP_Export!B526="Global",IF(OR('Processed IP Rules'!AO495="All_IPs",'Processed IP Rules'!AO495="GRP_ALL_CNSP_SUBNETS"),"",IF(IP_Export!Y526="Proceed","set shared address "&amp;IP_Export!D526&amp;" ip-netmask "&amp;IP_Export!E526,"")),"")</f>
        <v/>
      </c>
      <c r="C490" t="str">
        <f>IF(IP_Export!B526="Global",IF(OR('Processed IP Rules'!AO495="All_IPs",'Processed IP Rules'!AO495="GRP_ALL_CNSP_SUBNETS"),"",IF(IP_Export!Y526="Proceed","set shared address "&amp;IP_Export!D526&amp;" description "&amp;IP_Export!E526,"")),"")</f>
        <v/>
      </c>
      <c r="D490" s="43" t="str">
        <f>IF('Processed IP Rules'!$FB$31="","",IF(IP_Export!B526="Global",IF(OR('Processed IP Rules'!AO495="All_IPs",'Processed IP Rules'!AO495="GRP_ALL_CNSP_SUBNETS"),"",IF(IP_Export!Y526="Proceed","set shared address "&amp;IP_Export!D526&amp;" tag "&amp;'Processed IP Rules'!$FB$31,"")),""))</f>
        <v/>
      </c>
      <c r="E490" t="str">
        <f>IF(IP_Export!B526="Global",IF('Processed IP Rules'!EA495="Any","",IF(AND(IP_Export!Y526="Proceed",'Processed IP Rules'!EA495&lt;&gt;""),"set shared address "&amp;IP_Export!F526&amp;" ip-netmask "&amp;IP_Export!G526,"")),"")</f>
        <v/>
      </c>
      <c r="F490" t="str">
        <f>IF(IP_Export!B526="Global",IF('Processed IP Rules'!EA495="Any","",IF(AND(IP_Export!Y526="Proceed",'Processed IP Rules'!EA495&lt;&gt;""),"set shared address "&amp;IP_Export!F526&amp;" description "&amp;IP_Export!G526,"")),"")</f>
        <v/>
      </c>
      <c r="G490" s="43" t="str">
        <f>IF('Processed IP Rules'!$FB$33="","",IF(IP_Export!B526="Global",IF('Processed IP Rules'!EA495="Any","",IF(AND(IP_Export!Y526="Proceed",'Processed IP Rules'!EA495&lt;&gt;""),"set shared address "&amp;IP_Export!F526&amp;" tag "&amp;'Processed IP Rules'!$FB$33,"")),""))</f>
        <v/>
      </c>
      <c r="I490" s="98">
        <f t="shared" si="15"/>
        <v>485</v>
      </c>
      <c r="J490" t="str">
        <f>IF(IP_Export!B526="National",IF(OR('Processed IP Rules'!AO495="All_IPs",'Processed IP Rules'!AO495="GRP_ALL_CNSP_SUBNETS"),"",IF(IP_Export!Y526="Proceed","set device-group CNSP-Parent address "&amp;IP_Export!D526&amp;" ip-netmask "&amp;IP_Export!E526,"")),"")</f>
        <v/>
      </c>
      <c r="K490" t="str">
        <f>IF(IP_Export!B526="National",IF(OR('Processed IP Rules'!AO495="All_IPs",'Processed IP Rules'!AO495="GRP_ALL_CNSP_SUBNETS"),"",IF(IP_Export!Y526="Proceed","set device-group CNSP-Parent address "&amp;IP_Export!D526&amp;" description "&amp;IP_Export!E526,"")),"")</f>
        <v/>
      </c>
      <c r="L490" s="43" t="str">
        <f>IF('Processed IP Rules'!$FB$31="","",IF(IP_Export!B526="National",IF(OR('Processed IP Rules'!AO495="All_IPs",'Processed IP Rules'!AO495="GRP_ALL_CNSP_SUBNETS"),"",IF(IP_Export!Y526="Proceed","set device-group CNSP-Parent address "&amp;IP_Export!D526&amp;" tag "&amp;'Processed IP Rules'!$FB$31,"")),""))</f>
        <v/>
      </c>
      <c r="M490" t="str">
        <f>IF(IP_Export!B526="National",IF('Processed IP Rules'!EA495="Any","",IF(AND(IP_Export!Y526="Proceed",'Processed IP Rules'!EA495&lt;&gt;""),"set device-group CNSP-Parent address "&amp;IP_Export!F526&amp;" ip-netmask "&amp;IP_Export!G526,"")),"")</f>
        <v/>
      </c>
      <c r="N490" t="str">
        <f>IF(IP_Export!B526="National",IF('Processed IP Rules'!EA495="Any","",IF(AND(IP_Export!Y526="Proceed",'Processed IP Rules'!EA495&lt;&gt;""),"set device-group CNSP-Parent address "&amp;IP_Export!F526&amp;" description "&amp;IP_Export!G526,"")),"")</f>
        <v/>
      </c>
      <c r="O490" s="43" t="str">
        <f>IF('Processed IP Rules'!$FB$33="","",IF(IP_Export!B526="National",IF('Processed IP Rules'!EA495="Any","",IF(AND(IP_Export!Y526="Proceed",'Processed IP Rules'!EA495&lt;&gt;""),"set device-group CNSP-Parent address "&amp;IP_Export!F526&amp;" tag "&amp;'Processed IP Rules'!$FB$33,"")),""))</f>
        <v/>
      </c>
    </row>
    <row r="491" spans="1:15">
      <c r="A491" s="98">
        <f t="shared" si="14"/>
        <v>486</v>
      </c>
      <c r="B491" t="str">
        <f>IF(IP_Export!B527="Global",IF(OR('Processed IP Rules'!AO496="All_IPs",'Processed IP Rules'!AO496="GRP_ALL_CNSP_SUBNETS"),"",IF(IP_Export!Y527="Proceed","set shared address "&amp;IP_Export!D527&amp;" ip-netmask "&amp;IP_Export!E527,"")),"")</f>
        <v/>
      </c>
      <c r="C491" t="str">
        <f>IF(IP_Export!B527="Global",IF(OR('Processed IP Rules'!AO496="All_IPs",'Processed IP Rules'!AO496="GRP_ALL_CNSP_SUBNETS"),"",IF(IP_Export!Y527="Proceed","set shared address "&amp;IP_Export!D527&amp;" description "&amp;IP_Export!E527,"")),"")</f>
        <v/>
      </c>
      <c r="D491" s="43" t="str">
        <f>IF('Processed IP Rules'!$FB$31="","",IF(IP_Export!B527="Global",IF(OR('Processed IP Rules'!AO496="All_IPs",'Processed IP Rules'!AO496="GRP_ALL_CNSP_SUBNETS"),"",IF(IP_Export!Y527="Proceed","set shared address "&amp;IP_Export!D527&amp;" tag "&amp;'Processed IP Rules'!$FB$31,"")),""))</f>
        <v/>
      </c>
      <c r="E491" t="str">
        <f>IF(IP_Export!B527="Global",IF('Processed IP Rules'!EA496="Any","",IF(AND(IP_Export!Y527="Proceed",'Processed IP Rules'!EA496&lt;&gt;""),"set shared address "&amp;IP_Export!F527&amp;" ip-netmask "&amp;IP_Export!G527,"")),"")</f>
        <v/>
      </c>
      <c r="F491" t="str">
        <f>IF(IP_Export!B527="Global",IF('Processed IP Rules'!EA496="Any","",IF(AND(IP_Export!Y527="Proceed",'Processed IP Rules'!EA496&lt;&gt;""),"set shared address "&amp;IP_Export!F527&amp;" description "&amp;IP_Export!G527,"")),"")</f>
        <v/>
      </c>
      <c r="G491" s="43" t="str">
        <f>IF('Processed IP Rules'!$FB$33="","",IF(IP_Export!B527="Global",IF('Processed IP Rules'!EA496="Any","",IF(AND(IP_Export!Y527="Proceed",'Processed IP Rules'!EA496&lt;&gt;""),"set shared address "&amp;IP_Export!F527&amp;" tag "&amp;'Processed IP Rules'!$FB$33,"")),""))</f>
        <v/>
      </c>
      <c r="I491" s="98">
        <f t="shared" si="15"/>
        <v>486</v>
      </c>
      <c r="J491" t="str">
        <f>IF(IP_Export!B527="National",IF(OR('Processed IP Rules'!AO496="All_IPs",'Processed IP Rules'!AO496="GRP_ALL_CNSP_SUBNETS"),"",IF(IP_Export!Y527="Proceed","set device-group CNSP-Parent address "&amp;IP_Export!D527&amp;" ip-netmask "&amp;IP_Export!E527,"")),"")</f>
        <v/>
      </c>
      <c r="K491" t="str">
        <f>IF(IP_Export!B527="National",IF(OR('Processed IP Rules'!AO496="All_IPs",'Processed IP Rules'!AO496="GRP_ALL_CNSP_SUBNETS"),"",IF(IP_Export!Y527="Proceed","set device-group CNSP-Parent address "&amp;IP_Export!D527&amp;" description "&amp;IP_Export!E527,"")),"")</f>
        <v/>
      </c>
      <c r="L491" s="43" t="str">
        <f>IF('Processed IP Rules'!$FB$31="","",IF(IP_Export!B527="National",IF(OR('Processed IP Rules'!AO496="All_IPs",'Processed IP Rules'!AO496="GRP_ALL_CNSP_SUBNETS"),"",IF(IP_Export!Y527="Proceed","set device-group CNSP-Parent address "&amp;IP_Export!D527&amp;" tag "&amp;'Processed IP Rules'!$FB$31,"")),""))</f>
        <v/>
      </c>
      <c r="M491" t="str">
        <f>IF(IP_Export!B527="National",IF('Processed IP Rules'!EA496="Any","",IF(AND(IP_Export!Y527="Proceed",'Processed IP Rules'!EA496&lt;&gt;""),"set device-group CNSP-Parent address "&amp;IP_Export!F527&amp;" ip-netmask "&amp;IP_Export!G527,"")),"")</f>
        <v/>
      </c>
      <c r="N491" t="str">
        <f>IF(IP_Export!B527="National",IF('Processed IP Rules'!EA496="Any","",IF(AND(IP_Export!Y527="Proceed",'Processed IP Rules'!EA496&lt;&gt;""),"set device-group CNSP-Parent address "&amp;IP_Export!F527&amp;" description "&amp;IP_Export!G527,"")),"")</f>
        <v/>
      </c>
      <c r="O491" s="43" t="str">
        <f>IF('Processed IP Rules'!$FB$33="","",IF(IP_Export!B527="National",IF('Processed IP Rules'!EA496="Any","",IF(AND(IP_Export!Y527="Proceed",'Processed IP Rules'!EA496&lt;&gt;""),"set device-group CNSP-Parent address "&amp;IP_Export!F527&amp;" tag "&amp;'Processed IP Rules'!$FB$33,"")),""))</f>
        <v/>
      </c>
    </row>
    <row r="492" spans="1:15">
      <c r="A492" s="98">
        <f t="shared" si="14"/>
        <v>487</v>
      </c>
      <c r="B492" t="str">
        <f>IF(IP_Export!B528="Global",IF(OR('Processed IP Rules'!AO497="All_IPs",'Processed IP Rules'!AO497="GRP_ALL_CNSP_SUBNETS"),"",IF(IP_Export!Y528="Proceed","set shared address "&amp;IP_Export!D528&amp;" ip-netmask "&amp;IP_Export!E528,"")),"")</f>
        <v/>
      </c>
      <c r="C492" t="str">
        <f>IF(IP_Export!B528="Global",IF(OR('Processed IP Rules'!AO497="All_IPs",'Processed IP Rules'!AO497="GRP_ALL_CNSP_SUBNETS"),"",IF(IP_Export!Y528="Proceed","set shared address "&amp;IP_Export!D528&amp;" description "&amp;IP_Export!E528,"")),"")</f>
        <v/>
      </c>
      <c r="D492" s="43" t="str">
        <f>IF('Processed IP Rules'!$FB$31="","",IF(IP_Export!B528="Global",IF(OR('Processed IP Rules'!AO497="All_IPs",'Processed IP Rules'!AO497="GRP_ALL_CNSP_SUBNETS"),"",IF(IP_Export!Y528="Proceed","set shared address "&amp;IP_Export!D528&amp;" tag "&amp;'Processed IP Rules'!$FB$31,"")),""))</f>
        <v/>
      </c>
      <c r="E492" t="str">
        <f>IF(IP_Export!B528="Global",IF('Processed IP Rules'!EA497="Any","",IF(AND(IP_Export!Y528="Proceed",'Processed IP Rules'!EA497&lt;&gt;""),"set shared address "&amp;IP_Export!F528&amp;" ip-netmask "&amp;IP_Export!G528,"")),"")</f>
        <v/>
      </c>
      <c r="F492" t="str">
        <f>IF(IP_Export!B528="Global",IF('Processed IP Rules'!EA497="Any","",IF(AND(IP_Export!Y528="Proceed",'Processed IP Rules'!EA497&lt;&gt;""),"set shared address "&amp;IP_Export!F528&amp;" description "&amp;IP_Export!G528,"")),"")</f>
        <v/>
      </c>
      <c r="G492" s="43" t="str">
        <f>IF('Processed IP Rules'!$FB$33="","",IF(IP_Export!B528="Global",IF('Processed IP Rules'!EA497="Any","",IF(AND(IP_Export!Y528="Proceed",'Processed IP Rules'!EA497&lt;&gt;""),"set shared address "&amp;IP_Export!F528&amp;" tag "&amp;'Processed IP Rules'!$FB$33,"")),""))</f>
        <v/>
      </c>
      <c r="I492" s="98">
        <f t="shared" si="15"/>
        <v>487</v>
      </c>
      <c r="J492" t="str">
        <f>IF(IP_Export!B528="National",IF(OR('Processed IP Rules'!AO497="All_IPs",'Processed IP Rules'!AO497="GRP_ALL_CNSP_SUBNETS"),"",IF(IP_Export!Y528="Proceed","set device-group CNSP-Parent address "&amp;IP_Export!D528&amp;" ip-netmask "&amp;IP_Export!E528,"")),"")</f>
        <v/>
      </c>
      <c r="K492" t="str">
        <f>IF(IP_Export!B528="National",IF(OR('Processed IP Rules'!AO497="All_IPs",'Processed IP Rules'!AO497="GRP_ALL_CNSP_SUBNETS"),"",IF(IP_Export!Y528="Proceed","set device-group CNSP-Parent address "&amp;IP_Export!D528&amp;" description "&amp;IP_Export!E528,"")),"")</f>
        <v/>
      </c>
      <c r="L492" s="43" t="str">
        <f>IF('Processed IP Rules'!$FB$31="","",IF(IP_Export!B528="National",IF(OR('Processed IP Rules'!AO497="All_IPs",'Processed IP Rules'!AO497="GRP_ALL_CNSP_SUBNETS"),"",IF(IP_Export!Y528="Proceed","set device-group CNSP-Parent address "&amp;IP_Export!D528&amp;" tag "&amp;'Processed IP Rules'!$FB$31,"")),""))</f>
        <v/>
      </c>
      <c r="M492" t="str">
        <f>IF(IP_Export!B528="National",IF('Processed IP Rules'!EA497="Any","",IF(AND(IP_Export!Y528="Proceed",'Processed IP Rules'!EA497&lt;&gt;""),"set device-group CNSP-Parent address "&amp;IP_Export!F528&amp;" ip-netmask "&amp;IP_Export!G528,"")),"")</f>
        <v/>
      </c>
      <c r="N492" t="str">
        <f>IF(IP_Export!B528="National",IF('Processed IP Rules'!EA497="Any","",IF(AND(IP_Export!Y528="Proceed",'Processed IP Rules'!EA497&lt;&gt;""),"set device-group CNSP-Parent address "&amp;IP_Export!F528&amp;" description "&amp;IP_Export!G528,"")),"")</f>
        <v/>
      </c>
      <c r="O492" s="43" t="str">
        <f>IF('Processed IP Rules'!$FB$33="","",IF(IP_Export!B528="National",IF('Processed IP Rules'!EA497="Any","",IF(AND(IP_Export!Y528="Proceed",'Processed IP Rules'!EA497&lt;&gt;""),"set device-group CNSP-Parent address "&amp;IP_Export!F528&amp;" tag "&amp;'Processed IP Rules'!$FB$33,"")),""))</f>
        <v/>
      </c>
    </row>
    <row r="493" spans="1:15">
      <c r="A493" s="98">
        <f t="shared" si="14"/>
        <v>488</v>
      </c>
      <c r="B493" t="str">
        <f>IF(IP_Export!B529="Global",IF(OR('Processed IP Rules'!AO498="All_IPs",'Processed IP Rules'!AO498="GRP_ALL_CNSP_SUBNETS"),"",IF(IP_Export!Y529="Proceed","set shared address "&amp;IP_Export!D529&amp;" ip-netmask "&amp;IP_Export!E529,"")),"")</f>
        <v/>
      </c>
      <c r="C493" t="str">
        <f>IF(IP_Export!B529="Global",IF(OR('Processed IP Rules'!AO498="All_IPs",'Processed IP Rules'!AO498="GRP_ALL_CNSP_SUBNETS"),"",IF(IP_Export!Y529="Proceed","set shared address "&amp;IP_Export!D529&amp;" description "&amp;IP_Export!E529,"")),"")</f>
        <v/>
      </c>
      <c r="D493" s="43" t="str">
        <f>IF('Processed IP Rules'!$FB$31="","",IF(IP_Export!B529="Global",IF(OR('Processed IP Rules'!AO498="All_IPs",'Processed IP Rules'!AO498="GRP_ALL_CNSP_SUBNETS"),"",IF(IP_Export!Y529="Proceed","set shared address "&amp;IP_Export!D529&amp;" tag "&amp;'Processed IP Rules'!$FB$31,"")),""))</f>
        <v/>
      </c>
      <c r="E493" t="str">
        <f>IF(IP_Export!B529="Global",IF('Processed IP Rules'!EA498="Any","",IF(AND(IP_Export!Y529="Proceed",'Processed IP Rules'!EA498&lt;&gt;""),"set shared address "&amp;IP_Export!F529&amp;" ip-netmask "&amp;IP_Export!G529,"")),"")</f>
        <v/>
      </c>
      <c r="F493" t="str">
        <f>IF(IP_Export!B529="Global",IF('Processed IP Rules'!EA498="Any","",IF(AND(IP_Export!Y529="Proceed",'Processed IP Rules'!EA498&lt;&gt;""),"set shared address "&amp;IP_Export!F529&amp;" description "&amp;IP_Export!G529,"")),"")</f>
        <v/>
      </c>
      <c r="G493" s="43" t="str">
        <f>IF('Processed IP Rules'!$FB$33="","",IF(IP_Export!B529="Global",IF('Processed IP Rules'!EA498="Any","",IF(AND(IP_Export!Y529="Proceed",'Processed IP Rules'!EA498&lt;&gt;""),"set shared address "&amp;IP_Export!F529&amp;" tag "&amp;'Processed IP Rules'!$FB$33,"")),""))</f>
        <v/>
      </c>
      <c r="I493" s="98">
        <f t="shared" si="15"/>
        <v>488</v>
      </c>
      <c r="J493" t="str">
        <f>IF(IP_Export!B529="National",IF(OR('Processed IP Rules'!AO498="All_IPs",'Processed IP Rules'!AO498="GRP_ALL_CNSP_SUBNETS"),"",IF(IP_Export!Y529="Proceed","set device-group CNSP-Parent address "&amp;IP_Export!D529&amp;" ip-netmask "&amp;IP_Export!E529,"")),"")</f>
        <v/>
      </c>
      <c r="K493" t="str">
        <f>IF(IP_Export!B529="National",IF(OR('Processed IP Rules'!AO498="All_IPs",'Processed IP Rules'!AO498="GRP_ALL_CNSP_SUBNETS"),"",IF(IP_Export!Y529="Proceed","set device-group CNSP-Parent address "&amp;IP_Export!D529&amp;" description "&amp;IP_Export!E529,"")),"")</f>
        <v/>
      </c>
      <c r="L493" s="43" t="str">
        <f>IF('Processed IP Rules'!$FB$31="","",IF(IP_Export!B529="National",IF(OR('Processed IP Rules'!AO498="All_IPs",'Processed IP Rules'!AO498="GRP_ALL_CNSP_SUBNETS"),"",IF(IP_Export!Y529="Proceed","set device-group CNSP-Parent address "&amp;IP_Export!D529&amp;" tag "&amp;'Processed IP Rules'!$FB$31,"")),""))</f>
        <v/>
      </c>
      <c r="M493" t="str">
        <f>IF(IP_Export!B529="National",IF('Processed IP Rules'!EA498="Any","",IF(AND(IP_Export!Y529="Proceed",'Processed IP Rules'!EA498&lt;&gt;""),"set device-group CNSP-Parent address "&amp;IP_Export!F529&amp;" ip-netmask "&amp;IP_Export!G529,"")),"")</f>
        <v/>
      </c>
      <c r="N493" t="str">
        <f>IF(IP_Export!B529="National",IF('Processed IP Rules'!EA498="Any","",IF(AND(IP_Export!Y529="Proceed",'Processed IP Rules'!EA498&lt;&gt;""),"set device-group CNSP-Parent address "&amp;IP_Export!F529&amp;" description "&amp;IP_Export!G529,"")),"")</f>
        <v/>
      </c>
      <c r="O493" s="43" t="str">
        <f>IF('Processed IP Rules'!$FB$33="","",IF(IP_Export!B529="National",IF('Processed IP Rules'!EA498="Any","",IF(AND(IP_Export!Y529="Proceed",'Processed IP Rules'!EA498&lt;&gt;""),"set device-group CNSP-Parent address "&amp;IP_Export!F529&amp;" tag "&amp;'Processed IP Rules'!$FB$33,"")),""))</f>
        <v/>
      </c>
    </row>
    <row r="494" spans="1:15">
      <c r="A494" s="98">
        <f t="shared" si="14"/>
        <v>489</v>
      </c>
      <c r="B494" t="str">
        <f>IF(IP_Export!B530="Global",IF(OR('Processed IP Rules'!AO499="All_IPs",'Processed IP Rules'!AO499="GRP_ALL_CNSP_SUBNETS"),"",IF(IP_Export!Y530="Proceed","set shared address "&amp;IP_Export!D530&amp;" ip-netmask "&amp;IP_Export!E530,"")),"")</f>
        <v/>
      </c>
      <c r="C494" t="str">
        <f>IF(IP_Export!B530="Global",IF(OR('Processed IP Rules'!AO499="All_IPs",'Processed IP Rules'!AO499="GRP_ALL_CNSP_SUBNETS"),"",IF(IP_Export!Y530="Proceed","set shared address "&amp;IP_Export!D530&amp;" description "&amp;IP_Export!E530,"")),"")</f>
        <v/>
      </c>
      <c r="D494" s="43" t="str">
        <f>IF('Processed IP Rules'!$FB$31="","",IF(IP_Export!B530="Global",IF(OR('Processed IP Rules'!AO499="All_IPs",'Processed IP Rules'!AO499="GRP_ALL_CNSP_SUBNETS"),"",IF(IP_Export!Y530="Proceed","set shared address "&amp;IP_Export!D530&amp;" tag "&amp;'Processed IP Rules'!$FB$31,"")),""))</f>
        <v/>
      </c>
      <c r="E494" t="str">
        <f>IF(IP_Export!B530="Global",IF('Processed IP Rules'!EA499="Any","",IF(AND(IP_Export!Y530="Proceed",'Processed IP Rules'!EA499&lt;&gt;""),"set shared address "&amp;IP_Export!F530&amp;" ip-netmask "&amp;IP_Export!G530,"")),"")</f>
        <v/>
      </c>
      <c r="F494" t="str">
        <f>IF(IP_Export!B530="Global",IF('Processed IP Rules'!EA499="Any","",IF(AND(IP_Export!Y530="Proceed",'Processed IP Rules'!EA499&lt;&gt;""),"set shared address "&amp;IP_Export!F530&amp;" description "&amp;IP_Export!G530,"")),"")</f>
        <v/>
      </c>
      <c r="G494" s="43" t="str">
        <f>IF('Processed IP Rules'!$FB$33="","",IF(IP_Export!B530="Global",IF('Processed IP Rules'!EA499="Any","",IF(AND(IP_Export!Y530="Proceed",'Processed IP Rules'!EA499&lt;&gt;""),"set shared address "&amp;IP_Export!F530&amp;" tag "&amp;'Processed IP Rules'!$FB$33,"")),""))</f>
        <v/>
      </c>
      <c r="I494" s="98">
        <f t="shared" si="15"/>
        <v>489</v>
      </c>
      <c r="J494" t="str">
        <f>IF(IP_Export!B530="National",IF(OR('Processed IP Rules'!AO499="All_IPs",'Processed IP Rules'!AO499="GRP_ALL_CNSP_SUBNETS"),"",IF(IP_Export!Y530="Proceed","set device-group CNSP-Parent address "&amp;IP_Export!D530&amp;" ip-netmask "&amp;IP_Export!E530,"")),"")</f>
        <v/>
      </c>
      <c r="K494" t="str">
        <f>IF(IP_Export!B530="National",IF(OR('Processed IP Rules'!AO499="All_IPs",'Processed IP Rules'!AO499="GRP_ALL_CNSP_SUBNETS"),"",IF(IP_Export!Y530="Proceed","set device-group CNSP-Parent address "&amp;IP_Export!D530&amp;" description "&amp;IP_Export!E530,"")),"")</f>
        <v/>
      </c>
      <c r="L494" s="43" t="str">
        <f>IF('Processed IP Rules'!$FB$31="","",IF(IP_Export!B530="National",IF(OR('Processed IP Rules'!AO499="All_IPs",'Processed IP Rules'!AO499="GRP_ALL_CNSP_SUBNETS"),"",IF(IP_Export!Y530="Proceed","set device-group CNSP-Parent address "&amp;IP_Export!D530&amp;" tag "&amp;'Processed IP Rules'!$FB$31,"")),""))</f>
        <v/>
      </c>
      <c r="M494" t="str">
        <f>IF(IP_Export!B530="National",IF('Processed IP Rules'!EA499="Any","",IF(AND(IP_Export!Y530="Proceed",'Processed IP Rules'!EA499&lt;&gt;""),"set device-group CNSP-Parent address "&amp;IP_Export!F530&amp;" ip-netmask "&amp;IP_Export!G530,"")),"")</f>
        <v/>
      </c>
      <c r="N494" t="str">
        <f>IF(IP_Export!B530="National",IF('Processed IP Rules'!EA499="Any","",IF(AND(IP_Export!Y530="Proceed",'Processed IP Rules'!EA499&lt;&gt;""),"set device-group CNSP-Parent address "&amp;IP_Export!F530&amp;" description "&amp;IP_Export!G530,"")),"")</f>
        <v/>
      </c>
      <c r="O494" s="43" t="str">
        <f>IF('Processed IP Rules'!$FB$33="","",IF(IP_Export!B530="National",IF('Processed IP Rules'!EA499="Any","",IF(AND(IP_Export!Y530="Proceed",'Processed IP Rules'!EA499&lt;&gt;""),"set device-group CNSP-Parent address "&amp;IP_Export!F530&amp;" tag "&amp;'Processed IP Rules'!$FB$33,"")),""))</f>
        <v/>
      </c>
    </row>
    <row r="495" spans="1:15">
      <c r="A495" s="98">
        <f t="shared" si="14"/>
        <v>490</v>
      </c>
      <c r="B495" t="str">
        <f>IF(IP_Export!B531="Global",IF(OR('Processed IP Rules'!AO500="All_IPs",'Processed IP Rules'!AO500="GRP_ALL_CNSP_SUBNETS"),"",IF(IP_Export!Y531="Proceed","set shared address "&amp;IP_Export!D531&amp;" ip-netmask "&amp;IP_Export!E531,"")),"")</f>
        <v/>
      </c>
      <c r="C495" t="str">
        <f>IF(IP_Export!B531="Global",IF(OR('Processed IP Rules'!AO500="All_IPs",'Processed IP Rules'!AO500="GRP_ALL_CNSP_SUBNETS"),"",IF(IP_Export!Y531="Proceed","set shared address "&amp;IP_Export!D531&amp;" description "&amp;IP_Export!E531,"")),"")</f>
        <v/>
      </c>
      <c r="D495" s="43" t="str">
        <f>IF('Processed IP Rules'!$FB$31="","",IF(IP_Export!B531="Global",IF(OR('Processed IP Rules'!AO500="All_IPs",'Processed IP Rules'!AO500="GRP_ALL_CNSP_SUBNETS"),"",IF(IP_Export!Y531="Proceed","set shared address "&amp;IP_Export!D531&amp;" tag "&amp;'Processed IP Rules'!$FB$31,"")),""))</f>
        <v/>
      </c>
      <c r="E495" t="str">
        <f>IF(IP_Export!B531="Global",IF('Processed IP Rules'!EA500="Any","",IF(AND(IP_Export!Y531="Proceed",'Processed IP Rules'!EA500&lt;&gt;""),"set shared address "&amp;IP_Export!F531&amp;" ip-netmask "&amp;IP_Export!G531,"")),"")</f>
        <v/>
      </c>
      <c r="F495" t="str">
        <f>IF(IP_Export!B531="Global",IF('Processed IP Rules'!EA500="Any","",IF(AND(IP_Export!Y531="Proceed",'Processed IP Rules'!EA500&lt;&gt;""),"set shared address "&amp;IP_Export!F531&amp;" description "&amp;IP_Export!G531,"")),"")</f>
        <v/>
      </c>
      <c r="G495" s="43" t="str">
        <f>IF('Processed IP Rules'!$FB$33="","",IF(IP_Export!B531="Global",IF('Processed IP Rules'!EA500="Any","",IF(AND(IP_Export!Y531="Proceed",'Processed IP Rules'!EA500&lt;&gt;""),"set shared address "&amp;IP_Export!F531&amp;" tag "&amp;'Processed IP Rules'!$FB$33,"")),""))</f>
        <v/>
      </c>
      <c r="I495" s="98">
        <f t="shared" si="15"/>
        <v>490</v>
      </c>
      <c r="J495" t="str">
        <f>IF(IP_Export!B531="National",IF(OR('Processed IP Rules'!AO500="All_IPs",'Processed IP Rules'!AO500="GRP_ALL_CNSP_SUBNETS"),"",IF(IP_Export!Y531="Proceed","set device-group CNSP-Parent address "&amp;IP_Export!D531&amp;" ip-netmask "&amp;IP_Export!E531,"")),"")</f>
        <v/>
      </c>
      <c r="K495" t="str">
        <f>IF(IP_Export!B531="National",IF(OR('Processed IP Rules'!AO500="All_IPs",'Processed IP Rules'!AO500="GRP_ALL_CNSP_SUBNETS"),"",IF(IP_Export!Y531="Proceed","set device-group CNSP-Parent address "&amp;IP_Export!D531&amp;" description "&amp;IP_Export!E531,"")),"")</f>
        <v/>
      </c>
      <c r="L495" s="43" t="str">
        <f>IF('Processed IP Rules'!$FB$31="","",IF(IP_Export!B531="National",IF(OR('Processed IP Rules'!AO500="All_IPs",'Processed IP Rules'!AO500="GRP_ALL_CNSP_SUBNETS"),"",IF(IP_Export!Y531="Proceed","set device-group CNSP-Parent address "&amp;IP_Export!D531&amp;" tag "&amp;'Processed IP Rules'!$FB$31,"")),""))</f>
        <v/>
      </c>
      <c r="M495" t="str">
        <f>IF(IP_Export!B531="National",IF('Processed IP Rules'!EA500="Any","",IF(AND(IP_Export!Y531="Proceed",'Processed IP Rules'!EA500&lt;&gt;""),"set device-group CNSP-Parent address "&amp;IP_Export!F531&amp;" ip-netmask "&amp;IP_Export!G531,"")),"")</f>
        <v/>
      </c>
      <c r="N495" t="str">
        <f>IF(IP_Export!B531="National",IF('Processed IP Rules'!EA500="Any","",IF(AND(IP_Export!Y531="Proceed",'Processed IP Rules'!EA500&lt;&gt;""),"set device-group CNSP-Parent address "&amp;IP_Export!F531&amp;" description "&amp;IP_Export!G531,"")),"")</f>
        <v/>
      </c>
      <c r="O495" s="43" t="str">
        <f>IF('Processed IP Rules'!$FB$33="","",IF(IP_Export!B531="National",IF('Processed IP Rules'!EA500="Any","",IF(AND(IP_Export!Y531="Proceed",'Processed IP Rules'!EA500&lt;&gt;""),"set device-group CNSP-Parent address "&amp;IP_Export!F531&amp;" tag "&amp;'Processed IP Rules'!$FB$33,"")),""))</f>
        <v/>
      </c>
    </row>
    <row r="496" spans="1:15">
      <c r="A496" s="98">
        <f t="shared" si="14"/>
        <v>491</v>
      </c>
      <c r="B496" t="str">
        <f>IF(IP_Export!B532="Global",IF(OR('Processed IP Rules'!AO501="All_IPs",'Processed IP Rules'!AO501="GRP_ALL_CNSP_SUBNETS"),"",IF(IP_Export!Y532="Proceed","set shared address "&amp;IP_Export!D532&amp;" ip-netmask "&amp;IP_Export!E532,"")),"")</f>
        <v/>
      </c>
      <c r="C496" t="str">
        <f>IF(IP_Export!B532="Global",IF(OR('Processed IP Rules'!AO501="All_IPs",'Processed IP Rules'!AO501="GRP_ALL_CNSP_SUBNETS"),"",IF(IP_Export!Y532="Proceed","set shared address "&amp;IP_Export!D532&amp;" description "&amp;IP_Export!E532,"")),"")</f>
        <v/>
      </c>
      <c r="D496" s="43" t="str">
        <f>IF('Processed IP Rules'!$FB$31="","",IF(IP_Export!B532="Global",IF(OR('Processed IP Rules'!AO501="All_IPs",'Processed IP Rules'!AO501="GRP_ALL_CNSP_SUBNETS"),"",IF(IP_Export!Y532="Proceed","set shared address "&amp;IP_Export!D532&amp;" tag "&amp;'Processed IP Rules'!$FB$31,"")),""))</f>
        <v/>
      </c>
      <c r="E496" t="str">
        <f>IF(IP_Export!B532="Global",IF('Processed IP Rules'!EA501="Any","",IF(AND(IP_Export!Y532="Proceed",'Processed IP Rules'!EA501&lt;&gt;""),"set shared address "&amp;IP_Export!F532&amp;" ip-netmask "&amp;IP_Export!G532,"")),"")</f>
        <v/>
      </c>
      <c r="F496" t="str">
        <f>IF(IP_Export!B532="Global",IF('Processed IP Rules'!EA501="Any","",IF(AND(IP_Export!Y532="Proceed",'Processed IP Rules'!EA501&lt;&gt;""),"set shared address "&amp;IP_Export!F532&amp;" description "&amp;IP_Export!G532,"")),"")</f>
        <v/>
      </c>
      <c r="G496" s="43" t="str">
        <f>IF('Processed IP Rules'!$FB$33="","",IF(IP_Export!B532="Global",IF('Processed IP Rules'!EA501="Any","",IF(AND(IP_Export!Y532="Proceed",'Processed IP Rules'!EA501&lt;&gt;""),"set shared address "&amp;IP_Export!F532&amp;" tag "&amp;'Processed IP Rules'!$FB$33,"")),""))</f>
        <v/>
      </c>
      <c r="I496" s="98">
        <f t="shared" si="15"/>
        <v>491</v>
      </c>
      <c r="J496" t="str">
        <f>IF(IP_Export!B532="National",IF(OR('Processed IP Rules'!AO501="All_IPs",'Processed IP Rules'!AO501="GRP_ALL_CNSP_SUBNETS"),"",IF(IP_Export!Y532="Proceed","set device-group CNSP-Parent address "&amp;IP_Export!D532&amp;" ip-netmask "&amp;IP_Export!E532,"")),"")</f>
        <v/>
      </c>
      <c r="K496" t="str">
        <f>IF(IP_Export!B532="National",IF(OR('Processed IP Rules'!AO501="All_IPs",'Processed IP Rules'!AO501="GRP_ALL_CNSP_SUBNETS"),"",IF(IP_Export!Y532="Proceed","set device-group CNSP-Parent address "&amp;IP_Export!D532&amp;" description "&amp;IP_Export!E532,"")),"")</f>
        <v/>
      </c>
      <c r="L496" s="43" t="str">
        <f>IF('Processed IP Rules'!$FB$31="","",IF(IP_Export!B532="National",IF(OR('Processed IP Rules'!AO501="All_IPs",'Processed IP Rules'!AO501="GRP_ALL_CNSP_SUBNETS"),"",IF(IP_Export!Y532="Proceed","set device-group CNSP-Parent address "&amp;IP_Export!D532&amp;" tag "&amp;'Processed IP Rules'!$FB$31,"")),""))</f>
        <v/>
      </c>
      <c r="M496" t="str">
        <f>IF(IP_Export!B532="National",IF('Processed IP Rules'!EA501="Any","",IF(AND(IP_Export!Y532="Proceed",'Processed IP Rules'!EA501&lt;&gt;""),"set device-group CNSP-Parent address "&amp;IP_Export!F532&amp;" ip-netmask "&amp;IP_Export!G532,"")),"")</f>
        <v/>
      </c>
      <c r="N496" t="str">
        <f>IF(IP_Export!B532="National",IF('Processed IP Rules'!EA501="Any","",IF(AND(IP_Export!Y532="Proceed",'Processed IP Rules'!EA501&lt;&gt;""),"set device-group CNSP-Parent address "&amp;IP_Export!F532&amp;" description "&amp;IP_Export!G532,"")),"")</f>
        <v/>
      </c>
      <c r="O496" s="43" t="str">
        <f>IF('Processed IP Rules'!$FB$33="","",IF(IP_Export!B532="National",IF('Processed IP Rules'!EA501="Any","",IF(AND(IP_Export!Y532="Proceed",'Processed IP Rules'!EA501&lt;&gt;""),"set device-group CNSP-Parent address "&amp;IP_Export!F532&amp;" tag "&amp;'Processed IP Rules'!$FB$33,"")),""))</f>
        <v/>
      </c>
    </row>
    <row r="497" spans="1:15">
      <c r="A497" s="98">
        <f t="shared" si="14"/>
        <v>492</v>
      </c>
      <c r="B497" t="str">
        <f>IF(IP_Export!B533="Global",IF(OR('Processed IP Rules'!AO502="All_IPs",'Processed IP Rules'!AO502="GRP_ALL_CNSP_SUBNETS"),"",IF(IP_Export!Y533="Proceed","set shared address "&amp;IP_Export!D533&amp;" ip-netmask "&amp;IP_Export!E533,"")),"")</f>
        <v/>
      </c>
      <c r="C497" t="str">
        <f>IF(IP_Export!B533="Global",IF(OR('Processed IP Rules'!AO502="All_IPs",'Processed IP Rules'!AO502="GRP_ALL_CNSP_SUBNETS"),"",IF(IP_Export!Y533="Proceed","set shared address "&amp;IP_Export!D533&amp;" description "&amp;IP_Export!E533,"")),"")</f>
        <v/>
      </c>
      <c r="D497" s="43" t="str">
        <f>IF('Processed IP Rules'!$FB$31="","",IF(IP_Export!B533="Global",IF(OR('Processed IP Rules'!AO502="All_IPs",'Processed IP Rules'!AO502="GRP_ALL_CNSP_SUBNETS"),"",IF(IP_Export!Y533="Proceed","set shared address "&amp;IP_Export!D533&amp;" tag "&amp;'Processed IP Rules'!$FB$31,"")),""))</f>
        <v/>
      </c>
      <c r="E497" t="str">
        <f>IF(IP_Export!B533="Global",IF('Processed IP Rules'!EA502="Any","",IF(AND(IP_Export!Y533="Proceed",'Processed IP Rules'!EA502&lt;&gt;""),"set shared address "&amp;IP_Export!F533&amp;" ip-netmask "&amp;IP_Export!G533,"")),"")</f>
        <v/>
      </c>
      <c r="F497" t="str">
        <f>IF(IP_Export!B533="Global",IF('Processed IP Rules'!EA502="Any","",IF(AND(IP_Export!Y533="Proceed",'Processed IP Rules'!EA502&lt;&gt;""),"set shared address "&amp;IP_Export!F533&amp;" description "&amp;IP_Export!G533,"")),"")</f>
        <v/>
      </c>
      <c r="G497" s="43" t="str">
        <f>IF('Processed IP Rules'!$FB$33="","",IF(IP_Export!B533="Global",IF('Processed IP Rules'!EA502="Any","",IF(AND(IP_Export!Y533="Proceed",'Processed IP Rules'!EA502&lt;&gt;""),"set shared address "&amp;IP_Export!F533&amp;" tag "&amp;'Processed IP Rules'!$FB$33,"")),""))</f>
        <v/>
      </c>
      <c r="I497" s="98">
        <f t="shared" si="15"/>
        <v>492</v>
      </c>
      <c r="J497" t="str">
        <f>IF(IP_Export!B533="National",IF(OR('Processed IP Rules'!AO502="All_IPs",'Processed IP Rules'!AO502="GRP_ALL_CNSP_SUBNETS"),"",IF(IP_Export!Y533="Proceed","set device-group CNSP-Parent address "&amp;IP_Export!D533&amp;" ip-netmask "&amp;IP_Export!E533,"")),"")</f>
        <v/>
      </c>
      <c r="K497" t="str">
        <f>IF(IP_Export!B533="National",IF(OR('Processed IP Rules'!AO502="All_IPs",'Processed IP Rules'!AO502="GRP_ALL_CNSP_SUBNETS"),"",IF(IP_Export!Y533="Proceed","set device-group CNSP-Parent address "&amp;IP_Export!D533&amp;" description "&amp;IP_Export!E533,"")),"")</f>
        <v/>
      </c>
      <c r="L497" s="43" t="str">
        <f>IF('Processed IP Rules'!$FB$31="","",IF(IP_Export!B533="National",IF(OR('Processed IP Rules'!AO502="All_IPs",'Processed IP Rules'!AO502="GRP_ALL_CNSP_SUBNETS"),"",IF(IP_Export!Y533="Proceed","set device-group CNSP-Parent address "&amp;IP_Export!D533&amp;" tag "&amp;'Processed IP Rules'!$FB$31,"")),""))</f>
        <v/>
      </c>
      <c r="M497" t="str">
        <f>IF(IP_Export!B533="National",IF('Processed IP Rules'!EA502="Any","",IF(AND(IP_Export!Y533="Proceed",'Processed IP Rules'!EA502&lt;&gt;""),"set device-group CNSP-Parent address "&amp;IP_Export!F533&amp;" ip-netmask "&amp;IP_Export!G533,"")),"")</f>
        <v/>
      </c>
      <c r="N497" t="str">
        <f>IF(IP_Export!B533="National",IF('Processed IP Rules'!EA502="Any","",IF(AND(IP_Export!Y533="Proceed",'Processed IP Rules'!EA502&lt;&gt;""),"set device-group CNSP-Parent address "&amp;IP_Export!F533&amp;" description "&amp;IP_Export!G533,"")),"")</f>
        <v/>
      </c>
      <c r="O497" s="43" t="str">
        <f>IF('Processed IP Rules'!$FB$33="","",IF(IP_Export!B533="National",IF('Processed IP Rules'!EA502="Any","",IF(AND(IP_Export!Y533="Proceed",'Processed IP Rules'!EA502&lt;&gt;""),"set device-group CNSP-Parent address "&amp;IP_Export!F533&amp;" tag "&amp;'Processed IP Rules'!$FB$33,"")),""))</f>
        <v/>
      </c>
    </row>
    <row r="498" spans="1:15">
      <c r="A498" s="98">
        <f t="shared" si="14"/>
        <v>493</v>
      </c>
      <c r="B498" t="str">
        <f>IF(IP_Export!B534="Global",IF(OR('Processed IP Rules'!AO503="All_IPs",'Processed IP Rules'!AO503="GRP_ALL_CNSP_SUBNETS"),"",IF(IP_Export!Y534="Proceed","set shared address "&amp;IP_Export!D534&amp;" ip-netmask "&amp;IP_Export!E534,"")),"")</f>
        <v/>
      </c>
      <c r="C498" t="str">
        <f>IF(IP_Export!B534="Global",IF(OR('Processed IP Rules'!AO503="All_IPs",'Processed IP Rules'!AO503="GRP_ALL_CNSP_SUBNETS"),"",IF(IP_Export!Y534="Proceed","set shared address "&amp;IP_Export!D534&amp;" description "&amp;IP_Export!E534,"")),"")</f>
        <v/>
      </c>
      <c r="D498" s="43" t="str">
        <f>IF('Processed IP Rules'!$FB$31="","",IF(IP_Export!B534="Global",IF(OR('Processed IP Rules'!AO503="All_IPs",'Processed IP Rules'!AO503="GRP_ALL_CNSP_SUBNETS"),"",IF(IP_Export!Y534="Proceed","set shared address "&amp;IP_Export!D534&amp;" tag "&amp;'Processed IP Rules'!$FB$31,"")),""))</f>
        <v/>
      </c>
      <c r="E498" t="str">
        <f>IF(IP_Export!B534="Global",IF('Processed IP Rules'!EA503="Any","",IF(AND(IP_Export!Y534="Proceed",'Processed IP Rules'!EA503&lt;&gt;""),"set shared address "&amp;IP_Export!F534&amp;" ip-netmask "&amp;IP_Export!G534,"")),"")</f>
        <v/>
      </c>
      <c r="F498" t="str">
        <f>IF(IP_Export!B534="Global",IF('Processed IP Rules'!EA503="Any","",IF(AND(IP_Export!Y534="Proceed",'Processed IP Rules'!EA503&lt;&gt;""),"set shared address "&amp;IP_Export!F534&amp;" description "&amp;IP_Export!G534,"")),"")</f>
        <v/>
      </c>
      <c r="G498" s="43" t="str">
        <f>IF('Processed IP Rules'!$FB$33="","",IF(IP_Export!B534="Global",IF('Processed IP Rules'!EA503="Any","",IF(AND(IP_Export!Y534="Proceed",'Processed IP Rules'!EA503&lt;&gt;""),"set shared address "&amp;IP_Export!F534&amp;" tag "&amp;'Processed IP Rules'!$FB$33,"")),""))</f>
        <v/>
      </c>
      <c r="I498" s="98">
        <f t="shared" si="15"/>
        <v>493</v>
      </c>
      <c r="J498" t="str">
        <f>IF(IP_Export!B534="National",IF(OR('Processed IP Rules'!AO503="All_IPs",'Processed IP Rules'!AO503="GRP_ALL_CNSP_SUBNETS"),"",IF(IP_Export!Y534="Proceed","set device-group CNSP-Parent address "&amp;IP_Export!D534&amp;" ip-netmask "&amp;IP_Export!E534,"")),"")</f>
        <v/>
      </c>
      <c r="K498" t="str">
        <f>IF(IP_Export!B534="National",IF(OR('Processed IP Rules'!AO503="All_IPs",'Processed IP Rules'!AO503="GRP_ALL_CNSP_SUBNETS"),"",IF(IP_Export!Y534="Proceed","set device-group CNSP-Parent address "&amp;IP_Export!D534&amp;" description "&amp;IP_Export!E534,"")),"")</f>
        <v/>
      </c>
      <c r="L498" s="43" t="str">
        <f>IF('Processed IP Rules'!$FB$31="","",IF(IP_Export!B534="National",IF(OR('Processed IP Rules'!AO503="All_IPs",'Processed IP Rules'!AO503="GRP_ALL_CNSP_SUBNETS"),"",IF(IP_Export!Y534="Proceed","set device-group CNSP-Parent address "&amp;IP_Export!D534&amp;" tag "&amp;'Processed IP Rules'!$FB$31,"")),""))</f>
        <v/>
      </c>
      <c r="M498" t="str">
        <f>IF(IP_Export!B534="National",IF('Processed IP Rules'!EA503="Any","",IF(AND(IP_Export!Y534="Proceed",'Processed IP Rules'!EA503&lt;&gt;""),"set device-group CNSP-Parent address "&amp;IP_Export!F534&amp;" ip-netmask "&amp;IP_Export!G534,"")),"")</f>
        <v/>
      </c>
      <c r="N498" t="str">
        <f>IF(IP_Export!B534="National",IF('Processed IP Rules'!EA503="Any","",IF(AND(IP_Export!Y534="Proceed",'Processed IP Rules'!EA503&lt;&gt;""),"set device-group CNSP-Parent address "&amp;IP_Export!F534&amp;" description "&amp;IP_Export!G534,"")),"")</f>
        <v/>
      </c>
      <c r="O498" s="43" t="str">
        <f>IF('Processed IP Rules'!$FB$33="","",IF(IP_Export!B534="National",IF('Processed IP Rules'!EA503="Any","",IF(AND(IP_Export!Y534="Proceed",'Processed IP Rules'!EA503&lt;&gt;""),"set device-group CNSP-Parent address "&amp;IP_Export!F534&amp;" tag "&amp;'Processed IP Rules'!$FB$33,"")),""))</f>
        <v/>
      </c>
    </row>
    <row r="499" spans="1:15">
      <c r="A499" s="98">
        <f t="shared" si="14"/>
        <v>494</v>
      </c>
      <c r="B499" t="str">
        <f>IF(IP_Export!B535="Global",IF(OR('Processed IP Rules'!AO504="All_IPs",'Processed IP Rules'!AO504="GRP_ALL_CNSP_SUBNETS"),"",IF(IP_Export!Y535="Proceed","set shared address "&amp;IP_Export!D535&amp;" ip-netmask "&amp;IP_Export!E535,"")),"")</f>
        <v/>
      </c>
      <c r="C499" t="str">
        <f>IF(IP_Export!B535="Global",IF(OR('Processed IP Rules'!AO504="All_IPs",'Processed IP Rules'!AO504="GRP_ALL_CNSP_SUBNETS"),"",IF(IP_Export!Y535="Proceed","set shared address "&amp;IP_Export!D535&amp;" description "&amp;IP_Export!E535,"")),"")</f>
        <v/>
      </c>
      <c r="D499" s="43" t="str">
        <f>IF('Processed IP Rules'!$FB$31="","",IF(IP_Export!B535="Global",IF(OR('Processed IP Rules'!AO504="All_IPs",'Processed IP Rules'!AO504="GRP_ALL_CNSP_SUBNETS"),"",IF(IP_Export!Y535="Proceed","set shared address "&amp;IP_Export!D535&amp;" tag "&amp;'Processed IP Rules'!$FB$31,"")),""))</f>
        <v/>
      </c>
      <c r="E499" t="str">
        <f>IF(IP_Export!B535="Global",IF('Processed IP Rules'!EA504="Any","",IF(AND(IP_Export!Y535="Proceed",'Processed IP Rules'!EA504&lt;&gt;""),"set shared address "&amp;IP_Export!F535&amp;" ip-netmask "&amp;IP_Export!G535,"")),"")</f>
        <v/>
      </c>
      <c r="F499" t="str">
        <f>IF(IP_Export!B535="Global",IF('Processed IP Rules'!EA504="Any","",IF(AND(IP_Export!Y535="Proceed",'Processed IP Rules'!EA504&lt;&gt;""),"set shared address "&amp;IP_Export!F535&amp;" description "&amp;IP_Export!G535,"")),"")</f>
        <v/>
      </c>
      <c r="G499" s="43" t="str">
        <f>IF('Processed IP Rules'!$FB$33="","",IF(IP_Export!B535="Global",IF('Processed IP Rules'!EA504="Any","",IF(AND(IP_Export!Y535="Proceed",'Processed IP Rules'!EA504&lt;&gt;""),"set shared address "&amp;IP_Export!F535&amp;" tag "&amp;'Processed IP Rules'!$FB$33,"")),""))</f>
        <v/>
      </c>
      <c r="I499" s="98">
        <f t="shared" si="15"/>
        <v>494</v>
      </c>
      <c r="J499" t="str">
        <f>IF(IP_Export!B535="National",IF(OR('Processed IP Rules'!AO504="All_IPs",'Processed IP Rules'!AO504="GRP_ALL_CNSP_SUBNETS"),"",IF(IP_Export!Y535="Proceed","set device-group CNSP-Parent address "&amp;IP_Export!D535&amp;" ip-netmask "&amp;IP_Export!E535,"")),"")</f>
        <v/>
      </c>
      <c r="K499" t="str">
        <f>IF(IP_Export!B535="National",IF(OR('Processed IP Rules'!AO504="All_IPs",'Processed IP Rules'!AO504="GRP_ALL_CNSP_SUBNETS"),"",IF(IP_Export!Y535="Proceed","set device-group CNSP-Parent address "&amp;IP_Export!D535&amp;" description "&amp;IP_Export!E535,"")),"")</f>
        <v/>
      </c>
      <c r="L499" s="43" t="str">
        <f>IF('Processed IP Rules'!$FB$31="","",IF(IP_Export!B535="National",IF(OR('Processed IP Rules'!AO504="All_IPs",'Processed IP Rules'!AO504="GRP_ALL_CNSP_SUBNETS"),"",IF(IP_Export!Y535="Proceed","set device-group CNSP-Parent address "&amp;IP_Export!D535&amp;" tag "&amp;'Processed IP Rules'!$FB$31,"")),""))</f>
        <v/>
      </c>
      <c r="M499" t="str">
        <f>IF(IP_Export!B535="National",IF('Processed IP Rules'!EA504="Any","",IF(AND(IP_Export!Y535="Proceed",'Processed IP Rules'!EA504&lt;&gt;""),"set device-group CNSP-Parent address "&amp;IP_Export!F535&amp;" ip-netmask "&amp;IP_Export!G535,"")),"")</f>
        <v/>
      </c>
      <c r="N499" t="str">
        <f>IF(IP_Export!B535="National",IF('Processed IP Rules'!EA504="Any","",IF(AND(IP_Export!Y535="Proceed",'Processed IP Rules'!EA504&lt;&gt;""),"set device-group CNSP-Parent address "&amp;IP_Export!F535&amp;" description "&amp;IP_Export!G535,"")),"")</f>
        <v/>
      </c>
      <c r="O499" s="43" t="str">
        <f>IF('Processed IP Rules'!$FB$33="","",IF(IP_Export!B535="National",IF('Processed IP Rules'!EA504="Any","",IF(AND(IP_Export!Y535="Proceed",'Processed IP Rules'!EA504&lt;&gt;""),"set device-group CNSP-Parent address "&amp;IP_Export!F535&amp;" tag "&amp;'Processed IP Rules'!$FB$33,"")),""))</f>
        <v/>
      </c>
    </row>
    <row r="500" spans="1:15">
      <c r="A500" s="98">
        <f t="shared" si="14"/>
        <v>495</v>
      </c>
      <c r="B500" t="str">
        <f>IF(IP_Export!B536="Global",IF(OR('Processed IP Rules'!AO505="All_IPs",'Processed IP Rules'!AO505="GRP_ALL_CNSP_SUBNETS"),"",IF(IP_Export!Y536="Proceed","set shared address "&amp;IP_Export!D536&amp;" ip-netmask "&amp;IP_Export!E536,"")),"")</f>
        <v/>
      </c>
      <c r="C500" t="str">
        <f>IF(IP_Export!B536="Global",IF(OR('Processed IP Rules'!AO505="All_IPs",'Processed IP Rules'!AO505="GRP_ALL_CNSP_SUBNETS"),"",IF(IP_Export!Y536="Proceed","set shared address "&amp;IP_Export!D536&amp;" description "&amp;IP_Export!E536,"")),"")</f>
        <v/>
      </c>
      <c r="D500" s="43" t="str">
        <f>IF('Processed IP Rules'!$FB$31="","",IF(IP_Export!B536="Global",IF(OR('Processed IP Rules'!AO505="All_IPs",'Processed IP Rules'!AO505="GRP_ALL_CNSP_SUBNETS"),"",IF(IP_Export!Y536="Proceed","set shared address "&amp;IP_Export!D536&amp;" tag "&amp;'Processed IP Rules'!$FB$31,"")),""))</f>
        <v/>
      </c>
      <c r="E500" t="str">
        <f>IF(IP_Export!B536="Global",IF('Processed IP Rules'!EA505="Any","",IF(AND(IP_Export!Y536="Proceed",'Processed IP Rules'!EA505&lt;&gt;""),"set shared address "&amp;IP_Export!F536&amp;" ip-netmask "&amp;IP_Export!G536,"")),"")</f>
        <v/>
      </c>
      <c r="F500" t="str">
        <f>IF(IP_Export!B536="Global",IF('Processed IP Rules'!EA505="Any","",IF(AND(IP_Export!Y536="Proceed",'Processed IP Rules'!EA505&lt;&gt;""),"set shared address "&amp;IP_Export!F536&amp;" description "&amp;IP_Export!G536,"")),"")</f>
        <v/>
      </c>
      <c r="G500" s="43" t="str">
        <f>IF('Processed IP Rules'!$FB$33="","",IF(IP_Export!B536="Global",IF('Processed IP Rules'!EA505="Any","",IF(AND(IP_Export!Y536="Proceed",'Processed IP Rules'!EA505&lt;&gt;""),"set shared address "&amp;IP_Export!F536&amp;" tag "&amp;'Processed IP Rules'!$FB$33,"")),""))</f>
        <v/>
      </c>
      <c r="I500" s="98">
        <f t="shared" si="15"/>
        <v>495</v>
      </c>
      <c r="J500" t="str">
        <f>IF(IP_Export!B536="National",IF(OR('Processed IP Rules'!AO505="All_IPs",'Processed IP Rules'!AO505="GRP_ALL_CNSP_SUBNETS"),"",IF(IP_Export!Y536="Proceed","set device-group CNSP-Parent address "&amp;IP_Export!D536&amp;" ip-netmask "&amp;IP_Export!E536,"")),"")</f>
        <v/>
      </c>
      <c r="K500" t="str">
        <f>IF(IP_Export!B536="National",IF(OR('Processed IP Rules'!AO505="All_IPs",'Processed IP Rules'!AO505="GRP_ALL_CNSP_SUBNETS"),"",IF(IP_Export!Y536="Proceed","set device-group CNSP-Parent address "&amp;IP_Export!D536&amp;" description "&amp;IP_Export!E536,"")),"")</f>
        <v/>
      </c>
      <c r="L500" s="43" t="str">
        <f>IF('Processed IP Rules'!$FB$31="","",IF(IP_Export!B536="National",IF(OR('Processed IP Rules'!AO505="All_IPs",'Processed IP Rules'!AO505="GRP_ALL_CNSP_SUBNETS"),"",IF(IP_Export!Y536="Proceed","set device-group CNSP-Parent address "&amp;IP_Export!D536&amp;" tag "&amp;'Processed IP Rules'!$FB$31,"")),""))</f>
        <v/>
      </c>
      <c r="M500" t="str">
        <f>IF(IP_Export!B536="National",IF('Processed IP Rules'!EA505="Any","",IF(AND(IP_Export!Y536="Proceed",'Processed IP Rules'!EA505&lt;&gt;""),"set device-group CNSP-Parent address "&amp;IP_Export!F536&amp;" ip-netmask "&amp;IP_Export!G536,"")),"")</f>
        <v/>
      </c>
      <c r="N500" t="str">
        <f>IF(IP_Export!B536="National",IF('Processed IP Rules'!EA505="Any","",IF(AND(IP_Export!Y536="Proceed",'Processed IP Rules'!EA505&lt;&gt;""),"set device-group CNSP-Parent address "&amp;IP_Export!F536&amp;" description "&amp;IP_Export!G536,"")),"")</f>
        <v/>
      </c>
      <c r="O500" s="43" t="str">
        <f>IF('Processed IP Rules'!$FB$33="","",IF(IP_Export!B536="National",IF('Processed IP Rules'!EA505="Any","",IF(AND(IP_Export!Y536="Proceed",'Processed IP Rules'!EA505&lt;&gt;""),"set device-group CNSP-Parent address "&amp;IP_Export!F536&amp;" tag "&amp;'Processed IP Rules'!$FB$33,"")),""))</f>
        <v/>
      </c>
    </row>
    <row r="501" spans="1:15">
      <c r="A501" s="98">
        <f t="shared" si="14"/>
        <v>496</v>
      </c>
      <c r="B501" t="str">
        <f>IF(IP_Export!B537="Global",IF(OR('Processed IP Rules'!AO506="All_IPs",'Processed IP Rules'!AO506="GRP_ALL_CNSP_SUBNETS"),"",IF(IP_Export!Y537="Proceed","set shared address "&amp;IP_Export!D537&amp;" ip-netmask "&amp;IP_Export!E537,"")),"")</f>
        <v/>
      </c>
      <c r="C501" t="str">
        <f>IF(IP_Export!B537="Global",IF(OR('Processed IP Rules'!AO506="All_IPs",'Processed IP Rules'!AO506="GRP_ALL_CNSP_SUBNETS"),"",IF(IP_Export!Y537="Proceed","set shared address "&amp;IP_Export!D537&amp;" description "&amp;IP_Export!E537,"")),"")</f>
        <v/>
      </c>
      <c r="D501" s="43" t="str">
        <f>IF('Processed IP Rules'!$FB$31="","",IF(IP_Export!B537="Global",IF(OR('Processed IP Rules'!AO506="All_IPs",'Processed IP Rules'!AO506="GRP_ALL_CNSP_SUBNETS"),"",IF(IP_Export!Y537="Proceed","set shared address "&amp;IP_Export!D537&amp;" tag "&amp;'Processed IP Rules'!$FB$31,"")),""))</f>
        <v/>
      </c>
      <c r="E501" t="str">
        <f>IF(IP_Export!B537="Global",IF('Processed IP Rules'!EA506="Any","",IF(AND(IP_Export!Y537="Proceed",'Processed IP Rules'!EA506&lt;&gt;""),"set shared address "&amp;IP_Export!F537&amp;" ip-netmask "&amp;IP_Export!G537,"")),"")</f>
        <v/>
      </c>
      <c r="F501" t="str">
        <f>IF(IP_Export!B537="Global",IF('Processed IP Rules'!EA506="Any","",IF(AND(IP_Export!Y537="Proceed",'Processed IP Rules'!EA506&lt;&gt;""),"set shared address "&amp;IP_Export!F537&amp;" description "&amp;IP_Export!G537,"")),"")</f>
        <v/>
      </c>
      <c r="G501" s="43" t="str">
        <f>IF('Processed IP Rules'!$FB$33="","",IF(IP_Export!B537="Global",IF('Processed IP Rules'!EA506="Any","",IF(AND(IP_Export!Y537="Proceed",'Processed IP Rules'!EA506&lt;&gt;""),"set shared address "&amp;IP_Export!F537&amp;" tag "&amp;'Processed IP Rules'!$FB$33,"")),""))</f>
        <v/>
      </c>
      <c r="I501" s="98">
        <f t="shared" si="15"/>
        <v>496</v>
      </c>
      <c r="J501" t="str">
        <f>IF(IP_Export!B537="National",IF(OR('Processed IP Rules'!AO506="All_IPs",'Processed IP Rules'!AO506="GRP_ALL_CNSP_SUBNETS"),"",IF(IP_Export!Y537="Proceed","set device-group CNSP-Parent address "&amp;IP_Export!D537&amp;" ip-netmask "&amp;IP_Export!E537,"")),"")</f>
        <v/>
      </c>
      <c r="K501" t="str">
        <f>IF(IP_Export!B537="National",IF(OR('Processed IP Rules'!AO506="All_IPs",'Processed IP Rules'!AO506="GRP_ALL_CNSP_SUBNETS"),"",IF(IP_Export!Y537="Proceed","set device-group CNSP-Parent address "&amp;IP_Export!D537&amp;" description "&amp;IP_Export!E537,"")),"")</f>
        <v/>
      </c>
      <c r="L501" s="43" t="str">
        <f>IF('Processed IP Rules'!$FB$31="","",IF(IP_Export!B537="National",IF(OR('Processed IP Rules'!AO506="All_IPs",'Processed IP Rules'!AO506="GRP_ALL_CNSP_SUBNETS"),"",IF(IP_Export!Y537="Proceed","set device-group CNSP-Parent address "&amp;IP_Export!D537&amp;" tag "&amp;'Processed IP Rules'!$FB$31,"")),""))</f>
        <v/>
      </c>
      <c r="M501" t="str">
        <f>IF(IP_Export!B537="National",IF('Processed IP Rules'!EA506="Any","",IF(AND(IP_Export!Y537="Proceed",'Processed IP Rules'!EA506&lt;&gt;""),"set device-group CNSP-Parent address "&amp;IP_Export!F537&amp;" ip-netmask "&amp;IP_Export!G537,"")),"")</f>
        <v/>
      </c>
      <c r="N501" t="str">
        <f>IF(IP_Export!B537="National",IF('Processed IP Rules'!EA506="Any","",IF(AND(IP_Export!Y537="Proceed",'Processed IP Rules'!EA506&lt;&gt;""),"set device-group CNSP-Parent address "&amp;IP_Export!F537&amp;" description "&amp;IP_Export!G537,"")),"")</f>
        <v/>
      </c>
      <c r="O501" s="43" t="str">
        <f>IF('Processed IP Rules'!$FB$33="","",IF(IP_Export!B537="National",IF('Processed IP Rules'!EA506="Any","",IF(AND(IP_Export!Y537="Proceed",'Processed IP Rules'!EA506&lt;&gt;""),"set device-group CNSP-Parent address "&amp;IP_Export!F537&amp;" tag "&amp;'Processed IP Rules'!$FB$33,"")),""))</f>
        <v/>
      </c>
    </row>
    <row r="502" spans="1:15">
      <c r="A502" s="98">
        <f t="shared" si="14"/>
        <v>497</v>
      </c>
      <c r="B502" t="str">
        <f>IF(IP_Export!B538="Global",IF(OR('Processed IP Rules'!AO507="All_IPs",'Processed IP Rules'!AO507="GRP_ALL_CNSP_SUBNETS"),"",IF(IP_Export!Y538="Proceed","set shared address "&amp;IP_Export!D538&amp;" ip-netmask "&amp;IP_Export!E538,"")),"")</f>
        <v/>
      </c>
      <c r="C502" t="str">
        <f>IF(IP_Export!B538="Global",IF(OR('Processed IP Rules'!AO507="All_IPs",'Processed IP Rules'!AO507="GRP_ALL_CNSP_SUBNETS"),"",IF(IP_Export!Y538="Proceed","set shared address "&amp;IP_Export!D538&amp;" description "&amp;IP_Export!E538,"")),"")</f>
        <v/>
      </c>
      <c r="D502" s="43" t="str">
        <f>IF('Processed IP Rules'!$FB$31="","",IF(IP_Export!B538="Global",IF(OR('Processed IP Rules'!AO507="All_IPs",'Processed IP Rules'!AO507="GRP_ALL_CNSP_SUBNETS"),"",IF(IP_Export!Y538="Proceed","set shared address "&amp;IP_Export!D538&amp;" tag "&amp;'Processed IP Rules'!$FB$31,"")),""))</f>
        <v/>
      </c>
      <c r="E502" t="str">
        <f>IF(IP_Export!B538="Global",IF('Processed IP Rules'!EA507="Any","",IF(AND(IP_Export!Y538="Proceed",'Processed IP Rules'!EA507&lt;&gt;""),"set shared address "&amp;IP_Export!F538&amp;" ip-netmask "&amp;IP_Export!G538,"")),"")</f>
        <v/>
      </c>
      <c r="F502" t="str">
        <f>IF(IP_Export!B538="Global",IF('Processed IP Rules'!EA507="Any","",IF(AND(IP_Export!Y538="Proceed",'Processed IP Rules'!EA507&lt;&gt;""),"set shared address "&amp;IP_Export!F538&amp;" description "&amp;IP_Export!G538,"")),"")</f>
        <v/>
      </c>
      <c r="G502" s="43" t="str">
        <f>IF('Processed IP Rules'!$FB$33="","",IF(IP_Export!B538="Global",IF('Processed IP Rules'!EA507="Any","",IF(AND(IP_Export!Y538="Proceed",'Processed IP Rules'!EA507&lt;&gt;""),"set shared address "&amp;IP_Export!F538&amp;" tag "&amp;'Processed IP Rules'!$FB$33,"")),""))</f>
        <v/>
      </c>
      <c r="I502" s="98">
        <f t="shared" si="15"/>
        <v>497</v>
      </c>
      <c r="J502" t="str">
        <f>IF(IP_Export!B538="National",IF(OR('Processed IP Rules'!AO507="All_IPs",'Processed IP Rules'!AO507="GRP_ALL_CNSP_SUBNETS"),"",IF(IP_Export!Y538="Proceed","set device-group CNSP-Parent address "&amp;IP_Export!D538&amp;" ip-netmask "&amp;IP_Export!E538,"")),"")</f>
        <v/>
      </c>
      <c r="K502" t="str">
        <f>IF(IP_Export!B538="National",IF(OR('Processed IP Rules'!AO507="All_IPs",'Processed IP Rules'!AO507="GRP_ALL_CNSP_SUBNETS"),"",IF(IP_Export!Y538="Proceed","set device-group CNSP-Parent address "&amp;IP_Export!D538&amp;" description "&amp;IP_Export!E538,"")),"")</f>
        <v/>
      </c>
      <c r="L502" s="43" t="str">
        <f>IF('Processed IP Rules'!$FB$31="","",IF(IP_Export!B538="National",IF(OR('Processed IP Rules'!AO507="All_IPs",'Processed IP Rules'!AO507="GRP_ALL_CNSP_SUBNETS"),"",IF(IP_Export!Y538="Proceed","set device-group CNSP-Parent address "&amp;IP_Export!D538&amp;" tag "&amp;'Processed IP Rules'!$FB$31,"")),""))</f>
        <v/>
      </c>
      <c r="M502" t="str">
        <f>IF(IP_Export!B538="National",IF('Processed IP Rules'!EA507="Any","",IF(AND(IP_Export!Y538="Proceed",'Processed IP Rules'!EA507&lt;&gt;""),"set device-group CNSP-Parent address "&amp;IP_Export!F538&amp;" ip-netmask "&amp;IP_Export!G538,"")),"")</f>
        <v/>
      </c>
      <c r="N502" t="str">
        <f>IF(IP_Export!B538="National",IF('Processed IP Rules'!EA507="Any","",IF(AND(IP_Export!Y538="Proceed",'Processed IP Rules'!EA507&lt;&gt;""),"set device-group CNSP-Parent address "&amp;IP_Export!F538&amp;" description "&amp;IP_Export!G538,"")),"")</f>
        <v/>
      </c>
      <c r="O502" s="43" t="str">
        <f>IF('Processed IP Rules'!$FB$33="","",IF(IP_Export!B538="National",IF('Processed IP Rules'!EA507="Any","",IF(AND(IP_Export!Y538="Proceed",'Processed IP Rules'!EA507&lt;&gt;""),"set device-group CNSP-Parent address "&amp;IP_Export!F538&amp;" tag "&amp;'Processed IP Rules'!$FB$33,"")),""))</f>
        <v/>
      </c>
    </row>
    <row r="503" spans="1:15">
      <c r="A503" s="98">
        <f t="shared" si="14"/>
        <v>498</v>
      </c>
      <c r="B503" t="str">
        <f>IF(IP_Export!B539="Global",IF(OR('Processed IP Rules'!AO508="All_IPs",'Processed IP Rules'!AO508="GRP_ALL_CNSP_SUBNETS"),"",IF(IP_Export!Y539="Proceed","set shared address "&amp;IP_Export!D539&amp;" ip-netmask "&amp;IP_Export!E539,"")),"")</f>
        <v/>
      </c>
      <c r="C503" t="str">
        <f>IF(IP_Export!B539="Global",IF(OR('Processed IP Rules'!AO508="All_IPs",'Processed IP Rules'!AO508="GRP_ALL_CNSP_SUBNETS"),"",IF(IP_Export!Y539="Proceed","set shared address "&amp;IP_Export!D539&amp;" description "&amp;IP_Export!E539,"")),"")</f>
        <v/>
      </c>
      <c r="D503" s="43" t="str">
        <f>IF('Processed IP Rules'!$FB$31="","",IF(IP_Export!B539="Global",IF(OR('Processed IP Rules'!AO508="All_IPs",'Processed IP Rules'!AO508="GRP_ALL_CNSP_SUBNETS"),"",IF(IP_Export!Y539="Proceed","set shared address "&amp;IP_Export!D539&amp;" tag "&amp;'Processed IP Rules'!$FB$31,"")),""))</f>
        <v/>
      </c>
      <c r="E503" t="str">
        <f>IF(IP_Export!B539="Global",IF('Processed IP Rules'!EA508="Any","",IF(AND(IP_Export!Y539="Proceed",'Processed IP Rules'!EA508&lt;&gt;""),"set shared address "&amp;IP_Export!F539&amp;" ip-netmask "&amp;IP_Export!G539,"")),"")</f>
        <v/>
      </c>
      <c r="F503" t="str">
        <f>IF(IP_Export!B539="Global",IF('Processed IP Rules'!EA508="Any","",IF(AND(IP_Export!Y539="Proceed",'Processed IP Rules'!EA508&lt;&gt;""),"set shared address "&amp;IP_Export!F539&amp;" description "&amp;IP_Export!G539,"")),"")</f>
        <v/>
      </c>
      <c r="G503" s="43" t="str">
        <f>IF('Processed IP Rules'!$FB$33="","",IF(IP_Export!B539="Global",IF('Processed IP Rules'!EA508="Any","",IF(AND(IP_Export!Y539="Proceed",'Processed IP Rules'!EA508&lt;&gt;""),"set shared address "&amp;IP_Export!F539&amp;" tag "&amp;'Processed IP Rules'!$FB$33,"")),""))</f>
        <v/>
      </c>
      <c r="I503" s="98">
        <f t="shared" si="15"/>
        <v>498</v>
      </c>
      <c r="J503" t="str">
        <f>IF(IP_Export!B539="National",IF(OR('Processed IP Rules'!AO508="All_IPs",'Processed IP Rules'!AO508="GRP_ALL_CNSP_SUBNETS"),"",IF(IP_Export!Y539="Proceed","set device-group CNSP-Parent address "&amp;IP_Export!D539&amp;" ip-netmask "&amp;IP_Export!E539,"")),"")</f>
        <v/>
      </c>
      <c r="K503" t="str">
        <f>IF(IP_Export!B539="National",IF(OR('Processed IP Rules'!AO508="All_IPs",'Processed IP Rules'!AO508="GRP_ALL_CNSP_SUBNETS"),"",IF(IP_Export!Y539="Proceed","set device-group CNSP-Parent address "&amp;IP_Export!D539&amp;" description "&amp;IP_Export!E539,"")),"")</f>
        <v/>
      </c>
      <c r="L503" s="43" t="str">
        <f>IF('Processed IP Rules'!$FB$31="","",IF(IP_Export!B539="National",IF(OR('Processed IP Rules'!AO508="All_IPs",'Processed IP Rules'!AO508="GRP_ALL_CNSP_SUBNETS"),"",IF(IP_Export!Y539="Proceed","set device-group CNSP-Parent address "&amp;IP_Export!D539&amp;" tag "&amp;'Processed IP Rules'!$FB$31,"")),""))</f>
        <v/>
      </c>
      <c r="M503" t="str">
        <f>IF(IP_Export!B539="National",IF('Processed IP Rules'!EA508="Any","",IF(AND(IP_Export!Y539="Proceed",'Processed IP Rules'!EA508&lt;&gt;""),"set device-group CNSP-Parent address "&amp;IP_Export!F539&amp;" ip-netmask "&amp;IP_Export!G539,"")),"")</f>
        <v/>
      </c>
      <c r="N503" t="str">
        <f>IF(IP_Export!B539="National",IF('Processed IP Rules'!EA508="Any","",IF(AND(IP_Export!Y539="Proceed",'Processed IP Rules'!EA508&lt;&gt;""),"set device-group CNSP-Parent address "&amp;IP_Export!F539&amp;" description "&amp;IP_Export!G539,"")),"")</f>
        <v/>
      </c>
      <c r="O503" s="43" t="str">
        <f>IF('Processed IP Rules'!$FB$33="","",IF(IP_Export!B539="National",IF('Processed IP Rules'!EA508="Any","",IF(AND(IP_Export!Y539="Proceed",'Processed IP Rules'!EA508&lt;&gt;""),"set device-group CNSP-Parent address "&amp;IP_Export!F539&amp;" tag "&amp;'Processed IP Rules'!$FB$33,"")),""))</f>
        <v/>
      </c>
    </row>
    <row r="504" spans="1:15">
      <c r="A504" s="98">
        <f t="shared" si="14"/>
        <v>499</v>
      </c>
      <c r="B504" t="str">
        <f>IF(IP_Export!B540="Global",IF(OR('Processed IP Rules'!AO509="All_IPs",'Processed IP Rules'!AO509="GRP_ALL_CNSP_SUBNETS"),"",IF(IP_Export!Y540="Proceed","set shared address "&amp;IP_Export!D540&amp;" ip-netmask "&amp;IP_Export!E540,"")),"")</f>
        <v/>
      </c>
      <c r="C504" t="str">
        <f>IF(IP_Export!B540="Global",IF(OR('Processed IP Rules'!AO509="All_IPs",'Processed IP Rules'!AO509="GRP_ALL_CNSP_SUBNETS"),"",IF(IP_Export!Y540="Proceed","set shared address "&amp;IP_Export!D540&amp;" description "&amp;IP_Export!E540,"")),"")</f>
        <v/>
      </c>
      <c r="D504" s="43" t="str">
        <f>IF('Processed IP Rules'!$FB$31="","",IF(IP_Export!B540="Global",IF(OR('Processed IP Rules'!AO509="All_IPs",'Processed IP Rules'!AO509="GRP_ALL_CNSP_SUBNETS"),"",IF(IP_Export!Y540="Proceed","set shared address "&amp;IP_Export!D540&amp;" tag "&amp;'Processed IP Rules'!$FB$31,"")),""))</f>
        <v/>
      </c>
      <c r="E504" t="str">
        <f>IF(IP_Export!B540="Global",IF('Processed IP Rules'!EA509="Any","",IF(AND(IP_Export!Y540="Proceed",'Processed IP Rules'!EA509&lt;&gt;""),"set shared address "&amp;IP_Export!F540&amp;" ip-netmask "&amp;IP_Export!G540,"")),"")</f>
        <v/>
      </c>
      <c r="F504" t="str">
        <f>IF(IP_Export!B540="Global",IF('Processed IP Rules'!EA509="Any","",IF(AND(IP_Export!Y540="Proceed",'Processed IP Rules'!EA509&lt;&gt;""),"set shared address "&amp;IP_Export!F540&amp;" description "&amp;IP_Export!G540,"")),"")</f>
        <v/>
      </c>
      <c r="G504" s="43" t="str">
        <f>IF('Processed IP Rules'!$FB$33="","",IF(IP_Export!B540="Global",IF('Processed IP Rules'!EA509="Any","",IF(AND(IP_Export!Y540="Proceed",'Processed IP Rules'!EA509&lt;&gt;""),"set shared address "&amp;IP_Export!F540&amp;" tag "&amp;'Processed IP Rules'!$FB$33,"")),""))</f>
        <v/>
      </c>
      <c r="I504" s="98">
        <f t="shared" si="15"/>
        <v>499</v>
      </c>
      <c r="J504" t="str">
        <f>IF(IP_Export!B540="National",IF(OR('Processed IP Rules'!AO509="All_IPs",'Processed IP Rules'!AO509="GRP_ALL_CNSP_SUBNETS"),"",IF(IP_Export!Y540="Proceed","set device-group CNSP-Parent address "&amp;IP_Export!D540&amp;" ip-netmask "&amp;IP_Export!E540,"")),"")</f>
        <v/>
      </c>
      <c r="K504" t="str">
        <f>IF(IP_Export!B540="National",IF(OR('Processed IP Rules'!AO509="All_IPs",'Processed IP Rules'!AO509="GRP_ALL_CNSP_SUBNETS"),"",IF(IP_Export!Y540="Proceed","set device-group CNSP-Parent address "&amp;IP_Export!D540&amp;" description "&amp;IP_Export!E540,"")),"")</f>
        <v/>
      </c>
      <c r="L504" s="43" t="str">
        <f>IF('Processed IP Rules'!$FB$31="","",IF(IP_Export!B540="National",IF(OR('Processed IP Rules'!AO509="All_IPs",'Processed IP Rules'!AO509="GRP_ALL_CNSP_SUBNETS"),"",IF(IP_Export!Y540="Proceed","set device-group CNSP-Parent address "&amp;IP_Export!D540&amp;" tag "&amp;'Processed IP Rules'!$FB$31,"")),""))</f>
        <v/>
      </c>
      <c r="M504" t="str">
        <f>IF(IP_Export!B540="National",IF('Processed IP Rules'!EA509="Any","",IF(AND(IP_Export!Y540="Proceed",'Processed IP Rules'!EA509&lt;&gt;""),"set device-group CNSP-Parent address "&amp;IP_Export!F540&amp;" ip-netmask "&amp;IP_Export!G540,"")),"")</f>
        <v/>
      </c>
      <c r="N504" t="str">
        <f>IF(IP_Export!B540="National",IF('Processed IP Rules'!EA509="Any","",IF(AND(IP_Export!Y540="Proceed",'Processed IP Rules'!EA509&lt;&gt;""),"set device-group CNSP-Parent address "&amp;IP_Export!F540&amp;" description "&amp;IP_Export!G540,"")),"")</f>
        <v/>
      </c>
      <c r="O504" s="43" t="str">
        <f>IF('Processed IP Rules'!$FB$33="","",IF(IP_Export!B540="National",IF('Processed IP Rules'!EA509="Any","",IF(AND(IP_Export!Y540="Proceed",'Processed IP Rules'!EA509&lt;&gt;""),"set device-group CNSP-Parent address "&amp;IP_Export!F540&amp;" tag "&amp;'Processed IP Rules'!$FB$33,"")),""))</f>
        <v/>
      </c>
    </row>
    <row r="505" spans="1:15" ht="15.75" thickBot="1">
      <c r="A505" s="99">
        <f t="shared" si="14"/>
        <v>500</v>
      </c>
      <c r="B505" s="79" t="str">
        <f>IF(IP_Export!B541="Global",IF(OR('Processed IP Rules'!AO510="All_IPs",'Processed IP Rules'!AO510="GRP_ALL_CNSP_SUBNETS"),"",IF(IP_Export!Y541="Proceed","set shared address "&amp;IP_Export!D541&amp;" ip-netmask "&amp;IP_Export!E541,"")),"")</f>
        <v/>
      </c>
      <c r="C505" s="79" t="str">
        <f>IF(IP_Export!B541="Global",IF(OR('Processed IP Rules'!AO510="All_IPs",'Processed IP Rules'!AO510="GRP_ALL_CNSP_SUBNETS"),"",IF(IP_Export!Y541="Proceed","set shared address "&amp;IP_Export!D541&amp;" description "&amp;IP_Export!E541,"")),"")</f>
        <v/>
      </c>
      <c r="D505" s="44" t="str">
        <f>IF('Processed IP Rules'!$FB$31="","",IF(IP_Export!B541="Global",IF(OR('Processed IP Rules'!AO510="All_IPs",'Processed IP Rules'!AO510="GRP_ALL_CNSP_SUBNETS"),"",IF(IP_Export!Y541="Proceed","set shared address "&amp;IP_Export!D541&amp;" tag "&amp;'Processed IP Rules'!$FB$31,"")),""))</f>
        <v/>
      </c>
      <c r="E505" s="79" t="str">
        <f>IF(IP_Export!B541="Global",IF('Processed IP Rules'!EA510="Any","",IF(AND(IP_Export!Y541="Proceed",'Processed IP Rules'!EA510&lt;&gt;""),"set shared address "&amp;IP_Export!F541&amp;" ip-netmask "&amp;IP_Export!G541,"")),"")</f>
        <v/>
      </c>
      <c r="F505" s="79" t="str">
        <f>IF(IP_Export!B541="Global",IF('Processed IP Rules'!EA510="Any","",IF(AND(IP_Export!Y541="Proceed",'Processed IP Rules'!EA510&lt;&gt;""),"set shared address "&amp;IP_Export!F541&amp;" description "&amp;IP_Export!G541,"")),"")</f>
        <v/>
      </c>
      <c r="G505" s="44" t="str">
        <f>IF('Processed IP Rules'!$FB$33="","",IF(IP_Export!B541="Global",IF('Processed IP Rules'!EA510="Any","",IF(AND(IP_Export!Y541="Proceed",'Processed IP Rules'!EA510&lt;&gt;""),"set shared address "&amp;IP_Export!F541&amp;" tag "&amp;'Processed IP Rules'!$FB$33,"")),""))</f>
        <v/>
      </c>
      <c r="I505" s="99">
        <f t="shared" si="15"/>
        <v>500</v>
      </c>
      <c r="J505" s="79" t="str">
        <f>IF(IP_Export!B541="National",IF(OR('Processed IP Rules'!AO510="All_IPs",'Processed IP Rules'!AO510="GRP_ALL_CNSP_SUBNETS"),"",IF(IP_Export!Y541="Proceed","set device-group CNSP-Parent address "&amp;IP_Export!D541&amp;" ip-netmask "&amp;IP_Export!E541,"")),"")</f>
        <v/>
      </c>
      <c r="K505" s="79" t="str">
        <f>IF(IP_Export!B541="National",IF(OR('Processed IP Rules'!AO510="All_IPs",'Processed IP Rules'!AO510="GRP_ALL_CNSP_SUBNETS"),"",IF(IP_Export!Y541="Proceed","set device-group CNSP-Parent address "&amp;IP_Export!D541&amp;" description "&amp;IP_Export!E541,"")),"")</f>
        <v/>
      </c>
      <c r="L505" s="44" t="str">
        <f>IF('Processed IP Rules'!$FB$31="","",IF(IP_Export!B541="National",IF(OR('Processed IP Rules'!AO510="All_IPs",'Processed IP Rules'!AO510="GRP_ALL_CNSP_SUBNETS"),"",IF(IP_Export!Y541="Proceed","set device-group CNSP-Parent address "&amp;IP_Export!D541&amp;" tag "&amp;'Processed IP Rules'!$FB$31,"")),""))</f>
        <v/>
      </c>
      <c r="M505" s="79" t="str">
        <f>IF(IP_Export!B541="National",IF('Processed IP Rules'!EA510="Any","",IF(AND(IP_Export!Y541="Proceed",'Processed IP Rules'!EA510&lt;&gt;""),"set device-group CNSP-Parent address "&amp;IP_Export!F541&amp;" ip-netmask "&amp;IP_Export!G541,"")),"")</f>
        <v/>
      </c>
      <c r="N505" s="79" t="str">
        <f>IF(IP_Export!B541="National",IF('Processed IP Rules'!EA510="Any","",IF(AND(IP_Export!Y541="Proceed",'Processed IP Rules'!EA510&lt;&gt;""),"set device-group CNSP-Parent address "&amp;IP_Export!F541&amp;" description "&amp;IP_Export!G541,"")),"")</f>
        <v/>
      </c>
      <c r="O505" s="44" t="str">
        <f>IF('Processed IP Rules'!$FB$33="","",IF(IP_Export!B541="National",IF('Processed IP Rules'!EA510="Any","",IF(AND(IP_Export!Y541="Proceed",'Processed IP Rules'!EA510&lt;&gt;""),"set device-group CNSP-Parent address "&amp;IP_Export!F541&amp;" tag "&amp;'Processed IP Rules'!$FB$33,"")),""))</f>
        <v/>
      </c>
    </row>
  </sheetData>
  <sheetProtection selectLockedCells="1"/>
  <mergeCells count="6">
    <mergeCell ref="B5:D5"/>
    <mergeCell ref="E5:G5"/>
    <mergeCell ref="J5:L5"/>
    <mergeCell ref="M5:O5"/>
    <mergeCell ref="B4:G4"/>
    <mergeCell ref="J4:O4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9" r:id="rId4" name="Button 3">
              <controlPr defaultSize="0" print="0" autoFill="0" autoPict="0" macro="[0]!Sheet4.WriteCommandsToFile">
                <anchor moveWithCells="1" sizeWithCells="1">
                  <from>
                    <xdr:col>0</xdr:col>
                    <xdr:colOff>257175</xdr:colOff>
                    <xdr:row>0</xdr:row>
                    <xdr:rowOff>161925</xdr:rowOff>
                  </from>
                  <to>
                    <xdr:col>2</xdr:col>
                    <xdr:colOff>66675</xdr:colOff>
                    <xdr:row>2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IP Rules</vt:lpstr>
      <vt:lpstr>Instructions</vt:lpstr>
      <vt:lpstr>Command Lines</vt:lpstr>
      <vt:lpstr>AllowDeny</vt:lpstr>
      <vt:lpstr>protocols</vt:lpstr>
      <vt:lpstr>RuleType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Giles Kendrick</dc:creator>
  <cp:lastModifiedBy>Kendrick, Giles R.</cp:lastModifiedBy>
  <dcterms:created xsi:type="dcterms:W3CDTF">2020-03-30T13:57:05Z</dcterms:created>
  <dcterms:modified xsi:type="dcterms:W3CDTF">2023-08-07T08:21:02Z</dcterms:modified>
</cp:coreProperties>
</file>